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sheetId="1" state="visible" r:id="rId2"/>
    <sheet name="Drawings" sheetId="2" state="hidden" r:id="rId3"/>
    <sheet name="Data" sheetId="3" state="hidden" r:id="rId4"/>
    <sheet name="3rd Surveyors" sheetId="4" state="visible" r:id="rId5"/>
    <sheet name="JP &amp; Nathan" sheetId="5" state="visible" r:id="rId6"/>
    <sheet name="BO" sheetId="6" state="hidden" r:id="rId7"/>
    <sheet name="AO 1" sheetId="7" state="visible" r:id="rId8"/>
    <sheet name="AO 2" sheetId="8" state="visible" r:id="rId9"/>
    <sheet name="AO 3" sheetId="9" state="hidden" r:id="rId10"/>
    <sheet name="AO 4" sheetId="10" state="hidden" r:id="rId11"/>
    <sheet name="AO 5" sheetId="11" state="hidden" r:id="rId12"/>
    <sheet name="AO 6" sheetId="12" state="hidden" r:id="rId13"/>
    <sheet name="AO 7" sheetId="13" state="hidden" r:id="rId14"/>
    <sheet name="AO 8" sheetId="14" state="hidden" r:id="rId15"/>
    <sheet name="AO 9" sheetId="15" state="hidden" r:id="rId16"/>
    <sheet name="AO 10" sheetId="16" state="hidden" r:id="rId17"/>
    <sheet name="AO 11" sheetId="17" state="hidden" r:id="rId18"/>
    <sheet name="AO 12" sheetId="18" state="hidden" r:id="rId19"/>
    <sheet name="AO 13" sheetId="19" state="hidden" r:id="rId20"/>
    <sheet name="AO 14" sheetId="20" state="hidden" r:id="rId21"/>
    <sheet name="AO 15" sheetId="21" state="hidden" r:id="rId22"/>
    <sheet name="AO 16" sheetId="22" state="hidden" r:id="rId23"/>
    <sheet name="AO 17" sheetId="23" state="hidden" r:id="rId24"/>
    <sheet name="AO 18" sheetId="24" state="hidden" r:id="rId25"/>
    <sheet name="AO 19" sheetId="25" state="hidden" r:id="rId26"/>
    <sheet name="AO 20" sheetId="26" state="hidden" r:id="rId27"/>
  </sheets>
  <definedNames>
    <definedName function="false" hidden="false" name="Agreement" vbProcedure="false">Form!$A$236:$G$239</definedName>
    <definedName function="false" hidden="false" name="ConditionalConsent" vbProcedure="false">Form!$A$256:$G$266</definedName>
    <definedName function="false" hidden="false" name="DisputeAgreed" vbProcedure="false">Form!$A$273:$G$288</definedName>
    <definedName function="false" hidden="false" name="DisputeEngineering" vbProcedure="false">Form!$A$320:$G$345</definedName>
    <definedName function="false" hidden="false" name="DisputeTwoSurveyors" vbProcedure="false">Form!$A$295:$G$313</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3"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<sst xmlns="http://schemas.openxmlformats.org/spreadsheetml/2006/main" count="9128" uniqueCount="705">
  <si>
    <t xml:space="preserve">Building Owner - Details</t>
  </si>
  <si>
    <t xml:space="preserve">CC Data</t>
  </si>
  <si>
    <t xml:space="preserve">Title</t>
  </si>
  <si>
    <t xml:space="preserve">First</t>
  </si>
  <si>
    <t xml:space="preserve">Middle</t>
  </si>
  <si>
    <t xml:space="preserve">Surname</t>
  </si>
  <si>
    <t xml:space="preserve">M/F/P</t>
  </si>
  <si>
    <t xml:space="preserve">Today's Date</t>
  </si>
  <si>
    <t xml:space="preserve">Days to Add (10 day Letter)</t>
  </si>
  <si>
    <t xml:space="preserve">Mr</t>
  </si>
  <si>
    <t xml:space="preserve">Christos</t>
  </si>
  <si>
    <t xml:space="preserve">Kallonas</t>
  </si>
  <si>
    <t xml:space="preserve">Michaels</t>
  </si>
  <si>
    <t xml:space="preserve">Married</t>
  </si>
  <si>
    <t xml:space="preserve">Mrs</t>
  </si>
  <si>
    <t xml:space="preserve">Bianca</t>
  </si>
  <si>
    <t xml:space="preserve">Lisa</t>
  </si>
  <si>
    <t xml:space="preserve">FH/LH</t>
  </si>
  <si>
    <t xml:space="preserve">Freeholders</t>
  </si>
  <si>
    <t xml:space="preserve">10 Day Letter - Appoint by Date</t>
  </si>
  <si>
    <t xml:space="preserve">Building Owner's Surveyor</t>
  </si>
  <si>
    <t xml:space="preserve">Property Address</t>
  </si>
  <si>
    <t xml:space="preserve">Steve</t>
  </si>
  <si>
    <t xml:space="preserve">Whitehead MFPWS</t>
  </si>
  <si>
    <t xml:space="preserve">Male</t>
  </si>
  <si>
    <t xml:space="preserve">Flat No</t>
  </si>
  <si>
    <t xml:space="preserve">House No</t>
  </si>
  <si>
    <t xml:space="preserve">Road</t>
  </si>
  <si>
    <t xml:space="preserve">Spare</t>
  </si>
  <si>
    <t xml:space="preserve">Town</t>
  </si>
  <si>
    <t xml:space="preserve">County</t>
  </si>
  <si>
    <t xml:space="preserve">Post Code</t>
  </si>
  <si>
    <t xml:space="preserve">BO Surveyor's Address</t>
  </si>
  <si>
    <t xml:space="preserve">Rosebery Road</t>
  </si>
  <si>
    <t xml:space="preserve">London</t>
  </si>
  <si>
    <t xml:space="preserve">N10 2LD</t>
  </si>
  <si>
    <t xml:space="preserve">Company</t>
  </si>
  <si>
    <t xml:space="preserve">Grey &amp; Associates, </t>
  </si>
  <si>
    <t xml:space="preserve">4th Floor, 26-28</t>
  </si>
  <si>
    <t xml:space="preserve"> Hammersmith Grove, </t>
  </si>
  <si>
    <t xml:space="preserve">London, </t>
  </si>
  <si>
    <t xml:space="preserve">W6 7BA</t>
  </si>
  <si>
    <t xml:space="preserve">Correspondence Address</t>
  </si>
  <si>
    <t xml:space="preserve">Drawings</t>
  </si>
  <si>
    <t xml:space="preserve">Adjoining Owner 1</t>
  </si>
  <si>
    <t xml:space="preserve">Adjoining Owner 2</t>
  </si>
  <si>
    <t xml:space="preserve">Adjoining Owner 3</t>
  </si>
  <si>
    <t xml:space="preserve">Adjoining Owner 4</t>
  </si>
  <si>
    <t xml:space="preserve">Adjoining Owner 5</t>
  </si>
  <si>
    <t xml:space="preserve">Adjoining Owner 6</t>
  </si>
  <si>
    <t xml:space="preserve">Adjoining Owner 7</t>
  </si>
  <si>
    <t xml:space="preserve">Adjoining Owner 8</t>
  </si>
  <si>
    <t xml:space="preserve">Adjoining Owner 9</t>
  </si>
  <si>
    <t xml:space="preserve">Adjoining Owner 10</t>
  </si>
  <si>
    <t xml:space="preserve">Adjoining Owner 11</t>
  </si>
  <si>
    <t xml:space="preserve">Adjoining Owner 12</t>
  </si>
  <si>
    <t xml:space="preserve">Adjoining Owner 13</t>
  </si>
  <si>
    <t xml:space="preserve">Adjoining Owner 14</t>
  </si>
  <si>
    <t xml:space="preserve">Adjoining Owner 15</t>
  </si>
  <si>
    <t xml:space="preserve">Adjoining Owner 16</t>
  </si>
  <si>
    <t xml:space="preserve">Adjoining Owner 17</t>
  </si>
  <si>
    <t xml:space="preserve">Adjoining Owner 18</t>
  </si>
  <si>
    <t xml:space="preserve">Adjoining Owner 19</t>
  </si>
  <si>
    <t xml:space="preserve">Adjoining Owner 20</t>
  </si>
  <si>
    <t xml:space="preserve">Adrian</t>
  </si>
  <si>
    <t xml:space="preserve">David</t>
  </si>
  <si>
    <t xml:space="preserve">Cartwright</t>
  </si>
  <si>
    <t xml:space="preserve">Shane</t>
  </si>
  <si>
    <t xml:space="preserve">Echlin</t>
  </si>
  <si>
    <t xml:space="preserve">Sally</t>
  </si>
  <si>
    <t xml:space="preserve">Freeholder</t>
  </si>
  <si>
    <t xml:space="preserve">Notice(s) Served:</t>
  </si>
  <si>
    <t xml:space="preserve">Days to Add (10 Day Letter):</t>
  </si>
  <si>
    <t xml:space="preserve">Appoint AOS By:</t>
  </si>
  <si>
    <t xml:space="preserve">Which Correspondence Address to Use:</t>
  </si>
  <si>
    <t xml:space="preserve">Correspondence Address 1</t>
  </si>
  <si>
    <t xml:space="preserve">Selected Correspondence Address</t>
  </si>
  <si>
    <t xml:space="preserve">DON'T EDIT THE CELLS BELOW!!!</t>
  </si>
  <si>
    <t xml:space="preserve">Correspondence Address 2</t>
  </si>
  <si>
    <t xml:space="preserve">Correspondence Address 3</t>
  </si>
  <si>
    <t xml:space="preserve">Correspondence Address 4</t>
  </si>
  <si>
    <t xml:space="preserve">Correspondence Address 5</t>
  </si>
  <si>
    <t xml:space="preserve">Email</t>
  </si>
  <si>
    <t xml:space="preserve">Adjoining Owner's Surveyor</t>
  </si>
  <si>
    <t xml:space="preserve">jpp@stanleystrong.co.uk</t>
  </si>
  <si>
    <t xml:space="preserve">test@test.com</t>
  </si>
  <si>
    <t xml:space="preserve">Tel No.</t>
  </si>
  <si>
    <t xml:space="preserve">Jean-Pierre</t>
  </si>
  <si>
    <t xml:space="preserve">Panchaud  MRICS FFPWS</t>
  </si>
  <si>
    <t xml:space="preserve"> 020 8396 6180</t>
  </si>
  <si>
    <t xml:space="preserve">AO Surveyor's Address</t>
  </si>
  <si>
    <t xml:space="preserve">Stanley &amp; Strong</t>
  </si>
  <si>
    <t xml:space="preserve">352-356</t>
  </si>
  <si>
    <t xml:space="preserve">Battersea Park Road</t>
  </si>
  <si>
    <t xml:space="preserve">SW11 3BY</t>
  </si>
  <si>
    <t xml:space="preserve">Third Surveyor</t>
  </si>
  <si>
    <t xml:space="preserve">Stephen</t>
  </si>
  <si>
    <t xml:space="preserve">Cook BSc MRICS MFPWS</t>
  </si>
  <si>
    <t xml:space="preserve">Third Surveyor's Address</t>
  </si>
  <si>
    <t xml:space="preserve">Cook Steed Associates Limited</t>
  </si>
  <si>
    <t xml:space="preserve">Battersea High Street</t>
  </si>
  <si>
    <t xml:space="preserve">SW11 3JS</t>
  </si>
  <si>
    <t xml:space="preserve">Notice 1</t>
  </si>
  <si>
    <t xml:space="preserve">Is Notice Required:</t>
  </si>
  <si>
    <t xml:space="preserve">Yes</t>
  </si>
  <si>
    <t xml:space="preserve">No</t>
  </si>
  <si>
    <t xml:space="preserve">Choose Section</t>
  </si>
  <si>
    <t xml:space="preserve">PW/PFW/Both</t>
  </si>
  <si>
    <t xml:space="preserve">Section 1(2), Section 1(5)</t>
  </si>
  <si>
    <t xml:space="preserve">Details</t>
  </si>
  <si>
    <t xml:space="preserve">Construction of a retaining party wall located astride the Line of Junction to the rear of the property.</t>
  </si>
  <si>
    <t xml:space="preserve">Construction of a retaining wall for the front lightwell adjacent to the Line of Junction and built wholly on the Building Owners' land.</t>
  </si>
  <si>
    <t xml:space="preserve">Notice 2</t>
  </si>
  <si>
    <t xml:space="preserve">Sections</t>
  </si>
  <si>
    <t xml:space="preserve">Section 2(2)(a, f, g, j, k, n)</t>
  </si>
  <si>
    <t xml:space="preserve">Underpinning of the party wall and/or party fence wall with reinforced special foundations.</t>
  </si>
  <si>
    <t xml:space="preserve">Underpinning of the party wall and/or party fence wall with mass concrete foundations.</t>
  </si>
  <si>
    <t xml:space="preserve">Cut back existing corbelled footings on Building Owners side where required.</t>
  </si>
  <si>
    <t xml:space="preserve">Cut pockets into the party wall &amp; build in the end of steel beams, which will be supported by padstones or spreader plates with no cutting in or construction beyond the midpoint of the wall.</t>
  </si>
  <si>
    <t xml:space="preserve">Chase into the party wall to receive steel column(s), to a depth no greater than 100mm and subject to providing sound insulation to the party wall to no lesser extent than is provided by the existing construction.</t>
  </si>
  <si>
    <t xml:space="preserve">Affix steel column to party wall.</t>
  </si>
  <si>
    <t xml:space="preserve">Remove, using hand tools only, chimney breast(s) as shown on plans, cutting back no further than the face of the party wall, and making good brickwork.  Provide temporary and permanent supports to retained breast(s) above.</t>
  </si>
  <si>
    <t xml:space="preserve">Cut back any projections from party wall to facilitate works where required.</t>
  </si>
  <si>
    <t xml:space="preserve">Cut into the party wall to install fixings &amp; flashings where required.</t>
  </si>
  <si>
    <t xml:space="preserve">Temporarily expose the party wall during construction and maintain weatherproofing at all times.</t>
  </si>
  <si>
    <t xml:space="preserve">Demolish existing party fence wall and rebuild as party wall.</t>
  </si>
  <si>
    <t xml:space="preserve">Notice 6</t>
  </si>
  <si>
    <t xml:space="preserve">Underpin</t>
  </si>
  <si>
    <t xml:space="preserve">IS</t>
  </si>
  <si>
    <t xml:space="preserve">Section?</t>
  </si>
  <si>
    <t xml:space="preserve">Section 6(1)</t>
  </si>
  <si>
    <t xml:space="preserve">IS NOT</t>
  </si>
  <si>
    <t xml:space="preserve">Excavations and associated groundworks as shown in the accompanying plans to a depth of approximately 1,950mm below ground level, the final depth of which will be determined by the Building Control Officer.</t>
  </si>
  <si>
    <t xml:space="preserve">10 Day Letter</t>
  </si>
  <si>
    <t xml:space="preserve">Address</t>
  </si>
  <si>
    <t xml:space="preserve">Style</t>
  </si>
  <si>
    <t xml:space="preserve">Construction of a party wall on the line of junction such that it straddles the boundary line.</t>
  </si>
  <si>
    <t xml:space="preserve">Raise the party wall at high level to form flank of a new LOFT/GROUND extension.</t>
  </si>
  <si>
    <t xml:space="preserve">Underpinning of the party wall to a depth of approximately 3,500mm with reinforced special foundations.</t>
  </si>
  <si>
    <t xml:space="preserve">Underpinning of the party wall to a depth of approximately 1,000mm with mass concrete foundations.</t>
  </si>
  <si>
    <t xml:space="preserve">Remove, using hand tools only, chimney breast(s) as shown on plans, cutting back no further than the face of the party wall, and making good brickwork.  Provide temporary and permanent supports to retained breast(s)/stack above.</t>
  </si>
  <si>
    <t xml:space="preserve">Permanently expose party wall during construction and weatherproof said party wall.</t>
  </si>
  <si>
    <t xml:space="preserve">Enclose upon party wall at LOFT/GROUND floor level.</t>
  </si>
  <si>
    <t xml:space="preserve">Raise height of chimney stack(s) in order to meet current Building Regulations.</t>
  </si>
  <si>
    <t xml:space="preserve">Alterations to the party ceiling/floor to accommodate services.</t>
  </si>
  <si>
    <t xml:space="preserve">Excavations and associated groundworks for the purposes of laying foundations as shown in the accompanying plans to a minimum depth of approximately 1,000mm below ground level, the final depth of which will be determined by the Building Control Officer.</t>
  </si>
  <si>
    <t xml:space="preserve">Excavations and associated groundworks for the purposes of underpinning the party wall as shown in the accompanying plans to a depth of approximately 3,000mm below ground level, the final depth of which will be determined by the Building Control Officer.</t>
  </si>
  <si>
    <t xml:space="preserve">Construction of a wall on the line of junction, placed wholly on the </t>
  </si>
  <si>
    <t xml:space="preserve">Construction of a wall on the line of junction, placed wholly on </t>
  </si>
  <si>
    <t xml:space="preserve"> own land.</t>
  </si>
  <si>
    <t xml:space="preserve">The excavation of a trench for the purposes of laying foundations sufficient for the purposes of the construction shown in the accompanying plans to a minimum depth of approximately 1,000mm, the final depth of which will be determined by the Building Control Officer.</t>
  </si>
  <si>
    <t xml:space="preserve">Excavations and associated groundworks for the purposes of underpinning the party wall as shown in the accompanying plans to a depth of approximately 3,000mm, the final depth of which will be determined by the Building Control Officer.</t>
  </si>
  <si>
    <t xml:space="preserve">Party Wall Matters - </t>
  </si>
  <si>
    <t xml:space="preserve">Style 1</t>
  </si>
  <si>
    <t xml:space="preserve">Style 2</t>
  </si>
  <si>
    <t xml:space="preserve">Underpinning of the party wall to a depth of approximately 3,000mm with reinforced special foundations.</t>
  </si>
  <si>
    <t xml:space="preserve">Cut back existing corbelled footings where required.</t>
  </si>
  <si>
    <t xml:space="preserve">Cut pockets into the party wall to receive steel beams, which will be supported by padstones.</t>
  </si>
  <si>
    <t xml:space="preserve">Chase into the party wall to receive steel columns. </t>
  </si>
  <si>
    <t xml:space="preserve">Insert fixings &amp; flashings into the party wall where required.</t>
  </si>
  <si>
    <t xml:space="preserve">Remove chimney breast(s) and make good party wall.</t>
  </si>
  <si>
    <t xml:space="preserve">Affix new wall(s) to party wall.</t>
  </si>
  <si>
    <t xml:space="preserve">Raise party wall at roof level where required.</t>
  </si>
  <si>
    <t xml:space="preserve">Raise party fence wall where required.</t>
  </si>
  <si>
    <t xml:space="preserve">HOME</t>
  </si>
  <si>
    <t xml:space="preserve">Top</t>
  </si>
  <si>
    <t xml:space="preserve">Conditional Consent Conditions</t>
  </si>
  <si>
    <t xml:space="preserve">That the flank wall of the extension has eccentric foundations such that they do not cross the boundary line.</t>
  </si>
  <si>
    <t xml:space="preserve">That the external face of the wall is to be finished in fair faced brickwork and neatly pointed.</t>
  </si>
  <si>
    <t xml:space="preserve">That the location of the new wall is to be agreed as per measurements published to both parties, where such measurements are to be taken when preparing the Schedule of Condition.</t>
  </si>
  <si>
    <t xml:space="preserve">That no flues or vents are to be placed in the flank wall of the new extension that  discharge across our boundary.</t>
  </si>
  <si>
    <t xml:space="preserve">That no guttering, fascia or other projections (except copings) are to project across the boundary line.</t>
  </si>
  <si>
    <t xml:space="preserve">Any plants damaged beyond recovery will be replaced like for like, or a payment in lieu of replacement will be made.</t>
  </si>
  <si>
    <t xml:space="preserve">The fence will be removed where the extension wall is to be located, with the fence neatly and securely reinstated from the rear corner of the proposed extension.</t>
  </si>
  <si>
    <t xml:space="preserve">Steel beams to protrude into the party wall no more than half its width.</t>
  </si>
  <si>
    <t xml:space="preserve">Reasonable advance notice to be provided if/when access onto our land is required.</t>
  </si>
  <si>
    <t xml:space="preserve">Any windows, frames, sills &amp; gutters in the vicinity of the works will be cleaned upon completion of the works.</t>
  </si>
  <si>
    <t xml:space="preserve">Any open fireplaces and/or vents are to be temporarily sealed prior to removal of chimney breasts and/or stacks.</t>
  </si>
  <si>
    <t xml:space="preserve">Hoarding to be erected to maintain a secure boundary no more than 500mm onto our land such that our land, paving/concrete floor is not disturbed. Access will be granted upon completion of the wall in order to complete pointing, rendering and/or painting of said wall.</t>
  </si>
  <si>
    <t xml:space="preserve">Ensure that excavations are carefully trimmed and levelled using hand tools and left free from debris. Temporary supports in the form of reinforced shuttering ply shall be installed to the sides of the excavations to protect them from collapse if necessary. The excavations shall be mass filled as soon as possible following the inspection of the Building Control Officer.</t>
  </si>
  <si>
    <t xml:space="preserve">The party wall where exposed is to be protected from the elements as far as reasonably possible and permanent weathering is to be applied to ensure a weathertight junction upon completion.</t>
  </si>
  <si>
    <t xml:space="preserve">The party wall where exposed is to be protected from the elements and permanent weathering is to be applied upon completion.</t>
  </si>
  <si>
    <t xml:space="preserve">No tools or building materials to be stored on our roof. Our roof will be left clean and free from debris, tools, materials upon completion of the works.</t>
  </si>
  <si>
    <t xml:space="preserve">Scaffolding to be securely sheeted/netted near our land to avoid damage from falling tools/materials, etc. Scaffolding is not to take any support from our land or building, or to project across the boundary line except for a small cantilevered platform at roof level to facilitate the building up of the flank of the loft extension and to install flashings to the required standard.</t>
  </si>
  <si>
    <t xml:space="preserve">That an independent engineer will be engaged to review the proposals insofar as they relate to the removal of any load bearing walls, and subsequent replacement with steel beams.</t>
  </si>
  <si>
    <t xml:space="preserve">A contribution will be made towards the cost of the party wall under Section 11.11 of the Party Wall Act in the sum of [INSERT AGREED FIGURE].</t>
  </si>
  <si>
    <t xml:space="preserve">The flank wall of the extension is to be neatly finished as either pointed brick, or rendered and painted.</t>
  </si>
  <si>
    <t xml:space="preserve">Any works to the chimney stack(s) are to comply with current Building Regulations.</t>
  </si>
  <si>
    <t xml:space="preserve">Architect:</t>
  </si>
  <si>
    <t xml:space="preserve">Matthew Giles Architects</t>
  </si>
  <si>
    <t xml:space="preserve">Drawings </t>
  </si>
  <si>
    <t xml:space="preserve">Engineer:</t>
  </si>
  <si>
    <t xml:space="preserve">Architects</t>
  </si>
  <si>
    <t xml:space="preserve">Structural</t>
  </si>
  <si>
    <t xml:space="preserve">Existing</t>
  </si>
  <si>
    <t xml:space="preserve">Demolition</t>
  </si>
  <si>
    <t xml:space="preserve">Proposed</t>
  </si>
  <si>
    <t xml:space="preserve">20-1112-001</t>
  </si>
  <si>
    <t xml:space="preserve">20-1112-109/B</t>
  </si>
  <si>
    <t xml:space="preserve">MBP/8052/001/C1</t>
  </si>
  <si>
    <t xml:space="preserve">20-1112-009</t>
  </si>
  <si>
    <t xml:space="preserve">20-1112-110/B</t>
  </si>
  <si>
    <t xml:space="preserve">MBP/8052/002/C1</t>
  </si>
  <si>
    <t xml:space="preserve">20-1112-010</t>
  </si>
  <si>
    <t xml:space="preserve">20-1112-111/T1</t>
  </si>
  <si>
    <t xml:space="preserve">MBP/8052/101/C2</t>
  </si>
  <si>
    <t xml:space="preserve">20-1112-011</t>
  </si>
  <si>
    <t xml:space="preserve">20-1112-112/T1</t>
  </si>
  <si>
    <t xml:space="preserve">MBP/8052/102/C2</t>
  </si>
  <si>
    <t xml:space="preserve">20-1112-012</t>
  </si>
  <si>
    <t xml:space="preserve">20-1112-113/T1</t>
  </si>
  <si>
    <t xml:space="preserve">MBP/8052/103/C2</t>
  </si>
  <si>
    <t xml:space="preserve">20-1112-013</t>
  </si>
  <si>
    <t xml:space="preserve">20-1112-114/T1</t>
  </si>
  <si>
    <t xml:space="preserve">MBP/8052/110/C1</t>
  </si>
  <si>
    <t xml:space="preserve">20-1112-014</t>
  </si>
  <si>
    <t xml:space="preserve">20-1112-120</t>
  </si>
  <si>
    <t xml:space="preserve">MBP/8052/111/T1</t>
  </si>
  <si>
    <t xml:space="preserve">20-1112-020</t>
  </si>
  <si>
    <t xml:space="preserve">20-1112-121</t>
  </si>
  <si>
    <t xml:space="preserve">MBP/8052/140/C1</t>
  </si>
  <si>
    <t xml:space="preserve">20-1112-021</t>
  </si>
  <si>
    <t xml:space="preserve">20-1112-122</t>
  </si>
  <si>
    <t xml:space="preserve">20-1112-022</t>
  </si>
  <si>
    <t xml:space="preserve">20-1112-130</t>
  </si>
  <si>
    <t xml:space="preserve">20-1112-030</t>
  </si>
  <si>
    <t xml:space="preserve">20-1112-131</t>
  </si>
  <si>
    <t xml:space="preserve">20-1112-132</t>
  </si>
  <si>
    <t xml:space="preserve">20-1112-133</t>
  </si>
  <si>
    <t xml:space="preserve">DO NOT ALTER ANYTHING JUST BELOW</t>
  </si>
  <si>
    <t xml:space="preserve">Project: BO Address</t>
  </si>
  <si>
    <t xml:space="preserve">Architect's Name/Company:</t>
  </si>
  <si>
    <t xml:space="preserve">ABC Architects</t>
  </si>
  <si>
    <t xml:space="preserve">Engineer's Name/Compay:</t>
  </si>
  <si>
    <t xml:space="preserve">DEF Engineers</t>
  </si>
  <si>
    <t xml:space="preserve">Drawing Title</t>
  </si>
  <si>
    <t xml:space="preserve">Drawing No.</t>
  </si>
  <si>
    <t xml:space="preserve">Revisions</t>
  </si>
  <si>
    <t xml:space="preserve">FINAL</t>
  </si>
  <si>
    <t xml:space="preserve">COPY for AWARD:</t>
  </si>
  <si>
    <t xml:space="preserve">Lower Ground Floor</t>
  </si>
  <si>
    <t xml:space="preserve">COPY for DOC REG:</t>
  </si>
  <si>
    <t xml:space="preserve">Ground Floor</t>
  </si>
  <si>
    <t xml:space="preserve">First Floor</t>
  </si>
  <si>
    <t xml:space="preserve">Second Floor</t>
  </si>
  <si>
    <t xml:space="preserve">Third Floor</t>
  </si>
  <si>
    <t xml:space="preserve">Roof</t>
  </si>
  <si>
    <t xml:space="preserve">Section A-A</t>
  </si>
  <si>
    <t xml:space="preserve">Section B-B</t>
  </si>
  <si>
    <t xml:space="preserve">Section C-C</t>
  </si>
  <si>
    <t xml:space="preserve">Front Elevation</t>
  </si>
  <si>
    <t xml:space="preserve">Rear Elevation</t>
  </si>
  <si>
    <t xml:space="preserve">Side Elevation</t>
  </si>
  <si>
    <t xml:space="preserve">Proposed (Architects)</t>
  </si>
  <si>
    <t xml:space="preserve">Proposed (Engineers/Structural)</t>
  </si>
  <si>
    <t xml:space="preserve">Title 1</t>
  </si>
  <si>
    <t xml:space="preserve">First 1</t>
  </si>
  <si>
    <t xml:space="preserve">Middle 1</t>
  </si>
  <si>
    <t xml:space="preserve">Surname 1</t>
  </si>
  <si>
    <t xml:space="preserve">Title 2</t>
  </si>
  <si>
    <t xml:space="preserve">First 2</t>
  </si>
  <si>
    <t xml:space="preserve">Middle 2</t>
  </si>
  <si>
    <t xml:space="preserve">Surname 2</t>
  </si>
  <si>
    <t xml:space="preserve">LH/FH</t>
  </si>
  <si>
    <t xml:space="preserve">P-Flat No</t>
  </si>
  <si>
    <t xml:space="preserve">P-Hse No</t>
  </si>
  <si>
    <t xml:space="preserve">P-Rd</t>
  </si>
  <si>
    <t xml:space="preserve">P-Spare</t>
  </si>
  <si>
    <t xml:space="preserve">P-Town</t>
  </si>
  <si>
    <t xml:space="preserve">P-County</t>
  </si>
  <si>
    <t xml:space="preserve">P-P.Code</t>
  </si>
  <si>
    <t xml:space="preserve">C-Flat No</t>
  </si>
  <si>
    <t xml:space="preserve">C-Hse No</t>
  </si>
  <si>
    <t xml:space="preserve">C-Rd</t>
  </si>
  <si>
    <t xml:space="preserve">C-Spare</t>
  </si>
  <si>
    <t xml:space="preserve">C-Town</t>
  </si>
  <si>
    <t xml:space="preserve">C-County</t>
  </si>
  <si>
    <t xml:space="preserve">C-P.Code</t>
  </si>
  <si>
    <t xml:space="preserve">Date</t>
  </si>
  <si>
    <t xml:space="preserve">Drop Down Options</t>
  </si>
  <si>
    <t xml:space="preserve">Building Owner</t>
  </si>
  <si>
    <t xml:space="preserve">Fred</t>
  </si>
  <si>
    <t xml:space="preserve">Lotter</t>
  </si>
  <si>
    <t xml:space="preserve">Lucy</t>
  </si>
  <si>
    <t xml:space="preserve">Carry</t>
  </si>
  <si>
    <t xml:space="preserve">Kissenger</t>
  </si>
  <si>
    <t xml:space="preserve">Leaseholders</t>
  </si>
  <si>
    <t xml:space="preserve">Hight Street</t>
  </si>
  <si>
    <t xml:space="preserve">Hounslow</t>
  </si>
  <si>
    <t xml:space="preserve">Middlesex</t>
  </si>
  <si>
    <t xml:space="preserve">Flat 2</t>
  </si>
  <si>
    <t xml:space="preserve">Chandler Crescent</t>
  </si>
  <si>
    <t xml:space="preserve">Woodlands</t>
  </si>
  <si>
    <t xml:space="preserve">Natal</t>
  </si>
  <si>
    <t xml:space="preserve">TW3 3TE</t>
  </si>
  <si>
    <t xml:space="preserve">Leaseholder</t>
  </si>
  <si>
    <t xml:space="preserve">Section 1(2)</t>
  </si>
  <si>
    <t xml:space="preserve">Bill</t>
  </si>
  <si>
    <t xml:space="preserve">Tom</t>
  </si>
  <si>
    <t xml:space="preserve">Menzies</t>
  </si>
  <si>
    <t xml:space="preserve">Ms</t>
  </si>
  <si>
    <t xml:space="preserve">Dott</t>
  </si>
  <si>
    <t xml:space="preserve">Karen</t>
  </si>
  <si>
    <t xml:space="preserve">Kelly</t>
  </si>
  <si>
    <t xml:space="preserve">Plural</t>
  </si>
  <si>
    <t xml:space="preserve">Leaseholders &amp; Freeholders</t>
  </si>
  <si>
    <t xml:space="preserve">Flat 24</t>
  </si>
  <si>
    <t xml:space="preserve">Roseville Ave</t>
  </si>
  <si>
    <t xml:space="preserve">Ealing</t>
  </si>
  <si>
    <t xml:space="preserve">Surrey</t>
  </si>
  <si>
    <t xml:space="preserve">UB3 4JR</t>
  </si>
  <si>
    <t xml:space="preserve">Verity Ave</t>
  </si>
  <si>
    <t xml:space="preserve">Montclair</t>
  </si>
  <si>
    <t xml:space="preserve">Berkshire</t>
  </si>
  <si>
    <t xml:space="preserve">GH21 3RT</t>
  </si>
  <si>
    <t xml:space="preserve">Female</t>
  </si>
  <si>
    <t xml:space="preserve">Section 1(5)</t>
  </si>
  <si>
    <t xml:space="preserve">Anton</t>
  </si>
  <si>
    <t xml:space="preserve">Dr</t>
  </si>
  <si>
    <t xml:space="preserve">wall</t>
  </si>
  <si>
    <t xml:space="preserve">The Right Honourable Sir</t>
  </si>
  <si>
    <t xml:space="preserve">joint Freeholder</t>
  </si>
  <si>
    <t xml:space="preserve">party wall.</t>
  </si>
  <si>
    <t xml:space="preserve">Residential</t>
  </si>
  <si>
    <t xml:space="preserve">The Most Noble</t>
  </si>
  <si>
    <t xml:space="preserve">joint Freeholders</t>
  </si>
  <si>
    <t xml:space="preserve">party fence wall.</t>
  </si>
  <si>
    <t xml:space="preserve">Commercial</t>
  </si>
  <si>
    <t xml:space="preserve">Lady</t>
  </si>
  <si>
    <t xml:space="preserve">Leaseholder &amp; Freeholder</t>
  </si>
  <si>
    <t xml:space="preserve">party wall &amp; party fence wall.</t>
  </si>
  <si>
    <t xml:space="preserve">Prof</t>
  </si>
  <si>
    <t xml:space="preserve">Leaseholder &amp; joint Freeholder</t>
  </si>
  <si>
    <t xml:space="preserve">Dry</t>
  </si>
  <si>
    <t xml:space="preserve">BO</t>
  </si>
  <si>
    <t xml:space="preserve">BOS Details</t>
  </si>
  <si>
    <t xml:space="preserve">Wet</t>
  </si>
  <si>
    <t xml:space="preserve">Leaseholders &amp; joint Freeholders</t>
  </si>
  <si>
    <t xml:space="preserve">Names</t>
  </si>
  <si>
    <t xml:space="preserve">To</t>
  </si>
  <si>
    <t xml:space="preserve">of</t>
  </si>
  <si>
    <t xml:space="preserve">Long Lease Tenant</t>
  </si>
  <si>
    <t xml:space="preserve">Initial</t>
  </si>
  <si>
    <t xml:space="preserve">Full Name (1)</t>
  </si>
  <si>
    <t xml:space="preserve">Full Name (2)</t>
  </si>
  <si>
    <t xml:space="preserve">Notice Lower</t>
  </si>
  <si>
    <t xml:space="preserve">Caps</t>
  </si>
  <si>
    <t xml:space="preserve">Letter (Dear)</t>
  </si>
  <si>
    <t xml:space="preserve">DO NOT EDIT, DELETE OR ALTER ANYTHING</t>
  </si>
  <si>
    <t xml:space="preserve">Section 6(2)</t>
  </si>
  <si>
    <t xml:space="preserve">WITHIN THIS BOX!!!</t>
  </si>
  <si>
    <t xml:space="preserve">Notice Names</t>
  </si>
  <si>
    <t xml:space="preserve">Letter Names</t>
  </si>
  <si>
    <t xml:space="preserve">as</t>
  </si>
  <si>
    <t xml:space="preserve">of the land and premises known as</t>
  </si>
  <si>
    <t xml:space="preserve">which adjoins your premises known as</t>
  </si>
  <si>
    <t xml:space="preserve">Property</t>
  </si>
  <si>
    <t xml:space="preserve">Prop. Address</t>
  </si>
  <si>
    <t xml:space="preserve">Corresp. Address</t>
  </si>
  <si>
    <t xml:space="preserve">Full Address (Horizontal)</t>
  </si>
  <si>
    <t xml:space="preserve">Full Address (Vertical)</t>
  </si>
  <si>
    <t xml:space="preserve">Correspondence Address (Vertical)</t>
  </si>
  <si>
    <t xml:space="preserve">form!b19</t>
  </si>
  <si>
    <t xml:space="preserve">AO 1</t>
  </si>
  <si>
    <t xml:space="preserve">AOS Details</t>
  </si>
  <si>
    <t xml:space="preserve">TS Details</t>
  </si>
  <si>
    <t xml:space="preserve">Correspondence 1</t>
  </si>
  <si>
    <t xml:space="preserve">Section 1(2) &amp; Section 1(5)</t>
  </si>
  <si>
    <t xml:space="preserve">Correspondence 2</t>
  </si>
  <si>
    <t xml:space="preserve">Notice Entry</t>
  </si>
  <si>
    <t xml:space="preserve">Is Notice 1 Required?</t>
  </si>
  <si>
    <t xml:space="preserve">Is Notice 2 Required?</t>
  </si>
  <si>
    <t xml:space="preserve">Is Notice 6 Required?</t>
  </si>
  <si>
    <t xml:space="preserve">Correspondence 3</t>
  </si>
  <si>
    <t xml:space="preserve">Correspondence 4</t>
  </si>
  <si>
    <t xml:space="preserve">Correspondence 5</t>
  </si>
  <si>
    <t xml:space="preserve">form!j19</t>
  </si>
  <si>
    <t xml:space="preserve">AO 2</t>
  </si>
  <si>
    <t xml:space="preserve">form!r19</t>
  </si>
  <si>
    <t xml:space="preserve">AO 3</t>
  </si>
  <si>
    <t xml:space="preserve">form!z19</t>
  </si>
  <si>
    <t xml:space="preserve">AO 4</t>
  </si>
  <si>
    <t xml:space="preserve">form!ah19</t>
  </si>
  <si>
    <t xml:space="preserve">AO 5</t>
  </si>
  <si>
    <t xml:space="preserve">form!ap19</t>
  </si>
  <si>
    <t xml:space="preserve">AO 6</t>
  </si>
  <si>
    <t xml:space="preserve">form!ax19</t>
  </si>
  <si>
    <t xml:space="preserve">AO 7</t>
  </si>
  <si>
    <t xml:space="preserve">form!bf19</t>
  </si>
  <si>
    <t xml:space="preserve">AO 8</t>
  </si>
  <si>
    <t xml:space="preserve">form!bn19</t>
  </si>
  <si>
    <t xml:space="preserve">AO 9</t>
  </si>
  <si>
    <t xml:space="preserve">form!bv19</t>
  </si>
  <si>
    <t xml:space="preserve">AO 10</t>
  </si>
  <si>
    <t xml:space="preserve">form!cd19</t>
  </si>
  <si>
    <t xml:space="preserve">AO 11</t>
  </si>
  <si>
    <t xml:space="preserve">form!cl19</t>
  </si>
  <si>
    <t xml:space="preserve">AO 12</t>
  </si>
  <si>
    <t xml:space="preserve">form!ct19</t>
  </si>
  <si>
    <t xml:space="preserve">AO 13</t>
  </si>
  <si>
    <t xml:space="preserve">form!db19</t>
  </si>
  <si>
    <t xml:space="preserve">AO 14</t>
  </si>
  <si>
    <t xml:space="preserve">form!dj19</t>
  </si>
  <si>
    <t xml:space="preserve">AO 15</t>
  </si>
  <si>
    <t xml:space="preserve">form!dr19</t>
  </si>
  <si>
    <t xml:space="preserve">AO 16</t>
  </si>
  <si>
    <t xml:space="preserve">form!dz19</t>
  </si>
  <si>
    <t xml:space="preserve">AO 17</t>
  </si>
  <si>
    <t xml:space="preserve">form!eh19</t>
  </si>
  <si>
    <t xml:space="preserve">AO 18</t>
  </si>
  <si>
    <t xml:space="preserve">form!ep19</t>
  </si>
  <si>
    <t xml:space="preserve">AO 19</t>
  </si>
  <si>
    <t xml:space="preserve">form!ex19</t>
  </si>
  <si>
    <t xml:space="preserve">AO 20</t>
  </si>
  <si>
    <t xml:space="preserve">Toogood FRICS IRRV ACIArb</t>
  </si>
  <si>
    <t xml:space="preserve">Harding Chartered Surveyors</t>
  </si>
  <si>
    <t xml:space="preserve">Ackmar Road</t>
  </si>
  <si>
    <t xml:space="preserve">SW6 4UR</t>
  </si>
  <si>
    <t xml:space="preserve">Maycox FRICS FFPWS</t>
  </si>
  <si>
    <t xml:space="preserve">David Maycox &amp; Co</t>
  </si>
  <si>
    <t xml:space="preserve">Church Hill Road</t>
  </si>
  <si>
    <t xml:space="preserve">East Barnet Village</t>
  </si>
  <si>
    <t xml:space="preserve">Barnet</t>
  </si>
  <si>
    <t xml:space="preserve">EN4 8SY</t>
  </si>
  <si>
    <t xml:space="preserve">Alistair</t>
  </si>
  <si>
    <t xml:space="preserve">Redler FRICS</t>
  </si>
  <si>
    <t xml:space="preserve">Delva Patman Redler</t>
  </si>
  <si>
    <t xml:space="preserve">Thavies Inn House</t>
  </si>
  <si>
    <t xml:space="preserve">3 – 4 Holborn Circus</t>
  </si>
  <si>
    <t xml:space="preserve">EC1N 2HA</t>
  </si>
  <si>
    <t xml:space="preserve">John</t>
  </si>
  <si>
    <t xml:space="preserve">Hughes FRICS FFPWS</t>
  </si>
  <si>
    <t xml:space="preserve">Party Walls Limited</t>
  </si>
  <si>
    <t xml:space="preserve">Bray Place</t>
  </si>
  <si>
    <t xml:space="preserve">SW3 3LP</t>
  </si>
  <si>
    <t xml:space="preserve">Simon</t>
  </si>
  <si>
    <t xml:space="preserve">J</t>
  </si>
  <si>
    <t xml:space="preserve">Price BSc (Hons) FRICS FFPWS</t>
  </si>
  <si>
    <t xml:space="preserve">Price Partnership</t>
  </si>
  <si>
    <t xml:space="preserve">Suite 107</t>
  </si>
  <si>
    <t xml:space="preserve">212 New Kings Road</t>
  </si>
  <si>
    <t xml:space="preserve">SW6 4NZ</t>
  </si>
  <si>
    <t xml:space="preserve">Cornish PhD MA BSc FRICS FFPWS</t>
  </si>
  <si>
    <t xml:space="preserve">Woodward Chartered Surveyors</t>
  </si>
  <si>
    <t xml:space="preserve">Batchworth Lock House</t>
  </si>
  <si>
    <t xml:space="preserve">99 Church Street</t>
  </si>
  <si>
    <t xml:space="preserve">Rickmansworth</t>
  </si>
  <si>
    <t xml:space="preserve">WD3 1JJ</t>
  </si>
  <si>
    <t xml:space="preserve">Upper Floors</t>
  </si>
  <si>
    <t xml:space="preserve">Panchaud</t>
  </si>
  <si>
    <t xml:space="preserve">31 Church Road</t>
  </si>
  <si>
    <t xml:space="preserve">Poole</t>
  </si>
  <si>
    <t xml:space="preserve">Dorset</t>
  </si>
  <si>
    <t xml:space="preserve">BH14 8UF</t>
  </si>
  <si>
    <t xml:space="preserve">nathan.sproule@brittainhadley.co.uk</t>
  </si>
  <si>
    <t xml:space="preserve">Nathan</t>
  </si>
  <si>
    <t xml:space="preserve">Sproule MCIOB MFPWS</t>
  </si>
  <si>
    <t xml:space="preserve">020 8742 7704</t>
  </si>
  <si>
    <t xml:space="preserve">Brittain Hadley</t>
  </si>
  <si>
    <t xml:space="preserve">Claremont Road</t>
  </si>
  <si>
    <t xml:space="preserve">Surbiton</t>
  </si>
  <si>
    <t xml:space="preserve">KT6 4QR</t>
  </si>
  <si>
    <t xml:space="preserve">Letter Name</t>
  </si>
  <si>
    <t xml:space="preserve">Notice Name</t>
  </si>
  <si>
    <t xml:space="preserve">I/We</t>
  </si>
  <si>
    <t xml:space="preserve">My/Our</t>
  </si>
  <si>
    <t xml:space="preserve">His/Hers</t>
  </si>
  <si>
    <t xml:space="preserve">He/She</t>
  </si>
  <si>
    <t xml:space="preserve">Do/Does</t>
  </si>
  <si>
    <t xml:space="preserve">Have/Has</t>
  </si>
  <si>
    <t xml:space="preserve">Me/Us</t>
  </si>
  <si>
    <t xml:space="preserve">P - Horz</t>
  </si>
  <si>
    <t xml:space="preserve">C - Horz</t>
  </si>
  <si>
    <t xml:space="preserve">P - Vert</t>
  </si>
  <si>
    <t xml:space="preserve">C - Vert</t>
  </si>
  <si>
    <t xml:space="preserve">AO I/We</t>
  </si>
  <si>
    <t xml:space="preserve">AO My/Our</t>
  </si>
  <si>
    <t xml:space="preserve">AO His/Hers</t>
  </si>
  <si>
    <t xml:space="preserve">AO He/She</t>
  </si>
  <si>
    <t xml:space="preserve">AO Do/Does</t>
  </si>
  <si>
    <t xml:space="preserve">AO Have/Has</t>
  </si>
  <si>
    <t xml:space="preserve">AO him/her/them</t>
  </si>
  <si>
    <t xml:space="preserve">BO I/We</t>
  </si>
  <si>
    <t xml:space="preserve">BO My/Our</t>
  </si>
  <si>
    <t xml:space="preserve">BO His/Hers</t>
  </si>
  <si>
    <t xml:space="preserve">BO He/She</t>
  </si>
  <si>
    <t xml:space="preserve">BO Do/Does</t>
  </si>
  <si>
    <t xml:space="preserve">BO Have/Has</t>
  </si>
  <si>
    <t xml:space="preserve">BO I/we</t>
  </si>
  <si>
    <t xml:space="preserve">BO Me/Us</t>
  </si>
  <si>
    <t xml:space="preserve">BO Is/Are</t>
  </si>
  <si>
    <t xml:space="preserve">BO Notice Name</t>
  </si>
  <si>
    <t xml:space="preserve">BO C Add</t>
  </si>
  <si>
    <t xml:space="preserve">BO P Add</t>
  </si>
  <si>
    <t xml:space="preserve">BO FH/LH</t>
  </si>
  <si>
    <t xml:space="preserve">BO C Add Vert</t>
  </si>
  <si>
    <t xml:space="preserve">AO(s)</t>
  </si>
  <si>
    <t xml:space="preserve">BO(s)</t>
  </si>
  <si>
    <t xml:space="preserve">BO Him/Her</t>
  </si>
  <si>
    <t xml:space="preserve">AO Me/Us</t>
  </si>
  <si>
    <t xml:space="preserve">AO Myself/Ourselves</t>
  </si>
  <si>
    <t xml:space="preserve">AO I/we</t>
  </si>
  <si>
    <t xml:space="preserve">AO I am/am not</t>
  </si>
  <si>
    <t xml:space="preserve">AO Am/am not</t>
  </si>
  <si>
    <t xml:space="preserve">AO am/are</t>
  </si>
  <si>
    <t xml:space="preserve">S1(2)/(5) Text</t>
  </si>
  <si>
    <t xml:space="preserve">S1(2)/(5)</t>
  </si>
  <si>
    <t xml:space="preserve">S1 pw/pfw/both</t>
  </si>
  <si>
    <t xml:space="preserve">S1 Detail 1</t>
  </si>
  <si>
    <t xml:space="preserve">S1 Detail 2</t>
  </si>
  <si>
    <t xml:space="preserve">S2 Sections</t>
  </si>
  <si>
    <t xml:space="preserve">S2 Detail 1</t>
  </si>
  <si>
    <t xml:space="preserve">S2 Detail 2</t>
  </si>
  <si>
    <t xml:space="preserve">S2 Detail 3</t>
  </si>
  <si>
    <t xml:space="preserve">S2 Detail 4</t>
  </si>
  <si>
    <t xml:space="preserve">S2 Detail 5</t>
  </si>
  <si>
    <t xml:space="preserve">S2 Detail 6</t>
  </si>
  <si>
    <t xml:space="preserve">S2 Detail 7</t>
  </si>
  <si>
    <t xml:space="preserve">S2 Detail 8</t>
  </si>
  <si>
    <t xml:space="preserve">S2 Detail 9</t>
  </si>
  <si>
    <t xml:space="preserve">S2 Detail 10</t>
  </si>
  <si>
    <t xml:space="preserve">S2 Detail 11</t>
  </si>
  <si>
    <t xml:space="preserve">S2 Detail 12</t>
  </si>
  <si>
    <t xml:space="preserve">S2 Detail 13</t>
  </si>
  <si>
    <t xml:space="preserve">S2 Detail 14</t>
  </si>
  <si>
    <t xml:space="preserve">S2 Detail 15</t>
  </si>
  <si>
    <t xml:space="preserve">S6 Underpin</t>
  </si>
  <si>
    <t xml:space="preserve">S6 Section</t>
  </si>
  <si>
    <t xml:space="preserve">S6 Detail 1</t>
  </si>
  <si>
    <t xml:space="preserve">S6 Detail 2</t>
  </si>
  <si>
    <t xml:space="preserve">Award Sections</t>
  </si>
  <si>
    <t xml:space="preserve">Neighbours2</t>
  </si>
  <si>
    <t xml:space="preserve">BO Apostrophe</t>
  </si>
  <si>
    <t xml:space="preserve">AO Apostrophe</t>
  </si>
  <si>
    <t xml:space="preserve">BO owner(s)</t>
  </si>
  <si>
    <t xml:space="preserve">AO owner(s)</t>
  </si>
  <si>
    <t xml:space="preserve">AO (is/are)</t>
  </si>
  <si>
    <t xml:space="preserve">BO Choose</t>
  </si>
  <si>
    <t xml:space="preserve">BO exercise</t>
  </si>
  <si>
    <t xml:space="preserve">BO require</t>
  </si>
  <si>
    <t xml:space="preserve">10 Day Subj</t>
  </si>
  <si>
    <t xml:space="preserve">AO Choose</t>
  </si>
  <si>
    <t xml:space="preserve">AO exercise</t>
  </si>
  <si>
    <t xml:space="preserve">AO require</t>
  </si>
  <si>
    <t xml:space="preserve">AppointSurveyor</t>
  </si>
  <si>
    <t xml:space="preserve">Todays Date</t>
  </si>
  <si>
    <t xml:space="preserve">AO I/we2</t>
  </si>
  <si>
    <t xml:space="preserve">W/Sheet URL</t>
  </si>
  <si>
    <t xml:space="preserve">Sheet Name</t>
  </si>
  <si>
    <t xml:space="preserve">AdjOwnSurveyor</t>
  </si>
  <si>
    <t xml:space="preserve">AOS_HorzAdd</t>
  </si>
  <si>
    <t xml:space="preserve">AOS_VertAdd</t>
  </si>
  <si>
    <t xml:space="preserve">AOS_Gender</t>
  </si>
  <si>
    <t xml:space="preserve">ThirdSurveyor</t>
  </si>
  <si>
    <t xml:space="preserve">TS_HorzAdd</t>
  </si>
  <si>
    <t xml:space="preserve">TS_VertAdd</t>
  </si>
  <si>
    <t xml:space="preserve">TS_Gender</t>
  </si>
  <si>
    <t xml:space="preserve">CC1</t>
  </si>
  <si>
    <t xml:space="preserve">CC2</t>
  </si>
  <si>
    <t xml:space="preserve">CC3</t>
  </si>
  <si>
    <t xml:space="preserve">CC4</t>
  </si>
  <si>
    <t xml:space="preserve">CC5</t>
  </si>
  <si>
    <t xml:space="preserve">CC6</t>
  </si>
  <si>
    <t xml:space="preserve">CC7</t>
  </si>
  <si>
    <t xml:space="preserve">CC8</t>
  </si>
  <si>
    <t xml:space="preserve">CC9</t>
  </si>
  <si>
    <t xml:space="preserve">CC10</t>
  </si>
  <si>
    <t xml:space="preserve">CC11</t>
  </si>
  <si>
    <t xml:space="preserve">CC12</t>
  </si>
  <si>
    <t xml:space="preserve">CC13</t>
  </si>
  <si>
    <t xml:space="preserve">CC14</t>
  </si>
  <si>
    <t xml:space="preserve">CC15</t>
  </si>
  <si>
    <t xml:space="preserve">CC16</t>
  </si>
  <si>
    <t xml:space="preserve">CC17</t>
  </si>
  <si>
    <t xml:space="preserve">CC18</t>
  </si>
  <si>
    <t xml:space="preserve">CC19</t>
  </si>
  <si>
    <t xml:space="preserve">CC20</t>
  </si>
  <si>
    <t xml:space="preserve">Building Owner Surveyor</t>
  </si>
  <si>
    <t xml:space="preserve">BOS_HorzAdd</t>
  </si>
  <si>
    <t xml:space="preserve">BOS_VertAdd</t>
  </si>
  <si>
    <t xml:space="preserve">BOS_Gender</t>
  </si>
  <si>
    <t xml:space="preserve">BOS_FirstName</t>
  </si>
  <si>
    <t xml:space="preserve">AOS_FirstName</t>
  </si>
  <si>
    <t xml:space="preserve">TS_FirstName</t>
  </si>
  <si>
    <t xml:space="preserve">BO(Dear)</t>
  </si>
  <si>
    <t xml:space="preserve">AO(Dear)</t>
  </si>
  <si>
    <t xml:space="preserve">AOS Email</t>
  </si>
  <si>
    <t xml:space="preserve">AOS Tel</t>
  </si>
  <si>
    <t xml:space="preserve">LttrBodyBOName</t>
  </si>
  <si>
    <t xml:space="preserve">Architect</t>
  </si>
  <si>
    <t xml:space="preserve">Engineer</t>
  </si>
  <si>
    <t xml:space="preserve">ArchPlansEx Horz</t>
  </si>
  <si>
    <t xml:space="preserve">ArchPlansDem Horz</t>
  </si>
  <si>
    <t xml:space="preserve">ArchPlansProp Horz</t>
  </si>
  <si>
    <t xml:space="preserve">ArchPlansEx Vert</t>
  </si>
  <si>
    <t xml:space="preserve">ArchPlansDem Vert</t>
  </si>
  <si>
    <t xml:space="preserve">ArchPlansProp Vert</t>
  </si>
  <si>
    <t xml:space="preserve">EngPlans Horz</t>
  </si>
  <si>
    <t xml:space="preserve">EngPlans Vert</t>
  </si>
  <si>
    <t xml:space="preserve">Notice 1 Req?</t>
  </si>
  <si>
    <t xml:space="preserve">Notice 2 Req?</t>
  </si>
  <si>
    <t xml:space="preserve">Notice 6 Req?</t>
  </si>
  <si>
    <t xml:space="preserve">Mr. &amp; Mrs. f. sur1</t>
  </si>
  <si>
    <t xml:space="preserve">FIRST1 MID1 SUR1 &amp; FIRST2 MID2 SUR2</t>
  </si>
  <si>
    <t xml:space="preserve">We</t>
  </si>
  <si>
    <t xml:space="preserve">our</t>
  </si>
  <si>
    <t xml:space="preserve">their</t>
  </si>
  <si>
    <t xml:space="preserve">they</t>
  </si>
  <si>
    <t xml:space="preserve">do</t>
  </si>
  <si>
    <t xml:space="preserve">have</t>
  </si>
  <si>
    <t xml:space="preserve">them</t>
  </si>
  <si>
    <t xml:space="preserve">flat1, 100 high street, spare, hayes, london, ub3 4jr</t>
  </si>
  <si>
    <t xml:space="preserve">abcdefg</t>
  </si>
  <si>
    <t xml:space="preserve">flat1, 
100 high street, 
spare, 
hayes, 
london, 
ub3 4jr</t>
  </si>
  <si>
    <t xml:space="preserve">a
bc
d
e
f
g</t>
  </si>
  <si>
    <t xml:space="preserve"> &amp;   </t>
  </si>
  <si>
    <t xml:space="preserve">we</t>
  </si>
  <si>
    <t xml:space="preserve">us</t>
  </si>
  <si>
    <t xml:space="preserve">are</t>
  </si>
  <si>
    <t xml:space="preserve">      </t>
  </si>
  <si>
    <t xml:space="preserve">Adjoining Owners</t>
  </si>
  <si>
    <t xml:space="preserve">Building Owners</t>
  </si>
  <si>
    <t xml:space="preserve">ourselves</t>
  </si>
  <si>
    <t xml:space="preserve">We are/are not</t>
  </si>
  <si>
    <t xml:space="preserve">are/are not</t>
  </si>
  <si>
    <t xml:space="preserve">Under Section 1(2), subject to your written consent
it is intended to build on the line of junction of the said lands a party wall &amp; party fence wall.
Under Section 1(5)
it is intended to build on the line of junction of the said lands a wall wholly on our land.</t>
  </si>
  <si>
    <t xml:space="preserve">Construction of a wall along the line of junction sitting wholly on the Building Owners’ land.</t>
  </si>
  <si>
    <t xml:space="preserve">(a, f, g, j, k, n)</t>
  </si>
  <si>
    <t xml:space="preserve">Raise party wall at high level.</t>
  </si>
  <si>
    <t xml:space="preserve">Affix new internal partition walls to party wall.</t>
  </si>
  <si>
    <t xml:space="preserve">Temporarily expose party wall during roof removal for loft construction and weatherproof said party wall.</t>
  </si>
  <si>
    <t xml:space="preserve">Remove chimney breasts and make good party wall.</t>
  </si>
  <si>
    <t xml:space="preserve">Remove internal partition walls and make good party wall.</t>
  </si>
  <si>
    <t xml:space="preserve">Affix new second floor rear elevation to party wall.</t>
  </si>
  <si>
    <t xml:space="preserve">Excavations and associated groundworks for the purposes of laying foundations as shown in the accompanying plans to a minimum depth of approximately 1,000mm, the final depth of which will be determined by the Building Control Officer.</t>
  </si>
  <si>
    <t xml:space="preserve">neighbours</t>
  </si>
  <si>
    <t xml:space="preserve">Building Owners'</t>
  </si>
  <si>
    <t xml:space="preserve">Adjoining Owners'</t>
  </si>
  <si>
    <t xml:space="preserve">owners</t>
  </si>
  <si>
    <t xml:space="preserve">choose</t>
  </si>
  <si>
    <t xml:space="preserve">exercise</t>
  </si>
  <si>
    <t xml:space="preserve">require</t>
  </si>
  <si>
    <t xml:space="preserve">Party Wall Matters -  &amp; flat1, 100 high street, spare, hayes, london, ub3 4jr</t>
  </si>
  <si>
    <t xml:space="preserve">Z:\Dropbox (Grey &amp; Assoc)\Grey\Data-DocsMerge BACKUP\Testing\</t>
  </si>
  <si>
    <t xml:space="preserve">  </t>
  </si>
  <si>
    <t xml:space="preserve">his</t>
  </si>
  <si>
    <t xml:space="preserve">That no flues or vents are to be placed in the flank wall of the new extension.</t>
  </si>
  <si>
    <t xml:space="preserve">That no guttering is to extend across the boundary line.</t>
  </si>
  <si>
    <t xml:space="preserve">Mr. Steve Whitehead</t>
  </si>
  <si>
    <t xml:space="preserve">Grey &amp; Associates, Argentum, 2 Queen Caroline Street, Hammersmith, London, W6 9DX</t>
  </si>
  <si>
    <t xml:space="preserve">Grey &amp; Associates, 
Argentum, 
2 Queen Caroline Street, 
Hammersmith, 
London, 
W6 9DX</t>
  </si>
  <si>
    <t xml:space="preserve"> &amp;  </t>
  </si>
  <si>
    <t xml:space="preserve">Mr. &amp; Mrs. sur1</t>
  </si>
  <si>
    <t xml:space="preserve">
</t>
  </si>
  <si>
    <t xml:space="preserve">
</t>
  </si>
  <si>
    <t xml:space="preserve">Column</t>
  </si>
  <si>
    <t xml:space="preserve">Row</t>
  </si>
  <si>
    <t xml:space="preserve">a</t>
  </si>
  <si>
    <t xml:space="preserve">b</t>
  </si>
  <si>
    <t xml:space="preserve">g</t>
  </si>
  <si>
    <t xml:space="preserve">e</t>
  </si>
  <si>
    <t xml:space="preserve">data!a37</t>
  </si>
  <si>
    <t xml:space="preserve">drawings!a1</t>
  </si>
  <si>
    <t xml:space="preserve">data!a10</t>
  </si>
  <si>
    <t xml:space="preserve">c</t>
  </si>
  <si>
    <t xml:space="preserve">d</t>
  </si>
  <si>
    <t xml:space="preserve">f</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</si>
  <si>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</si>
  <si>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</si>
  <si>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</si>
  <si>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</si>
  <si>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</si>
  <si>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</si>
  <si>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</si>
  <si>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</si>
  <si>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</si>
  <si>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</si>
  <si>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</si>
  <si>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</si>
  <si>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</si>
  <si>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</si>
  <si>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</si>
  <si>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</si>
  <si>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</si>
  <si>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</si>
  <si>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</si>
  <si>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data!a119</t>
  </si>
  <si>
    <t xml:space="preserve">data!a201</t>
  </si>
  <si>
    <t xml:space="preserve">data!a283</t>
  </si>
  <si>
    <t xml:space="preserve">data!a365</t>
  </si>
  <si>
    <t xml:space="preserve">data!a447</t>
  </si>
  <si>
    <t xml:space="preserve">data!a529</t>
  </si>
  <si>
    <t xml:space="preserve">data!a611</t>
  </si>
  <si>
    <t xml:space="preserve">data!a693</t>
  </si>
  <si>
    <t xml:space="preserve">data!a775</t>
  </si>
  <si>
    <t xml:space="preserve">data!a857</t>
  </si>
  <si>
    <t xml:space="preserve">data!a939</t>
  </si>
  <si>
    <t xml:space="preserve">data!a1021</t>
  </si>
  <si>
    <t xml:space="preserve">data!a1103</t>
  </si>
  <si>
    <t xml:space="preserve">data!a1185</t>
  </si>
  <si>
    <t xml:space="preserve">data!a1267</t>
  </si>
  <si>
    <t xml:space="preserve">data!a1349</t>
  </si>
  <si>
    <t xml:space="preserve">data!a1431</t>
  </si>
  <si>
    <t xml:space="preserve">data!a1513</t>
  </si>
  <si>
    <t xml:space="preserve">data!a1595</t>
  </si>
</sst>
</file>

<file path=xl/styles.xml><?xml version="1.0" encoding="utf-8"?>
<styleSheet xmlns="http://schemas.openxmlformats.org/spreadsheetml/2006/main">
  <numFmts count="7">
    <numFmt numFmtId="164" formatCode="General"/>
    <numFmt numFmtId="165" formatCode="General"/>
    <numFmt numFmtId="166" formatCode="[$-809]d\ mmmm\ yyyy;@"/>
    <numFmt numFmtId="167" formatCode="0"/>
    <numFmt numFmtId="168" formatCode="dd\-mmm\-yy"/>
    <numFmt numFmtId="169" formatCode="0%"/>
    <numFmt numFmtId="170" formatCode="[$-F800]dddd&quot;, &quot;mmmm\ dd&quot;, &quot;yyyy"/>
  </numFmts>
  <fonts count="18">
    <font>
      <sz val="11"/>
      <color rgb="FF000000"/>
      <name val="Calibri"/>
      <family val="2"/>
      <charset val="134"/>
    </font>
    <font>
      <sz val="10"/>
      <name val="Arial"/>
      <family val="0"/>
    </font>
    <font>
      <sz val="10"/>
      <name val="Arial"/>
      <family val="0"/>
    </font>
    <font>
      <sz val="10"/>
      <name val="Arial"/>
      <family val="0"/>
    </font>
    <font>
      <sz val="10"/>
      <color rgb="FF000000"/>
      <name val="Arial Unicode MS"/>
      <family val="2"/>
      <charset val="134"/>
    </font>
    <font>
      <u val="single"/>
      <sz val="10"/>
      <color rgb="FF000000"/>
      <name val="Arial Unicode MS"/>
      <family val="2"/>
      <charset val="134"/>
    </font>
    <font>
      <u val="single"/>
      <sz val="10"/>
      <name val="Arial Unicode MS"/>
      <family val="2"/>
      <charset val="134"/>
    </font>
    <font>
      <sz val="10"/>
      <name val="Arial Unicode MS"/>
      <family val="2"/>
      <charset val="134"/>
    </font>
    <font>
      <u val="single"/>
      <sz val="11"/>
      <color rgb="FF0000FF"/>
      <name val="Calibri"/>
      <family val="2"/>
      <charset val="134"/>
    </font>
    <font>
      <b val="true"/>
      <i val="true"/>
      <sz val="11"/>
      <color rgb="FFFF0000"/>
      <name val="Calibri"/>
      <family val="2"/>
      <charset val="134"/>
    </font>
    <font>
      <b val="true"/>
      <sz val="10"/>
      <name val="Arial Unicode MS"/>
      <family val="2"/>
      <charset val="134"/>
    </font>
    <font>
      <b val="true"/>
      <sz val="10"/>
      <color rgb="FFFFFFFF"/>
      <name val="Arial Unicode MS"/>
      <family val="2"/>
      <charset val="1"/>
    </font>
    <font>
      <sz val="11"/>
      <color rgb="FFFF0000"/>
      <name val="Calibri"/>
      <family val="2"/>
      <charset val="134"/>
    </font>
    <font>
      <sz val="10"/>
      <color rgb="FF000000"/>
      <name val="Arial"/>
      <family val="2"/>
      <charset val="1"/>
    </font>
    <font>
      <b val="true"/>
      <sz val="10"/>
      <color rgb="FFFFFFFF"/>
      <name val="Arial"/>
      <family val="2"/>
      <charset val="1"/>
    </font>
    <font>
      <b val="true"/>
      <sz val="10"/>
      <color rgb="FFFFFFFF"/>
      <name val="Arial Unicode MS"/>
      <family val="2"/>
      <charset val="134"/>
    </font>
    <font>
      <b val="true"/>
      <sz val="10"/>
      <color rgb="FF000000"/>
      <name val="Arial Unicode MS"/>
      <family val="2"/>
      <charset val="134"/>
    </font>
    <font>
      <u val="single"/>
      <sz val="10"/>
      <color rgb="FF0000FF"/>
      <name val="Arial Unicode MS"/>
      <family val="2"/>
      <charset val="134"/>
    </font>
  </fonts>
  <fills count="1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B3A2C7"/>
        <bgColor rgb="FFCC99FF"/>
      </patternFill>
    </fill>
    <fill>
      <patternFill patternType="solid">
        <fgColor rgb="FF99CCFF"/>
        <bgColor rgb="FFCCCCFF"/>
      </patternFill>
    </fill>
    <fill>
      <patternFill patternType="solid">
        <fgColor rgb="FF008000"/>
        <bgColor rgb="FF008080"/>
      </patternFill>
    </fill>
    <fill>
      <patternFill patternType="solid">
        <fgColor rgb="FFFF0000"/>
        <bgColor rgb="FF993300"/>
      </patternFill>
    </fill>
    <fill>
      <patternFill patternType="solid">
        <fgColor rgb="FFCC99FF"/>
        <bgColor rgb="FFB3A2C7"/>
      </patternFill>
    </fill>
    <fill>
      <patternFill patternType="solid">
        <fgColor rgb="FF558ED5"/>
        <bgColor rgb="FF808080"/>
      </patternFill>
    </fill>
    <fill>
      <patternFill patternType="solid">
        <fgColor rgb="FF00B050"/>
        <bgColor rgb="FF008080"/>
      </patternFill>
    </fill>
    <fill>
      <patternFill patternType="solid">
        <fgColor rgb="FF00B0F0"/>
        <bgColor rgb="FF33CCCC"/>
      </patternFill>
    </fill>
    <fill>
      <patternFill patternType="solid">
        <fgColor rgb="FF969696"/>
        <bgColor rgb="FF808080"/>
      </patternFill>
    </fill>
    <fill>
      <patternFill patternType="solid">
        <fgColor rgb="FF0066CC"/>
        <bgColor rgb="FF008080"/>
      </patternFill>
    </fill>
    <fill>
      <patternFill patternType="solid">
        <fgColor rgb="FF92D050"/>
        <bgColor rgb="FF969696"/>
      </patternFill>
    </fill>
    <fill>
      <patternFill patternType="solid">
        <fgColor rgb="FF33CCCC"/>
        <bgColor rgb="FF00B0F0"/>
      </patternFill>
    </fill>
  </fills>
  <borders count="67">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style="medium"/>
      <diagonal/>
    </border>
    <border diagonalUp="false" diagonalDown="false">
      <left style="medium"/>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medium"/>
      <bottom/>
      <diagonal/>
    </border>
    <border diagonalUp="false" diagonalDown="false">
      <left style="thin"/>
      <right style="medium"/>
      <top style="medium"/>
      <bottom style="medium"/>
      <diagonal/>
    </border>
    <border diagonalUp="false" diagonalDown="false">
      <left/>
      <right style="thin"/>
      <top style="medium"/>
      <bottom/>
      <diagonal/>
    </border>
    <border diagonalUp="false" diagonalDown="false">
      <left style="thin"/>
      <right style="thin"/>
      <top style="thin"/>
      <bottom/>
      <diagonal/>
    </border>
    <border diagonalUp="false" diagonalDown="false">
      <left/>
      <right/>
      <top/>
      <bottom style="double"/>
      <diagonal/>
    </border>
    <border diagonalUp="false" diagonalDown="false">
      <left/>
      <right style="double"/>
      <top style="double"/>
      <bottom/>
      <diagonal/>
    </border>
    <border diagonalUp="false" diagonalDown="false">
      <left/>
      <right style="double"/>
      <top/>
      <bottom/>
      <diagonal/>
    </border>
    <border diagonalUp="false" diagonalDown="false">
      <left/>
      <right style="double"/>
      <top/>
      <bottom style="double"/>
      <diagonal/>
    </border>
    <border diagonalUp="false" diagonalDown="false">
      <left style="medium"/>
      <right style="thin"/>
      <top style="thin"/>
      <bottom style="thin"/>
      <diagonal/>
    </border>
    <border diagonalUp="false" diagonalDown="false">
      <left style="medium"/>
      <right style="medium"/>
      <top style="thin"/>
      <bottom style="medium"/>
      <diagonal/>
    </border>
    <border diagonalUp="false" diagonalDown="false">
      <left style="medium"/>
      <right style="medium"/>
      <top style="thin"/>
      <bottom style="thin"/>
      <diagonal/>
    </border>
    <border diagonalUp="false" diagonalDown="false">
      <left/>
      <right style="thick"/>
      <top/>
      <bottom/>
      <diagonal/>
    </border>
    <border diagonalUp="false" diagonalDown="false">
      <left style="thick"/>
      <right/>
      <top style="thick"/>
      <bottom style="thin"/>
      <diagonal/>
    </border>
    <border diagonalUp="false" diagonalDown="false">
      <left style="thick"/>
      <right style="thick"/>
      <top style="thick"/>
      <bottom style="thin"/>
      <diagonal/>
    </border>
    <border diagonalUp="false" diagonalDown="false">
      <left style="thick"/>
      <right/>
      <top style="thin"/>
      <bottom/>
      <diagonal/>
    </border>
    <border diagonalUp="false" diagonalDown="false">
      <left style="thick"/>
      <right style="thick"/>
      <top style="thin"/>
      <bottom/>
      <diagonal/>
    </border>
    <border diagonalUp="false" diagonalDown="false">
      <left style="thick"/>
      <right style="thin"/>
      <top style="thick"/>
      <bottom style="thin"/>
      <diagonal/>
    </border>
    <border diagonalUp="false" diagonalDown="false">
      <left style="thin"/>
      <right style="thick"/>
      <top/>
      <bottom style="thick"/>
      <diagonal/>
    </border>
    <border diagonalUp="false" diagonalDown="false">
      <left style="thin"/>
      <right style="thick"/>
      <top style="thick"/>
      <bottom style="thick"/>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right style="thin"/>
      <top/>
      <bottom style="thin"/>
      <diagonal/>
    </border>
    <border diagonalUp="false" diagonalDown="false">
      <left style="thin"/>
      <right style="thick"/>
      <top/>
      <bottom style="thin"/>
      <diagonal/>
    </border>
    <border diagonalUp="false" diagonalDown="false">
      <left style="thin"/>
      <right style="thick"/>
      <top style="thin"/>
      <bottom style="thin"/>
      <diagonal/>
    </border>
    <border diagonalUp="false" diagonalDown="false">
      <left style="thin"/>
      <right style="thick"/>
      <top style="thin"/>
      <bottom style="thick"/>
      <diagonal/>
    </border>
    <border diagonalUp="false" diagonalDown="false">
      <left/>
      <right style="thin"/>
      <top style="thin"/>
      <bottom style="thick"/>
      <diagonal/>
    </border>
    <border diagonalUp="false" diagonalDown="false">
      <left style="thin"/>
      <right style="double"/>
      <top style="thin"/>
      <bottom/>
      <diagonal/>
    </border>
    <border diagonalUp="false" diagonalDown="false">
      <left style="double"/>
      <right/>
      <top style="medium"/>
      <bottom style="thin"/>
      <diagonal/>
    </border>
    <border diagonalUp="false" diagonalDown="false">
      <left style="thin"/>
      <right style="double"/>
      <top style="thin"/>
      <bottom style="thin"/>
      <diagonal/>
    </border>
    <border diagonalUp="false" diagonalDown="false">
      <left/>
      <right/>
      <top style="thin"/>
      <bottom style="thin"/>
      <diagonal/>
    </border>
    <border diagonalUp="false" diagonalDown="false">
      <left style="double"/>
      <right style="thin"/>
      <top style="thin"/>
      <bottom style="thin"/>
      <diagonal/>
    </border>
    <border diagonalUp="false" diagonalDown="false">
      <left style="thin"/>
      <right style="double"/>
      <top/>
      <bottom style="thin"/>
      <diagonal/>
    </border>
    <border diagonalUp="false" diagonalDown="false">
      <left style="double"/>
      <right/>
      <top style="thin"/>
      <bottom style="thin"/>
      <diagonal/>
    </border>
    <border diagonalUp="false" diagonalDown="false">
      <left style="double"/>
      <right style="double"/>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0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5" fontId="4" fillId="4"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4" fillId="5" borderId="5" xfId="0" applyFont="true" applyBorder="true" applyAlignment="true" applyProtection="false">
      <alignment horizontal="general" vertical="bottom" textRotation="0" wrapText="false" indent="0" shrinkToFit="false"/>
      <protection locked="true" hidden="false"/>
    </xf>
    <xf numFmtId="164" fontId="4" fillId="5" borderId="6" xfId="0" applyFont="true" applyBorder="true" applyAlignment="true" applyProtection="false">
      <alignment horizontal="general" vertical="bottom" textRotation="0" wrapText="false" indent="0" shrinkToFit="false"/>
      <protection locked="true" hidden="false"/>
    </xf>
    <xf numFmtId="164" fontId="4" fillId="5" borderId="7" xfId="0" applyFont="true" applyBorder="true" applyAlignment="tru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general" vertical="bottom" textRotation="0" wrapText="false" indent="0" shrinkToFit="false"/>
      <protection locked="true" hidden="false"/>
    </xf>
    <xf numFmtId="164" fontId="4" fillId="5" borderId="9" xfId="0" applyFont="true" applyBorder="true" applyAlignment="true" applyProtection="false">
      <alignment horizontal="general" vertical="bottom" textRotation="0" wrapText="false" indent="0" shrinkToFit="false"/>
      <protection locked="true" hidden="false"/>
    </xf>
    <xf numFmtId="164" fontId="4" fillId="6" borderId="2" xfId="0" applyFont="true" applyBorder="true" applyAlignment="true" applyProtection="false">
      <alignment horizontal="general" vertical="bottom" textRotation="0" wrapText="false" indent="0" shrinkToFit="false"/>
      <protection locked="true" hidden="false"/>
    </xf>
    <xf numFmtId="166" fontId="4" fillId="6" borderId="10" xfId="0" applyFont="true" applyBorder="true" applyAlignment="true" applyProtection="false">
      <alignment horizontal="general" vertical="bottom" textRotation="0" wrapText="false" indent="0" shrinkToFit="false"/>
      <protection locked="true" hidden="false"/>
    </xf>
    <xf numFmtId="167" fontId="4" fillId="6" borderId="10"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8" borderId="4" xfId="0" applyFont="true" applyBorder="true" applyAlignment="true" applyProtection="false">
      <alignment horizontal="general" vertical="bottom" textRotation="0" wrapText="false" indent="0" shrinkToFit="false"/>
      <protection locked="true" hidden="false"/>
    </xf>
    <xf numFmtId="164" fontId="4" fillId="8" borderId="5" xfId="0" applyFont="true" applyBorder="true" applyAlignment="true" applyProtection="false">
      <alignment horizontal="general" vertical="bottom" textRotation="0" wrapText="false" indent="0" shrinkToFit="false"/>
      <protection locked="true" hidden="false"/>
    </xf>
    <xf numFmtId="164" fontId="4" fillId="8" borderId="6" xfId="0" applyFont="true" applyBorder="true" applyAlignment="true" applyProtection="false">
      <alignment horizontal="general" vertical="bottom" textRotation="0" wrapText="false" indent="0" shrinkToFit="false"/>
      <protection locked="true" hidden="false"/>
    </xf>
    <xf numFmtId="164" fontId="4" fillId="8" borderId="11"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8" fontId="4" fillId="6" borderId="2" xfId="0" applyFont="true" applyBorder="true" applyAlignment="true" applyProtection="false">
      <alignment horizontal="general" vertical="bottom" textRotation="0" wrapText="false" indent="0" shrinkToFit="false"/>
      <protection locked="true" hidden="false"/>
    </xf>
    <xf numFmtId="164" fontId="4" fillId="9" borderId="13" xfId="0" applyFont="true" applyBorder="true" applyAlignment="true" applyProtection="false">
      <alignment horizontal="general" vertical="bottom" textRotation="0" wrapText="false" indent="0" shrinkToFit="false"/>
      <protection locked="true" hidden="false"/>
    </xf>
    <xf numFmtId="166" fontId="4" fillId="10" borderId="14" xfId="0" applyFont="true" applyBorder="true" applyAlignment="true" applyProtection="false">
      <alignment horizontal="general" vertical="bottom" textRotation="0" wrapText="false" indent="0" shrinkToFit="false"/>
      <protection locked="true" hidden="false"/>
    </xf>
    <xf numFmtId="167" fontId="4" fillId="10" borderId="14"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4" fillId="8" borderId="15"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4" fillId="8" borderId="12"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6" borderId="10" xfId="0" applyFont="true" applyBorder="true" applyAlignment="true" applyProtection="false">
      <alignment horizontal="general" vertical="bottom" textRotation="0" wrapText="false" indent="0" shrinkToFit="false"/>
      <protection locked="true" hidden="false"/>
    </xf>
    <xf numFmtId="164" fontId="11" fillId="7" borderId="16"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bottom" textRotation="0" wrapText="false" indent="0" shrinkToFit="false"/>
      <protection locked="true" hidden="false"/>
    </xf>
    <xf numFmtId="164" fontId="5" fillId="7" borderId="17" xfId="0" applyFont="true" applyBorder="true" applyAlignment="true" applyProtection="false">
      <alignment horizontal="general" vertical="bottom" textRotation="0" wrapText="false" indent="0" shrinkToFit="false"/>
      <protection locked="true" hidden="false"/>
    </xf>
    <xf numFmtId="164" fontId="8" fillId="6" borderId="2" xfId="20" applyFont="true" applyBorder="true" applyAlignment="true" applyProtection="true">
      <alignment horizontal="general" vertical="bottom" textRotation="0" wrapText="false" indent="0" shrinkToFit="false"/>
      <protection locked="true" hidden="false"/>
    </xf>
    <xf numFmtId="164" fontId="5" fillId="7" borderId="18" xfId="0" applyFont="true" applyBorder="true" applyAlignment="true" applyProtection="false">
      <alignment horizontal="general" vertical="bottom" textRotation="0" wrapText="false" indent="0" shrinkToFit="false"/>
      <protection locked="true" hidden="false"/>
    </xf>
    <xf numFmtId="164" fontId="4" fillId="8" borderId="7" xfId="0" applyFont="true" applyBorder="true" applyAlignment="true" applyProtection="false">
      <alignment horizontal="general" vertical="bottom" textRotation="0" wrapText="false" indent="0" shrinkToFit="false"/>
      <protection locked="true" hidden="false"/>
    </xf>
    <xf numFmtId="164" fontId="4" fillId="6" borderId="19" xfId="0" applyFont="true" applyBorder="true" applyAlignment="true" applyProtection="false">
      <alignment horizontal="general" vertical="bottom" textRotation="0" wrapText="false" indent="0" shrinkToFit="false"/>
      <protection locked="true" hidden="false"/>
    </xf>
    <xf numFmtId="164" fontId="5" fillId="3" borderId="18" xfId="0" applyFont="true" applyBorder="true" applyAlignment="true" applyProtection="false">
      <alignment horizontal="general" vertical="bottom" textRotation="0" wrapText="false" indent="0" shrinkToFit="false"/>
      <protection locked="true" hidden="false"/>
    </xf>
    <xf numFmtId="164" fontId="5" fillId="2" borderId="20"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21" xfId="0" applyFont="true" applyBorder="true" applyAlignment="true" applyProtection="false">
      <alignment horizontal="general" vertical="bottom" textRotation="0" wrapText="false" indent="0" shrinkToFit="false"/>
      <protection locked="true" hidden="false"/>
    </xf>
    <xf numFmtId="164" fontId="4" fillId="6" borderId="22"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3" borderId="11" xfId="0" applyFont="true" applyBorder="true" applyAlignment="true" applyProtection="false">
      <alignment horizontal="general" vertical="bottom" textRotation="0" wrapText="fals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4" fillId="5" borderId="24" xfId="0" applyFont="true" applyBorder="true" applyAlignment="true" applyProtection="false">
      <alignment horizontal="general" vertical="bottom" textRotation="0" wrapText="false" indent="0" shrinkToFit="false"/>
      <protection locked="true" hidden="false"/>
    </xf>
    <xf numFmtId="164" fontId="4" fillId="5" borderId="25" xfId="0" applyFont="true" applyBorder="true" applyAlignment="true" applyProtection="false">
      <alignment horizontal="general" vertical="bottom" textRotation="0" wrapText="false" indent="0" shrinkToFit="false"/>
      <protection locked="true" hidden="false"/>
    </xf>
    <xf numFmtId="164" fontId="4" fillId="6" borderId="26" xfId="0" applyFont="true" applyBorder="true" applyAlignment="true" applyProtection="false">
      <alignment horizontal="general" vertical="bottom" textRotation="0" wrapText="false" indent="0" shrinkToFit="false"/>
      <protection locked="true" hidden="false"/>
    </xf>
    <xf numFmtId="164" fontId="4" fillId="2" borderId="2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6" borderId="27" xfId="0" applyFont="true" applyBorder="true" applyAlignment="true" applyProtection="false">
      <alignment horizontal="general" vertical="bottom" textRotation="0" wrapText="false" indent="0" shrinkToFit="false"/>
      <protection locked="true" hidden="false"/>
    </xf>
    <xf numFmtId="164" fontId="4" fillId="6" borderId="28"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true" indent="0" shrinkToFit="false"/>
      <protection locked="true" hidden="false"/>
    </xf>
    <xf numFmtId="164" fontId="4" fillId="5" borderId="29" xfId="0" applyFont="true" applyBorder="true" applyAlignment="true" applyProtection="false">
      <alignment horizontal="general" vertical="bottom" textRotation="0" wrapText="false" indent="0" shrinkToFit="false"/>
      <protection locked="true" hidden="false"/>
    </xf>
    <xf numFmtId="165" fontId="4" fillId="6" borderId="30" xfId="0" applyFont="true" applyBorder="true" applyAlignment="true" applyProtection="false">
      <alignment horizontal="general" vertical="bottom" textRotation="0" wrapText="false" indent="0" shrinkToFit="false"/>
      <protection locked="true" hidden="false"/>
    </xf>
    <xf numFmtId="165" fontId="4" fillId="6" borderId="2" xfId="0" applyFont="true" applyBorder="true" applyAlignment="true" applyProtection="false">
      <alignment horizontal="general" vertical="bottom" textRotation="0" wrapText="false" indent="0" shrinkToFit="false"/>
      <protection locked="true" hidden="false"/>
    </xf>
    <xf numFmtId="164" fontId="4" fillId="2" borderId="3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32" xfId="0" applyFont="true" applyBorder="true" applyAlignment="true" applyProtection="false">
      <alignment horizontal="general" vertical="bottom" textRotation="0" wrapText="false" indent="0" shrinkToFit="false"/>
      <protection locked="true" hidden="false"/>
    </xf>
    <xf numFmtId="164" fontId="4" fillId="5" borderId="33"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5" borderId="31" xfId="0" applyFont="true" applyBorder="true" applyAlignment="true" applyProtection="false">
      <alignment horizontal="general" vertical="bottom" textRotation="0" wrapText="false" indent="0" shrinkToFit="false"/>
      <protection locked="true" hidden="false"/>
    </xf>
    <xf numFmtId="164" fontId="4" fillId="5" borderId="34"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6" borderId="35" xfId="0" applyFont="true" applyBorder="true" applyAlignment="true" applyProtection="false">
      <alignment horizontal="general" vertical="bottom" textRotation="0" wrapText="false" indent="0" shrinkToFit="false"/>
      <protection locked="true" hidden="false"/>
    </xf>
    <xf numFmtId="164" fontId="4" fillId="6" borderId="9" xfId="0" applyFont="true" applyBorder="true" applyAlignment="true" applyProtection="false">
      <alignment horizontal="general" vertical="top" textRotation="0" wrapText="true" indent="0" shrinkToFit="false"/>
      <protection locked="true" hidden="false"/>
    </xf>
    <xf numFmtId="164" fontId="4" fillId="6" borderId="36" xfId="0" applyFont="true" applyBorder="true" applyAlignment="true" applyProtection="false">
      <alignment horizontal="general" vertical="top" textRotation="0" wrapText="true" indent="0" shrinkToFit="false"/>
      <protection locked="true" hidden="false"/>
    </xf>
    <xf numFmtId="164" fontId="4" fillId="6" borderId="8" xfId="0" applyFont="true" applyBorder="true" applyAlignment="true" applyProtection="false">
      <alignment horizontal="general" vertical="bottom" textRotation="0" wrapText="false" indent="0" shrinkToFit="false"/>
      <protection locked="true" hidden="false"/>
    </xf>
    <xf numFmtId="164" fontId="4" fillId="6" borderId="37" xfId="0" applyFont="true" applyBorder="true" applyAlignment="true" applyProtection="false">
      <alignment horizontal="general" vertical="bottom" textRotation="0" wrapText="false" indent="0" shrinkToFit="false"/>
      <protection locked="true" hidden="false"/>
    </xf>
    <xf numFmtId="164" fontId="4" fillId="6" borderId="36"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11" borderId="11"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6" fontId="0" fillId="2" borderId="0" xfId="0" applyFont="false" applyBorder="true" applyAlignment="true" applyProtection="false">
      <alignment horizontal="general" vertical="bottom" textRotation="0" wrapText="false" indent="0" shrinkToFit="false"/>
      <protection locked="true" hidden="false"/>
    </xf>
    <xf numFmtId="169" fontId="0" fillId="2" borderId="0" xfId="0" applyFont="false" applyBorder="true" applyAlignment="true" applyProtection="false">
      <alignment horizontal="general" vertical="bottom" textRotation="0" wrapText="false" indent="0" shrinkToFit="false"/>
      <protection locked="true" hidden="false"/>
    </xf>
    <xf numFmtId="164" fontId="0" fillId="2" borderId="38" xfId="0" applyFont="false" applyBorder="true" applyAlignment="true" applyProtection="false">
      <alignment horizontal="general" vertical="bottom" textRotation="0" wrapText="false" indent="0" shrinkToFit="false"/>
      <protection locked="true" hidden="false"/>
    </xf>
    <xf numFmtId="165" fontId="0" fillId="10" borderId="39" xfId="0" applyFont="false" applyBorder="true" applyAlignment="true" applyProtection="false">
      <alignment horizontal="left" vertical="bottom" textRotation="0" wrapText="false" indent="0" shrinkToFit="false"/>
      <protection locked="true" hidden="false"/>
    </xf>
    <xf numFmtId="164" fontId="0" fillId="11" borderId="2" xfId="0" applyFont="tru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0" fillId="10" borderId="40" xfId="0" applyFont="false" applyBorder="true" applyAlignment="true" applyProtection="false">
      <alignment horizontal="left" vertical="bottom" textRotation="0" wrapText="false" indent="0" shrinkToFit="false"/>
      <protection locked="true" hidden="false"/>
    </xf>
    <xf numFmtId="164" fontId="0" fillId="10" borderId="41" xfId="0" applyFont="true" applyBorder="true" applyAlignment="true" applyProtection="false">
      <alignment horizontal="center" vertical="bottom" textRotation="0" wrapText="false" indent="0" shrinkToFit="false"/>
      <protection locked="true" hidden="false"/>
    </xf>
    <xf numFmtId="164" fontId="0" fillId="10" borderId="42" xfId="0" applyFont="true" applyBorder="true" applyAlignment="true" applyProtection="false">
      <alignment horizontal="center" vertical="bottom" textRotation="0" wrapText="false" indent="0" shrinkToFit="false"/>
      <protection locked="true" hidden="false"/>
    </xf>
    <xf numFmtId="164" fontId="0" fillId="11" borderId="43" xfId="0" applyFont="true" applyBorder="true" applyAlignment="true" applyProtection="false">
      <alignment horizontal="center" vertical="bottom" textRotation="0" wrapText="false" indent="0" shrinkToFit="false"/>
      <protection locked="true" hidden="false"/>
    </xf>
    <xf numFmtId="164" fontId="0" fillId="3" borderId="44" xfId="0" applyFont="true" applyBorder="true" applyAlignment="true" applyProtection="false">
      <alignment horizontal="center" vertical="bottom" textRotation="0" wrapText="false" indent="0" shrinkToFit="false"/>
      <protection locked="true" hidden="false"/>
    </xf>
    <xf numFmtId="164" fontId="0" fillId="3" borderId="45" xfId="0" applyFont="true" applyBorder="true" applyAlignment="true" applyProtection="false">
      <alignment horizontal="center" vertical="bottom" textRotation="0" wrapText="false" indent="0" shrinkToFit="false"/>
      <protection locked="true" hidden="false"/>
    </xf>
    <xf numFmtId="164" fontId="0" fillId="11" borderId="46" xfId="0" applyFont="true" applyBorder="true" applyAlignment="true" applyProtection="false">
      <alignment horizontal="center" vertical="bottom" textRotation="0" wrapText="false" indent="0" shrinkToFit="false"/>
      <protection locked="true" hidden="false"/>
    </xf>
    <xf numFmtId="164" fontId="0" fillId="11" borderId="47" xfId="0" applyFont="true" applyBorder="true" applyAlignment="true" applyProtection="false">
      <alignment horizontal="center" vertical="bottom" textRotation="0" wrapText="false" indent="0" shrinkToFit="false"/>
      <protection locked="true" hidden="false"/>
    </xf>
    <xf numFmtId="164" fontId="0" fillId="2" borderId="48" xfId="0" applyFont="tru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true" applyProtection="false">
      <alignment horizontal="center" vertical="bottom" textRotation="0" wrapText="false" indent="0" shrinkToFit="false"/>
      <protection locked="true" hidden="false"/>
    </xf>
    <xf numFmtId="164" fontId="0" fillId="2" borderId="49"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14" xfId="0" applyFont="false" applyBorder="true" applyAlignment="true" applyProtection="false">
      <alignment horizontal="center" vertical="bottom" textRotation="0" wrapText="false" indent="0" shrinkToFit="false"/>
      <protection locked="true" hidden="false"/>
    </xf>
    <xf numFmtId="164" fontId="0" fillId="2" borderId="50" xfId="0" applyFont="false" applyBorder="true" applyAlignment="true" applyProtection="false">
      <alignment horizontal="center" vertical="bottom" textRotation="0" wrapText="false" indent="0" shrinkToFit="false"/>
      <protection locked="true" hidden="false"/>
    </xf>
    <xf numFmtId="164" fontId="12" fillId="2" borderId="38" xfId="0" applyFont="true" applyBorder="true" applyAlignment="true" applyProtection="false">
      <alignment horizontal="general" vertical="bottom" textRotation="0" wrapText="false" indent="0" shrinkToFit="false"/>
      <protection locked="true" hidden="false"/>
    </xf>
    <xf numFmtId="164" fontId="4" fillId="2" borderId="38" xfId="0" applyFont="true" applyBorder="true" applyAlignment="true" applyProtection="false">
      <alignment horizontal="general" vertical="bottom" textRotation="0" wrapText="false" indent="0" shrinkToFit="false"/>
      <protection locked="true" hidden="false"/>
    </xf>
    <xf numFmtId="164" fontId="0" fillId="2" borderId="46" xfId="0" applyFont="false" applyBorder="true" applyAlignment="true" applyProtection="false">
      <alignment horizontal="center" vertical="bottom" textRotation="0" wrapText="false" indent="0" shrinkToFit="false"/>
      <protection locked="true" hidden="false"/>
    </xf>
    <xf numFmtId="164" fontId="0" fillId="2" borderId="47" xfId="0" applyFont="false" applyBorder="true" applyAlignment="true" applyProtection="false">
      <alignment horizontal="center" vertical="bottom" textRotation="0" wrapText="false" indent="0" shrinkToFit="false"/>
      <protection locked="true" hidden="false"/>
    </xf>
    <xf numFmtId="164" fontId="0" fillId="2" borderId="51" xfId="0" applyFont="false" applyBorder="true" applyAlignment="true" applyProtection="false">
      <alignment horizontal="center" vertical="bottom" textRotation="0" wrapText="false" indent="0" shrinkToFit="false"/>
      <protection locked="true" hidden="false"/>
    </xf>
    <xf numFmtId="164" fontId="0" fillId="2" borderId="52" xfId="0" applyFont="fals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11" borderId="4" xfId="0" applyFont="true" applyBorder="true" applyAlignment="true" applyProtection="false">
      <alignment horizontal="general" vertical="bottom" textRotation="0" wrapText="false" indent="0" shrinkToFit="false"/>
      <protection locked="true" hidden="false"/>
    </xf>
    <xf numFmtId="165" fontId="13" fillId="0" borderId="2" xfId="0" applyFont="true" applyBorder="true" applyAlignment="tru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false" indent="0" shrinkToFit="false"/>
      <protection locked="true" hidden="false"/>
    </xf>
    <xf numFmtId="164" fontId="13" fillId="11" borderId="11" xfId="0" applyFont="true" applyBorder="true" applyAlignment="true" applyProtection="false">
      <alignment horizontal="center" vertical="bottom" textRotation="0" wrapText="false" indent="0" shrinkToFit="false"/>
      <protection locked="true" hidden="false"/>
    </xf>
    <xf numFmtId="164" fontId="13" fillId="11" borderId="1" xfId="0" applyFont="true" applyBorder="true" applyAlignment="true" applyProtection="false">
      <alignment horizontal="center" vertical="bottom" textRotation="0" wrapText="false" indent="0" shrinkToFit="false"/>
      <protection locked="true" hidden="false"/>
    </xf>
    <xf numFmtId="164" fontId="13" fillId="3" borderId="53"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3" fillId="0" borderId="54" xfId="0" applyFont="true" applyBorder="true" applyAlignment="tru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3" fillId="3" borderId="1" xfId="0" applyFont="true" applyBorder="true" applyAlignment="true" applyProtection="false">
      <alignment horizontal="left" vertical="bottom" textRotation="0" wrapText="false" indent="0" shrinkToFit="false"/>
      <protection locked="true" hidden="false"/>
    </xf>
    <xf numFmtId="165" fontId="13" fillId="0" borderId="14" xfId="0" applyFont="true" applyBorder="true" applyAlignment="true" applyProtection="false">
      <alignment horizontal="general" vertical="bottom" textRotation="0" wrapText="false" indent="0" shrinkToFit="false"/>
      <protection locked="true" hidden="false"/>
    </xf>
    <xf numFmtId="165" fontId="13" fillId="3" borderId="0" xfId="0" applyFont="true" applyBorder="false" applyAlignment="true" applyProtection="false">
      <alignment horizontal="general" vertical="bottom" textRotation="0" wrapText="false" indent="0" shrinkToFit="false"/>
      <protection locked="true" hidden="false"/>
    </xf>
    <xf numFmtId="164" fontId="13" fillId="0" borderId="55" xfId="0" applyFont="true" applyBorder="true" applyAlignment="true" applyProtection="false">
      <alignment horizontal="general" vertical="bottom" textRotation="0" wrapText="false" indent="0" shrinkToFit="false"/>
      <protection locked="true" hidden="false"/>
    </xf>
    <xf numFmtId="164" fontId="13" fillId="10" borderId="56" xfId="0" applyFont="true" applyBorder="true" applyAlignment="true" applyProtection="false">
      <alignment horizontal="center" vertical="bottom" textRotation="0" wrapText="false" indent="0" shrinkToFit="false"/>
      <protection locked="true" hidden="false"/>
    </xf>
    <xf numFmtId="164" fontId="13" fillId="0" borderId="57"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10" borderId="10" xfId="0" applyFont="true" applyBorder="true" applyAlignment="true" applyProtection="false">
      <alignment horizontal="center" vertical="bottom" textRotation="0" wrapText="false" indent="0" shrinkToFit="false"/>
      <protection locked="true" hidden="false"/>
    </xf>
    <xf numFmtId="164" fontId="13" fillId="3" borderId="18" xfId="0" applyFont="true" applyBorder="true" applyAlignment="true" applyProtection="false">
      <alignment horizontal="left" vertical="bottom" textRotation="0" wrapText="false" indent="0" shrinkToFit="false"/>
      <protection locked="true" hidden="false"/>
    </xf>
    <xf numFmtId="165" fontId="13" fillId="0" borderId="2" xfId="0" applyFont="true" applyBorder="true" applyAlignment="true" applyProtection="false">
      <alignment horizontal="general" vertical="top" textRotation="0" wrapText="true" indent="0" shrinkToFit="false"/>
      <protection locked="true" hidden="false"/>
    </xf>
    <xf numFmtId="164" fontId="13" fillId="0" borderId="58" xfId="0" applyFont="true" applyBorder="true" applyAlignment="tru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general" vertical="bottom" textRotation="0" wrapText="false" indent="0" shrinkToFit="false"/>
      <protection locked="true" hidden="false"/>
    </xf>
    <xf numFmtId="164" fontId="13" fillId="10" borderId="59" xfId="0" applyFont="true" applyBorder="true" applyAlignment="true" applyProtection="false">
      <alignment horizontal="center" vertical="bottom" textRotation="0" wrapText="false" indent="0" shrinkToFit="false"/>
      <protection locked="true" hidden="false"/>
    </xf>
    <xf numFmtId="164" fontId="13" fillId="10" borderId="60" xfId="0" applyFont="tru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3" borderId="11"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12" borderId="21" xfId="0" applyFont="true" applyBorder="true" applyAlignment="true" applyProtection="false">
      <alignment horizontal="general" vertical="bottom" textRotation="0" wrapText="false" indent="0" shrinkToFit="false"/>
      <protection locked="true" hidden="false"/>
    </xf>
    <xf numFmtId="164" fontId="6" fillId="2" borderId="61" xfId="0" applyFont="true" applyBorder="true" applyAlignment="true" applyProtection="false">
      <alignment horizontal="general" vertical="bottom" textRotation="0" wrapText="false" indent="0" shrinkToFit="false"/>
      <protection locked="true" hidden="false"/>
    </xf>
    <xf numFmtId="164" fontId="7" fillId="2" borderId="62" xfId="0" applyFont="true" applyBorder="true" applyAlignment="true" applyProtection="false">
      <alignment horizontal="general" vertical="bottom" textRotation="0" wrapText="false" indent="0" shrinkToFit="false"/>
      <protection locked="true" hidden="false"/>
    </xf>
    <xf numFmtId="164" fontId="6" fillId="2" borderId="62" xfId="0" applyFont="true" applyBorder="true" applyAlignment="true" applyProtection="false">
      <alignment horizontal="general" vertical="bottom" textRotation="0" wrapText="false" indent="0" shrinkToFit="false"/>
      <protection locked="true" hidden="false"/>
    </xf>
    <xf numFmtId="164" fontId="7" fillId="2" borderId="63" xfId="0" applyFont="true" applyBorder="true" applyAlignment="true" applyProtection="false">
      <alignment horizontal="general" vertical="bottom" textRotation="0" wrapText="false" indent="0" shrinkToFit="false"/>
      <protection locked="true" hidden="false"/>
    </xf>
    <xf numFmtId="164" fontId="8" fillId="2" borderId="2" xfId="20" applyFont="true" applyBorder="true" applyAlignment="true" applyProtection="true">
      <alignment horizontal="general" vertical="bottom" textRotation="0" wrapText="false" indent="0" shrinkToFit="false"/>
      <protection locked="true" hidden="false"/>
    </xf>
    <xf numFmtId="164" fontId="8" fillId="2" borderId="13" xfId="20" applyFont="fals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4" fillId="2" borderId="2" xfId="0" applyFont="true" applyBorder="true" applyAlignment="true" applyProtection="false">
      <alignment horizontal="general" vertical="bottom" textRotation="0" wrapText="false" indent="0" shrinkToFit="false"/>
      <protection locked="true" hidden="false"/>
    </xf>
    <xf numFmtId="164" fontId="7" fillId="2" borderId="64" xfId="0" applyFont="true" applyBorder="true" applyAlignment="true" applyProtection="false">
      <alignment horizontal="general" vertical="bottom" textRotation="0" wrapText="false" indent="0" shrinkToFit="false"/>
      <protection locked="true" hidden="false"/>
    </xf>
    <xf numFmtId="164" fontId="7" fillId="2" borderId="65"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true" applyAlignment="true" applyProtection="false">
      <alignment horizontal="general" vertical="bottom" textRotation="0" wrapText="false" indent="0" shrinkToFit="false"/>
      <protection locked="true" hidden="false"/>
    </xf>
    <xf numFmtId="164" fontId="15" fillId="13" borderId="0" xfId="0" applyFont="true" applyBorder="fals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5" fontId="16" fillId="2" borderId="0" xfId="0" applyFont="true" applyBorder="true" applyAlignment="tru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5" fontId="4" fillId="14" borderId="1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top" textRotation="0" wrapText="true" indent="0" shrinkToFit="false"/>
      <protection locked="true" hidden="false"/>
    </xf>
    <xf numFmtId="164" fontId="10" fillId="2" borderId="64"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left" vertical="top" textRotation="0" wrapText="true" indent="0" shrinkToFit="false"/>
      <protection locked="true" hidden="false"/>
    </xf>
    <xf numFmtId="164" fontId="7" fillId="2" borderId="66" xfId="0" applyFont="true" applyBorder="true" applyAlignment="true" applyProtection="false">
      <alignment horizontal="general" vertical="bottom" textRotation="0" wrapText="false" indent="0" shrinkToFit="false"/>
      <protection locked="true" hidden="false"/>
    </xf>
    <xf numFmtId="164" fontId="7" fillId="2" borderId="21" xfId="0" applyFont="true" applyBorder="true" applyAlignment="true" applyProtection="false">
      <alignment horizontal="general" vertical="bottom" textRotation="0" wrapText="false" indent="0" shrinkToFit="false"/>
      <protection locked="true" hidden="false"/>
    </xf>
    <xf numFmtId="164" fontId="7" fillId="2" borderId="48"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top" textRotation="0" wrapText="true" indent="0" shrinkToFit="false"/>
      <protection locked="true" hidden="false"/>
    </xf>
    <xf numFmtId="165" fontId="4" fillId="15" borderId="2" xfId="0" applyFont="true" applyBorder="true" applyAlignment="true" applyProtection="false">
      <alignment horizontal="general" vertical="bottom" textRotation="0" wrapText="false" indent="0" shrinkToFit="false"/>
      <protection locked="true" hidden="false"/>
    </xf>
    <xf numFmtId="165" fontId="4" fillId="15"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70" fontId="4" fillId="7" borderId="2" xfId="0" applyFont="true" applyBorder="true" applyAlignment="true" applyProtection="false">
      <alignment horizontal="general" vertical="top" textRotation="0" wrapText="true" indent="0" shrinkToFit="false"/>
      <protection locked="true" hidden="false"/>
    </xf>
    <xf numFmtId="165" fontId="4" fillId="7" borderId="2" xfId="0" applyFont="true" applyBorder="true" applyAlignment="true" applyProtection="false">
      <alignment horizontal="left" vertical="top" textRotation="0" wrapText="true" indent="0" shrinkToFit="false"/>
      <protection locked="true" hidden="false"/>
    </xf>
    <xf numFmtId="165" fontId="4" fillId="15" borderId="2" xfId="0" applyFont="true" applyBorder="tru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5" fontId="4" fillId="7" borderId="10" xfId="0" applyFont="true" applyBorder="tru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5" fontId="13" fillId="2" borderId="0" xfId="0" applyFont="true" applyBorder="true" applyAlignment="true" applyProtection="false">
      <alignment horizontal="general" vertical="top" textRotation="0" wrapText="true" indent="0" shrinkToFit="false"/>
      <protection locked="true" hidden="false"/>
    </xf>
    <xf numFmtId="165" fontId="4" fillId="10" borderId="2" xfId="0" applyFont="true" applyBorder="true" applyAlignment="true" applyProtection="false">
      <alignment horizontal="general" vertical="bottom" textRotation="0" wrapText="false" indent="0" shrinkToFit="false"/>
      <protection locked="true" hidden="false"/>
    </xf>
    <xf numFmtId="165" fontId="4" fillId="7" borderId="0" xfId="0" applyFont="true" applyBorder="false" applyAlignment="true" applyProtection="false">
      <alignment horizontal="general" vertical="bottom" textRotation="0" wrapText="false" indent="0" shrinkToFit="false"/>
      <protection locked="true" hidden="false"/>
    </xf>
    <xf numFmtId="165" fontId="4" fillId="1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70"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general" vertical="bottom" textRotation="0" wrapText="false" indent="0" shrinkToFit="false"/>
      <protection locked="true" hidden="false"/>
    </xf>
    <xf numFmtId="167" fontId="0" fillId="10" borderId="0" xfId="0" applyFont="false" applyBorder="true" applyAlignment="true" applyProtection="false">
      <alignment horizontal="general" vertical="bottom" textRotation="0" wrapText="false" indent="0" shrinkToFit="false"/>
      <protection locked="true" hidden="false"/>
    </xf>
    <xf numFmtId="165" fontId="0" fillId="10" borderId="0" xfId="0" applyFont="fals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A2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pp@stanleystrong.co.uk" TargetMode="External"/><Relationship Id="rId2" Type="http://schemas.openxmlformats.org/officeDocument/2006/relationships/hyperlink" Target="mailto:test@t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jpp@stanleystrong.co.uk" TargetMode="External"/><Relationship Id="rId2" Type="http://schemas.openxmlformats.org/officeDocument/2006/relationships/hyperlink" Target="mailto:nathan.sproule@brittainhadley.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385"/>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B70" activeCellId="0" sqref="B70:H70"/>
    </sheetView>
  </sheetViews>
  <sheetFormatPr defaultColWidth="9.15234375" defaultRowHeight="14.6" zeroHeight="false" outlineLevelRow="0" outlineLevelCol="0"/>
  <cols>
    <col collapsed="false" customWidth="false" hidden="false" outlineLevel="0" max="1024" min="1" style="1" width="9.15"/>
  </cols>
  <sheetData>
    <row r="1" customFormat="false" ht="16.5" hidden="false" customHeight="true" outlineLevel="0" collapsed="false">
      <c r="B1" s="2" t="s">
        <v>0</v>
      </c>
      <c r="C1" s="2"/>
      <c r="D1" s="2"/>
      <c r="E1" s="3"/>
      <c r="F1" s="4" t="e">
        <f aca="true">LEFT(CELL("filename"),FIND("[",CELL("filename"),1)-1)</f>
        <v>#VALUE!</v>
      </c>
      <c r="G1" s="4"/>
      <c r="H1" s="4"/>
      <c r="I1" s="4"/>
      <c r="J1" s="4"/>
      <c r="K1" s="4"/>
      <c r="L1" s="4"/>
      <c r="M1" s="4"/>
      <c r="N1" s="4"/>
      <c r="O1" s="4"/>
      <c r="P1" s="4"/>
      <c r="Q1" s="5"/>
      <c r="R1" s="5"/>
      <c r="S1" s="5"/>
      <c r="AA1" s="6"/>
      <c r="AB1" s="6"/>
      <c r="AC1" s="7"/>
      <c r="AD1" s="7"/>
      <c r="AE1" s="7"/>
      <c r="AF1" s="7"/>
      <c r="AG1" s="6"/>
      <c r="AH1" s="7"/>
      <c r="AI1" s="7"/>
      <c r="AJ1" s="7"/>
      <c r="AK1" s="7"/>
      <c r="AL1" s="7"/>
    </row>
    <row r="2" customFormat="false" ht="15" hidden="false" customHeight="false" outlineLevel="0" collapsed="false">
      <c r="A2" s="8" t="s">
        <v>1</v>
      </c>
      <c r="B2" s="9" t="s">
        <v>2</v>
      </c>
      <c r="C2" s="10" t="s">
        <v>3</v>
      </c>
      <c r="D2" s="10" t="s">
        <v>4</v>
      </c>
      <c r="E2" s="11" t="s">
        <v>5</v>
      </c>
      <c r="F2" s="3"/>
      <c r="G2" s="12" t="s">
        <v>6</v>
      </c>
      <c r="H2" s="3"/>
      <c r="M2" s="13" t="s">
        <v>7</v>
      </c>
      <c r="N2" s="13"/>
      <c r="Q2" s="14" t="s">
        <v>8</v>
      </c>
      <c r="R2" s="14"/>
      <c r="S2" s="14"/>
      <c r="AA2" s="7"/>
      <c r="AB2" s="7"/>
      <c r="AC2" s="7"/>
      <c r="AD2" s="7"/>
      <c r="AE2" s="7"/>
      <c r="AF2" s="7"/>
      <c r="AG2" s="7"/>
      <c r="AH2" s="7"/>
      <c r="AI2" s="7"/>
      <c r="AJ2" s="7"/>
      <c r="AK2" s="7"/>
      <c r="AL2" s="7"/>
    </row>
    <row r="3" customFormat="false" ht="14.6" hidden="false" customHeight="false" outlineLevel="0" collapsed="false">
      <c r="B3" s="15" t="s">
        <v>9</v>
      </c>
      <c r="C3" s="15" t="s">
        <v>10</v>
      </c>
      <c r="D3" s="15" t="s">
        <v>11</v>
      </c>
      <c r="E3" s="15" t="s">
        <v>12</v>
      </c>
      <c r="F3" s="3"/>
      <c r="G3" s="15" t="s">
        <v>13</v>
      </c>
      <c r="H3" s="3"/>
      <c r="M3" s="16" t="n">
        <f aca="true">TODAY()</f>
        <v>44214</v>
      </c>
      <c r="N3" s="16"/>
      <c r="O3" s="16"/>
      <c r="Q3" s="17" t="n">
        <v>12</v>
      </c>
      <c r="R3" s="17"/>
      <c r="S3" s="17"/>
      <c r="AA3" s="7"/>
      <c r="AB3" s="7"/>
      <c r="AC3" s="7"/>
      <c r="AD3" s="7"/>
      <c r="AE3" s="7"/>
      <c r="AF3" s="7"/>
      <c r="AG3" s="7"/>
      <c r="AH3" s="7"/>
      <c r="AI3" s="7"/>
      <c r="AJ3" s="7"/>
      <c r="AK3" s="7"/>
      <c r="AL3" s="7"/>
    </row>
    <row r="4" customFormat="false" ht="15" hidden="false" customHeight="false" outlineLevel="0" collapsed="false">
      <c r="B4" s="15" t="s">
        <v>14</v>
      </c>
      <c r="C4" s="15" t="s">
        <v>15</v>
      </c>
      <c r="D4" s="15" t="s">
        <v>16</v>
      </c>
      <c r="E4" s="15" t="s">
        <v>12</v>
      </c>
      <c r="F4" s="3"/>
      <c r="G4" s="3"/>
      <c r="H4" s="3"/>
      <c r="I4" s="3"/>
      <c r="AA4" s="7"/>
      <c r="AB4" s="7"/>
      <c r="AC4" s="7"/>
      <c r="AD4" s="7"/>
      <c r="AE4" s="7"/>
      <c r="AF4" s="7"/>
      <c r="AG4" s="7"/>
      <c r="AH4" s="7"/>
      <c r="AI4" s="7"/>
      <c r="AJ4" s="7"/>
      <c r="AK4" s="7"/>
      <c r="AL4" s="7"/>
    </row>
    <row r="5" customFormat="false" ht="15" hidden="false" customHeight="false" outlineLevel="0" collapsed="false">
      <c r="B5" s="15"/>
      <c r="C5" s="15"/>
      <c r="D5" s="15"/>
      <c r="E5" s="15"/>
      <c r="F5" s="3"/>
      <c r="G5" s="18" t="s">
        <v>17</v>
      </c>
      <c r="H5" s="18"/>
      <c r="I5" s="3"/>
      <c r="AA5" s="7"/>
      <c r="AB5" s="7"/>
      <c r="AC5" s="7"/>
      <c r="AD5" s="7"/>
      <c r="AE5" s="7"/>
      <c r="AF5" s="7"/>
      <c r="AG5" s="7"/>
      <c r="AH5" s="7"/>
      <c r="AI5" s="7"/>
      <c r="AJ5" s="7"/>
      <c r="AK5" s="7"/>
      <c r="AL5" s="7"/>
    </row>
    <row r="6" customFormat="false" ht="15" hidden="false" customHeight="false" outlineLevel="0" collapsed="false">
      <c r="B6" s="15"/>
      <c r="C6" s="15"/>
      <c r="D6" s="15"/>
      <c r="E6" s="15"/>
      <c r="F6" s="3"/>
      <c r="G6" s="15" t="s">
        <v>18</v>
      </c>
      <c r="H6" s="15"/>
      <c r="I6" s="15"/>
      <c r="P6" s="19"/>
      <c r="Q6" s="20" t="s">
        <v>19</v>
      </c>
      <c r="R6" s="20"/>
      <c r="S6" s="20"/>
      <c r="AA6" s="7"/>
      <c r="AB6" s="7"/>
      <c r="AC6" s="7"/>
      <c r="AD6" s="7"/>
      <c r="AE6" s="7"/>
      <c r="AF6" s="7"/>
      <c r="AG6" s="7"/>
      <c r="AH6" s="7"/>
      <c r="AI6" s="7"/>
      <c r="AJ6" s="7"/>
      <c r="AK6" s="7"/>
      <c r="AL6" s="7"/>
    </row>
    <row r="7" customFormat="false" ht="15" hidden="false" customHeight="false" outlineLevel="0" collapsed="false">
      <c r="B7" s="15"/>
      <c r="C7" s="15"/>
      <c r="D7" s="15"/>
      <c r="E7" s="15"/>
      <c r="F7" s="3"/>
      <c r="G7" s="3"/>
      <c r="H7" s="3"/>
      <c r="I7" s="3"/>
      <c r="J7" s="21" t="s">
        <v>20</v>
      </c>
      <c r="K7" s="21"/>
      <c r="L7" s="21"/>
      <c r="M7" s="3"/>
      <c r="N7" s="3"/>
      <c r="O7" s="3"/>
      <c r="P7" s="3"/>
      <c r="Q7" s="16" t="n">
        <f aca="false">M3+Q3</f>
        <v>44226</v>
      </c>
      <c r="R7" s="16"/>
      <c r="S7" s="16"/>
      <c r="AA7" s="7"/>
      <c r="AB7" s="7"/>
      <c r="AC7" s="7"/>
      <c r="AD7" s="7"/>
      <c r="AE7" s="7"/>
      <c r="AF7" s="7"/>
      <c r="AG7" s="7"/>
      <c r="AH7" s="7"/>
      <c r="AI7" s="7"/>
      <c r="AJ7" s="7"/>
      <c r="AK7" s="7"/>
      <c r="AL7" s="7"/>
    </row>
    <row r="8" customFormat="false" ht="15.45" hidden="false" customHeight="false" outlineLevel="0" collapsed="false">
      <c r="B8" s="3"/>
      <c r="C8" s="3"/>
      <c r="D8" s="3"/>
      <c r="E8" s="3"/>
      <c r="F8" s="3"/>
      <c r="G8" s="3"/>
      <c r="H8" s="22"/>
      <c r="I8" s="3"/>
      <c r="J8" s="23" t="s">
        <v>2</v>
      </c>
      <c r="K8" s="24" t="s">
        <v>3</v>
      </c>
      <c r="L8" s="24" t="s">
        <v>4</v>
      </c>
      <c r="M8" s="25" t="s">
        <v>5</v>
      </c>
      <c r="N8" s="3"/>
      <c r="O8" s="26" t="s">
        <v>6</v>
      </c>
      <c r="AA8" s="7"/>
      <c r="AB8" s="7"/>
      <c r="AC8" s="7"/>
      <c r="AD8" s="7"/>
      <c r="AE8" s="7"/>
      <c r="AF8" s="7"/>
      <c r="AG8" s="7"/>
      <c r="AH8" s="7"/>
      <c r="AI8" s="7"/>
      <c r="AJ8" s="7"/>
      <c r="AK8" s="7"/>
      <c r="AL8" s="7"/>
    </row>
    <row r="9" customFormat="false" ht="16.5" hidden="false" customHeight="true" outlineLevel="0" collapsed="false">
      <c r="B9" s="20" t="s">
        <v>21</v>
      </c>
      <c r="C9" s="20"/>
      <c r="D9" s="3"/>
      <c r="E9" s="3"/>
      <c r="F9" s="3"/>
      <c r="G9" s="3"/>
      <c r="H9" s="3"/>
      <c r="I9" s="3"/>
      <c r="J9" s="15" t="s">
        <v>9</v>
      </c>
      <c r="K9" s="15" t="s">
        <v>22</v>
      </c>
      <c r="L9" s="15"/>
      <c r="M9" s="15" t="s">
        <v>23</v>
      </c>
      <c r="N9" s="3"/>
      <c r="O9" s="15" t="s">
        <v>24</v>
      </c>
      <c r="AA9" s="7"/>
      <c r="AB9" s="7"/>
      <c r="AC9" s="7"/>
      <c r="AD9" s="7"/>
      <c r="AE9" s="7"/>
      <c r="AF9" s="7"/>
      <c r="AG9" s="7"/>
      <c r="AH9" s="7"/>
      <c r="AI9" s="7"/>
      <c r="AJ9" s="7"/>
      <c r="AK9" s="7"/>
      <c r="AL9" s="7"/>
    </row>
    <row r="10" customFormat="false" ht="15" hidden="false" customHeight="false" outlineLevel="0" collapsed="false">
      <c r="B10" s="9" t="s">
        <v>25</v>
      </c>
      <c r="C10" s="10" t="s">
        <v>26</v>
      </c>
      <c r="D10" s="10" t="s">
        <v>27</v>
      </c>
      <c r="E10" s="10" t="s">
        <v>28</v>
      </c>
      <c r="F10" s="10" t="s">
        <v>29</v>
      </c>
      <c r="G10" s="10" t="s">
        <v>30</v>
      </c>
      <c r="H10" s="11" t="s">
        <v>31</v>
      </c>
      <c r="I10" s="3"/>
      <c r="J10" s="21" t="s">
        <v>32</v>
      </c>
      <c r="K10" s="21"/>
      <c r="L10" s="21"/>
      <c r="M10" s="3"/>
      <c r="N10" s="3"/>
      <c r="O10" s="3"/>
      <c r="P10" s="3"/>
      <c r="AA10" s="7"/>
      <c r="AB10" s="7"/>
      <c r="AC10" s="7"/>
      <c r="AD10" s="7"/>
      <c r="AE10" s="7"/>
      <c r="AF10" s="7"/>
      <c r="AG10" s="7"/>
      <c r="AH10" s="7"/>
      <c r="AI10" s="7"/>
      <c r="AJ10" s="7"/>
      <c r="AK10" s="7"/>
      <c r="AL10" s="7"/>
    </row>
    <row r="11" customFormat="false" ht="14.6" hidden="false" customHeight="false" outlineLevel="0" collapsed="false">
      <c r="B11" s="15"/>
      <c r="C11" s="15" t="n">
        <v>107</v>
      </c>
      <c r="D11" s="15" t="s">
        <v>33</v>
      </c>
      <c r="E11" s="15"/>
      <c r="F11" s="15"/>
      <c r="G11" s="15" t="s">
        <v>34</v>
      </c>
      <c r="H11" s="15" t="s">
        <v>35</v>
      </c>
      <c r="I11" s="3"/>
      <c r="J11" s="23" t="s">
        <v>36</v>
      </c>
      <c r="K11" s="24" t="s">
        <v>26</v>
      </c>
      <c r="L11" s="24" t="s">
        <v>27</v>
      </c>
      <c r="M11" s="24" t="s">
        <v>28</v>
      </c>
      <c r="N11" s="24" t="s">
        <v>29</v>
      </c>
      <c r="O11" s="24" t="s">
        <v>30</v>
      </c>
      <c r="P11" s="25" t="s">
        <v>31</v>
      </c>
      <c r="AA11" s="7"/>
      <c r="AB11" s="7"/>
      <c r="AC11" s="7"/>
      <c r="AD11" s="7"/>
      <c r="AE11" s="7"/>
      <c r="AF11" s="7"/>
      <c r="AG11" s="7"/>
      <c r="AH11" s="7"/>
      <c r="AI11" s="7"/>
      <c r="AJ11" s="7"/>
      <c r="AK11" s="7"/>
      <c r="AL11" s="7"/>
    </row>
    <row r="12" customFormat="false" ht="15" hidden="false" customHeight="false" outlineLevel="0" collapsed="false">
      <c r="B12" s="3"/>
      <c r="C12" s="3"/>
      <c r="D12" s="3"/>
      <c r="E12" s="3"/>
      <c r="F12" s="3"/>
      <c r="G12" s="3"/>
      <c r="H12" s="3"/>
      <c r="I12" s="3"/>
      <c r="J12" s="15" t="s">
        <v>37</v>
      </c>
      <c r="K12" s="15" t="s">
        <v>38</v>
      </c>
      <c r="L12" s="15" t="s">
        <v>39</v>
      </c>
      <c r="M12" s="15"/>
      <c r="N12" s="15"/>
      <c r="O12" s="15" t="s">
        <v>40</v>
      </c>
      <c r="P12" s="15" t="s">
        <v>41</v>
      </c>
      <c r="AA12" s="7"/>
      <c r="AB12" s="7"/>
      <c r="AC12" s="7"/>
      <c r="AD12" s="7"/>
      <c r="AE12" s="7"/>
      <c r="AF12" s="7"/>
      <c r="AG12" s="7"/>
      <c r="AH12" s="7"/>
      <c r="AI12" s="7"/>
      <c r="AJ12" s="7"/>
      <c r="AK12" s="7"/>
      <c r="AL12" s="7"/>
    </row>
    <row r="13" customFormat="false" ht="16.5" hidden="false" customHeight="true" outlineLevel="0" collapsed="false">
      <c r="B13" s="20" t="s">
        <v>42</v>
      </c>
      <c r="C13" s="20"/>
      <c r="D13" s="20"/>
      <c r="E13" s="3"/>
      <c r="F13" s="3"/>
      <c r="G13" s="3"/>
      <c r="H13" s="3"/>
      <c r="I13" s="3"/>
      <c r="AA13" s="27"/>
      <c r="AB13" s="7"/>
      <c r="AC13" s="7"/>
      <c r="AD13" s="7"/>
      <c r="AE13" s="7"/>
      <c r="AF13" s="7"/>
      <c r="AG13" s="7"/>
      <c r="AH13" s="7"/>
      <c r="AI13" s="7"/>
      <c r="AJ13" s="7"/>
      <c r="AK13" s="7"/>
      <c r="AL13" s="7"/>
    </row>
    <row r="14" customFormat="false" ht="14.6" hidden="false" customHeight="false" outlineLevel="0" collapsed="false">
      <c r="B14" s="9" t="s">
        <v>25</v>
      </c>
      <c r="C14" s="10" t="s">
        <v>26</v>
      </c>
      <c r="D14" s="10" t="s">
        <v>27</v>
      </c>
      <c r="E14" s="10" t="s">
        <v>28</v>
      </c>
      <c r="F14" s="10" t="s">
        <v>29</v>
      </c>
      <c r="G14" s="10" t="s">
        <v>30</v>
      </c>
      <c r="H14" s="11" t="s">
        <v>31</v>
      </c>
      <c r="I14" s="3"/>
      <c r="AA14" s="27"/>
      <c r="AB14" s="7"/>
      <c r="AC14" s="7"/>
      <c r="AD14" s="7"/>
      <c r="AE14" s="7"/>
      <c r="AF14" s="7"/>
      <c r="AG14" s="7"/>
      <c r="AH14" s="7"/>
      <c r="AI14" s="7"/>
      <c r="AJ14" s="7"/>
      <c r="AK14" s="7"/>
      <c r="AL14" s="7"/>
    </row>
    <row r="15" customFormat="false" ht="14.6" hidden="false" customHeight="false" outlineLevel="0" collapsed="false">
      <c r="B15" s="15"/>
      <c r="C15" s="15" t="n">
        <v>107</v>
      </c>
      <c r="D15" s="15" t="s">
        <v>33</v>
      </c>
      <c r="E15" s="15"/>
      <c r="F15" s="15"/>
      <c r="G15" s="15" t="s">
        <v>34</v>
      </c>
      <c r="H15" s="15" t="s">
        <v>35</v>
      </c>
      <c r="I15" s="3"/>
      <c r="AA15" s="7"/>
      <c r="AB15" s="7"/>
      <c r="AC15" s="7"/>
      <c r="AD15" s="7"/>
      <c r="AE15" s="7"/>
      <c r="AF15" s="7"/>
      <c r="AG15" s="7"/>
      <c r="AH15" s="7"/>
      <c r="AI15" s="7"/>
      <c r="AJ15" s="7"/>
      <c r="AK15" s="7"/>
      <c r="AL15" s="7"/>
    </row>
    <row r="16" customFormat="false" ht="14.6" hidden="false" customHeight="false" outlineLevel="0" collapsed="false">
      <c r="A16" s="3"/>
      <c r="AA16" s="7"/>
      <c r="AB16" s="7"/>
      <c r="AC16" s="7"/>
      <c r="AD16" s="7"/>
      <c r="AE16" s="7"/>
      <c r="AF16" s="7"/>
      <c r="AG16" s="7"/>
      <c r="AH16" s="7"/>
      <c r="AI16" s="7"/>
      <c r="AJ16" s="7"/>
      <c r="AK16" s="7"/>
      <c r="AL16" s="7"/>
    </row>
    <row r="17" customFormat="false" ht="14.6" hidden="false" customHeight="false" outlineLevel="0" collapsed="false">
      <c r="A17" s="3"/>
    </row>
    <row r="18" customFormat="false" ht="15.45" hidden="false" customHeight="false" outlineLevel="0" collapsed="false">
      <c r="B18" s="8" t="s">
        <v>43</v>
      </c>
      <c r="J18" s="8" t="s">
        <v>43</v>
      </c>
      <c r="R18" s="8" t="s">
        <v>43</v>
      </c>
      <c r="Z18" s="8" t="s">
        <v>43</v>
      </c>
      <c r="AH18" s="8" t="s">
        <v>43</v>
      </c>
      <c r="AP18" s="8" t="s">
        <v>43</v>
      </c>
      <c r="AX18" s="8" t="s">
        <v>43</v>
      </c>
      <c r="BF18" s="8" t="s">
        <v>43</v>
      </c>
      <c r="BN18" s="8" t="s">
        <v>43</v>
      </c>
      <c r="BV18" s="8" t="s">
        <v>43</v>
      </c>
      <c r="CD18" s="8" t="s">
        <v>43</v>
      </c>
      <c r="CL18" s="8" t="s">
        <v>43</v>
      </c>
      <c r="CT18" s="8" t="s">
        <v>43</v>
      </c>
      <c r="DB18" s="8" t="s">
        <v>43</v>
      </c>
      <c r="DJ18" s="8" t="s">
        <v>43</v>
      </c>
      <c r="DR18" s="8" t="s">
        <v>43</v>
      </c>
      <c r="DZ18" s="8" t="s">
        <v>43</v>
      </c>
      <c r="EH18" s="8" t="s">
        <v>43</v>
      </c>
      <c r="EP18" s="8" t="s">
        <v>43</v>
      </c>
      <c r="EX18" s="8" t="s">
        <v>43</v>
      </c>
    </row>
    <row r="19" customFormat="false" ht="15" hidden="false" customHeight="false" outlineLevel="0" collapsed="false">
      <c r="B19" s="2" t="s">
        <v>44</v>
      </c>
      <c r="C19" s="2"/>
      <c r="D19" s="2"/>
      <c r="F19" s="3"/>
      <c r="G19" s="3"/>
      <c r="H19" s="3"/>
      <c r="J19" s="2" t="s">
        <v>45</v>
      </c>
      <c r="K19" s="2"/>
      <c r="L19" s="2"/>
      <c r="M19" s="3"/>
      <c r="N19" s="3"/>
      <c r="O19" s="3"/>
      <c r="P19" s="3"/>
      <c r="R19" s="2" t="s">
        <v>46</v>
      </c>
      <c r="S19" s="2"/>
      <c r="T19" s="2"/>
      <c r="U19" s="3"/>
      <c r="V19" s="3"/>
      <c r="W19" s="3"/>
      <c r="X19" s="3"/>
      <c r="Z19" s="2" t="s">
        <v>47</v>
      </c>
      <c r="AA19" s="2"/>
      <c r="AB19" s="2"/>
      <c r="AC19" s="3"/>
      <c r="AD19" s="3"/>
      <c r="AE19" s="3"/>
      <c r="AF19" s="3"/>
      <c r="AH19" s="2" t="s">
        <v>48</v>
      </c>
      <c r="AI19" s="2"/>
      <c r="AJ19" s="2"/>
      <c r="AK19" s="3"/>
      <c r="AL19" s="3"/>
      <c r="AM19" s="3"/>
      <c r="AN19" s="3"/>
      <c r="AP19" s="2" t="s">
        <v>49</v>
      </c>
      <c r="AQ19" s="2"/>
      <c r="AR19" s="2"/>
      <c r="AS19" s="3"/>
      <c r="AT19" s="3"/>
      <c r="AU19" s="3"/>
      <c r="AV19" s="3"/>
      <c r="AX19" s="2" t="s">
        <v>50</v>
      </c>
      <c r="AY19" s="2"/>
      <c r="AZ19" s="2"/>
      <c r="BA19" s="3"/>
      <c r="BB19" s="3"/>
      <c r="BC19" s="3"/>
      <c r="BD19" s="3"/>
      <c r="BF19" s="2" t="s">
        <v>51</v>
      </c>
      <c r="BG19" s="2"/>
      <c r="BH19" s="2"/>
      <c r="BI19" s="3"/>
      <c r="BJ19" s="3"/>
      <c r="BK19" s="3"/>
      <c r="BL19" s="3"/>
      <c r="BN19" s="2" t="s">
        <v>52</v>
      </c>
      <c r="BO19" s="2"/>
      <c r="BP19" s="2"/>
      <c r="BQ19" s="3"/>
      <c r="BR19" s="3"/>
      <c r="BS19" s="3"/>
      <c r="BT19" s="3"/>
      <c r="BV19" s="2" t="s">
        <v>53</v>
      </c>
      <c r="BW19" s="2"/>
      <c r="BX19" s="2"/>
      <c r="BY19" s="3"/>
      <c r="BZ19" s="3"/>
      <c r="CA19" s="3"/>
      <c r="CB19" s="3"/>
      <c r="CD19" s="2" t="s">
        <v>54</v>
      </c>
      <c r="CE19" s="2"/>
      <c r="CF19" s="2"/>
      <c r="CG19" s="3"/>
      <c r="CH19" s="3"/>
      <c r="CI19" s="3"/>
      <c r="CJ19" s="3"/>
      <c r="CL19" s="2" t="s">
        <v>55</v>
      </c>
      <c r="CM19" s="2"/>
      <c r="CN19" s="2"/>
      <c r="CO19" s="3"/>
      <c r="CP19" s="3"/>
      <c r="CQ19" s="3"/>
      <c r="CR19" s="3"/>
      <c r="CT19" s="2" t="s">
        <v>56</v>
      </c>
      <c r="CU19" s="2"/>
      <c r="CV19" s="2"/>
      <c r="CW19" s="3"/>
      <c r="CX19" s="3"/>
      <c r="CY19" s="3"/>
      <c r="CZ19" s="3"/>
      <c r="DB19" s="2" t="s">
        <v>57</v>
      </c>
      <c r="DC19" s="2"/>
      <c r="DD19" s="2"/>
      <c r="DE19" s="3"/>
      <c r="DF19" s="3"/>
      <c r="DG19" s="3"/>
      <c r="DH19" s="3"/>
      <c r="DJ19" s="2" t="s">
        <v>58</v>
      </c>
      <c r="DK19" s="2"/>
      <c r="DL19" s="2"/>
      <c r="DM19" s="3"/>
      <c r="DN19" s="3"/>
      <c r="DO19" s="3"/>
      <c r="DP19" s="3"/>
      <c r="DR19" s="2" t="s">
        <v>59</v>
      </c>
      <c r="DS19" s="2"/>
      <c r="DT19" s="2"/>
      <c r="DU19" s="3"/>
      <c r="DV19" s="3"/>
      <c r="DW19" s="3"/>
      <c r="DX19" s="3"/>
      <c r="DZ19" s="2" t="s">
        <v>60</v>
      </c>
      <c r="EA19" s="2"/>
      <c r="EB19" s="2"/>
      <c r="EC19" s="3"/>
      <c r="ED19" s="3"/>
      <c r="EE19" s="3"/>
      <c r="EF19" s="3"/>
      <c r="EH19" s="2" t="s">
        <v>61</v>
      </c>
      <c r="EI19" s="2"/>
      <c r="EJ19" s="2"/>
      <c r="EK19" s="3"/>
      <c r="EL19" s="3"/>
      <c r="EM19" s="3"/>
      <c r="EN19" s="3"/>
      <c r="EP19" s="2" t="s">
        <v>62</v>
      </c>
      <c r="EQ19" s="2"/>
      <c r="ER19" s="2"/>
      <c r="ES19" s="3"/>
      <c r="ET19" s="3"/>
      <c r="EU19" s="3"/>
      <c r="EV19" s="3"/>
      <c r="EX19" s="2" t="s">
        <v>63</v>
      </c>
      <c r="EY19" s="2"/>
      <c r="EZ19" s="2"/>
      <c r="FA19" s="3"/>
      <c r="FB19" s="3"/>
      <c r="FC19" s="3"/>
      <c r="FD19" s="3"/>
    </row>
    <row r="20" customFormat="false" ht="14.6" hidden="false" customHeight="false" outlineLevel="0" collapsed="false">
      <c r="B20" s="23" t="s">
        <v>2</v>
      </c>
      <c r="C20" s="24" t="s">
        <v>3</v>
      </c>
      <c r="D20" s="24" t="s">
        <v>4</v>
      </c>
      <c r="E20" s="25" t="s">
        <v>5</v>
      </c>
      <c r="F20" s="3"/>
      <c r="G20" s="26" t="s">
        <v>6</v>
      </c>
      <c r="H20" s="3"/>
      <c r="J20" s="23" t="s">
        <v>2</v>
      </c>
      <c r="K20" s="24" t="s">
        <v>3</v>
      </c>
      <c r="L20" s="24" t="s">
        <v>4</v>
      </c>
      <c r="M20" s="25" t="s">
        <v>5</v>
      </c>
      <c r="N20" s="3"/>
      <c r="O20" s="26" t="s">
        <v>6</v>
      </c>
      <c r="P20" s="3"/>
      <c r="R20" s="23" t="s">
        <v>2</v>
      </c>
      <c r="S20" s="24" t="s">
        <v>3</v>
      </c>
      <c r="T20" s="24" t="s">
        <v>4</v>
      </c>
      <c r="U20" s="25" t="s">
        <v>5</v>
      </c>
      <c r="V20" s="3"/>
      <c r="W20" s="26" t="s">
        <v>6</v>
      </c>
      <c r="X20" s="3"/>
      <c r="Z20" s="23" t="s">
        <v>2</v>
      </c>
      <c r="AA20" s="24" t="s">
        <v>3</v>
      </c>
      <c r="AB20" s="24" t="s">
        <v>4</v>
      </c>
      <c r="AC20" s="25" t="s">
        <v>5</v>
      </c>
      <c r="AD20" s="3"/>
      <c r="AE20" s="26" t="s">
        <v>6</v>
      </c>
      <c r="AF20" s="3"/>
      <c r="AH20" s="23" t="s">
        <v>2</v>
      </c>
      <c r="AI20" s="24" t="s">
        <v>3</v>
      </c>
      <c r="AJ20" s="24" t="s">
        <v>4</v>
      </c>
      <c r="AK20" s="25" t="s">
        <v>5</v>
      </c>
      <c r="AL20" s="3"/>
      <c r="AM20" s="26" t="s">
        <v>6</v>
      </c>
      <c r="AN20" s="3"/>
      <c r="AP20" s="23" t="s">
        <v>2</v>
      </c>
      <c r="AQ20" s="24" t="s">
        <v>3</v>
      </c>
      <c r="AR20" s="24" t="s">
        <v>4</v>
      </c>
      <c r="AS20" s="25" t="s">
        <v>5</v>
      </c>
      <c r="AT20" s="3"/>
      <c r="AU20" s="26" t="s">
        <v>6</v>
      </c>
      <c r="AV20" s="3"/>
      <c r="AX20" s="23" t="s">
        <v>2</v>
      </c>
      <c r="AY20" s="24" t="s">
        <v>3</v>
      </c>
      <c r="AZ20" s="24" t="s">
        <v>4</v>
      </c>
      <c r="BA20" s="25" t="s">
        <v>5</v>
      </c>
      <c r="BB20" s="3"/>
      <c r="BC20" s="26" t="s">
        <v>6</v>
      </c>
      <c r="BD20" s="3"/>
      <c r="BF20" s="23" t="s">
        <v>2</v>
      </c>
      <c r="BG20" s="24" t="s">
        <v>3</v>
      </c>
      <c r="BH20" s="24" t="s">
        <v>4</v>
      </c>
      <c r="BI20" s="25" t="s">
        <v>5</v>
      </c>
      <c r="BJ20" s="3"/>
      <c r="BK20" s="26" t="s">
        <v>6</v>
      </c>
      <c r="BL20" s="3"/>
      <c r="BN20" s="23" t="s">
        <v>2</v>
      </c>
      <c r="BO20" s="24" t="s">
        <v>3</v>
      </c>
      <c r="BP20" s="24" t="s">
        <v>4</v>
      </c>
      <c r="BQ20" s="25" t="s">
        <v>5</v>
      </c>
      <c r="BR20" s="3"/>
      <c r="BS20" s="26" t="s">
        <v>6</v>
      </c>
      <c r="BT20" s="3"/>
      <c r="BV20" s="23" t="s">
        <v>2</v>
      </c>
      <c r="BW20" s="24" t="s">
        <v>3</v>
      </c>
      <c r="BX20" s="24" t="s">
        <v>4</v>
      </c>
      <c r="BY20" s="25" t="s">
        <v>5</v>
      </c>
      <c r="BZ20" s="3"/>
      <c r="CA20" s="26" t="s">
        <v>6</v>
      </c>
      <c r="CB20" s="3"/>
      <c r="CD20" s="23" t="s">
        <v>2</v>
      </c>
      <c r="CE20" s="24" t="s">
        <v>3</v>
      </c>
      <c r="CF20" s="24" t="s">
        <v>4</v>
      </c>
      <c r="CG20" s="25" t="s">
        <v>5</v>
      </c>
      <c r="CH20" s="3"/>
      <c r="CI20" s="26" t="s">
        <v>6</v>
      </c>
      <c r="CJ20" s="3"/>
      <c r="CL20" s="23" t="s">
        <v>2</v>
      </c>
      <c r="CM20" s="24" t="s">
        <v>3</v>
      </c>
      <c r="CN20" s="24" t="s">
        <v>4</v>
      </c>
      <c r="CO20" s="25" t="s">
        <v>5</v>
      </c>
      <c r="CP20" s="3"/>
      <c r="CQ20" s="26" t="s">
        <v>6</v>
      </c>
      <c r="CR20" s="3"/>
      <c r="CT20" s="23" t="s">
        <v>2</v>
      </c>
      <c r="CU20" s="24" t="s">
        <v>3</v>
      </c>
      <c r="CV20" s="24" t="s">
        <v>4</v>
      </c>
      <c r="CW20" s="25" t="s">
        <v>5</v>
      </c>
      <c r="CX20" s="3"/>
      <c r="CY20" s="26" t="s">
        <v>6</v>
      </c>
      <c r="CZ20" s="3"/>
      <c r="DB20" s="23" t="s">
        <v>2</v>
      </c>
      <c r="DC20" s="24" t="s">
        <v>3</v>
      </c>
      <c r="DD20" s="24" t="s">
        <v>4</v>
      </c>
      <c r="DE20" s="25" t="s">
        <v>5</v>
      </c>
      <c r="DF20" s="3"/>
      <c r="DG20" s="26" t="s">
        <v>6</v>
      </c>
      <c r="DH20" s="3"/>
      <c r="DJ20" s="23" t="s">
        <v>2</v>
      </c>
      <c r="DK20" s="24" t="s">
        <v>3</v>
      </c>
      <c r="DL20" s="24" t="s">
        <v>4</v>
      </c>
      <c r="DM20" s="25" t="s">
        <v>5</v>
      </c>
      <c r="DN20" s="3"/>
      <c r="DO20" s="26" t="s">
        <v>6</v>
      </c>
      <c r="DP20" s="3"/>
      <c r="DR20" s="23" t="s">
        <v>2</v>
      </c>
      <c r="DS20" s="24" t="s">
        <v>3</v>
      </c>
      <c r="DT20" s="24" t="s">
        <v>4</v>
      </c>
      <c r="DU20" s="25" t="s">
        <v>5</v>
      </c>
      <c r="DV20" s="3"/>
      <c r="DW20" s="26" t="s">
        <v>6</v>
      </c>
      <c r="DX20" s="3"/>
      <c r="DZ20" s="23" t="s">
        <v>2</v>
      </c>
      <c r="EA20" s="24" t="s">
        <v>3</v>
      </c>
      <c r="EB20" s="24" t="s">
        <v>4</v>
      </c>
      <c r="EC20" s="25" t="s">
        <v>5</v>
      </c>
      <c r="ED20" s="3"/>
      <c r="EE20" s="26" t="s">
        <v>6</v>
      </c>
      <c r="EF20" s="3"/>
      <c r="EH20" s="23" t="s">
        <v>2</v>
      </c>
      <c r="EI20" s="24" t="s">
        <v>3</v>
      </c>
      <c r="EJ20" s="24" t="s">
        <v>4</v>
      </c>
      <c r="EK20" s="25" t="s">
        <v>5</v>
      </c>
      <c r="EL20" s="3"/>
      <c r="EM20" s="26" t="s">
        <v>6</v>
      </c>
      <c r="EN20" s="3"/>
      <c r="EP20" s="23" t="s">
        <v>2</v>
      </c>
      <c r="EQ20" s="24" t="s">
        <v>3</v>
      </c>
      <c r="ER20" s="24" t="s">
        <v>4</v>
      </c>
      <c r="ES20" s="25" t="s">
        <v>5</v>
      </c>
      <c r="ET20" s="3"/>
      <c r="EU20" s="26" t="s">
        <v>6</v>
      </c>
      <c r="EV20" s="3"/>
      <c r="EX20" s="23" t="s">
        <v>2</v>
      </c>
      <c r="EY20" s="24" t="s">
        <v>3</v>
      </c>
      <c r="EZ20" s="24" t="s">
        <v>4</v>
      </c>
      <c r="FA20" s="25" t="s">
        <v>5</v>
      </c>
      <c r="FB20" s="3"/>
      <c r="FC20" s="26" t="s">
        <v>6</v>
      </c>
      <c r="FD20" s="3"/>
    </row>
    <row r="21" customFormat="false" ht="14.6" hidden="false" customHeight="false" outlineLevel="0" collapsed="false">
      <c r="B21" s="15" t="s">
        <v>9</v>
      </c>
      <c r="C21" s="15" t="s">
        <v>64</v>
      </c>
      <c r="D21" s="15" t="s">
        <v>65</v>
      </c>
      <c r="E21" s="15" t="s">
        <v>66</v>
      </c>
      <c r="F21" s="3"/>
      <c r="G21" s="15" t="s">
        <v>13</v>
      </c>
      <c r="H21" s="3"/>
      <c r="J21" s="15" t="s">
        <v>9</v>
      </c>
      <c r="K21" s="15" t="s">
        <v>65</v>
      </c>
      <c r="L21" s="15" t="s">
        <v>67</v>
      </c>
      <c r="M21" s="15" t="s">
        <v>68</v>
      </c>
      <c r="N21" s="3"/>
      <c r="O21" s="15" t="s">
        <v>24</v>
      </c>
      <c r="P21" s="3"/>
      <c r="R21" s="15"/>
      <c r="S21" s="15"/>
      <c r="T21" s="15"/>
      <c r="U21" s="15"/>
      <c r="V21" s="3"/>
      <c r="W21" s="15"/>
      <c r="X21" s="3"/>
      <c r="Z21" s="15"/>
      <c r="AA21" s="15"/>
      <c r="AB21" s="15"/>
      <c r="AC21" s="15"/>
      <c r="AD21" s="3"/>
      <c r="AE21" s="15"/>
      <c r="AF21" s="3"/>
      <c r="AH21" s="15"/>
      <c r="AI21" s="15"/>
      <c r="AJ21" s="15"/>
      <c r="AK21" s="15"/>
      <c r="AL21" s="3"/>
      <c r="AM21" s="15"/>
      <c r="AN21" s="3"/>
      <c r="AP21" s="15"/>
      <c r="AQ21" s="15"/>
      <c r="AR21" s="15"/>
      <c r="AS21" s="15"/>
      <c r="AT21" s="3"/>
      <c r="AU21" s="15"/>
      <c r="AV21" s="3"/>
      <c r="AX21" s="15"/>
      <c r="AY21" s="15"/>
      <c r="AZ21" s="15"/>
      <c r="BA21" s="15"/>
      <c r="BB21" s="3"/>
      <c r="BC21" s="15"/>
      <c r="BD21" s="3"/>
      <c r="BF21" s="15"/>
      <c r="BG21" s="15"/>
      <c r="BH21" s="15"/>
      <c r="BI21" s="15"/>
      <c r="BJ21" s="3"/>
      <c r="BK21" s="15"/>
      <c r="BL21" s="3"/>
      <c r="BN21" s="15"/>
      <c r="BO21" s="15"/>
      <c r="BP21" s="15"/>
      <c r="BQ21" s="15"/>
      <c r="BR21" s="3"/>
      <c r="BS21" s="15"/>
      <c r="BT21" s="3"/>
      <c r="BV21" s="15"/>
      <c r="BW21" s="15"/>
      <c r="BX21" s="15"/>
      <c r="BY21" s="15"/>
      <c r="BZ21" s="3"/>
      <c r="CA21" s="15"/>
      <c r="CB21" s="3"/>
      <c r="CD21" s="15"/>
      <c r="CE21" s="15"/>
      <c r="CF21" s="15"/>
      <c r="CG21" s="15"/>
      <c r="CH21" s="3"/>
      <c r="CI21" s="15"/>
      <c r="CJ21" s="3"/>
      <c r="CL21" s="15"/>
      <c r="CM21" s="15"/>
      <c r="CN21" s="15"/>
      <c r="CO21" s="15"/>
      <c r="CP21" s="3"/>
      <c r="CQ21" s="15"/>
      <c r="CR21" s="3"/>
      <c r="CT21" s="15"/>
      <c r="CU21" s="15"/>
      <c r="CV21" s="15"/>
      <c r="CW21" s="15"/>
      <c r="CX21" s="3"/>
      <c r="CY21" s="15"/>
      <c r="CZ21" s="3"/>
      <c r="DB21" s="15"/>
      <c r="DC21" s="15"/>
      <c r="DD21" s="15"/>
      <c r="DE21" s="15"/>
      <c r="DF21" s="3"/>
      <c r="DG21" s="15"/>
      <c r="DH21" s="3"/>
      <c r="DJ21" s="15"/>
      <c r="DK21" s="15"/>
      <c r="DL21" s="15"/>
      <c r="DM21" s="15"/>
      <c r="DN21" s="3"/>
      <c r="DO21" s="15"/>
      <c r="DP21" s="3"/>
      <c r="DR21" s="15"/>
      <c r="DS21" s="15"/>
      <c r="DT21" s="15"/>
      <c r="DU21" s="15"/>
      <c r="DV21" s="3"/>
      <c r="DW21" s="15"/>
      <c r="DX21" s="3"/>
      <c r="DZ21" s="15"/>
      <c r="EA21" s="15"/>
      <c r="EB21" s="15"/>
      <c r="EC21" s="15"/>
      <c r="ED21" s="3"/>
      <c r="EE21" s="15"/>
      <c r="EF21" s="3"/>
      <c r="EH21" s="15"/>
      <c r="EI21" s="15"/>
      <c r="EJ21" s="15"/>
      <c r="EK21" s="15"/>
      <c r="EL21" s="3"/>
      <c r="EM21" s="15"/>
      <c r="EN21" s="3"/>
      <c r="EP21" s="15"/>
      <c r="EQ21" s="15"/>
      <c r="ER21" s="15"/>
      <c r="ES21" s="15"/>
      <c r="ET21" s="3"/>
      <c r="EU21" s="15"/>
      <c r="EV21" s="3"/>
      <c r="EX21" s="15"/>
      <c r="EY21" s="15"/>
      <c r="EZ21" s="15"/>
      <c r="FA21" s="15"/>
      <c r="FB21" s="3"/>
      <c r="FC21" s="15"/>
      <c r="FD21" s="3"/>
    </row>
    <row r="22" customFormat="false" ht="15" hidden="false" customHeight="false" outlineLevel="0" collapsed="false">
      <c r="B22" s="15" t="s">
        <v>14</v>
      </c>
      <c r="C22" s="15" t="s">
        <v>69</v>
      </c>
      <c r="D22" s="15"/>
      <c r="E22" s="28" t="s">
        <v>66</v>
      </c>
      <c r="F22" s="3"/>
      <c r="G22" s="3"/>
      <c r="H22" s="3"/>
      <c r="J22" s="15"/>
      <c r="K22" s="15"/>
      <c r="L22" s="15"/>
      <c r="M22" s="15"/>
      <c r="N22" s="3"/>
      <c r="O22" s="3"/>
      <c r="P22" s="3"/>
      <c r="R22" s="15"/>
      <c r="S22" s="15"/>
      <c r="T22" s="15"/>
      <c r="U22" s="15"/>
      <c r="V22" s="3"/>
      <c r="W22" s="3"/>
      <c r="X22" s="3"/>
      <c r="Z22" s="15"/>
      <c r="AA22" s="15"/>
      <c r="AB22" s="15"/>
      <c r="AC22" s="15"/>
      <c r="AD22" s="3"/>
      <c r="AE22" s="3"/>
      <c r="AF22" s="3"/>
      <c r="AH22" s="15"/>
      <c r="AI22" s="15"/>
      <c r="AJ22" s="15"/>
      <c r="AK22" s="15"/>
      <c r="AL22" s="3"/>
      <c r="AM22" s="3"/>
      <c r="AN22" s="3"/>
      <c r="AP22" s="15"/>
      <c r="AQ22" s="15"/>
      <c r="AR22" s="15"/>
      <c r="AS22" s="15"/>
      <c r="AT22" s="3"/>
      <c r="AU22" s="3"/>
      <c r="AV22" s="3"/>
      <c r="AX22" s="15"/>
      <c r="AY22" s="15"/>
      <c r="AZ22" s="15"/>
      <c r="BA22" s="15"/>
      <c r="BB22" s="3"/>
      <c r="BC22" s="3"/>
      <c r="BD22" s="3"/>
      <c r="BF22" s="15"/>
      <c r="BG22" s="15"/>
      <c r="BH22" s="15"/>
      <c r="BI22" s="15"/>
      <c r="BJ22" s="3"/>
      <c r="BK22" s="3"/>
      <c r="BL22" s="3"/>
      <c r="BN22" s="15"/>
      <c r="BO22" s="15"/>
      <c r="BP22" s="15"/>
      <c r="BQ22" s="15"/>
      <c r="BR22" s="3"/>
      <c r="BS22" s="3"/>
      <c r="BT22" s="3"/>
      <c r="BV22" s="15"/>
      <c r="BW22" s="15"/>
      <c r="BX22" s="15"/>
      <c r="BY22" s="15"/>
      <c r="BZ22" s="3"/>
      <c r="CA22" s="3"/>
      <c r="CB22" s="3"/>
      <c r="CD22" s="15"/>
      <c r="CE22" s="15"/>
      <c r="CF22" s="15"/>
      <c r="CG22" s="15"/>
      <c r="CH22" s="3"/>
      <c r="CI22" s="3"/>
      <c r="CJ22" s="3"/>
      <c r="CL22" s="15"/>
      <c r="CM22" s="15"/>
      <c r="CN22" s="15"/>
      <c r="CO22" s="15"/>
      <c r="CP22" s="3"/>
      <c r="CQ22" s="3"/>
      <c r="CR22" s="3"/>
      <c r="CT22" s="15"/>
      <c r="CU22" s="15"/>
      <c r="CV22" s="15"/>
      <c r="CW22" s="15"/>
      <c r="CX22" s="3"/>
      <c r="CY22" s="3"/>
      <c r="CZ22" s="3"/>
      <c r="DB22" s="15"/>
      <c r="DC22" s="15"/>
      <c r="DD22" s="15"/>
      <c r="DE22" s="15"/>
      <c r="DF22" s="3"/>
      <c r="DG22" s="3"/>
      <c r="DH22" s="3"/>
      <c r="DJ22" s="15"/>
      <c r="DK22" s="15"/>
      <c r="DL22" s="15"/>
      <c r="DM22" s="15"/>
      <c r="DN22" s="3"/>
      <c r="DO22" s="3"/>
      <c r="DP22" s="3"/>
      <c r="DR22" s="15"/>
      <c r="DS22" s="15"/>
      <c r="DT22" s="15"/>
      <c r="DU22" s="15"/>
      <c r="DV22" s="3"/>
      <c r="DW22" s="3"/>
      <c r="DX22" s="3"/>
      <c r="DZ22" s="15"/>
      <c r="EA22" s="15"/>
      <c r="EB22" s="15"/>
      <c r="EC22" s="15"/>
      <c r="ED22" s="3"/>
      <c r="EE22" s="3"/>
      <c r="EF22" s="3"/>
      <c r="EH22" s="15"/>
      <c r="EI22" s="15"/>
      <c r="EJ22" s="15"/>
      <c r="EK22" s="15"/>
      <c r="EL22" s="3"/>
      <c r="EM22" s="3"/>
      <c r="EN22" s="3"/>
      <c r="EP22" s="15"/>
      <c r="EQ22" s="15"/>
      <c r="ER22" s="15"/>
      <c r="ES22" s="15"/>
      <c r="ET22" s="3"/>
      <c r="EU22" s="3"/>
      <c r="EV22" s="3"/>
      <c r="EX22" s="15"/>
      <c r="EY22" s="15"/>
      <c r="EZ22" s="15"/>
      <c r="FA22" s="15"/>
      <c r="FB22" s="3"/>
      <c r="FC22" s="3"/>
      <c r="FD22" s="3"/>
    </row>
    <row r="23" customFormat="false" ht="14.6" hidden="false" customHeight="false" outlineLevel="0" collapsed="false">
      <c r="B23" s="15"/>
      <c r="C23" s="15"/>
      <c r="D23" s="15"/>
      <c r="E23" s="15"/>
      <c r="F23" s="3"/>
      <c r="G23" s="26" t="s">
        <v>17</v>
      </c>
      <c r="H23" s="26"/>
      <c r="J23" s="15"/>
      <c r="K23" s="15"/>
      <c r="L23" s="15"/>
      <c r="M23" s="15"/>
      <c r="N23" s="3"/>
      <c r="O23" s="26" t="s">
        <v>17</v>
      </c>
      <c r="P23" s="26"/>
      <c r="R23" s="15"/>
      <c r="S23" s="15"/>
      <c r="T23" s="15"/>
      <c r="U23" s="15"/>
      <c r="V23" s="3"/>
      <c r="W23" s="26" t="s">
        <v>17</v>
      </c>
      <c r="X23" s="26"/>
      <c r="Z23" s="15"/>
      <c r="AA23" s="15"/>
      <c r="AB23" s="15"/>
      <c r="AC23" s="15"/>
      <c r="AD23" s="3"/>
      <c r="AE23" s="26" t="s">
        <v>17</v>
      </c>
      <c r="AF23" s="26"/>
      <c r="AH23" s="15"/>
      <c r="AI23" s="15"/>
      <c r="AJ23" s="15"/>
      <c r="AK23" s="15"/>
      <c r="AL23" s="3"/>
      <c r="AM23" s="26" t="s">
        <v>17</v>
      </c>
      <c r="AN23" s="26"/>
      <c r="AP23" s="15"/>
      <c r="AQ23" s="15"/>
      <c r="AR23" s="15"/>
      <c r="AS23" s="15"/>
      <c r="AT23" s="3"/>
      <c r="AU23" s="26" t="s">
        <v>17</v>
      </c>
      <c r="AV23" s="26"/>
      <c r="AX23" s="15"/>
      <c r="AY23" s="15"/>
      <c r="AZ23" s="15"/>
      <c r="BA23" s="15"/>
      <c r="BB23" s="3"/>
      <c r="BC23" s="26" t="s">
        <v>17</v>
      </c>
      <c r="BD23" s="26"/>
      <c r="BF23" s="15"/>
      <c r="BG23" s="15"/>
      <c r="BH23" s="15"/>
      <c r="BI23" s="15"/>
      <c r="BJ23" s="3"/>
      <c r="BK23" s="26" t="s">
        <v>17</v>
      </c>
      <c r="BL23" s="26"/>
      <c r="BN23" s="15"/>
      <c r="BO23" s="15"/>
      <c r="BP23" s="15"/>
      <c r="BQ23" s="15"/>
      <c r="BR23" s="3"/>
      <c r="BS23" s="26" t="s">
        <v>17</v>
      </c>
      <c r="BT23" s="26"/>
      <c r="BV23" s="15"/>
      <c r="BW23" s="15"/>
      <c r="BX23" s="15"/>
      <c r="BY23" s="15"/>
      <c r="BZ23" s="3"/>
      <c r="CA23" s="26" t="s">
        <v>17</v>
      </c>
      <c r="CB23" s="26"/>
      <c r="CD23" s="15"/>
      <c r="CE23" s="15"/>
      <c r="CF23" s="15"/>
      <c r="CG23" s="15"/>
      <c r="CH23" s="3"/>
      <c r="CI23" s="26" t="s">
        <v>17</v>
      </c>
      <c r="CJ23" s="26"/>
      <c r="CL23" s="15"/>
      <c r="CM23" s="15"/>
      <c r="CN23" s="15"/>
      <c r="CO23" s="15"/>
      <c r="CP23" s="3"/>
      <c r="CQ23" s="26" t="s">
        <v>17</v>
      </c>
      <c r="CR23" s="26"/>
      <c r="CT23" s="15"/>
      <c r="CU23" s="15"/>
      <c r="CV23" s="15"/>
      <c r="CW23" s="15"/>
      <c r="CX23" s="3"/>
      <c r="CY23" s="26" t="s">
        <v>17</v>
      </c>
      <c r="CZ23" s="26"/>
      <c r="DB23" s="15"/>
      <c r="DC23" s="15"/>
      <c r="DD23" s="15"/>
      <c r="DE23" s="15"/>
      <c r="DF23" s="3"/>
      <c r="DG23" s="26" t="s">
        <v>17</v>
      </c>
      <c r="DH23" s="26"/>
      <c r="DJ23" s="15"/>
      <c r="DK23" s="15"/>
      <c r="DL23" s="15"/>
      <c r="DM23" s="15"/>
      <c r="DN23" s="3"/>
      <c r="DO23" s="26" t="s">
        <v>17</v>
      </c>
      <c r="DP23" s="26"/>
      <c r="DR23" s="15"/>
      <c r="DS23" s="15"/>
      <c r="DT23" s="15"/>
      <c r="DU23" s="15"/>
      <c r="DV23" s="3"/>
      <c r="DW23" s="26" t="s">
        <v>17</v>
      </c>
      <c r="DX23" s="26"/>
      <c r="DZ23" s="15"/>
      <c r="EA23" s="15"/>
      <c r="EB23" s="15"/>
      <c r="EC23" s="15"/>
      <c r="ED23" s="3"/>
      <c r="EE23" s="26" t="s">
        <v>17</v>
      </c>
      <c r="EF23" s="26"/>
      <c r="EH23" s="15"/>
      <c r="EI23" s="15"/>
      <c r="EJ23" s="15"/>
      <c r="EK23" s="15"/>
      <c r="EL23" s="3"/>
      <c r="EM23" s="26" t="s">
        <v>17</v>
      </c>
      <c r="EN23" s="26"/>
      <c r="EP23" s="15"/>
      <c r="EQ23" s="15"/>
      <c r="ER23" s="15"/>
      <c r="ES23" s="15"/>
      <c r="ET23" s="3"/>
      <c r="EU23" s="26" t="s">
        <v>17</v>
      </c>
      <c r="EV23" s="26"/>
      <c r="EX23" s="15"/>
      <c r="EY23" s="15"/>
      <c r="EZ23" s="15"/>
      <c r="FA23" s="15"/>
      <c r="FB23" s="3"/>
      <c r="FC23" s="26" t="s">
        <v>17</v>
      </c>
      <c r="FD23" s="26"/>
    </row>
    <row r="24" customFormat="false" ht="14.6" hidden="false" customHeight="false" outlineLevel="0" collapsed="false">
      <c r="B24" s="15"/>
      <c r="C24" s="15"/>
      <c r="D24" s="15"/>
      <c r="E24" s="15"/>
      <c r="F24" s="3"/>
      <c r="G24" s="15" t="s">
        <v>18</v>
      </c>
      <c r="H24" s="15"/>
      <c r="I24" s="15"/>
      <c r="J24" s="15"/>
      <c r="K24" s="15"/>
      <c r="L24" s="15"/>
      <c r="M24" s="15"/>
      <c r="N24" s="3"/>
      <c r="O24" s="15" t="s">
        <v>70</v>
      </c>
      <c r="P24" s="15"/>
      <c r="Q24" s="15"/>
      <c r="R24" s="15"/>
      <c r="S24" s="15"/>
      <c r="T24" s="15"/>
      <c r="U24" s="15"/>
      <c r="V24" s="3"/>
      <c r="W24" s="15"/>
      <c r="X24" s="15"/>
      <c r="Y24" s="15"/>
      <c r="Z24" s="15"/>
      <c r="AA24" s="15"/>
      <c r="AB24" s="15"/>
      <c r="AC24" s="15"/>
      <c r="AD24" s="3"/>
      <c r="AE24" s="15"/>
      <c r="AF24" s="15"/>
      <c r="AG24" s="15"/>
      <c r="AH24" s="15"/>
      <c r="AI24" s="15"/>
      <c r="AJ24" s="15"/>
      <c r="AK24" s="15"/>
      <c r="AL24" s="3"/>
      <c r="AM24" s="15"/>
      <c r="AN24" s="15"/>
      <c r="AO24" s="15"/>
      <c r="AP24" s="15"/>
      <c r="AQ24" s="15"/>
      <c r="AR24" s="15"/>
      <c r="AS24" s="15"/>
      <c r="AT24" s="3"/>
      <c r="AU24" s="15"/>
      <c r="AV24" s="15"/>
      <c r="AW24" s="15"/>
      <c r="AX24" s="15"/>
      <c r="AY24" s="15"/>
      <c r="AZ24" s="15"/>
      <c r="BA24" s="15"/>
      <c r="BB24" s="3"/>
      <c r="BC24" s="15"/>
      <c r="BD24" s="15"/>
      <c r="BE24" s="15"/>
      <c r="BF24" s="15"/>
      <c r="BG24" s="15"/>
      <c r="BH24" s="15"/>
      <c r="BI24" s="15"/>
      <c r="BJ24" s="3"/>
      <c r="BK24" s="15"/>
      <c r="BL24" s="15"/>
      <c r="BM24" s="15"/>
      <c r="BN24" s="15"/>
      <c r="BO24" s="15"/>
      <c r="BP24" s="15"/>
      <c r="BQ24" s="15"/>
      <c r="BR24" s="3"/>
      <c r="BS24" s="15"/>
      <c r="BT24" s="15"/>
      <c r="BU24" s="15"/>
      <c r="BV24" s="15"/>
      <c r="BW24" s="15"/>
      <c r="BX24" s="15"/>
      <c r="BY24" s="15"/>
      <c r="BZ24" s="3"/>
      <c r="CA24" s="15"/>
      <c r="CB24" s="15"/>
      <c r="CC24" s="15"/>
      <c r="CD24" s="15"/>
      <c r="CE24" s="15"/>
      <c r="CF24" s="15"/>
      <c r="CG24" s="15"/>
      <c r="CH24" s="3"/>
      <c r="CI24" s="15"/>
      <c r="CJ24" s="15"/>
      <c r="CK24" s="15"/>
      <c r="CL24" s="15"/>
      <c r="CM24" s="15"/>
      <c r="CN24" s="15"/>
      <c r="CO24" s="15"/>
      <c r="CP24" s="3"/>
      <c r="CQ24" s="15"/>
      <c r="CR24" s="15"/>
      <c r="CS24" s="15"/>
      <c r="CT24" s="15"/>
      <c r="CU24" s="15"/>
      <c r="CV24" s="15"/>
      <c r="CW24" s="15"/>
      <c r="CX24" s="3"/>
      <c r="CY24" s="15"/>
      <c r="CZ24" s="15"/>
      <c r="DA24" s="15"/>
      <c r="DB24" s="15"/>
      <c r="DC24" s="15"/>
      <c r="DD24" s="15"/>
      <c r="DE24" s="15"/>
      <c r="DF24" s="3"/>
      <c r="DG24" s="15"/>
      <c r="DH24" s="15"/>
      <c r="DI24" s="15"/>
      <c r="DJ24" s="15"/>
      <c r="DK24" s="15"/>
      <c r="DL24" s="15"/>
      <c r="DM24" s="15"/>
      <c r="DN24" s="3"/>
      <c r="DO24" s="15"/>
      <c r="DP24" s="15"/>
      <c r="DQ24" s="15"/>
      <c r="DR24" s="15"/>
      <c r="DS24" s="15"/>
      <c r="DT24" s="15"/>
      <c r="DU24" s="15"/>
      <c r="DV24" s="3"/>
      <c r="DW24" s="15"/>
      <c r="DX24" s="15"/>
      <c r="DY24" s="15"/>
      <c r="DZ24" s="15"/>
      <c r="EA24" s="15"/>
      <c r="EB24" s="15"/>
      <c r="EC24" s="15"/>
      <c r="ED24" s="3"/>
      <c r="EE24" s="15"/>
      <c r="EF24" s="15"/>
      <c r="EG24" s="15"/>
      <c r="EH24" s="15"/>
      <c r="EI24" s="15"/>
      <c r="EJ24" s="15"/>
      <c r="EK24" s="15"/>
      <c r="EL24" s="3"/>
      <c r="EM24" s="15"/>
      <c r="EN24" s="15"/>
      <c r="EO24" s="15"/>
      <c r="EP24" s="15"/>
      <c r="EQ24" s="15"/>
      <c r="ER24" s="15"/>
      <c r="ES24" s="15"/>
      <c r="ET24" s="3"/>
      <c r="EU24" s="15"/>
      <c r="EV24" s="15"/>
      <c r="EW24" s="15"/>
      <c r="EX24" s="15"/>
      <c r="EY24" s="15"/>
      <c r="EZ24" s="15"/>
      <c r="FA24" s="15"/>
      <c r="FB24" s="3"/>
      <c r="FC24" s="15"/>
      <c r="FD24" s="15"/>
      <c r="FE24" s="15"/>
    </row>
    <row r="25" customFormat="false" ht="14.6" hidden="false" customHeight="false" outlineLevel="0" collapsed="false">
      <c r="B25" s="15"/>
      <c r="C25" s="15"/>
      <c r="D25" s="15"/>
      <c r="E25" s="15"/>
      <c r="F25" s="29" t="s">
        <v>71</v>
      </c>
      <c r="G25" s="29"/>
      <c r="H25" s="30" t="n">
        <v>44061</v>
      </c>
      <c r="I25" s="30"/>
      <c r="J25" s="15"/>
      <c r="K25" s="15"/>
      <c r="L25" s="15"/>
      <c r="M25" s="15"/>
      <c r="N25" s="29" t="s">
        <v>71</v>
      </c>
      <c r="O25" s="29"/>
      <c r="P25" s="30" t="n">
        <v>44061</v>
      </c>
      <c r="Q25" s="30"/>
      <c r="R25" s="15"/>
      <c r="S25" s="15"/>
      <c r="T25" s="15"/>
      <c r="U25" s="15"/>
      <c r="V25" s="29" t="s">
        <v>71</v>
      </c>
      <c r="W25" s="29"/>
      <c r="X25" s="30"/>
      <c r="Y25" s="30"/>
      <c r="Z25" s="15"/>
      <c r="AA25" s="15"/>
      <c r="AB25" s="15"/>
      <c r="AC25" s="15"/>
      <c r="AD25" s="29" t="s">
        <v>71</v>
      </c>
      <c r="AE25" s="29"/>
      <c r="AF25" s="30"/>
      <c r="AG25" s="30"/>
      <c r="AH25" s="15"/>
      <c r="AI25" s="15"/>
      <c r="AJ25" s="15"/>
      <c r="AK25" s="15"/>
      <c r="AL25" s="29" t="s">
        <v>71</v>
      </c>
      <c r="AM25" s="29"/>
      <c r="AN25" s="30"/>
      <c r="AO25" s="30"/>
      <c r="AP25" s="15"/>
      <c r="AQ25" s="15"/>
      <c r="AR25" s="15"/>
      <c r="AS25" s="15"/>
      <c r="AT25" s="29" t="s">
        <v>71</v>
      </c>
      <c r="AU25" s="29"/>
      <c r="AV25" s="30"/>
      <c r="AW25" s="30"/>
      <c r="AX25" s="15"/>
      <c r="AY25" s="15"/>
      <c r="AZ25" s="15"/>
      <c r="BA25" s="15"/>
      <c r="BB25" s="29" t="s">
        <v>71</v>
      </c>
      <c r="BC25" s="29"/>
      <c r="BD25" s="30"/>
      <c r="BE25" s="30"/>
      <c r="BF25" s="15"/>
      <c r="BG25" s="15"/>
      <c r="BH25" s="15"/>
      <c r="BI25" s="15"/>
      <c r="BJ25" s="29" t="s">
        <v>71</v>
      </c>
      <c r="BK25" s="29"/>
      <c r="BL25" s="30"/>
      <c r="BM25" s="30"/>
      <c r="BN25" s="15"/>
      <c r="BO25" s="15"/>
      <c r="BP25" s="15"/>
      <c r="BQ25" s="15"/>
      <c r="BR25" s="29" t="s">
        <v>71</v>
      </c>
      <c r="BS25" s="29"/>
      <c r="BT25" s="30"/>
      <c r="BU25" s="30"/>
      <c r="BV25" s="15"/>
      <c r="BW25" s="15"/>
      <c r="BX25" s="15"/>
      <c r="BY25" s="15"/>
      <c r="BZ25" s="29" t="s">
        <v>71</v>
      </c>
      <c r="CA25" s="29"/>
      <c r="CB25" s="30"/>
      <c r="CC25" s="30"/>
      <c r="CD25" s="15"/>
      <c r="CE25" s="15"/>
      <c r="CF25" s="15"/>
      <c r="CG25" s="15"/>
      <c r="CH25" s="29" t="s">
        <v>71</v>
      </c>
      <c r="CI25" s="29"/>
      <c r="CJ25" s="30"/>
      <c r="CK25" s="30"/>
      <c r="CL25" s="15"/>
      <c r="CM25" s="15"/>
      <c r="CN25" s="15"/>
      <c r="CO25" s="15"/>
      <c r="CP25" s="29" t="s">
        <v>71</v>
      </c>
      <c r="CQ25" s="29"/>
      <c r="CR25" s="30"/>
      <c r="CS25" s="30"/>
      <c r="CT25" s="15"/>
      <c r="CU25" s="15"/>
      <c r="CV25" s="15"/>
      <c r="CW25" s="15"/>
      <c r="CX25" s="29" t="s">
        <v>71</v>
      </c>
      <c r="CY25" s="29"/>
      <c r="CZ25" s="30"/>
      <c r="DA25" s="30"/>
      <c r="DB25" s="15"/>
      <c r="DC25" s="15"/>
      <c r="DD25" s="15"/>
      <c r="DE25" s="15"/>
      <c r="DF25" s="29" t="s">
        <v>71</v>
      </c>
      <c r="DG25" s="29"/>
      <c r="DH25" s="30"/>
      <c r="DI25" s="30"/>
      <c r="DJ25" s="15"/>
      <c r="DK25" s="15"/>
      <c r="DL25" s="15"/>
      <c r="DM25" s="15"/>
      <c r="DN25" s="29" t="s">
        <v>71</v>
      </c>
      <c r="DO25" s="29"/>
      <c r="DP25" s="30"/>
      <c r="DQ25" s="30"/>
      <c r="DR25" s="15"/>
      <c r="DS25" s="15"/>
      <c r="DT25" s="15"/>
      <c r="DU25" s="15"/>
      <c r="DV25" s="29" t="s">
        <v>71</v>
      </c>
      <c r="DW25" s="29"/>
      <c r="DX25" s="30"/>
      <c r="DY25" s="30"/>
      <c r="DZ25" s="15"/>
      <c r="EA25" s="15"/>
      <c r="EB25" s="15"/>
      <c r="EC25" s="15"/>
      <c r="ED25" s="29" t="s">
        <v>71</v>
      </c>
      <c r="EE25" s="29"/>
      <c r="EF25" s="30"/>
      <c r="EG25" s="30"/>
      <c r="EH25" s="15"/>
      <c r="EI25" s="15"/>
      <c r="EJ25" s="15"/>
      <c r="EK25" s="15"/>
      <c r="EL25" s="29" t="s">
        <v>71</v>
      </c>
      <c r="EM25" s="29"/>
      <c r="EN25" s="30"/>
      <c r="EO25" s="30"/>
      <c r="EP25" s="15"/>
      <c r="EQ25" s="15"/>
      <c r="ER25" s="15"/>
      <c r="ES25" s="15"/>
      <c r="ET25" s="29" t="s">
        <v>71</v>
      </c>
      <c r="EU25" s="29"/>
      <c r="EV25" s="30"/>
      <c r="EW25" s="30"/>
      <c r="EX25" s="15"/>
      <c r="EY25" s="15"/>
      <c r="EZ25" s="15"/>
      <c r="FA25" s="15"/>
      <c r="FB25" s="29" t="s">
        <v>71</v>
      </c>
      <c r="FC25" s="29"/>
      <c r="FD25" s="30"/>
      <c r="FE25" s="30"/>
    </row>
    <row r="26" customFormat="false" ht="15" hidden="false" customHeight="false" outlineLevel="0" collapsed="false">
      <c r="B26" s="3"/>
      <c r="C26" s="3"/>
      <c r="D26" s="3"/>
      <c r="E26" s="3"/>
      <c r="F26" s="29" t="s">
        <v>72</v>
      </c>
      <c r="G26" s="29"/>
      <c r="H26" s="29"/>
      <c r="I26" s="31" t="n">
        <v>12</v>
      </c>
      <c r="J26" s="3"/>
      <c r="K26" s="3"/>
      <c r="L26" s="3"/>
      <c r="M26" s="3"/>
      <c r="N26" s="29" t="s">
        <v>72</v>
      </c>
      <c r="O26" s="29"/>
      <c r="P26" s="29"/>
      <c r="Q26" s="31" t="n">
        <v>12</v>
      </c>
      <c r="R26" s="3"/>
      <c r="S26" s="3"/>
      <c r="T26" s="3"/>
      <c r="U26" s="3"/>
      <c r="V26" s="29" t="s">
        <v>72</v>
      </c>
      <c r="W26" s="29"/>
      <c r="X26" s="29"/>
      <c r="Y26" s="31" t="n">
        <v>12</v>
      </c>
      <c r="Z26" s="3"/>
      <c r="AA26" s="3"/>
      <c r="AB26" s="3"/>
      <c r="AC26" s="3"/>
      <c r="AD26" s="29" t="s">
        <v>72</v>
      </c>
      <c r="AE26" s="29"/>
      <c r="AF26" s="29"/>
      <c r="AG26" s="31" t="n">
        <v>12</v>
      </c>
      <c r="AH26" s="3"/>
      <c r="AI26" s="3"/>
      <c r="AJ26" s="3"/>
      <c r="AK26" s="3"/>
      <c r="AL26" s="29" t="s">
        <v>72</v>
      </c>
      <c r="AM26" s="29"/>
      <c r="AN26" s="29"/>
      <c r="AO26" s="31" t="n">
        <v>12</v>
      </c>
      <c r="AP26" s="3"/>
      <c r="AQ26" s="3"/>
      <c r="AR26" s="3"/>
      <c r="AS26" s="3"/>
      <c r="AT26" s="29" t="s">
        <v>72</v>
      </c>
      <c r="AU26" s="29"/>
      <c r="AV26" s="29"/>
      <c r="AW26" s="31" t="n">
        <v>12</v>
      </c>
      <c r="AX26" s="3"/>
      <c r="AY26" s="3"/>
      <c r="AZ26" s="3"/>
      <c r="BA26" s="3"/>
      <c r="BB26" s="29" t="s">
        <v>72</v>
      </c>
      <c r="BC26" s="29"/>
      <c r="BD26" s="29"/>
      <c r="BE26" s="31" t="n">
        <v>12</v>
      </c>
      <c r="BF26" s="3"/>
      <c r="BG26" s="3"/>
      <c r="BH26" s="3"/>
      <c r="BI26" s="3"/>
      <c r="BJ26" s="29" t="s">
        <v>72</v>
      </c>
      <c r="BK26" s="29"/>
      <c r="BL26" s="29"/>
      <c r="BM26" s="31" t="n">
        <v>12</v>
      </c>
      <c r="BN26" s="3"/>
      <c r="BO26" s="3"/>
      <c r="BP26" s="3"/>
      <c r="BQ26" s="3"/>
      <c r="BR26" s="29" t="s">
        <v>72</v>
      </c>
      <c r="BS26" s="29"/>
      <c r="BT26" s="29"/>
      <c r="BU26" s="31" t="n">
        <v>12</v>
      </c>
      <c r="BV26" s="3"/>
      <c r="BW26" s="3"/>
      <c r="BX26" s="3"/>
      <c r="BY26" s="3"/>
      <c r="BZ26" s="29" t="s">
        <v>72</v>
      </c>
      <c r="CA26" s="29"/>
      <c r="CB26" s="29"/>
      <c r="CC26" s="31" t="n">
        <v>12</v>
      </c>
      <c r="CD26" s="3"/>
      <c r="CE26" s="3"/>
      <c r="CF26" s="3"/>
      <c r="CG26" s="3"/>
      <c r="CH26" s="29" t="s">
        <v>72</v>
      </c>
      <c r="CI26" s="29"/>
      <c r="CJ26" s="29"/>
      <c r="CK26" s="31" t="n">
        <v>12</v>
      </c>
      <c r="CL26" s="3"/>
      <c r="CM26" s="3"/>
      <c r="CN26" s="3"/>
      <c r="CO26" s="3"/>
      <c r="CP26" s="29" t="s">
        <v>72</v>
      </c>
      <c r="CQ26" s="29"/>
      <c r="CR26" s="29"/>
      <c r="CS26" s="31" t="n">
        <v>12</v>
      </c>
      <c r="CT26" s="3"/>
      <c r="CU26" s="3"/>
      <c r="CV26" s="3"/>
      <c r="CW26" s="3"/>
      <c r="CX26" s="29" t="s">
        <v>72</v>
      </c>
      <c r="CY26" s="29"/>
      <c r="CZ26" s="29"/>
      <c r="DA26" s="31" t="n">
        <v>12</v>
      </c>
      <c r="DB26" s="3"/>
      <c r="DC26" s="3"/>
      <c r="DD26" s="3"/>
      <c r="DE26" s="3"/>
      <c r="DF26" s="29" t="s">
        <v>72</v>
      </c>
      <c r="DG26" s="29"/>
      <c r="DH26" s="29"/>
      <c r="DI26" s="31" t="n">
        <v>12</v>
      </c>
      <c r="DJ26" s="3"/>
      <c r="DK26" s="3"/>
      <c r="DL26" s="3"/>
      <c r="DM26" s="3"/>
      <c r="DN26" s="29" t="s">
        <v>72</v>
      </c>
      <c r="DO26" s="29"/>
      <c r="DP26" s="29"/>
      <c r="DQ26" s="31" t="n">
        <v>12</v>
      </c>
      <c r="DR26" s="3"/>
      <c r="DS26" s="3"/>
      <c r="DT26" s="3"/>
      <c r="DU26" s="3"/>
      <c r="DV26" s="29" t="s">
        <v>72</v>
      </c>
      <c r="DW26" s="29"/>
      <c r="DX26" s="29"/>
      <c r="DY26" s="31" t="n">
        <v>12</v>
      </c>
      <c r="DZ26" s="3"/>
      <c r="EA26" s="3"/>
      <c r="EB26" s="3"/>
      <c r="EC26" s="3"/>
      <c r="ED26" s="29" t="s">
        <v>72</v>
      </c>
      <c r="EE26" s="29"/>
      <c r="EF26" s="29"/>
      <c r="EG26" s="31" t="n">
        <v>12</v>
      </c>
      <c r="EH26" s="3"/>
      <c r="EI26" s="3"/>
      <c r="EJ26" s="3"/>
      <c r="EK26" s="3"/>
      <c r="EL26" s="29" t="s">
        <v>72</v>
      </c>
      <c r="EM26" s="29"/>
      <c r="EN26" s="29"/>
      <c r="EO26" s="31" t="n">
        <v>12</v>
      </c>
      <c r="EP26" s="3"/>
      <c r="EQ26" s="3"/>
      <c r="ER26" s="3"/>
      <c r="ES26" s="3"/>
      <c r="ET26" s="29" t="s">
        <v>72</v>
      </c>
      <c r="EU26" s="29"/>
      <c r="EV26" s="29"/>
      <c r="EW26" s="31" t="n">
        <v>12</v>
      </c>
      <c r="EX26" s="3"/>
      <c r="EY26" s="3"/>
      <c r="EZ26" s="3"/>
      <c r="FA26" s="3"/>
      <c r="FB26" s="29" t="s">
        <v>72</v>
      </c>
      <c r="FC26" s="29"/>
      <c r="FD26" s="29"/>
      <c r="FE26" s="31" t="n">
        <v>12</v>
      </c>
    </row>
    <row r="27" customFormat="false" ht="16.5" hidden="false" customHeight="true" outlineLevel="0" collapsed="false">
      <c r="B27" s="32" t="s">
        <v>21</v>
      </c>
      <c r="C27" s="32"/>
      <c r="D27" s="3"/>
      <c r="E27" s="3"/>
      <c r="F27" s="29" t="s">
        <v>73</v>
      </c>
      <c r="G27" s="29"/>
      <c r="H27" s="30" t="n">
        <f aca="false">$M$3+I26</f>
        <v>44226</v>
      </c>
      <c r="I27" s="30"/>
      <c r="J27" s="33" t="s">
        <v>21</v>
      </c>
      <c r="K27" s="33"/>
      <c r="L27" s="3"/>
      <c r="M27" s="3"/>
      <c r="N27" s="29" t="s">
        <v>73</v>
      </c>
      <c r="O27" s="29"/>
      <c r="P27" s="30" t="n">
        <f aca="false">$M$3+Q26</f>
        <v>44226</v>
      </c>
      <c r="Q27" s="30"/>
      <c r="R27" s="32" t="s">
        <v>21</v>
      </c>
      <c r="S27" s="32"/>
      <c r="T27" s="3"/>
      <c r="U27" s="3"/>
      <c r="V27" s="29" t="s">
        <v>73</v>
      </c>
      <c r="W27" s="29"/>
      <c r="X27" s="30" t="n">
        <f aca="false">$M$3+Y26</f>
        <v>44226</v>
      </c>
      <c r="Y27" s="30"/>
      <c r="Z27" s="32" t="s">
        <v>21</v>
      </c>
      <c r="AA27" s="32"/>
      <c r="AB27" s="3"/>
      <c r="AC27" s="3"/>
      <c r="AD27" s="29" t="s">
        <v>73</v>
      </c>
      <c r="AE27" s="29"/>
      <c r="AF27" s="30" t="n">
        <f aca="false">$M$3+AG26</f>
        <v>44226</v>
      </c>
      <c r="AG27" s="30"/>
      <c r="AH27" s="32" t="s">
        <v>21</v>
      </c>
      <c r="AI27" s="32"/>
      <c r="AJ27" s="3"/>
      <c r="AK27" s="3"/>
      <c r="AL27" s="29" t="s">
        <v>73</v>
      </c>
      <c r="AM27" s="29"/>
      <c r="AN27" s="30" t="n">
        <f aca="false">$M$3+AO26</f>
        <v>44226</v>
      </c>
      <c r="AO27" s="30"/>
      <c r="AP27" s="32" t="s">
        <v>21</v>
      </c>
      <c r="AQ27" s="32"/>
      <c r="AR27" s="3"/>
      <c r="AS27" s="3"/>
      <c r="AT27" s="29" t="s">
        <v>73</v>
      </c>
      <c r="AU27" s="29"/>
      <c r="AV27" s="30" t="n">
        <f aca="false">$M$3+AW26</f>
        <v>44226</v>
      </c>
      <c r="AW27" s="30"/>
      <c r="AX27" s="32" t="s">
        <v>21</v>
      </c>
      <c r="AY27" s="32"/>
      <c r="AZ27" s="3"/>
      <c r="BA27" s="3"/>
      <c r="BB27" s="29" t="s">
        <v>73</v>
      </c>
      <c r="BC27" s="29"/>
      <c r="BD27" s="30" t="n">
        <f aca="false">$M$3+BE26</f>
        <v>44226</v>
      </c>
      <c r="BE27" s="30"/>
      <c r="BF27" s="32" t="s">
        <v>21</v>
      </c>
      <c r="BG27" s="32"/>
      <c r="BH27" s="3"/>
      <c r="BI27" s="3"/>
      <c r="BJ27" s="29" t="s">
        <v>73</v>
      </c>
      <c r="BK27" s="29"/>
      <c r="BL27" s="30" t="n">
        <f aca="false">$M$3+BM26</f>
        <v>44226</v>
      </c>
      <c r="BM27" s="30"/>
      <c r="BN27" s="32" t="s">
        <v>21</v>
      </c>
      <c r="BO27" s="32"/>
      <c r="BP27" s="3"/>
      <c r="BQ27" s="3"/>
      <c r="BR27" s="29" t="s">
        <v>73</v>
      </c>
      <c r="BS27" s="29"/>
      <c r="BT27" s="30" t="n">
        <f aca="false">$M$3+BU26</f>
        <v>44226</v>
      </c>
      <c r="BU27" s="30"/>
      <c r="BV27" s="32" t="s">
        <v>21</v>
      </c>
      <c r="BW27" s="32"/>
      <c r="BX27" s="3"/>
      <c r="BY27" s="3"/>
      <c r="BZ27" s="29" t="s">
        <v>73</v>
      </c>
      <c r="CA27" s="29"/>
      <c r="CB27" s="30" t="n">
        <f aca="false">$M$3+CC26</f>
        <v>44226</v>
      </c>
      <c r="CC27" s="30"/>
      <c r="CD27" s="32" t="s">
        <v>21</v>
      </c>
      <c r="CE27" s="32"/>
      <c r="CF27" s="3"/>
      <c r="CG27" s="3"/>
      <c r="CH27" s="29" t="s">
        <v>73</v>
      </c>
      <c r="CI27" s="29"/>
      <c r="CJ27" s="30" t="n">
        <f aca="false">$M$3+CK26</f>
        <v>44226</v>
      </c>
      <c r="CK27" s="30"/>
      <c r="CL27" s="32" t="s">
        <v>21</v>
      </c>
      <c r="CM27" s="32"/>
      <c r="CN27" s="3"/>
      <c r="CO27" s="3"/>
      <c r="CP27" s="29" t="s">
        <v>73</v>
      </c>
      <c r="CQ27" s="29"/>
      <c r="CR27" s="30" t="n">
        <f aca="false">$M$3+CS26</f>
        <v>44226</v>
      </c>
      <c r="CS27" s="30"/>
      <c r="CT27" s="32" t="s">
        <v>21</v>
      </c>
      <c r="CU27" s="32"/>
      <c r="CV27" s="3"/>
      <c r="CW27" s="3"/>
      <c r="CX27" s="29" t="s">
        <v>73</v>
      </c>
      <c r="CY27" s="29"/>
      <c r="CZ27" s="30" t="n">
        <f aca="false">$M$3+DA26</f>
        <v>44226</v>
      </c>
      <c r="DA27" s="30"/>
      <c r="DB27" s="32" t="s">
        <v>21</v>
      </c>
      <c r="DC27" s="32"/>
      <c r="DD27" s="3"/>
      <c r="DE27" s="3"/>
      <c r="DF27" s="29" t="s">
        <v>73</v>
      </c>
      <c r="DG27" s="29"/>
      <c r="DH27" s="30" t="n">
        <f aca="false">$M$3+DI26</f>
        <v>44226</v>
      </c>
      <c r="DI27" s="30"/>
      <c r="DJ27" s="32" t="s">
        <v>21</v>
      </c>
      <c r="DK27" s="32"/>
      <c r="DL27" s="3"/>
      <c r="DM27" s="3"/>
      <c r="DN27" s="29" t="s">
        <v>73</v>
      </c>
      <c r="DO27" s="29"/>
      <c r="DP27" s="30" t="n">
        <f aca="false">$M$3+DQ26</f>
        <v>44226</v>
      </c>
      <c r="DQ27" s="30"/>
      <c r="DR27" s="32" t="s">
        <v>21</v>
      </c>
      <c r="DS27" s="32"/>
      <c r="DT27" s="3"/>
      <c r="DU27" s="3"/>
      <c r="DV27" s="29" t="s">
        <v>73</v>
      </c>
      <c r="DW27" s="29"/>
      <c r="DX27" s="30" t="n">
        <f aca="false">$M$3+DY26</f>
        <v>44226</v>
      </c>
      <c r="DY27" s="30"/>
      <c r="DZ27" s="32" t="s">
        <v>21</v>
      </c>
      <c r="EA27" s="32"/>
      <c r="EB27" s="3"/>
      <c r="EC27" s="3"/>
      <c r="ED27" s="29" t="s">
        <v>73</v>
      </c>
      <c r="EE27" s="29"/>
      <c r="EF27" s="30" t="n">
        <f aca="false">$M$3+EG26</f>
        <v>44226</v>
      </c>
      <c r="EG27" s="30"/>
      <c r="EH27" s="32" t="s">
        <v>21</v>
      </c>
      <c r="EI27" s="32"/>
      <c r="EJ27" s="3"/>
      <c r="EK27" s="3"/>
      <c r="EL27" s="29" t="s">
        <v>73</v>
      </c>
      <c r="EM27" s="29"/>
      <c r="EN27" s="30" t="n">
        <f aca="false">$M$3+EO26</f>
        <v>44226</v>
      </c>
      <c r="EO27" s="30"/>
      <c r="EP27" s="32" t="s">
        <v>21</v>
      </c>
      <c r="EQ27" s="32"/>
      <c r="ER27" s="3"/>
      <c r="ES27" s="3"/>
      <c r="ET27" s="29" t="s">
        <v>73</v>
      </c>
      <c r="EU27" s="29"/>
      <c r="EV27" s="30" t="n">
        <f aca="false">$M$3+EW26</f>
        <v>44226</v>
      </c>
      <c r="EW27" s="30"/>
      <c r="EX27" s="32" t="s">
        <v>21</v>
      </c>
      <c r="EY27" s="32"/>
      <c r="EZ27" s="3"/>
      <c r="FA27" s="3"/>
      <c r="FB27" s="29" t="s">
        <v>73</v>
      </c>
      <c r="FC27" s="29"/>
      <c r="FD27" s="30" t="n">
        <f aca="false">$M$3+FE26</f>
        <v>44226</v>
      </c>
      <c r="FE27" s="30"/>
    </row>
    <row r="28" customFormat="false" ht="14.6" hidden="false" customHeight="false" outlineLevel="0" collapsed="false">
      <c r="B28" s="23" t="s">
        <v>25</v>
      </c>
      <c r="C28" s="24" t="s">
        <v>26</v>
      </c>
      <c r="D28" s="24" t="s">
        <v>27</v>
      </c>
      <c r="E28" s="24" t="s">
        <v>28</v>
      </c>
      <c r="F28" s="34" t="s">
        <v>29</v>
      </c>
      <c r="G28" s="34" t="s">
        <v>30</v>
      </c>
      <c r="H28" s="35" t="s">
        <v>31</v>
      </c>
      <c r="J28" s="23" t="s">
        <v>25</v>
      </c>
      <c r="K28" s="24" t="s">
        <v>26</v>
      </c>
      <c r="L28" s="24" t="s">
        <v>27</v>
      </c>
      <c r="M28" s="24" t="s">
        <v>28</v>
      </c>
      <c r="N28" s="24" t="s">
        <v>29</v>
      </c>
      <c r="O28" s="24" t="s">
        <v>30</v>
      </c>
      <c r="P28" s="25" t="s">
        <v>31</v>
      </c>
      <c r="R28" s="23" t="s">
        <v>25</v>
      </c>
      <c r="S28" s="24" t="s">
        <v>26</v>
      </c>
      <c r="T28" s="24" t="s">
        <v>27</v>
      </c>
      <c r="U28" s="24" t="s">
        <v>28</v>
      </c>
      <c r="V28" s="24" t="s">
        <v>29</v>
      </c>
      <c r="W28" s="24" t="s">
        <v>30</v>
      </c>
      <c r="X28" s="25" t="s">
        <v>31</v>
      </c>
      <c r="Z28" s="23" t="s">
        <v>25</v>
      </c>
      <c r="AA28" s="24" t="s">
        <v>26</v>
      </c>
      <c r="AB28" s="24" t="s">
        <v>27</v>
      </c>
      <c r="AC28" s="24" t="s">
        <v>28</v>
      </c>
      <c r="AD28" s="24" t="s">
        <v>29</v>
      </c>
      <c r="AE28" s="24" t="s">
        <v>30</v>
      </c>
      <c r="AF28" s="25" t="s">
        <v>31</v>
      </c>
      <c r="AH28" s="23" t="s">
        <v>25</v>
      </c>
      <c r="AI28" s="24" t="s">
        <v>26</v>
      </c>
      <c r="AJ28" s="24" t="s">
        <v>27</v>
      </c>
      <c r="AK28" s="24" t="s">
        <v>28</v>
      </c>
      <c r="AL28" s="24" t="s">
        <v>29</v>
      </c>
      <c r="AM28" s="24" t="s">
        <v>30</v>
      </c>
      <c r="AN28" s="25" t="s">
        <v>31</v>
      </c>
      <c r="AP28" s="23" t="s">
        <v>25</v>
      </c>
      <c r="AQ28" s="24" t="s">
        <v>26</v>
      </c>
      <c r="AR28" s="24" t="s">
        <v>27</v>
      </c>
      <c r="AS28" s="24" t="s">
        <v>28</v>
      </c>
      <c r="AT28" s="24" t="s">
        <v>29</v>
      </c>
      <c r="AU28" s="24" t="s">
        <v>30</v>
      </c>
      <c r="AV28" s="25" t="s">
        <v>31</v>
      </c>
      <c r="AX28" s="23" t="s">
        <v>25</v>
      </c>
      <c r="AY28" s="24" t="s">
        <v>26</v>
      </c>
      <c r="AZ28" s="24" t="s">
        <v>27</v>
      </c>
      <c r="BA28" s="24" t="s">
        <v>28</v>
      </c>
      <c r="BB28" s="24" t="s">
        <v>29</v>
      </c>
      <c r="BC28" s="24" t="s">
        <v>30</v>
      </c>
      <c r="BD28" s="25" t="s">
        <v>31</v>
      </c>
      <c r="BF28" s="23" t="s">
        <v>25</v>
      </c>
      <c r="BG28" s="24" t="s">
        <v>26</v>
      </c>
      <c r="BH28" s="24" t="s">
        <v>27</v>
      </c>
      <c r="BI28" s="24" t="s">
        <v>28</v>
      </c>
      <c r="BJ28" s="24" t="s">
        <v>29</v>
      </c>
      <c r="BK28" s="24" t="s">
        <v>30</v>
      </c>
      <c r="BL28" s="25" t="s">
        <v>31</v>
      </c>
      <c r="BN28" s="23" t="s">
        <v>25</v>
      </c>
      <c r="BO28" s="24" t="s">
        <v>26</v>
      </c>
      <c r="BP28" s="24" t="s">
        <v>27</v>
      </c>
      <c r="BQ28" s="24" t="s">
        <v>28</v>
      </c>
      <c r="BR28" s="24" t="s">
        <v>29</v>
      </c>
      <c r="BS28" s="24" t="s">
        <v>30</v>
      </c>
      <c r="BT28" s="25" t="s">
        <v>31</v>
      </c>
      <c r="BV28" s="23" t="s">
        <v>25</v>
      </c>
      <c r="BW28" s="24" t="s">
        <v>26</v>
      </c>
      <c r="BX28" s="24" t="s">
        <v>27</v>
      </c>
      <c r="BY28" s="24" t="s">
        <v>28</v>
      </c>
      <c r="BZ28" s="24" t="s">
        <v>29</v>
      </c>
      <c r="CA28" s="24" t="s">
        <v>30</v>
      </c>
      <c r="CB28" s="25" t="s">
        <v>31</v>
      </c>
      <c r="CD28" s="23" t="s">
        <v>25</v>
      </c>
      <c r="CE28" s="24" t="s">
        <v>26</v>
      </c>
      <c r="CF28" s="24" t="s">
        <v>27</v>
      </c>
      <c r="CG28" s="24" t="s">
        <v>28</v>
      </c>
      <c r="CH28" s="24" t="s">
        <v>29</v>
      </c>
      <c r="CI28" s="24" t="s">
        <v>30</v>
      </c>
      <c r="CJ28" s="25" t="s">
        <v>31</v>
      </c>
      <c r="CL28" s="23" t="s">
        <v>25</v>
      </c>
      <c r="CM28" s="24" t="s">
        <v>26</v>
      </c>
      <c r="CN28" s="24" t="s">
        <v>27</v>
      </c>
      <c r="CO28" s="24" t="s">
        <v>28</v>
      </c>
      <c r="CP28" s="24" t="s">
        <v>29</v>
      </c>
      <c r="CQ28" s="24" t="s">
        <v>30</v>
      </c>
      <c r="CR28" s="25" t="s">
        <v>31</v>
      </c>
      <c r="CT28" s="23" t="s">
        <v>25</v>
      </c>
      <c r="CU28" s="24" t="s">
        <v>26</v>
      </c>
      <c r="CV28" s="24" t="s">
        <v>27</v>
      </c>
      <c r="CW28" s="24" t="s">
        <v>28</v>
      </c>
      <c r="CX28" s="24" t="s">
        <v>29</v>
      </c>
      <c r="CY28" s="24" t="s">
        <v>30</v>
      </c>
      <c r="CZ28" s="25" t="s">
        <v>31</v>
      </c>
      <c r="DB28" s="23" t="s">
        <v>25</v>
      </c>
      <c r="DC28" s="24" t="s">
        <v>26</v>
      </c>
      <c r="DD28" s="24" t="s">
        <v>27</v>
      </c>
      <c r="DE28" s="24" t="s">
        <v>28</v>
      </c>
      <c r="DF28" s="24" t="s">
        <v>29</v>
      </c>
      <c r="DG28" s="24" t="s">
        <v>30</v>
      </c>
      <c r="DH28" s="25" t="s">
        <v>31</v>
      </c>
      <c r="DJ28" s="23" t="s">
        <v>25</v>
      </c>
      <c r="DK28" s="24" t="s">
        <v>26</v>
      </c>
      <c r="DL28" s="24" t="s">
        <v>27</v>
      </c>
      <c r="DM28" s="24" t="s">
        <v>28</v>
      </c>
      <c r="DN28" s="24" t="s">
        <v>29</v>
      </c>
      <c r="DO28" s="24" t="s">
        <v>30</v>
      </c>
      <c r="DP28" s="25" t="s">
        <v>31</v>
      </c>
      <c r="DR28" s="23" t="s">
        <v>25</v>
      </c>
      <c r="DS28" s="24" t="s">
        <v>26</v>
      </c>
      <c r="DT28" s="24" t="s">
        <v>27</v>
      </c>
      <c r="DU28" s="24" t="s">
        <v>28</v>
      </c>
      <c r="DV28" s="24" t="s">
        <v>29</v>
      </c>
      <c r="DW28" s="24" t="s">
        <v>30</v>
      </c>
      <c r="DX28" s="25" t="s">
        <v>31</v>
      </c>
      <c r="DZ28" s="23" t="s">
        <v>25</v>
      </c>
      <c r="EA28" s="24" t="s">
        <v>26</v>
      </c>
      <c r="EB28" s="24" t="s">
        <v>27</v>
      </c>
      <c r="EC28" s="24" t="s">
        <v>28</v>
      </c>
      <c r="ED28" s="24" t="s">
        <v>29</v>
      </c>
      <c r="EE28" s="24" t="s">
        <v>30</v>
      </c>
      <c r="EF28" s="25" t="s">
        <v>31</v>
      </c>
      <c r="EH28" s="23" t="s">
        <v>25</v>
      </c>
      <c r="EI28" s="24" t="s">
        <v>26</v>
      </c>
      <c r="EJ28" s="24" t="s">
        <v>27</v>
      </c>
      <c r="EK28" s="24" t="s">
        <v>28</v>
      </c>
      <c r="EL28" s="24" t="s">
        <v>29</v>
      </c>
      <c r="EM28" s="24" t="s">
        <v>30</v>
      </c>
      <c r="EN28" s="25" t="s">
        <v>31</v>
      </c>
      <c r="EP28" s="23" t="s">
        <v>25</v>
      </c>
      <c r="EQ28" s="24" t="s">
        <v>26</v>
      </c>
      <c r="ER28" s="24" t="s">
        <v>27</v>
      </c>
      <c r="ES28" s="24" t="s">
        <v>28</v>
      </c>
      <c r="ET28" s="24" t="s">
        <v>29</v>
      </c>
      <c r="EU28" s="24" t="s">
        <v>30</v>
      </c>
      <c r="EV28" s="25" t="s">
        <v>31</v>
      </c>
      <c r="EX28" s="23" t="s">
        <v>25</v>
      </c>
      <c r="EY28" s="24" t="s">
        <v>26</v>
      </c>
      <c r="EZ28" s="24" t="s">
        <v>27</v>
      </c>
      <c r="FA28" s="24" t="s">
        <v>28</v>
      </c>
      <c r="FB28" s="24" t="s">
        <v>29</v>
      </c>
      <c r="FC28" s="24" t="s">
        <v>30</v>
      </c>
      <c r="FD28" s="25" t="s">
        <v>31</v>
      </c>
    </row>
    <row r="29" customFormat="false" ht="14.6" hidden="false" customHeight="false" outlineLevel="0" collapsed="false">
      <c r="B29" s="15"/>
      <c r="C29" s="15" t="n">
        <v>105</v>
      </c>
      <c r="D29" s="15" t="s">
        <v>33</v>
      </c>
      <c r="E29" s="15"/>
      <c r="F29" s="15"/>
      <c r="G29" s="15" t="s">
        <v>34</v>
      </c>
      <c r="H29" s="15" t="s">
        <v>35</v>
      </c>
      <c r="J29" s="15"/>
      <c r="K29" s="15" t="n">
        <v>109</v>
      </c>
      <c r="L29" s="15" t="s">
        <v>33</v>
      </c>
      <c r="M29" s="15"/>
      <c r="N29" s="15"/>
      <c r="O29" s="15" t="s">
        <v>34</v>
      </c>
      <c r="P29" s="15" t="s">
        <v>35</v>
      </c>
      <c r="R29" s="15"/>
      <c r="S29" s="15"/>
      <c r="T29" s="15"/>
      <c r="U29" s="15"/>
      <c r="V29" s="15"/>
      <c r="W29" s="15"/>
      <c r="X29" s="15"/>
      <c r="Z29" s="15"/>
      <c r="AA29" s="15"/>
      <c r="AB29" s="15"/>
      <c r="AC29" s="15"/>
      <c r="AD29" s="15"/>
      <c r="AE29" s="15"/>
      <c r="AF29" s="15"/>
      <c r="AH29" s="15"/>
      <c r="AI29" s="15"/>
      <c r="AJ29" s="15"/>
      <c r="AK29" s="15"/>
      <c r="AL29" s="15"/>
      <c r="AM29" s="15"/>
      <c r="AN29" s="15"/>
      <c r="AP29" s="15"/>
      <c r="AQ29" s="15"/>
      <c r="AR29" s="15"/>
      <c r="AS29" s="15"/>
      <c r="AT29" s="15"/>
      <c r="AU29" s="15"/>
      <c r="AV29" s="15"/>
      <c r="AX29" s="15"/>
      <c r="AY29" s="15"/>
      <c r="AZ29" s="15"/>
      <c r="BA29" s="15"/>
      <c r="BB29" s="15"/>
      <c r="BC29" s="15"/>
      <c r="BD29" s="15"/>
      <c r="BF29" s="15"/>
      <c r="BG29" s="15"/>
      <c r="BH29" s="15"/>
      <c r="BI29" s="15"/>
      <c r="BJ29" s="15"/>
      <c r="BK29" s="15"/>
      <c r="BL29" s="15"/>
      <c r="BN29" s="15"/>
      <c r="BO29" s="15"/>
      <c r="BP29" s="15"/>
      <c r="BQ29" s="15"/>
      <c r="BR29" s="15"/>
      <c r="BS29" s="15"/>
      <c r="BT29" s="15"/>
      <c r="BV29" s="15"/>
      <c r="BW29" s="15"/>
      <c r="BX29" s="15"/>
      <c r="BY29" s="15"/>
      <c r="BZ29" s="15"/>
      <c r="CA29" s="15"/>
      <c r="CB29" s="15"/>
      <c r="CD29" s="15"/>
      <c r="CE29" s="15"/>
      <c r="CF29" s="15"/>
      <c r="CG29" s="15"/>
      <c r="CH29" s="15"/>
      <c r="CI29" s="15"/>
      <c r="CJ29" s="15"/>
      <c r="CL29" s="15"/>
      <c r="CM29" s="15"/>
      <c r="CN29" s="15"/>
      <c r="CO29" s="15"/>
      <c r="CP29" s="15"/>
      <c r="CQ29" s="15"/>
      <c r="CR29" s="15"/>
      <c r="CT29" s="15"/>
      <c r="CU29" s="15"/>
      <c r="CV29" s="15"/>
      <c r="CW29" s="15"/>
      <c r="CX29" s="15"/>
      <c r="CY29" s="15"/>
      <c r="CZ29" s="15"/>
      <c r="DB29" s="15"/>
      <c r="DC29" s="15"/>
      <c r="DD29" s="15"/>
      <c r="DE29" s="15"/>
      <c r="DF29" s="15"/>
      <c r="DG29" s="15"/>
      <c r="DH29" s="15"/>
      <c r="DJ29" s="15"/>
      <c r="DK29" s="15"/>
      <c r="DL29" s="15"/>
      <c r="DM29" s="15"/>
      <c r="DN29" s="15"/>
      <c r="DO29" s="15"/>
      <c r="DP29" s="15"/>
      <c r="DR29" s="15"/>
      <c r="DS29" s="15"/>
      <c r="DT29" s="15"/>
      <c r="DU29" s="15"/>
      <c r="DV29" s="15"/>
      <c r="DW29" s="15"/>
      <c r="DX29" s="15"/>
      <c r="DZ29" s="15"/>
      <c r="EA29" s="15"/>
      <c r="EB29" s="15"/>
      <c r="EC29" s="15"/>
      <c r="ED29" s="15"/>
      <c r="EE29" s="15"/>
      <c r="EF29" s="15"/>
      <c r="EH29" s="15"/>
      <c r="EI29" s="15"/>
      <c r="EJ29" s="15"/>
      <c r="EK29" s="15"/>
      <c r="EL29" s="15"/>
      <c r="EM29" s="15"/>
      <c r="EN29" s="15"/>
      <c r="EP29" s="15"/>
      <c r="EQ29" s="15"/>
      <c r="ER29" s="15"/>
      <c r="ES29" s="15"/>
      <c r="ET29" s="15"/>
      <c r="EU29" s="15"/>
      <c r="EV29" s="15"/>
      <c r="EX29" s="15"/>
      <c r="EY29" s="15"/>
      <c r="EZ29" s="15"/>
      <c r="FA29" s="15"/>
      <c r="FB29" s="15"/>
      <c r="FC29" s="15"/>
      <c r="FD29" s="15"/>
    </row>
    <row r="30" customFormat="false" ht="15" hidden="false" customHeight="false" outlineLevel="0" collapsed="false">
      <c r="B30" s="3"/>
      <c r="C30" s="3"/>
      <c r="D30" s="3"/>
      <c r="E30" s="3"/>
      <c r="F30" s="3"/>
      <c r="G30" s="3"/>
      <c r="H30" s="3"/>
      <c r="J30" s="3"/>
      <c r="K30" s="3"/>
      <c r="L30" s="3"/>
      <c r="M30" s="3"/>
      <c r="N30" s="3"/>
      <c r="O30" s="3"/>
      <c r="P30" s="3"/>
      <c r="R30" s="3"/>
      <c r="S30" s="3"/>
      <c r="T30" s="3"/>
      <c r="U30" s="3"/>
      <c r="V30" s="3"/>
      <c r="W30" s="3"/>
      <c r="X30" s="3"/>
      <c r="Z30" s="3"/>
      <c r="AA30" s="3"/>
      <c r="AB30" s="3"/>
      <c r="AC30" s="3"/>
      <c r="AD30" s="3"/>
      <c r="AE30" s="3"/>
      <c r="AF30" s="3"/>
      <c r="AH30" s="3"/>
      <c r="AI30" s="3"/>
      <c r="AJ30" s="3"/>
      <c r="AK30" s="3"/>
      <c r="AL30" s="3"/>
      <c r="AM30" s="3"/>
      <c r="AN30" s="3"/>
      <c r="AP30" s="3"/>
      <c r="AQ30" s="3"/>
      <c r="AR30" s="3"/>
      <c r="AS30" s="3"/>
      <c r="AT30" s="3"/>
      <c r="AU30" s="3"/>
      <c r="AV30" s="3"/>
      <c r="AX30" s="3"/>
      <c r="AY30" s="3"/>
      <c r="AZ30" s="3"/>
      <c r="BA30" s="3"/>
      <c r="BB30" s="3"/>
      <c r="BC30" s="3"/>
      <c r="BD30" s="3"/>
      <c r="BF30" s="3"/>
      <c r="BG30" s="3"/>
      <c r="BH30" s="3"/>
      <c r="BI30" s="3"/>
      <c r="BJ30" s="3"/>
      <c r="BK30" s="3"/>
      <c r="BL30" s="3"/>
      <c r="BN30" s="3"/>
      <c r="BO30" s="3"/>
      <c r="BP30" s="3"/>
      <c r="BQ30" s="3"/>
      <c r="BR30" s="3"/>
      <c r="BS30" s="3"/>
      <c r="BT30" s="3"/>
      <c r="BV30" s="3"/>
      <c r="BW30" s="3"/>
      <c r="BX30" s="3"/>
      <c r="BY30" s="3"/>
      <c r="BZ30" s="3"/>
      <c r="CA30" s="3"/>
      <c r="CB30" s="3"/>
      <c r="CD30" s="3"/>
      <c r="CE30" s="3"/>
      <c r="CF30" s="3"/>
      <c r="CG30" s="3"/>
      <c r="CH30" s="3"/>
      <c r="CI30" s="3"/>
      <c r="CJ30" s="3"/>
      <c r="CL30" s="3"/>
      <c r="CM30" s="3"/>
      <c r="CN30" s="3"/>
      <c r="CO30" s="3"/>
      <c r="CP30" s="3"/>
      <c r="CQ30" s="3"/>
      <c r="CR30" s="3"/>
      <c r="CT30" s="3"/>
      <c r="CU30" s="3"/>
      <c r="CV30" s="3"/>
      <c r="CW30" s="3"/>
      <c r="CX30" s="3"/>
      <c r="CY30" s="3"/>
      <c r="CZ30" s="3"/>
      <c r="DB30" s="3"/>
      <c r="DC30" s="3"/>
      <c r="DD30" s="3"/>
      <c r="DE30" s="3"/>
      <c r="DF30" s="3"/>
      <c r="DG30" s="3"/>
      <c r="DH30" s="3"/>
      <c r="DJ30" s="3"/>
      <c r="DK30" s="3"/>
      <c r="DL30" s="3"/>
      <c r="DM30" s="3"/>
      <c r="DN30" s="3"/>
      <c r="DO30" s="3"/>
      <c r="DP30" s="3"/>
      <c r="DR30" s="3"/>
      <c r="DS30" s="3"/>
      <c r="DT30" s="3"/>
      <c r="DU30" s="3"/>
      <c r="DV30" s="3"/>
      <c r="DW30" s="3"/>
      <c r="DX30" s="3"/>
      <c r="DZ30" s="3"/>
      <c r="EA30" s="3"/>
      <c r="EB30" s="3"/>
      <c r="EC30" s="3"/>
      <c r="ED30" s="3"/>
      <c r="EE30" s="3"/>
      <c r="EF30" s="3"/>
      <c r="EH30" s="3"/>
      <c r="EI30" s="3"/>
      <c r="EJ30" s="3"/>
      <c r="EK30" s="3"/>
      <c r="EL30" s="3"/>
      <c r="EM30" s="3"/>
      <c r="EN30" s="3"/>
      <c r="EP30" s="3"/>
      <c r="EQ30" s="3"/>
      <c r="ER30" s="3"/>
      <c r="ES30" s="3"/>
      <c r="ET30" s="3"/>
      <c r="EU30" s="3"/>
      <c r="EV30" s="3"/>
      <c r="EX30" s="3"/>
      <c r="EY30" s="3"/>
      <c r="EZ30" s="3"/>
      <c r="FA30" s="3"/>
      <c r="FB30" s="3"/>
      <c r="FC30" s="3"/>
      <c r="FD30" s="3"/>
    </row>
    <row r="31" customFormat="false" ht="15" hidden="false" customHeight="false" outlineLevel="0" collapsed="false">
      <c r="B31" s="36" t="s">
        <v>74</v>
      </c>
      <c r="C31" s="36"/>
      <c r="D31" s="36"/>
      <c r="E31" s="36"/>
      <c r="F31" s="3"/>
      <c r="G31" s="3"/>
      <c r="H31" s="3"/>
      <c r="J31" s="36" t="s">
        <v>74</v>
      </c>
      <c r="K31" s="36"/>
      <c r="L31" s="36"/>
      <c r="M31" s="36"/>
      <c r="N31" s="3"/>
      <c r="O31" s="3"/>
      <c r="P31" s="3"/>
      <c r="R31" s="36" t="s">
        <v>74</v>
      </c>
      <c r="S31" s="36"/>
      <c r="T31" s="36"/>
      <c r="U31" s="36"/>
      <c r="V31" s="3"/>
      <c r="W31" s="3"/>
      <c r="X31" s="3"/>
      <c r="Z31" s="36" t="s">
        <v>74</v>
      </c>
      <c r="AA31" s="36"/>
      <c r="AB31" s="36"/>
      <c r="AC31" s="36"/>
      <c r="AD31" s="3"/>
      <c r="AE31" s="3"/>
      <c r="AF31" s="3"/>
      <c r="AH31" s="36" t="s">
        <v>74</v>
      </c>
      <c r="AI31" s="36"/>
      <c r="AJ31" s="36"/>
      <c r="AK31" s="36"/>
      <c r="AL31" s="3"/>
      <c r="AM31" s="3"/>
      <c r="AN31" s="3"/>
      <c r="AP31" s="36" t="s">
        <v>74</v>
      </c>
      <c r="AQ31" s="36"/>
      <c r="AR31" s="36"/>
      <c r="AS31" s="36"/>
      <c r="AT31" s="3"/>
      <c r="AU31" s="3"/>
      <c r="AV31" s="3"/>
      <c r="AX31" s="36" t="s">
        <v>74</v>
      </c>
      <c r="AY31" s="36"/>
      <c r="AZ31" s="36"/>
      <c r="BA31" s="36"/>
      <c r="BB31" s="3"/>
      <c r="BC31" s="3"/>
      <c r="BD31" s="3"/>
      <c r="BF31" s="36" t="s">
        <v>74</v>
      </c>
      <c r="BG31" s="36"/>
      <c r="BH31" s="36"/>
      <c r="BI31" s="36"/>
      <c r="BJ31" s="3"/>
      <c r="BK31" s="3"/>
      <c r="BL31" s="3"/>
      <c r="BN31" s="36" t="s">
        <v>74</v>
      </c>
      <c r="BO31" s="36"/>
      <c r="BP31" s="36"/>
      <c r="BQ31" s="36"/>
      <c r="BR31" s="3"/>
      <c r="BS31" s="3"/>
      <c r="BT31" s="3"/>
      <c r="BV31" s="36" t="s">
        <v>74</v>
      </c>
      <c r="BW31" s="36"/>
      <c r="BX31" s="36"/>
      <c r="BY31" s="36"/>
      <c r="BZ31" s="3"/>
      <c r="CA31" s="3"/>
      <c r="CB31" s="3"/>
      <c r="CD31" s="36" t="s">
        <v>74</v>
      </c>
      <c r="CE31" s="36"/>
      <c r="CF31" s="36"/>
      <c r="CG31" s="36"/>
      <c r="CH31" s="3"/>
      <c r="CI31" s="3"/>
      <c r="CJ31" s="3"/>
      <c r="CL31" s="36" t="s">
        <v>74</v>
      </c>
      <c r="CM31" s="36"/>
      <c r="CN31" s="36"/>
      <c r="CO31" s="36"/>
      <c r="CP31" s="3"/>
      <c r="CQ31" s="3"/>
      <c r="CR31" s="3"/>
      <c r="CT31" s="36" t="s">
        <v>74</v>
      </c>
      <c r="CU31" s="36"/>
      <c r="CV31" s="36"/>
      <c r="CW31" s="36"/>
      <c r="CX31" s="3"/>
      <c r="CY31" s="3"/>
      <c r="CZ31" s="3"/>
      <c r="DB31" s="36" t="s">
        <v>74</v>
      </c>
      <c r="DC31" s="36"/>
      <c r="DD31" s="36"/>
      <c r="DE31" s="36"/>
      <c r="DF31" s="3"/>
      <c r="DG31" s="3"/>
      <c r="DH31" s="3"/>
      <c r="DJ31" s="36" t="s">
        <v>74</v>
      </c>
      <c r="DK31" s="36"/>
      <c r="DL31" s="36"/>
      <c r="DM31" s="36"/>
      <c r="DN31" s="3"/>
      <c r="DO31" s="3"/>
      <c r="DP31" s="3"/>
      <c r="DR31" s="36" t="s">
        <v>74</v>
      </c>
      <c r="DS31" s="36"/>
      <c r="DT31" s="36"/>
      <c r="DU31" s="36"/>
      <c r="DV31" s="3"/>
      <c r="DW31" s="3"/>
      <c r="DX31" s="3"/>
      <c r="DZ31" s="36" t="s">
        <v>74</v>
      </c>
      <c r="EA31" s="36"/>
      <c r="EB31" s="36"/>
      <c r="EC31" s="36"/>
      <c r="ED31" s="3"/>
      <c r="EE31" s="3"/>
      <c r="EF31" s="3"/>
      <c r="EH31" s="36" t="s">
        <v>74</v>
      </c>
      <c r="EI31" s="36"/>
      <c r="EJ31" s="36"/>
      <c r="EK31" s="36"/>
      <c r="EL31" s="3"/>
      <c r="EM31" s="3"/>
      <c r="EN31" s="3"/>
      <c r="EP31" s="36" t="s">
        <v>74</v>
      </c>
      <c r="EQ31" s="36"/>
      <c r="ER31" s="36"/>
      <c r="ES31" s="36"/>
      <c r="ET31" s="3"/>
      <c r="EU31" s="3"/>
      <c r="EV31" s="3"/>
      <c r="EX31" s="36" t="s">
        <v>74</v>
      </c>
      <c r="EY31" s="36"/>
      <c r="EZ31" s="36"/>
      <c r="FA31" s="36"/>
      <c r="FB31" s="3"/>
      <c r="FC31" s="3"/>
      <c r="FD31" s="3"/>
    </row>
    <row r="32" customFormat="false" ht="14.6" hidden="false" customHeight="false" outlineLevel="0" collapsed="false">
      <c r="B32" s="37" t="s">
        <v>21</v>
      </c>
      <c r="C32" s="37"/>
      <c r="D32" s="37"/>
      <c r="E32" s="37"/>
      <c r="F32" s="3"/>
      <c r="G32" s="3"/>
      <c r="H32" s="3"/>
      <c r="J32" s="37" t="s">
        <v>21</v>
      </c>
      <c r="K32" s="37"/>
      <c r="L32" s="37"/>
      <c r="M32" s="37"/>
      <c r="N32" s="3"/>
      <c r="O32" s="3"/>
      <c r="P32" s="3"/>
      <c r="R32" s="37" t="s">
        <v>75</v>
      </c>
      <c r="S32" s="37"/>
      <c r="T32" s="37"/>
      <c r="U32" s="37"/>
      <c r="V32" s="3"/>
      <c r="W32" s="3"/>
      <c r="X32" s="3"/>
      <c r="Z32" s="37" t="s">
        <v>75</v>
      </c>
      <c r="AA32" s="37"/>
      <c r="AB32" s="37"/>
      <c r="AC32" s="37"/>
      <c r="AD32" s="3"/>
      <c r="AE32" s="3"/>
      <c r="AF32" s="3"/>
      <c r="AH32" s="37" t="s">
        <v>75</v>
      </c>
      <c r="AI32" s="37"/>
      <c r="AJ32" s="37"/>
      <c r="AK32" s="37"/>
      <c r="AL32" s="3"/>
      <c r="AM32" s="3"/>
      <c r="AN32" s="3"/>
      <c r="AP32" s="37" t="s">
        <v>75</v>
      </c>
      <c r="AQ32" s="37"/>
      <c r="AR32" s="37"/>
      <c r="AS32" s="37"/>
      <c r="AT32" s="3"/>
      <c r="AU32" s="3"/>
      <c r="AV32" s="3"/>
      <c r="AX32" s="37" t="s">
        <v>75</v>
      </c>
      <c r="AY32" s="37"/>
      <c r="AZ32" s="37"/>
      <c r="BA32" s="37"/>
      <c r="BB32" s="3"/>
      <c r="BC32" s="3"/>
      <c r="BD32" s="3"/>
      <c r="BF32" s="37" t="s">
        <v>75</v>
      </c>
      <c r="BG32" s="37"/>
      <c r="BH32" s="37"/>
      <c r="BI32" s="37"/>
      <c r="BJ32" s="3"/>
      <c r="BK32" s="3"/>
      <c r="BL32" s="3"/>
      <c r="BN32" s="37" t="s">
        <v>75</v>
      </c>
      <c r="BO32" s="37"/>
      <c r="BP32" s="37"/>
      <c r="BQ32" s="37"/>
      <c r="BR32" s="3"/>
      <c r="BS32" s="3"/>
      <c r="BT32" s="3"/>
      <c r="BV32" s="37" t="s">
        <v>75</v>
      </c>
      <c r="BW32" s="37"/>
      <c r="BX32" s="37"/>
      <c r="BY32" s="37"/>
      <c r="BZ32" s="3"/>
      <c r="CA32" s="3"/>
      <c r="CB32" s="3"/>
      <c r="CD32" s="37" t="s">
        <v>75</v>
      </c>
      <c r="CE32" s="37"/>
      <c r="CF32" s="37"/>
      <c r="CG32" s="37"/>
      <c r="CH32" s="3"/>
      <c r="CI32" s="3"/>
      <c r="CJ32" s="3"/>
      <c r="CL32" s="37" t="s">
        <v>75</v>
      </c>
      <c r="CM32" s="37"/>
      <c r="CN32" s="37"/>
      <c r="CO32" s="37"/>
      <c r="CP32" s="3"/>
      <c r="CQ32" s="3"/>
      <c r="CR32" s="3"/>
      <c r="CT32" s="37" t="s">
        <v>75</v>
      </c>
      <c r="CU32" s="37"/>
      <c r="CV32" s="37"/>
      <c r="CW32" s="37"/>
      <c r="CX32" s="3"/>
      <c r="CY32" s="3"/>
      <c r="CZ32" s="3"/>
      <c r="DB32" s="37" t="s">
        <v>75</v>
      </c>
      <c r="DC32" s="37"/>
      <c r="DD32" s="37"/>
      <c r="DE32" s="37"/>
      <c r="DF32" s="3"/>
      <c r="DG32" s="3"/>
      <c r="DH32" s="3"/>
      <c r="DJ32" s="37" t="s">
        <v>75</v>
      </c>
      <c r="DK32" s="37"/>
      <c r="DL32" s="37"/>
      <c r="DM32" s="37"/>
      <c r="DN32" s="3"/>
      <c r="DO32" s="3"/>
      <c r="DP32" s="3"/>
      <c r="DR32" s="37" t="s">
        <v>75</v>
      </c>
      <c r="DS32" s="37"/>
      <c r="DT32" s="37"/>
      <c r="DU32" s="37"/>
      <c r="DV32" s="3"/>
      <c r="DW32" s="3"/>
      <c r="DX32" s="3"/>
      <c r="DZ32" s="37" t="s">
        <v>75</v>
      </c>
      <c r="EA32" s="37"/>
      <c r="EB32" s="37"/>
      <c r="EC32" s="37"/>
      <c r="ED32" s="3"/>
      <c r="EE32" s="3"/>
      <c r="EF32" s="3"/>
      <c r="EH32" s="37" t="s">
        <v>75</v>
      </c>
      <c r="EI32" s="37"/>
      <c r="EJ32" s="37"/>
      <c r="EK32" s="37"/>
      <c r="EL32" s="3"/>
      <c r="EM32" s="3"/>
      <c r="EN32" s="3"/>
      <c r="EP32" s="37" t="s">
        <v>75</v>
      </c>
      <c r="EQ32" s="37"/>
      <c r="ER32" s="37"/>
      <c r="ES32" s="37"/>
      <c r="ET32" s="3"/>
      <c r="EU32" s="3"/>
      <c r="EV32" s="3"/>
      <c r="EX32" s="37" t="s">
        <v>75</v>
      </c>
      <c r="EY32" s="37"/>
      <c r="EZ32" s="37"/>
      <c r="FA32" s="37"/>
      <c r="FB32" s="3"/>
      <c r="FC32" s="3"/>
      <c r="FD32" s="3"/>
    </row>
    <row r="33" customFormat="false" ht="15" hidden="false" customHeight="false" outlineLevel="0" collapsed="false">
      <c r="B33" s="3"/>
      <c r="C33" s="3"/>
      <c r="D33" s="3"/>
      <c r="E33" s="3"/>
      <c r="F33" s="3"/>
      <c r="G33" s="3"/>
      <c r="H33" s="3"/>
      <c r="J33" s="3"/>
      <c r="K33" s="3"/>
      <c r="L33" s="3"/>
      <c r="M33" s="3"/>
      <c r="N33" s="3"/>
      <c r="O33" s="3"/>
      <c r="P33" s="3"/>
      <c r="R33" s="3"/>
      <c r="S33" s="3"/>
      <c r="T33" s="3"/>
      <c r="U33" s="3"/>
      <c r="V33" s="3"/>
      <c r="W33" s="3"/>
      <c r="X33" s="3"/>
      <c r="Z33" s="3"/>
      <c r="AA33" s="3"/>
      <c r="AB33" s="3"/>
      <c r="AC33" s="3"/>
      <c r="AD33" s="3"/>
      <c r="AE33" s="3"/>
      <c r="AF33" s="3"/>
      <c r="AH33" s="3"/>
      <c r="AI33" s="3"/>
      <c r="AJ33" s="3"/>
      <c r="AK33" s="3"/>
      <c r="AL33" s="3"/>
      <c r="AM33" s="3"/>
      <c r="AN33" s="3"/>
      <c r="AP33" s="3"/>
      <c r="AQ33" s="3"/>
      <c r="AR33" s="3"/>
      <c r="AS33" s="3"/>
      <c r="AT33" s="3"/>
      <c r="AU33" s="3"/>
      <c r="AV33" s="3"/>
      <c r="AX33" s="3"/>
      <c r="AY33" s="3"/>
      <c r="AZ33" s="3"/>
      <c r="BA33" s="3"/>
      <c r="BB33" s="3"/>
      <c r="BC33" s="3"/>
      <c r="BD33" s="3"/>
      <c r="BF33" s="3"/>
      <c r="BG33" s="3"/>
      <c r="BH33" s="3"/>
      <c r="BI33" s="3"/>
      <c r="BJ33" s="3"/>
      <c r="BK33" s="3"/>
      <c r="BL33" s="3"/>
      <c r="BN33" s="3"/>
      <c r="BO33" s="3"/>
      <c r="BP33" s="3"/>
      <c r="BQ33" s="3"/>
      <c r="BR33" s="3"/>
      <c r="BS33" s="3"/>
      <c r="BT33" s="3"/>
      <c r="BV33" s="3"/>
      <c r="BW33" s="3"/>
      <c r="BX33" s="3"/>
      <c r="BY33" s="3"/>
      <c r="BZ33" s="3"/>
      <c r="CA33" s="3"/>
      <c r="CB33" s="3"/>
      <c r="CD33" s="3"/>
      <c r="CE33" s="3"/>
      <c r="CF33" s="3"/>
      <c r="CG33" s="3"/>
      <c r="CH33" s="3"/>
      <c r="CI33" s="3"/>
      <c r="CJ33" s="3"/>
      <c r="CL33" s="3"/>
      <c r="CM33" s="3"/>
      <c r="CN33" s="3"/>
      <c r="CO33" s="3"/>
      <c r="CP33" s="3"/>
      <c r="CQ33" s="3"/>
      <c r="CR33" s="3"/>
      <c r="CT33" s="3"/>
      <c r="CU33" s="3"/>
      <c r="CV33" s="3"/>
      <c r="CW33" s="3"/>
      <c r="CX33" s="3"/>
      <c r="CY33" s="3"/>
      <c r="CZ33" s="3"/>
      <c r="DB33" s="3"/>
      <c r="DC33" s="3"/>
      <c r="DD33" s="3"/>
      <c r="DE33" s="3"/>
      <c r="DF33" s="3"/>
      <c r="DG33" s="3"/>
      <c r="DH33" s="3"/>
      <c r="DJ33" s="3"/>
      <c r="DK33" s="3"/>
      <c r="DL33" s="3"/>
      <c r="DM33" s="3"/>
      <c r="DN33" s="3"/>
      <c r="DO33" s="3"/>
      <c r="DP33" s="3"/>
      <c r="DR33" s="3"/>
      <c r="DS33" s="3"/>
      <c r="DT33" s="3"/>
      <c r="DU33" s="3"/>
      <c r="DV33" s="3"/>
      <c r="DW33" s="3"/>
      <c r="DX33" s="3"/>
      <c r="DZ33" s="3"/>
      <c r="EA33" s="3"/>
      <c r="EB33" s="3"/>
      <c r="EC33" s="3"/>
      <c r="ED33" s="3"/>
      <c r="EE33" s="3"/>
      <c r="EF33" s="3"/>
      <c r="EH33" s="3"/>
      <c r="EI33" s="3"/>
      <c r="EJ33" s="3"/>
      <c r="EK33" s="3"/>
      <c r="EL33" s="3"/>
      <c r="EM33" s="3"/>
      <c r="EN33" s="3"/>
      <c r="EP33" s="3"/>
      <c r="EQ33" s="3"/>
      <c r="ER33" s="3"/>
      <c r="ES33" s="3"/>
      <c r="ET33" s="3"/>
      <c r="EU33" s="3"/>
      <c r="EV33" s="3"/>
      <c r="EX33" s="3"/>
      <c r="EY33" s="3"/>
      <c r="EZ33" s="3"/>
      <c r="FA33" s="3"/>
      <c r="FB33" s="3"/>
      <c r="FC33" s="3"/>
      <c r="FD33" s="3"/>
    </row>
    <row r="34" customFormat="false" ht="16.5" hidden="false" customHeight="true" outlineLevel="0" collapsed="false">
      <c r="B34" s="36" t="s">
        <v>76</v>
      </c>
      <c r="C34" s="36"/>
      <c r="D34" s="36"/>
      <c r="E34" s="36"/>
      <c r="F34" s="38" t="s">
        <v>77</v>
      </c>
      <c r="G34" s="38"/>
      <c r="H34" s="38"/>
      <c r="I34" s="38"/>
      <c r="J34" s="36" t="s">
        <v>76</v>
      </c>
      <c r="K34" s="36"/>
      <c r="L34" s="36"/>
      <c r="M34" s="36"/>
      <c r="N34" s="38" t="s">
        <v>77</v>
      </c>
      <c r="O34" s="38"/>
      <c r="P34" s="38"/>
      <c r="Q34" s="38"/>
      <c r="R34" s="36" t="s">
        <v>76</v>
      </c>
      <c r="S34" s="36"/>
      <c r="T34" s="36"/>
      <c r="U34" s="36"/>
      <c r="V34" s="38" t="s">
        <v>77</v>
      </c>
      <c r="W34" s="38"/>
      <c r="X34" s="38"/>
      <c r="Y34" s="38"/>
      <c r="Z34" s="36" t="s">
        <v>76</v>
      </c>
      <c r="AA34" s="36"/>
      <c r="AB34" s="36"/>
      <c r="AC34" s="36"/>
      <c r="AD34" s="38" t="s">
        <v>77</v>
      </c>
      <c r="AE34" s="38"/>
      <c r="AF34" s="38"/>
      <c r="AG34" s="38"/>
      <c r="AH34" s="36" t="s">
        <v>76</v>
      </c>
      <c r="AI34" s="36"/>
      <c r="AJ34" s="36"/>
      <c r="AK34" s="36"/>
      <c r="AL34" s="38" t="s">
        <v>77</v>
      </c>
      <c r="AM34" s="38"/>
      <c r="AN34" s="38"/>
      <c r="AO34" s="38"/>
      <c r="AP34" s="36" t="s">
        <v>76</v>
      </c>
      <c r="AQ34" s="36"/>
      <c r="AR34" s="36"/>
      <c r="AS34" s="36"/>
      <c r="AT34" s="38" t="s">
        <v>77</v>
      </c>
      <c r="AU34" s="38"/>
      <c r="AV34" s="38"/>
      <c r="AW34" s="38"/>
      <c r="AX34" s="36" t="s">
        <v>76</v>
      </c>
      <c r="AY34" s="36"/>
      <c r="AZ34" s="36"/>
      <c r="BA34" s="36"/>
      <c r="BB34" s="38" t="s">
        <v>77</v>
      </c>
      <c r="BC34" s="38"/>
      <c r="BD34" s="38"/>
      <c r="BE34" s="38"/>
      <c r="BF34" s="36" t="s">
        <v>76</v>
      </c>
      <c r="BG34" s="36"/>
      <c r="BH34" s="36"/>
      <c r="BI34" s="36"/>
      <c r="BJ34" s="38" t="s">
        <v>77</v>
      </c>
      <c r="BK34" s="38"/>
      <c r="BL34" s="38"/>
      <c r="BM34" s="38"/>
      <c r="BN34" s="36" t="s">
        <v>76</v>
      </c>
      <c r="BO34" s="36"/>
      <c r="BP34" s="36"/>
      <c r="BQ34" s="36"/>
      <c r="BR34" s="38" t="s">
        <v>77</v>
      </c>
      <c r="BS34" s="38"/>
      <c r="BT34" s="38"/>
      <c r="BU34" s="38"/>
      <c r="BV34" s="36" t="s">
        <v>76</v>
      </c>
      <c r="BW34" s="36"/>
      <c r="BX34" s="36"/>
      <c r="BY34" s="36"/>
      <c r="BZ34" s="38" t="s">
        <v>77</v>
      </c>
      <c r="CA34" s="38"/>
      <c r="CB34" s="38"/>
      <c r="CC34" s="38"/>
      <c r="CD34" s="36" t="s">
        <v>76</v>
      </c>
      <c r="CE34" s="36"/>
      <c r="CF34" s="36"/>
      <c r="CG34" s="36"/>
      <c r="CH34" s="38" t="s">
        <v>77</v>
      </c>
      <c r="CI34" s="38"/>
      <c r="CJ34" s="38"/>
      <c r="CK34" s="38"/>
      <c r="CL34" s="36" t="s">
        <v>76</v>
      </c>
      <c r="CM34" s="36"/>
      <c r="CN34" s="36"/>
      <c r="CO34" s="36"/>
      <c r="CP34" s="38" t="s">
        <v>77</v>
      </c>
      <c r="CQ34" s="38"/>
      <c r="CR34" s="38"/>
      <c r="CS34" s="38"/>
      <c r="CT34" s="36" t="s">
        <v>76</v>
      </c>
      <c r="CU34" s="36"/>
      <c r="CV34" s="36"/>
      <c r="CW34" s="36"/>
      <c r="CX34" s="38" t="s">
        <v>77</v>
      </c>
      <c r="CY34" s="38"/>
      <c r="CZ34" s="38"/>
      <c r="DA34" s="38"/>
      <c r="DB34" s="36" t="s">
        <v>76</v>
      </c>
      <c r="DC34" s="36"/>
      <c r="DD34" s="36"/>
      <c r="DE34" s="36"/>
      <c r="DF34" s="38" t="s">
        <v>77</v>
      </c>
      <c r="DG34" s="38"/>
      <c r="DH34" s="38"/>
      <c r="DI34" s="38"/>
      <c r="DJ34" s="36" t="s">
        <v>76</v>
      </c>
      <c r="DK34" s="36"/>
      <c r="DL34" s="36"/>
      <c r="DM34" s="36"/>
      <c r="DN34" s="38" t="s">
        <v>77</v>
      </c>
      <c r="DO34" s="38"/>
      <c r="DP34" s="38"/>
      <c r="DQ34" s="38"/>
      <c r="DR34" s="36" t="s">
        <v>76</v>
      </c>
      <c r="DS34" s="36"/>
      <c r="DT34" s="36"/>
      <c r="DU34" s="36"/>
      <c r="DV34" s="38" t="s">
        <v>77</v>
      </c>
      <c r="DW34" s="38"/>
      <c r="DX34" s="38"/>
      <c r="DY34" s="38"/>
      <c r="DZ34" s="36" t="s">
        <v>76</v>
      </c>
      <c r="EA34" s="36"/>
      <c r="EB34" s="36"/>
      <c r="EC34" s="36"/>
      <c r="ED34" s="38" t="s">
        <v>77</v>
      </c>
      <c r="EE34" s="38"/>
      <c r="EF34" s="38"/>
      <c r="EG34" s="38"/>
      <c r="EH34" s="36" t="s">
        <v>76</v>
      </c>
      <c r="EI34" s="36"/>
      <c r="EJ34" s="36"/>
      <c r="EK34" s="36"/>
      <c r="EL34" s="38" t="s">
        <v>77</v>
      </c>
      <c r="EM34" s="38"/>
      <c r="EN34" s="38"/>
      <c r="EO34" s="38"/>
      <c r="EP34" s="36" t="s">
        <v>76</v>
      </c>
      <c r="EQ34" s="36"/>
      <c r="ER34" s="36"/>
      <c r="ES34" s="36"/>
      <c r="ET34" s="38" t="s">
        <v>77</v>
      </c>
      <c r="EU34" s="38"/>
      <c r="EV34" s="38"/>
      <c r="EW34" s="38"/>
      <c r="EX34" s="36" t="s">
        <v>76</v>
      </c>
      <c r="EY34" s="36"/>
      <c r="EZ34" s="36"/>
      <c r="FA34" s="36"/>
      <c r="FB34" s="38" t="s">
        <v>77</v>
      </c>
      <c r="FC34" s="38"/>
      <c r="FD34" s="38"/>
      <c r="FE34" s="38"/>
    </row>
    <row r="35" customFormat="false" ht="14.6" hidden="false" customHeight="false" outlineLevel="0" collapsed="false">
      <c r="B35" s="23" t="s">
        <v>25</v>
      </c>
      <c r="C35" s="24" t="s">
        <v>26</v>
      </c>
      <c r="D35" s="24" t="s">
        <v>27</v>
      </c>
      <c r="E35" s="24" t="s">
        <v>28</v>
      </c>
      <c r="F35" s="24" t="s">
        <v>29</v>
      </c>
      <c r="G35" s="24" t="s">
        <v>30</v>
      </c>
      <c r="H35" s="25" t="s">
        <v>31</v>
      </c>
      <c r="J35" s="23" t="s">
        <v>25</v>
      </c>
      <c r="K35" s="24" t="s">
        <v>26</v>
      </c>
      <c r="L35" s="24" t="s">
        <v>27</v>
      </c>
      <c r="M35" s="24" t="s">
        <v>28</v>
      </c>
      <c r="N35" s="24" t="s">
        <v>29</v>
      </c>
      <c r="O35" s="24" t="s">
        <v>30</v>
      </c>
      <c r="P35" s="25" t="s">
        <v>31</v>
      </c>
      <c r="R35" s="23" t="s">
        <v>25</v>
      </c>
      <c r="S35" s="24" t="s">
        <v>26</v>
      </c>
      <c r="T35" s="24" t="s">
        <v>27</v>
      </c>
      <c r="U35" s="24" t="s">
        <v>28</v>
      </c>
      <c r="V35" s="24" t="s">
        <v>29</v>
      </c>
      <c r="W35" s="24" t="s">
        <v>30</v>
      </c>
      <c r="X35" s="25" t="s">
        <v>31</v>
      </c>
      <c r="Z35" s="23" t="s">
        <v>25</v>
      </c>
      <c r="AA35" s="24" t="s">
        <v>26</v>
      </c>
      <c r="AB35" s="24" t="s">
        <v>27</v>
      </c>
      <c r="AC35" s="24" t="s">
        <v>28</v>
      </c>
      <c r="AD35" s="24" t="s">
        <v>29</v>
      </c>
      <c r="AE35" s="24" t="s">
        <v>30</v>
      </c>
      <c r="AF35" s="25" t="s">
        <v>31</v>
      </c>
      <c r="AH35" s="23" t="s">
        <v>25</v>
      </c>
      <c r="AI35" s="24" t="s">
        <v>26</v>
      </c>
      <c r="AJ35" s="24" t="s">
        <v>27</v>
      </c>
      <c r="AK35" s="24" t="s">
        <v>28</v>
      </c>
      <c r="AL35" s="24" t="s">
        <v>29</v>
      </c>
      <c r="AM35" s="24" t="s">
        <v>30</v>
      </c>
      <c r="AN35" s="25" t="s">
        <v>31</v>
      </c>
      <c r="AP35" s="23" t="s">
        <v>25</v>
      </c>
      <c r="AQ35" s="24" t="s">
        <v>26</v>
      </c>
      <c r="AR35" s="24" t="s">
        <v>27</v>
      </c>
      <c r="AS35" s="24" t="s">
        <v>28</v>
      </c>
      <c r="AT35" s="24" t="s">
        <v>29</v>
      </c>
      <c r="AU35" s="24" t="s">
        <v>30</v>
      </c>
      <c r="AV35" s="25" t="s">
        <v>31</v>
      </c>
      <c r="AX35" s="23" t="s">
        <v>25</v>
      </c>
      <c r="AY35" s="24" t="s">
        <v>26</v>
      </c>
      <c r="AZ35" s="24" t="s">
        <v>27</v>
      </c>
      <c r="BA35" s="24" t="s">
        <v>28</v>
      </c>
      <c r="BB35" s="24" t="s">
        <v>29</v>
      </c>
      <c r="BC35" s="24" t="s">
        <v>30</v>
      </c>
      <c r="BD35" s="25" t="s">
        <v>31</v>
      </c>
      <c r="BF35" s="23" t="s">
        <v>25</v>
      </c>
      <c r="BG35" s="24" t="s">
        <v>26</v>
      </c>
      <c r="BH35" s="24" t="s">
        <v>27</v>
      </c>
      <c r="BI35" s="24" t="s">
        <v>28</v>
      </c>
      <c r="BJ35" s="24" t="s">
        <v>29</v>
      </c>
      <c r="BK35" s="24" t="s">
        <v>30</v>
      </c>
      <c r="BL35" s="25" t="s">
        <v>31</v>
      </c>
      <c r="BN35" s="23" t="s">
        <v>25</v>
      </c>
      <c r="BO35" s="24" t="s">
        <v>26</v>
      </c>
      <c r="BP35" s="24" t="s">
        <v>27</v>
      </c>
      <c r="BQ35" s="24" t="s">
        <v>28</v>
      </c>
      <c r="BR35" s="24" t="s">
        <v>29</v>
      </c>
      <c r="BS35" s="24" t="s">
        <v>30</v>
      </c>
      <c r="BT35" s="25" t="s">
        <v>31</v>
      </c>
      <c r="BV35" s="23" t="s">
        <v>25</v>
      </c>
      <c r="BW35" s="24" t="s">
        <v>26</v>
      </c>
      <c r="BX35" s="24" t="s">
        <v>27</v>
      </c>
      <c r="BY35" s="24" t="s">
        <v>28</v>
      </c>
      <c r="BZ35" s="24" t="s">
        <v>29</v>
      </c>
      <c r="CA35" s="24" t="s">
        <v>30</v>
      </c>
      <c r="CB35" s="25" t="s">
        <v>31</v>
      </c>
      <c r="CD35" s="23" t="s">
        <v>25</v>
      </c>
      <c r="CE35" s="24" t="s">
        <v>26</v>
      </c>
      <c r="CF35" s="24" t="s">
        <v>27</v>
      </c>
      <c r="CG35" s="24" t="s">
        <v>28</v>
      </c>
      <c r="CH35" s="24" t="s">
        <v>29</v>
      </c>
      <c r="CI35" s="24" t="s">
        <v>30</v>
      </c>
      <c r="CJ35" s="25" t="s">
        <v>31</v>
      </c>
      <c r="CL35" s="23" t="s">
        <v>25</v>
      </c>
      <c r="CM35" s="24" t="s">
        <v>26</v>
      </c>
      <c r="CN35" s="24" t="s">
        <v>27</v>
      </c>
      <c r="CO35" s="24" t="s">
        <v>28</v>
      </c>
      <c r="CP35" s="24" t="s">
        <v>29</v>
      </c>
      <c r="CQ35" s="24" t="s">
        <v>30</v>
      </c>
      <c r="CR35" s="25" t="s">
        <v>31</v>
      </c>
      <c r="CT35" s="23" t="s">
        <v>25</v>
      </c>
      <c r="CU35" s="24" t="s">
        <v>26</v>
      </c>
      <c r="CV35" s="24" t="s">
        <v>27</v>
      </c>
      <c r="CW35" s="24" t="s">
        <v>28</v>
      </c>
      <c r="CX35" s="24" t="s">
        <v>29</v>
      </c>
      <c r="CY35" s="24" t="s">
        <v>30</v>
      </c>
      <c r="CZ35" s="25" t="s">
        <v>31</v>
      </c>
      <c r="DB35" s="23" t="s">
        <v>25</v>
      </c>
      <c r="DC35" s="24" t="s">
        <v>26</v>
      </c>
      <c r="DD35" s="24" t="s">
        <v>27</v>
      </c>
      <c r="DE35" s="24" t="s">
        <v>28</v>
      </c>
      <c r="DF35" s="24" t="s">
        <v>29</v>
      </c>
      <c r="DG35" s="24" t="s">
        <v>30</v>
      </c>
      <c r="DH35" s="25" t="s">
        <v>31</v>
      </c>
      <c r="DJ35" s="23" t="s">
        <v>25</v>
      </c>
      <c r="DK35" s="24" t="s">
        <v>26</v>
      </c>
      <c r="DL35" s="24" t="s">
        <v>27</v>
      </c>
      <c r="DM35" s="24" t="s">
        <v>28</v>
      </c>
      <c r="DN35" s="24" t="s">
        <v>29</v>
      </c>
      <c r="DO35" s="24" t="s">
        <v>30</v>
      </c>
      <c r="DP35" s="25" t="s">
        <v>31</v>
      </c>
      <c r="DR35" s="23" t="s">
        <v>25</v>
      </c>
      <c r="DS35" s="24" t="s">
        <v>26</v>
      </c>
      <c r="DT35" s="24" t="s">
        <v>27</v>
      </c>
      <c r="DU35" s="24" t="s">
        <v>28</v>
      </c>
      <c r="DV35" s="24" t="s">
        <v>29</v>
      </c>
      <c r="DW35" s="24" t="s">
        <v>30</v>
      </c>
      <c r="DX35" s="25" t="s">
        <v>31</v>
      </c>
      <c r="DZ35" s="23" t="s">
        <v>25</v>
      </c>
      <c r="EA35" s="24" t="s">
        <v>26</v>
      </c>
      <c r="EB35" s="24" t="s">
        <v>27</v>
      </c>
      <c r="EC35" s="24" t="s">
        <v>28</v>
      </c>
      <c r="ED35" s="24" t="s">
        <v>29</v>
      </c>
      <c r="EE35" s="24" t="s">
        <v>30</v>
      </c>
      <c r="EF35" s="25" t="s">
        <v>31</v>
      </c>
      <c r="EH35" s="23" t="s">
        <v>25</v>
      </c>
      <c r="EI35" s="24" t="s">
        <v>26</v>
      </c>
      <c r="EJ35" s="24" t="s">
        <v>27</v>
      </c>
      <c r="EK35" s="24" t="s">
        <v>28</v>
      </c>
      <c r="EL35" s="24" t="s">
        <v>29</v>
      </c>
      <c r="EM35" s="24" t="s">
        <v>30</v>
      </c>
      <c r="EN35" s="25" t="s">
        <v>31</v>
      </c>
      <c r="EP35" s="23" t="s">
        <v>25</v>
      </c>
      <c r="EQ35" s="24" t="s">
        <v>26</v>
      </c>
      <c r="ER35" s="24" t="s">
        <v>27</v>
      </c>
      <c r="ES35" s="24" t="s">
        <v>28</v>
      </c>
      <c r="ET35" s="24" t="s">
        <v>29</v>
      </c>
      <c r="EU35" s="24" t="s">
        <v>30</v>
      </c>
      <c r="EV35" s="25" t="s">
        <v>31</v>
      </c>
      <c r="EX35" s="23" t="s">
        <v>25</v>
      </c>
      <c r="EY35" s="24" t="s">
        <v>26</v>
      </c>
      <c r="EZ35" s="24" t="s">
        <v>27</v>
      </c>
      <c r="FA35" s="24" t="s">
        <v>28</v>
      </c>
      <c r="FB35" s="24" t="s">
        <v>29</v>
      </c>
      <c r="FC35" s="24" t="s">
        <v>30</v>
      </c>
      <c r="FD35" s="25" t="s">
        <v>31</v>
      </c>
    </row>
    <row r="36" customFormat="false" ht="14.6" hidden="false" customHeight="false" outlineLevel="0" collapsed="false">
      <c r="B36" s="39" t="str">
        <f aca="false">IF(B32="Correspondence Address 5",IF(B56="","",B56),IF(B32="Correspondence Address 4",IF(B52="","",B52),IF(B32="Correspondence Address 3",IF(B48="","",B48),IF(B32="Correspondence Address 2",IF(B44="","",B44),IF(B32="Correspondence Address 1",IF(B40="","",B40),IF(B32="Property Address",IF(B29="","",B29)))))))</f>
        <v/>
      </c>
      <c r="C36" s="39" t="n">
        <f aca="false">IF(B32="Correspondence Address 5",IF(C56="","",C56),IF(B32="Correspondence Address 4",IF(C52="","",C52),IF(B32="Correspondence Address 3",IF(C48="","",C48),IF(B32="Correspondence Address 2",IF(C44="","",C44),IF(B32="Correspondence Address 1",IF(C40="","",C40),IF(B32="Property Address",IF(C29="","",C29)))))))</f>
        <v>105</v>
      </c>
      <c r="D36" s="39" t="str">
        <f aca="false">IF(B32="Correspondence Address 5",IF(D56="","",D56),IF(B32="Correspondence Address 4",IF(D52="","",D52),IF(B32="Correspondence Address 3",IF(D48="","",D48),IF(B32="Correspondence Address 2",IF(D44="","",D44),IF(B32="Correspondence Address 1",IF(D40="","",D40),IF(B32="Property Address",IF(D29="","",D29)))))))</f>
        <v>Rosebery Road</v>
      </c>
      <c r="E36" s="39" t="str">
        <f aca="false">IF(B32="Correspondence Address 5",IF(E56="","",E56),IF(B32="Correspondence Address 4",IF(E52="","",E52),IF(B32="Correspondence Address 3",IF(E48="","",E48),IF(B32="Correspondence Address 2",IF(E44="","",E44),IF(B32="Correspondence Address 1",IF(E40="","",E40),IF(B32="Property Address",IF(E29="","",E29)))))))</f>
        <v/>
      </c>
      <c r="F36" s="39" t="str">
        <f aca="false">IF(B32="Correspondence Address 5",IF(F56="","",F56),IF(B32="Correspondence Address 4",IF(F52="","",F52),IF(B32="Correspondence Address 3",IF(F48="","",F48),IF(B32="Correspondence Address 2",IF(F44="","",F44),IF(B32="Correspondence Address 1",IF(F40="","",F40),IF(B32="Property Address",IF(F29="","",F29)))))))</f>
        <v/>
      </c>
      <c r="G36" s="39" t="str">
        <f aca="false">IF(B32="Correspondence Address 5",IF(G56="","",G56),IF(B32="Correspondence Address 4",IF(G52="","",G52),IF(B32="Correspondence Address 3",IF(G48="","",G48),IF(B32="Correspondence Address 2",IF(G44="","",G44),IF(B32="Correspondence Address 1",IF(G40="","",G40),IF(B32="Property Address",IF(G29="","",G29)))))))</f>
        <v>London</v>
      </c>
      <c r="H36" s="39" t="str">
        <f aca="false">IF(B32="Correspondence Address 5",IF(H56="","",H56),IF(B32="Correspondence Address 4",IF(H52="","",H52),IF(B32="Correspondence Address 3",IF(H48="","",H48),IF(B32="Correspondence Address 2",IF(H44="","",H44),IF(B32="Correspondence Address 1",IF(H40="","",H40),IF(B32="Property Address",IF(H29="","",H29)))))))</f>
        <v>N10 2LD</v>
      </c>
      <c r="J36" s="39" t="str">
        <f aca="false">IF(J32="Correspondence Address 5",IF(J56="","",J56),IF(J32="Correspondence Address 4",IF(J52="","",J52),IF(J32="Correspondence Address 3",IF(J48="","",J48),IF(J32="Correspondence Address 2",IF(J44="","",J44),IF(J32="Correspondence Address 1",IF(J40="","",J40),IF(J32="Property Address",IF(J29="","",J29)))))))</f>
        <v/>
      </c>
      <c r="K36" s="39" t="n">
        <f aca="false">IF(J32="Correspondence Address 5",IF(K56="","",K56),IF(J32="Correspondence Address 4",IF(K52="","",K52),IF(J32="Correspondence Address 3",IF(K48="","",K48),IF(J32="Correspondence Address 2",IF(K44="","",K44),IF(J32="Correspondence Address 1",IF(K40="","",K40),IF(J32="Property Address",IF(K29="","",K29)))))))</f>
        <v>109</v>
      </c>
      <c r="L36" s="39" t="str">
        <f aca="false">IF(J32="Correspondence Address 5",IF(L56="","",L56),IF(J32="Correspondence Address 4",IF(L52="","",L52),IF(J32="Correspondence Address 3",IF(L48="","",L48),IF(J32="Correspondence Address 2",IF(L44="","",L44),IF(J32="Correspondence Address 1",IF(L40="","",L40),IF(J32="Property Address",IF(L29="","",L29)))))))</f>
        <v>Rosebery Road</v>
      </c>
      <c r="M36" s="39" t="str">
        <f aca="false">IF(J32="Correspondence Address 5",IF(M56="","",M56),IF(J32="Correspondence Address 4",IF(M52="","",M52),IF(J32="Correspondence Address 3",IF(M48="","",M48),IF(J32="Correspondence Address 2",IF(M44="","",M44),IF(J32="Correspondence Address 1",IF(M40="","",M40),IF(J32="Property Address",IF(M29="","",M29)))))))</f>
        <v/>
      </c>
      <c r="N36" s="39" t="str">
        <f aca="false">IF(J32="Correspondence Address 5",IF(N56="","",N56),IF(J32="Correspondence Address 4",IF(N52="","",N52),IF(J32="Correspondence Address 3",IF(N48="","",N48),IF(J32="Correspondence Address 2",IF(N44="","",N44),IF(J32="Correspondence Address 1",IF(N40="","",N40),IF(J32="Property Address",IF(N29="","",N29)))))))</f>
        <v/>
      </c>
      <c r="O36" s="39" t="str">
        <f aca="false">IF(J32="Correspondence Address 5",IF(O56="","",O56),IF(J32="Correspondence Address 4",IF(O52="","",O52),IF(J32="Correspondence Address 3",IF(O48="","",O48),IF(J32="Correspondence Address 2",IF(O44="","",O44),IF(J32="Correspondence Address 1",IF(O40="","",O40),IF(J32="Property Address",IF(O29="","",O29)))))))</f>
        <v>London</v>
      </c>
      <c r="P36" s="39" t="str">
        <f aca="false">IF(J32="Correspondence Address 5",IF(P56="","",P56),IF(J32="Correspondence Address 4",IF(P52="","",P52),IF(J32="Correspondence Address 3",IF(P48="","",P48),IF(J32="Correspondence Address 2",IF(P44="","",P44),IF(J32="Correspondence Address 1",IF(P40="","",P40),IF(J32="Property Address",IF(P29="","",P29)))))))</f>
        <v>N10 2LD</v>
      </c>
      <c r="R36" s="39" t="str">
        <f aca="false">IF(R32="Correspondence Address 5",IF(R56="","",R56),IF(R32="Correspondence Address 4",IF(R52="","",R52),IF(R32="Correspondence Address 3",IF(R48="","",R48),IF(R32="Correspondence Address 2",IF(R44="","",R44),IF(R32="Correspondence Address 1",IF(R40="","",R40),IF(R32="Property Address",IF(R29="","",R29)))))))</f>
        <v/>
      </c>
      <c r="S36" s="39" t="str">
        <f aca="false">IF(R32="Correspondence Address 5",IF(S56="","",S56),IF(R32="Correspondence Address 4",IF(S52="","",S52),IF(R32="Correspondence Address 3",IF(S48="","",S48),IF(R32="Correspondence Address 2",IF(S44="","",S44),IF(R32="Correspondence Address 1",IF(S40="","",S40),IF(R32="Property Address",IF(S29="","",S29)))))))</f>
        <v/>
      </c>
      <c r="T36" s="39" t="str">
        <f aca="false">IF(R32="Correspondence Address 5",IF(T56="","",T56),IF(R32="Correspondence Address 4",IF(T52="","",T52),IF(R32="Correspondence Address 3",IF(T48="","",T48),IF(R32="Correspondence Address 2",IF(T44="","",T44),IF(R32="Correspondence Address 1",IF(T40="","",T40),IF(R32="Property Address",IF(T29="","",T29)))))))</f>
        <v/>
      </c>
      <c r="U36" s="39" t="str">
        <f aca="false">IF(R32="Correspondence Address 5",IF(U56="","",U56),IF(R32="Correspondence Address 4",IF(U52="","",U52),IF(R32="Correspondence Address 3",IF(U48="","",U48),IF(R32="Correspondence Address 2",IF(U44="","",U44),IF(R32="Correspondence Address 1",IF(U40="","",U40),IF(R32="Property Address",IF(U29="","",U29)))))))</f>
        <v/>
      </c>
      <c r="V36" s="39" t="str">
        <f aca="false">IF(R32="Correspondence Address 5",IF(V56="","",V56),IF(R32="Correspondence Address 4",IF(V52="","",V52),IF(R32="Correspondence Address 3",IF(V48="","",V48),IF(R32="Correspondence Address 2",IF(V44="","",V44),IF(R32="Correspondence Address 1",IF(V40="","",V40),IF(R32="Property Address",IF(V29="","",V29)))))))</f>
        <v/>
      </c>
      <c r="W36" s="39" t="str">
        <f aca="false">IF(R32="Correspondence Address 5",IF(W56="","",W56),IF(R32="Correspondence Address 4",IF(W52="","",W52),IF(R32="Correspondence Address 3",IF(W48="","",W48),IF(R32="Correspondence Address 2",IF(W44="","",W44),IF(R32="Correspondence Address 1",IF(W40="","",W40),IF(R32="Property Address",IF(W29="","",W29)))))))</f>
        <v/>
      </c>
      <c r="X36" s="39" t="str">
        <f aca="false">IF(R32="Correspondence Address 5",IF(X56="","",X56),IF(R32="Correspondence Address 4",IF(X52="","",X52),IF(R32="Correspondence Address 3",IF(X48="","",X48),IF(R32="Correspondence Address 2",IF(X44="","",X44),IF(R32="Correspondence Address 1",IF(X40="","",X40),IF(R32="Property Address",IF(X29="","",X29)))))))</f>
        <v/>
      </c>
      <c r="Z36" s="39" t="str">
        <f aca="false">IF(Z32="Correspondence Address 5",IF(Z56="","",Z56),IF(Z32="Correspondence Address 4",IF(Z52="","",Z52),IF(Z32="Correspondence Address 3",IF(Z48="","",Z48),IF(Z32="Correspondence Address 2",IF(Z44="","",Z44),IF(Z32="Correspondence Address 1",IF(Z40="","",Z40),IF(Z32="Property Address",IF(Z29="","",Z29)))))))</f>
        <v/>
      </c>
      <c r="AA36" s="39" t="str">
        <f aca="false">IF(Z32="Correspondence Address 5",IF(AA56="","",AA56),IF(Z32="Correspondence Address 4",IF(AA52="","",AA52),IF(Z32="Correspondence Address 3",IF(AA48="","",AA48),IF(Z32="Correspondence Address 2",IF(AA44="","",AA44),IF(Z32="Correspondence Address 1",IF(AA40="","",AA40),IF(Z32="Property Address",IF(AA29="","",AA29)))))))</f>
        <v/>
      </c>
      <c r="AB36" s="39" t="str">
        <f aca="false">IF(Z32="Correspondence Address 5",IF(AB56="","",AB56),IF(Z32="Correspondence Address 4",IF(AB52="","",AB52),IF(Z32="Correspondence Address 3",IF(AB48="","",AB48),IF(Z32="Correspondence Address 2",IF(AB44="","",AB44),IF(Z32="Correspondence Address 1",IF(AB40="","",AB40),IF(Z32="Property Address",IF(AB29="","",AB29)))))))</f>
        <v/>
      </c>
      <c r="AC36" s="39" t="str">
        <f aca="false">IF(Z32="Correspondence Address 5",IF(AC56="","",AC56),IF(Z32="Correspondence Address 4",IF(AC52="","",AC52),IF(Z32="Correspondence Address 3",IF(AC48="","",AC48),IF(Z32="Correspondence Address 2",IF(AC44="","",AC44),IF(Z32="Correspondence Address 1",IF(AC40="","",AC40),IF(Z32="Property Address",IF(AC29="","",AC29)))))))</f>
        <v/>
      </c>
      <c r="AD36" s="39" t="str">
        <f aca="false">IF(Z32="Correspondence Address 5",IF(AD56="","",AD56),IF(Z32="Correspondence Address 4",IF(AD52="","",AD52),IF(Z32="Correspondence Address 3",IF(AD48="","",AD48),IF(Z32="Correspondence Address 2",IF(AD44="","",AD44),IF(Z32="Correspondence Address 1",IF(AD40="","",AD40),IF(Z32="Property Address",IF(AD29="","",AD29)))))))</f>
        <v/>
      </c>
      <c r="AE36" s="39" t="str">
        <f aca="false">IF(Z32="Correspondence Address 5",IF(AE56="","",AE56),IF(Z32="Correspondence Address 4",IF(AE52="","",AE52),IF(Z32="Correspondence Address 3",IF(AE48="","",AE48),IF(Z32="Correspondence Address 2",IF(AE44="","",AE44),IF(Z32="Correspondence Address 1",IF(AE40="","",AE40),IF(Z32="Property Address",IF(AE29="","",AE29)))))))</f>
        <v/>
      </c>
      <c r="AF36" s="39" t="str">
        <f aca="false">IF(Z32="Correspondence Address 5",IF(AF56="","",AF56),IF(Z32="Correspondence Address 4",IF(AF52="","",AF52),IF(Z32="Correspondence Address 3",IF(AF48="","",AF48),IF(Z32="Correspondence Address 2",IF(AF44="","",AF44),IF(Z32="Correspondence Address 1",IF(AF40="","",AF40),IF(Z32="Property Address",IF(AF29="","",AF29)))))))</f>
        <v/>
      </c>
      <c r="AH36" s="39" t="str">
        <f aca="false">IF(AH32="Correspondence Address 5",IF(AH56="","",AH56),IF(AH32="Correspondence Address 4",IF(AH52="","",AH52),IF(AH32="Correspondence Address 3",IF(AH48="","",AH48),IF(AH32="Correspondence Address 2",IF(AH44="","",AH44),IF(AH32="Correspondence Address 1",IF(AH40="","",AH40),IF(AH32="Property Address",IF(AH29="","",AH29)))))))</f>
        <v/>
      </c>
      <c r="AI36" s="39" t="str">
        <f aca="false">IF(AH32="Correspondence Address 5",IF(AI56="","",AI56),IF(AH32="Correspondence Address 4",IF(AI52="","",AI52),IF(AH32="Correspondence Address 3",IF(AI48="","",AI48),IF(AH32="Correspondence Address 2",IF(AI44="","",AI44),IF(AH32="Correspondence Address 1",IF(AI40="","",AI40),IF(AH32="Property Address",IF(AI29="","",AI29)))))))</f>
        <v/>
      </c>
      <c r="AJ36" s="39" t="str">
        <f aca="false">IF(AH32="Correspondence Address 5",IF(AJ56="","",AJ56),IF(AH32="Correspondence Address 4",IF(AJ52="","",AJ52),IF(AH32="Correspondence Address 3",IF(AJ48="","",AJ48),IF(AH32="Correspondence Address 2",IF(AJ44="","",AJ44),IF(AH32="Correspondence Address 1",IF(AJ40="","",AJ40),IF(AH32="Property Address",IF(AJ29="","",AJ29)))))))</f>
        <v/>
      </c>
      <c r="AK36" s="39" t="str">
        <f aca="false">IF(AH32="Correspondence Address 5",IF(AK56="","",AK56),IF(AH32="Correspondence Address 4",IF(AK52="","",AK52),IF(AH32="Correspondence Address 3",IF(AK48="","",AK48),IF(AH32="Correspondence Address 2",IF(AK44="","",AK44),IF(AH32="Correspondence Address 1",IF(AK40="","",AK40),IF(AH32="Property Address",IF(AK29="","",AK29)))))))</f>
        <v/>
      </c>
      <c r="AL36" s="39" t="str">
        <f aca="false">IF(AH32="Correspondence Address 5",IF(AL56="","",AL56),IF(AH32="Correspondence Address 4",IF(AL52="","",AL52),IF(AH32="Correspondence Address 3",IF(AL48="","",AL48),IF(AH32="Correspondence Address 2",IF(AL44="","",AL44),IF(AH32="Correspondence Address 1",IF(AL40="","",AL40),IF(AH32="Property Address",IF(AL29="","",AL29)))))))</f>
        <v/>
      </c>
      <c r="AM36" s="39" t="str">
        <f aca="false">IF(AH32="Correspondence Address 5",IF(AM56="","",AM56),IF(AH32="Correspondence Address 4",IF(AM52="","",AM52),IF(AH32="Correspondence Address 3",IF(AM48="","",AM48),IF(AH32="Correspondence Address 2",IF(AM44="","",AM44),IF(AH32="Correspondence Address 1",IF(AM40="","",AM40),IF(AH32="Property Address",IF(AM29="","",AM29)))))))</f>
        <v/>
      </c>
      <c r="AN36" s="39" t="str">
        <f aca="false">IF(AH32="Correspondence Address 5",IF(AN56="","",AN56),IF(AH32="Correspondence Address 4",IF(AN52="","",AN52),IF(AH32="Correspondence Address 3",IF(AN48="","",AN48),IF(AH32="Correspondence Address 2",IF(AN44="","",AN44),IF(AH32="Correspondence Address 1",IF(AN40="","",AN40),IF(AH32="Property Address",IF(AN29="","",AN29)))))))</f>
        <v/>
      </c>
      <c r="AP36" s="39" t="str">
        <f aca="false">IF(AP32="Correspondence Address 5",IF(AP56="","",AP56),IF(AP32="Correspondence Address 4",IF(AP52="","",AP52),IF(AP32="Correspondence Address 3",IF(AP48="","",AP48),IF(AP32="Correspondence Address 2",IF(AP44="","",AP44),IF(AP32="Correspondence Address 1",IF(AP40="","",AP40),IF(AP32="Property Address",IF(AP29="","",AP29)))))))</f>
        <v/>
      </c>
      <c r="AQ36" s="39" t="str">
        <f aca="false">IF(AP32="Correspondence Address 5",IF(AQ56="","",AQ56),IF(AP32="Correspondence Address 4",IF(AQ52="","",AQ52),IF(AP32="Correspondence Address 3",IF(AQ48="","",AQ48),IF(AP32="Correspondence Address 2",IF(AQ44="","",AQ44),IF(AP32="Correspondence Address 1",IF(AQ40="","",AQ40),IF(AP32="Property Address",IF(AQ29="","",AQ29)))))))</f>
        <v/>
      </c>
      <c r="AR36" s="39" t="str">
        <f aca="false">IF(AP32="Correspondence Address 5",IF(AR56="","",AR56),IF(AP32="Correspondence Address 4",IF(AR52="","",AR52),IF(AP32="Correspondence Address 3",IF(AR48="","",AR48),IF(AP32="Correspondence Address 2",IF(AR44="","",AR44),IF(AP32="Correspondence Address 1",IF(AR40="","",AR40),IF(AP32="Property Address",IF(AR29="","",AR29)))))))</f>
        <v/>
      </c>
      <c r="AS36" s="39" t="str">
        <f aca="false">IF(AP32="Correspondence Address 5",IF(AS56="","",AS56),IF(AP32="Correspondence Address 4",IF(AS52="","",AS52),IF(AP32="Correspondence Address 3",IF(AS48="","",AS48),IF(AP32="Correspondence Address 2",IF(AS44="","",AS44),IF(AP32="Correspondence Address 1",IF(AS40="","",AS40),IF(AP32="Property Address",IF(AS29="","",AS29)))))))</f>
        <v/>
      </c>
      <c r="AT36" s="39" t="str">
        <f aca="false">IF(AP32="Correspondence Address 5",IF(AT56="","",AT56),IF(AP32="Correspondence Address 4",IF(AT52="","",AT52),IF(AP32="Correspondence Address 3",IF(AT48="","",AT48),IF(AP32="Correspondence Address 2",IF(AT44="","",AT44),IF(AP32="Correspondence Address 1",IF(AT40="","",AT40),IF(AP32="Property Address",IF(AT29="","",AT29)))))))</f>
        <v/>
      </c>
      <c r="AU36" s="39" t="str">
        <f aca="false">IF(AP32="Correspondence Address 5",IF(AU56="","",AU56),IF(AP32="Correspondence Address 4",IF(AU52="","",AU52),IF(AP32="Correspondence Address 3",IF(AU48="","",AU48),IF(AP32="Correspondence Address 2",IF(AU44="","",AU44),IF(AP32="Correspondence Address 1",IF(AU40="","",AU40),IF(AP32="Property Address",IF(AU29="","",AU29)))))))</f>
        <v/>
      </c>
      <c r="AV36" s="39" t="str">
        <f aca="false">IF(AP32="Correspondence Address 5",IF(AV56="","",AV56),IF(AP32="Correspondence Address 4",IF(AV52="","",AV52),IF(AP32="Correspondence Address 3",IF(AV48="","",AV48),IF(AP32="Correspondence Address 2",IF(AV44="","",AV44),IF(AP32="Correspondence Address 1",IF(AV40="","",AV40),IF(AP32="Property Address",IF(AV29="","",AV29)))))))</f>
        <v/>
      </c>
      <c r="AX36" s="39" t="str">
        <f aca="false">IF(AX32="Correspondence Address 5",IF(AX56="","",AX56),IF(AX32="Correspondence Address 4",IF(AX52="","",AX52),IF(AX32="Correspondence Address 3",IF(AX48="","",AX48),IF(AX32="Correspondence Address 2",IF(AX44="","",AX44),IF(AX32="Correspondence Address 1",IF(AX40="","",AX40),IF(AX32="Property Address",IF(AX29="","",AX29)))))))</f>
        <v/>
      </c>
      <c r="AY36" s="39" t="str">
        <f aca="false">IF(AX32="Correspondence Address 5",IF(AY56="","",AY56),IF(AX32="Correspondence Address 4",IF(AY52="","",AY52),IF(AX32="Correspondence Address 3",IF(AY48="","",AY48),IF(AX32="Correspondence Address 2",IF(AY44="","",AY44),IF(AX32="Correspondence Address 1",IF(AY40="","",AY40),IF(AX32="Property Address",IF(AY29="","",AY29)))))))</f>
        <v/>
      </c>
      <c r="AZ36" s="39" t="str">
        <f aca="false">IF(AX32="Correspondence Address 5",IF(AZ56="","",AZ56),IF(AX32="Correspondence Address 4",IF(AZ52="","",AZ52),IF(AX32="Correspondence Address 3",IF(AZ48="","",AZ48),IF(AX32="Correspondence Address 2",IF(AZ44="","",AZ44),IF(AX32="Correspondence Address 1",IF(AZ40="","",AZ40),IF(AX32="Property Address",IF(AZ29="","",AZ29)))))))</f>
        <v/>
      </c>
      <c r="BA36" s="39" t="str">
        <f aca="false">IF(AX32="Correspondence Address 5",IF(BA56="","",BA56),IF(AX32="Correspondence Address 4",IF(BA52="","",BA52),IF(AX32="Correspondence Address 3",IF(BA48="","",BA48),IF(AX32="Correspondence Address 2",IF(BA44="","",BA44),IF(AX32="Correspondence Address 1",IF(BA40="","",BA40),IF(AX32="Property Address",IF(BA29="","",BA29)))))))</f>
        <v/>
      </c>
      <c r="BB36" s="39" t="str">
        <f aca="false">IF(AX32="Correspondence Address 5",IF(BB56="","",BB56),IF(AX32="Correspondence Address 4",IF(BB52="","",BB52),IF(AX32="Correspondence Address 3",IF(BB48="","",BB48),IF(AX32="Correspondence Address 2",IF(BB44="","",BB44),IF(AX32="Correspondence Address 1",IF(BB40="","",BB40),IF(AX32="Property Address",IF(BB29="","",BB29)))))))</f>
        <v/>
      </c>
      <c r="BC36" s="39" t="str">
        <f aca="false">IF(AX32="Correspondence Address 5",IF(BC56="","",BC56),IF(AX32="Correspondence Address 4",IF(BC52="","",BC52),IF(AX32="Correspondence Address 3",IF(BC48="","",BC48),IF(AX32="Correspondence Address 2",IF(BC44="","",BC44),IF(AX32="Correspondence Address 1",IF(BC40="","",BC40),IF(AX32="Property Address",IF(BC29="","",BC29)))))))</f>
        <v/>
      </c>
      <c r="BD36" s="39" t="str">
        <f aca="false">IF(AX32="Correspondence Address 5",IF(BD56="","",BD56),IF(AX32="Correspondence Address 4",IF(BD52="","",BD52),IF(AX32="Correspondence Address 3",IF(BD48="","",BD48),IF(AX32="Correspondence Address 2",IF(BD44="","",BD44),IF(AX32="Correspondence Address 1",IF(BD40="","",BD40),IF(AX32="Property Address",IF(BD29="","",BD29)))))))</f>
        <v/>
      </c>
      <c r="BF36" s="39" t="str">
        <f aca="false">IF(BF32="Correspondence Address 5",IF(BF56="","",BF56),IF(BF32="Correspondence Address 4",IF(BF52="","",BF52),IF(BF32="Correspondence Address 3",IF(BF48="","",BF48),IF(BF32="Correspondence Address 2",IF(BF44="","",BF44),IF(BF32="Correspondence Address 1",IF(BF40="","",BF40),IF(BF32="Property Address",IF(BF29="","",BF29)))))))</f>
        <v/>
      </c>
      <c r="BG36" s="39" t="str">
        <f aca="false">IF(BF32="Correspondence Address 5",IF(BG56="","",BG56),IF(BF32="Correspondence Address 4",IF(BG52="","",BG52),IF(BF32="Correspondence Address 3",IF(BG48="","",BG48),IF(BF32="Correspondence Address 2",IF(BG44="","",BG44),IF(BF32="Correspondence Address 1",IF(BG40="","",BG40),IF(BF32="Property Address",IF(BG29="","",BG29)))))))</f>
        <v/>
      </c>
      <c r="BH36" s="39" t="str">
        <f aca="false">IF(BF32="Correspondence Address 5",IF(BH56="","",BH56),IF(BF32="Correspondence Address 4",IF(BH52="","",BH52),IF(BF32="Correspondence Address 3",IF(BH48="","",BH48),IF(BF32="Correspondence Address 2",IF(BH44="","",BH44),IF(BF32="Correspondence Address 1",IF(BH40="","",BH40),IF(BF32="Property Address",IF(BH29="","",BH29)))))))</f>
        <v/>
      </c>
      <c r="BI36" s="39" t="str">
        <f aca="false">IF(BF32="Correspondence Address 5",IF(BI56="","",BI56),IF(BF32="Correspondence Address 4",IF(BI52="","",BI52),IF(BF32="Correspondence Address 3",IF(BI48="","",BI48),IF(BF32="Correspondence Address 2",IF(BI44="","",BI44),IF(BF32="Correspondence Address 1",IF(BI40="","",BI40),IF(BF32="Property Address",IF(BI29="","",BI29)))))))</f>
        <v/>
      </c>
      <c r="BJ36" s="39" t="str">
        <f aca="false">IF(BF32="Correspondence Address 5",IF(BJ56="","",BJ56),IF(BF32="Correspondence Address 4",IF(BJ52="","",BJ52),IF(BF32="Correspondence Address 3",IF(BJ48="","",BJ48),IF(BF32="Correspondence Address 2",IF(BJ44="","",BJ44),IF(BF32="Correspondence Address 1",IF(BJ40="","",BJ40),IF(BF32="Property Address",IF(BJ29="","",BJ29)))))))</f>
        <v/>
      </c>
      <c r="BK36" s="39" t="str">
        <f aca="false">IF(BF32="Correspondence Address 5",IF(BK56="","",BK56),IF(BF32="Correspondence Address 4",IF(BK52="","",BK52),IF(BF32="Correspondence Address 3",IF(BK48="","",BK48),IF(BF32="Correspondence Address 2",IF(BK44="","",BK44),IF(BF32="Correspondence Address 1",IF(BK40="","",BK40),IF(BF32="Property Address",IF(BK29="","",BK29)))))))</f>
        <v/>
      </c>
      <c r="BL36" s="39" t="str">
        <f aca="false">IF(BF32="Correspondence Address 5",IF(BL56="","",BL56),IF(BF32="Correspondence Address 4",IF(BL52="","",BL52),IF(BF32="Correspondence Address 3",IF(BL48="","",BL48),IF(BF32="Correspondence Address 2",IF(BL44="","",BL44),IF(BF32="Correspondence Address 1",IF(BL40="","",BL40),IF(BF32="Property Address",IF(BL29="","",BL29)))))))</f>
        <v/>
      </c>
      <c r="BN36" s="39" t="str">
        <f aca="false">IF(BN32="Correspondence Address 5",IF(BN56="","",BN56),IF(BN32="Correspondence Address 4",IF(BN52="","",BN52),IF(BN32="Correspondence Address 3",IF(BN48="","",BN48),IF(BN32="Correspondence Address 2",IF(BN44="","",BN44),IF(BN32="Correspondence Address 1",IF(BN40="","",BN40),IF(BN32="Property Address",IF(BN29="","",BN29)))))))</f>
        <v/>
      </c>
      <c r="BO36" s="39" t="str">
        <f aca="false">IF(BN32="Correspondence Address 5",IF(BO56="","",BO56),IF(BN32="Correspondence Address 4",IF(BO52="","",BO52),IF(BN32="Correspondence Address 3",IF(BO48="","",BO48),IF(BN32="Correspondence Address 2",IF(BO44="","",BO44),IF(BN32="Correspondence Address 1",IF(BO40="","",BO40),IF(BN32="Property Address",IF(BO29="","",BO29)))))))</f>
        <v/>
      </c>
      <c r="BP36" s="39" t="str">
        <f aca="false">IF(BN32="Correspondence Address 5",IF(BP56="","",BP56),IF(BN32="Correspondence Address 4",IF(BP52="","",BP52),IF(BN32="Correspondence Address 3",IF(BP48="","",BP48),IF(BN32="Correspondence Address 2",IF(BP44="","",BP44),IF(BN32="Correspondence Address 1",IF(BP40="","",BP40),IF(BN32="Property Address",IF(BP29="","",BP29)))))))</f>
        <v/>
      </c>
      <c r="BQ36" s="39" t="str">
        <f aca="false">IF(BN32="Correspondence Address 5",IF(BQ56="","",BQ56),IF(BN32="Correspondence Address 4",IF(BQ52="","",BQ52),IF(BN32="Correspondence Address 3",IF(BQ48="","",BQ48),IF(BN32="Correspondence Address 2",IF(BQ44="","",BQ44),IF(BN32="Correspondence Address 1",IF(BQ40="","",BQ40),IF(BN32="Property Address",IF(BQ29="","",BQ29)))))))</f>
        <v/>
      </c>
      <c r="BR36" s="39" t="str">
        <f aca="false">IF(BN32="Correspondence Address 5",IF(BR56="","",BR56),IF(BN32="Correspondence Address 4",IF(BR52="","",BR52),IF(BN32="Correspondence Address 3",IF(BR48="","",BR48),IF(BN32="Correspondence Address 2",IF(BR44="","",BR44),IF(BN32="Correspondence Address 1",IF(BR40="","",BR40),IF(BN32="Property Address",IF(BR29="","",BR29)))))))</f>
        <v/>
      </c>
      <c r="BS36" s="39" t="str">
        <f aca="false">IF(BN32="Correspondence Address 5",IF(BS56="","",BS56),IF(BN32="Correspondence Address 4",IF(BS52="","",BS52),IF(BN32="Correspondence Address 3",IF(BS48="","",BS48),IF(BN32="Correspondence Address 2",IF(BS44="","",BS44),IF(BN32="Correspondence Address 1",IF(BS40="","",BS40),IF(BN32="Property Address",IF(BS29="","",BS29)))))))</f>
        <v/>
      </c>
      <c r="BT36" s="39" t="str">
        <f aca="false">IF(BN32="Correspondence Address 5",IF(BT56="","",BT56),IF(BN32="Correspondence Address 4",IF(BT52="","",BT52),IF(BN32="Correspondence Address 3",IF(BT48="","",BT48),IF(BN32="Correspondence Address 2",IF(BT44="","",BT44),IF(BN32="Correspondence Address 1",IF(BT40="","",BT40),IF(BN32="Property Address",IF(BT29="","",BT29)))))))</f>
        <v/>
      </c>
      <c r="BV36" s="39" t="str">
        <f aca="false">IF(BV32="Correspondence Address 5",IF(BV56="","",BV56),IF(BV32="Correspondence Address 4",IF(BV52="","",BV52),IF(BV32="Correspondence Address 3",IF(BV48="","",BV48),IF(BV32="Correspondence Address 2",IF(BV44="","",BV44),IF(BV32="Correspondence Address 1",IF(BV40="","",BV40),IF(BV32="Property Address",IF(BV29="","",BV29)))))))</f>
        <v/>
      </c>
      <c r="BW36" s="39" t="str">
        <f aca="false">IF(BV32="Correspondence Address 5",IF(BW56="","",BW56),IF(BV32="Correspondence Address 4",IF(BW52="","",BW52),IF(BV32="Correspondence Address 3",IF(BW48="","",BW48),IF(BV32="Correspondence Address 2",IF(BW44="","",BW44),IF(BV32="Correspondence Address 1",IF(BW40="","",BW40),IF(BV32="Property Address",IF(BW29="","",BW29)))))))</f>
        <v/>
      </c>
      <c r="BX36" s="39" t="str">
        <f aca="false">IF(BV32="Correspondence Address 5",IF(BX56="","",BX56),IF(BV32="Correspondence Address 4",IF(BX52="","",BX52),IF(BV32="Correspondence Address 3",IF(BX48="","",BX48),IF(BV32="Correspondence Address 2",IF(BX44="","",BX44),IF(BV32="Correspondence Address 1",IF(BX40="","",BX40),IF(BV32="Property Address",IF(BX29="","",BX29)))))))</f>
        <v/>
      </c>
      <c r="BY36" s="39" t="str">
        <f aca="false">IF(BV32="Correspondence Address 5",IF(BY56="","",BY56),IF(BV32="Correspondence Address 4",IF(BY52="","",BY52),IF(BV32="Correspondence Address 3",IF(BY48="","",BY48),IF(BV32="Correspondence Address 2",IF(BY44="","",BY44),IF(BV32="Correspondence Address 1",IF(BY40="","",BY40),IF(BV32="Property Address",IF(BY29="","",BY29)))))))</f>
        <v/>
      </c>
      <c r="BZ36" s="39" t="str">
        <f aca="false">IF(BV32="Correspondence Address 5",IF(BZ56="","",BZ56),IF(BV32="Correspondence Address 4",IF(BZ52="","",BZ52),IF(BV32="Correspondence Address 3",IF(BZ48="","",BZ48),IF(BV32="Correspondence Address 2",IF(BZ44="","",BZ44),IF(BV32="Correspondence Address 1",IF(BZ40="","",BZ40),IF(BV32="Property Address",IF(BZ29="","",BZ29)))))))</f>
        <v/>
      </c>
      <c r="CA36" s="39" t="str">
        <f aca="false">IF(BV32="Correspondence Address 5",IF(CA56="","",CA56),IF(BV32="Correspondence Address 4",IF(CA52="","",CA52),IF(BV32="Correspondence Address 3",IF(CA48="","",CA48),IF(BV32="Correspondence Address 2",IF(CA44="","",CA44),IF(BV32="Correspondence Address 1",IF(CA40="","",CA40),IF(BV32="Property Address",IF(CA29="","",CA29)))))))</f>
        <v/>
      </c>
      <c r="CB36" s="39" t="str">
        <f aca="false">IF(BV32="Correspondence Address 5",IF(CB56="","",CB56),IF(BV32="Correspondence Address 4",IF(CB52="","",CB52),IF(BV32="Correspondence Address 3",IF(CB48="","",CB48),IF(BV32="Correspondence Address 2",IF(CB44="","",CB44),IF(BV32="Correspondence Address 1",IF(CB40="","",CB40),IF(BV32="Property Address",IF(CB29="","",CB29)))))))</f>
        <v/>
      </c>
      <c r="CD36" s="39" t="str">
        <f aca="false">IF(CD32="Correspondence Address 5",IF(CD56="","",CD56),IF(CD32="Correspondence Address 4",IF(CD52="","",CD52),IF(CD32="Correspondence Address 3",IF(CD48="","",CD48),IF(CD32="Correspondence Address 2",IF(CD44="","",CD44),IF(CD32="Correspondence Address 1",IF(CD40="","",CD40),IF(CD32="Property Address",IF(CD29="","",CD29)))))))</f>
        <v/>
      </c>
      <c r="CE36" s="39" t="str">
        <f aca="false">IF(CD32="Correspondence Address 5",IF(CE56="","",CE56),IF(CD32="Correspondence Address 4",IF(CE52="","",CE52),IF(CD32="Correspondence Address 3",IF(CE48="","",CE48),IF(CD32="Correspondence Address 2",IF(CE44="","",CE44),IF(CD32="Correspondence Address 1",IF(CE40="","",CE40),IF(CD32="Property Address",IF(CE29="","",CE29)))))))</f>
        <v/>
      </c>
      <c r="CF36" s="39" t="str">
        <f aca="false">IF(CD32="Correspondence Address 5",IF(CF56="","",CF56),IF(CD32="Correspondence Address 4",IF(CF52="","",CF52),IF(CD32="Correspondence Address 3",IF(CF48="","",CF48),IF(CD32="Correspondence Address 2",IF(CF44="","",CF44),IF(CD32="Correspondence Address 1",IF(CF40="","",CF40),IF(CD32="Property Address",IF(CF29="","",CF29)))))))</f>
        <v/>
      </c>
      <c r="CG36" s="39" t="str">
        <f aca="false">IF(CD32="Correspondence Address 5",IF(CG56="","",CG56),IF(CD32="Correspondence Address 4",IF(CG52="","",CG52),IF(CD32="Correspondence Address 3",IF(CG48="","",CG48),IF(CD32="Correspondence Address 2",IF(CG44="","",CG44),IF(CD32="Correspondence Address 1",IF(CG40="","",CG40),IF(CD32="Property Address",IF(CG29="","",CG29)))))))</f>
        <v/>
      </c>
      <c r="CH36" s="39" t="str">
        <f aca="false">IF(CD32="Correspondence Address 5",IF(CH56="","",CH56),IF(CD32="Correspondence Address 4",IF(CH52="","",CH52),IF(CD32="Correspondence Address 3",IF(CH48="","",CH48),IF(CD32="Correspondence Address 2",IF(CH44="","",CH44),IF(CD32="Correspondence Address 1",IF(CH40="","",CH40),IF(CD32="Property Address",IF(CH29="","",CH29)))))))</f>
        <v/>
      </c>
      <c r="CI36" s="39" t="str">
        <f aca="false">IF(CD32="Correspondence Address 5",IF(CI56="","",CI56),IF(CD32="Correspondence Address 4",IF(CI52="","",CI52),IF(CD32="Correspondence Address 3",IF(CI48="","",CI48),IF(CD32="Correspondence Address 2",IF(CI44="","",CI44),IF(CD32="Correspondence Address 1",IF(CI40="","",CI40),IF(CD32="Property Address",IF(CI29="","",CI29)))))))</f>
        <v/>
      </c>
      <c r="CJ36" s="39" t="str">
        <f aca="false">IF(CD32="Correspondence Address 5",IF(CJ56="","",CJ56),IF(CD32="Correspondence Address 4",IF(CJ52="","",CJ52),IF(CD32="Correspondence Address 3",IF(CJ48="","",CJ48),IF(CD32="Correspondence Address 2",IF(CJ44="","",CJ44),IF(CD32="Correspondence Address 1",IF(CJ40="","",CJ40),IF(CD32="Property Address",IF(CJ29="","",CJ29)))))))</f>
        <v/>
      </c>
      <c r="CL36" s="39" t="str">
        <f aca="false">IF(CL32="Correspondence Address 5",IF(CL56="","",CL56),IF(CL32="Correspondence Address 4",IF(CL52="","",CL52),IF(CL32="Correspondence Address 3",IF(CL48="","",CL48),IF(CL32="Correspondence Address 2",IF(CL44="","",CL44),IF(CL32="Correspondence Address 1",IF(CL40="","",CL40),IF(CL32="Property Address",IF(CL29="","",CL29)))))))</f>
        <v/>
      </c>
      <c r="CM36" s="39" t="str">
        <f aca="false">IF(CL32="Correspondence Address 5",IF(CM56="","",CM56),IF(CL32="Correspondence Address 4",IF(CM52="","",CM52),IF(CL32="Correspondence Address 3",IF(CM48="","",CM48),IF(CL32="Correspondence Address 2",IF(CM44="","",CM44),IF(CL32="Correspondence Address 1",IF(CM40="","",CM40),IF(CL32="Property Address",IF(CM29="","",CM29)))))))</f>
        <v/>
      </c>
      <c r="CN36" s="39" t="str">
        <f aca="false">IF(CL32="Correspondence Address 5",IF(CN56="","",CN56),IF(CL32="Correspondence Address 4",IF(CN52="","",CN52),IF(CL32="Correspondence Address 3",IF(CN48="","",CN48),IF(CL32="Correspondence Address 2",IF(CN44="","",CN44),IF(CL32="Correspondence Address 1",IF(CN40="","",CN40),IF(CL32="Property Address",IF(CN29="","",CN29)))))))</f>
        <v/>
      </c>
      <c r="CO36" s="39" t="str">
        <f aca="false">IF(CL32="Correspondence Address 5",IF(CO56="","",CO56),IF(CL32="Correspondence Address 4",IF(CO52="","",CO52),IF(CL32="Correspondence Address 3",IF(CO48="","",CO48),IF(CL32="Correspondence Address 2",IF(CO44="","",CO44),IF(CL32="Correspondence Address 1",IF(CO40="","",CO40),IF(CL32="Property Address",IF(CO29="","",CO29)))))))</f>
        <v/>
      </c>
      <c r="CP36" s="39" t="str">
        <f aca="false">IF(CL32="Correspondence Address 5",IF(CP56="","",CP56),IF(CL32="Correspondence Address 4",IF(CP52="","",CP52),IF(CL32="Correspondence Address 3",IF(CP48="","",CP48),IF(CL32="Correspondence Address 2",IF(CP44="","",CP44),IF(CL32="Correspondence Address 1",IF(CP40="","",CP40),IF(CL32="Property Address",IF(CP29="","",CP29)))))))</f>
        <v/>
      </c>
      <c r="CQ36" s="39" t="str">
        <f aca="false">IF(CL32="Correspondence Address 5",IF(CQ56="","",CQ56),IF(CL32="Correspondence Address 4",IF(CQ52="","",CQ52),IF(CL32="Correspondence Address 3",IF(CQ48="","",CQ48),IF(CL32="Correspondence Address 2",IF(CQ44="","",CQ44),IF(CL32="Correspondence Address 1",IF(CQ40="","",CQ40),IF(CL32="Property Address",IF(CQ29="","",CQ29)))))))</f>
        <v/>
      </c>
      <c r="CR36" s="39" t="str">
        <f aca="false">IF(CL32="Correspondence Address 5",IF(CR56="","",CR56),IF(CL32="Correspondence Address 4",IF(CR52="","",CR52),IF(CL32="Correspondence Address 3",IF(CR48="","",CR48),IF(CL32="Correspondence Address 2",IF(CR44="","",CR44),IF(CL32="Correspondence Address 1",IF(CR40="","",CR40),IF(CL32="Property Address",IF(CR29="","",CR29)))))))</f>
        <v/>
      </c>
      <c r="CT36" s="39" t="str">
        <f aca="false">IF(CT32="Correspondence Address 5",IF(CT56="","",CT56),IF(CT32="Correspondence Address 4",IF(CT52="","",CT52),IF(CT32="Correspondence Address 3",IF(CT48="","",CT48),IF(CT32="Correspondence Address 2",IF(CT44="","",CT44),IF(CT32="Correspondence Address 1",IF(CT40="","",CT40),IF(CT32="Property Address",IF(CT29="","",CT29)))))))</f>
        <v/>
      </c>
      <c r="CU36" s="39" t="str">
        <f aca="false">IF(CT32="Correspondence Address 5",IF(CU56="","",CU56),IF(CT32="Correspondence Address 4",IF(CU52="","",CU52),IF(CT32="Correspondence Address 3",IF(CU48="","",CU48),IF(CT32="Correspondence Address 2",IF(CU44="","",CU44),IF(CT32="Correspondence Address 1",IF(CU40="","",CU40),IF(CT32="Property Address",IF(CU29="","",CU29)))))))</f>
        <v/>
      </c>
      <c r="CV36" s="39" t="str">
        <f aca="false">IF(CT32="Correspondence Address 5",IF(CV56="","",CV56),IF(CT32="Correspondence Address 4",IF(CV52="","",CV52),IF(CT32="Correspondence Address 3",IF(CV48="","",CV48),IF(CT32="Correspondence Address 2",IF(CV44="","",CV44),IF(CT32="Correspondence Address 1",IF(CV40="","",CV40),IF(CT32="Property Address",IF(CV29="","",CV29)))))))</f>
        <v/>
      </c>
      <c r="CW36" s="39" t="str">
        <f aca="false">IF(CT32="Correspondence Address 5",IF(CW56="","",CW56),IF(CT32="Correspondence Address 4",IF(CW52="","",CW52),IF(CT32="Correspondence Address 3",IF(CW48="","",CW48),IF(CT32="Correspondence Address 2",IF(CW44="","",CW44),IF(CT32="Correspondence Address 1",IF(CW40="","",CW40),IF(CT32="Property Address",IF(CW29="","",CW29)))))))</f>
        <v/>
      </c>
      <c r="CX36" s="39" t="str">
        <f aca="false">IF(CT32="Correspondence Address 5",IF(CX56="","",CX56),IF(CT32="Correspondence Address 4",IF(CX52="","",CX52),IF(CT32="Correspondence Address 3",IF(CX48="","",CX48),IF(CT32="Correspondence Address 2",IF(CX44="","",CX44),IF(CT32="Correspondence Address 1",IF(CX40="","",CX40),IF(CT32="Property Address",IF(CX29="","",CX29)))))))</f>
        <v/>
      </c>
      <c r="CY36" s="39" t="str">
        <f aca="false">IF(CT32="Correspondence Address 5",IF(CY56="","",CY56),IF(CT32="Correspondence Address 4",IF(CY52="","",CY52),IF(CT32="Correspondence Address 3",IF(CY48="","",CY48),IF(CT32="Correspondence Address 2",IF(CY44="","",CY44),IF(CT32="Correspondence Address 1",IF(CY40="","",CY40),IF(CT32="Property Address",IF(CY29="","",CY29)))))))</f>
        <v/>
      </c>
      <c r="CZ36" s="39" t="str">
        <f aca="false">IF(CT32="Correspondence Address 5",IF(CZ56="","",CZ56),IF(CT32="Correspondence Address 4",IF(CZ52="","",CZ52),IF(CT32="Correspondence Address 3",IF(CZ48="","",CZ48),IF(CT32="Correspondence Address 2",IF(CZ44="","",CZ44),IF(CT32="Correspondence Address 1",IF(CZ40="","",CZ40),IF(CT32="Property Address",IF(CZ29="","",CZ29)))))))</f>
        <v/>
      </c>
      <c r="DB36" s="39" t="str">
        <f aca="false">IF(DB32="Correspondence Address 5",IF(DB56="","",DB56),IF(DB32="Correspondence Address 4",IF(DB52="","",DB52),IF(DB32="Correspondence Address 3",IF(DB48="","",DB48),IF(DB32="Correspondence Address 2",IF(DB44="","",DB44),IF(DB32="Correspondence Address 1",IF(DB40="","",DB40),IF(DB32="Property Address",IF(DB29="","",DB29)))))))</f>
        <v/>
      </c>
      <c r="DC36" s="39" t="str">
        <f aca="false">IF(DB32="Correspondence Address 5",IF(DC56="","",DC56),IF(DB32="Correspondence Address 4",IF(DC52="","",DC52),IF(DB32="Correspondence Address 3",IF(DC48="","",DC48),IF(DB32="Correspondence Address 2",IF(DC44="","",DC44),IF(DB32="Correspondence Address 1",IF(DC40="","",DC40),IF(DB32="Property Address",IF(DC29="","",DC29)))))))</f>
        <v/>
      </c>
      <c r="DD36" s="39" t="str">
        <f aca="false">IF(DB32="Correspondence Address 5",IF(DD56="","",DD56),IF(DB32="Correspondence Address 4",IF(DD52="","",DD52),IF(DB32="Correspondence Address 3",IF(DD48="","",DD48),IF(DB32="Correspondence Address 2",IF(DD44="","",DD44),IF(DB32="Correspondence Address 1",IF(DD40="","",DD40),IF(DB32="Property Address",IF(DD29="","",DD29)))))))</f>
        <v/>
      </c>
      <c r="DE36" s="39" t="str">
        <f aca="false">IF(DB32="Correspondence Address 5",IF(DE56="","",DE56),IF(DB32="Correspondence Address 4",IF(DE52="","",DE52),IF(DB32="Correspondence Address 3",IF(DE48="","",DE48),IF(DB32="Correspondence Address 2",IF(DE44="","",DE44),IF(DB32="Correspondence Address 1",IF(DE40="","",DE40),IF(DB32="Property Address",IF(DE29="","",DE29)))))))</f>
        <v/>
      </c>
      <c r="DF36" s="39" t="str">
        <f aca="false">IF(DB32="Correspondence Address 5",IF(DF56="","",DF56),IF(DB32="Correspondence Address 4",IF(DF52="","",DF52),IF(DB32="Correspondence Address 3",IF(DF48="","",DF48),IF(DB32="Correspondence Address 2",IF(DF44="","",DF44),IF(DB32="Correspondence Address 1",IF(DF40="","",DF40),IF(DB32="Property Address",IF(DF29="","",DF29)))))))</f>
        <v/>
      </c>
      <c r="DG36" s="39" t="str">
        <f aca="false">IF(DB32="Correspondence Address 5",IF(DG56="","",DG56),IF(DB32="Correspondence Address 4",IF(DG52="","",DG52),IF(DB32="Correspondence Address 3",IF(DG48="","",DG48),IF(DB32="Correspondence Address 2",IF(DG44="","",DG44),IF(DB32="Correspondence Address 1",IF(DG40="","",DG40),IF(DB32="Property Address",IF(DG29="","",DG29)))))))</f>
        <v/>
      </c>
      <c r="DH36" s="39" t="str">
        <f aca="false">IF(DB32="Correspondence Address 5",IF(DH56="","",DH56),IF(DB32="Correspondence Address 4",IF(DH52="","",DH52),IF(DB32="Correspondence Address 3",IF(DH48="","",DH48),IF(DB32="Correspondence Address 2",IF(DH44="","",DH44),IF(DB32="Correspondence Address 1",IF(DH40="","",DH40),IF(DB32="Property Address",IF(DH29="","",DH29)))))))</f>
        <v/>
      </c>
      <c r="DJ36" s="39" t="str">
        <f aca="false">IF(DJ32="Correspondence Address 5",IF(DJ56="","",DJ56),IF(DJ32="Correspondence Address 4",IF(DJ52="","",DJ52),IF(DJ32="Correspondence Address 3",IF(DJ48="","",DJ48),IF(DJ32="Correspondence Address 2",IF(DJ44="","",DJ44),IF(DJ32="Correspondence Address 1",IF(DJ40="","",DJ40),IF(DJ32="Property Address",IF(DJ29="","",DJ29)))))))</f>
        <v/>
      </c>
      <c r="DK36" s="39" t="str">
        <f aca="false">IF(DJ32="Correspondence Address 5",IF(DK56="","",DK56),IF(DJ32="Correspondence Address 4",IF(DK52="","",DK52),IF(DJ32="Correspondence Address 3",IF(DK48="","",DK48),IF(DJ32="Correspondence Address 2",IF(DK44="","",DK44),IF(DJ32="Correspondence Address 1",IF(DK40="","",DK40),IF(DJ32="Property Address",IF(DK29="","",DK29)))))))</f>
        <v/>
      </c>
      <c r="DL36" s="39" t="str">
        <f aca="false">IF(DJ32="Correspondence Address 5",IF(DL56="","",DL56),IF(DJ32="Correspondence Address 4",IF(DL52="","",DL52),IF(DJ32="Correspondence Address 3",IF(DL48="","",DL48),IF(DJ32="Correspondence Address 2",IF(DL44="","",DL44),IF(DJ32="Correspondence Address 1",IF(DL40="","",DL40),IF(DJ32="Property Address",IF(DL29="","",DL29)))))))</f>
        <v/>
      </c>
      <c r="DM36" s="39" t="str">
        <f aca="false">IF(DJ32="Correspondence Address 5",IF(DM56="","",DM56),IF(DJ32="Correspondence Address 4",IF(DM52="","",DM52),IF(DJ32="Correspondence Address 3",IF(DM48="","",DM48),IF(DJ32="Correspondence Address 2",IF(DM44="","",DM44),IF(DJ32="Correspondence Address 1",IF(DM40="","",DM40),IF(DJ32="Property Address",IF(DM29="","",DM29)))))))</f>
        <v/>
      </c>
      <c r="DN36" s="39" t="str">
        <f aca="false">IF(DJ32="Correspondence Address 5",IF(DN56="","",DN56),IF(DJ32="Correspondence Address 4",IF(DN52="","",DN52),IF(DJ32="Correspondence Address 3",IF(DN48="","",DN48),IF(DJ32="Correspondence Address 2",IF(DN44="","",DN44),IF(DJ32="Correspondence Address 1",IF(DN40="","",DN40),IF(DJ32="Property Address",IF(DN29="","",DN29)))))))</f>
        <v/>
      </c>
      <c r="DO36" s="39" t="str">
        <f aca="false">IF(DJ32="Correspondence Address 5",IF(DO56="","",DO56),IF(DJ32="Correspondence Address 4",IF(DO52="","",DO52),IF(DJ32="Correspondence Address 3",IF(DO48="","",DO48),IF(DJ32="Correspondence Address 2",IF(DO44="","",DO44),IF(DJ32="Correspondence Address 1",IF(DO40="","",DO40),IF(DJ32="Property Address",IF(DO29="","",DO29)))))))</f>
        <v/>
      </c>
      <c r="DP36" s="39" t="str">
        <f aca="false">IF(DJ32="Correspondence Address 5",IF(DP56="","",DP56),IF(DJ32="Correspondence Address 4",IF(DP52="","",DP52),IF(DJ32="Correspondence Address 3",IF(DP48="","",DP48),IF(DJ32="Correspondence Address 2",IF(DP44="","",DP44),IF(DJ32="Correspondence Address 1",IF(DP40="","",DP40),IF(DJ32="Property Address",IF(DP29="","",DP29)))))))</f>
        <v/>
      </c>
      <c r="DR36" s="39" t="str">
        <f aca="false">IF(DR32="Correspondence Address 5",IF(DR56="","",DR56),IF(DR32="Correspondence Address 4",IF(DR52="","",DR52),IF(DR32="Correspondence Address 3",IF(DR48="","",DR48),IF(DR32="Correspondence Address 2",IF(DR44="","",DR44),IF(DR32="Correspondence Address 1",IF(DR40="","",DR40),IF(DR32="Property Address",IF(DR29="","",DR29)))))))</f>
        <v/>
      </c>
      <c r="DS36" s="39" t="str">
        <f aca="false">IF(DR32="Correspondence Address 5",IF(DS56="","",DS56),IF(DR32="Correspondence Address 4",IF(DS52="","",DS52),IF(DR32="Correspondence Address 3",IF(DS48="","",DS48),IF(DR32="Correspondence Address 2",IF(DS44="","",DS44),IF(DR32="Correspondence Address 1",IF(DS40="","",DS40),IF(DR32="Property Address",IF(DS29="","",DS29)))))))</f>
        <v/>
      </c>
      <c r="DT36" s="39" t="str">
        <f aca="false">IF(DR32="Correspondence Address 5",IF(DT56="","",DT56),IF(DR32="Correspondence Address 4",IF(DT52="","",DT52),IF(DR32="Correspondence Address 3",IF(DT48="","",DT48),IF(DR32="Correspondence Address 2",IF(DT44="","",DT44),IF(DR32="Correspondence Address 1",IF(DT40="","",DT40),IF(DR32="Property Address",IF(DT29="","",DT29)))))))</f>
        <v/>
      </c>
      <c r="DU36" s="39" t="str">
        <f aca="false">IF(DR32="Correspondence Address 5",IF(DU56="","",DU56),IF(DR32="Correspondence Address 4",IF(DU52="","",DU52),IF(DR32="Correspondence Address 3",IF(DU48="","",DU48),IF(DR32="Correspondence Address 2",IF(DU44="","",DU44),IF(DR32="Correspondence Address 1",IF(DU40="","",DU40),IF(DR32="Property Address",IF(DU29="","",DU29)))))))</f>
        <v/>
      </c>
      <c r="DV36" s="39" t="str">
        <f aca="false">IF(DR32="Correspondence Address 5",IF(DV56="","",DV56),IF(DR32="Correspondence Address 4",IF(DV52="","",DV52),IF(DR32="Correspondence Address 3",IF(DV48="","",DV48),IF(DR32="Correspondence Address 2",IF(DV44="","",DV44),IF(DR32="Correspondence Address 1",IF(DV40="","",DV40),IF(DR32="Property Address",IF(DV29="","",DV29)))))))</f>
        <v/>
      </c>
      <c r="DW36" s="39" t="str">
        <f aca="false">IF(DR32="Correspondence Address 5",IF(DW56="","",DW56),IF(DR32="Correspondence Address 4",IF(DW52="","",DW52),IF(DR32="Correspondence Address 3",IF(DW48="","",DW48),IF(DR32="Correspondence Address 2",IF(DW44="","",DW44),IF(DR32="Correspondence Address 1",IF(DW40="","",DW40),IF(DR32="Property Address",IF(DW29="","",DW29)))))))</f>
        <v/>
      </c>
      <c r="DX36" s="39" t="str">
        <f aca="false">IF(DR32="Correspondence Address 5",IF(DX56="","",DX56),IF(DR32="Correspondence Address 4",IF(DX52="","",DX52),IF(DR32="Correspondence Address 3",IF(DX48="","",DX48),IF(DR32="Correspondence Address 2",IF(DX44="","",DX44),IF(DR32="Correspondence Address 1",IF(DX40="","",DX40),IF(DR32="Property Address",IF(DX29="","",DX29)))))))</f>
        <v/>
      </c>
      <c r="DZ36" s="39" t="str">
        <f aca="false">IF(DZ32="Correspondence Address 5",IF(DZ56="","",DZ56),IF(DZ32="Correspondence Address 4",IF(DZ52="","",DZ52),IF(DZ32="Correspondence Address 3",IF(DZ48="","",DZ48),IF(DZ32="Correspondence Address 2",IF(DZ44="","",DZ44),IF(DZ32="Correspondence Address 1",IF(DZ40="","",DZ40),IF(DZ32="Property Address",IF(DZ29="","",DZ29)))))))</f>
        <v/>
      </c>
      <c r="EA36" s="39" t="str">
        <f aca="false">IF(DZ32="Correspondence Address 5",IF(EA56="","",EA56),IF(DZ32="Correspondence Address 4",IF(EA52="","",EA52),IF(DZ32="Correspondence Address 3",IF(EA48="","",EA48),IF(DZ32="Correspondence Address 2",IF(EA44="","",EA44),IF(DZ32="Correspondence Address 1",IF(EA40="","",EA40),IF(DZ32="Property Address",IF(EA29="","",EA29)))))))</f>
        <v/>
      </c>
      <c r="EB36" s="39" t="str">
        <f aca="false">IF(DZ32="Correspondence Address 5",IF(EB56="","",EB56),IF(DZ32="Correspondence Address 4",IF(EB52="","",EB52),IF(DZ32="Correspondence Address 3",IF(EB48="","",EB48),IF(DZ32="Correspondence Address 2",IF(EB44="","",EB44),IF(DZ32="Correspondence Address 1",IF(EB40="","",EB40),IF(DZ32="Property Address",IF(EB29="","",EB29)))))))</f>
        <v/>
      </c>
      <c r="EC36" s="39" t="str">
        <f aca="false">IF(DZ32="Correspondence Address 5",IF(EC56="","",EC56),IF(DZ32="Correspondence Address 4",IF(EC52="","",EC52),IF(DZ32="Correspondence Address 3",IF(EC48="","",EC48),IF(DZ32="Correspondence Address 2",IF(EC44="","",EC44),IF(DZ32="Correspondence Address 1",IF(EC40="","",EC40),IF(DZ32="Property Address",IF(EC29="","",EC29)))))))</f>
        <v/>
      </c>
      <c r="ED36" s="39" t="str">
        <f aca="false">IF(DZ32="Correspondence Address 5",IF(ED56="","",ED56),IF(DZ32="Correspondence Address 4",IF(ED52="","",ED52),IF(DZ32="Correspondence Address 3",IF(ED48="","",ED48),IF(DZ32="Correspondence Address 2",IF(ED44="","",ED44),IF(DZ32="Correspondence Address 1",IF(ED40="","",ED40),IF(DZ32="Property Address",IF(ED29="","",ED29)))))))</f>
        <v/>
      </c>
      <c r="EE36" s="39" t="str">
        <f aca="false">IF(DZ32="Correspondence Address 5",IF(EE56="","",EE56),IF(DZ32="Correspondence Address 4",IF(EE52="","",EE52),IF(DZ32="Correspondence Address 3",IF(EE48="","",EE48),IF(DZ32="Correspondence Address 2",IF(EE44="","",EE44),IF(DZ32="Correspondence Address 1",IF(EE40="","",EE40),IF(DZ32="Property Address",IF(EE29="","",EE29)))))))</f>
        <v/>
      </c>
      <c r="EF36" s="39" t="str">
        <f aca="false">IF(DZ32="Correspondence Address 5",IF(EF56="","",EF56),IF(DZ32="Correspondence Address 4",IF(EF52="","",EF52),IF(DZ32="Correspondence Address 3",IF(EF48="","",EF48),IF(DZ32="Correspondence Address 2",IF(EF44="","",EF44),IF(DZ32="Correspondence Address 1",IF(EF40="","",EF40),IF(DZ32="Property Address",IF(EF29="","",EF29)))))))</f>
        <v/>
      </c>
      <c r="EH36" s="39" t="str">
        <f aca="false">IF(EH32="Correspondence Address 5",IF(EH56="","",EH56),IF(EH32="Correspondence Address 4",IF(EH52="","",EH52),IF(EH32="Correspondence Address 3",IF(EH48="","",EH48),IF(EH32="Correspondence Address 2",IF(EH44="","",EH44),IF(EH32="Correspondence Address 1",IF(EH40="","",EH40),IF(EH32="Property Address",IF(EH29="","",EH29)))))))</f>
        <v/>
      </c>
      <c r="EI36" s="39" t="str">
        <f aca="false">IF(EH32="Correspondence Address 5",IF(EI56="","",EI56),IF(EH32="Correspondence Address 4",IF(EI52="","",EI52),IF(EH32="Correspondence Address 3",IF(EI48="","",EI48),IF(EH32="Correspondence Address 2",IF(EI44="","",EI44),IF(EH32="Correspondence Address 1",IF(EI40="","",EI40),IF(EH32="Property Address",IF(EI29="","",EI29)))))))</f>
        <v/>
      </c>
      <c r="EJ36" s="39" t="str">
        <f aca="false">IF(EH32="Correspondence Address 5",IF(EJ56="","",EJ56),IF(EH32="Correspondence Address 4",IF(EJ52="","",EJ52),IF(EH32="Correspondence Address 3",IF(EJ48="","",EJ48),IF(EH32="Correspondence Address 2",IF(EJ44="","",EJ44),IF(EH32="Correspondence Address 1",IF(EJ40="","",EJ40),IF(EH32="Property Address",IF(EJ29="","",EJ29)))))))</f>
        <v/>
      </c>
      <c r="EK36" s="39" t="str">
        <f aca="false">IF(EH32="Correspondence Address 5",IF(EK56="","",EK56),IF(EH32="Correspondence Address 4",IF(EK52="","",EK52),IF(EH32="Correspondence Address 3",IF(EK48="","",EK48),IF(EH32="Correspondence Address 2",IF(EK44="","",EK44),IF(EH32="Correspondence Address 1",IF(EK40="","",EK40),IF(EH32="Property Address",IF(EK29="","",EK29)))))))</f>
        <v/>
      </c>
      <c r="EL36" s="39" t="str">
        <f aca="false">IF(EH32="Correspondence Address 5",IF(EL56="","",EL56),IF(EH32="Correspondence Address 4",IF(EL52="","",EL52),IF(EH32="Correspondence Address 3",IF(EL48="","",EL48),IF(EH32="Correspondence Address 2",IF(EL44="","",EL44),IF(EH32="Correspondence Address 1",IF(EL40="","",EL40),IF(EH32="Property Address",IF(EL29="","",EL29)))))))</f>
        <v/>
      </c>
      <c r="EM36" s="39" t="str">
        <f aca="false">IF(EH32="Correspondence Address 5",IF(EM56="","",EM56),IF(EH32="Correspondence Address 4",IF(EM52="","",EM52),IF(EH32="Correspondence Address 3",IF(EM48="","",EM48),IF(EH32="Correspondence Address 2",IF(EM44="","",EM44),IF(EH32="Correspondence Address 1",IF(EM40="","",EM40),IF(EH32="Property Address",IF(EM29="","",EM29)))))))</f>
        <v/>
      </c>
      <c r="EN36" s="39" t="str">
        <f aca="false">IF(EH32="Correspondence Address 5",IF(EN56="","",EN56),IF(EH32="Correspondence Address 4",IF(EN52="","",EN52),IF(EH32="Correspondence Address 3",IF(EN48="","",EN48),IF(EH32="Correspondence Address 2",IF(EN44="","",EN44),IF(EH32="Correspondence Address 1",IF(EN40="","",EN40),IF(EH32="Property Address",IF(EN29="","",EN29)))))))</f>
        <v/>
      </c>
      <c r="EP36" s="39" t="str">
        <f aca="false">IF(EP32="Correspondence Address 5",IF(EP56="","",EP56),IF(EP32="Correspondence Address 4",IF(EP52="","",EP52),IF(EP32="Correspondence Address 3",IF(EP48="","",EP48),IF(EP32="Correspondence Address 2",IF(EP44="","",EP44),IF(EP32="Correspondence Address 1",IF(EP40="","",EP40),IF(EP32="Property Address",IF(EP29="","",EP29)))))))</f>
        <v/>
      </c>
      <c r="EQ36" s="39" t="str">
        <f aca="false">IF(EP32="Correspondence Address 5",IF(EQ56="","",EQ56),IF(EP32="Correspondence Address 4",IF(EQ52="","",EQ52),IF(EP32="Correspondence Address 3",IF(EQ48="","",EQ48),IF(EP32="Correspondence Address 2",IF(EQ44="","",EQ44),IF(EP32="Correspondence Address 1",IF(EQ40="","",EQ40),IF(EP32="Property Address",IF(EQ29="","",EQ29)))))))</f>
        <v/>
      </c>
      <c r="ER36" s="39" t="str">
        <f aca="false">IF(EP32="Correspondence Address 5",IF(ER56="","",ER56),IF(EP32="Correspondence Address 4",IF(ER52="","",ER52),IF(EP32="Correspondence Address 3",IF(ER48="","",ER48),IF(EP32="Correspondence Address 2",IF(ER44="","",ER44),IF(EP32="Correspondence Address 1",IF(ER40="","",ER40),IF(EP32="Property Address",IF(ER29="","",ER29)))))))</f>
        <v/>
      </c>
      <c r="ES36" s="39" t="str">
        <f aca="false">IF(EP32="Correspondence Address 5",IF(ES56="","",ES56),IF(EP32="Correspondence Address 4",IF(ES52="","",ES52),IF(EP32="Correspondence Address 3",IF(ES48="","",ES48),IF(EP32="Correspondence Address 2",IF(ES44="","",ES44),IF(EP32="Correspondence Address 1",IF(ES40="","",ES40),IF(EP32="Property Address",IF(ES29="","",ES29)))))))</f>
        <v/>
      </c>
      <c r="ET36" s="39" t="str">
        <f aca="false">IF(EP32="Correspondence Address 5",IF(ET56="","",ET56),IF(EP32="Correspondence Address 4",IF(ET52="","",ET52),IF(EP32="Correspondence Address 3",IF(ET48="","",ET48),IF(EP32="Correspondence Address 2",IF(ET44="","",ET44),IF(EP32="Correspondence Address 1",IF(ET40="","",ET40),IF(EP32="Property Address",IF(ET29="","",ET29)))))))</f>
        <v/>
      </c>
      <c r="EU36" s="39" t="str">
        <f aca="false">IF(EP32="Correspondence Address 5",IF(EU56="","",EU56),IF(EP32="Correspondence Address 4",IF(EU52="","",EU52),IF(EP32="Correspondence Address 3",IF(EU48="","",EU48),IF(EP32="Correspondence Address 2",IF(EU44="","",EU44),IF(EP32="Correspondence Address 1",IF(EU40="","",EU40),IF(EP32="Property Address",IF(EU29="","",EU29)))))))</f>
        <v/>
      </c>
      <c r="EV36" s="39" t="str">
        <f aca="false">IF(EP32="Correspondence Address 5",IF(EV56="","",EV56),IF(EP32="Correspondence Address 4",IF(EV52="","",EV52),IF(EP32="Correspondence Address 3",IF(EV48="","",EV48),IF(EP32="Correspondence Address 2",IF(EV44="","",EV44),IF(EP32="Correspondence Address 1",IF(EV40="","",EV40),IF(EP32="Property Address",IF(EV29="","",EV29)))))))</f>
        <v/>
      </c>
      <c r="EX36" s="39" t="str">
        <f aca="false">IF(EX32="Correspondence Address 5",IF(EX56="","",EX56),IF(EX32="Correspondence Address 4",IF(EX52="","",EX52),IF(EX32="Correspondence Address 3",IF(EX48="","",EX48),IF(EX32="Correspondence Address 2",IF(EX44="","",EX44),IF(EX32="Correspondence Address 1",IF(EX40="","",EX40),IF(EX32="Property Address",IF(EX29="","",EX29)))))))</f>
        <v/>
      </c>
      <c r="EY36" s="39" t="str">
        <f aca="false">IF(EX32="Correspondence Address 5",IF(EY56="","",EY56),IF(EX32="Correspondence Address 4",IF(EY52="","",EY52),IF(EX32="Correspondence Address 3",IF(EY48="","",EY48),IF(EX32="Correspondence Address 2",IF(EY44="","",EY44),IF(EX32="Correspondence Address 1",IF(EY40="","",EY40),IF(EX32="Property Address",IF(EY29="","",EY29)))))))</f>
        <v/>
      </c>
      <c r="EZ36" s="39" t="str">
        <f aca="false">IF(EX32="Correspondence Address 5",IF(EZ56="","",EZ56),IF(EX32="Correspondence Address 4",IF(EZ52="","",EZ52),IF(EX32="Correspondence Address 3",IF(EZ48="","",EZ48),IF(EX32="Correspondence Address 2",IF(EZ44="","",EZ44),IF(EX32="Correspondence Address 1",IF(EZ40="","",EZ40),IF(EX32="Property Address",IF(EZ29="","",EZ29)))))))</f>
        <v/>
      </c>
      <c r="FA36" s="39" t="str">
        <f aca="false">IF(EX32="Correspondence Address 5",IF(FA56="","",FA56),IF(EX32="Correspondence Address 4",IF(FA52="","",FA52),IF(EX32="Correspondence Address 3",IF(FA48="","",FA48),IF(EX32="Correspondence Address 2",IF(FA44="","",FA44),IF(EX32="Correspondence Address 1",IF(FA40="","",FA40),IF(EX32="Property Address",IF(FA29="","",FA29)))))))</f>
        <v/>
      </c>
      <c r="FB36" s="39" t="str">
        <f aca="false">IF(EX32="Correspondence Address 5",IF(FB56="","",FB56),IF(EX32="Correspondence Address 4",IF(FB52="","",FB52),IF(EX32="Correspondence Address 3",IF(FB48="","",FB48),IF(EX32="Correspondence Address 2",IF(FB44="","",FB44),IF(EX32="Correspondence Address 1",IF(FB40="","",FB40),IF(EX32="Property Address",IF(FB29="","",FB29)))))))</f>
        <v/>
      </c>
      <c r="FC36" s="39" t="str">
        <f aca="false">IF(EX32="Correspondence Address 5",IF(FC56="","",FC56),IF(EX32="Correspondence Address 4",IF(FC52="","",FC52),IF(EX32="Correspondence Address 3",IF(FC48="","",FC48),IF(EX32="Correspondence Address 2",IF(FC44="","",FC44),IF(EX32="Correspondence Address 1",IF(FC40="","",FC40),IF(EX32="Property Address",IF(FC29="","",FC29)))))))</f>
        <v/>
      </c>
      <c r="FD36" s="39" t="str">
        <f aca="false">IF(EX32="Correspondence Address 5",IF(FD56="","",FD56),IF(EX32="Correspondence Address 4",IF(FD52="","",FD52),IF(EX32="Correspondence Address 3",IF(FD48="","",FD48),IF(EX32="Correspondence Address 2",IF(FD44="","",FD44),IF(EX32="Correspondence Address 1",IF(FD40="","",FD40),IF(EX32="Property Address",IF(FD29="","",FD29)))))))</f>
        <v/>
      </c>
    </row>
    <row r="37" customFormat="false" ht="15" hidden="false" customHeight="false" outlineLevel="0" collapsed="false"/>
    <row r="38" customFormat="false" ht="16.5" hidden="false" customHeight="true" outlineLevel="0" collapsed="false">
      <c r="B38" s="32" t="s">
        <v>75</v>
      </c>
      <c r="C38" s="32"/>
      <c r="D38" s="32"/>
      <c r="E38" s="3"/>
      <c r="F38" s="3"/>
      <c r="G38" s="3"/>
      <c r="H38" s="3"/>
      <c r="J38" s="32" t="s">
        <v>75</v>
      </c>
      <c r="K38" s="32"/>
      <c r="L38" s="32"/>
      <c r="M38" s="3"/>
      <c r="N38" s="3"/>
      <c r="O38" s="3"/>
      <c r="P38" s="3"/>
      <c r="R38" s="32" t="s">
        <v>75</v>
      </c>
      <c r="S38" s="32"/>
      <c r="T38" s="32"/>
      <c r="U38" s="3"/>
      <c r="V38" s="3"/>
      <c r="W38" s="3"/>
      <c r="X38" s="3"/>
      <c r="Z38" s="32" t="s">
        <v>75</v>
      </c>
      <c r="AA38" s="32"/>
      <c r="AB38" s="32"/>
      <c r="AC38" s="3"/>
      <c r="AD38" s="3"/>
      <c r="AE38" s="3"/>
      <c r="AF38" s="3"/>
      <c r="AH38" s="32" t="s">
        <v>75</v>
      </c>
      <c r="AI38" s="32"/>
      <c r="AJ38" s="32"/>
      <c r="AK38" s="3"/>
      <c r="AL38" s="3"/>
      <c r="AM38" s="3"/>
      <c r="AN38" s="3"/>
      <c r="AP38" s="32" t="s">
        <v>75</v>
      </c>
      <c r="AQ38" s="32"/>
      <c r="AR38" s="32"/>
      <c r="AS38" s="3"/>
      <c r="AT38" s="3"/>
      <c r="AU38" s="3"/>
      <c r="AV38" s="3"/>
      <c r="AX38" s="32" t="s">
        <v>75</v>
      </c>
      <c r="AY38" s="32"/>
      <c r="AZ38" s="32"/>
      <c r="BA38" s="3"/>
      <c r="BB38" s="3"/>
      <c r="BC38" s="3"/>
      <c r="BD38" s="3"/>
      <c r="BF38" s="32" t="s">
        <v>75</v>
      </c>
      <c r="BG38" s="32"/>
      <c r="BH38" s="32"/>
      <c r="BI38" s="3"/>
      <c r="BJ38" s="3"/>
      <c r="BK38" s="3"/>
      <c r="BL38" s="3"/>
      <c r="BN38" s="32" t="s">
        <v>75</v>
      </c>
      <c r="BO38" s="32"/>
      <c r="BP38" s="32"/>
      <c r="BQ38" s="3"/>
      <c r="BR38" s="3"/>
      <c r="BS38" s="3"/>
      <c r="BT38" s="3"/>
      <c r="BV38" s="32" t="s">
        <v>75</v>
      </c>
      <c r="BW38" s="32"/>
      <c r="BX38" s="32"/>
      <c r="BY38" s="3"/>
      <c r="BZ38" s="3"/>
      <c r="CA38" s="3"/>
      <c r="CB38" s="3"/>
      <c r="CD38" s="32" t="s">
        <v>75</v>
      </c>
      <c r="CE38" s="32"/>
      <c r="CF38" s="32"/>
      <c r="CG38" s="3"/>
      <c r="CH38" s="3"/>
      <c r="CI38" s="3"/>
      <c r="CJ38" s="3"/>
      <c r="CL38" s="32" t="s">
        <v>75</v>
      </c>
      <c r="CM38" s="32"/>
      <c r="CN38" s="32"/>
      <c r="CO38" s="3"/>
      <c r="CP38" s="3"/>
      <c r="CQ38" s="3"/>
      <c r="CR38" s="3"/>
      <c r="CT38" s="32" t="s">
        <v>75</v>
      </c>
      <c r="CU38" s="32"/>
      <c r="CV38" s="32"/>
      <c r="CW38" s="3"/>
      <c r="CX38" s="3"/>
      <c r="CY38" s="3"/>
      <c r="CZ38" s="3"/>
      <c r="DB38" s="32" t="s">
        <v>75</v>
      </c>
      <c r="DC38" s="32"/>
      <c r="DD38" s="32"/>
      <c r="DE38" s="3"/>
      <c r="DF38" s="3"/>
      <c r="DG38" s="3"/>
      <c r="DH38" s="3"/>
      <c r="DJ38" s="32" t="s">
        <v>75</v>
      </c>
      <c r="DK38" s="32"/>
      <c r="DL38" s="32"/>
      <c r="DM38" s="3"/>
      <c r="DN38" s="3"/>
      <c r="DO38" s="3"/>
      <c r="DP38" s="3"/>
      <c r="DR38" s="32" t="s">
        <v>75</v>
      </c>
      <c r="DS38" s="32"/>
      <c r="DT38" s="32"/>
      <c r="DU38" s="3"/>
      <c r="DV38" s="3"/>
      <c r="DW38" s="3"/>
      <c r="DX38" s="3"/>
      <c r="DZ38" s="32" t="s">
        <v>75</v>
      </c>
      <c r="EA38" s="32"/>
      <c r="EB38" s="32"/>
      <c r="EC38" s="3"/>
      <c r="ED38" s="3"/>
      <c r="EE38" s="3"/>
      <c r="EF38" s="3"/>
      <c r="EH38" s="32" t="s">
        <v>75</v>
      </c>
      <c r="EI38" s="32"/>
      <c r="EJ38" s="32"/>
      <c r="EK38" s="3"/>
      <c r="EL38" s="3"/>
      <c r="EM38" s="3"/>
      <c r="EN38" s="3"/>
      <c r="EP38" s="32" t="s">
        <v>75</v>
      </c>
      <c r="EQ38" s="32"/>
      <c r="ER38" s="32"/>
      <c r="ES38" s="3"/>
      <c r="ET38" s="3"/>
      <c r="EU38" s="3"/>
      <c r="EV38" s="3"/>
      <c r="EX38" s="32" t="s">
        <v>75</v>
      </c>
      <c r="EY38" s="32"/>
      <c r="EZ38" s="32"/>
      <c r="FA38" s="3"/>
      <c r="FB38" s="3"/>
      <c r="FC38" s="3"/>
      <c r="FD38" s="3"/>
    </row>
    <row r="39" customFormat="false" ht="14.6" hidden="false" customHeight="false" outlineLevel="0" collapsed="false">
      <c r="B39" s="23" t="s">
        <v>25</v>
      </c>
      <c r="C39" s="24" t="s">
        <v>26</v>
      </c>
      <c r="D39" s="24" t="s">
        <v>27</v>
      </c>
      <c r="E39" s="24" t="s">
        <v>28</v>
      </c>
      <c r="F39" s="24" t="s">
        <v>29</v>
      </c>
      <c r="G39" s="24" t="s">
        <v>30</v>
      </c>
      <c r="H39" s="25" t="s">
        <v>31</v>
      </c>
      <c r="J39" s="23" t="s">
        <v>25</v>
      </c>
      <c r="K39" s="24" t="s">
        <v>26</v>
      </c>
      <c r="L39" s="24" t="s">
        <v>27</v>
      </c>
      <c r="M39" s="24" t="s">
        <v>28</v>
      </c>
      <c r="N39" s="24" t="s">
        <v>29</v>
      </c>
      <c r="O39" s="24" t="s">
        <v>30</v>
      </c>
      <c r="P39" s="25" t="s">
        <v>31</v>
      </c>
      <c r="R39" s="23" t="s">
        <v>25</v>
      </c>
      <c r="S39" s="24" t="s">
        <v>26</v>
      </c>
      <c r="T39" s="24" t="s">
        <v>27</v>
      </c>
      <c r="U39" s="24" t="s">
        <v>28</v>
      </c>
      <c r="V39" s="24" t="s">
        <v>29</v>
      </c>
      <c r="W39" s="24" t="s">
        <v>30</v>
      </c>
      <c r="X39" s="25" t="s">
        <v>31</v>
      </c>
      <c r="Z39" s="23" t="s">
        <v>25</v>
      </c>
      <c r="AA39" s="24" t="s">
        <v>26</v>
      </c>
      <c r="AB39" s="24" t="s">
        <v>27</v>
      </c>
      <c r="AC39" s="24" t="s">
        <v>28</v>
      </c>
      <c r="AD39" s="24" t="s">
        <v>29</v>
      </c>
      <c r="AE39" s="24" t="s">
        <v>30</v>
      </c>
      <c r="AF39" s="25" t="s">
        <v>31</v>
      </c>
      <c r="AH39" s="23" t="s">
        <v>25</v>
      </c>
      <c r="AI39" s="24" t="s">
        <v>26</v>
      </c>
      <c r="AJ39" s="24" t="s">
        <v>27</v>
      </c>
      <c r="AK39" s="24" t="s">
        <v>28</v>
      </c>
      <c r="AL39" s="24" t="s">
        <v>29</v>
      </c>
      <c r="AM39" s="24" t="s">
        <v>30</v>
      </c>
      <c r="AN39" s="25" t="s">
        <v>31</v>
      </c>
      <c r="AP39" s="23" t="s">
        <v>25</v>
      </c>
      <c r="AQ39" s="24" t="s">
        <v>26</v>
      </c>
      <c r="AR39" s="24" t="s">
        <v>27</v>
      </c>
      <c r="AS39" s="24" t="s">
        <v>28</v>
      </c>
      <c r="AT39" s="24" t="s">
        <v>29</v>
      </c>
      <c r="AU39" s="24" t="s">
        <v>30</v>
      </c>
      <c r="AV39" s="25" t="s">
        <v>31</v>
      </c>
      <c r="AX39" s="23" t="s">
        <v>25</v>
      </c>
      <c r="AY39" s="24" t="s">
        <v>26</v>
      </c>
      <c r="AZ39" s="24" t="s">
        <v>27</v>
      </c>
      <c r="BA39" s="24" t="s">
        <v>28</v>
      </c>
      <c r="BB39" s="24" t="s">
        <v>29</v>
      </c>
      <c r="BC39" s="24" t="s">
        <v>30</v>
      </c>
      <c r="BD39" s="25" t="s">
        <v>31</v>
      </c>
      <c r="BF39" s="23" t="s">
        <v>25</v>
      </c>
      <c r="BG39" s="24" t="s">
        <v>26</v>
      </c>
      <c r="BH39" s="24" t="s">
        <v>27</v>
      </c>
      <c r="BI39" s="24" t="s">
        <v>28</v>
      </c>
      <c r="BJ39" s="24" t="s">
        <v>29</v>
      </c>
      <c r="BK39" s="24" t="s">
        <v>30</v>
      </c>
      <c r="BL39" s="25" t="s">
        <v>31</v>
      </c>
      <c r="BN39" s="23" t="s">
        <v>25</v>
      </c>
      <c r="BO39" s="24" t="s">
        <v>26</v>
      </c>
      <c r="BP39" s="24" t="s">
        <v>27</v>
      </c>
      <c r="BQ39" s="24" t="s">
        <v>28</v>
      </c>
      <c r="BR39" s="24" t="s">
        <v>29</v>
      </c>
      <c r="BS39" s="24" t="s">
        <v>30</v>
      </c>
      <c r="BT39" s="25" t="s">
        <v>31</v>
      </c>
      <c r="BV39" s="23" t="s">
        <v>25</v>
      </c>
      <c r="BW39" s="24" t="s">
        <v>26</v>
      </c>
      <c r="BX39" s="24" t="s">
        <v>27</v>
      </c>
      <c r="BY39" s="24" t="s">
        <v>28</v>
      </c>
      <c r="BZ39" s="24" t="s">
        <v>29</v>
      </c>
      <c r="CA39" s="24" t="s">
        <v>30</v>
      </c>
      <c r="CB39" s="25" t="s">
        <v>31</v>
      </c>
      <c r="CD39" s="23" t="s">
        <v>25</v>
      </c>
      <c r="CE39" s="24" t="s">
        <v>26</v>
      </c>
      <c r="CF39" s="24" t="s">
        <v>27</v>
      </c>
      <c r="CG39" s="24" t="s">
        <v>28</v>
      </c>
      <c r="CH39" s="24" t="s">
        <v>29</v>
      </c>
      <c r="CI39" s="24" t="s">
        <v>30</v>
      </c>
      <c r="CJ39" s="25" t="s">
        <v>31</v>
      </c>
      <c r="CL39" s="23" t="s">
        <v>25</v>
      </c>
      <c r="CM39" s="24" t="s">
        <v>26</v>
      </c>
      <c r="CN39" s="24" t="s">
        <v>27</v>
      </c>
      <c r="CO39" s="24" t="s">
        <v>28</v>
      </c>
      <c r="CP39" s="24" t="s">
        <v>29</v>
      </c>
      <c r="CQ39" s="24" t="s">
        <v>30</v>
      </c>
      <c r="CR39" s="25" t="s">
        <v>31</v>
      </c>
      <c r="CT39" s="23" t="s">
        <v>25</v>
      </c>
      <c r="CU39" s="24" t="s">
        <v>26</v>
      </c>
      <c r="CV39" s="24" t="s">
        <v>27</v>
      </c>
      <c r="CW39" s="24" t="s">
        <v>28</v>
      </c>
      <c r="CX39" s="24" t="s">
        <v>29</v>
      </c>
      <c r="CY39" s="24" t="s">
        <v>30</v>
      </c>
      <c r="CZ39" s="25" t="s">
        <v>31</v>
      </c>
      <c r="DB39" s="23" t="s">
        <v>25</v>
      </c>
      <c r="DC39" s="24" t="s">
        <v>26</v>
      </c>
      <c r="DD39" s="24" t="s">
        <v>27</v>
      </c>
      <c r="DE39" s="24" t="s">
        <v>28</v>
      </c>
      <c r="DF39" s="24" t="s">
        <v>29</v>
      </c>
      <c r="DG39" s="24" t="s">
        <v>30</v>
      </c>
      <c r="DH39" s="25" t="s">
        <v>31</v>
      </c>
      <c r="DJ39" s="23" t="s">
        <v>25</v>
      </c>
      <c r="DK39" s="24" t="s">
        <v>26</v>
      </c>
      <c r="DL39" s="24" t="s">
        <v>27</v>
      </c>
      <c r="DM39" s="24" t="s">
        <v>28</v>
      </c>
      <c r="DN39" s="24" t="s">
        <v>29</v>
      </c>
      <c r="DO39" s="24" t="s">
        <v>30</v>
      </c>
      <c r="DP39" s="25" t="s">
        <v>31</v>
      </c>
      <c r="DR39" s="23" t="s">
        <v>25</v>
      </c>
      <c r="DS39" s="24" t="s">
        <v>26</v>
      </c>
      <c r="DT39" s="24" t="s">
        <v>27</v>
      </c>
      <c r="DU39" s="24" t="s">
        <v>28</v>
      </c>
      <c r="DV39" s="24" t="s">
        <v>29</v>
      </c>
      <c r="DW39" s="24" t="s">
        <v>30</v>
      </c>
      <c r="DX39" s="25" t="s">
        <v>31</v>
      </c>
      <c r="DZ39" s="23" t="s">
        <v>25</v>
      </c>
      <c r="EA39" s="24" t="s">
        <v>26</v>
      </c>
      <c r="EB39" s="24" t="s">
        <v>27</v>
      </c>
      <c r="EC39" s="24" t="s">
        <v>28</v>
      </c>
      <c r="ED39" s="24" t="s">
        <v>29</v>
      </c>
      <c r="EE39" s="24" t="s">
        <v>30</v>
      </c>
      <c r="EF39" s="25" t="s">
        <v>31</v>
      </c>
      <c r="EH39" s="23" t="s">
        <v>25</v>
      </c>
      <c r="EI39" s="24" t="s">
        <v>26</v>
      </c>
      <c r="EJ39" s="24" t="s">
        <v>27</v>
      </c>
      <c r="EK39" s="24" t="s">
        <v>28</v>
      </c>
      <c r="EL39" s="24" t="s">
        <v>29</v>
      </c>
      <c r="EM39" s="24" t="s">
        <v>30</v>
      </c>
      <c r="EN39" s="25" t="s">
        <v>31</v>
      </c>
      <c r="EP39" s="23" t="s">
        <v>25</v>
      </c>
      <c r="EQ39" s="24" t="s">
        <v>26</v>
      </c>
      <c r="ER39" s="24" t="s">
        <v>27</v>
      </c>
      <c r="ES39" s="24" t="s">
        <v>28</v>
      </c>
      <c r="ET39" s="24" t="s">
        <v>29</v>
      </c>
      <c r="EU39" s="24" t="s">
        <v>30</v>
      </c>
      <c r="EV39" s="25" t="s">
        <v>31</v>
      </c>
      <c r="EX39" s="23" t="s">
        <v>25</v>
      </c>
      <c r="EY39" s="24" t="s">
        <v>26</v>
      </c>
      <c r="EZ39" s="24" t="s">
        <v>27</v>
      </c>
      <c r="FA39" s="24" t="s">
        <v>28</v>
      </c>
      <c r="FB39" s="24" t="s">
        <v>29</v>
      </c>
      <c r="FC39" s="24" t="s">
        <v>30</v>
      </c>
      <c r="FD39" s="25" t="s">
        <v>31</v>
      </c>
    </row>
    <row r="40" customFormat="false" ht="14.6" hidden="false" customHeight="false" outlineLevel="0" collapsed="false">
      <c r="B40" s="15"/>
      <c r="C40" s="15"/>
      <c r="D40" s="15"/>
      <c r="E40" s="15"/>
      <c r="F40" s="15"/>
      <c r="G40" s="15"/>
      <c r="H40" s="15"/>
      <c r="J40" s="15"/>
      <c r="K40" s="15"/>
      <c r="L40" s="15"/>
      <c r="M40" s="15"/>
      <c r="N40" s="15"/>
      <c r="O40" s="15"/>
      <c r="P40" s="15"/>
      <c r="R40" s="15"/>
      <c r="S40" s="15"/>
      <c r="T40" s="15"/>
      <c r="U40" s="15"/>
      <c r="V40" s="15"/>
      <c r="W40" s="15"/>
      <c r="X40" s="15"/>
      <c r="Z40" s="15"/>
      <c r="AA40" s="15"/>
      <c r="AB40" s="15"/>
      <c r="AC40" s="15"/>
      <c r="AD40" s="15"/>
      <c r="AE40" s="15"/>
      <c r="AF40" s="15"/>
      <c r="AH40" s="15"/>
      <c r="AI40" s="15"/>
      <c r="AJ40" s="15"/>
      <c r="AK40" s="15"/>
      <c r="AL40" s="15"/>
      <c r="AM40" s="15"/>
      <c r="AN40" s="15"/>
      <c r="AP40" s="15"/>
      <c r="AQ40" s="15"/>
      <c r="AR40" s="15"/>
      <c r="AS40" s="15"/>
      <c r="AT40" s="15"/>
      <c r="AU40" s="15"/>
      <c r="AV40" s="15"/>
      <c r="AX40" s="15"/>
      <c r="AY40" s="15"/>
      <c r="AZ40" s="15"/>
      <c r="BA40" s="15"/>
      <c r="BB40" s="15"/>
      <c r="BC40" s="15"/>
      <c r="BD40" s="15"/>
      <c r="BF40" s="15"/>
      <c r="BG40" s="15"/>
      <c r="BH40" s="15"/>
      <c r="BI40" s="15"/>
      <c r="BJ40" s="15"/>
      <c r="BK40" s="15"/>
      <c r="BL40" s="15"/>
      <c r="BN40" s="15"/>
      <c r="BO40" s="15"/>
      <c r="BP40" s="15"/>
      <c r="BQ40" s="15"/>
      <c r="BR40" s="15"/>
      <c r="BS40" s="15"/>
      <c r="BT40" s="15"/>
      <c r="BV40" s="15"/>
      <c r="BW40" s="15"/>
      <c r="BX40" s="15"/>
      <c r="BY40" s="15"/>
      <c r="BZ40" s="15"/>
      <c r="CA40" s="15"/>
      <c r="CB40" s="15"/>
      <c r="CD40" s="15"/>
      <c r="CE40" s="15"/>
      <c r="CF40" s="15"/>
      <c r="CG40" s="15"/>
      <c r="CH40" s="15"/>
      <c r="CI40" s="15"/>
      <c r="CJ40" s="15"/>
      <c r="CL40" s="15"/>
      <c r="CM40" s="15"/>
      <c r="CN40" s="15"/>
      <c r="CO40" s="15"/>
      <c r="CP40" s="15"/>
      <c r="CQ40" s="15"/>
      <c r="CR40" s="15"/>
      <c r="CT40" s="15"/>
      <c r="CU40" s="15"/>
      <c r="CV40" s="15"/>
      <c r="CW40" s="15"/>
      <c r="CX40" s="15"/>
      <c r="CY40" s="15"/>
      <c r="CZ40" s="15"/>
      <c r="DB40" s="15"/>
      <c r="DC40" s="15"/>
      <c r="DD40" s="15"/>
      <c r="DE40" s="15"/>
      <c r="DF40" s="15"/>
      <c r="DG40" s="15"/>
      <c r="DH40" s="15"/>
      <c r="DJ40" s="15"/>
      <c r="DK40" s="15"/>
      <c r="DL40" s="15"/>
      <c r="DM40" s="15"/>
      <c r="DN40" s="15"/>
      <c r="DO40" s="15"/>
      <c r="DP40" s="15"/>
      <c r="DR40" s="15"/>
      <c r="DS40" s="15"/>
      <c r="DT40" s="15"/>
      <c r="DU40" s="15"/>
      <c r="DV40" s="15"/>
      <c r="DW40" s="15"/>
      <c r="DX40" s="15"/>
      <c r="DZ40" s="15"/>
      <c r="EA40" s="15"/>
      <c r="EB40" s="15"/>
      <c r="EC40" s="15"/>
      <c r="ED40" s="15"/>
      <c r="EE40" s="15"/>
      <c r="EF40" s="15"/>
      <c r="EH40" s="15"/>
      <c r="EI40" s="15"/>
      <c r="EJ40" s="15"/>
      <c r="EK40" s="15"/>
      <c r="EL40" s="15"/>
      <c r="EM40" s="15"/>
      <c r="EN40" s="15"/>
      <c r="EP40" s="15"/>
      <c r="EQ40" s="15"/>
      <c r="ER40" s="15"/>
      <c r="ES40" s="15"/>
      <c r="ET40" s="15"/>
      <c r="EU40" s="15"/>
      <c r="EV40" s="15"/>
      <c r="EX40" s="15"/>
      <c r="EY40" s="15"/>
      <c r="EZ40" s="15"/>
      <c r="FA40" s="15"/>
      <c r="FB40" s="15"/>
      <c r="FC40" s="15"/>
      <c r="FD40" s="15"/>
    </row>
    <row r="41" customFormat="false" ht="15" hidden="false" customHeight="false" outlineLevel="0" collapsed="false"/>
    <row r="42" customFormat="false" ht="16.5" hidden="false" customHeight="true" outlineLevel="0" collapsed="false">
      <c r="B42" s="32" t="s">
        <v>78</v>
      </c>
      <c r="C42" s="32"/>
      <c r="D42" s="32"/>
      <c r="E42" s="3"/>
      <c r="F42" s="3"/>
      <c r="G42" s="3"/>
      <c r="H42" s="3"/>
      <c r="J42" s="32" t="s">
        <v>78</v>
      </c>
      <c r="K42" s="32"/>
      <c r="L42" s="32"/>
      <c r="M42" s="3"/>
      <c r="N42" s="3"/>
      <c r="O42" s="3"/>
      <c r="P42" s="3"/>
      <c r="R42" s="32" t="s">
        <v>78</v>
      </c>
      <c r="S42" s="32"/>
      <c r="T42" s="32"/>
      <c r="U42" s="3"/>
      <c r="V42" s="3"/>
      <c r="W42" s="3"/>
      <c r="X42" s="3"/>
      <c r="Z42" s="32" t="s">
        <v>78</v>
      </c>
      <c r="AA42" s="32"/>
      <c r="AB42" s="32"/>
      <c r="AC42" s="3"/>
      <c r="AD42" s="3"/>
      <c r="AE42" s="3"/>
      <c r="AF42" s="3"/>
      <c r="AH42" s="32" t="s">
        <v>78</v>
      </c>
      <c r="AI42" s="32"/>
      <c r="AJ42" s="32"/>
      <c r="AK42" s="3"/>
      <c r="AL42" s="3"/>
      <c r="AM42" s="3"/>
      <c r="AN42" s="3"/>
      <c r="AP42" s="32" t="s">
        <v>78</v>
      </c>
      <c r="AQ42" s="32"/>
      <c r="AR42" s="32"/>
      <c r="AS42" s="3"/>
      <c r="AT42" s="3"/>
      <c r="AU42" s="3"/>
      <c r="AV42" s="3"/>
      <c r="AX42" s="32" t="s">
        <v>78</v>
      </c>
      <c r="AY42" s="32"/>
      <c r="AZ42" s="32"/>
      <c r="BA42" s="3"/>
      <c r="BB42" s="3"/>
      <c r="BC42" s="3"/>
      <c r="BD42" s="3"/>
      <c r="BF42" s="32" t="s">
        <v>78</v>
      </c>
      <c r="BG42" s="32"/>
      <c r="BH42" s="32"/>
      <c r="BI42" s="3"/>
      <c r="BJ42" s="3"/>
      <c r="BK42" s="3"/>
      <c r="BL42" s="3"/>
      <c r="BN42" s="32" t="s">
        <v>78</v>
      </c>
      <c r="BO42" s="32"/>
      <c r="BP42" s="32"/>
      <c r="BQ42" s="3"/>
      <c r="BR42" s="3"/>
      <c r="BS42" s="3"/>
      <c r="BT42" s="3"/>
      <c r="BV42" s="32" t="s">
        <v>78</v>
      </c>
      <c r="BW42" s="32"/>
      <c r="BX42" s="32"/>
      <c r="BY42" s="3"/>
      <c r="BZ42" s="3"/>
      <c r="CA42" s="3"/>
      <c r="CB42" s="3"/>
      <c r="CD42" s="32" t="s">
        <v>78</v>
      </c>
      <c r="CE42" s="32"/>
      <c r="CF42" s="32"/>
      <c r="CG42" s="3"/>
      <c r="CH42" s="3"/>
      <c r="CI42" s="3"/>
      <c r="CJ42" s="3"/>
      <c r="CL42" s="32" t="s">
        <v>78</v>
      </c>
      <c r="CM42" s="32"/>
      <c r="CN42" s="32"/>
      <c r="CO42" s="3"/>
      <c r="CP42" s="3"/>
      <c r="CQ42" s="3"/>
      <c r="CR42" s="3"/>
      <c r="CT42" s="32" t="s">
        <v>78</v>
      </c>
      <c r="CU42" s="32"/>
      <c r="CV42" s="32"/>
      <c r="CW42" s="3"/>
      <c r="CX42" s="3"/>
      <c r="CY42" s="3"/>
      <c r="CZ42" s="3"/>
      <c r="DB42" s="32" t="s">
        <v>78</v>
      </c>
      <c r="DC42" s="32"/>
      <c r="DD42" s="32"/>
      <c r="DE42" s="3"/>
      <c r="DF42" s="3"/>
      <c r="DG42" s="3"/>
      <c r="DH42" s="3"/>
      <c r="DJ42" s="32" t="s">
        <v>78</v>
      </c>
      <c r="DK42" s="32"/>
      <c r="DL42" s="32"/>
      <c r="DM42" s="3"/>
      <c r="DN42" s="3"/>
      <c r="DO42" s="3"/>
      <c r="DP42" s="3"/>
      <c r="DR42" s="32" t="s">
        <v>78</v>
      </c>
      <c r="DS42" s="32"/>
      <c r="DT42" s="32"/>
      <c r="DU42" s="3"/>
      <c r="DV42" s="3"/>
      <c r="DW42" s="3"/>
      <c r="DX42" s="3"/>
      <c r="DZ42" s="32" t="s">
        <v>78</v>
      </c>
      <c r="EA42" s="32"/>
      <c r="EB42" s="32"/>
      <c r="EC42" s="3"/>
      <c r="ED42" s="3"/>
      <c r="EE42" s="3"/>
      <c r="EF42" s="3"/>
      <c r="EH42" s="32" t="s">
        <v>78</v>
      </c>
      <c r="EI42" s="32"/>
      <c r="EJ42" s="32"/>
      <c r="EK42" s="3"/>
      <c r="EL42" s="3"/>
      <c r="EM42" s="3"/>
      <c r="EN42" s="3"/>
      <c r="EP42" s="32" t="s">
        <v>78</v>
      </c>
      <c r="EQ42" s="32"/>
      <c r="ER42" s="32"/>
      <c r="ES42" s="3"/>
      <c r="ET42" s="3"/>
      <c r="EU42" s="3"/>
      <c r="EV42" s="3"/>
      <c r="EX42" s="32" t="s">
        <v>78</v>
      </c>
      <c r="EY42" s="32"/>
      <c r="EZ42" s="32"/>
      <c r="FA42" s="3"/>
      <c r="FB42" s="3"/>
      <c r="FC42" s="3"/>
      <c r="FD42" s="3"/>
    </row>
    <row r="43" customFormat="false" ht="14.6" hidden="false" customHeight="false" outlineLevel="0" collapsed="false">
      <c r="B43" s="23" t="s">
        <v>25</v>
      </c>
      <c r="C43" s="24" t="s">
        <v>26</v>
      </c>
      <c r="D43" s="24" t="s">
        <v>27</v>
      </c>
      <c r="E43" s="24" t="s">
        <v>28</v>
      </c>
      <c r="F43" s="24" t="s">
        <v>29</v>
      </c>
      <c r="G43" s="24" t="s">
        <v>30</v>
      </c>
      <c r="H43" s="25" t="s">
        <v>31</v>
      </c>
      <c r="J43" s="23" t="s">
        <v>25</v>
      </c>
      <c r="K43" s="24" t="s">
        <v>26</v>
      </c>
      <c r="L43" s="24" t="s">
        <v>27</v>
      </c>
      <c r="M43" s="24" t="s">
        <v>28</v>
      </c>
      <c r="N43" s="24" t="s">
        <v>29</v>
      </c>
      <c r="O43" s="24" t="s">
        <v>30</v>
      </c>
      <c r="P43" s="25" t="s">
        <v>31</v>
      </c>
      <c r="R43" s="23" t="s">
        <v>25</v>
      </c>
      <c r="S43" s="24" t="s">
        <v>26</v>
      </c>
      <c r="T43" s="24" t="s">
        <v>27</v>
      </c>
      <c r="U43" s="24" t="s">
        <v>28</v>
      </c>
      <c r="V43" s="24" t="s">
        <v>29</v>
      </c>
      <c r="W43" s="24" t="s">
        <v>30</v>
      </c>
      <c r="X43" s="25" t="s">
        <v>31</v>
      </c>
      <c r="Z43" s="23" t="s">
        <v>25</v>
      </c>
      <c r="AA43" s="24" t="s">
        <v>26</v>
      </c>
      <c r="AB43" s="24" t="s">
        <v>27</v>
      </c>
      <c r="AC43" s="24" t="s">
        <v>28</v>
      </c>
      <c r="AD43" s="24" t="s">
        <v>29</v>
      </c>
      <c r="AE43" s="24" t="s">
        <v>30</v>
      </c>
      <c r="AF43" s="25" t="s">
        <v>31</v>
      </c>
      <c r="AH43" s="23" t="s">
        <v>25</v>
      </c>
      <c r="AI43" s="24" t="s">
        <v>26</v>
      </c>
      <c r="AJ43" s="24" t="s">
        <v>27</v>
      </c>
      <c r="AK43" s="24" t="s">
        <v>28</v>
      </c>
      <c r="AL43" s="24" t="s">
        <v>29</v>
      </c>
      <c r="AM43" s="24" t="s">
        <v>30</v>
      </c>
      <c r="AN43" s="25" t="s">
        <v>31</v>
      </c>
      <c r="AP43" s="23" t="s">
        <v>25</v>
      </c>
      <c r="AQ43" s="24" t="s">
        <v>26</v>
      </c>
      <c r="AR43" s="24" t="s">
        <v>27</v>
      </c>
      <c r="AS43" s="24" t="s">
        <v>28</v>
      </c>
      <c r="AT43" s="24" t="s">
        <v>29</v>
      </c>
      <c r="AU43" s="24" t="s">
        <v>30</v>
      </c>
      <c r="AV43" s="25" t="s">
        <v>31</v>
      </c>
      <c r="AX43" s="23" t="s">
        <v>25</v>
      </c>
      <c r="AY43" s="24" t="s">
        <v>26</v>
      </c>
      <c r="AZ43" s="24" t="s">
        <v>27</v>
      </c>
      <c r="BA43" s="24" t="s">
        <v>28</v>
      </c>
      <c r="BB43" s="24" t="s">
        <v>29</v>
      </c>
      <c r="BC43" s="24" t="s">
        <v>30</v>
      </c>
      <c r="BD43" s="25" t="s">
        <v>31</v>
      </c>
      <c r="BF43" s="23" t="s">
        <v>25</v>
      </c>
      <c r="BG43" s="24" t="s">
        <v>26</v>
      </c>
      <c r="BH43" s="24" t="s">
        <v>27</v>
      </c>
      <c r="BI43" s="24" t="s">
        <v>28</v>
      </c>
      <c r="BJ43" s="24" t="s">
        <v>29</v>
      </c>
      <c r="BK43" s="24" t="s">
        <v>30</v>
      </c>
      <c r="BL43" s="25" t="s">
        <v>31</v>
      </c>
      <c r="BN43" s="23" t="s">
        <v>25</v>
      </c>
      <c r="BO43" s="24" t="s">
        <v>26</v>
      </c>
      <c r="BP43" s="24" t="s">
        <v>27</v>
      </c>
      <c r="BQ43" s="24" t="s">
        <v>28</v>
      </c>
      <c r="BR43" s="24" t="s">
        <v>29</v>
      </c>
      <c r="BS43" s="24" t="s">
        <v>30</v>
      </c>
      <c r="BT43" s="25" t="s">
        <v>31</v>
      </c>
      <c r="BV43" s="23" t="s">
        <v>25</v>
      </c>
      <c r="BW43" s="24" t="s">
        <v>26</v>
      </c>
      <c r="BX43" s="24" t="s">
        <v>27</v>
      </c>
      <c r="BY43" s="24" t="s">
        <v>28</v>
      </c>
      <c r="BZ43" s="24" t="s">
        <v>29</v>
      </c>
      <c r="CA43" s="24" t="s">
        <v>30</v>
      </c>
      <c r="CB43" s="25" t="s">
        <v>31</v>
      </c>
      <c r="CD43" s="23" t="s">
        <v>25</v>
      </c>
      <c r="CE43" s="24" t="s">
        <v>26</v>
      </c>
      <c r="CF43" s="24" t="s">
        <v>27</v>
      </c>
      <c r="CG43" s="24" t="s">
        <v>28</v>
      </c>
      <c r="CH43" s="24" t="s">
        <v>29</v>
      </c>
      <c r="CI43" s="24" t="s">
        <v>30</v>
      </c>
      <c r="CJ43" s="25" t="s">
        <v>31</v>
      </c>
      <c r="CL43" s="23" t="s">
        <v>25</v>
      </c>
      <c r="CM43" s="24" t="s">
        <v>26</v>
      </c>
      <c r="CN43" s="24" t="s">
        <v>27</v>
      </c>
      <c r="CO43" s="24" t="s">
        <v>28</v>
      </c>
      <c r="CP43" s="24" t="s">
        <v>29</v>
      </c>
      <c r="CQ43" s="24" t="s">
        <v>30</v>
      </c>
      <c r="CR43" s="25" t="s">
        <v>31</v>
      </c>
      <c r="CT43" s="23" t="s">
        <v>25</v>
      </c>
      <c r="CU43" s="24" t="s">
        <v>26</v>
      </c>
      <c r="CV43" s="24" t="s">
        <v>27</v>
      </c>
      <c r="CW43" s="24" t="s">
        <v>28</v>
      </c>
      <c r="CX43" s="24" t="s">
        <v>29</v>
      </c>
      <c r="CY43" s="24" t="s">
        <v>30</v>
      </c>
      <c r="CZ43" s="25" t="s">
        <v>31</v>
      </c>
      <c r="DB43" s="23" t="s">
        <v>25</v>
      </c>
      <c r="DC43" s="24" t="s">
        <v>26</v>
      </c>
      <c r="DD43" s="24" t="s">
        <v>27</v>
      </c>
      <c r="DE43" s="24" t="s">
        <v>28</v>
      </c>
      <c r="DF43" s="24" t="s">
        <v>29</v>
      </c>
      <c r="DG43" s="24" t="s">
        <v>30</v>
      </c>
      <c r="DH43" s="25" t="s">
        <v>31</v>
      </c>
      <c r="DJ43" s="23" t="s">
        <v>25</v>
      </c>
      <c r="DK43" s="24" t="s">
        <v>26</v>
      </c>
      <c r="DL43" s="24" t="s">
        <v>27</v>
      </c>
      <c r="DM43" s="24" t="s">
        <v>28</v>
      </c>
      <c r="DN43" s="24" t="s">
        <v>29</v>
      </c>
      <c r="DO43" s="24" t="s">
        <v>30</v>
      </c>
      <c r="DP43" s="25" t="s">
        <v>31</v>
      </c>
      <c r="DR43" s="23" t="s">
        <v>25</v>
      </c>
      <c r="DS43" s="24" t="s">
        <v>26</v>
      </c>
      <c r="DT43" s="24" t="s">
        <v>27</v>
      </c>
      <c r="DU43" s="24" t="s">
        <v>28</v>
      </c>
      <c r="DV43" s="24" t="s">
        <v>29</v>
      </c>
      <c r="DW43" s="24" t="s">
        <v>30</v>
      </c>
      <c r="DX43" s="25" t="s">
        <v>31</v>
      </c>
      <c r="DZ43" s="23" t="s">
        <v>25</v>
      </c>
      <c r="EA43" s="24" t="s">
        <v>26</v>
      </c>
      <c r="EB43" s="24" t="s">
        <v>27</v>
      </c>
      <c r="EC43" s="24" t="s">
        <v>28</v>
      </c>
      <c r="ED43" s="24" t="s">
        <v>29</v>
      </c>
      <c r="EE43" s="24" t="s">
        <v>30</v>
      </c>
      <c r="EF43" s="25" t="s">
        <v>31</v>
      </c>
      <c r="EH43" s="23" t="s">
        <v>25</v>
      </c>
      <c r="EI43" s="24" t="s">
        <v>26</v>
      </c>
      <c r="EJ43" s="24" t="s">
        <v>27</v>
      </c>
      <c r="EK43" s="24" t="s">
        <v>28</v>
      </c>
      <c r="EL43" s="24" t="s">
        <v>29</v>
      </c>
      <c r="EM43" s="24" t="s">
        <v>30</v>
      </c>
      <c r="EN43" s="25" t="s">
        <v>31</v>
      </c>
      <c r="EP43" s="23" t="s">
        <v>25</v>
      </c>
      <c r="EQ43" s="24" t="s">
        <v>26</v>
      </c>
      <c r="ER43" s="24" t="s">
        <v>27</v>
      </c>
      <c r="ES43" s="24" t="s">
        <v>28</v>
      </c>
      <c r="ET43" s="24" t="s">
        <v>29</v>
      </c>
      <c r="EU43" s="24" t="s">
        <v>30</v>
      </c>
      <c r="EV43" s="25" t="s">
        <v>31</v>
      </c>
      <c r="EX43" s="23" t="s">
        <v>25</v>
      </c>
      <c r="EY43" s="24" t="s">
        <v>26</v>
      </c>
      <c r="EZ43" s="24" t="s">
        <v>27</v>
      </c>
      <c r="FA43" s="24" t="s">
        <v>28</v>
      </c>
      <c r="FB43" s="24" t="s">
        <v>29</v>
      </c>
      <c r="FC43" s="24" t="s">
        <v>30</v>
      </c>
      <c r="FD43" s="25" t="s">
        <v>31</v>
      </c>
    </row>
    <row r="44" customFormat="false" ht="14.6" hidden="false" customHeight="false" outlineLevel="0" collapsed="false">
      <c r="B44" s="15"/>
      <c r="C44" s="15"/>
      <c r="D44" s="15"/>
      <c r="E44" s="15"/>
      <c r="F44" s="15"/>
      <c r="G44" s="15"/>
      <c r="H44" s="15"/>
      <c r="J44" s="15"/>
      <c r="K44" s="15"/>
      <c r="L44" s="15"/>
      <c r="M44" s="15"/>
      <c r="N44" s="15"/>
      <c r="O44" s="15"/>
      <c r="P44" s="15"/>
      <c r="R44" s="15"/>
      <c r="S44" s="15"/>
      <c r="T44" s="15"/>
      <c r="U44" s="15"/>
      <c r="V44" s="15"/>
      <c r="W44" s="15"/>
      <c r="X44" s="15"/>
      <c r="Z44" s="15"/>
      <c r="AA44" s="15"/>
      <c r="AB44" s="15"/>
      <c r="AC44" s="15"/>
      <c r="AD44" s="15"/>
      <c r="AE44" s="15"/>
      <c r="AF44" s="15"/>
      <c r="AH44" s="15"/>
      <c r="AI44" s="15"/>
      <c r="AJ44" s="15"/>
      <c r="AK44" s="15"/>
      <c r="AL44" s="15"/>
      <c r="AM44" s="15"/>
      <c r="AN44" s="15"/>
      <c r="AP44" s="15"/>
      <c r="AQ44" s="15"/>
      <c r="AR44" s="15"/>
      <c r="AS44" s="15"/>
      <c r="AT44" s="15"/>
      <c r="AU44" s="15"/>
      <c r="AV44" s="15"/>
      <c r="AX44" s="15"/>
      <c r="AY44" s="15"/>
      <c r="AZ44" s="15"/>
      <c r="BA44" s="15"/>
      <c r="BB44" s="15"/>
      <c r="BC44" s="15"/>
      <c r="BD44" s="15"/>
      <c r="BF44" s="15"/>
      <c r="BG44" s="15"/>
      <c r="BH44" s="15"/>
      <c r="BI44" s="15"/>
      <c r="BJ44" s="15"/>
      <c r="BK44" s="15"/>
      <c r="BL44" s="15"/>
      <c r="BN44" s="15"/>
      <c r="BO44" s="15"/>
      <c r="BP44" s="15"/>
      <c r="BQ44" s="15"/>
      <c r="BR44" s="15"/>
      <c r="BS44" s="15"/>
      <c r="BT44" s="15"/>
      <c r="BV44" s="15"/>
      <c r="BW44" s="15"/>
      <c r="BX44" s="15"/>
      <c r="BY44" s="15"/>
      <c r="BZ44" s="15"/>
      <c r="CA44" s="15"/>
      <c r="CB44" s="15"/>
      <c r="CD44" s="15"/>
      <c r="CE44" s="15"/>
      <c r="CF44" s="15"/>
      <c r="CG44" s="15"/>
      <c r="CH44" s="15"/>
      <c r="CI44" s="15"/>
      <c r="CJ44" s="15"/>
      <c r="CL44" s="15"/>
      <c r="CM44" s="15"/>
      <c r="CN44" s="15"/>
      <c r="CO44" s="15"/>
      <c r="CP44" s="15"/>
      <c r="CQ44" s="15"/>
      <c r="CR44" s="15"/>
      <c r="CT44" s="15"/>
      <c r="CU44" s="15"/>
      <c r="CV44" s="15"/>
      <c r="CW44" s="15"/>
      <c r="CX44" s="15"/>
      <c r="CY44" s="15"/>
      <c r="CZ44" s="15"/>
      <c r="DB44" s="15"/>
      <c r="DC44" s="15"/>
      <c r="DD44" s="15"/>
      <c r="DE44" s="15"/>
      <c r="DF44" s="15"/>
      <c r="DG44" s="15"/>
      <c r="DH44" s="15"/>
      <c r="DJ44" s="15"/>
      <c r="DK44" s="15"/>
      <c r="DL44" s="15"/>
      <c r="DM44" s="15"/>
      <c r="DN44" s="15"/>
      <c r="DO44" s="15"/>
      <c r="DP44" s="15"/>
      <c r="DR44" s="15"/>
      <c r="DS44" s="15"/>
      <c r="DT44" s="15"/>
      <c r="DU44" s="15"/>
      <c r="DV44" s="15"/>
      <c r="DW44" s="15"/>
      <c r="DX44" s="15"/>
      <c r="DZ44" s="15"/>
      <c r="EA44" s="15"/>
      <c r="EB44" s="15"/>
      <c r="EC44" s="15"/>
      <c r="ED44" s="15"/>
      <c r="EE44" s="15"/>
      <c r="EF44" s="15"/>
      <c r="EH44" s="15"/>
      <c r="EI44" s="15"/>
      <c r="EJ44" s="15"/>
      <c r="EK44" s="15"/>
      <c r="EL44" s="15"/>
      <c r="EM44" s="15"/>
      <c r="EN44" s="15"/>
      <c r="EP44" s="15"/>
      <c r="EQ44" s="15"/>
      <c r="ER44" s="15"/>
      <c r="ES44" s="15"/>
      <c r="ET44" s="15"/>
      <c r="EU44" s="15"/>
      <c r="EV44" s="15"/>
      <c r="EX44" s="15"/>
      <c r="EY44" s="15"/>
      <c r="EZ44" s="15"/>
      <c r="FA44" s="15"/>
      <c r="FB44" s="15"/>
      <c r="FC44" s="15"/>
      <c r="FD44" s="15"/>
    </row>
    <row r="45" customFormat="false" ht="15" hidden="false" customHeight="false" outlineLevel="0" collapsed="false">
      <c r="B45" s="3"/>
      <c r="C45" s="3"/>
      <c r="D45" s="3"/>
      <c r="E45" s="3"/>
      <c r="F45" s="3"/>
      <c r="G45" s="3"/>
      <c r="H45" s="3"/>
      <c r="J45" s="3"/>
      <c r="K45" s="3"/>
      <c r="L45" s="3"/>
      <c r="M45" s="3"/>
      <c r="N45" s="3"/>
      <c r="O45" s="3"/>
      <c r="P45" s="3"/>
      <c r="R45" s="3"/>
      <c r="S45" s="3"/>
      <c r="T45" s="3"/>
      <c r="U45" s="3"/>
      <c r="V45" s="3"/>
      <c r="W45" s="3"/>
      <c r="X45" s="3"/>
      <c r="Z45" s="3"/>
      <c r="AA45" s="3"/>
      <c r="AB45" s="3"/>
      <c r="AC45" s="3"/>
      <c r="AD45" s="3"/>
      <c r="AE45" s="3"/>
      <c r="AF45" s="3"/>
      <c r="AH45" s="3"/>
      <c r="AI45" s="3"/>
      <c r="AJ45" s="3"/>
      <c r="AK45" s="3"/>
      <c r="AL45" s="3"/>
      <c r="AM45" s="3"/>
      <c r="AN45" s="3"/>
      <c r="AP45" s="3"/>
      <c r="AQ45" s="3"/>
      <c r="AR45" s="3"/>
      <c r="AS45" s="3"/>
      <c r="AT45" s="3"/>
      <c r="AU45" s="3"/>
      <c r="AV45" s="3"/>
      <c r="AX45" s="3"/>
      <c r="AY45" s="3"/>
      <c r="AZ45" s="3"/>
      <c r="BA45" s="3"/>
      <c r="BB45" s="3"/>
      <c r="BC45" s="3"/>
      <c r="BD45" s="3"/>
      <c r="BF45" s="3"/>
      <c r="BG45" s="3"/>
      <c r="BH45" s="3"/>
      <c r="BI45" s="3"/>
      <c r="BJ45" s="3"/>
      <c r="BK45" s="3"/>
      <c r="BL45" s="3"/>
      <c r="BN45" s="3"/>
      <c r="BO45" s="3"/>
      <c r="BP45" s="3"/>
      <c r="BQ45" s="3"/>
      <c r="BR45" s="3"/>
      <c r="BS45" s="3"/>
      <c r="BT45" s="3"/>
      <c r="BV45" s="3"/>
      <c r="BW45" s="3"/>
      <c r="BX45" s="3"/>
      <c r="BY45" s="3"/>
      <c r="BZ45" s="3"/>
      <c r="CA45" s="3"/>
      <c r="CB45" s="3"/>
      <c r="CD45" s="3"/>
      <c r="CE45" s="3"/>
      <c r="CF45" s="3"/>
      <c r="CG45" s="3"/>
      <c r="CH45" s="3"/>
      <c r="CI45" s="3"/>
      <c r="CJ45" s="3"/>
      <c r="CL45" s="3"/>
      <c r="CM45" s="3"/>
      <c r="CN45" s="3"/>
      <c r="CO45" s="3"/>
      <c r="CP45" s="3"/>
      <c r="CQ45" s="3"/>
      <c r="CR45" s="3"/>
      <c r="CT45" s="3"/>
      <c r="CU45" s="3"/>
      <c r="CV45" s="3"/>
      <c r="CW45" s="3"/>
      <c r="CX45" s="3"/>
      <c r="CY45" s="3"/>
      <c r="CZ45" s="3"/>
      <c r="DB45" s="3"/>
      <c r="DC45" s="3"/>
      <c r="DD45" s="3"/>
      <c r="DE45" s="3"/>
      <c r="DF45" s="3"/>
      <c r="DG45" s="3"/>
      <c r="DH45" s="3"/>
      <c r="DJ45" s="3"/>
      <c r="DK45" s="3"/>
      <c r="DL45" s="3"/>
      <c r="DM45" s="3"/>
      <c r="DN45" s="3"/>
      <c r="DO45" s="3"/>
      <c r="DP45" s="3"/>
      <c r="DR45" s="3"/>
      <c r="DS45" s="3"/>
      <c r="DT45" s="3"/>
      <c r="DU45" s="3"/>
      <c r="DV45" s="3"/>
      <c r="DW45" s="3"/>
      <c r="DX45" s="3"/>
      <c r="DZ45" s="3"/>
      <c r="EA45" s="3"/>
      <c r="EB45" s="3"/>
      <c r="EC45" s="3"/>
      <c r="ED45" s="3"/>
      <c r="EE45" s="3"/>
      <c r="EF45" s="3"/>
      <c r="EH45" s="3"/>
      <c r="EI45" s="3"/>
      <c r="EJ45" s="3"/>
      <c r="EK45" s="3"/>
      <c r="EL45" s="3"/>
      <c r="EM45" s="3"/>
      <c r="EN45" s="3"/>
      <c r="EP45" s="3"/>
      <c r="EQ45" s="3"/>
      <c r="ER45" s="3"/>
      <c r="ES45" s="3"/>
      <c r="ET45" s="3"/>
      <c r="EU45" s="3"/>
      <c r="EV45" s="3"/>
      <c r="EX45" s="3"/>
      <c r="EY45" s="3"/>
      <c r="EZ45" s="3"/>
      <c r="FA45" s="3"/>
      <c r="FB45" s="3"/>
      <c r="FC45" s="3"/>
      <c r="FD45" s="3"/>
    </row>
    <row r="46" customFormat="false" ht="16.5" hidden="false" customHeight="true" outlineLevel="0" collapsed="false">
      <c r="B46" s="32" t="s">
        <v>79</v>
      </c>
      <c r="C46" s="32"/>
      <c r="D46" s="32"/>
      <c r="E46" s="3"/>
      <c r="F46" s="3"/>
      <c r="G46" s="3"/>
      <c r="H46" s="3"/>
      <c r="J46" s="32" t="s">
        <v>79</v>
      </c>
      <c r="K46" s="32"/>
      <c r="L46" s="32"/>
      <c r="M46" s="3"/>
      <c r="N46" s="3"/>
      <c r="O46" s="3"/>
      <c r="P46" s="3"/>
      <c r="R46" s="32" t="s">
        <v>79</v>
      </c>
      <c r="S46" s="32"/>
      <c r="T46" s="32"/>
      <c r="U46" s="3"/>
      <c r="V46" s="3"/>
      <c r="W46" s="3"/>
      <c r="X46" s="3"/>
      <c r="Z46" s="32" t="s">
        <v>79</v>
      </c>
      <c r="AA46" s="32"/>
      <c r="AB46" s="32"/>
      <c r="AC46" s="3"/>
      <c r="AD46" s="3"/>
      <c r="AE46" s="3"/>
      <c r="AF46" s="3"/>
      <c r="AH46" s="32" t="s">
        <v>79</v>
      </c>
      <c r="AI46" s="32"/>
      <c r="AJ46" s="32"/>
      <c r="AK46" s="3"/>
      <c r="AL46" s="3"/>
      <c r="AM46" s="3"/>
      <c r="AN46" s="3"/>
      <c r="AP46" s="32" t="s">
        <v>79</v>
      </c>
      <c r="AQ46" s="32"/>
      <c r="AR46" s="32"/>
      <c r="AS46" s="3"/>
      <c r="AT46" s="3"/>
      <c r="AU46" s="3"/>
      <c r="AV46" s="3"/>
      <c r="AX46" s="32" t="s">
        <v>79</v>
      </c>
      <c r="AY46" s="32"/>
      <c r="AZ46" s="32"/>
      <c r="BA46" s="3"/>
      <c r="BB46" s="3"/>
      <c r="BC46" s="3"/>
      <c r="BD46" s="3"/>
      <c r="BF46" s="32" t="s">
        <v>79</v>
      </c>
      <c r="BG46" s="32"/>
      <c r="BH46" s="32"/>
      <c r="BI46" s="3"/>
      <c r="BJ46" s="3"/>
      <c r="BK46" s="3"/>
      <c r="BL46" s="3"/>
      <c r="BN46" s="32" t="s">
        <v>79</v>
      </c>
      <c r="BO46" s="32"/>
      <c r="BP46" s="32"/>
      <c r="BQ46" s="3"/>
      <c r="BR46" s="3"/>
      <c r="BS46" s="3"/>
      <c r="BT46" s="3"/>
      <c r="BV46" s="32" t="s">
        <v>79</v>
      </c>
      <c r="BW46" s="32"/>
      <c r="BX46" s="32"/>
      <c r="BY46" s="3"/>
      <c r="BZ46" s="3"/>
      <c r="CA46" s="3"/>
      <c r="CB46" s="3"/>
      <c r="CD46" s="32" t="s">
        <v>79</v>
      </c>
      <c r="CE46" s="32"/>
      <c r="CF46" s="32"/>
      <c r="CG46" s="3"/>
      <c r="CH46" s="3"/>
      <c r="CI46" s="3"/>
      <c r="CJ46" s="3"/>
      <c r="CL46" s="32" t="s">
        <v>79</v>
      </c>
      <c r="CM46" s="32"/>
      <c r="CN46" s="32"/>
      <c r="CO46" s="3"/>
      <c r="CP46" s="3"/>
      <c r="CQ46" s="3"/>
      <c r="CR46" s="3"/>
      <c r="CT46" s="32" t="s">
        <v>79</v>
      </c>
      <c r="CU46" s="32"/>
      <c r="CV46" s="32"/>
      <c r="CW46" s="3"/>
      <c r="CX46" s="3"/>
      <c r="CY46" s="3"/>
      <c r="CZ46" s="3"/>
      <c r="DB46" s="32" t="s">
        <v>79</v>
      </c>
      <c r="DC46" s="32"/>
      <c r="DD46" s="32"/>
      <c r="DE46" s="3"/>
      <c r="DF46" s="3"/>
      <c r="DG46" s="3"/>
      <c r="DH46" s="3"/>
      <c r="DJ46" s="32" t="s">
        <v>79</v>
      </c>
      <c r="DK46" s="32"/>
      <c r="DL46" s="32"/>
      <c r="DM46" s="3"/>
      <c r="DN46" s="3"/>
      <c r="DO46" s="3"/>
      <c r="DP46" s="3"/>
      <c r="DR46" s="32" t="s">
        <v>79</v>
      </c>
      <c r="DS46" s="32"/>
      <c r="DT46" s="32"/>
      <c r="DU46" s="3"/>
      <c r="DV46" s="3"/>
      <c r="DW46" s="3"/>
      <c r="DX46" s="3"/>
      <c r="DZ46" s="32" t="s">
        <v>79</v>
      </c>
      <c r="EA46" s="32"/>
      <c r="EB46" s="32"/>
      <c r="EC46" s="3"/>
      <c r="ED46" s="3"/>
      <c r="EE46" s="3"/>
      <c r="EF46" s="3"/>
      <c r="EH46" s="32" t="s">
        <v>79</v>
      </c>
      <c r="EI46" s="32"/>
      <c r="EJ46" s="32"/>
      <c r="EK46" s="3"/>
      <c r="EL46" s="3"/>
      <c r="EM46" s="3"/>
      <c r="EN46" s="3"/>
      <c r="EP46" s="32" t="s">
        <v>79</v>
      </c>
      <c r="EQ46" s="32"/>
      <c r="ER46" s="32"/>
      <c r="ES46" s="3"/>
      <c r="ET46" s="3"/>
      <c r="EU46" s="3"/>
      <c r="EV46" s="3"/>
      <c r="EX46" s="32" t="s">
        <v>79</v>
      </c>
      <c r="EY46" s="32"/>
      <c r="EZ46" s="32"/>
      <c r="FA46" s="3"/>
      <c r="FB46" s="3"/>
      <c r="FC46" s="3"/>
      <c r="FD46" s="3"/>
    </row>
    <row r="47" customFormat="false" ht="14.6" hidden="false" customHeight="false" outlineLevel="0" collapsed="false">
      <c r="B47" s="23" t="s">
        <v>25</v>
      </c>
      <c r="C47" s="24" t="s">
        <v>26</v>
      </c>
      <c r="D47" s="24" t="s">
        <v>27</v>
      </c>
      <c r="E47" s="24" t="s">
        <v>28</v>
      </c>
      <c r="F47" s="24" t="s">
        <v>29</v>
      </c>
      <c r="G47" s="24" t="s">
        <v>30</v>
      </c>
      <c r="H47" s="25" t="s">
        <v>31</v>
      </c>
      <c r="J47" s="23" t="s">
        <v>25</v>
      </c>
      <c r="K47" s="24" t="s">
        <v>26</v>
      </c>
      <c r="L47" s="24" t="s">
        <v>27</v>
      </c>
      <c r="M47" s="24" t="s">
        <v>28</v>
      </c>
      <c r="N47" s="24" t="s">
        <v>29</v>
      </c>
      <c r="O47" s="24" t="s">
        <v>30</v>
      </c>
      <c r="P47" s="25" t="s">
        <v>31</v>
      </c>
      <c r="R47" s="23" t="s">
        <v>25</v>
      </c>
      <c r="S47" s="24" t="s">
        <v>26</v>
      </c>
      <c r="T47" s="24" t="s">
        <v>27</v>
      </c>
      <c r="U47" s="24" t="s">
        <v>28</v>
      </c>
      <c r="V47" s="24" t="s">
        <v>29</v>
      </c>
      <c r="W47" s="24" t="s">
        <v>30</v>
      </c>
      <c r="X47" s="25" t="s">
        <v>31</v>
      </c>
      <c r="Z47" s="23" t="s">
        <v>25</v>
      </c>
      <c r="AA47" s="24" t="s">
        <v>26</v>
      </c>
      <c r="AB47" s="24" t="s">
        <v>27</v>
      </c>
      <c r="AC47" s="24" t="s">
        <v>28</v>
      </c>
      <c r="AD47" s="24" t="s">
        <v>29</v>
      </c>
      <c r="AE47" s="24" t="s">
        <v>30</v>
      </c>
      <c r="AF47" s="25" t="s">
        <v>31</v>
      </c>
      <c r="AH47" s="23" t="s">
        <v>25</v>
      </c>
      <c r="AI47" s="24" t="s">
        <v>26</v>
      </c>
      <c r="AJ47" s="24" t="s">
        <v>27</v>
      </c>
      <c r="AK47" s="24" t="s">
        <v>28</v>
      </c>
      <c r="AL47" s="24" t="s">
        <v>29</v>
      </c>
      <c r="AM47" s="24" t="s">
        <v>30</v>
      </c>
      <c r="AN47" s="25" t="s">
        <v>31</v>
      </c>
      <c r="AP47" s="23" t="s">
        <v>25</v>
      </c>
      <c r="AQ47" s="24" t="s">
        <v>26</v>
      </c>
      <c r="AR47" s="24" t="s">
        <v>27</v>
      </c>
      <c r="AS47" s="24" t="s">
        <v>28</v>
      </c>
      <c r="AT47" s="24" t="s">
        <v>29</v>
      </c>
      <c r="AU47" s="24" t="s">
        <v>30</v>
      </c>
      <c r="AV47" s="25" t="s">
        <v>31</v>
      </c>
      <c r="AX47" s="23" t="s">
        <v>25</v>
      </c>
      <c r="AY47" s="24" t="s">
        <v>26</v>
      </c>
      <c r="AZ47" s="24" t="s">
        <v>27</v>
      </c>
      <c r="BA47" s="24" t="s">
        <v>28</v>
      </c>
      <c r="BB47" s="24" t="s">
        <v>29</v>
      </c>
      <c r="BC47" s="24" t="s">
        <v>30</v>
      </c>
      <c r="BD47" s="25" t="s">
        <v>31</v>
      </c>
      <c r="BF47" s="23" t="s">
        <v>25</v>
      </c>
      <c r="BG47" s="24" t="s">
        <v>26</v>
      </c>
      <c r="BH47" s="24" t="s">
        <v>27</v>
      </c>
      <c r="BI47" s="24" t="s">
        <v>28</v>
      </c>
      <c r="BJ47" s="24" t="s">
        <v>29</v>
      </c>
      <c r="BK47" s="24" t="s">
        <v>30</v>
      </c>
      <c r="BL47" s="25" t="s">
        <v>31</v>
      </c>
      <c r="BN47" s="23" t="s">
        <v>25</v>
      </c>
      <c r="BO47" s="24" t="s">
        <v>26</v>
      </c>
      <c r="BP47" s="24" t="s">
        <v>27</v>
      </c>
      <c r="BQ47" s="24" t="s">
        <v>28</v>
      </c>
      <c r="BR47" s="24" t="s">
        <v>29</v>
      </c>
      <c r="BS47" s="24" t="s">
        <v>30</v>
      </c>
      <c r="BT47" s="25" t="s">
        <v>31</v>
      </c>
      <c r="BV47" s="23" t="s">
        <v>25</v>
      </c>
      <c r="BW47" s="24" t="s">
        <v>26</v>
      </c>
      <c r="BX47" s="24" t="s">
        <v>27</v>
      </c>
      <c r="BY47" s="24" t="s">
        <v>28</v>
      </c>
      <c r="BZ47" s="24" t="s">
        <v>29</v>
      </c>
      <c r="CA47" s="24" t="s">
        <v>30</v>
      </c>
      <c r="CB47" s="25" t="s">
        <v>31</v>
      </c>
      <c r="CD47" s="23" t="s">
        <v>25</v>
      </c>
      <c r="CE47" s="24" t="s">
        <v>26</v>
      </c>
      <c r="CF47" s="24" t="s">
        <v>27</v>
      </c>
      <c r="CG47" s="24" t="s">
        <v>28</v>
      </c>
      <c r="CH47" s="24" t="s">
        <v>29</v>
      </c>
      <c r="CI47" s="24" t="s">
        <v>30</v>
      </c>
      <c r="CJ47" s="25" t="s">
        <v>31</v>
      </c>
      <c r="CL47" s="23" t="s">
        <v>25</v>
      </c>
      <c r="CM47" s="24" t="s">
        <v>26</v>
      </c>
      <c r="CN47" s="24" t="s">
        <v>27</v>
      </c>
      <c r="CO47" s="24" t="s">
        <v>28</v>
      </c>
      <c r="CP47" s="24" t="s">
        <v>29</v>
      </c>
      <c r="CQ47" s="24" t="s">
        <v>30</v>
      </c>
      <c r="CR47" s="25" t="s">
        <v>31</v>
      </c>
      <c r="CT47" s="23" t="s">
        <v>25</v>
      </c>
      <c r="CU47" s="24" t="s">
        <v>26</v>
      </c>
      <c r="CV47" s="24" t="s">
        <v>27</v>
      </c>
      <c r="CW47" s="24" t="s">
        <v>28</v>
      </c>
      <c r="CX47" s="24" t="s">
        <v>29</v>
      </c>
      <c r="CY47" s="24" t="s">
        <v>30</v>
      </c>
      <c r="CZ47" s="25" t="s">
        <v>31</v>
      </c>
      <c r="DB47" s="23" t="s">
        <v>25</v>
      </c>
      <c r="DC47" s="24" t="s">
        <v>26</v>
      </c>
      <c r="DD47" s="24" t="s">
        <v>27</v>
      </c>
      <c r="DE47" s="24" t="s">
        <v>28</v>
      </c>
      <c r="DF47" s="24" t="s">
        <v>29</v>
      </c>
      <c r="DG47" s="24" t="s">
        <v>30</v>
      </c>
      <c r="DH47" s="25" t="s">
        <v>31</v>
      </c>
      <c r="DJ47" s="23" t="s">
        <v>25</v>
      </c>
      <c r="DK47" s="24" t="s">
        <v>26</v>
      </c>
      <c r="DL47" s="24" t="s">
        <v>27</v>
      </c>
      <c r="DM47" s="24" t="s">
        <v>28</v>
      </c>
      <c r="DN47" s="24" t="s">
        <v>29</v>
      </c>
      <c r="DO47" s="24" t="s">
        <v>30</v>
      </c>
      <c r="DP47" s="25" t="s">
        <v>31</v>
      </c>
      <c r="DR47" s="23" t="s">
        <v>25</v>
      </c>
      <c r="DS47" s="24" t="s">
        <v>26</v>
      </c>
      <c r="DT47" s="24" t="s">
        <v>27</v>
      </c>
      <c r="DU47" s="24" t="s">
        <v>28</v>
      </c>
      <c r="DV47" s="24" t="s">
        <v>29</v>
      </c>
      <c r="DW47" s="24" t="s">
        <v>30</v>
      </c>
      <c r="DX47" s="25" t="s">
        <v>31</v>
      </c>
      <c r="DZ47" s="23" t="s">
        <v>25</v>
      </c>
      <c r="EA47" s="24" t="s">
        <v>26</v>
      </c>
      <c r="EB47" s="24" t="s">
        <v>27</v>
      </c>
      <c r="EC47" s="24" t="s">
        <v>28</v>
      </c>
      <c r="ED47" s="24" t="s">
        <v>29</v>
      </c>
      <c r="EE47" s="24" t="s">
        <v>30</v>
      </c>
      <c r="EF47" s="25" t="s">
        <v>31</v>
      </c>
      <c r="EH47" s="23" t="s">
        <v>25</v>
      </c>
      <c r="EI47" s="24" t="s">
        <v>26</v>
      </c>
      <c r="EJ47" s="24" t="s">
        <v>27</v>
      </c>
      <c r="EK47" s="24" t="s">
        <v>28</v>
      </c>
      <c r="EL47" s="24" t="s">
        <v>29</v>
      </c>
      <c r="EM47" s="24" t="s">
        <v>30</v>
      </c>
      <c r="EN47" s="25" t="s">
        <v>31</v>
      </c>
      <c r="EP47" s="23" t="s">
        <v>25</v>
      </c>
      <c r="EQ47" s="24" t="s">
        <v>26</v>
      </c>
      <c r="ER47" s="24" t="s">
        <v>27</v>
      </c>
      <c r="ES47" s="24" t="s">
        <v>28</v>
      </c>
      <c r="ET47" s="24" t="s">
        <v>29</v>
      </c>
      <c r="EU47" s="24" t="s">
        <v>30</v>
      </c>
      <c r="EV47" s="25" t="s">
        <v>31</v>
      </c>
      <c r="EX47" s="23" t="s">
        <v>25</v>
      </c>
      <c r="EY47" s="24" t="s">
        <v>26</v>
      </c>
      <c r="EZ47" s="24" t="s">
        <v>27</v>
      </c>
      <c r="FA47" s="24" t="s">
        <v>28</v>
      </c>
      <c r="FB47" s="24" t="s">
        <v>29</v>
      </c>
      <c r="FC47" s="24" t="s">
        <v>30</v>
      </c>
      <c r="FD47" s="25" t="s">
        <v>31</v>
      </c>
    </row>
    <row r="48" customFormat="false" ht="14.6" hidden="false" customHeight="false" outlineLevel="0" collapsed="false">
      <c r="B48" s="15"/>
      <c r="C48" s="15"/>
      <c r="D48" s="15"/>
      <c r="E48" s="15"/>
      <c r="F48" s="15"/>
      <c r="G48" s="15"/>
      <c r="H48" s="15"/>
      <c r="J48" s="15"/>
      <c r="K48" s="15"/>
      <c r="L48" s="15"/>
      <c r="M48" s="15"/>
      <c r="N48" s="15"/>
      <c r="O48" s="15"/>
      <c r="P48" s="15"/>
      <c r="R48" s="15"/>
      <c r="S48" s="15"/>
      <c r="T48" s="15"/>
      <c r="U48" s="15"/>
      <c r="V48" s="15"/>
      <c r="W48" s="15"/>
      <c r="X48" s="15"/>
      <c r="Z48" s="15"/>
      <c r="AA48" s="15"/>
      <c r="AB48" s="15"/>
      <c r="AC48" s="15"/>
      <c r="AD48" s="15"/>
      <c r="AE48" s="15"/>
      <c r="AF48" s="15"/>
      <c r="AH48" s="15"/>
      <c r="AI48" s="15"/>
      <c r="AJ48" s="15"/>
      <c r="AK48" s="15"/>
      <c r="AL48" s="15"/>
      <c r="AM48" s="15"/>
      <c r="AN48" s="15"/>
      <c r="AP48" s="15"/>
      <c r="AQ48" s="15"/>
      <c r="AR48" s="15"/>
      <c r="AS48" s="15"/>
      <c r="AT48" s="15"/>
      <c r="AU48" s="15"/>
      <c r="AV48" s="15"/>
      <c r="AX48" s="15"/>
      <c r="AY48" s="15"/>
      <c r="AZ48" s="15"/>
      <c r="BA48" s="15"/>
      <c r="BB48" s="15"/>
      <c r="BC48" s="15"/>
      <c r="BD48" s="15"/>
      <c r="BF48" s="15"/>
      <c r="BG48" s="15"/>
      <c r="BH48" s="15"/>
      <c r="BI48" s="15"/>
      <c r="BJ48" s="15"/>
      <c r="BK48" s="15"/>
      <c r="BL48" s="15"/>
      <c r="BN48" s="15"/>
      <c r="BO48" s="15"/>
      <c r="BP48" s="15"/>
      <c r="BQ48" s="15"/>
      <c r="BR48" s="15"/>
      <c r="BS48" s="15"/>
      <c r="BT48" s="15"/>
      <c r="BV48" s="15"/>
      <c r="BW48" s="15"/>
      <c r="BX48" s="15"/>
      <c r="BY48" s="15"/>
      <c r="BZ48" s="15"/>
      <c r="CA48" s="15"/>
      <c r="CB48" s="15"/>
      <c r="CD48" s="15"/>
      <c r="CE48" s="15"/>
      <c r="CF48" s="15"/>
      <c r="CG48" s="15"/>
      <c r="CH48" s="15"/>
      <c r="CI48" s="15"/>
      <c r="CJ48" s="15"/>
      <c r="CL48" s="15"/>
      <c r="CM48" s="15"/>
      <c r="CN48" s="15"/>
      <c r="CO48" s="15"/>
      <c r="CP48" s="15"/>
      <c r="CQ48" s="15"/>
      <c r="CR48" s="15"/>
      <c r="CT48" s="15"/>
      <c r="CU48" s="15"/>
      <c r="CV48" s="15"/>
      <c r="CW48" s="15"/>
      <c r="CX48" s="15"/>
      <c r="CY48" s="15"/>
      <c r="CZ48" s="15"/>
      <c r="DB48" s="15"/>
      <c r="DC48" s="15"/>
      <c r="DD48" s="15"/>
      <c r="DE48" s="15"/>
      <c r="DF48" s="15"/>
      <c r="DG48" s="15"/>
      <c r="DH48" s="15"/>
      <c r="DJ48" s="15"/>
      <c r="DK48" s="15"/>
      <c r="DL48" s="15"/>
      <c r="DM48" s="15"/>
      <c r="DN48" s="15"/>
      <c r="DO48" s="15"/>
      <c r="DP48" s="15"/>
      <c r="DR48" s="15"/>
      <c r="DS48" s="15"/>
      <c r="DT48" s="15"/>
      <c r="DU48" s="15"/>
      <c r="DV48" s="15"/>
      <c r="DW48" s="15"/>
      <c r="DX48" s="15"/>
      <c r="DZ48" s="15"/>
      <c r="EA48" s="15"/>
      <c r="EB48" s="15"/>
      <c r="EC48" s="15"/>
      <c r="ED48" s="15"/>
      <c r="EE48" s="15"/>
      <c r="EF48" s="15"/>
      <c r="EH48" s="15"/>
      <c r="EI48" s="15"/>
      <c r="EJ48" s="15"/>
      <c r="EK48" s="15"/>
      <c r="EL48" s="15"/>
      <c r="EM48" s="15"/>
      <c r="EN48" s="15"/>
      <c r="EP48" s="15"/>
      <c r="EQ48" s="15"/>
      <c r="ER48" s="15"/>
      <c r="ES48" s="15"/>
      <c r="ET48" s="15"/>
      <c r="EU48" s="15"/>
      <c r="EV48" s="15"/>
      <c r="EX48" s="15"/>
      <c r="EY48" s="15"/>
      <c r="EZ48" s="15"/>
      <c r="FA48" s="15"/>
      <c r="FB48" s="15"/>
      <c r="FC48" s="15"/>
      <c r="FD48" s="15"/>
    </row>
    <row r="49" customFormat="false" ht="15" hidden="false" customHeight="false" outlineLevel="0" collapsed="false">
      <c r="B49" s="3"/>
      <c r="C49" s="3"/>
      <c r="D49" s="3"/>
      <c r="E49" s="3"/>
      <c r="F49" s="3"/>
      <c r="G49" s="3"/>
      <c r="H49" s="3"/>
      <c r="J49" s="3"/>
      <c r="K49" s="3"/>
      <c r="L49" s="3"/>
      <c r="M49" s="3"/>
      <c r="N49" s="3"/>
      <c r="O49" s="3"/>
      <c r="P49" s="3"/>
      <c r="R49" s="3"/>
      <c r="S49" s="3"/>
      <c r="T49" s="3"/>
      <c r="U49" s="3"/>
      <c r="V49" s="3"/>
      <c r="W49" s="3"/>
      <c r="X49" s="3"/>
      <c r="Z49" s="3"/>
      <c r="AA49" s="3"/>
      <c r="AB49" s="3"/>
      <c r="AC49" s="3"/>
      <c r="AD49" s="3"/>
      <c r="AE49" s="3"/>
      <c r="AF49" s="3"/>
      <c r="AH49" s="3"/>
      <c r="AI49" s="3"/>
      <c r="AJ49" s="3"/>
      <c r="AK49" s="3"/>
      <c r="AL49" s="3"/>
      <c r="AM49" s="3"/>
      <c r="AN49" s="3"/>
      <c r="AP49" s="3"/>
      <c r="AQ49" s="3"/>
      <c r="AR49" s="3"/>
      <c r="AS49" s="3"/>
      <c r="AT49" s="3"/>
      <c r="AU49" s="3"/>
      <c r="AV49" s="3"/>
      <c r="AX49" s="3"/>
      <c r="AY49" s="3"/>
      <c r="AZ49" s="3"/>
      <c r="BA49" s="3"/>
      <c r="BB49" s="3"/>
      <c r="BC49" s="3"/>
      <c r="BD49" s="3"/>
      <c r="BF49" s="3"/>
      <c r="BG49" s="3"/>
      <c r="BH49" s="3"/>
      <c r="BI49" s="3"/>
      <c r="BJ49" s="3"/>
      <c r="BK49" s="3"/>
      <c r="BL49" s="3"/>
      <c r="BN49" s="3"/>
      <c r="BO49" s="3"/>
      <c r="BP49" s="3"/>
      <c r="BQ49" s="3"/>
      <c r="BR49" s="3"/>
      <c r="BS49" s="3"/>
      <c r="BT49" s="3"/>
      <c r="BV49" s="3"/>
      <c r="BW49" s="3"/>
      <c r="BX49" s="3"/>
      <c r="BY49" s="3"/>
      <c r="BZ49" s="3"/>
      <c r="CA49" s="3"/>
      <c r="CB49" s="3"/>
      <c r="CD49" s="3"/>
      <c r="CE49" s="3"/>
      <c r="CF49" s="3"/>
      <c r="CG49" s="3"/>
      <c r="CH49" s="3"/>
      <c r="CI49" s="3"/>
      <c r="CJ49" s="3"/>
      <c r="CL49" s="3"/>
      <c r="CM49" s="3"/>
      <c r="CN49" s="3"/>
      <c r="CO49" s="3"/>
      <c r="CP49" s="3"/>
      <c r="CQ49" s="3"/>
      <c r="CR49" s="3"/>
      <c r="CT49" s="3"/>
      <c r="CU49" s="3"/>
      <c r="CV49" s="3"/>
      <c r="CW49" s="3"/>
      <c r="CX49" s="3"/>
      <c r="CY49" s="3"/>
      <c r="CZ49" s="3"/>
      <c r="DB49" s="3"/>
      <c r="DC49" s="3"/>
      <c r="DD49" s="3"/>
      <c r="DE49" s="3"/>
      <c r="DF49" s="3"/>
      <c r="DG49" s="3"/>
      <c r="DH49" s="3"/>
      <c r="DJ49" s="3"/>
      <c r="DK49" s="3"/>
      <c r="DL49" s="3"/>
      <c r="DM49" s="3"/>
      <c r="DN49" s="3"/>
      <c r="DO49" s="3"/>
      <c r="DP49" s="3"/>
      <c r="DR49" s="3"/>
      <c r="DS49" s="3"/>
      <c r="DT49" s="3"/>
      <c r="DU49" s="3"/>
      <c r="DV49" s="3"/>
      <c r="DW49" s="3"/>
      <c r="DX49" s="3"/>
      <c r="DZ49" s="3"/>
      <c r="EA49" s="3"/>
      <c r="EB49" s="3"/>
      <c r="EC49" s="3"/>
      <c r="ED49" s="3"/>
      <c r="EE49" s="3"/>
      <c r="EF49" s="3"/>
      <c r="EH49" s="3"/>
      <c r="EI49" s="3"/>
      <c r="EJ49" s="3"/>
      <c r="EK49" s="3"/>
      <c r="EL49" s="3"/>
      <c r="EM49" s="3"/>
      <c r="EN49" s="3"/>
      <c r="EP49" s="3"/>
      <c r="EQ49" s="3"/>
      <c r="ER49" s="3"/>
      <c r="ES49" s="3"/>
      <c r="ET49" s="3"/>
      <c r="EU49" s="3"/>
      <c r="EV49" s="3"/>
      <c r="EX49" s="3"/>
      <c r="EY49" s="3"/>
      <c r="EZ49" s="3"/>
      <c r="FA49" s="3"/>
      <c r="FB49" s="3"/>
      <c r="FC49" s="3"/>
      <c r="FD49" s="3"/>
    </row>
    <row r="50" customFormat="false" ht="16.5" hidden="false" customHeight="true" outlineLevel="0" collapsed="false">
      <c r="B50" s="32" t="s">
        <v>80</v>
      </c>
      <c r="C50" s="32"/>
      <c r="D50" s="32"/>
      <c r="E50" s="3"/>
      <c r="F50" s="3"/>
      <c r="G50" s="3"/>
      <c r="H50" s="3"/>
      <c r="J50" s="32" t="s">
        <v>80</v>
      </c>
      <c r="K50" s="32"/>
      <c r="L50" s="32"/>
      <c r="M50" s="3"/>
      <c r="N50" s="3"/>
      <c r="O50" s="3"/>
      <c r="P50" s="3"/>
      <c r="R50" s="32" t="s">
        <v>80</v>
      </c>
      <c r="S50" s="32"/>
      <c r="T50" s="32"/>
      <c r="U50" s="3"/>
      <c r="V50" s="3"/>
      <c r="W50" s="3"/>
      <c r="X50" s="3"/>
      <c r="Z50" s="32" t="s">
        <v>80</v>
      </c>
      <c r="AA50" s="32"/>
      <c r="AB50" s="32"/>
      <c r="AC50" s="3"/>
      <c r="AD50" s="3"/>
      <c r="AE50" s="3"/>
      <c r="AF50" s="3"/>
      <c r="AH50" s="32" t="s">
        <v>80</v>
      </c>
      <c r="AI50" s="32"/>
      <c r="AJ50" s="32"/>
      <c r="AK50" s="3"/>
      <c r="AL50" s="3"/>
      <c r="AM50" s="3"/>
      <c r="AN50" s="3"/>
      <c r="AP50" s="32" t="s">
        <v>80</v>
      </c>
      <c r="AQ50" s="32"/>
      <c r="AR50" s="32"/>
      <c r="AS50" s="3"/>
      <c r="AT50" s="3"/>
      <c r="AU50" s="3"/>
      <c r="AV50" s="3"/>
      <c r="AX50" s="32" t="s">
        <v>80</v>
      </c>
      <c r="AY50" s="32"/>
      <c r="AZ50" s="32"/>
      <c r="BA50" s="3"/>
      <c r="BB50" s="3"/>
      <c r="BC50" s="3"/>
      <c r="BD50" s="3"/>
      <c r="BF50" s="32" t="s">
        <v>80</v>
      </c>
      <c r="BG50" s="32"/>
      <c r="BH50" s="32"/>
      <c r="BI50" s="3"/>
      <c r="BJ50" s="3"/>
      <c r="BK50" s="3"/>
      <c r="BL50" s="3"/>
      <c r="BN50" s="32" t="s">
        <v>80</v>
      </c>
      <c r="BO50" s="32"/>
      <c r="BP50" s="32"/>
      <c r="BQ50" s="3"/>
      <c r="BR50" s="3"/>
      <c r="BS50" s="3"/>
      <c r="BT50" s="3"/>
      <c r="BV50" s="32" t="s">
        <v>80</v>
      </c>
      <c r="BW50" s="32"/>
      <c r="BX50" s="32"/>
      <c r="BY50" s="3"/>
      <c r="BZ50" s="3"/>
      <c r="CA50" s="3"/>
      <c r="CB50" s="3"/>
      <c r="CD50" s="32" t="s">
        <v>80</v>
      </c>
      <c r="CE50" s="32"/>
      <c r="CF50" s="32"/>
      <c r="CG50" s="3"/>
      <c r="CH50" s="3"/>
      <c r="CI50" s="3"/>
      <c r="CJ50" s="3"/>
      <c r="CL50" s="32" t="s">
        <v>80</v>
      </c>
      <c r="CM50" s="32"/>
      <c r="CN50" s="32"/>
      <c r="CO50" s="3"/>
      <c r="CP50" s="3"/>
      <c r="CQ50" s="3"/>
      <c r="CR50" s="3"/>
      <c r="CT50" s="32" t="s">
        <v>80</v>
      </c>
      <c r="CU50" s="32"/>
      <c r="CV50" s="32"/>
      <c r="CW50" s="3"/>
      <c r="CX50" s="3"/>
      <c r="CY50" s="3"/>
      <c r="CZ50" s="3"/>
      <c r="DB50" s="32" t="s">
        <v>80</v>
      </c>
      <c r="DC50" s="32"/>
      <c r="DD50" s="32"/>
      <c r="DE50" s="3"/>
      <c r="DF50" s="3"/>
      <c r="DG50" s="3"/>
      <c r="DH50" s="3"/>
      <c r="DJ50" s="32" t="s">
        <v>80</v>
      </c>
      <c r="DK50" s="32"/>
      <c r="DL50" s="32"/>
      <c r="DM50" s="3"/>
      <c r="DN50" s="3"/>
      <c r="DO50" s="3"/>
      <c r="DP50" s="3"/>
      <c r="DR50" s="32" t="s">
        <v>80</v>
      </c>
      <c r="DS50" s="32"/>
      <c r="DT50" s="32"/>
      <c r="DU50" s="3"/>
      <c r="DV50" s="3"/>
      <c r="DW50" s="3"/>
      <c r="DX50" s="3"/>
      <c r="DZ50" s="32" t="s">
        <v>80</v>
      </c>
      <c r="EA50" s="32"/>
      <c r="EB50" s="32"/>
      <c r="EC50" s="3"/>
      <c r="ED50" s="3"/>
      <c r="EE50" s="3"/>
      <c r="EF50" s="3"/>
      <c r="EH50" s="32" t="s">
        <v>80</v>
      </c>
      <c r="EI50" s="32"/>
      <c r="EJ50" s="32"/>
      <c r="EK50" s="3"/>
      <c r="EL50" s="3"/>
      <c r="EM50" s="3"/>
      <c r="EN50" s="3"/>
      <c r="EP50" s="32" t="s">
        <v>80</v>
      </c>
      <c r="EQ50" s="32"/>
      <c r="ER50" s="32"/>
      <c r="ES50" s="3"/>
      <c r="ET50" s="3"/>
      <c r="EU50" s="3"/>
      <c r="EV50" s="3"/>
      <c r="EX50" s="32" t="s">
        <v>80</v>
      </c>
      <c r="EY50" s="32"/>
      <c r="EZ50" s="32"/>
      <c r="FA50" s="3"/>
      <c r="FB50" s="3"/>
      <c r="FC50" s="3"/>
      <c r="FD50" s="3"/>
    </row>
    <row r="51" customFormat="false" ht="14.6" hidden="false" customHeight="false" outlineLevel="0" collapsed="false">
      <c r="B51" s="23" t="s">
        <v>25</v>
      </c>
      <c r="C51" s="24" t="s">
        <v>26</v>
      </c>
      <c r="D51" s="24" t="s">
        <v>27</v>
      </c>
      <c r="E51" s="24" t="s">
        <v>28</v>
      </c>
      <c r="F51" s="24" t="s">
        <v>29</v>
      </c>
      <c r="G51" s="24" t="s">
        <v>30</v>
      </c>
      <c r="H51" s="25" t="s">
        <v>31</v>
      </c>
      <c r="J51" s="23" t="s">
        <v>25</v>
      </c>
      <c r="K51" s="24" t="s">
        <v>26</v>
      </c>
      <c r="L51" s="24" t="s">
        <v>27</v>
      </c>
      <c r="M51" s="24" t="s">
        <v>28</v>
      </c>
      <c r="N51" s="24" t="s">
        <v>29</v>
      </c>
      <c r="O51" s="24" t="s">
        <v>30</v>
      </c>
      <c r="P51" s="25" t="s">
        <v>31</v>
      </c>
      <c r="R51" s="23" t="s">
        <v>25</v>
      </c>
      <c r="S51" s="24" t="s">
        <v>26</v>
      </c>
      <c r="T51" s="24" t="s">
        <v>27</v>
      </c>
      <c r="U51" s="24" t="s">
        <v>28</v>
      </c>
      <c r="V51" s="24" t="s">
        <v>29</v>
      </c>
      <c r="W51" s="24" t="s">
        <v>30</v>
      </c>
      <c r="X51" s="25" t="s">
        <v>31</v>
      </c>
      <c r="Z51" s="23" t="s">
        <v>25</v>
      </c>
      <c r="AA51" s="24" t="s">
        <v>26</v>
      </c>
      <c r="AB51" s="24" t="s">
        <v>27</v>
      </c>
      <c r="AC51" s="24" t="s">
        <v>28</v>
      </c>
      <c r="AD51" s="24" t="s">
        <v>29</v>
      </c>
      <c r="AE51" s="24" t="s">
        <v>30</v>
      </c>
      <c r="AF51" s="25" t="s">
        <v>31</v>
      </c>
      <c r="AH51" s="23" t="s">
        <v>25</v>
      </c>
      <c r="AI51" s="24" t="s">
        <v>26</v>
      </c>
      <c r="AJ51" s="24" t="s">
        <v>27</v>
      </c>
      <c r="AK51" s="24" t="s">
        <v>28</v>
      </c>
      <c r="AL51" s="24" t="s">
        <v>29</v>
      </c>
      <c r="AM51" s="24" t="s">
        <v>30</v>
      </c>
      <c r="AN51" s="25" t="s">
        <v>31</v>
      </c>
      <c r="AP51" s="23" t="s">
        <v>25</v>
      </c>
      <c r="AQ51" s="24" t="s">
        <v>26</v>
      </c>
      <c r="AR51" s="24" t="s">
        <v>27</v>
      </c>
      <c r="AS51" s="24" t="s">
        <v>28</v>
      </c>
      <c r="AT51" s="24" t="s">
        <v>29</v>
      </c>
      <c r="AU51" s="24" t="s">
        <v>30</v>
      </c>
      <c r="AV51" s="25" t="s">
        <v>31</v>
      </c>
      <c r="AX51" s="23" t="s">
        <v>25</v>
      </c>
      <c r="AY51" s="24" t="s">
        <v>26</v>
      </c>
      <c r="AZ51" s="24" t="s">
        <v>27</v>
      </c>
      <c r="BA51" s="24" t="s">
        <v>28</v>
      </c>
      <c r="BB51" s="24" t="s">
        <v>29</v>
      </c>
      <c r="BC51" s="24" t="s">
        <v>30</v>
      </c>
      <c r="BD51" s="25" t="s">
        <v>31</v>
      </c>
      <c r="BF51" s="23" t="s">
        <v>25</v>
      </c>
      <c r="BG51" s="24" t="s">
        <v>26</v>
      </c>
      <c r="BH51" s="24" t="s">
        <v>27</v>
      </c>
      <c r="BI51" s="24" t="s">
        <v>28</v>
      </c>
      <c r="BJ51" s="24" t="s">
        <v>29</v>
      </c>
      <c r="BK51" s="24" t="s">
        <v>30</v>
      </c>
      <c r="BL51" s="25" t="s">
        <v>31</v>
      </c>
      <c r="BN51" s="23" t="s">
        <v>25</v>
      </c>
      <c r="BO51" s="24" t="s">
        <v>26</v>
      </c>
      <c r="BP51" s="24" t="s">
        <v>27</v>
      </c>
      <c r="BQ51" s="24" t="s">
        <v>28</v>
      </c>
      <c r="BR51" s="24" t="s">
        <v>29</v>
      </c>
      <c r="BS51" s="24" t="s">
        <v>30</v>
      </c>
      <c r="BT51" s="25" t="s">
        <v>31</v>
      </c>
      <c r="BV51" s="23" t="s">
        <v>25</v>
      </c>
      <c r="BW51" s="24" t="s">
        <v>26</v>
      </c>
      <c r="BX51" s="24" t="s">
        <v>27</v>
      </c>
      <c r="BY51" s="24" t="s">
        <v>28</v>
      </c>
      <c r="BZ51" s="24" t="s">
        <v>29</v>
      </c>
      <c r="CA51" s="24" t="s">
        <v>30</v>
      </c>
      <c r="CB51" s="25" t="s">
        <v>31</v>
      </c>
      <c r="CD51" s="23" t="s">
        <v>25</v>
      </c>
      <c r="CE51" s="24" t="s">
        <v>26</v>
      </c>
      <c r="CF51" s="24" t="s">
        <v>27</v>
      </c>
      <c r="CG51" s="24" t="s">
        <v>28</v>
      </c>
      <c r="CH51" s="24" t="s">
        <v>29</v>
      </c>
      <c r="CI51" s="24" t="s">
        <v>30</v>
      </c>
      <c r="CJ51" s="25" t="s">
        <v>31</v>
      </c>
      <c r="CL51" s="23" t="s">
        <v>25</v>
      </c>
      <c r="CM51" s="24" t="s">
        <v>26</v>
      </c>
      <c r="CN51" s="24" t="s">
        <v>27</v>
      </c>
      <c r="CO51" s="24" t="s">
        <v>28</v>
      </c>
      <c r="CP51" s="24" t="s">
        <v>29</v>
      </c>
      <c r="CQ51" s="24" t="s">
        <v>30</v>
      </c>
      <c r="CR51" s="25" t="s">
        <v>31</v>
      </c>
      <c r="CT51" s="23" t="s">
        <v>25</v>
      </c>
      <c r="CU51" s="24" t="s">
        <v>26</v>
      </c>
      <c r="CV51" s="24" t="s">
        <v>27</v>
      </c>
      <c r="CW51" s="24" t="s">
        <v>28</v>
      </c>
      <c r="CX51" s="24" t="s">
        <v>29</v>
      </c>
      <c r="CY51" s="24" t="s">
        <v>30</v>
      </c>
      <c r="CZ51" s="25" t="s">
        <v>31</v>
      </c>
      <c r="DB51" s="23" t="s">
        <v>25</v>
      </c>
      <c r="DC51" s="24" t="s">
        <v>26</v>
      </c>
      <c r="DD51" s="24" t="s">
        <v>27</v>
      </c>
      <c r="DE51" s="24" t="s">
        <v>28</v>
      </c>
      <c r="DF51" s="24" t="s">
        <v>29</v>
      </c>
      <c r="DG51" s="24" t="s">
        <v>30</v>
      </c>
      <c r="DH51" s="25" t="s">
        <v>31</v>
      </c>
      <c r="DJ51" s="23" t="s">
        <v>25</v>
      </c>
      <c r="DK51" s="24" t="s">
        <v>26</v>
      </c>
      <c r="DL51" s="24" t="s">
        <v>27</v>
      </c>
      <c r="DM51" s="24" t="s">
        <v>28</v>
      </c>
      <c r="DN51" s="24" t="s">
        <v>29</v>
      </c>
      <c r="DO51" s="24" t="s">
        <v>30</v>
      </c>
      <c r="DP51" s="25" t="s">
        <v>31</v>
      </c>
      <c r="DR51" s="23" t="s">
        <v>25</v>
      </c>
      <c r="DS51" s="24" t="s">
        <v>26</v>
      </c>
      <c r="DT51" s="24" t="s">
        <v>27</v>
      </c>
      <c r="DU51" s="24" t="s">
        <v>28</v>
      </c>
      <c r="DV51" s="24" t="s">
        <v>29</v>
      </c>
      <c r="DW51" s="24" t="s">
        <v>30</v>
      </c>
      <c r="DX51" s="25" t="s">
        <v>31</v>
      </c>
      <c r="DZ51" s="23" t="s">
        <v>25</v>
      </c>
      <c r="EA51" s="24" t="s">
        <v>26</v>
      </c>
      <c r="EB51" s="24" t="s">
        <v>27</v>
      </c>
      <c r="EC51" s="24" t="s">
        <v>28</v>
      </c>
      <c r="ED51" s="24" t="s">
        <v>29</v>
      </c>
      <c r="EE51" s="24" t="s">
        <v>30</v>
      </c>
      <c r="EF51" s="25" t="s">
        <v>31</v>
      </c>
      <c r="EH51" s="23" t="s">
        <v>25</v>
      </c>
      <c r="EI51" s="24" t="s">
        <v>26</v>
      </c>
      <c r="EJ51" s="24" t="s">
        <v>27</v>
      </c>
      <c r="EK51" s="24" t="s">
        <v>28</v>
      </c>
      <c r="EL51" s="24" t="s">
        <v>29</v>
      </c>
      <c r="EM51" s="24" t="s">
        <v>30</v>
      </c>
      <c r="EN51" s="25" t="s">
        <v>31</v>
      </c>
      <c r="EP51" s="23" t="s">
        <v>25</v>
      </c>
      <c r="EQ51" s="24" t="s">
        <v>26</v>
      </c>
      <c r="ER51" s="24" t="s">
        <v>27</v>
      </c>
      <c r="ES51" s="24" t="s">
        <v>28</v>
      </c>
      <c r="ET51" s="24" t="s">
        <v>29</v>
      </c>
      <c r="EU51" s="24" t="s">
        <v>30</v>
      </c>
      <c r="EV51" s="25" t="s">
        <v>31</v>
      </c>
      <c r="EX51" s="23" t="s">
        <v>25</v>
      </c>
      <c r="EY51" s="24" t="s">
        <v>26</v>
      </c>
      <c r="EZ51" s="24" t="s">
        <v>27</v>
      </c>
      <c r="FA51" s="24" t="s">
        <v>28</v>
      </c>
      <c r="FB51" s="24" t="s">
        <v>29</v>
      </c>
      <c r="FC51" s="24" t="s">
        <v>30</v>
      </c>
      <c r="FD51" s="25" t="s">
        <v>31</v>
      </c>
    </row>
    <row r="52" customFormat="false" ht="14.6" hidden="false" customHeight="false" outlineLevel="0" collapsed="false">
      <c r="B52" s="15"/>
      <c r="C52" s="15"/>
      <c r="D52" s="15"/>
      <c r="E52" s="15"/>
      <c r="F52" s="15"/>
      <c r="G52" s="15"/>
      <c r="H52" s="15"/>
      <c r="J52" s="15"/>
      <c r="K52" s="15"/>
      <c r="L52" s="15"/>
      <c r="M52" s="15"/>
      <c r="N52" s="15"/>
      <c r="O52" s="15"/>
      <c r="P52" s="15"/>
      <c r="R52" s="15"/>
      <c r="S52" s="15"/>
      <c r="T52" s="15"/>
      <c r="U52" s="15"/>
      <c r="V52" s="15"/>
      <c r="W52" s="15"/>
      <c r="X52" s="15"/>
      <c r="Z52" s="15"/>
      <c r="AA52" s="15"/>
      <c r="AB52" s="15"/>
      <c r="AC52" s="15"/>
      <c r="AD52" s="15"/>
      <c r="AE52" s="15"/>
      <c r="AF52" s="15"/>
      <c r="AH52" s="15"/>
      <c r="AI52" s="15"/>
      <c r="AJ52" s="15"/>
      <c r="AK52" s="15"/>
      <c r="AL52" s="15"/>
      <c r="AM52" s="15"/>
      <c r="AN52" s="15"/>
      <c r="AP52" s="15"/>
      <c r="AQ52" s="15"/>
      <c r="AR52" s="15"/>
      <c r="AS52" s="15"/>
      <c r="AT52" s="15"/>
      <c r="AU52" s="15"/>
      <c r="AV52" s="15"/>
      <c r="AX52" s="15"/>
      <c r="AY52" s="15"/>
      <c r="AZ52" s="15"/>
      <c r="BA52" s="15"/>
      <c r="BB52" s="15"/>
      <c r="BC52" s="15"/>
      <c r="BD52" s="15"/>
      <c r="BF52" s="15"/>
      <c r="BG52" s="15"/>
      <c r="BH52" s="15"/>
      <c r="BI52" s="15"/>
      <c r="BJ52" s="15"/>
      <c r="BK52" s="15"/>
      <c r="BL52" s="15"/>
      <c r="BN52" s="15"/>
      <c r="BO52" s="15"/>
      <c r="BP52" s="15"/>
      <c r="BQ52" s="15"/>
      <c r="BR52" s="15"/>
      <c r="BS52" s="15"/>
      <c r="BT52" s="15"/>
      <c r="BV52" s="15"/>
      <c r="BW52" s="15"/>
      <c r="BX52" s="15"/>
      <c r="BY52" s="15"/>
      <c r="BZ52" s="15"/>
      <c r="CA52" s="15"/>
      <c r="CB52" s="15"/>
      <c r="CD52" s="15"/>
      <c r="CE52" s="15"/>
      <c r="CF52" s="15"/>
      <c r="CG52" s="15"/>
      <c r="CH52" s="15"/>
      <c r="CI52" s="15"/>
      <c r="CJ52" s="15"/>
      <c r="CL52" s="15"/>
      <c r="CM52" s="15"/>
      <c r="CN52" s="15"/>
      <c r="CO52" s="15"/>
      <c r="CP52" s="15"/>
      <c r="CQ52" s="15"/>
      <c r="CR52" s="15"/>
      <c r="CT52" s="15"/>
      <c r="CU52" s="15"/>
      <c r="CV52" s="15"/>
      <c r="CW52" s="15"/>
      <c r="CX52" s="15"/>
      <c r="CY52" s="15"/>
      <c r="CZ52" s="15"/>
      <c r="DB52" s="15"/>
      <c r="DC52" s="15"/>
      <c r="DD52" s="15"/>
      <c r="DE52" s="15"/>
      <c r="DF52" s="15"/>
      <c r="DG52" s="15"/>
      <c r="DH52" s="15"/>
      <c r="DJ52" s="15"/>
      <c r="DK52" s="15"/>
      <c r="DL52" s="15"/>
      <c r="DM52" s="15"/>
      <c r="DN52" s="15"/>
      <c r="DO52" s="15"/>
      <c r="DP52" s="15"/>
      <c r="DR52" s="15"/>
      <c r="DS52" s="15"/>
      <c r="DT52" s="15"/>
      <c r="DU52" s="15"/>
      <c r="DV52" s="15"/>
      <c r="DW52" s="15"/>
      <c r="DX52" s="15"/>
      <c r="DZ52" s="15"/>
      <c r="EA52" s="15"/>
      <c r="EB52" s="15"/>
      <c r="EC52" s="15"/>
      <c r="ED52" s="15"/>
      <c r="EE52" s="15"/>
      <c r="EF52" s="15"/>
      <c r="EH52" s="15"/>
      <c r="EI52" s="15"/>
      <c r="EJ52" s="15"/>
      <c r="EK52" s="15"/>
      <c r="EL52" s="15"/>
      <c r="EM52" s="15"/>
      <c r="EN52" s="15"/>
      <c r="EP52" s="15"/>
      <c r="EQ52" s="15"/>
      <c r="ER52" s="15"/>
      <c r="ES52" s="15"/>
      <c r="ET52" s="15"/>
      <c r="EU52" s="15"/>
      <c r="EV52" s="15"/>
      <c r="EX52" s="15"/>
      <c r="EY52" s="15"/>
      <c r="EZ52" s="15"/>
      <c r="FA52" s="15"/>
      <c r="FB52" s="15"/>
      <c r="FC52" s="15"/>
      <c r="FD52" s="15"/>
    </row>
    <row r="53" customFormat="false" ht="15" hidden="false" customHeight="false" outlineLevel="0" collapsed="false">
      <c r="B53" s="3"/>
      <c r="C53" s="3"/>
      <c r="D53" s="3"/>
      <c r="E53" s="3"/>
      <c r="F53" s="3"/>
      <c r="G53" s="3"/>
      <c r="H53" s="3"/>
      <c r="J53" s="3"/>
      <c r="K53" s="3"/>
      <c r="L53" s="3"/>
      <c r="M53" s="3"/>
      <c r="N53" s="3"/>
      <c r="O53" s="3"/>
      <c r="P53" s="3"/>
      <c r="R53" s="3"/>
      <c r="S53" s="3"/>
      <c r="T53" s="3"/>
      <c r="U53" s="3"/>
      <c r="V53" s="3"/>
      <c r="W53" s="3"/>
      <c r="X53" s="3"/>
      <c r="Z53" s="3"/>
      <c r="AA53" s="3"/>
      <c r="AB53" s="3"/>
      <c r="AC53" s="3"/>
      <c r="AD53" s="3"/>
      <c r="AE53" s="3"/>
      <c r="AF53" s="3"/>
      <c r="AH53" s="3"/>
      <c r="AI53" s="3"/>
      <c r="AJ53" s="3"/>
      <c r="AK53" s="3"/>
      <c r="AL53" s="3"/>
      <c r="AM53" s="3"/>
      <c r="AN53" s="3"/>
      <c r="AP53" s="3"/>
      <c r="AQ53" s="3"/>
      <c r="AR53" s="3"/>
      <c r="AS53" s="3"/>
      <c r="AT53" s="3"/>
      <c r="AU53" s="3"/>
      <c r="AV53" s="3"/>
      <c r="AX53" s="3"/>
      <c r="AY53" s="3"/>
      <c r="AZ53" s="3"/>
      <c r="BA53" s="3"/>
      <c r="BB53" s="3"/>
      <c r="BC53" s="3"/>
      <c r="BD53" s="3"/>
      <c r="BF53" s="3"/>
      <c r="BG53" s="3"/>
      <c r="BH53" s="3"/>
      <c r="BI53" s="3"/>
      <c r="BJ53" s="3"/>
      <c r="BK53" s="3"/>
      <c r="BL53" s="3"/>
      <c r="BN53" s="3"/>
      <c r="BO53" s="3"/>
      <c r="BP53" s="3"/>
      <c r="BQ53" s="3"/>
      <c r="BR53" s="3"/>
      <c r="BS53" s="3"/>
      <c r="BT53" s="3"/>
      <c r="BV53" s="3"/>
      <c r="BW53" s="3"/>
      <c r="BX53" s="3"/>
      <c r="BY53" s="3"/>
      <c r="BZ53" s="3"/>
      <c r="CA53" s="3"/>
      <c r="CB53" s="3"/>
      <c r="CD53" s="3"/>
      <c r="CE53" s="3"/>
      <c r="CF53" s="3"/>
      <c r="CG53" s="3"/>
      <c r="CH53" s="3"/>
      <c r="CI53" s="3"/>
      <c r="CJ53" s="3"/>
      <c r="CL53" s="3"/>
      <c r="CM53" s="3"/>
      <c r="CN53" s="3"/>
      <c r="CO53" s="3"/>
      <c r="CP53" s="3"/>
      <c r="CQ53" s="3"/>
      <c r="CR53" s="3"/>
      <c r="CT53" s="3"/>
      <c r="CU53" s="3"/>
      <c r="CV53" s="3"/>
      <c r="CW53" s="3"/>
      <c r="CX53" s="3"/>
      <c r="CY53" s="3"/>
      <c r="CZ53" s="3"/>
      <c r="DB53" s="3"/>
      <c r="DC53" s="3"/>
      <c r="DD53" s="3"/>
      <c r="DE53" s="3"/>
      <c r="DF53" s="3"/>
      <c r="DG53" s="3"/>
      <c r="DH53" s="3"/>
      <c r="DJ53" s="3"/>
      <c r="DK53" s="3"/>
      <c r="DL53" s="3"/>
      <c r="DM53" s="3"/>
      <c r="DN53" s="3"/>
      <c r="DO53" s="3"/>
      <c r="DP53" s="3"/>
      <c r="DR53" s="3"/>
      <c r="DS53" s="3"/>
      <c r="DT53" s="3"/>
      <c r="DU53" s="3"/>
      <c r="DV53" s="3"/>
      <c r="DW53" s="3"/>
      <c r="DX53" s="3"/>
      <c r="DZ53" s="3"/>
      <c r="EA53" s="3"/>
      <c r="EB53" s="3"/>
      <c r="EC53" s="3"/>
      <c r="ED53" s="3"/>
      <c r="EE53" s="3"/>
      <c r="EF53" s="3"/>
      <c r="EH53" s="3"/>
      <c r="EI53" s="3"/>
      <c r="EJ53" s="3"/>
      <c r="EK53" s="3"/>
      <c r="EL53" s="3"/>
      <c r="EM53" s="3"/>
      <c r="EN53" s="3"/>
      <c r="EP53" s="3"/>
      <c r="EQ53" s="3"/>
      <c r="ER53" s="3"/>
      <c r="ES53" s="3"/>
      <c r="ET53" s="3"/>
      <c r="EU53" s="3"/>
      <c r="EV53" s="3"/>
      <c r="EX53" s="3"/>
      <c r="EY53" s="3"/>
      <c r="EZ53" s="3"/>
      <c r="FA53" s="3"/>
      <c r="FB53" s="3"/>
      <c r="FC53" s="3"/>
      <c r="FD53" s="3"/>
    </row>
    <row r="54" customFormat="false" ht="16.5" hidden="false" customHeight="true" outlineLevel="0" collapsed="false">
      <c r="B54" s="32" t="s">
        <v>81</v>
      </c>
      <c r="C54" s="32"/>
      <c r="D54" s="32"/>
      <c r="E54" s="3"/>
      <c r="F54" s="3"/>
      <c r="G54" s="3"/>
      <c r="H54" s="3"/>
      <c r="J54" s="32" t="s">
        <v>81</v>
      </c>
      <c r="K54" s="32"/>
      <c r="L54" s="32"/>
      <c r="M54" s="3"/>
      <c r="N54" s="3"/>
      <c r="O54" s="3"/>
      <c r="P54" s="3"/>
      <c r="R54" s="32" t="s">
        <v>81</v>
      </c>
      <c r="S54" s="32"/>
      <c r="T54" s="32"/>
      <c r="U54" s="3"/>
      <c r="V54" s="3"/>
      <c r="W54" s="3"/>
      <c r="X54" s="3"/>
      <c r="Z54" s="32" t="s">
        <v>81</v>
      </c>
      <c r="AA54" s="32"/>
      <c r="AB54" s="32"/>
      <c r="AC54" s="3"/>
      <c r="AD54" s="3"/>
      <c r="AE54" s="3"/>
      <c r="AF54" s="3"/>
      <c r="AH54" s="32" t="s">
        <v>81</v>
      </c>
      <c r="AI54" s="32"/>
      <c r="AJ54" s="32"/>
      <c r="AK54" s="3"/>
      <c r="AL54" s="3"/>
      <c r="AM54" s="3"/>
      <c r="AN54" s="3"/>
      <c r="AP54" s="32" t="s">
        <v>81</v>
      </c>
      <c r="AQ54" s="32"/>
      <c r="AR54" s="32"/>
      <c r="AS54" s="3"/>
      <c r="AT54" s="3"/>
      <c r="AU54" s="3"/>
      <c r="AV54" s="3"/>
      <c r="AX54" s="32" t="s">
        <v>81</v>
      </c>
      <c r="AY54" s="32"/>
      <c r="AZ54" s="32"/>
      <c r="BA54" s="3"/>
      <c r="BB54" s="3"/>
      <c r="BC54" s="3"/>
      <c r="BD54" s="3"/>
      <c r="BF54" s="32" t="s">
        <v>81</v>
      </c>
      <c r="BG54" s="32"/>
      <c r="BH54" s="32"/>
      <c r="BI54" s="3"/>
      <c r="BJ54" s="3"/>
      <c r="BK54" s="3"/>
      <c r="BL54" s="3"/>
      <c r="BN54" s="32" t="s">
        <v>81</v>
      </c>
      <c r="BO54" s="32"/>
      <c r="BP54" s="32"/>
      <c r="BQ54" s="3"/>
      <c r="BR54" s="3"/>
      <c r="BS54" s="3"/>
      <c r="BT54" s="3"/>
      <c r="BV54" s="32" t="s">
        <v>81</v>
      </c>
      <c r="BW54" s="32"/>
      <c r="BX54" s="32"/>
      <c r="BY54" s="3"/>
      <c r="BZ54" s="3"/>
      <c r="CA54" s="3"/>
      <c r="CB54" s="3"/>
      <c r="CD54" s="32" t="s">
        <v>81</v>
      </c>
      <c r="CE54" s="32"/>
      <c r="CF54" s="32"/>
      <c r="CG54" s="3"/>
      <c r="CH54" s="3"/>
      <c r="CI54" s="3"/>
      <c r="CJ54" s="3"/>
      <c r="CL54" s="32" t="s">
        <v>81</v>
      </c>
      <c r="CM54" s="32"/>
      <c r="CN54" s="32"/>
      <c r="CO54" s="3"/>
      <c r="CP54" s="3"/>
      <c r="CQ54" s="3"/>
      <c r="CR54" s="3"/>
      <c r="CT54" s="32" t="s">
        <v>81</v>
      </c>
      <c r="CU54" s="32"/>
      <c r="CV54" s="32"/>
      <c r="CW54" s="3"/>
      <c r="CX54" s="3"/>
      <c r="CY54" s="3"/>
      <c r="CZ54" s="3"/>
      <c r="DB54" s="32" t="s">
        <v>81</v>
      </c>
      <c r="DC54" s="32"/>
      <c r="DD54" s="32"/>
      <c r="DE54" s="3"/>
      <c r="DF54" s="3"/>
      <c r="DG54" s="3"/>
      <c r="DH54" s="3"/>
      <c r="DJ54" s="32" t="s">
        <v>81</v>
      </c>
      <c r="DK54" s="32"/>
      <c r="DL54" s="32"/>
      <c r="DM54" s="3"/>
      <c r="DN54" s="3"/>
      <c r="DO54" s="3"/>
      <c r="DP54" s="3"/>
      <c r="DR54" s="32" t="s">
        <v>81</v>
      </c>
      <c r="DS54" s="32"/>
      <c r="DT54" s="32"/>
      <c r="DU54" s="3"/>
      <c r="DV54" s="3"/>
      <c r="DW54" s="3"/>
      <c r="DX54" s="3"/>
      <c r="DZ54" s="32" t="s">
        <v>81</v>
      </c>
      <c r="EA54" s="32"/>
      <c r="EB54" s="32"/>
      <c r="EC54" s="3"/>
      <c r="ED54" s="3"/>
      <c r="EE54" s="3"/>
      <c r="EF54" s="3"/>
      <c r="EH54" s="32" t="s">
        <v>81</v>
      </c>
      <c r="EI54" s="32"/>
      <c r="EJ54" s="32"/>
      <c r="EK54" s="3"/>
      <c r="EL54" s="3"/>
      <c r="EM54" s="3"/>
      <c r="EN54" s="3"/>
      <c r="EP54" s="32" t="s">
        <v>81</v>
      </c>
      <c r="EQ54" s="32"/>
      <c r="ER54" s="32"/>
      <c r="ES54" s="3"/>
      <c r="ET54" s="3"/>
      <c r="EU54" s="3"/>
      <c r="EV54" s="3"/>
      <c r="EX54" s="32" t="s">
        <v>81</v>
      </c>
      <c r="EY54" s="32"/>
      <c r="EZ54" s="32"/>
      <c r="FA54" s="3"/>
      <c r="FB54" s="3"/>
      <c r="FC54" s="3"/>
      <c r="FD54" s="3"/>
    </row>
    <row r="55" customFormat="false" ht="14.6" hidden="false" customHeight="false" outlineLevel="0" collapsed="false">
      <c r="B55" s="23" t="s">
        <v>25</v>
      </c>
      <c r="C55" s="24" t="s">
        <v>26</v>
      </c>
      <c r="D55" s="24" t="s">
        <v>27</v>
      </c>
      <c r="E55" s="24" t="s">
        <v>28</v>
      </c>
      <c r="F55" s="24" t="s">
        <v>29</v>
      </c>
      <c r="G55" s="24" t="s">
        <v>30</v>
      </c>
      <c r="H55" s="25" t="s">
        <v>31</v>
      </c>
      <c r="J55" s="23" t="s">
        <v>25</v>
      </c>
      <c r="K55" s="24" t="s">
        <v>26</v>
      </c>
      <c r="L55" s="24" t="s">
        <v>27</v>
      </c>
      <c r="M55" s="24" t="s">
        <v>28</v>
      </c>
      <c r="N55" s="24" t="s">
        <v>29</v>
      </c>
      <c r="O55" s="24" t="s">
        <v>30</v>
      </c>
      <c r="P55" s="25" t="s">
        <v>31</v>
      </c>
      <c r="R55" s="23" t="s">
        <v>25</v>
      </c>
      <c r="S55" s="24" t="s">
        <v>26</v>
      </c>
      <c r="T55" s="24" t="s">
        <v>27</v>
      </c>
      <c r="U55" s="24" t="s">
        <v>28</v>
      </c>
      <c r="V55" s="24" t="s">
        <v>29</v>
      </c>
      <c r="W55" s="24" t="s">
        <v>30</v>
      </c>
      <c r="X55" s="25" t="s">
        <v>31</v>
      </c>
      <c r="Z55" s="23" t="s">
        <v>25</v>
      </c>
      <c r="AA55" s="24" t="s">
        <v>26</v>
      </c>
      <c r="AB55" s="24" t="s">
        <v>27</v>
      </c>
      <c r="AC55" s="24" t="s">
        <v>28</v>
      </c>
      <c r="AD55" s="24" t="s">
        <v>29</v>
      </c>
      <c r="AE55" s="24" t="s">
        <v>30</v>
      </c>
      <c r="AF55" s="25" t="s">
        <v>31</v>
      </c>
      <c r="AH55" s="23" t="s">
        <v>25</v>
      </c>
      <c r="AI55" s="24" t="s">
        <v>26</v>
      </c>
      <c r="AJ55" s="24" t="s">
        <v>27</v>
      </c>
      <c r="AK55" s="24" t="s">
        <v>28</v>
      </c>
      <c r="AL55" s="24" t="s">
        <v>29</v>
      </c>
      <c r="AM55" s="24" t="s">
        <v>30</v>
      </c>
      <c r="AN55" s="25" t="s">
        <v>31</v>
      </c>
      <c r="AP55" s="23" t="s">
        <v>25</v>
      </c>
      <c r="AQ55" s="24" t="s">
        <v>26</v>
      </c>
      <c r="AR55" s="24" t="s">
        <v>27</v>
      </c>
      <c r="AS55" s="24" t="s">
        <v>28</v>
      </c>
      <c r="AT55" s="24" t="s">
        <v>29</v>
      </c>
      <c r="AU55" s="24" t="s">
        <v>30</v>
      </c>
      <c r="AV55" s="25" t="s">
        <v>31</v>
      </c>
      <c r="AX55" s="23" t="s">
        <v>25</v>
      </c>
      <c r="AY55" s="24" t="s">
        <v>26</v>
      </c>
      <c r="AZ55" s="24" t="s">
        <v>27</v>
      </c>
      <c r="BA55" s="24" t="s">
        <v>28</v>
      </c>
      <c r="BB55" s="24" t="s">
        <v>29</v>
      </c>
      <c r="BC55" s="24" t="s">
        <v>30</v>
      </c>
      <c r="BD55" s="25" t="s">
        <v>31</v>
      </c>
      <c r="BF55" s="23" t="s">
        <v>25</v>
      </c>
      <c r="BG55" s="24" t="s">
        <v>26</v>
      </c>
      <c r="BH55" s="24" t="s">
        <v>27</v>
      </c>
      <c r="BI55" s="24" t="s">
        <v>28</v>
      </c>
      <c r="BJ55" s="24" t="s">
        <v>29</v>
      </c>
      <c r="BK55" s="24" t="s">
        <v>30</v>
      </c>
      <c r="BL55" s="25" t="s">
        <v>31</v>
      </c>
      <c r="BN55" s="23" t="s">
        <v>25</v>
      </c>
      <c r="BO55" s="24" t="s">
        <v>26</v>
      </c>
      <c r="BP55" s="24" t="s">
        <v>27</v>
      </c>
      <c r="BQ55" s="24" t="s">
        <v>28</v>
      </c>
      <c r="BR55" s="24" t="s">
        <v>29</v>
      </c>
      <c r="BS55" s="24" t="s">
        <v>30</v>
      </c>
      <c r="BT55" s="25" t="s">
        <v>31</v>
      </c>
      <c r="BV55" s="23" t="s">
        <v>25</v>
      </c>
      <c r="BW55" s="24" t="s">
        <v>26</v>
      </c>
      <c r="BX55" s="24" t="s">
        <v>27</v>
      </c>
      <c r="BY55" s="24" t="s">
        <v>28</v>
      </c>
      <c r="BZ55" s="24" t="s">
        <v>29</v>
      </c>
      <c r="CA55" s="24" t="s">
        <v>30</v>
      </c>
      <c r="CB55" s="25" t="s">
        <v>31</v>
      </c>
      <c r="CD55" s="23" t="s">
        <v>25</v>
      </c>
      <c r="CE55" s="24" t="s">
        <v>26</v>
      </c>
      <c r="CF55" s="24" t="s">
        <v>27</v>
      </c>
      <c r="CG55" s="24" t="s">
        <v>28</v>
      </c>
      <c r="CH55" s="24" t="s">
        <v>29</v>
      </c>
      <c r="CI55" s="24" t="s">
        <v>30</v>
      </c>
      <c r="CJ55" s="25" t="s">
        <v>31</v>
      </c>
      <c r="CL55" s="23" t="s">
        <v>25</v>
      </c>
      <c r="CM55" s="24" t="s">
        <v>26</v>
      </c>
      <c r="CN55" s="24" t="s">
        <v>27</v>
      </c>
      <c r="CO55" s="24" t="s">
        <v>28</v>
      </c>
      <c r="CP55" s="24" t="s">
        <v>29</v>
      </c>
      <c r="CQ55" s="24" t="s">
        <v>30</v>
      </c>
      <c r="CR55" s="25" t="s">
        <v>31</v>
      </c>
      <c r="CT55" s="23" t="s">
        <v>25</v>
      </c>
      <c r="CU55" s="24" t="s">
        <v>26</v>
      </c>
      <c r="CV55" s="24" t="s">
        <v>27</v>
      </c>
      <c r="CW55" s="24" t="s">
        <v>28</v>
      </c>
      <c r="CX55" s="24" t="s">
        <v>29</v>
      </c>
      <c r="CY55" s="24" t="s">
        <v>30</v>
      </c>
      <c r="CZ55" s="25" t="s">
        <v>31</v>
      </c>
      <c r="DB55" s="23" t="s">
        <v>25</v>
      </c>
      <c r="DC55" s="24" t="s">
        <v>26</v>
      </c>
      <c r="DD55" s="24" t="s">
        <v>27</v>
      </c>
      <c r="DE55" s="24" t="s">
        <v>28</v>
      </c>
      <c r="DF55" s="24" t="s">
        <v>29</v>
      </c>
      <c r="DG55" s="24" t="s">
        <v>30</v>
      </c>
      <c r="DH55" s="25" t="s">
        <v>31</v>
      </c>
      <c r="DJ55" s="23" t="s">
        <v>25</v>
      </c>
      <c r="DK55" s="24" t="s">
        <v>26</v>
      </c>
      <c r="DL55" s="24" t="s">
        <v>27</v>
      </c>
      <c r="DM55" s="24" t="s">
        <v>28</v>
      </c>
      <c r="DN55" s="24" t="s">
        <v>29</v>
      </c>
      <c r="DO55" s="24" t="s">
        <v>30</v>
      </c>
      <c r="DP55" s="25" t="s">
        <v>31</v>
      </c>
      <c r="DR55" s="23" t="s">
        <v>25</v>
      </c>
      <c r="DS55" s="24" t="s">
        <v>26</v>
      </c>
      <c r="DT55" s="24" t="s">
        <v>27</v>
      </c>
      <c r="DU55" s="24" t="s">
        <v>28</v>
      </c>
      <c r="DV55" s="24" t="s">
        <v>29</v>
      </c>
      <c r="DW55" s="24" t="s">
        <v>30</v>
      </c>
      <c r="DX55" s="25" t="s">
        <v>31</v>
      </c>
      <c r="DZ55" s="23" t="s">
        <v>25</v>
      </c>
      <c r="EA55" s="24" t="s">
        <v>26</v>
      </c>
      <c r="EB55" s="24" t="s">
        <v>27</v>
      </c>
      <c r="EC55" s="24" t="s">
        <v>28</v>
      </c>
      <c r="ED55" s="24" t="s">
        <v>29</v>
      </c>
      <c r="EE55" s="24" t="s">
        <v>30</v>
      </c>
      <c r="EF55" s="25" t="s">
        <v>31</v>
      </c>
      <c r="EH55" s="23" t="s">
        <v>25</v>
      </c>
      <c r="EI55" s="24" t="s">
        <v>26</v>
      </c>
      <c r="EJ55" s="24" t="s">
        <v>27</v>
      </c>
      <c r="EK55" s="24" t="s">
        <v>28</v>
      </c>
      <c r="EL55" s="24" t="s">
        <v>29</v>
      </c>
      <c r="EM55" s="24" t="s">
        <v>30</v>
      </c>
      <c r="EN55" s="25" t="s">
        <v>31</v>
      </c>
      <c r="EP55" s="23" t="s">
        <v>25</v>
      </c>
      <c r="EQ55" s="24" t="s">
        <v>26</v>
      </c>
      <c r="ER55" s="24" t="s">
        <v>27</v>
      </c>
      <c r="ES55" s="24" t="s">
        <v>28</v>
      </c>
      <c r="ET55" s="24" t="s">
        <v>29</v>
      </c>
      <c r="EU55" s="24" t="s">
        <v>30</v>
      </c>
      <c r="EV55" s="25" t="s">
        <v>31</v>
      </c>
      <c r="EX55" s="23" t="s">
        <v>25</v>
      </c>
      <c r="EY55" s="24" t="s">
        <v>26</v>
      </c>
      <c r="EZ55" s="24" t="s">
        <v>27</v>
      </c>
      <c r="FA55" s="24" t="s">
        <v>28</v>
      </c>
      <c r="FB55" s="24" t="s">
        <v>29</v>
      </c>
      <c r="FC55" s="24" t="s">
        <v>30</v>
      </c>
      <c r="FD55" s="25" t="s">
        <v>31</v>
      </c>
    </row>
    <row r="56" customFormat="false" ht="14.6" hidden="false" customHeight="false" outlineLevel="0" collapsed="false">
      <c r="B56" s="15"/>
      <c r="C56" s="15"/>
      <c r="D56" s="15"/>
      <c r="E56" s="15"/>
      <c r="F56" s="15"/>
      <c r="G56" s="15"/>
      <c r="H56" s="15"/>
      <c r="J56" s="15"/>
      <c r="K56" s="15"/>
      <c r="L56" s="15"/>
      <c r="M56" s="15"/>
      <c r="N56" s="15"/>
      <c r="O56" s="15"/>
      <c r="P56" s="15"/>
      <c r="R56" s="15"/>
      <c r="S56" s="15"/>
      <c r="T56" s="15"/>
      <c r="U56" s="15"/>
      <c r="V56" s="15"/>
      <c r="W56" s="15"/>
      <c r="X56" s="15"/>
      <c r="Z56" s="15"/>
      <c r="AA56" s="15"/>
      <c r="AB56" s="15"/>
      <c r="AC56" s="15"/>
      <c r="AD56" s="15"/>
      <c r="AE56" s="15"/>
      <c r="AF56" s="15"/>
      <c r="AH56" s="15"/>
      <c r="AI56" s="15"/>
      <c r="AJ56" s="15"/>
      <c r="AK56" s="15"/>
      <c r="AL56" s="15"/>
      <c r="AM56" s="15"/>
      <c r="AN56" s="15"/>
      <c r="AP56" s="15"/>
      <c r="AQ56" s="15"/>
      <c r="AR56" s="15"/>
      <c r="AS56" s="15"/>
      <c r="AT56" s="15"/>
      <c r="AU56" s="15"/>
      <c r="AV56" s="15"/>
      <c r="AX56" s="15"/>
      <c r="AY56" s="15"/>
      <c r="AZ56" s="15"/>
      <c r="BA56" s="15"/>
      <c r="BB56" s="15"/>
      <c r="BC56" s="15"/>
      <c r="BD56" s="15"/>
      <c r="BF56" s="15"/>
      <c r="BG56" s="15"/>
      <c r="BH56" s="15"/>
      <c r="BI56" s="15"/>
      <c r="BJ56" s="15"/>
      <c r="BK56" s="15"/>
      <c r="BL56" s="15"/>
      <c r="BN56" s="15"/>
      <c r="BO56" s="15"/>
      <c r="BP56" s="15"/>
      <c r="BQ56" s="15"/>
      <c r="BR56" s="15"/>
      <c r="BS56" s="15"/>
      <c r="BT56" s="15"/>
      <c r="BV56" s="15"/>
      <c r="BW56" s="15"/>
      <c r="BX56" s="15"/>
      <c r="BY56" s="15"/>
      <c r="BZ56" s="15"/>
      <c r="CA56" s="15"/>
      <c r="CB56" s="15"/>
      <c r="CD56" s="15"/>
      <c r="CE56" s="15"/>
      <c r="CF56" s="15"/>
      <c r="CG56" s="15"/>
      <c r="CH56" s="15"/>
      <c r="CI56" s="15"/>
      <c r="CJ56" s="15"/>
      <c r="CL56" s="15"/>
      <c r="CM56" s="15"/>
      <c r="CN56" s="15"/>
      <c r="CO56" s="15"/>
      <c r="CP56" s="15"/>
      <c r="CQ56" s="15"/>
      <c r="CR56" s="15"/>
      <c r="CT56" s="15"/>
      <c r="CU56" s="15"/>
      <c r="CV56" s="15"/>
      <c r="CW56" s="15"/>
      <c r="CX56" s="15"/>
      <c r="CY56" s="15"/>
      <c r="CZ56" s="15"/>
      <c r="DB56" s="15"/>
      <c r="DC56" s="15"/>
      <c r="DD56" s="15"/>
      <c r="DE56" s="15"/>
      <c r="DF56" s="15"/>
      <c r="DG56" s="15"/>
      <c r="DH56" s="15"/>
      <c r="DJ56" s="15"/>
      <c r="DK56" s="15"/>
      <c r="DL56" s="15"/>
      <c r="DM56" s="15"/>
      <c r="DN56" s="15"/>
      <c r="DO56" s="15"/>
      <c r="DP56" s="15"/>
      <c r="DR56" s="15"/>
      <c r="DS56" s="15"/>
      <c r="DT56" s="15"/>
      <c r="DU56" s="15"/>
      <c r="DV56" s="15"/>
      <c r="DW56" s="15"/>
      <c r="DX56" s="15"/>
      <c r="DZ56" s="15"/>
      <c r="EA56" s="15"/>
      <c r="EB56" s="15"/>
      <c r="EC56" s="15"/>
      <c r="ED56" s="15"/>
      <c r="EE56" s="15"/>
      <c r="EF56" s="15"/>
      <c r="EH56" s="15"/>
      <c r="EI56" s="15"/>
      <c r="EJ56" s="15"/>
      <c r="EK56" s="15"/>
      <c r="EL56" s="15"/>
      <c r="EM56" s="15"/>
      <c r="EN56" s="15"/>
      <c r="EP56" s="15"/>
      <c r="EQ56" s="15"/>
      <c r="ER56" s="15"/>
      <c r="ES56" s="15"/>
      <c r="ET56" s="15"/>
      <c r="EU56" s="15"/>
      <c r="EV56" s="15"/>
      <c r="EX56" s="15"/>
      <c r="EY56" s="15"/>
      <c r="EZ56" s="15"/>
      <c r="FA56" s="15"/>
      <c r="FB56" s="15"/>
      <c r="FC56" s="15"/>
      <c r="FD56" s="15"/>
    </row>
    <row r="57" customFormat="false" ht="15" hidden="false" customHeight="false" outlineLevel="0" collapsed="false">
      <c r="B57" s="3"/>
      <c r="C57" s="3"/>
      <c r="D57" s="3"/>
      <c r="E57" s="3"/>
      <c r="F57" s="3"/>
      <c r="G57" s="3"/>
      <c r="H57" s="3"/>
      <c r="J57" s="3"/>
      <c r="K57" s="3"/>
      <c r="L57" s="3"/>
      <c r="M57" s="3"/>
      <c r="N57" s="3"/>
      <c r="O57" s="3"/>
      <c r="P57" s="3"/>
      <c r="R57" s="3"/>
      <c r="S57" s="3"/>
      <c r="T57" s="3"/>
      <c r="U57" s="3"/>
      <c r="V57" s="3"/>
      <c r="W57" s="3"/>
      <c r="X57" s="3"/>
      <c r="Z57" s="3"/>
      <c r="AA57" s="3"/>
      <c r="AB57" s="3"/>
      <c r="AC57" s="3"/>
      <c r="AD57" s="3"/>
      <c r="AE57" s="3"/>
      <c r="AF57" s="3"/>
      <c r="AH57" s="3"/>
      <c r="AI57" s="3"/>
      <c r="AJ57" s="3"/>
      <c r="AK57" s="3"/>
      <c r="AL57" s="3"/>
      <c r="AM57" s="3"/>
      <c r="AN57" s="3"/>
      <c r="AP57" s="3"/>
      <c r="AQ57" s="3"/>
      <c r="AR57" s="3"/>
      <c r="AS57" s="3"/>
      <c r="AT57" s="3"/>
      <c r="AU57" s="3"/>
      <c r="AV57" s="3"/>
      <c r="AX57" s="3"/>
      <c r="AY57" s="3"/>
      <c r="AZ57" s="3"/>
      <c r="BA57" s="3"/>
      <c r="BB57" s="3"/>
      <c r="BC57" s="3"/>
      <c r="BD57" s="3"/>
      <c r="BF57" s="3"/>
      <c r="BG57" s="3"/>
      <c r="BH57" s="3"/>
      <c r="BI57" s="3"/>
      <c r="BJ57" s="3"/>
      <c r="BK57" s="3"/>
      <c r="BL57" s="3"/>
      <c r="BN57" s="3"/>
      <c r="BO57" s="3"/>
      <c r="BP57" s="3"/>
      <c r="BQ57" s="3"/>
      <c r="BR57" s="3"/>
      <c r="BS57" s="3"/>
      <c r="BT57" s="3"/>
      <c r="BV57" s="3"/>
      <c r="BW57" s="3"/>
      <c r="BX57" s="3"/>
      <c r="BY57" s="3"/>
      <c r="BZ57" s="3"/>
      <c r="CA57" s="3"/>
      <c r="CB57" s="3"/>
      <c r="CD57" s="3"/>
      <c r="CE57" s="3"/>
      <c r="CF57" s="3"/>
      <c r="CG57" s="3"/>
      <c r="CH57" s="3"/>
      <c r="CI57" s="3"/>
      <c r="CJ57" s="3"/>
      <c r="CL57" s="3"/>
      <c r="CM57" s="3"/>
      <c r="CN57" s="3"/>
      <c r="CO57" s="3"/>
      <c r="CP57" s="3"/>
      <c r="CQ57" s="3"/>
      <c r="CR57" s="3"/>
      <c r="CT57" s="3"/>
      <c r="CU57" s="3"/>
      <c r="CV57" s="3"/>
      <c r="CW57" s="3"/>
      <c r="CX57" s="3"/>
      <c r="CY57" s="3"/>
      <c r="CZ57" s="3"/>
      <c r="DB57" s="3"/>
      <c r="DC57" s="3"/>
      <c r="DD57" s="3"/>
      <c r="DE57" s="3"/>
      <c r="DF57" s="3"/>
      <c r="DG57" s="3"/>
      <c r="DH57" s="3"/>
      <c r="DJ57" s="3"/>
      <c r="DK57" s="3"/>
      <c r="DL57" s="3"/>
      <c r="DM57" s="3"/>
      <c r="DN57" s="3"/>
      <c r="DO57" s="3"/>
      <c r="DP57" s="3"/>
      <c r="DR57" s="3"/>
      <c r="DS57" s="3"/>
      <c r="DT57" s="3"/>
      <c r="DU57" s="3"/>
      <c r="DV57" s="3"/>
      <c r="DW57" s="3"/>
      <c r="DX57" s="3"/>
      <c r="DZ57" s="3"/>
      <c r="EA57" s="3"/>
      <c r="EB57" s="3"/>
      <c r="EC57" s="3"/>
      <c r="ED57" s="3"/>
      <c r="EE57" s="3"/>
      <c r="EF57" s="3"/>
      <c r="EH57" s="3"/>
      <c r="EI57" s="3"/>
      <c r="EJ57" s="3"/>
      <c r="EK57" s="3"/>
      <c r="EL57" s="3"/>
      <c r="EM57" s="3"/>
      <c r="EN57" s="3"/>
      <c r="EP57" s="3"/>
      <c r="EQ57" s="3"/>
      <c r="ER57" s="3"/>
      <c r="ES57" s="3"/>
      <c r="ET57" s="3"/>
      <c r="EU57" s="3"/>
      <c r="EV57" s="3"/>
      <c r="EX57" s="3"/>
      <c r="EY57" s="3"/>
      <c r="EZ57" s="3"/>
      <c r="FA57" s="3"/>
      <c r="FB57" s="3"/>
      <c r="FC57" s="3"/>
      <c r="FD57" s="3"/>
    </row>
    <row r="58" customFormat="false" ht="15" hidden="false" customHeight="false" outlineLevel="0" collapsed="false">
      <c r="E58" s="26" t="s">
        <v>82</v>
      </c>
      <c r="M58" s="26" t="s">
        <v>82</v>
      </c>
      <c r="U58" s="26" t="s">
        <v>82</v>
      </c>
      <c r="AC58" s="26" t="s">
        <v>82</v>
      </c>
      <c r="AS58" s="26" t="s">
        <v>82</v>
      </c>
      <c r="BA58" s="26" t="s">
        <v>82</v>
      </c>
      <c r="BI58" s="26" t="s">
        <v>82</v>
      </c>
      <c r="BQ58" s="26" t="s">
        <v>82</v>
      </c>
      <c r="BY58" s="26" t="s">
        <v>82</v>
      </c>
      <c r="CG58" s="26" t="s">
        <v>82</v>
      </c>
      <c r="CO58" s="26" t="s">
        <v>82</v>
      </c>
      <c r="CW58" s="26" t="s">
        <v>82</v>
      </c>
      <c r="DE58" s="26" t="s">
        <v>82</v>
      </c>
      <c r="DM58" s="26" t="s">
        <v>82</v>
      </c>
      <c r="DU58" s="26" t="s">
        <v>82</v>
      </c>
      <c r="EC58" s="26" t="s">
        <v>82</v>
      </c>
      <c r="EK58" s="26" t="s">
        <v>82</v>
      </c>
      <c r="ES58" s="26" t="s">
        <v>82</v>
      </c>
      <c r="FA58" s="26" t="s">
        <v>82</v>
      </c>
    </row>
    <row r="59" customFormat="false" ht="16.5" hidden="false" customHeight="true" outlineLevel="0" collapsed="false">
      <c r="B59" s="40" t="s">
        <v>83</v>
      </c>
      <c r="C59" s="40"/>
      <c r="D59" s="40"/>
      <c r="E59" s="41" t="s">
        <v>84</v>
      </c>
      <c r="F59" s="41"/>
      <c r="G59" s="41"/>
      <c r="H59" s="41"/>
      <c r="J59" s="42" t="s">
        <v>83</v>
      </c>
      <c r="K59" s="42"/>
      <c r="L59" s="42"/>
      <c r="M59" s="41"/>
      <c r="N59" s="41"/>
      <c r="O59" s="41"/>
      <c r="P59" s="41"/>
      <c r="R59" s="42" t="s">
        <v>83</v>
      </c>
      <c r="S59" s="42"/>
      <c r="T59" s="42"/>
      <c r="U59" s="41"/>
      <c r="V59" s="41"/>
      <c r="W59" s="41"/>
      <c r="X59" s="41"/>
      <c r="Z59" s="42" t="s">
        <v>83</v>
      </c>
      <c r="AA59" s="42"/>
      <c r="AB59" s="42"/>
      <c r="AC59" s="41"/>
      <c r="AD59" s="41"/>
      <c r="AE59" s="41"/>
      <c r="AF59" s="41"/>
      <c r="AH59" s="42" t="s">
        <v>83</v>
      </c>
      <c r="AI59" s="42"/>
      <c r="AJ59" s="42"/>
      <c r="AK59" s="41"/>
      <c r="AL59" s="41"/>
      <c r="AM59" s="41"/>
      <c r="AN59" s="41"/>
      <c r="AP59" s="42" t="s">
        <v>83</v>
      </c>
      <c r="AQ59" s="42"/>
      <c r="AR59" s="42"/>
      <c r="AS59" s="41"/>
      <c r="AT59" s="41"/>
      <c r="AU59" s="41"/>
      <c r="AV59" s="41"/>
      <c r="AX59" s="42" t="s">
        <v>83</v>
      </c>
      <c r="AY59" s="42"/>
      <c r="AZ59" s="42"/>
      <c r="BA59" s="41"/>
      <c r="BB59" s="41"/>
      <c r="BC59" s="41"/>
      <c r="BD59" s="41"/>
      <c r="BF59" s="42" t="s">
        <v>83</v>
      </c>
      <c r="BG59" s="42"/>
      <c r="BH59" s="42"/>
      <c r="BI59" s="41"/>
      <c r="BJ59" s="41"/>
      <c r="BK59" s="41"/>
      <c r="BL59" s="41"/>
      <c r="BN59" s="42" t="s">
        <v>83</v>
      </c>
      <c r="BO59" s="42"/>
      <c r="BP59" s="42"/>
      <c r="BQ59" s="41"/>
      <c r="BR59" s="41"/>
      <c r="BS59" s="41"/>
      <c r="BT59" s="41"/>
      <c r="BV59" s="42" t="s">
        <v>83</v>
      </c>
      <c r="BW59" s="42"/>
      <c r="BX59" s="42"/>
      <c r="BY59" s="41"/>
      <c r="BZ59" s="41"/>
      <c r="CA59" s="41"/>
      <c r="CB59" s="41"/>
      <c r="CD59" s="42" t="s">
        <v>83</v>
      </c>
      <c r="CE59" s="42"/>
      <c r="CF59" s="42"/>
      <c r="CG59" s="41"/>
      <c r="CH59" s="41"/>
      <c r="CI59" s="41"/>
      <c r="CJ59" s="41"/>
      <c r="CL59" s="42" t="s">
        <v>83</v>
      </c>
      <c r="CM59" s="42"/>
      <c r="CN59" s="42"/>
      <c r="CO59" s="41"/>
      <c r="CP59" s="41"/>
      <c r="CQ59" s="41"/>
      <c r="CR59" s="41"/>
      <c r="CT59" s="42" t="s">
        <v>83</v>
      </c>
      <c r="CU59" s="42"/>
      <c r="CV59" s="42"/>
      <c r="CW59" s="41"/>
      <c r="CX59" s="41"/>
      <c r="CY59" s="41"/>
      <c r="CZ59" s="41"/>
      <c r="DB59" s="42" t="s">
        <v>83</v>
      </c>
      <c r="DC59" s="42"/>
      <c r="DD59" s="42"/>
      <c r="DE59" s="41"/>
      <c r="DF59" s="41"/>
      <c r="DG59" s="41"/>
      <c r="DH59" s="41"/>
      <c r="DJ59" s="42" t="s">
        <v>83</v>
      </c>
      <c r="DK59" s="42"/>
      <c r="DL59" s="42"/>
      <c r="DM59" s="41"/>
      <c r="DN59" s="41"/>
      <c r="DO59" s="41"/>
      <c r="DP59" s="41"/>
      <c r="DR59" s="42" t="s">
        <v>83</v>
      </c>
      <c r="DS59" s="42"/>
      <c r="DT59" s="42"/>
      <c r="DU59" s="41"/>
      <c r="DV59" s="41"/>
      <c r="DW59" s="41"/>
      <c r="DX59" s="41"/>
      <c r="DZ59" s="42" t="s">
        <v>83</v>
      </c>
      <c r="EA59" s="42"/>
      <c r="EB59" s="42"/>
      <c r="EC59" s="41"/>
      <c r="ED59" s="41"/>
      <c r="EE59" s="41"/>
      <c r="EF59" s="41"/>
      <c r="EH59" s="42" t="s">
        <v>83</v>
      </c>
      <c r="EI59" s="42"/>
      <c r="EJ59" s="42"/>
      <c r="EK59" s="41"/>
      <c r="EL59" s="41"/>
      <c r="EM59" s="41"/>
      <c r="EN59" s="41"/>
      <c r="EP59" s="42" t="s">
        <v>83</v>
      </c>
      <c r="EQ59" s="42"/>
      <c r="ER59" s="42"/>
      <c r="ES59" s="41"/>
      <c r="ET59" s="41"/>
      <c r="EU59" s="41"/>
      <c r="EV59" s="41"/>
      <c r="EX59" s="42" t="s">
        <v>83</v>
      </c>
      <c r="EY59" s="42"/>
      <c r="EZ59" s="42"/>
      <c r="FA59" s="41" t="s">
        <v>85</v>
      </c>
      <c r="FB59" s="41"/>
      <c r="FC59" s="41"/>
      <c r="FD59" s="41"/>
    </row>
    <row r="60" customFormat="false" ht="14.6" hidden="false" customHeight="false" outlineLevel="0" collapsed="false">
      <c r="B60" s="23" t="s">
        <v>2</v>
      </c>
      <c r="C60" s="24" t="s">
        <v>3</v>
      </c>
      <c r="D60" s="24" t="s">
        <v>4</v>
      </c>
      <c r="E60" s="35" t="s">
        <v>5</v>
      </c>
      <c r="F60" s="3"/>
      <c r="G60" s="43" t="s">
        <v>6</v>
      </c>
      <c r="H60" s="43" t="s">
        <v>86</v>
      </c>
      <c r="J60" s="23" t="s">
        <v>2</v>
      </c>
      <c r="K60" s="24" t="s">
        <v>3</v>
      </c>
      <c r="L60" s="24" t="s">
        <v>4</v>
      </c>
      <c r="M60" s="35" t="s">
        <v>5</v>
      </c>
      <c r="N60" s="3"/>
      <c r="O60" s="43" t="s">
        <v>6</v>
      </c>
      <c r="P60" s="43" t="s">
        <v>86</v>
      </c>
      <c r="R60" s="23" t="s">
        <v>2</v>
      </c>
      <c r="S60" s="24" t="s">
        <v>3</v>
      </c>
      <c r="T60" s="24" t="s">
        <v>4</v>
      </c>
      <c r="U60" s="35" t="s">
        <v>5</v>
      </c>
      <c r="V60" s="3"/>
      <c r="W60" s="43" t="s">
        <v>6</v>
      </c>
      <c r="X60" s="43" t="s">
        <v>86</v>
      </c>
      <c r="Z60" s="23" t="s">
        <v>2</v>
      </c>
      <c r="AA60" s="24" t="s">
        <v>3</v>
      </c>
      <c r="AB60" s="24" t="s">
        <v>4</v>
      </c>
      <c r="AC60" s="35" t="s">
        <v>5</v>
      </c>
      <c r="AD60" s="3"/>
      <c r="AE60" s="43" t="s">
        <v>6</v>
      </c>
      <c r="AF60" s="43" t="s">
        <v>86</v>
      </c>
      <c r="AH60" s="23" t="s">
        <v>2</v>
      </c>
      <c r="AI60" s="24" t="s">
        <v>3</v>
      </c>
      <c r="AJ60" s="24" t="s">
        <v>4</v>
      </c>
      <c r="AK60" s="35" t="s">
        <v>5</v>
      </c>
      <c r="AL60" s="3"/>
      <c r="AM60" s="43" t="s">
        <v>6</v>
      </c>
      <c r="AN60" s="43" t="s">
        <v>86</v>
      </c>
      <c r="AP60" s="23" t="s">
        <v>2</v>
      </c>
      <c r="AQ60" s="24" t="s">
        <v>3</v>
      </c>
      <c r="AR60" s="24" t="s">
        <v>4</v>
      </c>
      <c r="AS60" s="35" t="s">
        <v>5</v>
      </c>
      <c r="AT60" s="3"/>
      <c r="AU60" s="43" t="s">
        <v>6</v>
      </c>
      <c r="AV60" s="43" t="s">
        <v>86</v>
      </c>
      <c r="AX60" s="23" t="s">
        <v>2</v>
      </c>
      <c r="AY60" s="24" t="s">
        <v>3</v>
      </c>
      <c r="AZ60" s="24" t="s">
        <v>4</v>
      </c>
      <c r="BA60" s="35" t="s">
        <v>5</v>
      </c>
      <c r="BB60" s="3"/>
      <c r="BC60" s="43" t="s">
        <v>6</v>
      </c>
      <c r="BD60" s="43" t="s">
        <v>86</v>
      </c>
      <c r="BF60" s="23" t="s">
        <v>2</v>
      </c>
      <c r="BG60" s="24" t="s">
        <v>3</v>
      </c>
      <c r="BH60" s="24" t="s">
        <v>4</v>
      </c>
      <c r="BI60" s="35" t="s">
        <v>5</v>
      </c>
      <c r="BJ60" s="3"/>
      <c r="BK60" s="43" t="s">
        <v>6</v>
      </c>
      <c r="BL60" s="43" t="s">
        <v>86</v>
      </c>
      <c r="BN60" s="23" t="s">
        <v>2</v>
      </c>
      <c r="BO60" s="24" t="s">
        <v>3</v>
      </c>
      <c r="BP60" s="24" t="s">
        <v>4</v>
      </c>
      <c r="BQ60" s="35" t="s">
        <v>5</v>
      </c>
      <c r="BR60" s="3"/>
      <c r="BS60" s="43" t="s">
        <v>6</v>
      </c>
      <c r="BT60" s="43" t="s">
        <v>86</v>
      </c>
      <c r="BV60" s="23" t="s">
        <v>2</v>
      </c>
      <c r="BW60" s="24" t="s">
        <v>3</v>
      </c>
      <c r="BX60" s="24" t="s">
        <v>4</v>
      </c>
      <c r="BY60" s="35" t="s">
        <v>5</v>
      </c>
      <c r="BZ60" s="3"/>
      <c r="CA60" s="43" t="s">
        <v>6</v>
      </c>
      <c r="CB60" s="43" t="s">
        <v>86</v>
      </c>
      <c r="CD60" s="23" t="s">
        <v>2</v>
      </c>
      <c r="CE60" s="24" t="s">
        <v>3</v>
      </c>
      <c r="CF60" s="24" t="s">
        <v>4</v>
      </c>
      <c r="CG60" s="35" t="s">
        <v>5</v>
      </c>
      <c r="CH60" s="3"/>
      <c r="CI60" s="43" t="s">
        <v>6</v>
      </c>
      <c r="CJ60" s="43" t="s">
        <v>86</v>
      </c>
      <c r="CL60" s="23" t="s">
        <v>2</v>
      </c>
      <c r="CM60" s="24" t="s">
        <v>3</v>
      </c>
      <c r="CN60" s="24" t="s">
        <v>4</v>
      </c>
      <c r="CO60" s="35" t="s">
        <v>5</v>
      </c>
      <c r="CP60" s="3"/>
      <c r="CQ60" s="43" t="s">
        <v>6</v>
      </c>
      <c r="CR60" s="43" t="s">
        <v>86</v>
      </c>
      <c r="CT60" s="23" t="s">
        <v>2</v>
      </c>
      <c r="CU60" s="24" t="s">
        <v>3</v>
      </c>
      <c r="CV60" s="24" t="s">
        <v>4</v>
      </c>
      <c r="CW60" s="35" t="s">
        <v>5</v>
      </c>
      <c r="CX60" s="3"/>
      <c r="CY60" s="43" t="s">
        <v>6</v>
      </c>
      <c r="CZ60" s="43" t="s">
        <v>86</v>
      </c>
      <c r="DB60" s="23" t="s">
        <v>2</v>
      </c>
      <c r="DC60" s="24" t="s">
        <v>3</v>
      </c>
      <c r="DD60" s="24" t="s">
        <v>4</v>
      </c>
      <c r="DE60" s="35" t="s">
        <v>5</v>
      </c>
      <c r="DF60" s="3"/>
      <c r="DG60" s="43" t="s">
        <v>6</v>
      </c>
      <c r="DH60" s="43" t="s">
        <v>86</v>
      </c>
      <c r="DJ60" s="23" t="s">
        <v>2</v>
      </c>
      <c r="DK60" s="24" t="s">
        <v>3</v>
      </c>
      <c r="DL60" s="24" t="s">
        <v>4</v>
      </c>
      <c r="DM60" s="35" t="s">
        <v>5</v>
      </c>
      <c r="DN60" s="3"/>
      <c r="DO60" s="43" t="s">
        <v>6</v>
      </c>
      <c r="DP60" s="43" t="s">
        <v>86</v>
      </c>
      <c r="DR60" s="23" t="s">
        <v>2</v>
      </c>
      <c r="DS60" s="24" t="s">
        <v>3</v>
      </c>
      <c r="DT60" s="24" t="s">
        <v>4</v>
      </c>
      <c r="DU60" s="35" t="s">
        <v>5</v>
      </c>
      <c r="DV60" s="3"/>
      <c r="DW60" s="43" t="s">
        <v>6</v>
      </c>
      <c r="DX60" s="43" t="s">
        <v>86</v>
      </c>
      <c r="DZ60" s="23" t="s">
        <v>2</v>
      </c>
      <c r="EA60" s="24" t="s">
        <v>3</v>
      </c>
      <c r="EB60" s="24" t="s">
        <v>4</v>
      </c>
      <c r="EC60" s="35" t="s">
        <v>5</v>
      </c>
      <c r="ED60" s="3"/>
      <c r="EE60" s="43" t="s">
        <v>6</v>
      </c>
      <c r="EF60" s="43" t="s">
        <v>86</v>
      </c>
      <c r="EH60" s="23" t="s">
        <v>2</v>
      </c>
      <c r="EI60" s="24" t="s">
        <v>3</v>
      </c>
      <c r="EJ60" s="24" t="s">
        <v>4</v>
      </c>
      <c r="EK60" s="35" t="s">
        <v>5</v>
      </c>
      <c r="EL60" s="3"/>
      <c r="EM60" s="43" t="s">
        <v>6</v>
      </c>
      <c r="EN60" s="43" t="s">
        <v>86</v>
      </c>
      <c r="EP60" s="23" t="s">
        <v>2</v>
      </c>
      <c r="EQ60" s="24" t="s">
        <v>3</v>
      </c>
      <c r="ER60" s="24" t="s">
        <v>4</v>
      </c>
      <c r="ES60" s="35" t="s">
        <v>5</v>
      </c>
      <c r="ET60" s="3"/>
      <c r="EU60" s="43" t="s">
        <v>6</v>
      </c>
      <c r="EV60" s="43" t="s">
        <v>86</v>
      </c>
      <c r="EX60" s="23" t="s">
        <v>2</v>
      </c>
      <c r="EY60" s="24" t="s">
        <v>3</v>
      </c>
      <c r="EZ60" s="24" t="s">
        <v>4</v>
      </c>
      <c r="FA60" s="35" t="s">
        <v>5</v>
      </c>
      <c r="FB60" s="3"/>
      <c r="FC60" s="43" t="s">
        <v>6</v>
      </c>
      <c r="FD60" s="43" t="s">
        <v>86</v>
      </c>
    </row>
    <row r="61" customFormat="false" ht="12.8" hidden="false" customHeight="false" outlineLevel="0" collapsed="false">
      <c r="B61" s="15"/>
      <c r="C61" s="15"/>
      <c r="D61" s="15"/>
      <c r="E61" s="15"/>
      <c r="F61" s="3"/>
      <c r="G61" s="44"/>
      <c r="H61" s="15"/>
      <c r="J61" s="15" t="s">
        <v>9</v>
      </c>
      <c r="K61" s="15" t="s">
        <v>87</v>
      </c>
      <c r="L61" s="15"/>
      <c r="M61" s="15" t="s">
        <v>88</v>
      </c>
      <c r="N61" s="3"/>
      <c r="O61" s="44" t="s">
        <v>24</v>
      </c>
      <c r="P61" s="15" t="s">
        <v>89</v>
      </c>
      <c r="R61" s="15"/>
      <c r="S61" s="15"/>
      <c r="T61" s="15"/>
      <c r="U61" s="15"/>
      <c r="V61" s="3"/>
      <c r="W61" s="15"/>
      <c r="X61" s="15"/>
      <c r="Z61" s="15"/>
      <c r="AA61" s="15"/>
      <c r="AB61" s="15"/>
      <c r="AC61" s="15"/>
      <c r="AD61" s="3"/>
      <c r="AE61" s="15"/>
      <c r="AF61" s="15"/>
      <c r="AH61" s="15"/>
      <c r="AI61" s="15"/>
      <c r="AJ61" s="15"/>
      <c r="AK61" s="15"/>
      <c r="AL61" s="3"/>
      <c r="AM61" s="15"/>
      <c r="AN61" s="15"/>
      <c r="AP61" s="15"/>
      <c r="AQ61" s="15"/>
      <c r="AR61" s="15"/>
      <c r="AS61" s="15"/>
      <c r="AT61" s="3"/>
      <c r="AU61" s="15"/>
      <c r="AV61" s="15"/>
      <c r="AX61" s="15"/>
      <c r="AY61" s="15"/>
      <c r="AZ61" s="15"/>
      <c r="BA61" s="15"/>
      <c r="BB61" s="3"/>
      <c r="BC61" s="15"/>
      <c r="BD61" s="15"/>
      <c r="BF61" s="15"/>
      <c r="BG61" s="15"/>
      <c r="BH61" s="15"/>
      <c r="BI61" s="15"/>
      <c r="BJ61" s="3"/>
      <c r="BK61" s="15"/>
      <c r="BL61" s="15"/>
      <c r="BN61" s="15"/>
      <c r="BO61" s="15"/>
      <c r="BP61" s="15"/>
      <c r="BQ61" s="15"/>
      <c r="BR61" s="3"/>
      <c r="BS61" s="15"/>
      <c r="BT61" s="15"/>
      <c r="BV61" s="15"/>
      <c r="BW61" s="15"/>
      <c r="BX61" s="15"/>
      <c r="BY61" s="15"/>
      <c r="BZ61" s="3"/>
      <c r="CA61" s="15"/>
      <c r="CB61" s="15"/>
      <c r="CD61" s="15"/>
      <c r="CE61" s="15"/>
      <c r="CF61" s="15"/>
      <c r="CG61" s="15"/>
      <c r="CH61" s="3"/>
      <c r="CI61" s="15"/>
      <c r="CJ61" s="15"/>
      <c r="CL61" s="15"/>
      <c r="CM61" s="15"/>
      <c r="CN61" s="15"/>
      <c r="CO61" s="15"/>
      <c r="CP61" s="3"/>
      <c r="CQ61" s="15"/>
      <c r="CR61" s="15"/>
      <c r="CT61" s="15"/>
      <c r="CU61" s="15"/>
      <c r="CV61" s="15"/>
      <c r="CW61" s="15"/>
      <c r="CX61" s="3"/>
      <c r="CY61" s="15"/>
      <c r="CZ61" s="15"/>
      <c r="DB61" s="15"/>
      <c r="DC61" s="15"/>
      <c r="DD61" s="15"/>
      <c r="DE61" s="15"/>
      <c r="DF61" s="3"/>
      <c r="DG61" s="15"/>
      <c r="DH61" s="15"/>
      <c r="DJ61" s="15"/>
      <c r="DK61" s="15"/>
      <c r="DL61" s="15"/>
      <c r="DM61" s="15"/>
      <c r="DN61" s="3"/>
      <c r="DO61" s="15"/>
      <c r="DP61" s="15"/>
      <c r="DR61" s="15"/>
      <c r="DS61" s="15"/>
      <c r="DT61" s="15"/>
      <c r="DU61" s="15"/>
      <c r="DV61" s="3"/>
      <c r="DW61" s="15"/>
      <c r="DX61" s="15"/>
      <c r="DZ61" s="15"/>
      <c r="EA61" s="15"/>
      <c r="EB61" s="15"/>
      <c r="EC61" s="15"/>
      <c r="ED61" s="3"/>
      <c r="EE61" s="15"/>
      <c r="EF61" s="15"/>
      <c r="EH61" s="15"/>
      <c r="EI61" s="15"/>
      <c r="EJ61" s="15"/>
      <c r="EK61" s="15"/>
      <c r="EL61" s="3"/>
      <c r="EM61" s="15"/>
      <c r="EN61" s="15"/>
      <c r="EP61" s="15"/>
      <c r="EQ61" s="15"/>
      <c r="ER61" s="15"/>
      <c r="ES61" s="15"/>
      <c r="ET61" s="3"/>
      <c r="EU61" s="15"/>
      <c r="EV61" s="15"/>
      <c r="EX61" s="15"/>
      <c r="EY61" s="15"/>
      <c r="EZ61" s="15"/>
      <c r="FA61" s="15"/>
      <c r="FB61" s="3"/>
      <c r="FC61" s="15"/>
      <c r="FD61" s="15"/>
    </row>
    <row r="62" customFormat="false" ht="16.5" hidden="false" customHeight="true" outlineLevel="0" collapsed="false">
      <c r="B62" s="21" t="s">
        <v>90</v>
      </c>
      <c r="C62" s="21"/>
      <c r="D62" s="21"/>
      <c r="E62" s="3"/>
      <c r="F62" s="3"/>
      <c r="G62" s="3"/>
      <c r="H62" s="3"/>
      <c r="J62" s="21" t="s">
        <v>90</v>
      </c>
      <c r="K62" s="21"/>
      <c r="L62" s="21"/>
      <c r="M62" s="3"/>
      <c r="N62" s="3"/>
      <c r="O62" s="3"/>
      <c r="P62" s="3"/>
      <c r="R62" s="21" t="s">
        <v>90</v>
      </c>
      <c r="S62" s="21"/>
      <c r="T62" s="21"/>
      <c r="U62" s="3"/>
      <c r="V62" s="3"/>
      <c r="W62" s="3"/>
      <c r="X62" s="3"/>
      <c r="Z62" s="21" t="s">
        <v>90</v>
      </c>
      <c r="AA62" s="21"/>
      <c r="AB62" s="21"/>
      <c r="AC62" s="3"/>
      <c r="AD62" s="3"/>
      <c r="AE62" s="3"/>
      <c r="AF62" s="3"/>
      <c r="AH62" s="21" t="s">
        <v>90</v>
      </c>
      <c r="AI62" s="21"/>
      <c r="AJ62" s="21"/>
      <c r="AK62" s="3"/>
      <c r="AL62" s="3"/>
      <c r="AM62" s="3"/>
      <c r="AN62" s="3"/>
      <c r="AP62" s="21" t="s">
        <v>90</v>
      </c>
      <c r="AQ62" s="21"/>
      <c r="AR62" s="21"/>
      <c r="AS62" s="3"/>
      <c r="AT62" s="3"/>
      <c r="AU62" s="3"/>
      <c r="AV62" s="3"/>
      <c r="AX62" s="21" t="s">
        <v>90</v>
      </c>
      <c r="AY62" s="21"/>
      <c r="AZ62" s="21"/>
      <c r="BA62" s="3"/>
      <c r="BB62" s="3"/>
      <c r="BC62" s="3"/>
      <c r="BD62" s="3"/>
      <c r="BF62" s="21" t="s">
        <v>90</v>
      </c>
      <c r="BG62" s="21"/>
      <c r="BH62" s="21"/>
      <c r="BI62" s="3"/>
      <c r="BJ62" s="3"/>
      <c r="BK62" s="3"/>
      <c r="BL62" s="3"/>
      <c r="BN62" s="21" t="s">
        <v>90</v>
      </c>
      <c r="BO62" s="21"/>
      <c r="BP62" s="21"/>
      <c r="BQ62" s="3"/>
      <c r="BR62" s="3"/>
      <c r="BS62" s="3"/>
      <c r="BT62" s="3"/>
      <c r="BV62" s="21" t="s">
        <v>90</v>
      </c>
      <c r="BW62" s="21"/>
      <c r="BX62" s="21"/>
      <c r="BY62" s="3"/>
      <c r="BZ62" s="3"/>
      <c r="CA62" s="3"/>
      <c r="CB62" s="3"/>
      <c r="CD62" s="21" t="s">
        <v>90</v>
      </c>
      <c r="CE62" s="21"/>
      <c r="CF62" s="21"/>
      <c r="CG62" s="3"/>
      <c r="CH62" s="3"/>
      <c r="CI62" s="3"/>
      <c r="CJ62" s="3"/>
      <c r="CL62" s="21" t="s">
        <v>90</v>
      </c>
      <c r="CM62" s="21"/>
      <c r="CN62" s="21"/>
      <c r="CO62" s="3"/>
      <c r="CP62" s="3"/>
      <c r="CQ62" s="3"/>
      <c r="CR62" s="3"/>
      <c r="CT62" s="21" t="s">
        <v>90</v>
      </c>
      <c r="CU62" s="21"/>
      <c r="CV62" s="21"/>
      <c r="CW62" s="3"/>
      <c r="CX62" s="3"/>
      <c r="CY62" s="3"/>
      <c r="CZ62" s="3"/>
      <c r="DB62" s="21" t="s">
        <v>90</v>
      </c>
      <c r="DC62" s="21"/>
      <c r="DD62" s="21"/>
      <c r="DE62" s="3"/>
      <c r="DF62" s="3"/>
      <c r="DG62" s="3"/>
      <c r="DH62" s="3"/>
      <c r="DJ62" s="21" t="s">
        <v>90</v>
      </c>
      <c r="DK62" s="21"/>
      <c r="DL62" s="21"/>
      <c r="DM62" s="3"/>
      <c r="DN62" s="3"/>
      <c r="DO62" s="3"/>
      <c r="DP62" s="3"/>
      <c r="DR62" s="21" t="s">
        <v>90</v>
      </c>
      <c r="DS62" s="21"/>
      <c r="DT62" s="21"/>
      <c r="DU62" s="3"/>
      <c r="DV62" s="3"/>
      <c r="DW62" s="3"/>
      <c r="DX62" s="3"/>
      <c r="DZ62" s="21" t="s">
        <v>90</v>
      </c>
      <c r="EA62" s="21"/>
      <c r="EB62" s="21"/>
      <c r="EC62" s="3"/>
      <c r="ED62" s="3"/>
      <c r="EE62" s="3"/>
      <c r="EF62" s="3"/>
      <c r="EH62" s="21" t="s">
        <v>90</v>
      </c>
      <c r="EI62" s="21"/>
      <c r="EJ62" s="21"/>
      <c r="EK62" s="3"/>
      <c r="EL62" s="3"/>
      <c r="EM62" s="3"/>
      <c r="EN62" s="3"/>
      <c r="EP62" s="21" t="s">
        <v>90</v>
      </c>
      <c r="EQ62" s="21"/>
      <c r="ER62" s="21"/>
      <c r="ES62" s="3"/>
      <c r="ET62" s="3"/>
      <c r="EU62" s="3"/>
      <c r="EV62" s="3"/>
      <c r="EX62" s="21" t="s">
        <v>90</v>
      </c>
      <c r="EY62" s="21"/>
      <c r="EZ62" s="21"/>
      <c r="FA62" s="3"/>
      <c r="FB62" s="3"/>
      <c r="FC62" s="3"/>
      <c r="FD62" s="3"/>
    </row>
    <row r="63" customFormat="false" ht="16.5" hidden="false" customHeight="true" outlineLevel="0" collapsed="false">
      <c r="B63" s="23" t="s">
        <v>36</v>
      </c>
      <c r="C63" s="24" t="s">
        <v>26</v>
      </c>
      <c r="D63" s="24" t="s">
        <v>27</v>
      </c>
      <c r="E63" s="24" t="s">
        <v>28</v>
      </c>
      <c r="F63" s="24" t="s">
        <v>29</v>
      </c>
      <c r="G63" s="24" t="s">
        <v>30</v>
      </c>
      <c r="H63" s="25" t="s">
        <v>31</v>
      </c>
      <c r="J63" s="23" t="s">
        <v>36</v>
      </c>
      <c r="K63" s="24" t="s">
        <v>26</v>
      </c>
      <c r="L63" s="24" t="s">
        <v>27</v>
      </c>
      <c r="M63" s="24" t="s">
        <v>28</v>
      </c>
      <c r="N63" s="24" t="s">
        <v>29</v>
      </c>
      <c r="O63" s="24" t="s">
        <v>30</v>
      </c>
      <c r="P63" s="25" t="s">
        <v>31</v>
      </c>
      <c r="R63" s="23" t="s">
        <v>36</v>
      </c>
      <c r="S63" s="24" t="s">
        <v>26</v>
      </c>
      <c r="T63" s="24" t="s">
        <v>27</v>
      </c>
      <c r="U63" s="24" t="s">
        <v>28</v>
      </c>
      <c r="V63" s="24" t="s">
        <v>29</v>
      </c>
      <c r="W63" s="24" t="s">
        <v>30</v>
      </c>
      <c r="X63" s="25" t="s">
        <v>31</v>
      </c>
      <c r="Z63" s="23" t="s">
        <v>36</v>
      </c>
      <c r="AA63" s="24" t="s">
        <v>26</v>
      </c>
      <c r="AB63" s="24" t="s">
        <v>27</v>
      </c>
      <c r="AC63" s="24" t="s">
        <v>28</v>
      </c>
      <c r="AD63" s="24" t="s">
        <v>29</v>
      </c>
      <c r="AE63" s="24" t="s">
        <v>30</v>
      </c>
      <c r="AF63" s="25" t="s">
        <v>31</v>
      </c>
      <c r="AH63" s="23" t="s">
        <v>36</v>
      </c>
      <c r="AI63" s="24" t="s">
        <v>26</v>
      </c>
      <c r="AJ63" s="24" t="s">
        <v>27</v>
      </c>
      <c r="AK63" s="24" t="s">
        <v>28</v>
      </c>
      <c r="AL63" s="24" t="s">
        <v>29</v>
      </c>
      <c r="AM63" s="24" t="s">
        <v>30</v>
      </c>
      <c r="AN63" s="25" t="s">
        <v>31</v>
      </c>
      <c r="AP63" s="23" t="s">
        <v>36</v>
      </c>
      <c r="AQ63" s="24" t="s">
        <v>26</v>
      </c>
      <c r="AR63" s="24" t="s">
        <v>27</v>
      </c>
      <c r="AS63" s="24" t="s">
        <v>28</v>
      </c>
      <c r="AT63" s="24" t="s">
        <v>29</v>
      </c>
      <c r="AU63" s="24" t="s">
        <v>30</v>
      </c>
      <c r="AV63" s="25" t="s">
        <v>31</v>
      </c>
      <c r="AX63" s="23" t="s">
        <v>36</v>
      </c>
      <c r="AY63" s="24" t="s">
        <v>26</v>
      </c>
      <c r="AZ63" s="24" t="s">
        <v>27</v>
      </c>
      <c r="BA63" s="24" t="s">
        <v>28</v>
      </c>
      <c r="BB63" s="24" t="s">
        <v>29</v>
      </c>
      <c r="BC63" s="24" t="s">
        <v>30</v>
      </c>
      <c r="BD63" s="25" t="s">
        <v>31</v>
      </c>
      <c r="BF63" s="23" t="s">
        <v>36</v>
      </c>
      <c r="BG63" s="24" t="s">
        <v>26</v>
      </c>
      <c r="BH63" s="24" t="s">
        <v>27</v>
      </c>
      <c r="BI63" s="24" t="s">
        <v>28</v>
      </c>
      <c r="BJ63" s="24" t="s">
        <v>29</v>
      </c>
      <c r="BK63" s="24" t="s">
        <v>30</v>
      </c>
      <c r="BL63" s="25" t="s">
        <v>31</v>
      </c>
      <c r="BN63" s="23" t="s">
        <v>36</v>
      </c>
      <c r="BO63" s="24" t="s">
        <v>26</v>
      </c>
      <c r="BP63" s="24" t="s">
        <v>27</v>
      </c>
      <c r="BQ63" s="24" t="s">
        <v>28</v>
      </c>
      <c r="BR63" s="24" t="s">
        <v>29</v>
      </c>
      <c r="BS63" s="24" t="s">
        <v>30</v>
      </c>
      <c r="BT63" s="25" t="s">
        <v>31</v>
      </c>
      <c r="BV63" s="23" t="s">
        <v>36</v>
      </c>
      <c r="BW63" s="24" t="s">
        <v>26</v>
      </c>
      <c r="BX63" s="24" t="s">
        <v>27</v>
      </c>
      <c r="BY63" s="24" t="s">
        <v>28</v>
      </c>
      <c r="BZ63" s="24" t="s">
        <v>29</v>
      </c>
      <c r="CA63" s="24" t="s">
        <v>30</v>
      </c>
      <c r="CB63" s="25" t="s">
        <v>31</v>
      </c>
      <c r="CD63" s="23" t="s">
        <v>36</v>
      </c>
      <c r="CE63" s="24" t="s">
        <v>26</v>
      </c>
      <c r="CF63" s="24" t="s">
        <v>27</v>
      </c>
      <c r="CG63" s="24" t="s">
        <v>28</v>
      </c>
      <c r="CH63" s="24" t="s">
        <v>29</v>
      </c>
      <c r="CI63" s="24" t="s">
        <v>30</v>
      </c>
      <c r="CJ63" s="25" t="s">
        <v>31</v>
      </c>
      <c r="CL63" s="23" t="s">
        <v>36</v>
      </c>
      <c r="CM63" s="24" t="s">
        <v>26</v>
      </c>
      <c r="CN63" s="24" t="s">
        <v>27</v>
      </c>
      <c r="CO63" s="24" t="s">
        <v>28</v>
      </c>
      <c r="CP63" s="24" t="s">
        <v>29</v>
      </c>
      <c r="CQ63" s="24" t="s">
        <v>30</v>
      </c>
      <c r="CR63" s="25" t="s">
        <v>31</v>
      </c>
      <c r="CT63" s="23" t="s">
        <v>36</v>
      </c>
      <c r="CU63" s="24" t="s">
        <v>26</v>
      </c>
      <c r="CV63" s="24" t="s">
        <v>27</v>
      </c>
      <c r="CW63" s="24" t="s">
        <v>28</v>
      </c>
      <c r="CX63" s="24" t="s">
        <v>29</v>
      </c>
      <c r="CY63" s="24" t="s">
        <v>30</v>
      </c>
      <c r="CZ63" s="25" t="s">
        <v>31</v>
      </c>
      <c r="DB63" s="23" t="s">
        <v>36</v>
      </c>
      <c r="DC63" s="24" t="s">
        <v>26</v>
      </c>
      <c r="DD63" s="24" t="s">
        <v>27</v>
      </c>
      <c r="DE63" s="24" t="s">
        <v>28</v>
      </c>
      <c r="DF63" s="24" t="s">
        <v>29</v>
      </c>
      <c r="DG63" s="24" t="s">
        <v>30</v>
      </c>
      <c r="DH63" s="25" t="s">
        <v>31</v>
      </c>
      <c r="DJ63" s="23" t="s">
        <v>36</v>
      </c>
      <c r="DK63" s="24" t="s">
        <v>26</v>
      </c>
      <c r="DL63" s="24" t="s">
        <v>27</v>
      </c>
      <c r="DM63" s="24" t="s">
        <v>28</v>
      </c>
      <c r="DN63" s="24" t="s">
        <v>29</v>
      </c>
      <c r="DO63" s="24" t="s">
        <v>30</v>
      </c>
      <c r="DP63" s="25" t="s">
        <v>31</v>
      </c>
      <c r="DR63" s="23" t="s">
        <v>36</v>
      </c>
      <c r="DS63" s="24" t="s">
        <v>26</v>
      </c>
      <c r="DT63" s="24" t="s">
        <v>27</v>
      </c>
      <c r="DU63" s="24" t="s">
        <v>28</v>
      </c>
      <c r="DV63" s="24" t="s">
        <v>29</v>
      </c>
      <c r="DW63" s="24" t="s">
        <v>30</v>
      </c>
      <c r="DX63" s="25" t="s">
        <v>31</v>
      </c>
      <c r="DZ63" s="23" t="s">
        <v>36</v>
      </c>
      <c r="EA63" s="24" t="s">
        <v>26</v>
      </c>
      <c r="EB63" s="24" t="s">
        <v>27</v>
      </c>
      <c r="EC63" s="24" t="s">
        <v>28</v>
      </c>
      <c r="ED63" s="24" t="s">
        <v>29</v>
      </c>
      <c r="EE63" s="24" t="s">
        <v>30</v>
      </c>
      <c r="EF63" s="25" t="s">
        <v>31</v>
      </c>
      <c r="EH63" s="23" t="s">
        <v>36</v>
      </c>
      <c r="EI63" s="24" t="s">
        <v>26</v>
      </c>
      <c r="EJ63" s="24" t="s">
        <v>27</v>
      </c>
      <c r="EK63" s="24" t="s">
        <v>28</v>
      </c>
      <c r="EL63" s="24" t="s">
        <v>29</v>
      </c>
      <c r="EM63" s="24" t="s">
        <v>30</v>
      </c>
      <c r="EN63" s="25" t="s">
        <v>31</v>
      </c>
      <c r="EP63" s="23" t="s">
        <v>36</v>
      </c>
      <c r="EQ63" s="24" t="s">
        <v>26</v>
      </c>
      <c r="ER63" s="24" t="s">
        <v>27</v>
      </c>
      <c r="ES63" s="24" t="s">
        <v>28</v>
      </c>
      <c r="ET63" s="24" t="s">
        <v>29</v>
      </c>
      <c r="EU63" s="24" t="s">
        <v>30</v>
      </c>
      <c r="EV63" s="25" t="s">
        <v>31</v>
      </c>
      <c r="EX63" s="23" t="s">
        <v>36</v>
      </c>
      <c r="EY63" s="24" t="s">
        <v>26</v>
      </c>
      <c r="EZ63" s="24" t="s">
        <v>27</v>
      </c>
      <c r="FA63" s="24" t="s">
        <v>28</v>
      </c>
      <c r="FB63" s="24" t="s">
        <v>29</v>
      </c>
      <c r="FC63" s="24" t="s">
        <v>30</v>
      </c>
      <c r="FD63" s="25" t="s">
        <v>31</v>
      </c>
    </row>
    <row r="64" customFormat="false" ht="12.8" hidden="false" customHeight="false" outlineLevel="0" collapsed="false">
      <c r="B64" s="15"/>
      <c r="C64" s="15"/>
      <c r="D64" s="15"/>
      <c r="E64" s="15"/>
      <c r="F64" s="15"/>
      <c r="G64" s="15"/>
      <c r="H64" s="15"/>
      <c r="J64" s="15" t="s">
        <v>91</v>
      </c>
      <c r="K64" s="15" t="s">
        <v>92</v>
      </c>
      <c r="L64" s="15" t="s">
        <v>93</v>
      </c>
      <c r="M64" s="15"/>
      <c r="N64" s="15"/>
      <c r="O64" s="15" t="s">
        <v>34</v>
      </c>
      <c r="P64" s="15" t="s">
        <v>94</v>
      </c>
      <c r="R64" s="15"/>
      <c r="S64" s="15"/>
      <c r="T64" s="15"/>
      <c r="U64" s="15"/>
      <c r="V64" s="15"/>
      <c r="W64" s="15"/>
      <c r="X64" s="15"/>
      <c r="Z64" s="15"/>
      <c r="AA64" s="15"/>
      <c r="AB64" s="15"/>
      <c r="AC64" s="15"/>
      <c r="AD64" s="15"/>
      <c r="AE64" s="15"/>
      <c r="AF64" s="15"/>
      <c r="AH64" s="15"/>
      <c r="AI64" s="15"/>
      <c r="AJ64" s="15"/>
      <c r="AK64" s="15"/>
      <c r="AL64" s="15"/>
      <c r="AM64" s="15"/>
      <c r="AN64" s="15"/>
      <c r="AP64" s="15"/>
      <c r="AQ64" s="15"/>
      <c r="AR64" s="15"/>
      <c r="AS64" s="15"/>
      <c r="AT64" s="15"/>
      <c r="AU64" s="15"/>
      <c r="AV64" s="15"/>
      <c r="AX64" s="15"/>
      <c r="AY64" s="15"/>
      <c r="AZ64" s="15"/>
      <c r="BA64" s="15"/>
      <c r="BB64" s="15"/>
      <c r="BC64" s="15"/>
      <c r="BD64" s="15"/>
      <c r="BF64" s="15"/>
      <c r="BG64" s="15"/>
      <c r="BH64" s="15"/>
      <c r="BI64" s="15"/>
      <c r="BJ64" s="15"/>
      <c r="BK64" s="15"/>
      <c r="BL64" s="15"/>
      <c r="BN64" s="15"/>
      <c r="BO64" s="15"/>
      <c r="BP64" s="15"/>
      <c r="BQ64" s="15"/>
      <c r="BR64" s="15"/>
      <c r="BS64" s="15"/>
      <c r="BT64" s="15"/>
      <c r="BV64" s="15"/>
      <c r="BW64" s="15"/>
      <c r="BX64" s="15"/>
      <c r="BY64" s="15"/>
      <c r="BZ64" s="15"/>
      <c r="CA64" s="15"/>
      <c r="CB64" s="15"/>
      <c r="CD64" s="15"/>
      <c r="CE64" s="15"/>
      <c r="CF64" s="15"/>
      <c r="CG64" s="15"/>
      <c r="CH64" s="15"/>
      <c r="CI64" s="15"/>
      <c r="CJ64" s="15"/>
      <c r="CL64" s="15"/>
      <c r="CM64" s="15"/>
      <c r="CN64" s="15"/>
      <c r="CO64" s="15"/>
      <c r="CP64" s="15"/>
      <c r="CQ64" s="15"/>
      <c r="CR64" s="15"/>
      <c r="CT64" s="15"/>
      <c r="CU64" s="15"/>
      <c r="CV64" s="15"/>
      <c r="CW64" s="15"/>
      <c r="CX64" s="15"/>
      <c r="CY64" s="15"/>
      <c r="CZ64" s="15"/>
      <c r="DB64" s="15"/>
      <c r="DC64" s="15"/>
      <c r="DD64" s="15"/>
      <c r="DE64" s="15"/>
      <c r="DF64" s="15"/>
      <c r="DG64" s="15"/>
      <c r="DH64" s="15"/>
      <c r="DJ64" s="15"/>
      <c r="DK64" s="15"/>
      <c r="DL64" s="15"/>
      <c r="DM64" s="15"/>
      <c r="DN64" s="15"/>
      <c r="DO64" s="15"/>
      <c r="DP64" s="15"/>
      <c r="DR64" s="15"/>
      <c r="DS64" s="15"/>
      <c r="DT64" s="15"/>
      <c r="DU64" s="15"/>
      <c r="DV64" s="15"/>
      <c r="DW64" s="15"/>
      <c r="DX64" s="15"/>
      <c r="DZ64" s="15"/>
      <c r="EA64" s="15"/>
      <c r="EB64" s="15"/>
      <c r="EC64" s="15"/>
      <c r="ED64" s="15"/>
      <c r="EE64" s="15"/>
      <c r="EF64" s="15"/>
      <c r="EH64" s="15"/>
      <c r="EI64" s="15"/>
      <c r="EJ64" s="15"/>
      <c r="EK64" s="15"/>
      <c r="EL64" s="15"/>
      <c r="EM64" s="15"/>
      <c r="EN64" s="15"/>
      <c r="EP64" s="15"/>
      <c r="EQ64" s="15"/>
      <c r="ER64" s="15"/>
      <c r="ES64" s="15"/>
      <c r="ET64" s="15"/>
      <c r="EU64" s="15"/>
      <c r="EV64" s="15"/>
      <c r="EX64" s="15"/>
      <c r="EY64" s="15"/>
      <c r="EZ64" s="15"/>
      <c r="FA64" s="15"/>
      <c r="FB64" s="15"/>
      <c r="FC64" s="15"/>
      <c r="FD64" s="15"/>
    </row>
    <row r="65" customFormat="false" ht="16.5" hidden="false" customHeight="true" outlineLevel="0" collapsed="false">
      <c r="B65" s="21" t="s">
        <v>95</v>
      </c>
      <c r="C65" s="21"/>
      <c r="D65" s="21"/>
      <c r="E65" s="3"/>
      <c r="F65" s="3"/>
      <c r="G65" s="3"/>
      <c r="H65" s="3"/>
      <c r="J65" s="21" t="s">
        <v>95</v>
      </c>
      <c r="K65" s="21"/>
      <c r="L65" s="21"/>
      <c r="M65" s="3"/>
      <c r="N65" s="3"/>
      <c r="O65" s="3"/>
      <c r="P65" s="3"/>
      <c r="R65" s="21" t="s">
        <v>95</v>
      </c>
      <c r="S65" s="21"/>
      <c r="T65" s="21"/>
      <c r="U65" s="3"/>
      <c r="V65" s="3"/>
      <c r="W65" s="3"/>
      <c r="X65" s="3"/>
      <c r="Z65" s="21" t="s">
        <v>95</v>
      </c>
      <c r="AA65" s="21"/>
      <c r="AB65" s="21"/>
      <c r="AC65" s="3"/>
      <c r="AD65" s="3"/>
      <c r="AE65" s="3"/>
      <c r="AF65" s="3"/>
      <c r="AH65" s="21" t="s">
        <v>95</v>
      </c>
      <c r="AI65" s="21"/>
      <c r="AJ65" s="21"/>
      <c r="AK65" s="3"/>
      <c r="AL65" s="3"/>
      <c r="AM65" s="3"/>
      <c r="AN65" s="3"/>
      <c r="AP65" s="21" t="s">
        <v>95</v>
      </c>
      <c r="AQ65" s="21"/>
      <c r="AR65" s="21"/>
      <c r="AS65" s="3"/>
      <c r="AT65" s="3"/>
      <c r="AU65" s="3"/>
      <c r="AV65" s="3"/>
      <c r="AX65" s="21" t="s">
        <v>95</v>
      </c>
      <c r="AY65" s="21"/>
      <c r="AZ65" s="21"/>
      <c r="BA65" s="3"/>
      <c r="BB65" s="3"/>
      <c r="BC65" s="3"/>
      <c r="BD65" s="3"/>
      <c r="BF65" s="21" t="s">
        <v>95</v>
      </c>
      <c r="BG65" s="21"/>
      <c r="BH65" s="21"/>
      <c r="BI65" s="3"/>
      <c r="BJ65" s="3"/>
      <c r="BK65" s="3"/>
      <c r="BL65" s="3"/>
      <c r="BN65" s="21" t="s">
        <v>95</v>
      </c>
      <c r="BO65" s="21"/>
      <c r="BP65" s="21"/>
      <c r="BQ65" s="3"/>
      <c r="BR65" s="3"/>
      <c r="BS65" s="3"/>
      <c r="BT65" s="3"/>
      <c r="BV65" s="21" t="s">
        <v>95</v>
      </c>
      <c r="BW65" s="21"/>
      <c r="BX65" s="21"/>
      <c r="BY65" s="3"/>
      <c r="BZ65" s="3"/>
      <c r="CA65" s="3"/>
      <c r="CB65" s="3"/>
      <c r="CD65" s="21" t="s">
        <v>95</v>
      </c>
      <c r="CE65" s="21"/>
      <c r="CF65" s="21"/>
      <c r="CG65" s="3"/>
      <c r="CH65" s="3"/>
      <c r="CI65" s="3"/>
      <c r="CJ65" s="3"/>
      <c r="CL65" s="21" t="s">
        <v>95</v>
      </c>
      <c r="CM65" s="21"/>
      <c r="CN65" s="21"/>
      <c r="CO65" s="3"/>
      <c r="CP65" s="3"/>
      <c r="CQ65" s="3"/>
      <c r="CR65" s="3"/>
      <c r="CT65" s="21" t="s">
        <v>95</v>
      </c>
      <c r="CU65" s="21"/>
      <c r="CV65" s="21"/>
      <c r="CW65" s="3"/>
      <c r="CX65" s="3"/>
      <c r="CY65" s="3"/>
      <c r="CZ65" s="3"/>
      <c r="DB65" s="21" t="s">
        <v>95</v>
      </c>
      <c r="DC65" s="21"/>
      <c r="DD65" s="21"/>
      <c r="DE65" s="3"/>
      <c r="DF65" s="3"/>
      <c r="DG65" s="3"/>
      <c r="DH65" s="3"/>
      <c r="DJ65" s="21" t="s">
        <v>95</v>
      </c>
      <c r="DK65" s="21"/>
      <c r="DL65" s="21"/>
      <c r="DM65" s="3"/>
      <c r="DN65" s="3"/>
      <c r="DO65" s="3"/>
      <c r="DP65" s="3"/>
      <c r="DR65" s="21" t="s">
        <v>95</v>
      </c>
      <c r="DS65" s="21"/>
      <c r="DT65" s="21"/>
      <c r="DU65" s="3"/>
      <c r="DV65" s="3"/>
      <c r="DW65" s="3"/>
      <c r="DX65" s="3"/>
      <c r="DZ65" s="21" t="s">
        <v>95</v>
      </c>
      <c r="EA65" s="21"/>
      <c r="EB65" s="21"/>
      <c r="EC65" s="3"/>
      <c r="ED65" s="3"/>
      <c r="EE65" s="3"/>
      <c r="EF65" s="3"/>
      <c r="EH65" s="21" t="s">
        <v>95</v>
      </c>
      <c r="EI65" s="21"/>
      <c r="EJ65" s="21"/>
      <c r="EK65" s="3"/>
      <c r="EL65" s="3"/>
      <c r="EM65" s="3"/>
      <c r="EN65" s="3"/>
      <c r="EP65" s="21" t="s">
        <v>95</v>
      </c>
      <c r="EQ65" s="21"/>
      <c r="ER65" s="21"/>
      <c r="ES65" s="3"/>
      <c r="ET65" s="3"/>
      <c r="EU65" s="3"/>
      <c r="EV65" s="3"/>
      <c r="EX65" s="21" t="s">
        <v>95</v>
      </c>
      <c r="EY65" s="21"/>
      <c r="EZ65" s="21"/>
      <c r="FA65" s="3"/>
      <c r="FB65" s="3"/>
      <c r="FC65" s="3"/>
      <c r="FD65" s="3"/>
    </row>
    <row r="66" customFormat="false" ht="12.8" hidden="false" customHeight="false" outlineLevel="0" collapsed="false">
      <c r="B66" s="23" t="s">
        <v>2</v>
      </c>
      <c r="C66" s="24" t="s">
        <v>3</v>
      </c>
      <c r="D66" s="24" t="s">
        <v>4</v>
      </c>
      <c r="E66" s="25" t="s">
        <v>5</v>
      </c>
      <c r="F66" s="3"/>
      <c r="G66" s="26" t="s">
        <v>6</v>
      </c>
      <c r="J66" s="23" t="s">
        <v>2</v>
      </c>
      <c r="K66" s="24" t="s">
        <v>3</v>
      </c>
      <c r="L66" s="24" t="s">
        <v>4</v>
      </c>
      <c r="M66" s="25" t="s">
        <v>5</v>
      </c>
      <c r="N66" s="3"/>
      <c r="O66" s="26" t="s">
        <v>6</v>
      </c>
      <c r="R66" s="23" t="s">
        <v>2</v>
      </c>
      <c r="S66" s="24" t="s">
        <v>3</v>
      </c>
      <c r="T66" s="24" t="s">
        <v>4</v>
      </c>
      <c r="U66" s="25" t="s">
        <v>5</v>
      </c>
      <c r="V66" s="3"/>
      <c r="W66" s="26" t="s">
        <v>6</v>
      </c>
      <c r="Z66" s="23" t="s">
        <v>2</v>
      </c>
      <c r="AA66" s="24" t="s">
        <v>3</v>
      </c>
      <c r="AB66" s="24" t="s">
        <v>4</v>
      </c>
      <c r="AC66" s="25" t="s">
        <v>5</v>
      </c>
      <c r="AD66" s="3"/>
      <c r="AE66" s="26" t="s">
        <v>6</v>
      </c>
      <c r="AH66" s="23" t="s">
        <v>2</v>
      </c>
      <c r="AI66" s="24" t="s">
        <v>3</v>
      </c>
      <c r="AJ66" s="24" t="s">
        <v>4</v>
      </c>
      <c r="AK66" s="25" t="s">
        <v>5</v>
      </c>
      <c r="AL66" s="3"/>
      <c r="AM66" s="26" t="s">
        <v>6</v>
      </c>
      <c r="AP66" s="23" t="s">
        <v>2</v>
      </c>
      <c r="AQ66" s="24" t="s">
        <v>3</v>
      </c>
      <c r="AR66" s="24" t="s">
        <v>4</v>
      </c>
      <c r="AS66" s="25" t="s">
        <v>5</v>
      </c>
      <c r="AT66" s="3"/>
      <c r="AU66" s="26" t="s">
        <v>6</v>
      </c>
      <c r="AX66" s="23" t="s">
        <v>2</v>
      </c>
      <c r="AY66" s="24" t="s">
        <v>3</v>
      </c>
      <c r="AZ66" s="24" t="s">
        <v>4</v>
      </c>
      <c r="BA66" s="25" t="s">
        <v>5</v>
      </c>
      <c r="BB66" s="3"/>
      <c r="BC66" s="26" t="s">
        <v>6</v>
      </c>
      <c r="BF66" s="23" t="s">
        <v>2</v>
      </c>
      <c r="BG66" s="24" t="s">
        <v>3</v>
      </c>
      <c r="BH66" s="24" t="s">
        <v>4</v>
      </c>
      <c r="BI66" s="25" t="s">
        <v>5</v>
      </c>
      <c r="BJ66" s="3"/>
      <c r="BK66" s="26" t="s">
        <v>6</v>
      </c>
      <c r="BN66" s="23" t="s">
        <v>2</v>
      </c>
      <c r="BO66" s="24" t="s">
        <v>3</v>
      </c>
      <c r="BP66" s="24" t="s">
        <v>4</v>
      </c>
      <c r="BQ66" s="25" t="s">
        <v>5</v>
      </c>
      <c r="BR66" s="3"/>
      <c r="BS66" s="26" t="s">
        <v>6</v>
      </c>
      <c r="BV66" s="23" t="s">
        <v>2</v>
      </c>
      <c r="BW66" s="24" t="s">
        <v>3</v>
      </c>
      <c r="BX66" s="24" t="s">
        <v>4</v>
      </c>
      <c r="BY66" s="25" t="s">
        <v>5</v>
      </c>
      <c r="BZ66" s="3"/>
      <c r="CA66" s="26" t="s">
        <v>6</v>
      </c>
      <c r="CD66" s="23" t="s">
        <v>2</v>
      </c>
      <c r="CE66" s="24" t="s">
        <v>3</v>
      </c>
      <c r="CF66" s="24" t="s">
        <v>4</v>
      </c>
      <c r="CG66" s="25" t="s">
        <v>5</v>
      </c>
      <c r="CH66" s="3"/>
      <c r="CI66" s="26" t="s">
        <v>6</v>
      </c>
      <c r="CL66" s="23" t="s">
        <v>2</v>
      </c>
      <c r="CM66" s="24" t="s">
        <v>3</v>
      </c>
      <c r="CN66" s="24" t="s">
        <v>4</v>
      </c>
      <c r="CO66" s="25" t="s">
        <v>5</v>
      </c>
      <c r="CP66" s="3"/>
      <c r="CQ66" s="26" t="s">
        <v>6</v>
      </c>
      <c r="CT66" s="23" t="s">
        <v>2</v>
      </c>
      <c r="CU66" s="24" t="s">
        <v>3</v>
      </c>
      <c r="CV66" s="24" t="s">
        <v>4</v>
      </c>
      <c r="CW66" s="25" t="s">
        <v>5</v>
      </c>
      <c r="CX66" s="3"/>
      <c r="CY66" s="26" t="s">
        <v>6</v>
      </c>
      <c r="DB66" s="23" t="s">
        <v>2</v>
      </c>
      <c r="DC66" s="24" t="s">
        <v>3</v>
      </c>
      <c r="DD66" s="24" t="s">
        <v>4</v>
      </c>
      <c r="DE66" s="25" t="s">
        <v>5</v>
      </c>
      <c r="DF66" s="3"/>
      <c r="DG66" s="26" t="s">
        <v>6</v>
      </c>
      <c r="DJ66" s="23" t="s">
        <v>2</v>
      </c>
      <c r="DK66" s="24" t="s">
        <v>3</v>
      </c>
      <c r="DL66" s="24" t="s">
        <v>4</v>
      </c>
      <c r="DM66" s="25" t="s">
        <v>5</v>
      </c>
      <c r="DN66" s="3"/>
      <c r="DO66" s="26" t="s">
        <v>6</v>
      </c>
      <c r="DR66" s="23" t="s">
        <v>2</v>
      </c>
      <c r="DS66" s="24" t="s">
        <v>3</v>
      </c>
      <c r="DT66" s="24" t="s">
        <v>4</v>
      </c>
      <c r="DU66" s="25" t="s">
        <v>5</v>
      </c>
      <c r="DV66" s="3"/>
      <c r="DW66" s="26" t="s">
        <v>6</v>
      </c>
      <c r="DZ66" s="23" t="s">
        <v>2</v>
      </c>
      <c r="EA66" s="24" t="s">
        <v>3</v>
      </c>
      <c r="EB66" s="24" t="s">
        <v>4</v>
      </c>
      <c r="EC66" s="25" t="s">
        <v>5</v>
      </c>
      <c r="ED66" s="3"/>
      <c r="EE66" s="26" t="s">
        <v>6</v>
      </c>
      <c r="EH66" s="23" t="s">
        <v>2</v>
      </c>
      <c r="EI66" s="24" t="s">
        <v>3</v>
      </c>
      <c r="EJ66" s="24" t="s">
        <v>4</v>
      </c>
      <c r="EK66" s="25" t="s">
        <v>5</v>
      </c>
      <c r="EL66" s="3"/>
      <c r="EM66" s="26" t="s">
        <v>6</v>
      </c>
      <c r="EP66" s="23" t="s">
        <v>2</v>
      </c>
      <c r="EQ66" s="24" t="s">
        <v>3</v>
      </c>
      <c r="ER66" s="24" t="s">
        <v>4</v>
      </c>
      <c r="ES66" s="25" t="s">
        <v>5</v>
      </c>
      <c r="ET66" s="3"/>
      <c r="EU66" s="26" t="s">
        <v>6</v>
      </c>
      <c r="EX66" s="23" t="s">
        <v>2</v>
      </c>
      <c r="EY66" s="24" t="s">
        <v>3</v>
      </c>
      <c r="EZ66" s="24" t="s">
        <v>4</v>
      </c>
      <c r="FA66" s="25" t="s">
        <v>5</v>
      </c>
      <c r="FB66" s="3"/>
      <c r="FC66" s="26" t="s">
        <v>6</v>
      </c>
    </row>
    <row r="67" customFormat="false" ht="16.5" hidden="false" customHeight="true" outlineLevel="0" collapsed="false">
      <c r="B67" s="15"/>
      <c r="C67" s="15"/>
      <c r="D67" s="15"/>
      <c r="E67" s="15"/>
      <c r="F67" s="3"/>
      <c r="G67" s="15"/>
      <c r="J67" s="15" t="s">
        <v>9</v>
      </c>
      <c r="K67" s="15" t="s">
        <v>96</v>
      </c>
      <c r="L67" s="15"/>
      <c r="M67" s="15" t="s">
        <v>97</v>
      </c>
      <c r="N67" s="3"/>
      <c r="O67" s="15" t="s">
        <v>24</v>
      </c>
      <c r="R67" s="15"/>
      <c r="S67" s="15"/>
      <c r="T67" s="15"/>
      <c r="U67" s="15"/>
      <c r="V67" s="3"/>
      <c r="W67" s="15"/>
      <c r="Z67" s="15"/>
      <c r="AA67" s="15"/>
      <c r="AB67" s="15"/>
      <c r="AC67" s="15"/>
      <c r="AD67" s="3"/>
      <c r="AE67" s="15"/>
      <c r="AH67" s="15"/>
      <c r="AI67" s="15"/>
      <c r="AJ67" s="15"/>
      <c r="AK67" s="15"/>
      <c r="AL67" s="3"/>
      <c r="AM67" s="15"/>
      <c r="AP67" s="15"/>
      <c r="AQ67" s="15"/>
      <c r="AR67" s="15"/>
      <c r="AS67" s="15"/>
      <c r="AT67" s="3"/>
      <c r="AU67" s="15"/>
      <c r="AX67" s="15"/>
      <c r="AY67" s="15"/>
      <c r="AZ67" s="15"/>
      <c r="BA67" s="15"/>
      <c r="BB67" s="3"/>
      <c r="BC67" s="15"/>
      <c r="BF67" s="15"/>
      <c r="BG67" s="15"/>
      <c r="BH67" s="15"/>
      <c r="BI67" s="15"/>
      <c r="BJ67" s="3"/>
      <c r="BK67" s="15"/>
      <c r="BN67" s="15"/>
      <c r="BO67" s="15"/>
      <c r="BP67" s="15"/>
      <c r="BQ67" s="15"/>
      <c r="BR67" s="3"/>
      <c r="BS67" s="15"/>
      <c r="BV67" s="15"/>
      <c r="BW67" s="15"/>
      <c r="BX67" s="15"/>
      <c r="BY67" s="15"/>
      <c r="BZ67" s="3"/>
      <c r="CA67" s="15"/>
      <c r="CD67" s="15"/>
      <c r="CE67" s="15"/>
      <c r="CF67" s="15"/>
      <c r="CG67" s="15"/>
      <c r="CH67" s="3"/>
      <c r="CI67" s="15"/>
      <c r="CL67" s="15"/>
      <c r="CM67" s="15"/>
      <c r="CN67" s="15"/>
      <c r="CO67" s="15"/>
      <c r="CP67" s="3"/>
      <c r="CQ67" s="15"/>
      <c r="CT67" s="15"/>
      <c r="CU67" s="15"/>
      <c r="CV67" s="15"/>
      <c r="CW67" s="15"/>
      <c r="CX67" s="3"/>
      <c r="CY67" s="15"/>
      <c r="DB67" s="15"/>
      <c r="DC67" s="15"/>
      <c r="DD67" s="15"/>
      <c r="DE67" s="15"/>
      <c r="DF67" s="3"/>
      <c r="DG67" s="15"/>
      <c r="DJ67" s="15"/>
      <c r="DK67" s="15"/>
      <c r="DL67" s="15"/>
      <c r="DM67" s="15"/>
      <c r="DN67" s="3"/>
      <c r="DO67" s="15"/>
      <c r="DR67" s="15"/>
      <c r="DS67" s="15"/>
      <c r="DT67" s="15"/>
      <c r="DU67" s="15"/>
      <c r="DV67" s="3"/>
      <c r="DW67" s="15"/>
      <c r="DZ67" s="15"/>
      <c r="EA67" s="15"/>
      <c r="EB67" s="15"/>
      <c r="EC67" s="15"/>
      <c r="ED67" s="3"/>
      <c r="EE67" s="15"/>
      <c r="EH67" s="15"/>
      <c r="EI67" s="15"/>
      <c r="EJ67" s="15"/>
      <c r="EK67" s="15"/>
      <c r="EL67" s="3"/>
      <c r="EM67" s="15"/>
      <c r="EP67" s="15"/>
      <c r="EQ67" s="15"/>
      <c r="ER67" s="15"/>
      <c r="ES67" s="15"/>
      <c r="ET67" s="3"/>
      <c r="EU67" s="15"/>
      <c r="EX67" s="15"/>
      <c r="EY67" s="15"/>
      <c r="EZ67" s="15"/>
      <c r="FA67" s="15"/>
      <c r="FB67" s="3"/>
      <c r="FC67" s="15"/>
    </row>
    <row r="68" customFormat="false" ht="16.5" hidden="false" customHeight="true" outlineLevel="0" collapsed="false">
      <c r="B68" s="21" t="s">
        <v>98</v>
      </c>
      <c r="C68" s="21"/>
      <c r="D68" s="21"/>
      <c r="E68" s="3"/>
      <c r="F68" s="3"/>
      <c r="G68" s="3"/>
      <c r="H68" s="3"/>
      <c r="J68" s="21" t="s">
        <v>98</v>
      </c>
      <c r="K68" s="21"/>
      <c r="L68" s="21"/>
      <c r="M68" s="3"/>
      <c r="N68" s="3"/>
      <c r="O68" s="3"/>
      <c r="P68" s="3"/>
      <c r="R68" s="21" t="s">
        <v>98</v>
      </c>
      <c r="S68" s="21"/>
      <c r="T68" s="21"/>
      <c r="U68" s="3"/>
      <c r="V68" s="3"/>
      <c r="W68" s="3"/>
      <c r="X68" s="3"/>
      <c r="Z68" s="21" t="s">
        <v>98</v>
      </c>
      <c r="AA68" s="21"/>
      <c r="AB68" s="21"/>
      <c r="AC68" s="3"/>
      <c r="AD68" s="3"/>
      <c r="AE68" s="3"/>
      <c r="AF68" s="3"/>
      <c r="AH68" s="21" t="s">
        <v>98</v>
      </c>
      <c r="AI68" s="21"/>
      <c r="AJ68" s="21"/>
      <c r="AK68" s="3"/>
      <c r="AL68" s="3"/>
      <c r="AM68" s="3"/>
      <c r="AN68" s="3"/>
      <c r="AP68" s="21" t="s">
        <v>98</v>
      </c>
      <c r="AQ68" s="21"/>
      <c r="AR68" s="21"/>
      <c r="AS68" s="3"/>
      <c r="AT68" s="3"/>
      <c r="AU68" s="3"/>
      <c r="AV68" s="3"/>
      <c r="AX68" s="21" t="s">
        <v>98</v>
      </c>
      <c r="AY68" s="21"/>
      <c r="AZ68" s="21"/>
      <c r="BA68" s="3"/>
      <c r="BB68" s="3"/>
      <c r="BC68" s="3"/>
      <c r="BD68" s="3"/>
      <c r="BF68" s="21" t="s">
        <v>98</v>
      </c>
      <c r="BG68" s="21"/>
      <c r="BH68" s="21"/>
      <c r="BI68" s="3"/>
      <c r="BJ68" s="3"/>
      <c r="BK68" s="3"/>
      <c r="BL68" s="3"/>
      <c r="BN68" s="21" t="s">
        <v>98</v>
      </c>
      <c r="BO68" s="21"/>
      <c r="BP68" s="21"/>
      <c r="BQ68" s="3"/>
      <c r="BR68" s="3"/>
      <c r="BS68" s="3"/>
      <c r="BT68" s="3"/>
      <c r="BV68" s="21" t="s">
        <v>98</v>
      </c>
      <c r="BW68" s="21"/>
      <c r="BX68" s="21"/>
      <c r="BY68" s="3"/>
      <c r="BZ68" s="3"/>
      <c r="CA68" s="3"/>
      <c r="CB68" s="3"/>
      <c r="CD68" s="21" t="s">
        <v>98</v>
      </c>
      <c r="CE68" s="21"/>
      <c r="CF68" s="21"/>
      <c r="CG68" s="3"/>
      <c r="CH68" s="3"/>
      <c r="CI68" s="3"/>
      <c r="CJ68" s="3"/>
      <c r="CL68" s="21" t="s">
        <v>98</v>
      </c>
      <c r="CM68" s="21"/>
      <c r="CN68" s="21"/>
      <c r="CO68" s="3"/>
      <c r="CP68" s="3"/>
      <c r="CQ68" s="3"/>
      <c r="CR68" s="3"/>
      <c r="CT68" s="21" t="s">
        <v>98</v>
      </c>
      <c r="CU68" s="21"/>
      <c r="CV68" s="21"/>
      <c r="CW68" s="3"/>
      <c r="CX68" s="3"/>
      <c r="CY68" s="3"/>
      <c r="CZ68" s="3"/>
      <c r="DB68" s="21" t="s">
        <v>98</v>
      </c>
      <c r="DC68" s="21"/>
      <c r="DD68" s="21"/>
      <c r="DE68" s="3"/>
      <c r="DF68" s="3"/>
      <c r="DG68" s="3"/>
      <c r="DH68" s="3"/>
      <c r="DJ68" s="21" t="s">
        <v>98</v>
      </c>
      <c r="DK68" s="21"/>
      <c r="DL68" s="21"/>
      <c r="DM68" s="3"/>
      <c r="DN68" s="3"/>
      <c r="DO68" s="3"/>
      <c r="DP68" s="3"/>
      <c r="DR68" s="21" t="s">
        <v>98</v>
      </c>
      <c r="DS68" s="21"/>
      <c r="DT68" s="21"/>
      <c r="DU68" s="3"/>
      <c r="DV68" s="3"/>
      <c r="DW68" s="3"/>
      <c r="DX68" s="3"/>
      <c r="DZ68" s="21" t="s">
        <v>98</v>
      </c>
      <c r="EA68" s="21"/>
      <c r="EB68" s="21"/>
      <c r="EC68" s="3"/>
      <c r="ED68" s="3"/>
      <c r="EE68" s="3"/>
      <c r="EF68" s="3"/>
      <c r="EH68" s="21" t="s">
        <v>98</v>
      </c>
      <c r="EI68" s="21"/>
      <c r="EJ68" s="21"/>
      <c r="EK68" s="3"/>
      <c r="EL68" s="3"/>
      <c r="EM68" s="3"/>
      <c r="EN68" s="3"/>
      <c r="EP68" s="21" t="s">
        <v>98</v>
      </c>
      <c r="EQ68" s="21"/>
      <c r="ER68" s="21"/>
      <c r="ES68" s="3"/>
      <c r="ET68" s="3"/>
      <c r="EU68" s="3"/>
      <c r="EV68" s="3"/>
      <c r="EX68" s="21" t="s">
        <v>98</v>
      </c>
      <c r="EY68" s="21"/>
      <c r="EZ68" s="21"/>
      <c r="FA68" s="3"/>
      <c r="FB68" s="3"/>
      <c r="FC68" s="3"/>
      <c r="FD68" s="3"/>
    </row>
    <row r="69" customFormat="false" ht="12.8" hidden="false" customHeight="false" outlineLevel="0" collapsed="false">
      <c r="B69" s="23" t="s">
        <v>36</v>
      </c>
      <c r="C69" s="24" t="s">
        <v>26</v>
      </c>
      <c r="D69" s="24" t="s">
        <v>27</v>
      </c>
      <c r="E69" s="24" t="s">
        <v>28</v>
      </c>
      <c r="F69" s="24" t="s">
        <v>29</v>
      </c>
      <c r="G69" s="24" t="s">
        <v>30</v>
      </c>
      <c r="H69" s="25" t="s">
        <v>31</v>
      </c>
      <c r="J69" s="23" t="s">
        <v>36</v>
      </c>
      <c r="K69" s="24" t="s">
        <v>26</v>
      </c>
      <c r="L69" s="24" t="s">
        <v>27</v>
      </c>
      <c r="M69" s="24" t="s">
        <v>28</v>
      </c>
      <c r="N69" s="24" t="s">
        <v>29</v>
      </c>
      <c r="O69" s="24" t="s">
        <v>30</v>
      </c>
      <c r="P69" s="25" t="s">
        <v>31</v>
      </c>
      <c r="R69" s="23" t="s">
        <v>36</v>
      </c>
      <c r="S69" s="24" t="s">
        <v>26</v>
      </c>
      <c r="T69" s="24" t="s">
        <v>27</v>
      </c>
      <c r="U69" s="24" t="s">
        <v>28</v>
      </c>
      <c r="V69" s="24" t="s">
        <v>29</v>
      </c>
      <c r="W69" s="24" t="s">
        <v>30</v>
      </c>
      <c r="X69" s="25" t="s">
        <v>31</v>
      </c>
      <c r="Z69" s="23" t="s">
        <v>36</v>
      </c>
      <c r="AA69" s="24" t="s">
        <v>26</v>
      </c>
      <c r="AB69" s="24" t="s">
        <v>27</v>
      </c>
      <c r="AC69" s="24" t="s">
        <v>28</v>
      </c>
      <c r="AD69" s="24" t="s">
        <v>29</v>
      </c>
      <c r="AE69" s="24" t="s">
        <v>30</v>
      </c>
      <c r="AF69" s="25" t="s">
        <v>31</v>
      </c>
      <c r="AH69" s="23" t="s">
        <v>36</v>
      </c>
      <c r="AI69" s="24" t="s">
        <v>26</v>
      </c>
      <c r="AJ69" s="24" t="s">
        <v>27</v>
      </c>
      <c r="AK69" s="24" t="s">
        <v>28</v>
      </c>
      <c r="AL69" s="24" t="s">
        <v>29</v>
      </c>
      <c r="AM69" s="24" t="s">
        <v>30</v>
      </c>
      <c r="AN69" s="25" t="s">
        <v>31</v>
      </c>
      <c r="AP69" s="23" t="s">
        <v>36</v>
      </c>
      <c r="AQ69" s="24" t="s">
        <v>26</v>
      </c>
      <c r="AR69" s="24" t="s">
        <v>27</v>
      </c>
      <c r="AS69" s="24" t="s">
        <v>28</v>
      </c>
      <c r="AT69" s="24" t="s">
        <v>29</v>
      </c>
      <c r="AU69" s="24" t="s">
        <v>30</v>
      </c>
      <c r="AV69" s="25" t="s">
        <v>31</v>
      </c>
      <c r="AX69" s="23" t="s">
        <v>36</v>
      </c>
      <c r="AY69" s="24" t="s">
        <v>26</v>
      </c>
      <c r="AZ69" s="24" t="s">
        <v>27</v>
      </c>
      <c r="BA69" s="24" t="s">
        <v>28</v>
      </c>
      <c r="BB69" s="24" t="s">
        <v>29</v>
      </c>
      <c r="BC69" s="24" t="s">
        <v>30</v>
      </c>
      <c r="BD69" s="25" t="s">
        <v>31</v>
      </c>
      <c r="BF69" s="23" t="s">
        <v>36</v>
      </c>
      <c r="BG69" s="24" t="s">
        <v>26</v>
      </c>
      <c r="BH69" s="24" t="s">
        <v>27</v>
      </c>
      <c r="BI69" s="24" t="s">
        <v>28</v>
      </c>
      <c r="BJ69" s="24" t="s">
        <v>29</v>
      </c>
      <c r="BK69" s="24" t="s">
        <v>30</v>
      </c>
      <c r="BL69" s="25" t="s">
        <v>31</v>
      </c>
      <c r="BN69" s="23" t="s">
        <v>36</v>
      </c>
      <c r="BO69" s="24" t="s">
        <v>26</v>
      </c>
      <c r="BP69" s="24" t="s">
        <v>27</v>
      </c>
      <c r="BQ69" s="24" t="s">
        <v>28</v>
      </c>
      <c r="BR69" s="24" t="s">
        <v>29</v>
      </c>
      <c r="BS69" s="24" t="s">
        <v>30</v>
      </c>
      <c r="BT69" s="25" t="s">
        <v>31</v>
      </c>
      <c r="BV69" s="23" t="s">
        <v>36</v>
      </c>
      <c r="BW69" s="24" t="s">
        <v>26</v>
      </c>
      <c r="BX69" s="24" t="s">
        <v>27</v>
      </c>
      <c r="BY69" s="24" t="s">
        <v>28</v>
      </c>
      <c r="BZ69" s="24" t="s">
        <v>29</v>
      </c>
      <c r="CA69" s="24" t="s">
        <v>30</v>
      </c>
      <c r="CB69" s="25" t="s">
        <v>31</v>
      </c>
      <c r="CD69" s="23" t="s">
        <v>36</v>
      </c>
      <c r="CE69" s="24" t="s">
        <v>26</v>
      </c>
      <c r="CF69" s="24" t="s">
        <v>27</v>
      </c>
      <c r="CG69" s="24" t="s">
        <v>28</v>
      </c>
      <c r="CH69" s="24" t="s">
        <v>29</v>
      </c>
      <c r="CI69" s="24" t="s">
        <v>30</v>
      </c>
      <c r="CJ69" s="25" t="s">
        <v>31</v>
      </c>
      <c r="CL69" s="23" t="s">
        <v>36</v>
      </c>
      <c r="CM69" s="24" t="s">
        <v>26</v>
      </c>
      <c r="CN69" s="24" t="s">
        <v>27</v>
      </c>
      <c r="CO69" s="24" t="s">
        <v>28</v>
      </c>
      <c r="CP69" s="24" t="s">
        <v>29</v>
      </c>
      <c r="CQ69" s="24" t="s">
        <v>30</v>
      </c>
      <c r="CR69" s="25" t="s">
        <v>31</v>
      </c>
      <c r="CT69" s="23" t="s">
        <v>36</v>
      </c>
      <c r="CU69" s="24" t="s">
        <v>26</v>
      </c>
      <c r="CV69" s="24" t="s">
        <v>27</v>
      </c>
      <c r="CW69" s="24" t="s">
        <v>28</v>
      </c>
      <c r="CX69" s="24" t="s">
        <v>29</v>
      </c>
      <c r="CY69" s="24" t="s">
        <v>30</v>
      </c>
      <c r="CZ69" s="25" t="s">
        <v>31</v>
      </c>
      <c r="DB69" s="23" t="s">
        <v>36</v>
      </c>
      <c r="DC69" s="24" t="s">
        <v>26</v>
      </c>
      <c r="DD69" s="24" t="s">
        <v>27</v>
      </c>
      <c r="DE69" s="24" t="s">
        <v>28</v>
      </c>
      <c r="DF69" s="24" t="s">
        <v>29</v>
      </c>
      <c r="DG69" s="24" t="s">
        <v>30</v>
      </c>
      <c r="DH69" s="25" t="s">
        <v>31</v>
      </c>
      <c r="DJ69" s="23" t="s">
        <v>36</v>
      </c>
      <c r="DK69" s="24" t="s">
        <v>26</v>
      </c>
      <c r="DL69" s="24" t="s">
        <v>27</v>
      </c>
      <c r="DM69" s="24" t="s">
        <v>28</v>
      </c>
      <c r="DN69" s="24" t="s">
        <v>29</v>
      </c>
      <c r="DO69" s="24" t="s">
        <v>30</v>
      </c>
      <c r="DP69" s="25" t="s">
        <v>31</v>
      </c>
      <c r="DR69" s="23" t="s">
        <v>36</v>
      </c>
      <c r="DS69" s="24" t="s">
        <v>26</v>
      </c>
      <c r="DT69" s="24" t="s">
        <v>27</v>
      </c>
      <c r="DU69" s="24" t="s">
        <v>28</v>
      </c>
      <c r="DV69" s="24" t="s">
        <v>29</v>
      </c>
      <c r="DW69" s="24" t="s">
        <v>30</v>
      </c>
      <c r="DX69" s="25" t="s">
        <v>31</v>
      </c>
      <c r="DZ69" s="23" t="s">
        <v>36</v>
      </c>
      <c r="EA69" s="24" t="s">
        <v>26</v>
      </c>
      <c r="EB69" s="24" t="s">
        <v>27</v>
      </c>
      <c r="EC69" s="24" t="s">
        <v>28</v>
      </c>
      <c r="ED69" s="24" t="s">
        <v>29</v>
      </c>
      <c r="EE69" s="24" t="s">
        <v>30</v>
      </c>
      <c r="EF69" s="25" t="s">
        <v>31</v>
      </c>
      <c r="EH69" s="23" t="s">
        <v>36</v>
      </c>
      <c r="EI69" s="24" t="s">
        <v>26</v>
      </c>
      <c r="EJ69" s="24" t="s">
        <v>27</v>
      </c>
      <c r="EK69" s="24" t="s">
        <v>28</v>
      </c>
      <c r="EL69" s="24" t="s">
        <v>29</v>
      </c>
      <c r="EM69" s="24" t="s">
        <v>30</v>
      </c>
      <c r="EN69" s="25" t="s">
        <v>31</v>
      </c>
      <c r="EP69" s="23" t="s">
        <v>36</v>
      </c>
      <c r="EQ69" s="24" t="s">
        <v>26</v>
      </c>
      <c r="ER69" s="24" t="s">
        <v>27</v>
      </c>
      <c r="ES69" s="24" t="s">
        <v>28</v>
      </c>
      <c r="ET69" s="24" t="s">
        <v>29</v>
      </c>
      <c r="EU69" s="24" t="s">
        <v>30</v>
      </c>
      <c r="EV69" s="25" t="s">
        <v>31</v>
      </c>
      <c r="EX69" s="23" t="s">
        <v>36</v>
      </c>
      <c r="EY69" s="24" t="s">
        <v>26</v>
      </c>
      <c r="EZ69" s="24" t="s">
        <v>27</v>
      </c>
      <c r="FA69" s="24" t="s">
        <v>28</v>
      </c>
      <c r="FB69" s="24" t="s">
        <v>29</v>
      </c>
      <c r="FC69" s="24" t="s">
        <v>30</v>
      </c>
      <c r="FD69" s="25" t="s">
        <v>31</v>
      </c>
    </row>
    <row r="70" customFormat="false" ht="12.8" hidden="false" customHeight="false" outlineLevel="0" collapsed="false">
      <c r="B70" s="15"/>
      <c r="C70" s="15"/>
      <c r="D70" s="15"/>
      <c r="E70" s="15"/>
      <c r="F70" s="15"/>
      <c r="G70" s="15"/>
      <c r="H70" s="15"/>
      <c r="J70" s="15" t="s">
        <v>99</v>
      </c>
      <c r="K70" s="15" t="n">
        <v>177</v>
      </c>
      <c r="L70" s="15" t="s">
        <v>100</v>
      </c>
      <c r="M70" s="15"/>
      <c r="N70" s="15"/>
      <c r="O70" s="15" t="s">
        <v>34</v>
      </c>
      <c r="P70" s="15" t="s">
        <v>101</v>
      </c>
      <c r="R70" s="15"/>
      <c r="S70" s="15"/>
      <c r="T70" s="15"/>
      <c r="U70" s="15"/>
      <c r="V70" s="15"/>
      <c r="W70" s="15"/>
      <c r="X70" s="15"/>
      <c r="Z70" s="15"/>
      <c r="AA70" s="15"/>
      <c r="AB70" s="15"/>
      <c r="AC70" s="15"/>
      <c r="AD70" s="15"/>
      <c r="AE70" s="15"/>
      <c r="AF70" s="15"/>
      <c r="AH70" s="15"/>
      <c r="AI70" s="15"/>
      <c r="AJ70" s="15"/>
      <c r="AK70" s="15"/>
      <c r="AL70" s="15"/>
      <c r="AM70" s="15"/>
      <c r="AN70" s="15"/>
      <c r="AP70" s="15"/>
      <c r="AQ70" s="15"/>
      <c r="AR70" s="15"/>
      <c r="AS70" s="15"/>
      <c r="AT70" s="15"/>
      <c r="AU70" s="15"/>
      <c r="AV70" s="15"/>
      <c r="AX70" s="15"/>
      <c r="AY70" s="15"/>
      <c r="AZ70" s="15"/>
      <c r="BA70" s="15"/>
      <c r="BB70" s="15"/>
      <c r="BC70" s="15"/>
      <c r="BD70" s="15"/>
      <c r="BF70" s="15"/>
      <c r="BG70" s="15"/>
      <c r="BH70" s="15"/>
      <c r="BI70" s="15"/>
      <c r="BJ70" s="15"/>
      <c r="BK70" s="15"/>
      <c r="BL70" s="15"/>
      <c r="BN70" s="15"/>
      <c r="BO70" s="15"/>
      <c r="BP70" s="15"/>
      <c r="BQ70" s="15"/>
      <c r="BR70" s="15"/>
      <c r="BS70" s="15"/>
      <c r="BT70" s="15"/>
      <c r="BV70" s="15"/>
      <c r="BW70" s="15"/>
      <c r="BX70" s="15"/>
      <c r="BY70" s="15"/>
      <c r="BZ70" s="15"/>
      <c r="CA70" s="15"/>
      <c r="CB70" s="15"/>
      <c r="CD70" s="15"/>
      <c r="CE70" s="15"/>
      <c r="CF70" s="15"/>
      <c r="CG70" s="15"/>
      <c r="CH70" s="15"/>
      <c r="CI70" s="15"/>
      <c r="CJ70" s="15"/>
      <c r="CL70" s="15"/>
      <c r="CM70" s="15"/>
      <c r="CN70" s="15"/>
      <c r="CO70" s="15"/>
      <c r="CP70" s="15"/>
      <c r="CQ70" s="15"/>
      <c r="CR70" s="15"/>
      <c r="CT70" s="15"/>
      <c r="CU70" s="15"/>
      <c r="CV70" s="15"/>
      <c r="CW70" s="15"/>
      <c r="CX70" s="15"/>
      <c r="CY70" s="15"/>
      <c r="CZ70" s="15"/>
      <c r="DB70" s="15"/>
      <c r="DC70" s="15"/>
      <c r="DD70" s="15"/>
      <c r="DE70" s="15"/>
      <c r="DF70" s="15"/>
      <c r="DG70" s="15"/>
      <c r="DH70" s="15"/>
      <c r="DJ70" s="15"/>
      <c r="DK70" s="15"/>
      <c r="DL70" s="15"/>
      <c r="DM70" s="15"/>
      <c r="DN70" s="15"/>
      <c r="DO70" s="15"/>
      <c r="DP70" s="15"/>
      <c r="DR70" s="15"/>
      <c r="DS70" s="15"/>
      <c r="DT70" s="15"/>
      <c r="DU70" s="15"/>
      <c r="DV70" s="15"/>
      <c r="DW70" s="15"/>
      <c r="DX70" s="15"/>
      <c r="DZ70" s="15"/>
      <c r="EA70" s="15"/>
      <c r="EB70" s="15"/>
      <c r="EC70" s="15"/>
      <c r="ED70" s="15"/>
      <c r="EE70" s="15"/>
      <c r="EF70" s="15"/>
      <c r="EH70" s="15"/>
      <c r="EI70" s="15"/>
      <c r="EJ70" s="15"/>
      <c r="EK70" s="15"/>
      <c r="EL70" s="15"/>
      <c r="EM70" s="15"/>
      <c r="EN70" s="15"/>
      <c r="EP70" s="15"/>
      <c r="EQ70" s="15"/>
      <c r="ER70" s="15"/>
      <c r="ES70" s="15"/>
      <c r="ET70" s="15"/>
      <c r="EU70" s="15"/>
      <c r="EV70" s="15"/>
      <c r="EX70" s="15"/>
      <c r="EY70" s="15"/>
      <c r="EZ70" s="15"/>
      <c r="FA70" s="15"/>
      <c r="FB70" s="15"/>
      <c r="FC70" s="15"/>
      <c r="FD70" s="15"/>
    </row>
    <row r="71" customFormat="false" ht="15" hidden="false" customHeight="false" outlineLevel="0" collapsed="false"/>
    <row r="72" customFormat="false" ht="15.45" hidden="false" customHeight="false" outlineLevel="0" collapsed="false">
      <c r="A72" s="8" t="s">
        <v>1</v>
      </c>
      <c r="B72" s="45" t="s">
        <v>102</v>
      </c>
      <c r="C72" s="46"/>
      <c r="D72" s="47" t="s">
        <v>103</v>
      </c>
      <c r="E72" s="47"/>
      <c r="F72" s="47"/>
      <c r="G72" s="15" t="s">
        <v>104</v>
      </c>
      <c r="I72" s="8" t="s">
        <v>1</v>
      </c>
      <c r="J72" s="45" t="s">
        <v>102</v>
      </c>
      <c r="K72" s="46"/>
      <c r="L72" s="47" t="s">
        <v>103</v>
      </c>
      <c r="M72" s="47"/>
      <c r="N72" s="47"/>
      <c r="O72" s="15" t="s">
        <v>105</v>
      </c>
      <c r="Q72" s="8" t="s">
        <v>1</v>
      </c>
      <c r="R72" s="45" t="s">
        <v>102</v>
      </c>
      <c r="S72" s="46"/>
      <c r="T72" s="47" t="s">
        <v>103</v>
      </c>
      <c r="U72" s="47"/>
      <c r="V72" s="47"/>
      <c r="W72" s="15" t="s">
        <v>105</v>
      </c>
      <c r="Y72" s="8" t="s">
        <v>1</v>
      </c>
      <c r="Z72" s="45" t="s">
        <v>102</v>
      </c>
      <c r="AA72" s="46"/>
      <c r="AB72" s="47" t="s">
        <v>103</v>
      </c>
      <c r="AC72" s="47"/>
      <c r="AD72" s="47"/>
      <c r="AE72" s="15" t="s">
        <v>105</v>
      </c>
      <c r="AG72" s="8" t="s">
        <v>1</v>
      </c>
      <c r="AH72" s="45" t="s">
        <v>102</v>
      </c>
      <c r="AI72" s="46"/>
      <c r="AJ72" s="47" t="s">
        <v>103</v>
      </c>
      <c r="AK72" s="47"/>
      <c r="AL72" s="47"/>
      <c r="AM72" s="15" t="s">
        <v>105</v>
      </c>
      <c r="AO72" s="8" t="s">
        <v>1</v>
      </c>
      <c r="AP72" s="45" t="s">
        <v>102</v>
      </c>
      <c r="AQ72" s="46"/>
      <c r="AR72" s="47" t="s">
        <v>103</v>
      </c>
      <c r="AS72" s="47"/>
      <c r="AT72" s="47"/>
      <c r="AU72" s="15" t="s">
        <v>105</v>
      </c>
      <c r="AW72" s="8" t="s">
        <v>1</v>
      </c>
      <c r="AX72" s="45" t="s">
        <v>102</v>
      </c>
      <c r="AY72" s="46"/>
      <c r="AZ72" s="47" t="s">
        <v>103</v>
      </c>
      <c r="BA72" s="47"/>
      <c r="BB72" s="47"/>
      <c r="BC72" s="15" t="s">
        <v>105</v>
      </c>
      <c r="BE72" s="8" t="s">
        <v>1</v>
      </c>
      <c r="BF72" s="45" t="s">
        <v>102</v>
      </c>
      <c r="BG72" s="46"/>
      <c r="BH72" s="47" t="s">
        <v>103</v>
      </c>
      <c r="BI72" s="47"/>
      <c r="BJ72" s="47"/>
      <c r="BK72" s="15" t="s">
        <v>105</v>
      </c>
      <c r="BM72" s="8" t="s">
        <v>1</v>
      </c>
      <c r="BN72" s="45" t="s">
        <v>102</v>
      </c>
      <c r="BO72" s="46"/>
      <c r="BP72" s="47" t="s">
        <v>103</v>
      </c>
      <c r="BQ72" s="47"/>
      <c r="BR72" s="47"/>
      <c r="BS72" s="15" t="s">
        <v>105</v>
      </c>
      <c r="BU72" s="8" t="s">
        <v>1</v>
      </c>
      <c r="BV72" s="45" t="s">
        <v>102</v>
      </c>
      <c r="BW72" s="46"/>
      <c r="BX72" s="47" t="s">
        <v>103</v>
      </c>
      <c r="BY72" s="47"/>
      <c r="BZ72" s="47"/>
      <c r="CA72" s="15" t="s">
        <v>105</v>
      </c>
      <c r="CC72" s="8" t="s">
        <v>1</v>
      </c>
      <c r="CD72" s="45" t="s">
        <v>102</v>
      </c>
      <c r="CE72" s="46"/>
      <c r="CF72" s="47" t="s">
        <v>103</v>
      </c>
      <c r="CG72" s="47"/>
      <c r="CH72" s="47"/>
      <c r="CI72" s="15" t="s">
        <v>105</v>
      </c>
      <c r="CK72" s="8" t="s">
        <v>1</v>
      </c>
      <c r="CL72" s="45" t="s">
        <v>102</v>
      </c>
      <c r="CM72" s="46"/>
      <c r="CN72" s="47" t="s">
        <v>103</v>
      </c>
      <c r="CO72" s="47"/>
      <c r="CP72" s="47"/>
      <c r="CQ72" s="15" t="s">
        <v>105</v>
      </c>
      <c r="CS72" s="8" t="s">
        <v>1</v>
      </c>
      <c r="CT72" s="45" t="s">
        <v>102</v>
      </c>
      <c r="CU72" s="46"/>
      <c r="CV72" s="47" t="s">
        <v>103</v>
      </c>
      <c r="CW72" s="47"/>
      <c r="CX72" s="47"/>
      <c r="CY72" s="15" t="s">
        <v>105</v>
      </c>
      <c r="DA72" s="8" t="s">
        <v>1</v>
      </c>
      <c r="DB72" s="45" t="s">
        <v>102</v>
      </c>
      <c r="DC72" s="46"/>
      <c r="DD72" s="47" t="s">
        <v>103</v>
      </c>
      <c r="DE72" s="47"/>
      <c r="DF72" s="47"/>
      <c r="DG72" s="15" t="s">
        <v>105</v>
      </c>
      <c r="DI72" s="8" t="s">
        <v>1</v>
      </c>
      <c r="DJ72" s="45" t="s">
        <v>102</v>
      </c>
      <c r="DK72" s="46"/>
      <c r="DL72" s="47" t="s">
        <v>103</v>
      </c>
      <c r="DM72" s="47"/>
      <c r="DN72" s="47"/>
      <c r="DO72" s="15" t="s">
        <v>105</v>
      </c>
      <c r="DQ72" s="8" t="s">
        <v>1</v>
      </c>
      <c r="DR72" s="45" t="s">
        <v>102</v>
      </c>
      <c r="DS72" s="46"/>
      <c r="DT72" s="47" t="s">
        <v>103</v>
      </c>
      <c r="DU72" s="47"/>
      <c r="DV72" s="47"/>
      <c r="DW72" s="15" t="s">
        <v>105</v>
      </c>
      <c r="DY72" s="8" t="s">
        <v>1</v>
      </c>
      <c r="DZ72" s="45" t="s">
        <v>102</v>
      </c>
      <c r="EA72" s="46"/>
      <c r="EB72" s="47" t="s">
        <v>103</v>
      </c>
      <c r="EC72" s="47"/>
      <c r="ED72" s="47"/>
      <c r="EE72" s="15" t="s">
        <v>105</v>
      </c>
      <c r="EG72" s="8" t="s">
        <v>1</v>
      </c>
      <c r="EH72" s="45" t="s">
        <v>102</v>
      </c>
      <c r="EI72" s="46"/>
      <c r="EJ72" s="47" t="s">
        <v>103</v>
      </c>
      <c r="EK72" s="47"/>
      <c r="EL72" s="47"/>
      <c r="EM72" s="15" t="s">
        <v>105</v>
      </c>
      <c r="EO72" s="8" t="s">
        <v>1</v>
      </c>
      <c r="EP72" s="45" t="s">
        <v>102</v>
      </c>
      <c r="EQ72" s="46"/>
      <c r="ER72" s="47" t="s">
        <v>103</v>
      </c>
      <c r="ES72" s="47"/>
      <c r="ET72" s="47"/>
      <c r="EU72" s="15" t="s">
        <v>105</v>
      </c>
      <c r="EW72" s="8" t="s">
        <v>1</v>
      </c>
      <c r="EX72" s="45" t="s">
        <v>102</v>
      </c>
      <c r="EY72" s="46"/>
      <c r="EZ72" s="47" t="s">
        <v>103</v>
      </c>
      <c r="FA72" s="47"/>
      <c r="FB72" s="47"/>
      <c r="FC72" s="15" t="s">
        <v>105</v>
      </c>
      <c r="FE72" s="8" t="s">
        <v>1</v>
      </c>
    </row>
    <row r="73" customFormat="false" ht="14.6" hidden="false" customHeight="false" outlineLevel="0" collapsed="false">
      <c r="B73" s="9" t="s">
        <v>106</v>
      </c>
      <c r="C73" s="48"/>
      <c r="D73" s="49"/>
      <c r="E73" s="48"/>
      <c r="F73" s="11" t="s">
        <v>107</v>
      </c>
      <c r="G73" s="11"/>
      <c r="J73" s="9" t="s">
        <v>106</v>
      </c>
      <c r="K73" s="48"/>
      <c r="L73" s="49"/>
      <c r="M73" s="48"/>
      <c r="N73" s="11" t="s">
        <v>107</v>
      </c>
      <c r="O73" s="11"/>
      <c r="R73" s="9" t="s">
        <v>106</v>
      </c>
      <c r="S73" s="48"/>
      <c r="T73" s="49"/>
      <c r="U73" s="48"/>
      <c r="V73" s="11" t="s">
        <v>107</v>
      </c>
      <c r="W73" s="11"/>
      <c r="Z73" s="9" t="s">
        <v>106</v>
      </c>
      <c r="AA73" s="48"/>
      <c r="AB73" s="49"/>
      <c r="AC73" s="48"/>
      <c r="AD73" s="11" t="s">
        <v>107</v>
      </c>
      <c r="AE73" s="11"/>
      <c r="AH73" s="9" t="s">
        <v>106</v>
      </c>
      <c r="AI73" s="48"/>
      <c r="AJ73" s="49"/>
      <c r="AK73" s="48"/>
      <c r="AL73" s="11" t="s">
        <v>107</v>
      </c>
      <c r="AM73" s="11"/>
      <c r="AP73" s="9" t="s">
        <v>106</v>
      </c>
      <c r="AQ73" s="48"/>
      <c r="AR73" s="49"/>
      <c r="AS73" s="48"/>
      <c r="AT73" s="11" t="s">
        <v>107</v>
      </c>
      <c r="AU73" s="11"/>
      <c r="AX73" s="9" t="s">
        <v>106</v>
      </c>
      <c r="AY73" s="48"/>
      <c r="AZ73" s="49"/>
      <c r="BA73" s="48"/>
      <c r="BB73" s="11" t="s">
        <v>107</v>
      </c>
      <c r="BC73" s="11"/>
      <c r="BF73" s="9" t="s">
        <v>106</v>
      </c>
      <c r="BG73" s="48"/>
      <c r="BH73" s="49"/>
      <c r="BI73" s="48"/>
      <c r="BJ73" s="11" t="s">
        <v>107</v>
      </c>
      <c r="BK73" s="11"/>
      <c r="BN73" s="9" t="s">
        <v>106</v>
      </c>
      <c r="BO73" s="48"/>
      <c r="BP73" s="49"/>
      <c r="BQ73" s="48"/>
      <c r="BR73" s="11" t="s">
        <v>107</v>
      </c>
      <c r="BS73" s="11"/>
      <c r="BV73" s="9" t="s">
        <v>106</v>
      </c>
      <c r="BW73" s="48"/>
      <c r="BX73" s="49"/>
      <c r="BY73" s="48"/>
      <c r="BZ73" s="11" t="s">
        <v>107</v>
      </c>
      <c r="CA73" s="11"/>
      <c r="CD73" s="9" t="s">
        <v>106</v>
      </c>
      <c r="CE73" s="48"/>
      <c r="CF73" s="49"/>
      <c r="CG73" s="48"/>
      <c r="CH73" s="11" t="s">
        <v>107</v>
      </c>
      <c r="CI73" s="11"/>
      <c r="CL73" s="9" t="s">
        <v>106</v>
      </c>
      <c r="CM73" s="48"/>
      <c r="CN73" s="49"/>
      <c r="CO73" s="48"/>
      <c r="CP73" s="11" t="s">
        <v>107</v>
      </c>
      <c r="CQ73" s="11"/>
      <c r="CT73" s="9" t="s">
        <v>106</v>
      </c>
      <c r="CU73" s="48"/>
      <c r="CV73" s="49"/>
      <c r="CW73" s="48"/>
      <c r="CX73" s="11" t="s">
        <v>107</v>
      </c>
      <c r="CY73" s="11"/>
      <c r="DB73" s="9" t="s">
        <v>106</v>
      </c>
      <c r="DC73" s="48"/>
      <c r="DD73" s="49"/>
      <c r="DE73" s="48"/>
      <c r="DF73" s="11" t="s">
        <v>107</v>
      </c>
      <c r="DG73" s="11"/>
      <c r="DJ73" s="9" t="s">
        <v>106</v>
      </c>
      <c r="DK73" s="48"/>
      <c r="DL73" s="49"/>
      <c r="DM73" s="48"/>
      <c r="DN73" s="11" t="s">
        <v>107</v>
      </c>
      <c r="DO73" s="11"/>
      <c r="DR73" s="9" t="s">
        <v>106</v>
      </c>
      <c r="DS73" s="48"/>
      <c r="DT73" s="49"/>
      <c r="DU73" s="48"/>
      <c r="DV73" s="11" t="s">
        <v>107</v>
      </c>
      <c r="DW73" s="11"/>
      <c r="DZ73" s="9" t="s">
        <v>106</v>
      </c>
      <c r="EA73" s="48"/>
      <c r="EB73" s="49"/>
      <c r="EC73" s="48"/>
      <c r="ED73" s="11" t="s">
        <v>107</v>
      </c>
      <c r="EE73" s="11"/>
      <c r="EH73" s="9" t="s">
        <v>106</v>
      </c>
      <c r="EI73" s="48"/>
      <c r="EJ73" s="49"/>
      <c r="EK73" s="48"/>
      <c r="EL73" s="11" t="s">
        <v>107</v>
      </c>
      <c r="EM73" s="11"/>
      <c r="EP73" s="9" t="s">
        <v>106</v>
      </c>
      <c r="EQ73" s="48"/>
      <c r="ER73" s="49"/>
      <c r="ES73" s="48"/>
      <c r="ET73" s="11" t="s">
        <v>107</v>
      </c>
      <c r="EU73" s="11"/>
      <c r="EX73" s="9" t="s">
        <v>106</v>
      </c>
      <c r="EY73" s="48"/>
      <c r="EZ73" s="49"/>
      <c r="FA73" s="48"/>
      <c r="FB73" s="11" t="s">
        <v>107</v>
      </c>
      <c r="FC73" s="11"/>
    </row>
    <row r="74" customFormat="false" ht="14.6" hidden="false" customHeight="false" outlineLevel="0" collapsed="false">
      <c r="A74" s="3"/>
      <c r="B74" s="15" t="s">
        <v>108</v>
      </c>
      <c r="C74" s="15"/>
      <c r="D74" s="15"/>
      <c r="E74" s="3"/>
      <c r="F74" s="50"/>
      <c r="G74" s="50"/>
      <c r="I74" s="19"/>
      <c r="J74" s="15"/>
      <c r="K74" s="15"/>
      <c r="L74" s="15"/>
      <c r="M74" s="3"/>
      <c r="N74" s="50"/>
      <c r="O74" s="50"/>
      <c r="Q74" s="19"/>
      <c r="R74" s="15"/>
      <c r="S74" s="15"/>
      <c r="T74" s="15"/>
      <c r="U74" s="3"/>
      <c r="V74" s="50"/>
      <c r="W74" s="50"/>
      <c r="Y74" s="19"/>
      <c r="Z74" s="15"/>
      <c r="AA74" s="15"/>
      <c r="AB74" s="15"/>
      <c r="AC74" s="3"/>
      <c r="AD74" s="50"/>
      <c r="AE74" s="50"/>
      <c r="AG74" s="19"/>
      <c r="AH74" s="15"/>
      <c r="AI74" s="15"/>
      <c r="AJ74" s="15"/>
      <c r="AK74" s="3"/>
      <c r="AL74" s="50"/>
      <c r="AM74" s="50"/>
      <c r="AO74" s="19"/>
      <c r="AP74" s="15"/>
      <c r="AQ74" s="15"/>
      <c r="AR74" s="15"/>
      <c r="AS74" s="3"/>
      <c r="AT74" s="50"/>
      <c r="AU74" s="50"/>
      <c r="AW74" s="19"/>
      <c r="AX74" s="15"/>
      <c r="AY74" s="15"/>
      <c r="AZ74" s="15"/>
      <c r="BA74" s="3"/>
      <c r="BB74" s="50"/>
      <c r="BC74" s="50"/>
      <c r="BE74" s="19"/>
      <c r="BF74" s="15"/>
      <c r="BG74" s="15"/>
      <c r="BH74" s="15"/>
      <c r="BI74" s="3"/>
      <c r="BJ74" s="50"/>
      <c r="BK74" s="50"/>
      <c r="BM74" s="19"/>
      <c r="BN74" s="15"/>
      <c r="BO74" s="15"/>
      <c r="BP74" s="15"/>
      <c r="BQ74" s="3"/>
      <c r="BR74" s="50"/>
      <c r="BS74" s="50"/>
      <c r="BU74" s="19"/>
      <c r="BV74" s="15"/>
      <c r="BW74" s="15"/>
      <c r="BX74" s="15"/>
      <c r="BY74" s="3"/>
      <c r="BZ74" s="50"/>
      <c r="CA74" s="50"/>
      <c r="CC74" s="19"/>
      <c r="CD74" s="15"/>
      <c r="CE74" s="15"/>
      <c r="CF74" s="15"/>
      <c r="CG74" s="3"/>
      <c r="CH74" s="50"/>
      <c r="CI74" s="50"/>
      <c r="CK74" s="19"/>
      <c r="CL74" s="15"/>
      <c r="CM74" s="15"/>
      <c r="CN74" s="15"/>
      <c r="CO74" s="3"/>
      <c r="CP74" s="50"/>
      <c r="CQ74" s="50"/>
      <c r="CS74" s="19"/>
      <c r="CT74" s="15"/>
      <c r="CU74" s="15"/>
      <c r="CV74" s="15"/>
      <c r="CW74" s="3"/>
      <c r="CX74" s="50"/>
      <c r="CY74" s="50"/>
      <c r="DA74" s="19"/>
      <c r="DB74" s="15"/>
      <c r="DC74" s="15"/>
      <c r="DD74" s="15"/>
      <c r="DE74" s="3"/>
      <c r="DF74" s="50"/>
      <c r="DG74" s="50"/>
      <c r="DI74" s="19"/>
      <c r="DJ74" s="15"/>
      <c r="DK74" s="15"/>
      <c r="DL74" s="15"/>
      <c r="DM74" s="3"/>
      <c r="DN74" s="50"/>
      <c r="DO74" s="50"/>
      <c r="DQ74" s="19"/>
      <c r="DR74" s="15"/>
      <c r="DS74" s="15"/>
      <c r="DT74" s="15"/>
      <c r="DU74" s="3"/>
      <c r="DV74" s="50"/>
      <c r="DW74" s="50"/>
      <c r="DY74" s="19"/>
      <c r="DZ74" s="15"/>
      <c r="EA74" s="15"/>
      <c r="EB74" s="15"/>
      <c r="EC74" s="3"/>
      <c r="ED74" s="50"/>
      <c r="EE74" s="50"/>
      <c r="EG74" s="19"/>
      <c r="EH74" s="15"/>
      <c r="EI74" s="15"/>
      <c r="EJ74" s="15"/>
      <c r="EK74" s="3"/>
      <c r="EL74" s="50"/>
      <c r="EM74" s="50"/>
      <c r="EO74" s="19"/>
      <c r="EP74" s="15"/>
      <c r="EQ74" s="15"/>
      <c r="ER74" s="15"/>
      <c r="ES74" s="3"/>
      <c r="ET74" s="50"/>
      <c r="EU74" s="50"/>
      <c r="EW74" s="19"/>
      <c r="EX74" s="15"/>
      <c r="EY74" s="15"/>
      <c r="EZ74" s="15"/>
      <c r="FA74" s="3"/>
      <c r="FB74" s="50"/>
      <c r="FC74" s="50"/>
      <c r="FE74" s="3"/>
      <c r="FF74" s="3"/>
    </row>
    <row r="75" customFormat="false" ht="15" hidden="false" customHeight="false" outlineLevel="0" collapsed="false">
      <c r="D75" s="3"/>
      <c r="L75" s="3"/>
      <c r="T75" s="3"/>
      <c r="AB75" s="3"/>
      <c r="AJ75" s="3"/>
      <c r="AR75" s="3"/>
      <c r="AZ75" s="3"/>
      <c r="BH75" s="3"/>
      <c r="BP75" s="3"/>
      <c r="BX75" s="3"/>
      <c r="CF75" s="3"/>
      <c r="CN75" s="3"/>
      <c r="CV75" s="3"/>
      <c r="DD75" s="3"/>
      <c r="DL75" s="3"/>
      <c r="DT75" s="3"/>
      <c r="EB75" s="3"/>
      <c r="EJ75" s="3"/>
      <c r="ER75" s="3"/>
      <c r="EZ75" s="3"/>
    </row>
    <row r="76" customFormat="false" ht="15" hidden="false" customHeight="false" outlineLevel="0" collapsed="false">
      <c r="A76" s="19"/>
      <c r="B76" s="20" t="s">
        <v>109</v>
      </c>
      <c r="C76" s="5"/>
      <c r="D76" s="5"/>
      <c r="E76" s="5"/>
      <c r="F76" s="5"/>
      <c r="G76" s="5"/>
      <c r="H76" s="5"/>
      <c r="J76" s="20" t="s">
        <v>109</v>
      </c>
      <c r="K76" s="5"/>
      <c r="L76" s="5"/>
      <c r="M76" s="5"/>
      <c r="N76" s="5"/>
      <c r="O76" s="5"/>
      <c r="P76" s="5"/>
      <c r="R76" s="20" t="s">
        <v>109</v>
      </c>
      <c r="S76" s="5"/>
      <c r="T76" s="5"/>
      <c r="U76" s="5"/>
      <c r="V76" s="5"/>
      <c r="W76" s="5"/>
      <c r="X76" s="5"/>
      <c r="Z76" s="20" t="s">
        <v>109</v>
      </c>
      <c r="AA76" s="5"/>
      <c r="AB76" s="5"/>
      <c r="AC76" s="5"/>
      <c r="AD76" s="5"/>
      <c r="AE76" s="5"/>
      <c r="AF76" s="5"/>
      <c r="AH76" s="20" t="s">
        <v>109</v>
      </c>
      <c r="AI76" s="5"/>
      <c r="AJ76" s="5"/>
      <c r="AK76" s="5"/>
      <c r="AL76" s="5"/>
      <c r="AM76" s="5"/>
      <c r="AN76" s="5"/>
      <c r="AP76" s="20" t="s">
        <v>109</v>
      </c>
      <c r="AQ76" s="5"/>
      <c r="AR76" s="5"/>
      <c r="AS76" s="5"/>
      <c r="AT76" s="5"/>
      <c r="AU76" s="5"/>
      <c r="AV76" s="5"/>
      <c r="AX76" s="20" t="s">
        <v>109</v>
      </c>
      <c r="AY76" s="5"/>
      <c r="AZ76" s="5"/>
      <c r="BA76" s="5"/>
      <c r="BB76" s="5"/>
      <c r="BC76" s="5"/>
      <c r="BD76" s="5"/>
      <c r="BF76" s="20" t="s">
        <v>109</v>
      </c>
      <c r="BG76" s="5"/>
      <c r="BH76" s="5"/>
      <c r="BI76" s="5"/>
      <c r="BJ76" s="5"/>
      <c r="BK76" s="5"/>
      <c r="BL76" s="5"/>
      <c r="BN76" s="20" t="s">
        <v>109</v>
      </c>
      <c r="BO76" s="5"/>
      <c r="BP76" s="5"/>
      <c r="BQ76" s="5"/>
      <c r="BR76" s="5"/>
      <c r="BS76" s="5"/>
      <c r="BT76" s="5"/>
      <c r="BV76" s="20" t="s">
        <v>109</v>
      </c>
      <c r="BW76" s="5"/>
      <c r="BX76" s="5"/>
      <c r="BY76" s="5"/>
      <c r="BZ76" s="5"/>
      <c r="CA76" s="5"/>
      <c r="CB76" s="5"/>
      <c r="CD76" s="20" t="s">
        <v>109</v>
      </c>
      <c r="CE76" s="5"/>
      <c r="CF76" s="5"/>
      <c r="CG76" s="5"/>
      <c r="CH76" s="5"/>
      <c r="CI76" s="5"/>
      <c r="CJ76" s="5"/>
      <c r="CL76" s="20" t="s">
        <v>109</v>
      </c>
      <c r="CM76" s="5"/>
      <c r="CN76" s="5"/>
      <c r="CO76" s="5"/>
      <c r="CP76" s="5"/>
      <c r="CQ76" s="5"/>
      <c r="CR76" s="5"/>
      <c r="CT76" s="20" t="s">
        <v>109</v>
      </c>
      <c r="CU76" s="5"/>
      <c r="CV76" s="5"/>
      <c r="CW76" s="5"/>
      <c r="CX76" s="5"/>
      <c r="CY76" s="5"/>
      <c r="CZ76" s="5"/>
      <c r="DB76" s="20" t="s">
        <v>109</v>
      </c>
      <c r="DC76" s="5"/>
      <c r="DD76" s="5"/>
      <c r="DE76" s="5"/>
      <c r="DF76" s="5"/>
      <c r="DG76" s="5"/>
      <c r="DH76" s="5"/>
      <c r="DJ76" s="20" t="s">
        <v>109</v>
      </c>
      <c r="DK76" s="5"/>
      <c r="DL76" s="5"/>
      <c r="DM76" s="5"/>
      <c r="DN76" s="5"/>
      <c r="DO76" s="5"/>
      <c r="DP76" s="5"/>
      <c r="DR76" s="20" t="s">
        <v>109</v>
      </c>
      <c r="DS76" s="5"/>
      <c r="DT76" s="5"/>
      <c r="DU76" s="5"/>
      <c r="DV76" s="5"/>
      <c r="DW76" s="5"/>
      <c r="DX76" s="5"/>
      <c r="DZ76" s="20" t="s">
        <v>109</v>
      </c>
      <c r="EA76" s="5"/>
      <c r="EB76" s="5"/>
      <c r="EC76" s="5"/>
      <c r="ED76" s="5"/>
      <c r="EE76" s="5"/>
      <c r="EF76" s="5"/>
      <c r="EH76" s="20" t="s">
        <v>109</v>
      </c>
      <c r="EI76" s="5"/>
      <c r="EJ76" s="5"/>
      <c r="EK76" s="5"/>
      <c r="EL76" s="5"/>
      <c r="EM76" s="5"/>
      <c r="EN76" s="5"/>
      <c r="EP76" s="20" t="s">
        <v>109</v>
      </c>
      <c r="EQ76" s="5"/>
      <c r="ER76" s="5"/>
      <c r="ES76" s="5"/>
      <c r="ET76" s="5"/>
      <c r="EU76" s="5"/>
      <c r="EV76" s="5"/>
      <c r="EX76" s="20" t="s">
        <v>109</v>
      </c>
      <c r="EY76" s="5"/>
      <c r="EZ76" s="5"/>
      <c r="FA76" s="5"/>
      <c r="FB76" s="5"/>
      <c r="FC76" s="5"/>
      <c r="FD76" s="5"/>
    </row>
    <row r="77" customFormat="false" ht="15.75" hidden="false" customHeight="true" outlineLevel="0" collapsed="false">
      <c r="B77" s="51" t="s">
        <v>110</v>
      </c>
      <c r="C77" s="51"/>
      <c r="D77" s="51"/>
      <c r="E77" s="51"/>
      <c r="F77" s="51"/>
      <c r="G77" s="51"/>
      <c r="H77" s="51"/>
      <c r="J77" s="51"/>
      <c r="K77" s="51"/>
      <c r="L77" s="51"/>
      <c r="M77" s="51"/>
      <c r="N77" s="51"/>
      <c r="O77" s="51"/>
      <c r="P77" s="51"/>
      <c r="R77" s="51"/>
      <c r="S77" s="51"/>
      <c r="T77" s="51"/>
      <c r="U77" s="51"/>
      <c r="V77" s="51"/>
      <c r="W77" s="51"/>
      <c r="X77" s="51"/>
      <c r="Z77" s="51"/>
      <c r="AA77" s="51"/>
      <c r="AB77" s="51"/>
      <c r="AC77" s="51"/>
      <c r="AD77" s="51"/>
      <c r="AE77" s="51"/>
      <c r="AF77" s="51"/>
      <c r="AH77" s="51"/>
      <c r="AI77" s="51"/>
      <c r="AJ77" s="51"/>
      <c r="AK77" s="51"/>
      <c r="AL77" s="51"/>
      <c r="AM77" s="51"/>
      <c r="AN77" s="51"/>
      <c r="AP77" s="51"/>
      <c r="AQ77" s="51"/>
      <c r="AR77" s="51"/>
      <c r="AS77" s="51"/>
      <c r="AT77" s="51"/>
      <c r="AU77" s="51"/>
      <c r="AV77" s="51"/>
      <c r="AX77" s="51"/>
      <c r="AY77" s="51"/>
      <c r="AZ77" s="51"/>
      <c r="BA77" s="51"/>
      <c r="BB77" s="51"/>
      <c r="BC77" s="51"/>
      <c r="BD77" s="51"/>
      <c r="BF77" s="51"/>
      <c r="BG77" s="51"/>
      <c r="BH77" s="51"/>
      <c r="BI77" s="51"/>
      <c r="BJ77" s="51"/>
      <c r="BK77" s="51"/>
      <c r="BL77" s="51"/>
      <c r="BN77" s="51"/>
      <c r="BO77" s="51"/>
      <c r="BP77" s="51"/>
      <c r="BQ77" s="51"/>
      <c r="BR77" s="51"/>
      <c r="BS77" s="51"/>
      <c r="BT77" s="51"/>
      <c r="BV77" s="51"/>
      <c r="BW77" s="51"/>
      <c r="BX77" s="51"/>
      <c r="BY77" s="51"/>
      <c r="BZ77" s="51"/>
      <c r="CA77" s="51"/>
      <c r="CB77" s="51"/>
      <c r="CD77" s="51"/>
      <c r="CE77" s="51"/>
      <c r="CF77" s="51"/>
      <c r="CG77" s="51"/>
      <c r="CH77" s="51"/>
      <c r="CI77" s="51"/>
      <c r="CJ77" s="51"/>
      <c r="CL77" s="51"/>
      <c r="CM77" s="51"/>
      <c r="CN77" s="51"/>
      <c r="CO77" s="51"/>
      <c r="CP77" s="51"/>
      <c r="CQ77" s="51"/>
      <c r="CR77" s="51"/>
      <c r="CT77" s="51"/>
      <c r="CU77" s="51"/>
      <c r="CV77" s="51"/>
      <c r="CW77" s="51"/>
      <c r="CX77" s="51"/>
      <c r="CY77" s="51"/>
      <c r="CZ77" s="51"/>
      <c r="DB77" s="51"/>
      <c r="DC77" s="51"/>
      <c r="DD77" s="51"/>
      <c r="DE77" s="51"/>
      <c r="DF77" s="51"/>
      <c r="DG77" s="51"/>
      <c r="DH77" s="51"/>
      <c r="DJ77" s="51"/>
      <c r="DK77" s="51"/>
      <c r="DL77" s="51"/>
      <c r="DM77" s="51"/>
      <c r="DN77" s="51"/>
      <c r="DO77" s="51"/>
      <c r="DP77" s="51"/>
      <c r="DR77" s="51"/>
      <c r="DS77" s="51"/>
      <c r="DT77" s="51"/>
      <c r="DU77" s="51"/>
      <c r="DV77" s="51"/>
      <c r="DW77" s="51"/>
      <c r="DX77" s="51"/>
      <c r="DZ77" s="51"/>
      <c r="EA77" s="51"/>
      <c r="EB77" s="51"/>
      <c r="EC77" s="51"/>
      <c r="ED77" s="51"/>
      <c r="EE77" s="51"/>
      <c r="EF77" s="51"/>
      <c r="EH77" s="51"/>
      <c r="EI77" s="51"/>
      <c r="EJ77" s="51"/>
      <c r="EK77" s="51"/>
      <c r="EL77" s="51"/>
      <c r="EM77" s="51"/>
      <c r="EN77" s="51"/>
      <c r="EP77" s="51"/>
      <c r="EQ77" s="51"/>
      <c r="ER77" s="51"/>
      <c r="ES77" s="51"/>
      <c r="ET77" s="51"/>
      <c r="EU77" s="51"/>
      <c r="EV77" s="51"/>
      <c r="EX77" s="51"/>
      <c r="EY77" s="51"/>
      <c r="EZ77" s="51"/>
      <c r="FA77" s="51"/>
      <c r="FB77" s="51"/>
      <c r="FC77" s="51"/>
      <c r="FD77" s="51"/>
    </row>
    <row r="78" customFormat="false" ht="15" hidden="false" customHeight="false" outlineLevel="0" collapsed="false">
      <c r="B78" s="51" t="s">
        <v>111</v>
      </c>
      <c r="C78" s="51"/>
      <c r="D78" s="51"/>
      <c r="E78" s="51"/>
      <c r="F78" s="51"/>
      <c r="G78" s="51"/>
      <c r="H78" s="51"/>
      <c r="J78" s="51"/>
      <c r="K78" s="51"/>
      <c r="L78" s="51"/>
      <c r="M78" s="51"/>
      <c r="N78" s="51"/>
      <c r="O78" s="51"/>
      <c r="P78" s="51"/>
      <c r="R78" s="51"/>
      <c r="S78" s="51"/>
      <c r="T78" s="51"/>
      <c r="U78" s="51"/>
      <c r="V78" s="51"/>
      <c r="W78" s="51"/>
      <c r="X78" s="51"/>
      <c r="Z78" s="51"/>
      <c r="AA78" s="51"/>
      <c r="AB78" s="51"/>
      <c r="AC78" s="51"/>
      <c r="AD78" s="51"/>
      <c r="AE78" s="51"/>
      <c r="AF78" s="51"/>
      <c r="AH78" s="51"/>
      <c r="AI78" s="51"/>
      <c r="AJ78" s="51"/>
      <c r="AK78" s="51"/>
      <c r="AL78" s="51"/>
      <c r="AM78" s="51"/>
      <c r="AN78" s="51"/>
      <c r="AP78" s="51"/>
      <c r="AQ78" s="51"/>
      <c r="AR78" s="51"/>
      <c r="AS78" s="51"/>
      <c r="AT78" s="51"/>
      <c r="AU78" s="51"/>
      <c r="AV78" s="51"/>
      <c r="AX78" s="51"/>
      <c r="AY78" s="51"/>
      <c r="AZ78" s="51"/>
      <c r="BA78" s="51"/>
      <c r="BB78" s="51"/>
      <c r="BC78" s="51"/>
      <c r="BD78" s="51"/>
      <c r="BF78" s="51"/>
      <c r="BG78" s="51"/>
      <c r="BH78" s="51"/>
      <c r="BI78" s="51"/>
      <c r="BJ78" s="51"/>
      <c r="BK78" s="51"/>
      <c r="BL78" s="51"/>
      <c r="BN78" s="51"/>
      <c r="BO78" s="51"/>
      <c r="BP78" s="51"/>
      <c r="BQ78" s="51"/>
      <c r="BR78" s="51"/>
      <c r="BS78" s="51"/>
      <c r="BT78" s="51"/>
      <c r="BV78" s="51"/>
      <c r="BW78" s="51"/>
      <c r="BX78" s="51"/>
      <c r="BY78" s="51"/>
      <c r="BZ78" s="51"/>
      <c r="CA78" s="51"/>
      <c r="CB78" s="51"/>
      <c r="CD78" s="51"/>
      <c r="CE78" s="51"/>
      <c r="CF78" s="51"/>
      <c r="CG78" s="51"/>
      <c r="CH78" s="51"/>
      <c r="CI78" s="51"/>
      <c r="CJ78" s="51"/>
      <c r="CL78" s="51"/>
      <c r="CM78" s="51"/>
      <c r="CN78" s="51"/>
      <c r="CO78" s="51"/>
      <c r="CP78" s="51"/>
      <c r="CQ78" s="51"/>
      <c r="CR78" s="51"/>
      <c r="CT78" s="51"/>
      <c r="CU78" s="51"/>
      <c r="CV78" s="51"/>
      <c r="CW78" s="51"/>
      <c r="CX78" s="51"/>
      <c r="CY78" s="51"/>
      <c r="CZ78" s="51"/>
      <c r="DB78" s="51"/>
      <c r="DC78" s="51"/>
      <c r="DD78" s="51"/>
      <c r="DE78" s="51"/>
      <c r="DF78" s="51"/>
      <c r="DG78" s="51"/>
      <c r="DH78" s="51"/>
      <c r="DJ78" s="51"/>
      <c r="DK78" s="51"/>
      <c r="DL78" s="51"/>
      <c r="DM78" s="51"/>
      <c r="DN78" s="51"/>
      <c r="DO78" s="51"/>
      <c r="DP78" s="51"/>
      <c r="DR78" s="51"/>
      <c r="DS78" s="51"/>
      <c r="DT78" s="51"/>
      <c r="DU78" s="51"/>
      <c r="DV78" s="51"/>
      <c r="DW78" s="51"/>
      <c r="DX78" s="51"/>
      <c r="DZ78" s="51"/>
      <c r="EA78" s="51"/>
      <c r="EB78" s="51"/>
      <c r="EC78" s="51"/>
      <c r="ED78" s="51"/>
      <c r="EE78" s="51"/>
      <c r="EF78" s="51"/>
      <c r="EH78" s="51"/>
      <c r="EI78" s="51"/>
      <c r="EJ78" s="51"/>
      <c r="EK78" s="51"/>
      <c r="EL78" s="51"/>
      <c r="EM78" s="51"/>
      <c r="EN78" s="51"/>
      <c r="EP78" s="51"/>
      <c r="EQ78" s="51"/>
      <c r="ER78" s="51"/>
      <c r="ES78" s="51"/>
      <c r="ET78" s="51"/>
      <c r="EU78" s="51"/>
      <c r="EV78" s="51"/>
      <c r="EX78" s="51"/>
      <c r="EY78" s="51"/>
      <c r="EZ78" s="51"/>
      <c r="FA78" s="51"/>
      <c r="FB78" s="51"/>
      <c r="FC78" s="51"/>
      <c r="FD78" s="51"/>
    </row>
    <row r="80" customFormat="false" ht="15" hidden="false" customHeight="false" outlineLevel="0" collapsed="false"/>
    <row r="81" customFormat="false" ht="15.45" hidden="false" customHeight="false" outlineLevel="0" collapsed="false">
      <c r="A81" s="8" t="s">
        <v>1</v>
      </c>
      <c r="B81" s="52" t="s">
        <v>112</v>
      </c>
      <c r="D81" s="47" t="s">
        <v>103</v>
      </c>
      <c r="E81" s="47"/>
      <c r="F81" s="47"/>
      <c r="G81" s="15" t="s">
        <v>104</v>
      </c>
      <c r="I81" s="8" t="s">
        <v>1</v>
      </c>
      <c r="J81" s="52" t="s">
        <v>112</v>
      </c>
      <c r="L81" s="47" t="s">
        <v>103</v>
      </c>
      <c r="M81" s="47"/>
      <c r="N81" s="47"/>
      <c r="O81" s="15" t="s">
        <v>105</v>
      </c>
      <c r="Q81" s="8" t="s">
        <v>1</v>
      </c>
      <c r="R81" s="52" t="s">
        <v>112</v>
      </c>
      <c r="T81" s="47" t="s">
        <v>103</v>
      </c>
      <c r="U81" s="47"/>
      <c r="V81" s="47"/>
      <c r="W81" s="15" t="s">
        <v>105</v>
      </c>
      <c r="Y81" s="8" t="s">
        <v>1</v>
      </c>
      <c r="Z81" s="52" t="s">
        <v>112</v>
      </c>
      <c r="AB81" s="47" t="s">
        <v>103</v>
      </c>
      <c r="AC81" s="47"/>
      <c r="AD81" s="47"/>
      <c r="AE81" s="15" t="s">
        <v>105</v>
      </c>
      <c r="AG81" s="8" t="s">
        <v>1</v>
      </c>
      <c r="AH81" s="52" t="s">
        <v>112</v>
      </c>
      <c r="AJ81" s="47" t="s">
        <v>103</v>
      </c>
      <c r="AK81" s="47"/>
      <c r="AL81" s="47"/>
      <c r="AM81" s="15" t="s">
        <v>105</v>
      </c>
      <c r="AO81" s="8" t="s">
        <v>1</v>
      </c>
      <c r="AP81" s="52" t="s">
        <v>112</v>
      </c>
      <c r="AR81" s="47" t="s">
        <v>103</v>
      </c>
      <c r="AS81" s="47"/>
      <c r="AT81" s="47"/>
      <c r="AU81" s="15" t="s">
        <v>105</v>
      </c>
      <c r="AW81" s="8" t="s">
        <v>1</v>
      </c>
      <c r="AX81" s="52" t="s">
        <v>112</v>
      </c>
      <c r="AZ81" s="47" t="s">
        <v>103</v>
      </c>
      <c r="BA81" s="47"/>
      <c r="BB81" s="47"/>
      <c r="BC81" s="15" t="s">
        <v>105</v>
      </c>
      <c r="BE81" s="8" t="s">
        <v>1</v>
      </c>
      <c r="BF81" s="52" t="s">
        <v>112</v>
      </c>
      <c r="BH81" s="47" t="s">
        <v>103</v>
      </c>
      <c r="BI81" s="47"/>
      <c r="BJ81" s="47"/>
      <c r="BK81" s="15" t="s">
        <v>105</v>
      </c>
      <c r="BM81" s="8" t="s">
        <v>1</v>
      </c>
      <c r="BN81" s="52" t="s">
        <v>112</v>
      </c>
      <c r="BP81" s="47" t="s">
        <v>103</v>
      </c>
      <c r="BQ81" s="47"/>
      <c r="BR81" s="47"/>
      <c r="BS81" s="15" t="s">
        <v>105</v>
      </c>
      <c r="BU81" s="8" t="s">
        <v>1</v>
      </c>
      <c r="BV81" s="52" t="s">
        <v>112</v>
      </c>
      <c r="BX81" s="47" t="s">
        <v>103</v>
      </c>
      <c r="BY81" s="47"/>
      <c r="BZ81" s="47"/>
      <c r="CA81" s="15" t="s">
        <v>105</v>
      </c>
      <c r="CC81" s="8" t="s">
        <v>1</v>
      </c>
      <c r="CD81" s="52" t="s">
        <v>112</v>
      </c>
      <c r="CF81" s="47" t="s">
        <v>103</v>
      </c>
      <c r="CG81" s="47"/>
      <c r="CH81" s="47"/>
      <c r="CI81" s="15" t="s">
        <v>105</v>
      </c>
      <c r="CK81" s="8" t="s">
        <v>1</v>
      </c>
      <c r="CL81" s="52" t="s">
        <v>112</v>
      </c>
      <c r="CN81" s="47" t="s">
        <v>103</v>
      </c>
      <c r="CO81" s="47"/>
      <c r="CP81" s="47"/>
      <c r="CQ81" s="15" t="s">
        <v>105</v>
      </c>
      <c r="CS81" s="8" t="s">
        <v>1</v>
      </c>
      <c r="CT81" s="52" t="s">
        <v>112</v>
      </c>
      <c r="CV81" s="47" t="s">
        <v>103</v>
      </c>
      <c r="CW81" s="47"/>
      <c r="CX81" s="47"/>
      <c r="CY81" s="15" t="s">
        <v>105</v>
      </c>
      <c r="DA81" s="8" t="s">
        <v>1</v>
      </c>
      <c r="DB81" s="52" t="s">
        <v>112</v>
      </c>
      <c r="DD81" s="47" t="s">
        <v>103</v>
      </c>
      <c r="DE81" s="47"/>
      <c r="DF81" s="47"/>
      <c r="DG81" s="15" t="s">
        <v>105</v>
      </c>
      <c r="DI81" s="8" t="s">
        <v>1</v>
      </c>
      <c r="DJ81" s="52" t="s">
        <v>112</v>
      </c>
      <c r="DL81" s="47" t="s">
        <v>103</v>
      </c>
      <c r="DM81" s="47"/>
      <c r="DN81" s="47"/>
      <c r="DO81" s="15" t="s">
        <v>105</v>
      </c>
      <c r="DQ81" s="8" t="s">
        <v>1</v>
      </c>
      <c r="DR81" s="52" t="s">
        <v>112</v>
      </c>
      <c r="DT81" s="47" t="s">
        <v>103</v>
      </c>
      <c r="DU81" s="47"/>
      <c r="DV81" s="47"/>
      <c r="DW81" s="15" t="s">
        <v>105</v>
      </c>
      <c r="DY81" s="8" t="s">
        <v>1</v>
      </c>
      <c r="DZ81" s="52" t="s">
        <v>112</v>
      </c>
      <c r="EB81" s="47" t="s">
        <v>103</v>
      </c>
      <c r="EC81" s="47"/>
      <c r="ED81" s="47"/>
      <c r="EE81" s="15" t="s">
        <v>105</v>
      </c>
      <c r="EG81" s="8" t="s">
        <v>1</v>
      </c>
      <c r="EH81" s="52" t="s">
        <v>112</v>
      </c>
      <c r="EJ81" s="47" t="s">
        <v>103</v>
      </c>
      <c r="EK81" s="47"/>
      <c r="EL81" s="47"/>
      <c r="EM81" s="15" t="s">
        <v>105</v>
      </c>
      <c r="EO81" s="8" t="s">
        <v>1</v>
      </c>
      <c r="EP81" s="52" t="s">
        <v>112</v>
      </c>
      <c r="ER81" s="47" t="s">
        <v>103</v>
      </c>
      <c r="ES81" s="47"/>
      <c r="ET81" s="47"/>
      <c r="EU81" s="15" t="s">
        <v>105</v>
      </c>
      <c r="EW81" s="8" t="s">
        <v>1</v>
      </c>
      <c r="EX81" s="52" t="s">
        <v>112</v>
      </c>
      <c r="EZ81" s="47" t="s">
        <v>103</v>
      </c>
      <c r="FA81" s="47"/>
      <c r="FB81" s="47"/>
      <c r="FC81" s="15" t="s">
        <v>105</v>
      </c>
      <c r="FE81" s="8" t="s">
        <v>1</v>
      </c>
    </row>
    <row r="82" customFormat="false" ht="15" hidden="false" customHeight="false" outlineLevel="0" collapsed="false">
      <c r="B82" s="53" t="s">
        <v>109</v>
      </c>
      <c r="C82" s="54"/>
      <c r="D82" s="55" t="s">
        <v>113</v>
      </c>
      <c r="E82" s="56" t="s">
        <v>114</v>
      </c>
      <c r="F82" s="56"/>
      <c r="G82" s="57"/>
      <c r="H82" s="5"/>
      <c r="J82" s="53" t="s">
        <v>109</v>
      </c>
      <c r="K82" s="54"/>
      <c r="L82" s="55" t="s">
        <v>113</v>
      </c>
      <c r="M82" s="56"/>
      <c r="N82" s="56"/>
      <c r="O82" s="57"/>
      <c r="P82" s="5"/>
      <c r="R82" s="53" t="s">
        <v>109</v>
      </c>
      <c r="S82" s="54"/>
      <c r="T82" s="55" t="s">
        <v>113</v>
      </c>
      <c r="U82" s="56"/>
      <c r="V82" s="56"/>
      <c r="W82" s="57"/>
      <c r="X82" s="5"/>
      <c r="Z82" s="53" t="s">
        <v>109</v>
      </c>
      <c r="AA82" s="54"/>
      <c r="AB82" s="55" t="s">
        <v>113</v>
      </c>
      <c r="AC82" s="56"/>
      <c r="AD82" s="56"/>
      <c r="AE82" s="57"/>
      <c r="AF82" s="5"/>
      <c r="AH82" s="53" t="s">
        <v>109</v>
      </c>
      <c r="AI82" s="54"/>
      <c r="AJ82" s="55" t="s">
        <v>113</v>
      </c>
      <c r="AK82" s="56"/>
      <c r="AL82" s="56"/>
      <c r="AM82" s="57"/>
      <c r="AN82" s="5"/>
      <c r="AP82" s="53" t="s">
        <v>109</v>
      </c>
      <c r="AQ82" s="54"/>
      <c r="AR82" s="55" t="s">
        <v>113</v>
      </c>
      <c r="AS82" s="56"/>
      <c r="AT82" s="56"/>
      <c r="AU82" s="57"/>
      <c r="AV82" s="5"/>
      <c r="AX82" s="53" t="s">
        <v>109</v>
      </c>
      <c r="AY82" s="54"/>
      <c r="AZ82" s="55" t="s">
        <v>113</v>
      </c>
      <c r="BA82" s="56"/>
      <c r="BB82" s="56"/>
      <c r="BC82" s="57"/>
      <c r="BD82" s="5"/>
      <c r="BF82" s="53" t="s">
        <v>109</v>
      </c>
      <c r="BG82" s="54"/>
      <c r="BH82" s="55" t="s">
        <v>113</v>
      </c>
      <c r="BI82" s="56"/>
      <c r="BJ82" s="56"/>
      <c r="BK82" s="57"/>
      <c r="BL82" s="5"/>
      <c r="BN82" s="53" t="s">
        <v>109</v>
      </c>
      <c r="BO82" s="54"/>
      <c r="BP82" s="55" t="s">
        <v>113</v>
      </c>
      <c r="BQ82" s="56"/>
      <c r="BR82" s="56"/>
      <c r="BS82" s="57"/>
      <c r="BT82" s="5"/>
      <c r="BV82" s="53" t="s">
        <v>109</v>
      </c>
      <c r="BW82" s="54"/>
      <c r="BX82" s="55" t="s">
        <v>113</v>
      </c>
      <c r="BY82" s="56"/>
      <c r="BZ82" s="56"/>
      <c r="CA82" s="57"/>
      <c r="CB82" s="5"/>
      <c r="CD82" s="53" t="s">
        <v>109</v>
      </c>
      <c r="CE82" s="54"/>
      <c r="CF82" s="55" t="s">
        <v>113</v>
      </c>
      <c r="CG82" s="56"/>
      <c r="CH82" s="56"/>
      <c r="CI82" s="57"/>
      <c r="CJ82" s="5"/>
      <c r="CL82" s="53" t="s">
        <v>109</v>
      </c>
      <c r="CM82" s="54"/>
      <c r="CN82" s="55" t="s">
        <v>113</v>
      </c>
      <c r="CO82" s="56"/>
      <c r="CP82" s="56"/>
      <c r="CQ82" s="57"/>
      <c r="CR82" s="5"/>
      <c r="CT82" s="53" t="s">
        <v>109</v>
      </c>
      <c r="CU82" s="54"/>
      <c r="CV82" s="55" t="s">
        <v>113</v>
      </c>
      <c r="CW82" s="56"/>
      <c r="CX82" s="56"/>
      <c r="CY82" s="57"/>
      <c r="CZ82" s="5"/>
      <c r="DB82" s="53" t="s">
        <v>109</v>
      </c>
      <c r="DC82" s="54"/>
      <c r="DD82" s="55" t="s">
        <v>113</v>
      </c>
      <c r="DE82" s="56"/>
      <c r="DF82" s="56"/>
      <c r="DG82" s="57"/>
      <c r="DH82" s="5"/>
      <c r="DJ82" s="53" t="s">
        <v>109</v>
      </c>
      <c r="DK82" s="54"/>
      <c r="DL82" s="55" t="s">
        <v>113</v>
      </c>
      <c r="DM82" s="56"/>
      <c r="DN82" s="56"/>
      <c r="DO82" s="57"/>
      <c r="DP82" s="5"/>
      <c r="DR82" s="53" t="s">
        <v>109</v>
      </c>
      <c r="DS82" s="54"/>
      <c r="DT82" s="55" t="s">
        <v>113</v>
      </c>
      <c r="DU82" s="56"/>
      <c r="DV82" s="56"/>
      <c r="DW82" s="57"/>
      <c r="DX82" s="5"/>
      <c r="DZ82" s="53" t="s">
        <v>109</v>
      </c>
      <c r="EA82" s="54"/>
      <c r="EB82" s="55" t="s">
        <v>113</v>
      </c>
      <c r="EC82" s="56"/>
      <c r="ED82" s="56"/>
      <c r="EE82" s="57"/>
      <c r="EF82" s="5"/>
      <c r="EH82" s="53" t="s">
        <v>109</v>
      </c>
      <c r="EI82" s="54"/>
      <c r="EJ82" s="55" t="s">
        <v>113</v>
      </c>
      <c r="EK82" s="56"/>
      <c r="EL82" s="56"/>
      <c r="EM82" s="57"/>
      <c r="EN82" s="5"/>
      <c r="EP82" s="53" t="s">
        <v>109</v>
      </c>
      <c r="EQ82" s="54"/>
      <c r="ER82" s="55" t="s">
        <v>113</v>
      </c>
      <c r="ES82" s="56"/>
      <c r="ET82" s="56"/>
      <c r="EU82" s="57"/>
      <c r="EV82" s="5"/>
      <c r="EX82" s="53" t="s">
        <v>109</v>
      </c>
      <c r="EY82" s="54"/>
      <c r="EZ82" s="55" t="s">
        <v>113</v>
      </c>
      <c r="FA82" s="56"/>
      <c r="FB82" s="56"/>
      <c r="FC82" s="57"/>
      <c r="FD82" s="5"/>
    </row>
    <row r="83" customFormat="false" ht="15.75" hidden="false" customHeight="true" outlineLevel="0" collapsed="false">
      <c r="A83" s="19"/>
      <c r="B83" s="51" t="s">
        <v>115</v>
      </c>
      <c r="C83" s="51"/>
      <c r="D83" s="51"/>
      <c r="E83" s="51"/>
      <c r="F83" s="51"/>
      <c r="G83" s="51"/>
      <c r="H83" s="51"/>
      <c r="J83" s="51"/>
      <c r="K83" s="51"/>
      <c r="L83" s="51"/>
      <c r="M83" s="51"/>
      <c r="N83" s="51"/>
      <c r="O83" s="51"/>
      <c r="P83" s="51"/>
      <c r="R83" s="51"/>
      <c r="S83" s="51"/>
      <c r="T83" s="51"/>
      <c r="U83" s="51"/>
      <c r="V83" s="51"/>
      <c r="W83" s="51"/>
      <c r="X83" s="51"/>
      <c r="Z83" s="51"/>
      <c r="AA83" s="51"/>
      <c r="AB83" s="51"/>
      <c r="AC83" s="51"/>
      <c r="AD83" s="51"/>
      <c r="AE83" s="51"/>
      <c r="AF83" s="51"/>
      <c r="AH83" s="51"/>
      <c r="AI83" s="51"/>
      <c r="AJ83" s="51"/>
      <c r="AK83" s="51"/>
      <c r="AL83" s="51"/>
      <c r="AM83" s="51"/>
      <c r="AN83" s="51"/>
      <c r="AP83" s="51"/>
      <c r="AQ83" s="51"/>
      <c r="AR83" s="51"/>
      <c r="AS83" s="51"/>
      <c r="AT83" s="51"/>
      <c r="AU83" s="51"/>
      <c r="AV83" s="51"/>
      <c r="AX83" s="51"/>
      <c r="AY83" s="51"/>
      <c r="AZ83" s="51"/>
      <c r="BA83" s="51"/>
      <c r="BB83" s="51"/>
      <c r="BC83" s="51"/>
      <c r="BD83" s="51"/>
      <c r="BF83" s="51"/>
      <c r="BG83" s="51"/>
      <c r="BH83" s="51"/>
      <c r="BI83" s="51"/>
      <c r="BJ83" s="51"/>
      <c r="BK83" s="51"/>
      <c r="BL83" s="51"/>
      <c r="BN83" s="51"/>
      <c r="BO83" s="51"/>
      <c r="BP83" s="51"/>
      <c r="BQ83" s="51"/>
      <c r="BR83" s="51"/>
      <c r="BS83" s="51"/>
      <c r="BT83" s="51"/>
      <c r="BV83" s="51"/>
      <c r="BW83" s="51"/>
      <c r="BX83" s="51"/>
      <c r="BY83" s="51"/>
      <c r="BZ83" s="51"/>
      <c r="CA83" s="51"/>
      <c r="CB83" s="51"/>
      <c r="CD83" s="51"/>
      <c r="CE83" s="51"/>
      <c r="CF83" s="51"/>
      <c r="CG83" s="51"/>
      <c r="CH83" s="51"/>
      <c r="CI83" s="51"/>
      <c r="CJ83" s="51"/>
      <c r="CL83" s="51"/>
      <c r="CM83" s="51"/>
      <c r="CN83" s="51"/>
      <c r="CO83" s="51"/>
      <c r="CP83" s="51"/>
      <c r="CQ83" s="51"/>
      <c r="CR83" s="51"/>
      <c r="CT83" s="51"/>
      <c r="CU83" s="51"/>
      <c r="CV83" s="51"/>
      <c r="CW83" s="51"/>
      <c r="CX83" s="51"/>
      <c r="CY83" s="51"/>
      <c r="CZ83" s="51"/>
      <c r="DB83" s="51"/>
      <c r="DC83" s="51"/>
      <c r="DD83" s="51"/>
      <c r="DE83" s="51"/>
      <c r="DF83" s="51"/>
      <c r="DG83" s="51"/>
      <c r="DH83" s="51"/>
      <c r="DJ83" s="51"/>
      <c r="DK83" s="51"/>
      <c r="DL83" s="51"/>
      <c r="DM83" s="51"/>
      <c r="DN83" s="51"/>
      <c r="DO83" s="51"/>
      <c r="DP83" s="51"/>
      <c r="DR83" s="51"/>
      <c r="DS83" s="51"/>
      <c r="DT83" s="51"/>
      <c r="DU83" s="51"/>
      <c r="DV83" s="51"/>
      <c r="DW83" s="51"/>
      <c r="DX83" s="51"/>
      <c r="DZ83" s="51"/>
      <c r="EA83" s="51"/>
      <c r="EB83" s="51"/>
      <c r="EC83" s="51"/>
      <c r="ED83" s="51"/>
      <c r="EE83" s="51"/>
      <c r="EF83" s="51"/>
      <c r="EH83" s="51"/>
      <c r="EI83" s="51"/>
      <c r="EJ83" s="51"/>
      <c r="EK83" s="51"/>
      <c r="EL83" s="51"/>
      <c r="EM83" s="51"/>
      <c r="EN83" s="51"/>
      <c r="EP83" s="51"/>
      <c r="EQ83" s="51"/>
      <c r="ER83" s="51"/>
      <c r="ES83" s="51"/>
      <c r="ET83" s="51"/>
      <c r="EU83" s="51"/>
      <c r="EV83" s="51"/>
      <c r="EX83" s="51"/>
      <c r="EY83" s="51"/>
      <c r="EZ83" s="51"/>
      <c r="FA83" s="51"/>
      <c r="FB83" s="51"/>
      <c r="FC83" s="51"/>
      <c r="FD83" s="51"/>
    </row>
    <row r="84" customFormat="false" ht="15.75" hidden="false" customHeight="true" outlineLevel="0" collapsed="false">
      <c r="A84" s="19"/>
      <c r="B84" s="51" t="s">
        <v>116</v>
      </c>
      <c r="C84" s="51"/>
      <c r="D84" s="51"/>
      <c r="E84" s="51"/>
      <c r="F84" s="51"/>
      <c r="G84" s="51"/>
      <c r="H84" s="51"/>
      <c r="J84" s="51"/>
      <c r="K84" s="51"/>
      <c r="L84" s="51"/>
      <c r="M84" s="51"/>
      <c r="N84" s="51"/>
      <c r="O84" s="51"/>
      <c r="P84" s="51"/>
      <c r="R84" s="51"/>
      <c r="S84" s="51"/>
      <c r="T84" s="51"/>
      <c r="U84" s="51"/>
      <c r="V84" s="51"/>
      <c r="W84" s="51"/>
      <c r="X84" s="51"/>
      <c r="Z84" s="51"/>
      <c r="AA84" s="51"/>
      <c r="AB84" s="51"/>
      <c r="AC84" s="51"/>
      <c r="AD84" s="51"/>
      <c r="AE84" s="51"/>
      <c r="AF84" s="51"/>
      <c r="AH84" s="51"/>
      <c r="AI84" s="51"/>
      <c r="AJ84" s="51"/>
      <c r="AK84" s="51"/>
      <c r="AL84" s="51"/>
      <c r="AM84" s="51"/>
      <c r="AN84" s="51"/>
      <c r="AP84" s="51"/>
      <c r="AQ84" s="51"/>
      <c r="AR84" s="51"/>
      <c r="AS84" s="51"/>
      <c r="AT84" s="51"/>
      <c r="AU84" s="51"/>
      <c r="AV84" s="51"/>
      <c r="AX84" s="51"/>
      <c r="AY84" s="51"/>
      <c r="AZ84" s="51"/>
      <c r="BA84" s="51"/>
      <c r="BB84" s="51"/>
      <c r="BC84" s="51"/>
      <c r="BD84" s="51"/>
      <c r="BF84" s="51"/>
      <c r="BG84" s="51"/>
      <c r="BH84" s="51"/>
      <c r="BI84" s="51"/>
      <c r="BJ84" s="51"/>
      <c r="BK84" s="51"/>
      <c r="BL84" s="51"/>
      <c r="BN84" s="51"/>
      <c r="BO84" s="51"/>
      <c r="BP84" s="51"/>
      <c r="BQ84" s="51"/>
      <c r="BR84" s="51"/>
      <c r="BS84" s="51"/>
      <c r="BT84" s="51"/>
      <c r="BV84" s="51"/>
      <c r="BW84" s="51"/>
      <c r="BX84" s="51"/>
      <c r="BY84" s="51"/>
      <c r="BZ84" s="51"/>
      <c r="CA84" s="51"/>
      <c r="CB84" s="51"/>
      <c r="CD84" s="51"/>
      <c r="CE84" s="51"/>
      <c r="CF84" s="51"/>
      <c r="CG84" s="51"/>
      <c r="CH84" s="51"/>
      <c r="CI84" s="51"/>
      <c r="CJ84" s="51"/>
      <c r="CL84" s="51"/>
      <c r="CM84" s="51"/>
      <c r="CN84" s="51"/>
      <c r="CO84" s="51"/>
      <c r="CP84" s="51"/>
      <c r="CQ84" s="51"/>
      <c r="CR84" s="51"/>
      <c r="CT84" s="51"/>
      <c r="CU84" s="51"/>
      <c r="CV84" s="51"/>
      <c r="CW84" s="51"/>
      <c r="CX84" s="51"/>
      <c r="CY84" s="51"/>
      <c r="CZ84" s="51"/>
      <c r="DB84" s="51"/>
      <c r="DC84" s="51"/>
      <c r="DD84" s="51"/>
      <c r="DE84" s="51"/>
      <c r="DF84" s="51"/>
      <c r="DG84" s="51"/>
      <c r="DH84" s="51"/>
      <c r="DJ84" s="51"/>
      <c r="DK84" s="51"/>
      <c r="DL84" s="51"/>
      <c r="DM84" s="51"/>
      <c r="DN84" s="51"/>
      <c r="DO84" s="51"/>
      <c r="DP84" s="51"/>
      <c r="DR84" s="51"/>
      <c r="DS84" s="51"/>
      <c r="DT84" s="51"/>
      <c r="DU84" s="51"/>
      <c r="DV84" s="51"/>
      <c r="DW84" s="51"/>
      <c r="DX84" s="51"/>
      <c r="DZ84" s="51"/>
      <c r="EA84" s="51"/>
      <c r="EB84" s="51"/>
      <c r="EC84" s="51"/>
      <c r="ED84" s="51"/>
      <c r="EE84" s="51"/>
      <c r="EF84" s="51"/>
      <c r="EH84" s="51"/>
      <c r="EI84" s="51"/>
      <c r="EJ84" s="51"/>
      <c r="EK84" s="51"/>
      <c r="EL84" s="51"/>
      <c r="EM84" s="51"/>
      <c r="EN84" s="51"/>
      <c r="EP84" s="51"/>
      <c r="EQ84" s="51"/>
      <c r="ER84" s="51"/>
      <c r="ES84" s="51"/>
      <c r="ET84" s="51"/>
      <c r="EU84" s="51"/>
      <c r="EV84" s="51"/>
      <c r="EX84" s="51"/>
      <c r="EY84" s="51"/>
      <c r="EZ84" s="51"/>
      <c r="FA84" s="51"/>
      <c r="FB84" s="51"/>
      <c r="FC84" s="51"/>
      <c r="FD84" s="51"/>
    </row>
    <row r="85" customFormat="false" ht="15" hidden="false" customHeight="false" outlineLevel="0" collapsed="false">
      <c r="A85" s="19"/>
      <c r="B85" s="51" t="s">
        <v>117</v>
      </c>
      <c r="C85" s="51"/>
      <c r="D85" s="51"/>
      <c r="E85" s="51"/>
      <c r="F85" s="51"/>
      <c r="G85" s="51"/>
      <c r="H85" s="51"/>
      <c r="J85" s="51"/>
      <c r="K85" s="51"/>
      <c r="L85" s="51"/>
      <c r="M85" s="51"/>
      <c r="N85" s="51"/>
      <c r="O85" s="51"/>
      <c r="P85" s="51"/>
      <c r="R85" s="51"/>
      <c r="S85" s="51"/>
      <c r="T85" s="51"/>
      <c r="U85" s="51"/>
      <c r="V85" s="51"/>
      <c r="W85" s="51"/>
      <c r="X85" s="51"/>
      <c r="Z85" s="51"/>
      <c r="AA85" s="51"/>
      <c r="AB85" s="51"/>
      <c r="AC85" s="51"/>
      <c r="AD85" s="51"/>
      <c r="AE85" s="51"/>
      <c r="AF85" s="51"/>
      <c r="AH85" s="51"/>
      <c r="AI85" s="51"/>
      <c r="AJ85" s="51"/>
      <c r="AK85" s="51"/>
      <c r="AL85" s="51"/>
      <c r="AM85" s="51"/>
      <c r="AN85" s="51"/>
      <c r="AP85" s="51"/>
      <c r="AQ85" s="51"/>
      <c r="AR85" s="51"/>
      <c r="AS85" s="51"/>
      <c r="AT85" s="51"/>
      <c r="AU85" s="51"/>
      <c r="AV85" s="51"/>
      <c r="AX85" s="51"/>
      <c r="AY85" s="51"/>
      <c r="AZ85" s="51"/>
      <c r="BA85" s="51"/>
      <c r="BB85" s="51"/>
      <c r="BC85" s="51"/>
      <c r="BD85" s="51"/>
      <c r="BF85" s="51"/>
      <c r="BG85" s="51"/>
      <c r="BH85" s="51"/>
      <c r="BI85" s="51"/>
      <c r="BJ85" s="51"/>
      <c r="BK85" s="51"/>
      <c r="BL85" s="51"/>
      <c r="BN85" s="51"/>
      <c r="BO85" s="51"/>
      <c r="BP85" s="51"/>
      <c r="BQ85" s="51"/>
      <c r="BR85" s="51"/>
      <c r="BS85" s="51"/>
      <c r="BT85" s="51"/>
      <c r="BV85" s="51"/>
      <c r="BW85" s="51"/>
      <c r="BX85" s="51"/>
      <c r="BY85" s="51"/>
      <c r="BZ85" s="51"/>
      <c r="CA85" s="51"/>
      <c r="CB85" s="51"/>
      <c r="CD85" s="51"/>
      <c r="CE85" s="51"/>
      <c r="CF85" s="51"/>
      <c r="CG85" s="51"/>
      <c r="CH85" s="51"/>
      <c r="CI85" s="51"/>
      <c r="CJ85" s="51"/>
      <c r="CL85" s="51"/>
      <c r="CM85" s="51"/>
      <c r="CN85" s="51"/>
      <c r="CO85" s="51"/>
      <c r="CP85" s="51"/>
      <c r="CQ85" s="51"/>
      <c r="CR85" s="51"/>
      <c r="CT85" s="51"/>
      <c r="CU85" s="51"/>
      <c r="CV85" s="51"/>
      <c r="CW85" s="51"/>
      <c r="CX85" s="51"/>
      <c r="CY85" s="51"/>
      <c r="CZ85" s="51"/>
      <c r="DB85" s="51"/>
      <c r="DC85" s="51"/>
      <c r="DD85" s="51"/>
      <c r="DE85" s="51"/>
      <c r="DF85" s="51"/>
      <c r="DG85" s="51"/>
      <c r="DH85" s="51"/>
      <c r="DJ85" s="51"/>
      <c r="DK85" s="51"/>
      <c r="DL85" s="51"/>
      <c r="DM85" s="51"/>
      <c r="DN85" s="51"/>
      <c r="DO85" s="51"/>
      <c r="DP85" s="51"/>
      <c r="DR85" s="51"/>
      <c r="DS85" s="51"/>
      <c r="DT85" s="51"/>
      <c r="DU85" s="51"/>
      <c r="DV85" s="51"/>
      <c r="DW85" s="51"/>
      <c r="DX85" s="51"/>
      <c r="DZ85" s="51"/>
      <c r="EA85" s="51"/>
      <c r="EB85" s="51"/>
      <c r="EC85" s="51"/>
      <c r="ED85" s="51"/>
      <c r="EE85" s="51"/>
      <c r="EF85" s="51"/>
      <c r="EH85" s="51"/>
      <c r="EI85" s="51"/>
      <c r="EJ85" s="51"/>
      <c r="EK85" s="51"/>
      <c r="EL85" s="51"/>
      <c r="EM85" s="51"/>
      <c r="EN85" s="51"/>
      <c r="EP85" s="51"/>
      <c r="EQ85" s="51"/>
      <c r="ER85" s="51"/>
      <c r="ES85" s="51"/>
      <c r="ET85" s="51"/>
      <c r="EU85" s="51"/>
      <c r="EV85" s="51"/>
      <c r="EX85" s="51"/>
      <c r="EY85" s="51"/>
      <c r="EZ85" s="51"/>
      <c r="FA85" s="51"/>
      <c r="FB85" s="51"/>
      <c r="FC85" s="51"/>
      <c r="FD85" s="51"/>
    </row>
    <row r="86" customFormat="false" ht="15" hidden="false" customHeight="false" outlineLevel="0" collapsed="false">
      <c r="A86" s="19"/>
      <c r="B86" s="51" t="s">
        <v>118</v>
      </c>
      <c r="C86" s="51"/>
      <c r="D86" s="51"/>
      <c r="E86" s="51"/>
      <c r="F86" s="51"/>
      <c r="G86" s="51"/>
      <c r="H86" s="51"/>
      <c r="J86" s="58"/>
      <c r="K86" s="58"/>
      <c r="L86" s="58"/>
      <c r="M86" s="58"/>
      <c r="N86" s="58"/>
      <c r="O86" s="58"/>
      <c r="P86" s="58"/>
      <c r="R86" s="51"/>
      <c r="S86" s="51"/>
      <c r="T86" s="51"/>
      <c r="U86" s="51"/>
      <c r="V86" s="51"/>
      <c r="W86" s="51"/>
      <c r="X86" s="51"/>
      <c r="Z86" s="51"/>
      <c r="AA86" s="51"/>
      <c r="AB86" s="51"/>
      <c r="AC86" s="51"/>
      <c r="AD86" s="51"/>
      <c r="AE86" s="51"/>
      <c r="AF86" s="51"/>
      <c r="AH86" s="51"/>
      <c r="AI86" s="51"/>
      <c r="AJ86" s="51"/>
      <c r="AK86" s="51"/>
      <c r="AL86" s="51"/>
      <c r="AM86" s="51"/>
      <c r="AN86" s="51"/>
      <c r="AP86" s="51"/>
      <c r="AQ86" s="51"/>
      <c r="AR86" s="51"/>
      <c r="AS86" s="51"/>
      <c r="AT86" s="51"/>
      <c r="AU86" s="51"/>
      <c r="AV86" s="51"/>
      <c r="AX86" s="51"/>
      <c r="AY86" s="51"/>
      <c r="AZ86" s="51"/>
      <c r="BA86" s="51"/>
      <c r="BB86" s="51"/>
      <c r="BC86" s="51"/>
      <c r="BD86" s="51"/>
      <c r="BF86" s="51"/>
      <c r="BG86" s="51"/>
      <c r="BH86" s="51"/>
      <c r="BI86" s="51"/>
      <c r="BJ86" s="51"/>
      <c r="BK86" s="51"/>
      <c r="BL86" s="51"/>
      <c r="BN86" s="51"/>
      <c r="BO86" s="51"/>
      <c r="BP86" s="51"/>
      <c r="BQ86" s="51"/>
      <c r="BR86" s="51"/>
      <c r="BS86" s="51"/>
      <c r="BT86" s="51"/>
      <c r="BV86" s="51"/>
      <c r="BW86" s="51"/>
      <c r="BX86" s="51"/>
      <c r="BY86" s="51"/>
      <c r="BZ86" s="51"/>
      <c r="CA86" s="51"/>
      <c r="CB86" s="51"/>
      <c r="CD86" s="51"/>
      <c r="CE86" s="51"/>
      <c r="CF86" s="51"/>
      <c r="CG86" s="51"/>
      <c r="CH86" s="51"/>
      <c r="CI86" s="51"/>
      <c r="CJ86" s="51"/>
      <c r="CL86" s="51"/>
      <c r="CM86" s="51"/>
      <c r="CN86" s="51"/>
      <c r="CO86" s="51"/>
      <c r="CP86" s="51"/>
      <c r="CQ86" s="51"/>
      <c r="CR86" s="51"/>
      <c r="CT86" s="51"/>
      <c r="CU86" s="51"/>
      <c r="CV86" s="51"/>
      <c r="CW86" s="51"/>
      <c r="CX86" s="51"/>
      <c r="CY86" s="51"/>
      <c r="CZ86" s="51"/>
      <c r="DB86" s="51"/>
      <c r="DC86" s="51"/>
      <c r="DD86" s="51"/>
      <c r="DE86" s="51"/>
      <c r="DF86" s="51"/>
      <c r="DG86" s="51"/>
      <c r="DH86" s="51"/>
      <c r="DJ86" s="51"/>
      <c r="DK86" s="51"/>
      <c r="DL86" s="51"/>
      <c r="DM86" s="51"/>
      <c r="DN86" s="51"/>
      <c r="DO86" s="51"/>
      <c r="DP86" s="51"/>
      <c r="DR86" s="51"/>
      <c r="DS86" s="51"/>
      <c r="DT86" s="51"/>
      <c r="DU86" s="51"/>
      <c r="DV86" s="51"/>
      <c r="DW86" s="51"/>
      <c r="DX86" s="51"/>
      <c r="DZ86" s="51"/>
      <c r="EA86" s="51"/>
      <c r="EB86" s="51"/>
      <c r="EC86" s="51"/>
      <c r="ED86" s="51"/>
      <c r="EE86" s="51"/>
      <c r="EF86" s="51"/>
      <c r="EH86" s="51"/>
      <c r="EI86" s="51"/>
      <c r="EJ86" s="51"/>
      <c r="EK86" s="51"/>
      <c r="EL86" s="51"/>
      <c r="EM86" s="51"/>
      <c r="EN86" s="51"/>
      <c r="EP86" s="51"/>
      <c r="EQ86" s="51"/>
      <c r="ER86" s="51"/>
      <c r="ES86" s="51"/>
      <c r="ET86" s="51"/>
      <c r="EU86" s="51"/>
      <c r="EV86" s="51"/>
      <c r="EX86" s="51"/>
      <c r="EY86" s="51"/>
      <c r="EZ86" s="51"/>
      <c r="FA86" s="51"/>
      <c r="FB86" s="51"/>
      <c r="FC86" s="51"/>
      <c r="FD86" s="51"/>
    </row>
    <row r="87" customFormat="false" ht="15" hidden="false" customHeight="false" outlineLevel="0" collapsed="false">
      <c r="A87" s="19"/>
      <c r="B87" s="51" t="s">
        <v>119</v>
      </c>
      <c r="C87" s="51"/>
      <c r="D87" s="51"/>
      <c r="E87" s="51"/>
      <c r="F87" s="51"/>
      <c r="G87" s="51"/>
      <c r="H87" s="51"/>
      <c r="J87" s="51"/>
      <c r="K87" s="51"/>
      <c r="L87" s="51"/>
      <c r="M87" s="51"/>
      <c r="N87" s="51"/>
      <c r="O87" s="51"/>
      <c r="P87" s="51"/>
      <c r="R87" s="51"/>
      <c r="S87" s="51"/>
      <c r="T87" s="51"/>
      <c r="U87" s="51"/>
      <c r="V87" s="51"/>
      <c r="W87" s="51"/>
      <c r="X87" s="51"/>
      <c r="Z87" s="51"/>
      <c r="AA87" s="51"/>
      <c r="AB87" s="51"/>
      <c r="AC87" s="51"/>
      <c r="AD87" s="51"/>
      <c r="AE87" s="51"/>
      <c r="AF87" s="51"/>
      <c r="AH87" s="51"/>
      <c r="AI87" s="51"/>
      <c r="AJ87" s="51"/>
      <c r="AK87" s="51"/>
      <c r="AL87" s="51"/>
      <c r="AM87" s="51"/>
      <c r="AN87" s="51"/>
      <c r="AP87" s="51"/>
      <c r="AQ87" s="51"/>
      <c r="AR87" s="51"/>
      <c r="AS87" s="51"/>
      <c r="AT87" s="51"/>
      <c r="AU87" s="51"/>
      <c r="AV87" s="51"/>
      <c r="AX87" s="51"/>
      <c r="AY87" s="51"/>
      <c r="AZ87" s="51"/>
      <c r="BA87" s="51"/>
      <c r="BB87" s="51"/>
      <c r="BC87" s="51"/>
      <c r="BD87" s="51"/>
      <c r="BF87" s="51"/>
      <c r="BG87" s="51"/>
      <c r="BH87" s="51"/>
      <c r="BI87" s="51"/>
      <c r="BJ87" s="51"/>
      <c r="BK87" s="51"/>
      <c r="BL87" s="51"/>
      <c r="BN87" s="51"/>
      <c r="BO87" s="51"/>
      <c r="BP87" s="51"/>
      <c r="BQ87" s="51"/>
      <c r="BR87" s="51"/>
      <c r="BS87" s="51"/>
      <c r="BT87" s="51"/>
      <c r="BV87" s="51"/>
      <c r="BW87" s="51"/>
      <c r="BX87" s="51"/>
      <c r="BY87" s="51"/>
      <c r="BZ87" s="51"/>
      <c r="CA87" s="51"/>
      <c r="CB87" s="51"/>
      <c r="CD87" s="51"/>
      <c r="CE87" s="51"/>
      <c r="CF87" s="51"/>
      <c r="CG87" s="51"/>
      <c r="CH87" s="51"/>
      <c r="CI87" s="51"/>
      <c r="CJ87" s="51"/>
      <c r="CL87" s="51"/>
      <c r="CM87" s="51"/>
      <c r="CN87" s="51"/>
      <c r="CO87" s="51"/>
      <c r="CP87" s="51"/>
      <c r="CQ87" s="51"/>
      <c r="CR87" s="51"/>
      <c r="CT87" s="51"/>
      <c r="CU87" s="51"/>
      <c r="CV87" s="51"/>
      <c r="CW87" s="51"/>
      <c r="CX87" s="51"/>
      <c r="CY87" s="51"/>
      <c r="CZ87" s="51"/>
      <c r="DB87" s="51"/>
      <c r="DC87" s="51"/>
      <c r="DD87" s="51"/>
      <c r="DE87" s="51"/>
      <c r="DF87" s="51"/>
      <c r="DG87" s="51"/>
      <c r="DH87" s="51"/>
      <c r="DJ87" s="51"/>
      <c r="DK87" s="51"/>
      <c r="DL87" s="51"/>
      <c r="DM87" s="51"/>
      <c r="DN87" s="51"/>
      <c r="DO87" s="51"/>
      <c r="DP87" s="51"/>
      <c r="DR87" s="51"/>
      <c r="DS87" s="51"/>
      <c r="DT87" s="51"/>
      <c r="DU87" s="51"/>
      <c r="DV87" s="51"/>
      <c r="DW87" s="51"/>
      <c r="DX87" s="51"/>
      <c r="DZ87" s="51"/>
      <c r="EA87" s="51"/>
      <c r="EB87" s="51"/>
      <c r="EC87" s="51"/>
      <c r="ED87" s="51"/>
      <c r="EE87" s="51"/>
      <c r="EF87" s="51"/>
      <c r="EH87" s="51"/>
      <c r="EI87" s="51"/>
      <c r="EJ87" s="51"/>
      <c r="EK87" s="51"/>
      <c r="EL87" s="51"/>
      <c r="EM87" s="51"/>
      <c r="EN87" s="51"/>
      <c r="EP87" s="51"/>
      <c r="EQ87" s="51"/>
      <c r="ER87" s="51"/>
      <c r="ES87" s="51"/>
      <c r="ET87" s="51"/>
      <c r="EU87" s="51"/>
      <c r="EV87" s="51"/>
      <c r="EX87" s="51"/>
      <c r="EY87" s="51"/>
      <c r="EZ87" s="51"/>
      <c r="FA87" s="51"/>
      <c r="FB87" s="51"/>
      <c r="FC87" s="51"/>
      <c r="FD87" s="51"/>
    </row>
    <row r="88" customFormat="false" ht="15" hidden="false" customHeight="true" outlineLevel="0" collapsed="false">
      <c r="A88" s="19"/>
      <c r="B88" s="58" t="s">
        <v>120</v>
      </c>
      <c r="C88" s="58"/>
      <c r="D88" s="58"/>
      <c r="E88" s="58"/>
      <c r="F88" s="58"/>
      <c r="G88" s="58"/>
      <c r="H88" s="58"/>
      <c r="J88" s="51"/>
      <c r="K88" s="51"/>
      <c r="L88" s="51"/>
      <c r="M88" s="51"/>
      <c r="N88" s="51"/>
      <c r="O88" s="51"/>
      <c r="P88" s="51"/>
      <c r="R88" s="51"/>
      <c r="S88" s="51"/>
      <c r="T88" s="51"/>
      <c r="U88" s="51"/>
      <c r="V88" s="51"/>
      <c r="W88" s="51"/>
      <c r="X88" s="51"/>
      <c r="Z88" s="51"/>
      <c r="AA88" s="51"/>
      <c r="AB88" s="51"/>
      <c r="AC88" s="51"/>
      <c r="AD88" s="51"/>
      <c r="AE88" s="51"/>
      <c r="AF88" s="51"/>
      <c r="AH88" s="51"/>
      <c r="AI88" s="51"/>
      <c r="AJ88" s="51"/>
      <c r="AK88" s="51"/>
      <c r="AL88" s="51"/>
      <c r="AM88" s="51"/>
      <c r="AN88" s="51"/>
      <c r="AP88" s="51"/>
      <c r="AQ88" s="51"/>
      <c r="AR88" s="51"/>
      <c r="AS88" s="51"/>
      <c r="AT88" s="51"/>
      <c r="AU88" s="51"/>
      <c r="AV88" s="51"/>
      <c r="AX88" s="51"/>
      <c r="AY88" s="51"/>
      <c r="AZ88" s="51"/>
      <c r="BA88" s="51"/>
      <c r="BB88" s="51"/>
      <c r="BC88" s="51"/>
      <c r="BD88" s="51"/>
      <c r="BF88" s="51"/>
      <c r="BG88" s="51"/>
      <c r="BH88" s="51"/>
      <c r="BI88" s="51"/>
      <c r="BJ88" s="51"/>
      <c r="BK88" s="51"/>
      <c r="BL88" s="51"/>
      <c r="BN88" s="51"/>
      <c r="BO88" s="51"/>
      <c r="BP88" s="51"/>
      <c r="BQ88" s="51"/>
      <c r="BR88" s="51"/>
      <c r="BS88" s="51"/>
      <c r="BT88" s="51"/>
      <c r="BV88" s="51"/>
      <c r="BW88" s="51"/>
      <c r="BX88" s="51"/>
      <c r="BY88" s="51"/>
      <c r="BZ88" s="51"/>
      <c r="CA88" s="51"/>
      <c r="CB88" s="51"/>
      <c r="CD88" s="51"/>
      <c r="CE88" s="51"/>
      <c r="CF88" s="51"/>
      <c r="CG88" s="51"/>
      <c r="CH88" s="51"/>
      <c r="CI88" s="51"/>
      <c r="CJ88" s="51"/>
      <c r="CL88" s="51"/>
      <c r="CM88" s="51"/>
      <c r="CN88" s="51"/>
      <c r="CO88" s="51"/>
      <c r="CP88" s="51"/>
      <c r="CQ88" s="51"/>
      <c r="CR88" s="51"/>
      <c r="CT88" s="51"/>
      <c r="CU88" s="51"/>
      <c r="CV88" s="51"/>
      <c r="CW88" s="51"/>
      <c r="CX88" s="51"/>
      <c r="CY88" s="51"/>
      <c r="CZ88" s="51"/>
      <c r="DB88" s="51"/>
      <c r="DC88" s="51"/>
      <c r="DD88" s="51"/>
      <c r="DE88" s="51"/>
      <c r="DF88" s="51"/>
      <c r="DG88" s="51"/>
      <c r="DH88" s="51"/>
      <c r="DJ88" s="51"/>
      <c r="DK88" s="51"/>
      <c r="DL88" s="51"/>
      <c r="DM88" s="51"/>
      <c r="DN88" s="51"/>
      <c r="DO88" s="51"/>
      <c r="DP88" s="51"/>
      <c r="DR88" s="51"/>
      <c r="DS88" s="51"/>
      <c r="DT88" s="51"/>
      <c r="DU88" s="51"/>
      <c r="DV88" s="51"/>
      <c r="DW88" s="51"/>
      <c r="DX88" s="51"/>
      <c r="DZ88" s="51"/>
      <c r="EA88" s="51"/>
      <c r="EB88" s="51"/>
      <c r="EC88" s="51"/>
      <c r="ED88" s="51"/>
      <c r="EE88" s="51"/>
      <c r="EF88" s="51"/>
      <c r="EH88" s="51"/>
      <c r="EI88" s="51"/>
      <c r="EJ88" s="51"/>
      <c r="EK88" s="51"/>
      <c r="EL88" s="51"/>
      <c r="EM88" s="51"/>
      <c r="EN88" s="51"/>
      <c r="EP88" s="51"/>
      <c r="EQ88" s="51"/>
      <c r="ER88" s="51"/>
      <c r="ES88" s="51"/>
      <c r="ET88" s="51"/>
      <c r="EU88" s="51"/>
      <c r="EV88" s="51"/>
      <c r="EX88" s="51"/>
      <c r="EY88" s="51"/>
      <c r="EZ88" s="51"/>
      <c r="FA88" s="51"/>
      <c r="FB88" s="51"/>
      <c r="FC88" s="51"/>
      <c r="FD88" s="51"/>
    </row>
    <row r="89" customFormat="false" ht="15" hidden="false" customHeight="false" outlineLevel="0" collapsed="false">
      <c r="A89" s="19"/>
      <c r="B89" s="51" t="s">
        <v>121</v>
      </c>
      <c r="C89" s="51"/>
      <c r="D89" s="51"/>
      <c r="E89" s="51"/>
      <c r="F89" s="51"/>
      <c r="G89" s="51"/>
      <c r="H89" s="51"/>
      <c r="J89" s="51"/>
      <c r="K89" s="51"/>
      <c r="L89" s="51"/>
      <c r="M89" s="51"/>
      <c r="N89" s="51"/>
      <c r="O89" s="51"/>
      <c r="P89" s="51"/>
      <c r="R89" s="51"/>
      <c r="S89" s="51"/>
      <c r="T89" s="51"/>
      <c r="U89" s="51"/>
      <c r="V89" s="51"/>
      <c r="W89" s="51"/>
      <c r="X89" s="51"/>
      <c r="Z89" s="51"/>
      <c r="AA89" s="51"/>
      <c r="AB89" s="51"/>
      <c r="AC89" s="51"/>
      <c r="AD89" s="51"/>
      <c r="AE89" s="51"/>
      <c r="AF89" s="51"/>
      <c r="AH89" s="51"/>
      <c r="AI89" s="51"/>
      <c r="AJ89" s="51"/>
      <c r="AK89" s="51"/>
      <c r="AL89" s="51"/>
      <c r="AM89" s="51"/>
      <c r="AN89" s="51"/>
      <c r="AP89" s="51"/>
      <c r="AQ89" s="51"/>
      <c r="AR89" s="51"/>
      <c r="AS89" s="51"/>
      <c r="AT89" s="51"/>
      <c r="AU89" s="51"/>
      <c r="AV89" s="51"/>
      <c r="AX89" s="51"/>
      <c r="AY89" s="51"/>
      <c r="AZ89" s="51"/>
      <c r="BA89" s="51"/>
      <c r="BB89" s="51"/>
      <c r="BC89" s="51"/>
      <c r="BD89" s="51"/>
      <c r="BF89" s="51"/>
      <c r="BG89" s="51"/>
      <c r="BH89" s="51"/>
      <c r="BI89" s="51"/>
      <c r="BJ89" s="51"/>
      <c r="BK89" s="51"/>
      <c r="BL89" s="51"/>
      <c r="BN89" s="51"/>
      <c r="BO89" s="51"/>
      <c r="BP89" s="51"/>
      <c r="BQ89" s="51"/>
      <c r="BR89" s="51"/>
      <c r="BS89" s="51"/>
      <c r="BT89" s="51"/>
      <c r="BV89" s="51"/>
      <c r="BW89" s="51"/>
      <c r="BX89" s="51"/>
      <c r="BY89" s="51"/>
      <c r="BZ89" s="51"/>
      <c r="CA89" s="51"/>
      <c r="CB89" s="51"/>
      <c r="CD89" s="51"/>
      <c r="CE89" s="51"/>
      <c r="CF89" s="51"/>
      <c r="CG89" s="51"/>
      <c r="CH89" s="51"/>
      <c r="CI89" s="51"/>
      <c r="CJ89" s="51"/>
      <c r="CL89" s="51"/>
      <c r="CM89" s="51"/>
      <c r="CN89" s="51"/>
      <c r="CO89" s="51"/>
      <c r="CP89" s="51"/>
      <c r="CQ89" s="51"/>
      <c r="CR89" s="51"/>
      <c r="CT89" s="51"/>
      <c r="CU89" s="51"/>
      <c r="CV89" s="51"/>
      <c r="CW89" s="51"/>
      <c r="CX89" s="51"/>
      <c r="CY89" s="51"/>
      <c r="CZ89" s="51"/>
      <c r="DB89" s="51"/>
      <c r="DC89" s="51"/>
      <c r="DD89" s="51"/>
      <c r="DE89" s="51"/>
      <c r="DF89" s="51"/>
      <c r="DG89" s="51"/>
      <c r="DH89" s="51"/>
      <c r="DJ89" s="51"/>
      <c r="DK89" s="51"/>
      <c r="DL89" s="51"/>
      <c r="DM89" s="51"/>
      <c r="DN89" s="51"/>
      <c r="DO89" s="51"/>
      <c r="DP89" s="51"/>
      <c r="DR89" s="51"/>
      <c r="DS89" s="51"/>
      <c r="DT89" s="51"/>
      <c r="DU89" s="51"/>
      <c r="DV89" s="51"/>
      <c r="DW89" s="51"/>
      <c r="DX89" s="51"/>
      <c r="DZ89" s="51"/>
      <c r="EA89" s="51"/>
      <c r="EB89" s="51"/>
      <c r="EC89" s="51"/>
      <c r="ED89" s="51"/>
      <c r="EE89" s="51"/>
      <c r="EF89" s="51"/>
      <c r="EH89" s="51"/>
      <c r="EI89" s="51"/>
      <c r="EJ89" s="51"/>
      <c r="EK89" s="51"/>
      <c r="EL89" s="51"/>
      <c r="EM89" s="51"/>
      <c r="EN89" s="51"/>
      <c r="EP89" s="51"/>
      <c r="EQ89" s="51"/>
      <c r="ER89" s="51"/>
      <c r="ES89" s="51"/>
      <c r="ET89" s="51"/>
      <c r="EU89" s="51"/>
      <c r="EV89" s="51"/>
      <c r="EX89" s="51"/>
      <c r="EY89" s="51"/>
      <c r="EZ89" s="51"/>
      <c r="FA89" s="51"/>
      <c r="FB89" s="51"/>
      <c r="FC89" s="51"/>
      <c r="FD89" s="51"/>
    </row>
    <row r="90" customFormat="false" ht="15" hidden="false" customHeight="false" outlineLevel="0" collapsed="false">
      <c r="A90" s="19"/>
      <c r="B90" s="51" t="s">
        <v>122</v>
      </c>
      <c r="C90" s="51"/>
      <c r="D90" s="51"/>
      <c r="E90" s="51"/>
      <c r="F90" s="51"/>
      <c r="G90" s="51"/>
      <c r="H90" s="51"/>
      <c r="J90" s="51"/>
      <c r="K90" s="51"/>
      <c r="L90" s="51"/>
      <c r="M90" s="51"/>
      <c r="N90" s="51"/>
      <c r="O90" s="51"/>
      <c r="P90" s="51"/>
      <c r="R90" s="51"/>
      <c r="S90" s="51"/>
      <c r="T90" s="51"/>
      <c r="U90" s="51"/>
      <c r="V90" s="51"/>
      <c r="W90" s="51"/>
      <c r="X90" s="51"/>
      <c r="Z90" s="51"/>
      <c r="AA90" s="51"/>
      <c r="AB90" s="51"/>
      <c r="AC90" s="51"/>
      <c r="AD90" s="51"/>
      <c r="AE90" s="51"/>
      <c r="AF90" s="51"/>
      <c r="AH90" s="51"/>
      <c r="AI90" s="51"/>
      <c r="AJ90" s="51"/>
      <c r="AK90" s="51"/>
      <c r="AL90" s="51"/>
      <c r="AM90" s="51"/>
      <c r="AN90" s="51"/>
      <c r="AP90" s="51"/>
      <c r="AQ90" s="51"/>
      <c r="AR90" s="51"/>
      <c r="AS90" s="51"/>
      <c r="AT90" s="51"/>
      <c r="AU90" s="51"/>
      <c r="AV90" s="51"/>
      <c r="AX90" s="51"/>
      <c r="AY90" s="51"/>
      <c r="AZ90" s="51"/>
      <c r="BA90" s="51"/>
      <c r="BB90" s="51"/>
      <c r="BC90" s="51"/>
      <c r="BD90" s="51"/>
      <c r="BF90" s="51"/>
      <c r="BG90" s="51"/>
      <c r="BH90" s="51"/>
      <c r="BI90" s="51"/>
      <c r="BJ90" s="51"/>
      <c r="BK90" s="51"/>
      <c r="BL90" s="51"/>
      <c r="BN90" s="51"/>
      <c r="BO90" s="51"/>
      <c r="BP90" s="51"/>
      <c r="BQ90" s="51"/>
      <c r="BR90" s="51"/>
      <c r="BS90" s="51"/>
      <c r="BT90" s="51"/>
      <c r="BV90" s="51"/>
      <c r="BW90" s="51"/>
      <c r="BX90" s="51"/>
      <c r="BY90" s="51"/>
      <c r="BZ90" s="51"/>
      <c r="CA90" s="51"/>
      <c r="CB90" s="51"/>
      <c r="CD90" s="51"/>
      <c r="CE90" s="51"/>
      <c r="CF90" s="51"/>
      <c r="CG90" s="51"/>
      <c r="CH90" s="51"/>
      <c r="CI90" s="51"/>
      <c r="CJ90" s="51"/>
      <c r="CL90" s="51"/>
      <c r="CM90" s="51"/>
      <c r="CN90" s="51"/>
      <c r="CO90" s="51"/>
      <c r="CP90" s="51"/>
      <c r="CQ90" s="51"/>
      <c r="CR90" s="51"/>
      <c r="CT90" s="51"/>
      <c r="CU90" s="51"/>
      <c r="CV90" s="51"/>
      <c r="CW90" s="51"/>
      <c r="CX90" s="51"/>
      <c r="CY90" s="51"/>
      <c r="CZ90" s="51"/>
      <c r="DB90" s="51"/>
      <c r="DC90" s="51"/>
      <c r="DD90" s="51"/>
      <c r="DE90" s="51"/>
      <c r="DF90" s="51"/>
      <c r="DG90" s="51"/>
      <c r="DH90" s="51"/>
      <c r="DJ90" s="51"/>
      <c r="DK90" s="51"/>
      <c r="DL90" s="51"/>
      <c r="DM90" s="51"/>
      <c r="DN90" s="51"/>
      <c r="DO90" s="51"/>
      <c r="DP90" s="51"/>
      <c r="DR90" s="51"/>
      <c r="DS90" s="51"/>
      <c r="DT90" s="51"/>
      <c r="DU90" s="51"/>
      <c r="DV90" s="51"/>
      <c r="DW90" s="51"/>
      <c r="DX90" s="51"/>
      <c r="DZ90" s="51"/>
      <c r="EA90" s="51"/>
      <c r="EB90" s="51"/>
      <c r="EC90" s="51"/>
      <c r="ED90" s="51"/>
      <c r="EE90" s="51"/>
      <c r="EF90" s="51"/>
      <c r="EH90" s="51"/>
      <c r="EI90" s="51"/>
      <c r="EJ90" s="51"/>
      <c r="EK90" s="51"/>
      <c r="EL90" s="51"/>
      <c r="EM90" s="51"/>
      <c r="EN90" s="51"/>
      <c r="EP90" s="51"/>
      <c r="EQ90" s="51"/>
      <c r="ER90" s="51"/>
      <c r="ES90" s="51"/>
      <c r="ET90" s="51"/>
      <c r="EU90" s="51"/>
      <c r="EV90" s="51"/>
      <c r="EX90" s="51"/>
      <c r="EY90" s="51"/>
      <c r="EZ90" s="51"/>
      <c r="FA90" s="51"/>
      <c r="FB90" s="51"/>
      <c r="FC90" s="51"/>
      <c r="FD90" s="51"/>
    </row>
    <row r="91" customFormat="false" ht="15" hidden="false" customHeight="false" outlineLevel="0" collapsed="false">
      <c r="A91" s="19"/>
      <c r="B91" s="51" t="s">
        <v>123</v>
      </c>
      <c r="C91" s="51"/>
      <c r="D91" s="51"/>
      <c r="E91" s="51"/>
      <c r="F91" s="51"/>
      <c r="G91" s="51"/>
      <c r="H91" s="51"/>
      <c r="J91" s="51"/>
      <c r="K91" s="51"/>
      <c r="L91" s="51"/>
      <c r="M91" s="51"/>
      <c r="N91" s="51"/>
      <c r="O91" s="51"/>
      <c r="P91" s="51"/>
      <c r="R91" s="51"/>
      <c r="S91" s="51"/>
      <c r="T91" s="51"/>
      <c r="U91" s="51"/>
      <c r="V91" s="51"/>
      <c r="W91" s="51"/>
      <c r="X91" s="51"/>
      <c r="Z91" s="51"/>
      <c r="AA91" s="51"/>
      <c r="AB91" s="51"/>
      <c r="AC91" s="51"/>
      <c r="AD91" s="51"/>
      <c r="AE91" s="51"/>
      <c r="AF91" s="51"/>
      <c r="AH91" s="51"/>
      <c r="AI91" s="51"/>
      <c r="AJ91" s="51"/>
      <c r="AK91" s="51"/>
      <c r="AL91" s="51"/>
      <c r="AM91" s="51"/>
      <c r="AN91" s="51"/>
      <c r="AP91" s="51"/>
      <c r="AQ91" s="51"/>
      <c r="AR91" s="51"/>
      <c r="AS91" s="51"/>
      <c r="AT91" s="51"/>
      <c r="AU91" s="51"/>
      <c r="AV91" s="51"/>
      <c r="AX91" s="51"/>
      <c r="AY91" s="51"/>
      <c r="AZ91" s="51"/>
      <c r="BA91" s="51"/>
      <c r="BB91" s="51"/>
      <c r="BC91" s="51"/>
      <c r="BD91" s="51"/>
      <c r="BF91" s="51"/>
      <c r="BG91" s="51"/>
      <c r="BH91" s="51"/>
      <c r="BI91" s="51"/>
      <c r="BJ91" s="51"/>
      <c r="BK91" s="51"/>
      <c r="BL91" s="51"/>
      <c r="BN91" s="51"/>
      <c r="BO91" s="51"/>
      <c r="BP91" s="51"/>
      <c r="BQ91" s="51"/>
      <c r="BR91" s="51"/>
      <c r="BS91" s="51"/>
      <c r="BT91" s="51"/>
      <c r="BV91" s="51"/>
      <c r="BW91" s="51"/>
      <c r="BX91" s="51"/>
      <c r="BY91" s="51"/>
      <c r="BZ91" s="51"/>
      <c r="CA91" s="51"/>
      <c r="CB91" s="51"/>
      <c r="CD91" s="51"/>
      <c r="CE91" s="51"/>
      <c r="CF91" s="51"/>
      <c r="CG91" s="51"/>
      <c r="CH91" s="51"/>
      <c r="CI91" s="51"/>
      <c r="CJ91" s="51"/>
      <c r="CL91" s="51"/>
      <c r="CM91" s="51"/>
      <c r="CN91" s="51"/>
      <c r="CO91" s="51"/>
      <c r="CP91" s="51"/>
      <c r="CQ91" s="51"/>
      <c r="CR91" s="51"/>
      <c r="CT91" s="51"/>
      <c r="CU91" s="51"/>
      <c r="CV91" s="51"/>
      <c r="CW91" s="51"/>
      <c r="CX91" s="51"/>
      <c r="CY91" s="51"/>
      <c r="CZ91" s="51"/>
      <c r="DB91" s="51"/>
      <c r="DC91" s="51"/>
      <c r="DD91" s="51"/>
      <c r="DE91" s="51"/>
      <c r="DF91" s="51"/>
      <c r="DG91" s="51"/>
      <c r="DH91" s="51"/>
      <c r="DJ91" s="51"/>
      <c r="DK91" s="51"/>
      <c r="DL91" s="51"/>
      <c r="DM91" s="51"/>
      <c r="DN91" s="51"/>
      <c r="DO91" s="51"/>
      <c r="DP91" s="51"/>
      <c r="DR91" s="51"/>
      <c r="DS91" s="51"/>
      <c r="DT91" s="51"/>
      <c r="DU91" s="51"/>
      <c r="DV91" s="51"/>
      <c r="DW91" s="51"/>
      <c r="DX91" s="51"/>
      <c r="DZ91" s="51"/>
      <c r="EA91" s="51"/>
      <c r="EB91" s="51"/>
      <c r="EC91" s="51"/>
      <c r="ED91" s="51"/>
      <c r="EE91" s="51"/>
      <c r="EF91" s="51"/>
      <c r="EH91" s="51"/>
      <c r="EI91" s="51"/>
      <c r="EJ91" s="51"/>
      <c r="EK91" s="51"/>
      <c r="EL91" s="51"/>
      <c r="EM91" s="51"/>
      <c r="EN91" s="51"/>
      <c r="EP91" s="51"/>
      <c r="EQ91" s="51"/>
      <c r="ER91" s="51"/>
      <c r="ES91" s="51"/>
      <c r="ET91" s="51"/>
      <c r="EU91" s="51"/>
      <c r="EV91" s="51"/>
      <c r="EX91" s="51"/>
      <c r="EY91" s="51"/>
      <c r="EZ91" s="51"/>
      <c r="FA91" s="51"/>
      <c r="FB91" s="51"/>
      <c r="FC91" s="51"/>
      <c r="FD91" s="51"/>
    </row>
    <row r="92" customFormat="false" ht="15" hidden="false" customHeight="false" outlineLevel="0" collapsed="false">
      <c r="A92" s="19"/>
      <c r="B92" s="51" t="s">
        <v>124</v>
      </c>
      <c r="C92" s="51"/>
      <c r="D92" s="51"/>
      <c r="E92" s="51"/>
      <c r="F92" s="51"/>
      <c r="G92" s="51"/>
      <c r="H92" s="51"/>
      <c r="J92" s="51"/>
      <c r="K92" s="51"/>
      <c r="L92" s="51"/>
      <c r="M92" s="51"/>
      <c r="N92" s="51"/>
      <c r="O92" s="51"/>
      <c r="P92" s="51"/>
      <c r="R92" s="51"/>
      <c r="S92" s="51"/>
      <c r="T92" s="51"/>
      <c r="U92" s="51"/>
      <c r="V92" s="51"/>
      <c r="W92" s="51"/>
      <c r="X92" s="51"/>
      <c r="Z92" s="51"/>
      <c r="AA92" s="51"/>
      <c r="AB92" s="51"/>
      <c r="AC92" s="51"/>
      <c r="AD92" s="51"/>
      <c r="AE92" s="51"/>
      <c r="AF92" s="51"/>
      <c r="AH92" s="51"/>
      <c r="AI92" s="51"/>
      <c r="AJ92" s="51"/>
      <c r="AK92" s="51"/>
      <c r="AL92" s="51"/>
      <c r="AM92" s="51"/>
      <c r="AN92" s="51"/>
      <c r="AP92" s="51"/>
      <c r="AQ92" s="51"/>
      <c r="AR92" s="51"/>
      <c r="AS92" s="51"/>
      <c r="AT92" s="51"/>
      <c r="AU92" s="51"/>
      <c r="AV92" s="51"/>
      <c r="AX92" s="51"/>
      <c r="AY92" s="51"/>
      <c r="AZ92" s="51"/>
      <c r="BA92" s="51"/>
      <c r="BB92" s="51"/>
      <c r="BC92" s="51"/>
      <c r="BD92" s="51"/>
      <c r="BF92" s="51"/>
      <c r="BG92" s="51"/>
      <c r="BH92" s="51"/>
      <c r="BI92" s="51"/>
      <c r="BJ92" s="51"/>
      <c r="BK92" s="51"/>
      <c r="BL92" s="51"/>
      <c r="BN92" s="51"/>
      <c r="BO92" s="51"/>
      <c r="BP92" s="51"/>
      <c r="BQ92" s="51"/>
      <c r="BR92" s="51"/>
      <c r="BS92" s="51"/>
      <c r="BT92" s="51"/>
      <c r="BV92" s="51"/>
      <c r="BW92" s="51"/>
      <c r="BX92" s="51"/>
      <c r="BY92" s="51"/>
      <c r="BZ92" s="51"/>
      <c r="CA92" s="51"/>
      <c r="CB92" s="51"/>
      <c r="CD92" s="51"/>
      <c r="CE92" s="51"/>
      <c r="CF92" s="51"/>
      <c r="CG92" s="51"/>
      <c r="CH92" s="51"/>
      <c r="CI92" s="51"/>
      <c r="CJ92" s="51"/>
      <c r="CL92" s="51"/>
      <c r="CM92" s="51"/>
      <c r="CN92" s="51"/>
      <c r="CO92" s="51"/>
      <c r="CP92" s="51"/>
      <c r="CQ92" s="51"/>
      <c r="CR92" s="51"/>
      <c r="CT92" s="51"/>
      <c r="CU92" s="51"/>
      <c r="CV92" s="51"/>
      <c r="CW92" s="51"/>
      <c r="CX92" s="51"/>
      <c r="CY92" s="51"/>
      <c r="CZ92" s="51"/>
      <c r="DB92" s="51"/>
      <c r="DC92" s="51"/>
      <c r="DD92" s="51"/>
      <c r="DE92" s="51"/>
      <c r="DF92" s="51"/>
      <c r="DG92" s="51"/>
      <c r="DH92" s="51"/>
      <c r="DJ92" s="51"/>
      <c r="DK92" s="51"/>
      <c r="DL92" s="51"/>
      <c r="DM92" s="51"/>
      <c r="DN92" s="51"/>
      <c r="DO92" s="51"/>
      <c r="DP92" s="51"/>
      <c r="DR92" s="51"/>
      <c r="DS92" s="51"/>
      <c r="DT92" s="51"/>
      <c r="DU92" s="51"/>
      <c r="DV92" s="51"/>
      <c r="DW92" s="51"/>
      <c r="DX92" s="51"/>
      <c r="DZ92" s="51"/>
      <c r="EA92" s="51"/>
      <c r="EB92" s="51"/>
      <c r="EC92" s="51"/>
      <c r="ED92" s="51"/>
      <c r="EE92" s="51"/>
      <c r="EF92" s="51"/>
      <c r="EH92" s="51"/>
      <c r="EI92" s="51"/>
      <c r="EJ92" s="51"/>
      <c r="EK92" s="51"/>
      <c r="EL92" s="51"/>
      <c r="EM92" s="51"/>
      <c r="EN92" s="51"/>
      <c r="EP92" s="51"/>
      <c r="EQ92" s="51"/>
      <c r="ER92" s="51"/>
      <c r="ES92" s="51"/>
      <c r="ET92" s="51"/>
      <c r="EU92" s="51"/>
      <c r="EV92" s="51"/>
      <c r="EX92" s="51"/>
      <c r="EY92" s="51"/>
      <c r="EZ92" s="51"/>
      <c r="FA92" s="51"/>
      <c r="FB92" s="51"/>
      <c r="FC92" s="51"/>
      <c r="FD92" s="51"/>
    </row>
    <row r="93" customFormat="false" ht="15" hidden="false" customHeight="false" outlineLevel="0" collapsed="false">
      <c r="A93" s="19"/>
      <c r="B93" s="51" t="s">
        <v>125</v>
      </c>
      <c r="C93" s="51"/>
      <c r="D93" s="51"/>
      <c r="E93" s="51"/>
      <c r="F93" s="51"/>
      <c r="G93" s="51"/>
      <c r="H93" s="51"/>
      <c r="J93" s="51"/>
      <c r="K93" s="51"/>
      <c r="L93" s="51"/>
      <c r="M93" s="51"/>
      <c r="N93" s="51"/>
      <c r="O93" s="51"/>
      <c r="P93" s="51"/>
      <c r="R93" s="51"/>
      <c r="S93" s="51"/>
      <c r="T93" s="51"/>
      <c r="U93" s="51"/>
      <c r="V93" s="51"/>
      <c r="W93" s="51"/>
      <c r="X93" s="51"/>
      <c r="Z93" s="51"/>
      <c r="AA93" s="51"/>
      <c r="AB93" s="51"/>
      <c r="AC93" s="51"/>
      <c r="AD93" s="51"/>
      <c r="AE93" s="51"/>
      <c r="AF93" s="51"/>
      <c r="AH93" s="51"/>
      <c r="AI93" s="51"/>
      <c r="AJ93" s="51"/>
      <c r="AK93" s="51"/>
      <c r="AL93" s="51"/>
      <c r="AM93" s="51"/>
      <c r="AN93" s="51"/>
      <c r="AP93" s="51"/>
      <c r="AQ93" s="51"/>
      <c r="AR93" s="51"/>
      <c r="AS93" s="51"/>
      <c r="AT93" s="51"/>
      <c r="AU93" s="51"/>
      <c r="AV93" s="51"/>
      <c r="AX93" s="51"/>
      <c r="AY93" s="51"/>
      <c r="AZ93" s="51"/>
      <c r="BA93" s="51"/>
      <c r="BB93" s="51"/>
      <c r="BC93" s="51"/>
      <c r="BD93" s="51"/>
      <c r="BF93" s="51"/>
      <c r="BG93" s="51"/>
      <c r="BH93" s="51"/>
      <c r="BI93" s="51"/>
      <c r="BJ93" s="51"/>
      <c r="BK93" s="51"/>
      <c r="BL93" s="51"/>
      <c r="BN93" s="51"/>
      <c r="BO93" s="51"/>
      <c r="BP93" s="51"/>
      <c r="BQ93" s="51"/>
      <c r="BR93" s="51"/>
      <c r="BS93" s="51"/>
      <c r="BT93" s="51"/>
      <c r="BV93" s="51"/>
      <c r="BW93" s="51"/>
      <c r="BX93" s="51"/>
      <c r="BY93" s="51"/>
      <c r="BZ93" s="51"/>
      <c r="CA93" s="51"/>
      <c r="CB93" s="51"/>
      <c r="CD93" s="51"/>
      <c r="CE93" s="51"/>
      <c r="CF93" s="51"/>
      <c r="CG93" s="51"/>
      <c r="CH93" s="51"/>
      <c r="CI93" s="51"/>
      <c r="CJ93" s="51"/>
      <c r="CL93" s="51"/>
      <c r="CM93" s="51"/>
      <c r="CN93" s="51"/>
      <c r="CO93" s="51"/>
      <c r="CP93" s="51"/>
      <c r="CQ93" s="51"/>
      <c r="CR93" s="51"/>
      <c r="CT93" s="51"/>
      <c r="CU93" s="51"/>
      <c r="CV93" s="51"/>
      <c r="CW93" s="51"/>
      <c r="CX93" s="51"/>
      <c r="CY93" s="51"/>
      <c r="CZ93" s="51"/>
      <c r="DB93" s="51"/>
      <c r="DC93" s="51"/>
      <c r="DD93" s="51"/>
      <c r="DE93" s="51"/>
      <c r="DF93" s="51"/>
      <c r="DG93" s="51"/>
      <c r="DH93" s="51"/>
      <c r="DJ93" s="51"/>
      <c r="DK93" s="51"/>
      <c r="DL93" s="51"/>
      <c r="DM93" s="51"/>
      <c r="DN93" s="51"/>
      <c r="DO93" s="51"/>
      <c r="DP93" s="51"/>
      <c r="DR93" s="51"/>
      <c r="DS93" s="51"/>
      <c r="DT93" s="51"/>
      <c r="DU93" s="51"/>
      <c r="DV93" s="51"/>
      <c r="DW93" s="51"/>
      <c r="DX93" s="51"/>
      <c r="DZ93" s="51"/>
      <c r="EA93" s="51"/>
      <c r="EB93" s="51"/>
      <c r="EC93" s="51"/>
      <c r="ED93" s="51"/>
      <c r="EE93" s="51"/>
      <c r="EF93" s="51"/>
      <c r="EH93" s="51"/>
      <c r="EI93" s="51"/>
      <c r="EJ93" s="51"/>
      <c r="EK93" s="51"/>
      <c r="EL93" s="51"/>
      <c r="EM93" s="51"/>
      <c r="EN93" s="51"/>
      <c r="EP93" s="51"/>
      <c r="EQ93" s="51"/>
      <c r="ER93" s="51"/>
      <c r="ES93" s="51"/>
      <c r="ET93" s="51"/>
      <c r="EU93" s="51"/>
      <c r="EV93" s="51"/>
      <c r="EX93" s="51"/>
      <c r="EY93" s="51"/>
      <c r="EZ93" s="51"/>
      <c r="FA93" s="51"/>
      <c r="FB93" s="51"/>
      <c r="FC93" s="51"/>
      <c r="FD93" s="51"/>
    </row>
    <row r="94" customFormat="false" ht="15" hidden="false" customHeight="false" outlineLevel="0" collapsed="false">
      <c r="A94" s="19"/>
      <c r="B94" s="51"/>
      <c r="C94" s="51"/>
      <c r="D94" s="51"/>
      <c r="E94" s="51"/>
      <c r="F94" s="51"/>
      <c r="G94" s="51"/>
      <c r="H94" s="51"/>
      <c r="J94" s="51"/>
      <c r="K94" s="51"/>
      <c r="L94" s="51"/>
      <c r="M94" s="51"/>
      <c r="N94" s="51"/>
      <c r="O94" s="51"/>
      <c r="P94" s="51"/>
      <c r="R94" s="51"/>
      <c r="S94" s="51"/>
      <c r="T94" s="51"/>
      <c r="U94" s="51"/>
      <c r="V94" s="51"/>
      <c r="W94" s="51"/>
      <c r="X94" s="51"/>
      <c r="Z94" s="51"/>
      <c r="AA94" s="51"/>
      <c r="AB94" s="51"/>
      <c r="AC94" s="51"/>
      <c r="AD94" s="51"/>
      <c r="AE94" s="51"/>
      <c r="AF94" s="51"/>
      <c r="AH94" s="51"/>
      <c r="AI94" s="51"/>
      <c r="AJ94" s="51"/>
      <c r="AK94" s="51"/>
      <c r="AL94" s="51"/>
      <c r="AM94" s="51"/>
      <c r="AN94" s="51"/>
      <c r="AP94" s="51"/>
      <c r="AQ94" s="51"/>
      <c r="AR94" s="51"/>
      <c r="AS94" s="51"/>
      <c r="AT94" s="51"/>
      <c r="AU94" s="51"/>
      <c r="AV94" s="51"/>
      <c r="AX94" s="51"/>
      <c r="AY94" s="51"/>
      <c r="AZ94" s="51"/>
      <c r="BA94" s="51"/>
      <c r="BB94" s="51"/>
      <c r="BC94" s="51"/>
      <c r="BD94" s="51"/>
      <c r="BF94" s="51"/>
      <c r="BG94" s="51"/>
      <c r="BH94" s="51"/>
      <c r="BI94" s="51"/>
      <c r="BJ94" s="51"/>
      <c r="BK94" s="51"/>
      <c r="BL94" s="51"/>
      <c r="BN94" s="51"/>
      <c r="BO94" s="51"/>
      <c r="BP94" s="51"/>
      <c r="BQ94" s="51"/>
      <c r="BR94" s="51"/>
      <c r="BS94" s="51"/>
      <c r="BT94" s="51"/>
      <c r="BV94" s="51"/>
      <c r="BW94" s="51"/>
      <c r="BX94" s="51"/>
      <c r="BY94" s="51"/>
      <c r="BZ94" s="51"/>
      <c r="CA94" s="51"/>
      <c r="CB94" s="51"/>
      <c r="CD94" s="51"/>
      <c r="CE94" s="51"/>
      <c r="CF94" s="51"/>
      <c r="CG94" s="51"/>
      <c r="CH94" s="51"/>
      <c r="CI94" s="51"/>
      <c r="CJ94" s="51"/>
      <c r="CL94" s="51"/>
      <c r="CM94" s="51"/>
      <c r="CN94" s="51"/>
      <c r="CO94" s="51"/>
      <c r="CP94" s="51"/>
      <c r="CQ94" s="51"/>
      <c r="CR94" s="51"/>
      <c r="CT94" s="51"/>
      <c r="CU94" s="51"/>
      <c r="CV94" s="51"/>
      <c r="CW94" s="51"/>
      <c r="CX94" s="51"/>
      <c r="CY94" s="51"/>
      <c r="CZ94" s="51"/>
      <c r="DB94" s="51"/>
      <c r="DC94" s="51"/>
      <c r="DD94" s="51"/>
      <c r="DE94" s="51"/>
      <c r="DF94" s="51"/>
      <c r="DG94" s="51"/>
      <c r="DH94" s="51"/>
      <c r="DJ94" s="51"/>
      <c r="DK94" s="51"/>
      <c r="DL94" s="51"/>
      <c r="DM94" s="51"/>
      <c r="DN94" s="51"/>
      <c r="DO94" s="51"/>
      <c r="DP94" s="51"/>
      <c r="DR94" s="51"/>
      <c r="DS94" s="51"/>
      <c r="DT94" s="51"/>
      <c r="DU94" s="51"/>
      <c r="DV94" s="51"/>
      <c r="DW94" s="51"/>
      <c r="DX94" s="51"/>
      <c r="DZ94" s="51"/>
      <c r="EA94" s="51"/>
      <c r="EB94" s="51"/>
      <c r="EC94" s="51"/>
      <c r="ED94" s="51"/>
      <c r="EE94" s="51"/>
      <c r="EF94" s="51"/>
      <c r="EH94" s="51"/>
      <c r="EI94" s="51"/>
      <c r="EJ94" s="51"/>
      <c r="EK94" s="51"/>
      <c r="EL94" s="51"/>
      <c r="EM94" s="51"/>
      <c r="EN94" s="51"/>
      <c r="EP94" s="51"/>
      <c r="EQ94" s="51"/>
      <c r="ER94" s="51"/>
      <c r="ES94" s="51"/>
      <c r="ET94" s="51"/>
      <c r="EU94" s="51"/>
      <c r="EV94" s="51"/>
      <c r="EX94" s="51"/>
      <c r="EY94" s="51"/>
      <c r="EZ94" s="51"/>
      <c r="FA94" s="51"/>
      <c r="FB94" s="51"/>
      <c r="FC94" s="51"/>
      <c r="FD94" s="51"/>
    </row>
    <row r="95" customFormat="false" ht="15" hidden="false" customHeight="false" outlineLevel="0" collapsed="false">
      <c r="A95" s="19"/>
      <c r="B95" s="51"/>
      <c r="C95" s="51"/>
      <c r="D95" s="51"/>
      <c r="E95" s="51"/>
      <c r="F95" s="51"/>
      <c r="G95" s="51"/>
      <c r="H95" s="51"/>
      <c r="J95" s="51"/>
      <c r="K95" s="51"/>
      <c r="L95" s="51"/>
      <c r="M95" s="51"/>
      <c r="N95" s="51"/>
      <c r="O95" s="51"/>
      <c r="P95" s="51"/>
      <c r="R95" s="51"/>
      <c r="S95" s="51"/>
      <c r="T95" s="51"/>
      <c r="U95" s="51"/>
      <c r="V95" s="51"/>
      <c r="W95" s="51"/>
      <c r="X95" s="51"/>
      <c r="Z95" s="51"/>
      <c r="AA95" s="51"/>
      <c r="AB95" s="51"/>
      <c r="AC95" s="51"/>
      <c r="AD95" s="51"/>
      <c r="AE95" s="51"/>
      <c r="AF95" s="51"/>
      <c r="AH95" s="51"/>
      <c r="AI95" s="51"/>
      <c r="AJ95" s="51"/>
      <c r="AK95" s="51"/>
      <c r="AL95" s="51"/>
      <c r="AM95" s="51"/>
      <c r="AN95" s="51"/>
      <c r="AP95" s="51"/>
      <c r="AQ95" s="51"/>
      <c r="AR95" s="51"/>
      <c r="AS95" s="51"/>
      <c r="AT95" s="51"/>
      <c r="AU95" s="51"/>
      <c r="AV95" s="51"/>
      <c r="AX95" s="51"/>
      <c r="AY95" s="51"/>
      <c r="AZ95" s="51"/>
      <c r="BA95" s="51"/>
      <c r="BB95" s="51"/>
      <c r="BC95" s="51"/>
      <c r="BD95" s="51"/>
      <c r="BF95" s="51"/>
      <c r="BG95" s="51"/>
      <c r="BH95" s="51"/>
      <c r="BI95" s="51"/>
      <c r="BJ95" s="51"/>
      <c r="BK95" s="51"/>
      <c r="BL95" s="51"/>
      <c r="BN95" s="51"/>
      <c r="BO95" s="51"/>
      <c r="BP95" s="51"/>
      <c r="BQ95" s="51"/>
      <c r="BR95" s="51"/>
      <c r="BS95" s="51"/>
      <c r="BT95" s="51"/>
      <c r="BV95" s="51"/>
      <c r="BW95" s="51"/>
      <c r="BX95" s="51"/>
      <c r="BY95" s="51"/>
      <c r="BZ95" s="51"/>
      <c r="CA95" s="51"/>
      <c r="CB95" s="51"/>
      <c r="CD95" s="51"/>
      <c r="CE95" s="51"/>
      <c r="CF95" s="51"/>
      <c r="CG95" s="51"/>
      <c r="CH95" s="51"/>
      <c r="CI95" s="51"/>
      <c r="CJ95" s="51"/>
      <c r="CL95" s="51"/>
      <c r="CM95" s="51"/>
      <c r="CN95" s="51"/>
      <c r="CO95" s="51"/>
      <c r="CP95" s="51"/>
      <c r="CQ95" s="51"/>
      <c r="CR95" s="51"/>
      <c r="CT95" s="51"/>
      <c r="CU95" s="51"/>
      <c r="CV95" s="51"/>
      <c r="CW95" s="51"/>
      <c r="CX95" s="51"/>
      <c r="CY95" s="51"/>
      <c r="CZ95" s="51"/>
      <c r="DB95" s="51"/>
      <c r="DC95" s="51"/>
      <c r="DD95" s="51"/>
      <c r="DE95" s="51"/>
      <c r="DF95" s="51"/>
      <c r="DG95" s="51"/>
      <c r="DH95" s="51"/>
      <c r="DJ95" s="51"/>
      <c r="DK95" s="51"/>
      <c r="DL95" s="51"/>
      <c r="DM95" s="51"/>
      <c r="DN95" s="51"/>
      <c r="DO95" s="51"/>
      <c r="DP95" s="51"/>
      <c r="DR95" s="51"/>
      <c r="DS95" s="51"/>
      <c r="DT95" s="51"/>
      <c r="DU95" s="51"/>
      <c r="DV95" s="51"/>
      <c r="DW95" s="51"/>
      <c r="DX95" s="51"/>
      <c r="DZ95" s="51"/>
      <c r="EA95" s="51"/>
      <c r="EB95" s="51"/>
      <c r="EC95" s="51"/>
      <c r="ED95" s="51"/>
      <c r="EE95" s="51"/>
      <c r="EF95" s="51"/>
      <c r="EH95" s="51"/>
      <c r="EI95" s="51"/>
      <c r="EJ95" s="51"/>
      <c r="EK95" s="51"/>
      <c r="EL95" s="51"/>
      <c r="EM95" s="51"/>
      <c r="EN95" s="51"/>
      <c r="EP95" s="51"/>
      <c r="EQ95" s="51"/>
      <c r="ER95" s="51"/>
      <c r="ES95" s="51"/>
      <c r="ET95" s="51"/>
      <c r="EU95" s="51"/>
      <c r="EV95" s="51"/>
      <c r="EX95" s="51"/>
      <c r="EY95" s="51"/>
      <c r="EZ95" s="51"/>
      <c r="FA95" s="51"/>
      <c r="FB95" s="51"/>
      <c r="FC95" s="51"/>
      <c r="FD95" s="51"/>
    </row>
    <row r="96" customFormat="false" ht="15" hidden="false" customHeight="false" outlineLevel="0" collapsed="false">
      <c r="A96" s="19"/>
      <c r="B96" s="51"/>
      <c r="C96" s="51"/>
      <c r="D96" s="51"/>
      <c r="E96" s="51"/>
      <c r="F96" s="51"/>
      <c r="G96" s="51"/>
      <c r="H96" s="51"/>
      <c r="J96" s="51"/>
      <c r="K96" s="51"/>
      <c r="L96" s="51"/>
      <c r="M96" s="51"/>
      <c r="N96" s="51"/>
      <c r="O96" s="51"/>
      <c r="P96" s="51"/>
      <c r="R96" s="51"/>
      <c r="S96" s="51"/>
      <c r="T96" s="51"/>
      <c r="U96" s="51"/>
      <c r="V96" s="51"/>
      <c r="W96" s="51"/>
      <c r="X96" s="51"/>
      <c r="Z96" s="51"/>
      <c r="AA96" s="51"/>
      <c r="AB96" s="51"/>
      <c r="AC96" s="51"/>
      <c r="AD96" s="51"/>
      <c r="AE96" s="51"/>
      <c r="AF96" s="51"/>
      <c r="AH96" s="51"/>
      <c r="AI96" s="51"/>
      <c r="AJ96" s="51"/>
      <c r="AK96" s="51"/>
      <c r="AL96" s="51"/>
      <c r="AM96" s="51"/>
      <c r="AN96" s="51"/>
      <c r="AP96" s="51"/>
      <c r="AQ96" s="51"/>
      <c r="AR96" s="51"/>
      <c r="AS96" s="51"/>
      <c r="AT96" s="51"/>
      <c r="AU96" s="51"/>
      <c r="AV96" s="51"/>
      <c r="AX96" s="51"/>
      <c r="AY96" s="51"/>
      <c r="AZ96" s="51"/>
      <c r="BA96" s="51"/>
      <c r="BB96" s="51"/>
      <c r="BC96" s="51"/>
      <c r="BD96" s="51"/>
      <c r="BF96" s="51"/>
      <c r="BG96" s="51"/>
      <c r="BH96" s="51"/>
      <c r="BI96" s="51"/>
      <c r="BJ96" s="51"/>
      <c r="BK96" s="51"/>
      <c r="BL96" s="51"/>
      <c r="BN96" s="51"/>
      <c r="BO96" s="51"/>
      <c r="BP96" s="51"/>
      <c r="BQ96" s="51"/>
      <c r="BR96" s="51"/>
      <c r="BS96" s="51"/>
      <c r="BT96" s="51"/>
      <c r="BV96" s="51"/>
      <c r="BW96" s="51"/>
      <c r="BX96" s="51"/>
      <c r="BY96" s="51"/>
      <c r="BZ96" s="51"/>
      <c r="CA96" s="51"/>
      <c r="CB96" s="51"/>
      <c r="CD96" s="51"/>
      <c r="CE96" s="51"/>
      <c r="CF96" s="51"/>
      <c r="CG96" s="51"/>
      <c r="CH96" s="51"/>
      <c r="CI96" s="51"/>
      <c r="CJ96" s="51"/>
      <c r="CL96" s="51"/>
      <c r="CM96" s="51"/>
      <c r="CN96" s="51"/>
      <c r="CO96" s="51"/>
      <c r="CP96" s="51"/>
      <c r="CQ96" s="51"/>
      <c r="CR96" s="51"/>
      <c r="CT96" s="51"/>
      <c r="CU96" s="51"/>
      <c r="CV96" s="51"/>
      <c r="CW96" s="51"/>
      <c r="CX96" s="51"/>
      <c r="CY96" s="51"/>
      <c r="CZ96" s="51"/>
      <c r="DB96" s="51"/>
      <c r="DC96" s="51"/>
      <c r="DD96" s="51"/>
      <c r="DE96" s="51"/>
      <c r="DF96" s="51"/>
      <c r="DG96" s="51"/>
      <c r="DH96" s="51"/>
      <c r="DJ96" s="51"/>
      <c r="DK96" s="51"/>
      <c r="DL96" s="51"/>
      <c r="DM96" s="51"/>
      <c r="DN96" s="51"/>
      <c r="DO96" s="51"/>
      <c r="DP96" s="51"/>
      <c r="DR96" s="51"/>
      <c r="DS96" s="51"/>
      <c r="DT96" s="51"/>
      <c r="DU96" s="51"/>
      <c r="DV96" s="51"/>
      <c r="DW96" s="51"/>
      <c r="DX96" s="51"/>
      <c r="DZ96" s="51"/>
      <c r="EA96" s="51"/>
      <c r="EB96" s="51"/>
      <c r="EC96" s="51"/>
      <c r="ED96" s="51"/>
      <c r="EE96" s="51"/>
      <c r="EF96" s="51"/>
      <c r="EH96" s="51"/>
      <c r="EI96" s="51"/>
      <c r="EJ96" s="51"/>
      <c r="EK96" s="51"/>
      <c r="EL96" s="51"/>
      <c r="EM96" s="51"/>
      <c r="EN96" s="51"/>
      <c r="EP96" s="51"/>
      <c r="EQ96" s="51"/>
      <c r="ER96" s="51"/>
      <c r="ES96" s="51"/>
      <c r="ET96" s="51"/>
      <c r="EU96" s="51"/>
      <c r="EV96" s="51"/>
      <c r="EX96" s="51"/>
      <c r="EY96" s="51"/>
      <c r="EZ96" s="51"/>
      <c r="FA96" s="51"/>
      <c r="FB96" s="51"/>
      <c r="FC96" s="51"/>
      <c r="FD96" s="51"/>
    </row>
    <row r="97" customFormat="false" ht="16.5" hidden="false" customHeight="true" outlineLevel="0" collapsed="false">
      <c r="A97" s="19"/>
      <c r="B97" s="51"/>
      <c r="C97" s="51"/>
      <c r="D97" s="51"/>
      <c r="E97" s="51"/>
      <c r="F97" s="51"/>
      <c r="G97" s="51"/>
      <c r="H97" s="51"/>
      <c r="J97" s="51"/>
      <c r="K97" s="51"/>
      <c r="L97" s="51"/>
      <c r="M97" s="51"/>
      <c r="N97" s="51"/>
      <c r="O97" s="51"/>
      <c r="P97" s="51"/>
      <c r="R97" s="51"/>
      <c r="S97" s="51"/>
      <c r="T97" s="51"/>
      <c r="U97" s="51"/>
      <c r="V97" s="51"/>
      <c r="W97" s="51"/>
      <c r="X97" s="51"/>
      <c r="Z97" s="51"/>
      <c r="AA97" s="51"/>
      <c r="AB97" s="51"/>
      <c r="AC97" s="51"/>
      <c r="AD97" s="51"/>
      <c r="AE97" s="51"/>
      <c r="AF97" s="51"/>
      <c r="AH97" s="51"/>
      <c r="AI97" s="51"/>
      <c r="AJ97" s="51"/>
      <c r="AK97" s="51"/>
      <c r="AL97" s="51"/>
      <c r="AM97" s="51"/>
      <c r="AN97" s="51"/>
      <c r="AP97" s="51"/>
      <c r="AQ97" s="51"/>
      <c r="AR97" s="51"/>
      <c r="AS97" s="51"/>
      <c r="AT97" s="51"/>
      <c r="AU97" s="51"/>
      <c r="AV97" s="51"/>
      <c r="AX97" s="51"/>
      <c r="AY97" s="51"/>
      <c r="AZ97" s="51"/>
      <c r="BA97" s="51"/>
      <c r="BB97" s="51"/>
      <c r="BC97" s="51"/>
      <c r="BD97" s="51"/>
      <c r="BF97" s="51"/>
      <c r="BG97" s="51"/>
      <c r="BH97" s="51"/>
      <c r="BI97" s="51"/>
      <c r="BJ97" s="51"/>
      <c r="BK97" s="51"/>
      <c r="BL97" s="51"/>
      <c r="BN97" s="51"/>
      <c r="BO97" s="51"/>
      <c r="BP97" s="51"/>
      <c r="BQ97" s="51"/>
      <c r="BR97" s="51"/>
      <c r="BS97" s="51"/>
      <c r="BT97" s="51"/>
      <c r="BV97" s="51"/>
      <c r="BW97" s="51"/>
      <c r="BX97" s="51"/>
      <c r="BY97" s="51"/>
      <c r="BZ97" s="51"/>
      <c r="CA97" s="51"/>
      <c r="CB97" s="51"/>
      <c r="CD97" s="51"/>
      <c r="CE97" s="51"/>
      <c r="CF97" s="51"/>
      <c r="CG97" s="51"/>
      <c r="CH97" s="51"/>
      <c r="CI97" s="51"/>
      <c r="CJ97" s="51"/>
      <c r="CL97" s="51"/>
      <c r="CM97" s="51"/>
      <c r="CN97" s="51"/>
      <c r="CO97" s="51"/>
      <c r="CP97" s="51"/>
      <c r="CQ97" s="51"/>
      <c r="CR97" s="51"/>
      <c r="CT97" s="51"/>
      <c r="CU97" s="51"/>
      <c r="CV97" s="51"/>
      <c r="CW97" s="51"/>
      <c r="CX97" s="51"/>
      <c r="CY97" s="51"/>
      <c r="CZ97" s="51"/>
      <c r="DB97" s="51"/>
      <c r="DC97" s="51"/>
      <c r="DD97" s="51"/>
      <c r="DE97" s="51"/>
      <c r="DF97" s="51"/>
      <c r="DG97" s="51"/>
      <c r="DH97" s="51"/>
      <c r="DJ97" s="51"/>
      <c r="DK97" s="51"/>
      <c r="DL97" s="51"/>
      <c r="DM97" s="51"/>
      <c r="DN97" s="51"/>
      <c r="DO97" s="51"/>
      <c r="DP97" s="51"/>
      <c r="DR97" s="51"/>
      <c r="DS97" s="51"/>
      <c r="DT97" s="51"/>
      <c r="DU97" s="51"/>
      <c r="DV97" s="51"/>
      <c r="DW97" s="51"/>
      <c r="DX97" s="51"/>
      <c r="DZ97" s="51"/>
      <c r="EA97" s="51"/>
      <c r="EB97" s="51"/>
      <c r="EC97" s="51"/>
      <c r="ED97" s="51"/>
      <c r="EE97" s="51"/>
      <c r="EF97" s="51"/>
      <c r="EH97" s="51"/>
      <c r="EI97" s="51"/>
      <c r="EJ97" s="51"/>
      <c r="EK97" s="51"/>
      <c r="EL97" s="51"/>
      <c r="EM97" s="51"/>
      <c r="EN97" s="51"/>
      <c r="EP97" s="51"/>
      <c r="EQ97" s="51"/>
      <c r="ER97" s="51"/>
      <c r="ES97" s="51"/>
      <c r="ET97" s="51"/>
      <c r="EU97" s="51"/>
      <c r="EV97" s="51"/>
      <c r="EX97" s="51"/>
      <c r="EY97" s="51"/>
      <c r="EZ97" s="51"/>
      <c r="FA97" s="51"/>
      <c r="FB97" s="51"/>
      <c r="FC97" s="51"/>
      <c r="FD97" s="51"/>
    </row>
    <row r="100" customFormat="false" ht="15" hidden="false" customHeight="false" outlineLevel="0" collapsed="false"/>
    <row r="101" customFormat="false" ht="15.45" hidden="false" customHeight="false" outlineLevel="0" collapsed="false">
      <c r="A101" s="8" t="s">
        <v>1</v>
      </c>
      <c r="B101" s="52" t="s">
        <v>126</v>
      </c>
      <c r="D101" s="47" t="s">
        <v>103</v>
      </c>
      <c r="E101" s="47"/>
      <c r="F101" s="47"/>
      <c r="G101" s="15" t="s">
        <v>104</v>
      </c>
      <c r="H101" s="5"/>
      <c r="I101" s="8" t="s">
        <v>1</v>
      </c>
      <c r="J101" s="52" t="s">
        <v>126</v>
      </c>
      <c r="L101" s="47" t="s">
        <v>103</v>
      </c>
      <c r="M101" s="47"/>
      <c r="N101" s="47"/>
      <c r="O101" s="15" t="s">
        <v>104</v>
      </c>
      <c r="P101" s="5"/>
      <c r="Q101" s="8" t="s">
        <v>1</v>
      </c>
      <c r="R101" s="52" t="s">
        <v>126</v>
      </c>
      <c r="T101" s="47" t="s">
        <v>103</v>
      </c>
      <c r="U101" s="47"/>
      <c r="V101" s="47"/>
      <c r="W101" s="15" t="s">
        <v>105</v>
      </c>
      <c r="X101" s="5"/>
      <c r="Y101" s="8" t="s">
        <v>1</v>
      </c>
      <c r="Z101" s="52" t="s">
        <v>126</v>
      </c>
      <c r="AB101" s="47" t="s">
        <v>103</v>
      </c>
      <c r="AC101" s="47"/>
      <c r="AD101" s="47"/>
      <c r="AE101" s="15" t="s">
        <v>105</v>
      </c>
      <c r="AF101" s="5"/>
      <c r="AG101" s="8" t="s">
        <v>1</v>
      </c>
      <c r="AH101" s="52" t="s">
        <v>126</v>
      </c>
      <c r="AJ101" s="47" t="s">
        <v>103</v>
      </c>
      <c r="AK101" s="47"/>
      <c r="AL101" s="47"/>
      <c r="AM101" s="15" t="s">
        <v>105</v>
      </c>
      <c r="AN101" s="5"/>
      <c r="AO101" s="8" t="s">
        <v>1</v>
      </c>
      <c r="AP101" s="52" t="s">
        <v>126</v>
      </c>
      <c r="AR101" s="47" t="s">
        <v>103</v>
      </c>
      <c r="AS101" s="47"/>
      <c r="AT101" s="47"/>
      <c r="AU101" s="15" t="s">
        <v>105</v>
      </c>
      <c r="AV101" s="5"/>
      <c r="AW101" s="8" t="s">
        <v>1</v>
      </c>
      <c r="AX101" s="52" t="s">
        <v>126</v>
      </c>
      <c r="AZ101" s="47" t="s">
        <v>103</v>
      </c>
      <c r="BA101" s="47"/>
      <c r="BB101" s="47"/>
      <c r="BC101" s="15" t="s">
        <v>105</v>
      </c>
      <c r="BD101" s="5"/>
      <c r="BE101" s="8" t="s">
        <v>1</v>
      </c>
      <c r="BF101" s="52" t="s">
        <v>126</v>
      </c>
      <c r="BH101" s="47" t="s">
        <v>103</v>
      </c>
      <c r="BI101" s="47"/>
      <c r="BJ101" s="47"/>
      <c r="BK101" s="15" t="s">
        <v>105</v>
      </c>
      <c r="BL101" s="5"/>
      <c r="BM101" s="8" t="s">
        <v>1</v>
      </c>
      <c r="BN101" s="52" t="s">
        <v>126</v>
      </c>
      <c r="BP101" s="47" t="s">
        <v>103</v>
      </c>
      <c r="BQ101" s="47"/>
      <c r="BR101" s="47"/>
      <c r="BS101" s="15" t="s">
        <v>105</v>
      </c>
      <c r="BT101" s="5"/>
      <c r="BU101" s="8" t="s">
        <v>1</v>
      </c>
      <c r="BV101" s="52" t="s">
        <v>126</v>
      </c>
      <c r="BX101" s="47" t="s">
        <v>103</v>
      </c>
      <c r="BY101" s="47"/>
      <c r="BZ101" s="47"/>
      <c r="CA101" s="15" t="s">
        <v>105</v>
      </c>
      <c r="CB101" s="5"/>
      <c r="CC101" s="8" t="s">
        <v>1</v>
      </c>
      <c r="CD101" s="52" t="s">
        <v>126</v>
      </c>
      <c r="CF101" s="47" t="s">
        <v>103</v>
      </c>
      <c r="CG101" s="47"/>
      <c r="CH101" s="47"/>
      <c r="CI101" s="15" t="s">
        <v>105</v>
      </c>
      <c r="CJ101" s="5"/>
      <c r="CK101" s="8" t="s">
        <v>1</v>
      </c>
      <c r="CL101" s="52" t="s">
        <v>126</v>
      </c>
      <c r="CN101" s="47" t="s">
        <v>103</v>
      </c>
      <c r="CO101" s="47"/>
      <c r="CP101" s="47"/>
      <c r="CQ101" s="15" t="s">
        <v>105</v>
      </c>
      <c r="CR101" s="5"/>
      <c r="CS101" s="8" t="s">
        <v>1</v>
      </c>
      <c r="CT101" s="52" t="s">
        <v>126</v>
      </c>
      <c r="CV101" s="47" t="s">
        <v>103</v>
      </c>
      <c r="CW101" s="47"/>
      <c r="CX101" s="47"/>
      <c r="CY101" s="15" t="s">
        <v>105</v>
      </c>
      <c r="CZ101" s="5"/>
      <c r="DA101" s="8" t="s">
        <v>1</v>
      </c>
      <c r="DB101" s="52" t="s">
        <v>126</v>
      </c>
      <c r="DD101" s="47" t="s">
        <v>103</v>
      </c>
      <c r="DE101" s="47"/>
      <c r="DF101" s="47"/>
      <c r="DG101" s="15" t="s">
        <v>105</v>
      </c>
      <c r="DH101" s="5"/>
      <c r="DI101" s="8" t="s">
        <v>1</v>
      </c>
      <c r="DJ101" s="52" t="s">
        <v>126</v>
      </c>
      <c r="DL101" s="47" t="s">
        <v>103</v>
      </c>
      <c r="DM101" s="47"/>
      <c r="DN101" s="47"/>
      <c r="DO101" s="15" t="s">
        <v>105</v>
      </c>
      <c r="DP101" s="5"/>
      <c r="DQ101" s="8" t="s">
        <v>1</v>
      </c>
      <c r="DR101" s="52" t="s">
        <v>126</v>
      </c>
      <c r="DT101" s="47" t="s">
        <v>103</v>
      </c>
      <c r="DU101" s="47"/>
      <c r="DV101" s="47"/>
      <c r="DW101" s="15" t="s">
        <v>105</v>
      </c>
      <c r="DX101" s="5"/>
      <c r="DY101" s="8" t="s">
        <v>1</v>
      </c>
      <c r="DZ101" s="52" t="s">
        <v>126</v>
      </c>
      <c r="EB101" s="47" t="s">
        <v>103</v>
      </c>
      <c r="EC101" s="47"/>
      <c r="ED101" s="47"/>
      <c r="EE101" s="15" t="s">
        <v>105</v>
      </c>
      <c r="EF101" s="5"/>
      <c r="EG101" s="8" t="s">
        <v>1</v>
      </c>
      <c r="EH101" s="52" t="s">
        <v>126</v>
      </c>
      <c r="EJ101" s="47" t="s">
        <v>103</v>
      </c>
      <c r="EK101" s="47"/>
      <c r="EL101" s="47"/>
      <c r="EM101" s="15" t="s">
        <v>105</v>
      </c>
      <c r="EN101" s="5"/>
      <c r="EO101" s="8" t="s">
        <v>1</v>
      </c>
      <c r="EP101" s="52" t="s">
        <v>126</v>
      </c>
      <c r="ER101" s="47" t="s">
        <v>103</v>
      </c>
      <c r="ES101" s="47"/>
      <c r="ET101" s="47"/>
      <c r="EU101" s="15" t="s">
        <v>105</v>
      </c>
      <c r="EV101" s="5"/>
      <c r="EW101" s="8" t="s">
        <v>1</v>
      </c>
      <c r="EX101" s="52" t="s">
        <v>126</v>
      </c>
      <c r="EZ101" s="47" t="s">
        <v>103</v>
      </c>
      <c r="FA101" s="47"/>
      <c r="FB101" s="47"/>
      <c r="FC101" s="15" t="s">
        <v>105</v>
      </c>
      <c r="FD101" s="5"/>
      <c r="FE101" s="8" t="s">
        <v>1</v>
      </c>
    </row>
    <row r="102" customFormat="false" ht="15.75" hidden="false" customHeight="true" outlineLevel="0" collapsed="false">
      <c r="B102" s="9" t="s">
        <v>109</v>
      </c>
      <c r="C102" s="10"/>
      <c r="D102" s="10" t="s">
        <v>127</v>
      </c>
      <c r="E102" s="59" t="s">
        <v>128</v>
      </c>
      <c r="F102" s="9" t="s">
        <v>129</v>
      </c>
      <c r="G102" s="60" t="s">
        <v>130</v>
      </c>
      <c r="H102" s="60"/>
      <c r="J102" s="9" t="s">
        <v>109</v>
      </c>
      <c r="K102" s="10"/>
      <c r="L102" s="10" t="s">
        <v>127</v>
      </c>
      <c r="M102" s="59" t="s">
        <v>131</v>
      </c>
      <c r="N102" s="9" t="s">
        <v>129</v>
      </c>
      <c r="O102" s="60" t="s">
        <v>130</v>
      </c>
      <c r="P102" s="60"/>
      <c r="R102" s="9" t="s">
        <v>109</v>
      </c>
      <c r="S102" s="10"/>
      <c r="T102" s="10" t="s">
        <v>127</v>
      </c>
      <c r="U102" s="59"/>
      <c r="V102" s="9" t="s">
        <v>129</v>
      </c>
      <c r="W102" s="60"/>
      <c r="X102" s="60"/>
      <c r="Z102" s="9" t="s">
        <v>109</v>
      </c>
      <c r="AA102" s="10"/>
      <c r="AB102" s="10" t="s">
        <v>127</v>
      </c>
      <c r="AC102" s="59"/>
      <c r="AD102" s="9" t="s">
        <v>129</v>
      </c>
      <c r="AE102" s="60"/>
      <c r="AF102" s="60"/>
      <c r="AH102" s="9" t="s">
        <v>109</v>
      </c>
      <c r="AI102" s="10"/>
      <c r="AJ102" s="10" t="s">
        <v>127</v>
      </c>
      <c r="AK102" s="59"/>
      <c r="AL102" s="9" t="s">
        <v>129</v>
      </c>
      <c r="AM102" s="60"/>
      <c r="AN102" s="60"/>
      <c r="AP102" s="9" t="s">
        <v>109</v>
      </c>
      <c r="AQ102" s="10"/>
      <c r="AR102" s="10" t="s">
        <v>127</v>
      </c>
      <c r="AS102" s="59"/>
      <c r="AT102" s="9" t="s">
        <v>129</v>
      </c>
      <c r="AU102" s="60"/>
      <c r="AV102" s="60"/>
      <c r="AX102" s="9" t="s">
        <v>109</v>
      </c>
      <c r="AY102" s="10"/>
      <c r="AZ102" s="10" t="s">
        <v>127</v>
      </c>
      <c r="BA102" s="59"/>
      <c r="BB102" s="9" t="s">
        <v>129</v>
      </c>
      <c r="BC102" s="60"/>
      <c r="BD102" s="60"/>
      <c r="BF102" s="9" t="s">
        <v>109</v>
      </c>
      <c r="BG102" s="10"/>
      <c r="BH102" s="10" t="s">
        <v>127</v>
      </c>
      <c r="BI102" s="59"/>
      <c r="BJ102" s="9" t="s">
        <v>129</v>
      </c>
      <c r="BK102" s="60"/>
      <c r="BL102" s="60"/>
      <c r="BN102" s="9" t="s">
        <v>109</v>
      </c>
      <c r="BO102" s="10"/>
      <c r="BP102" s="10" t="s">
        <v>127</v>
      </c>
      <c r="BQ102" s="59"/>
      <c r="BR102" s="9" t="s">
        <v>129</v>
      </c>
      <c r="BS102" s="60"/>
      <c r="BT102" s="60"/>
      <c r="BV102" s="9" t="s">
        <v>109</v>
      </c>
      <c r="BW102" s="10"/>
      <c r="BX102" s="10" t="s">
        <v>127</v>
      </c>
      <c r="BY102" s="59"/>
      <c r="BZ102" s="9" t="s">
        <v>129</v>
      </c>
      <c r="CA102" s="60"/>
      <c r="CB102" s="60"/>
      <c r="CD102" s="9" t="s">
        <v>109</v>
      </c>
      <c r="CE102" s="10"/>
      <c r="CF102" s="10" t="s">
        <v>127</v>
      </c>
      <c r="CG102" s="59"/>
      <c r="CH102" s="9" t="s">
        <v>129</v>
      </c>
      <c r="CI102" s="60"/>
      <c r="CJ102" s="60"/>
      <c r="CL102" s="9" t="s">
        <v>109</v>
      </c>
      <c r="CM102" s="10"/>
      <c r="CN102" s="10" t="s">
        <v>127</v>
      </c>
      <c r="CO102" s="59"/>
      <c r="CP102" s="9" t="s">
        <v>129</v>
      </c>
      <c r="CQ102" s="60"/>
      <c r="CR102" s="60"/>
      <c r="CT102" s="9" t="s">
        <v>109</v>
      </c>
      <c r="CU102" s="10"/>
      <c r="CV102" s="10" t="s">
        <v>127</v>
      </c>
      <c r="CW102" s="59"/>
      <c r="CX102" s="9" t="s">
        <v>129</v>
      </c>
      <c r="CY102" s="60"/>
      <c r="CZ102" s="60"/>
      <c r="DB102" s="9" t="s">
        <v>109</v>
      </c>
      <c r="DC102" s="10"/>
      <c r="DD102" s="10" t="s">
        <v>127</v>
      </c>
      <c r="DE102" s="59"/>
      <c r="DF102" s="9" t="s">
        <v>129</v>
      </c>
      <c r="DG102" s="60"/>
      <c r="DH102" s="60"/>
      <c r="DJ102" s="9" t="s">
        <v>109</v>
      </c>
      <c r="DK102" s="10"/>
      <c r="DL102" s="10" t="s">
        <v>127</v>
      </c>
      <c r="DM102" s="59"/>
      <c r="DN102" s="9" t="s">
        <v>129</v>
      </c>
      <c r="DO102" s="60"/>
      <c r="DP102" s="60"/>
      <c r="DR102" s="9" t="s">
        <v>109</v>
      </c>
      <c r="DS102" s="10"/>
      <c r="DT102" s="10" t="s">
        <v>127</v>
      </c>
      <c r="DU102" s="59"/>
      <c r="DV102" s="9" t="s">
        <v>129</v>
      </c>
      <c r="DW102" s="60"/>
      <c r="DX102" s="60"/>
      <c r="DZ102" s="9" t="s">
        <v>109</v>
      </c>
      <c r="EA102" s="10"/>
      <c r="EB102" s="10" t="s">
        <v>127</v>
      </c>
      <c r="EC102" s="59"/>
      <c r="ED102" s="9" t="s">
        <v>129</v>
      </c>
      <c r="EE102" s="60"/>
      <c r="EF102" s="60"/>
      <c r="EH102" s="9" t="s">
        <v>109</v>
      </c>
      <c r="EI102" s="10"/>
      <c r="EJ102" s="10" t="s">
        <v>127</v>
      </c>
      <c r="EK102" s="59"/>
      <c r="EL102" s="9" t="s">
        <v>129</v>
      </c>
      <c r="EM102" s="60"/>
      <c r="EN102" s="60"/>
      <c r="EP102" s="9" t="s">
        <v>109</v>
      </c>
      <c r="EQ102" s="10"/>
      <c r="ER102" s="10" t="s">
        <v>127</v>
      </c>
      <c r="ES102" s="59"/>
      <c r="ET102" s="9" t="s">
        <v>129</v>
      </c>
      <c r="EU102" s="60"/>
      <c r="EV102" s="60"/>
      <c r="EX102" s="9" t="s">
        <v>109</v>
      </c>
      <c r="EY102" s="10"/>
      <c r="EZ102" s="10" t="s">
        <v>127</v>
      </c>
      <c r="FA102" s="59"/>
      <c r="FB102" s="9" t="s">
        <v>129</v>
      </c>
      <c r="FC102" s="60"/>
      <c r="FD102" s="60"/>
    </row>
    <row r="103" customFormat="false" ht="15" hidden="false" customHeight="true" outlineLevel="0" collapsed="false">
      <c r="B103" s="61" t="s">
        <v>132</v>
      </c>
      <c r="C103" s="61"/>
      <c r="D103" s="61"/>
      <c r="E103" s="61"/>
      <c r="F103" s="61"/>
      <c r="G103" s="61"/>
      <c r="H103" s="61"/>
      <c r="J103" s="61" t="s">
        <v>132</v>
      </c>
      <c r="K103" s="61"/>
      <c r="L103" s="61"/>
      <c r="M103" s="61"/>
      <c r="N103" s="61"/>
      <c r="O103" s="61"/>
      <c r="P103" s="61"/>
      <c r="R103" s="61"/>
      <c r="S103" s="61"/>
      <c r="T103" s="61"/>
      <c r="U103" s="61"/>
      <c r="V103" s="61"/>
      <c r="W103" s="61"/>
      <c r="X103" s="61"/>
      <c r="Z103" s="61"/>
      <c r="AA103" s="61"/>
      <c r="AB103" s="61"/>
      <c r="AC103" s="61"/>
      <c r="AD103" s="61"/>
      <c r="AE103" s="61"/>
      <c r="AF103" s="61"/>
      <c r="AH103" s="61"/>
      <c r="AI103" s="61"/>
      <c r="AJ103" s="61"/>
      <c r="AK103" s="61"/>
      <c r="AL103" s="61"/>
      <c r="AM103" s="61"/>
      <c r="AN103" s="61"/>
      <c r="AP103" s="61"/>
      <c r="AQ103" s="61"/>
      <c r="AR103" s="61"/>
      <c r="AS103" s="61"/>
      <c r="AT103" s="61"/>
      <c r="AU103" s="61"/>
      <c r="AV103" s="61"/>
      <c r="AX103" s="61"/>
      <c r="AY103" s="61"/>
      <c r="AZ103" s="61"/>
      <c r="BA103" s="61"/>
      <c r="BB103" s="61"/>
      <c r="BC103" s="61"/>
      <c r="BD103" s="61"/>
      <c r="BF103" s="61"/>
      <c r="BG103" s="61"/>
      <c r="BH103" s="61"/>
      <c r="BI103" s="61"/>
      <c r="BJ103" s="61"/>
      <c r="BK103" s="61"/>
      <c r="BL103" s="61"/>
      <c r="BN103" s="61"/>
      <c r="BO103" s="61"/>
      <c r="BP103" s="61"/>
      <c r="BQ103" s="61"/>
      <c r="BR103" s="61"/>
      <c r="BS103" s="61"/>
      <c r="BT103" s="61"/>
      <c r="BV103" s="61"/>
      <c r="BW103" s="61"/>
      <c r="BX103" s="61"/>
      <c r="BY103" s="61"/>
      <c r="BZ103" s="61"/>
      <c r="CA103" s="61"/>
      <c r="CB103" s="61"/>
      <c r="CD103" s="61"/>
      <c r="CE103" s="61"/>
      <c r="CF103" s="61"/>
      <c r="CG103" s="61"/>
      <c r="CH103" s="61"/>
      <c r="CI103" s="61"/>
      <c r="CJ103" s="61"/>
      <c r="CL103" s="61"/>
      <c r="CM103" s="61"/>
      <c r="CN103" s="61"/>
      <c r="CO103" s="61"/>
      <c r="CP103" s="61"/>
      <c r="CQ103" s="61"/>
      <c r="CR103" s="61"/>
      <c r="CT103" s="61"/>
      <c r="CU103" s="61"/>
      <c r="CV103" s="61"/>
      <c r="CW103" s="61"/>
      <c r="CX103" s="61"/>
      <c r="CY103" s="61"/>
      <c r="CZ103" s="61"/>
      <c r="DB103" s="61"/>
      <c r="DC103" s="61"/>
      <c r="DD103" s="61"/>
      <c r="DE103" s="61"/>
      <c r="DF103" s="61"/>
      <c r="DG103" s="61"/>
      <c r="DH103" s="61"/>
      <c r="DJ103" s="61"/>
      <c r="DK103" s="61"/>
      <c r="DL103" s="61"/>
      <c r="DM103" s="61"/>
      <c r="DN103" s="61"/>
      <c r="DO103" s="61"/>
      <c r="DP103" s="61"/>
      <c r="DR103" s="61"/>
      <c r="DS103" s="61"/>
      <c r="DT103" s="61"/>
      <c r="DU103" s="61"/>
      <c r="DV103" s="61"/>
      <c r="DW103" s="61"/>
      <c r="DX103" s="61"/>
      <c r="DZ103" s="61"/>
      <c r="EA103" s="61"/>
      <c r="EB103" s="61"/>
      <c r="EC103" s="61"/>
      <c r="ED103" s="61"/>
      <c r="EE103" s="61"/>
      <c r="EF103" s="61"/>
      <c r="EH103" s="61"/>
      <c r="EI103" s="61"/>
      <c r="EJ103" s="61"/>
      <c r="EK103" s="61"/>
      <c r="EL103" s="61"/>
      <c r="EM103" s="61"/>
      <c r="EN103" s="61"/>
      <c r="EP103" s="61"/>
      <c r="EQ103" s="61"/>
      <c r="ER103" s="61"/>
      <c r="ES103" s="61"/>
      <c r="ET103" s="61"/>
      <c r="EU103" s="61"/>
      <c r="EV103" s="61"/>
      <c r="EX103" s="61"/>
      <c r="EY103" s="61"/>
      <c r="EZ103" s="61"/>
      <c r="FA103" s="61"/>
      <c r="FB103" s="61"/>
      <c r="FC103" s="61"/>
      <c r="FD103" s="61"/>
    </row>
    <row r="104" customFormat="false" ht="14.6" hidden="false" customHeight="false" outlineLevel="0" collapsed="false">
      <c r="B104" s="61"/>
      <c r="C104" s="61"/>
      <c r="D104" s="61"/>
      <c r="E104" s="61"/>
      <c r="F104" s="61"/>
      <c r="G104" s="61"/>
      <c r="H104" s="61"/>
      <c r="J104" s="61"/>
      <c r="K104" s="61"/>
      <c r="L104" s="61"/>
      <c r="M104" s="61"/>
      <c r="N104" s="61"/>
      <c r="O104" s="61"/>
      <c r="P104" s="61"/>
      <c r="R104" s="61"/>
      <c r="S104" s="61"/>
      <c r="T104" s="61"/>
      <c r="U104" s="61"/>
      <c r="V104" s="61"/>
      <c r="W104" s="61"/>
      <c r="X104" s="61"/>
      <c r="Z104" s="61"/>
      <c r="AA104" s="61"/>
      <c r="AB104" s="61"/>
      <c r="AC104" s="61"/>
      <c r="AD104" s="61"/>
      <c r="AE104" s="61"/>
      <c r="AF104" s="61"/>
      <c r="AH104" s="61"/>
      <c r="AI104" s="61"/>
      <c r="AJ104" s="61"/>
      <c r="AK104" s="61"/>
      <c r="AL104" s="61"/>
      <c r="AM104" s="61"/>
      <c r="AN104" s="61"/>
      <c r="AP104" s="61"/>
      <c r="AQ104" s="61"/>
      <c r="AR104" s="61"/>
      <c r="AS104" s="61"/>
      <c r="AT104" s="61"/>
      <c r="AU104" s="61"/>
      <c r="AV104" s="61"/>
      <c r="AX104" s="61"/>
      <c r="AY104" s="61"/>
      <c r="AZ104" s="61"/>
      <c r="BA104" s="61"/>
      <c r="BB104" s="61"/>
      <c r="BC104" s="61"/>
      <c r="BD104" s="61"/>
      <c r="BF104" s="61"/>
      <c r="BG104" s="61"/>
      <c r="BH104" s="61"/>
      <c r="BI104" s="61"/>
      <c r="BJ104" s="61"/>
      <c r="BK104" s="61"/>
      <c r="BL104" s="61"/>
      <c r="BN104" s="61"/>
      <c r="BO104" s="61"/>
      <c r="BP104" s="61"/>
      <c r="BQ104" s="61"/>
      <c r="BR104" s="61"/>
      <c r="BS104" s="61"/>
      <c r="BT104" s="61"/>
      <c r="BV104" s="61"/>
      <c r="BW104" s="61"/>
      <c r="BX104" s="61"/>
      <c r="BY104" s="61"/>
      <c r="BZ104" s="61"/>
      <c r="CA104" s="61"/>
      <c r="CB104" s="61"/>
      <c r="CD104" s="61"/>
      <c r="CE104" s="61"/>
      <c r="CF104" s="61"/>
      <c r="CG104" s="61"/>
      <c r="CH104" s="61"/>
      <c r="CI104" s="61"/>
      <c r="CJ104" s="61"/>
      <c r="CL104" s="61"/>
      <c r="CM104" s="61"/>
      <c r="CN104" s="61"/>
      <c r="CO104" s="61"/>
      <c r="CP104" s="61"/>
      <c r="CQ104" s="61"/>
      <c r="CR104" s="61"/>
      <c r="CT104" s="61"/>
      <c r="CU104" s="61"/>
      <c r="CV104" s="61"/>
      <c r="CW104" s="61"/>
      <c r="CX104" s="61"/>
      <c r="CY104" s="61"/>
      <c r="CZ104" s="61"/>
      <c r="DB104" s="61"/>
      <c r="DC104" s="61"/>
      <c r="DD104" s="61"/>
      <c r="DE104" s="61"/>
      <c r="DF104" s="61"/>
      <c r="DG104" s="61"/>
      <c r="DH104" s="61"/>
      <c r="DJ104" s="61"/>
      <c r="DK104" s="61"/>
      <c r="DL104" s="61"/>
      <c r="DM104" s="61"/>
      <c r="DN104" s="61"/>
      <c r="DO104" s="61"/>
      <c r="DP104" s="61"/>
      <c r="DR104" s="61"/>
      <c r="DS104" s="61"/>
      <c r="DT104" s="61"/>
      <c r="DU104" s="61"/>
      <c r="DV104" s="61"/>
      <c r="DW104" s="61"/>
      <c r="DX104" s="61"/>
      <c r="DZ104" s="61"/>
      <c r="EA104" s="61"/>
      <c r="EB104" s="61"/>
      <c r="EC104" s="61"/>
      <c r="ED104" s="61"/>
      <c r="EE104" s="61"/>
      <c r="EF104" s="61"/>
      <c r="EH104" s="61"/>
      <c r="EI104" s="61"/>
      <c r="EJ104" s="61"/>
      <c r="EK104" s="61"/>
      <c r="EL104" s="61"/>
      <c r="EM104" s="61"/>
      <c r="EN104" s="61"/>
      <c r="EP104" s="61"/>
      <c r="EQ104" s="61"/>
      <c r="ER104" s="61"/>
      <c r="ES104" s="61"/>
      <c r="ET104" s="61"/>
      <c r="EU104" s="61"/>
      <c r="EV104" s="61"/>
      <c r="EX104" s="61"/>
      <c r="EY104" s="61"/>
      <c r="EZ104" s="61"/>
      <c r="FA104" s="61"/>
      <c r="FB104" s="61"/>
      <c r="FC104" s="61"/>
      <c r="FD104" s="61"/>
    </row>
    <row r="105" customFormat="false" ht="14.6" hidden="false" customHeight="false" outlineLevel="0" collapsed="false">
      <c r="B105" s="61"/>
      <c r="C105" s="61"/>
      <c r="D105" s="61"/>
      <c r="E105" s="61"/>
      <c r="F105" s="61"/>
      <c r="G105" s="61"/>
      <c r="H105" s="61"/>
      <c r="J105" s="61"/>
      <c r="K105" s="61"/>
      <c r="L105" s="61"/>
      <c r="M105" s="61"/>
      <c r="N105" s="61"/>
      <c r="O105" s="61"/>
      <c r="P105" s="61"/>
      <c r="R105" s="61"/>
      <c r="S105" s="61"/>
      <c r="T105" s="61"/>
      <c r="U105" s="61"/>
      <c r="V105" s="61"/>
      <c r="W105" s="61"/>
      <c r="X105" s="61"/>
      <c r="Z105" s="61"/>
      <c r="AA105" s="61"/>
      <c r="AB105" s="61"/>
      <c r="AC105" s="61"/>
      <c r="AD105" s="61"/>
      <c r="AE105" s="61"/>
      <c r="AF105" s="61"/>
      <c r="AH105" s="61"/>
      <c r="AI105" s="61"/>
      <c r="AJ105" s="61"/>
      <c r="AK105" s="61"/>
      <c r="AL105" s="61"/>
      <c r="AM105" s="61"/>
      <c r="AN105" s="61"/>
      <c r="AP105" s="61"/>
      <c r="AQ105" s="61"/>
      <c r="AR105" s="61"/>
      <c r="AS105" s="61"/>
      <c r="AT105" s="61"/>
      <c r="AU105" s="61"/>
      <c r="AV105" s="61"/>
      <c r="AX105" s="61"/>
      <c r="AY105" s="61"/>
      <c r="AZ105" s="61"/>
      <c r="BA105" s="61"/>
      <c r="BB105" s="61"/>
      <c r="BC105" s="61"/>
      <c r="BD105" s="61"/>
      <c r="BF105" s="61"/>
      <c r="BG105" s="61"/>
      <c r="BH105" s="61"/>
      <c r="BI105" s="61"/>
      <c r="BJ105" s="61"/>
      <c r="BK105" s="61"/>
      <c r="BL105" s="61"/>
      <c r="BN105" s="61"/>
      <c r="BO105" s="61"/>
      <c r="BP105" s="61"/>
      <c r="BQ105" s="61"/>
      <c r="BR105" s="61"/>
      <c r="BS105" s="61"/>
      <c r="BT105" s="61"/>
      <c r="BV105" s="61"/>
      <c r="BW105" s="61"/>
      <c r="BX105" s="61"/>
      <c r="BY105" s="61"/>
      <c r="BZ105" s="61"/>
      <c r="CA105" s="61"/>
      <c r="CB105" s="61"/>
      <c r="CD105" s="61"/>
      <c r="CE105" s="61"/>
      <c r="CF105" s="61"/>
      <c r="CG105" s="61"/>
      <c r="CH105" s="61"/>
      <c r="CI105" s="61"/>
      <c r="CJ105" s="61"/>
      <c r="CL105" s="61"/>
      <c r="CM105" s="61"/>
      <c r="CN105" s="61"/>
      <c r="CO105" s="61"/>
      <c r="CP105" s="61"/>
      <c r="CQ105" s="61"/>
      <c r="CR105" s="61"/>
      <c r="CT105" s="61"/>
      <c r="CU105" s="61"/>
      <c r="CV105" s="61"/>
      <c r="CW105" s="61"/>
      <c r="CX105" s="61"/>
      <c r="CY105" s="61"/>
      <c r="CZ105" s="61"/>
      <c r="DB105" s="61"/>
      <c r="DC105" s="61"/>
      <c r="DD105" s="61"/>
      <c r="DE105" s="61"/>
      <c r="DF105" s="61"/>
      <c r="DG105" s="61"/>
      <c r="DH105" s="61"/>
      <c r="DJ105" s="61"/>
      <c r="DK105" s="61"/>
      <c r="DL105" s="61"/>
      <c r="DM105" s="61"/>
      <c r="DN105" s="61"/>
      <c r="DO105" s="61"/>
      <c r="DP105" s="61"/>
      <c r="DR105" s="61"/>
      <c r="DS105" s="61"/>
      <c r="DT105" s="61"/>
      <c r="DU105" s="61"/>
      <c r="DV105" s="61"/>
      <c r="DW105" s="61"/>
      <c r="DX105" s="61"/>
      <c r="DZ105" s="61"/>
      <c r="EA105" s="61"/>
      <c r="EB105" s="61"/>
      <c r="EC105" s="61"/>
      <c r="ED105" s="61"/>
      <c r="EE105" s="61"/>
      <c r="EF105" s="61"/>
      <c r="EH105" s="61"/>
      <c r="EI105" s="61"/>
      <c r="EJ105" s="61"/>
      <c r="EK105" s="61"/>
      <c r="EL105" s="61"/>
      <c r="EM105" s="61"/>
      <c r="EN105" s="61"/>
      <c r="EP105" s="61"/>
      <c r="EQ105" s="61"/>
      <c r="ER105" s="61"/>
      <c r="ES105" s="61"/>
      <c r="ET105" s="61"/>
      <c r="EU105" s="61"/>
      <c r="EV105" s="61"/>
      <c r="EX105" s="61"/>
      <c r="EY105" s="61"/>
      <c r="EZ105" s="61"/>
      <c r="FA105" s="61"/>
      <c r="FB105" s="61"/>
      <c r="FC105" s="61"/>
      <c r="FD105" s="61"/>
    </row>
    <row r="106" customFormat="false" ht="14.6" hidden="false" customHeight="false" outlineLevel="0" collapsed="false">
      <c r="B106" s="61"/>
      <c r="C106" s="61"/>
      <c r="D106" s="61"/>
      <c r="E106" s="61"/>
      <c r="F106" s="61"/>
      <c r="G106" s="61"/>
      <c r="H106" s="61"/>
      <c r="J106" s="61"/>
      <c r="K106" s="61"/>
      <c r="L106" s="61"/>
      <c r="M106" s="61"/>
      <c r="N106" s="61"/>
      <c r="O106" s="61"/>
      <c r="P106" s="61"/>
      <c r="R106" s="61"/>
      <c r="S106" s="61"/>
      <c r="T106" s="61"/>
      <c r="U106" s="61"/>
      <c r="V106" s="61"/>
      <c r="W106" s="61"/>
      <c r="X106" s="61"/>
      <c r="Z106" s="61"/>
      <c r="AA106" s="61"/>
      <c r="AB106" s="61"/>
      <c r="AC106" s="61"/>
      <c r="AD106" s="61"/>
      <c r="AE106" s="61"/>
      <c r="AF106" s="61"/>
      <c r="AH106" s="61"/>
      <c r="AI106" s="61"/>
      <c r="AJ106" s="61"/>
      <c r="AK106" s="61"/>
      <c r="AL106" s="61"/>
      <c r="AM106" s="61"/>
      <c r="AN106" s="61"/>
      <c r="AP106" s="61"/>
      <c r="AQ106" s="61"/>
      <c r="AR106" s="61"/>
      <c r="AS106" s="61"/>
      <c r="AT106" s="61"/>
      <c r="AU106" s="61"/>
      <c r="AV106" s="61"/>
      <c r="AX106" s="61"/>
      <c r="AY106" s="61"/>
      <c r="AZ106" s="61"/>
      <c r="BA106" s="61"/>
      <c r="BB106" s="61"/>
      <c r="BC106" s="61"/>
      <c r="BD106" s="61"/>
      <c r="BF106" s="61"/>
      <c r="BG106" s="61"/>
      <c r="BH106" s="61"/>
      <c r="BI106" s="61"/>
      <c r="BJ106" s="61"/>
      <c r="BK106" s="61"/>
      <c r="BL106" s="61"/>
      <c r="BN106" s="61"/>
      <c r="BO106" s="61"/>
      <c r="BP106" s="61"/>
      <c r="BQ106" s="61"/>
      <c r="BR106" s="61"/>
      <c r="BS106" s="61"/>
      <c r="BT106" s="61"/>
      <c r="BV106" s="61"/>
      <c r="BW106" s="61"/>
      <c r="BX106" s="61"/>
      <c r="BY106" s="61"/>
      <c r="BZ106" s="61"/>
      <c r="CA106" s="61"/>
      <c r="CB106" s="61"/>
      <c r="CD106" s="61"/>
      <c r="CE106" s="61"/>
      <c r="CF106" s="61"/>
      <c r="CG106" s="61"/>
      <c r="CH106" s="61"/>
      <c r="CI106" s="61"/>
      <c r="CJ106" s="61"/>
      <c r="CL106" s="61"/>
      <c r="CM106" s="61"/>
      <c r="CN106" s="61"/>
      <c r="CO106" s="61"/>
      <c r="CP106" s="61"/>
      <c r="CQ106" s="61"/>
      <c r="CR106" s="61"/>
      <c r="CT106" s="61"/>
      <c r="CU106" s="61"/>
      <c r="CV106" s="61"/>
      <c r="CW106" s="61"/>
      <c r="CX106" s="61"/>
      <c r="CY106" s="61"/>
      <c r="CZ106" s="61"/>
      <c r="DB106" s="61"/>
      <c r="DC106" s="61"/>
      <c r="DD106" s="61"/>
      <c r="DE106" s="61"/>
      <c r="DF106" s="61"/>
      <c r="DG106" s="61"/>
      <c r="DH106" s="61"/>
      <c r="DJ106" s="61"/>
      <c r="DK106" s="61"/>
      <c r="DL106" s="61"/>
      <c r="DM106" s="61"/>
      <c r="DN106" s="61"/>
      <c r="DO106" s="61"/>
      <c r="DP106" s="61"/>
      <c r="DR106" s="61"/>
      <c r="DS106" s="61"/>
      <c r="DT106" s="61"/>
      <c r="DU106" s="61"/>
      <c r="DV106" s="61"/>
      <c r="DW106" s="61"/>
      <c r="DX106" s="61"/>
      <c r="DZ106" s="61"/>
      <c r="EA106" s="61"/>
      <c r="EB106" s="61"/>
      <c r="EC106" s="61"/>
      <c r="ED106" s="61"/>
      <c r="EE106" s="61"/>
      <c r="EF106" s="61"/>
      <c r="EH106" s="61"/>
      <c r="EI106" s="61"/>
      <c r="EJ106" s="61"/>
      <c r="EK106" s="61"/>
      <c r="EL106" s="61"/>
      <c r="EM106" s="61"/>
      <c r="EN106" s="61"/>
      <c r="EP106" s="61"/>
      <c r="EQ106" s="61"/>
      <c r="ER106" s="61"/>
      <c r="ES106" s="61"/>
      <c r="ET106" s="61"/>
      <c r="EU106" s="61"/>
      <c r="EV106" s="61"/>
      <c r="EX106" s="61"/>
      <c r="EY106" s="61"/>
      <c r="EZ106" s="61"/>
      <c r="FA106" s="61"/>
      <c r="FB106" s="61"/>
      <c r="FC106" s="61"/>
      <c r="FD106" s="61"/>
    </row>
    <row r="107" customFormat="false" ht="15" hidden="false" customHeight="false" outlineLevel="0" collapsed="false">
      <c r="B107" s="61"/>
      <c r="C107" s="61"/>
      <c r="D107" s="61"/>
      <c r="E107" s="61"/>
      <c r="F107" s="61"/>
      <c r="G107" s="61"/>
      <c r="H107" s="61"/>
      <c r="J107" s="61"/>
      <c r="K107" s="61"/>
      <c r="L107" s="61"/>
      <c r="M107" s="61"/>
      <c r="N107" s="61"/>
      <c r="O107" s="61"/>
      <c r="P107" s="61"/>
      <c r="R107" s="61"/>
      <c r="S107" s="61"/>
      <c r="T107" s="61"/>
      <c r="U107" s="61"/>
      <c r="V107" s="61"/>
      <c r="W107" s="61"/>
      <c r="X107" s="61"/>
      <c r="Z107" s="61"/>
      <c r="AA107" s="61"/>
      <c r="AB107" s="61"/>
      <c r="AC107" s="61"/>
      <c r="AD107" s="61"/>
      <c r="AE107" s="61"/>
      <c r="AF107" s="61"/>
      <c r="AH107" s="61"/>
      <c r="AI107" s="61"/>
      <c r="AJ107" s="61"/>
      <c r="AK107" s="61"/>
      <c r="AL107" s="61"/>
      <c r="AM107" s="61"/>
      <c r="AN107" s="61"/>
      <c r="AP107" s="61"/>
      <c r="AQ107" s="61"/>
      <c r="AR107" s="61"/>
      <c r="AS107" s="61"/>
      <c r="AT107" s="61"/>
      <c r="AU107" s="61"/>
      <c r="AV107" s="61"/>
      <c r="AX107" s="61"/>
      <c r="AY107" s="61"/>
      <c r="AZ107" s="61"/>
      <c r="BA107" s="61"/>
      <c r="BB107" s="61"/>
      <c r="BC107" s="61"/>
      <c r="BD107" s="61"/>
      <c r="BF107" s="61"/>
      <c r="BG107" s="61"/>
      <c r="BH107" s="61"/>
      <c r="BI107" s="61"/>
      <c r="BJ107" s="61"/>
      <c r="BK107" s="61"/>
      <c r="BL107" s="61"/>
      <c r="BN107" s="61"/>
      <c r="BO107" s="61"/>
      <c r="BP107" s="61"/>
      <c r="BQ107" s="61"/>
      <c r="BR107" s="61"/>
      <c r="BS107" s="61"/>
      <c r="BT107" s="61"/>
      <c r="BV107" s="61"/>
      <c r="BW107" s="61"/>
      <c r="BX107" s="61"/>
      <c r="BY107" s="61"/>
      <c r="BZ107" s="61"/>
      <c r="CA107" s="61"/>
      <c r="CB107" s="61"/>
      <c r="CD107" s="61"/>
      <c r="CE107" s="61"/>
      <c r="CF107" s="61"/>
      <c r="CG107" s="61"/>
      <c r="CH107" s="61"/>
      <c r="CI107" s="61"/>
      <c r="CJ107" s="61"/>
      <c r="CL107" s="61"/>
      <c r="CM107" s="61"/>
      <c r="CN107" s="61"/>
      <c r="CO107" s="61"/>
      <c r="CP107" s="61"/>
      <c r="CQ107" s="61"/>
      <c r="CR107" s="61"/>
      <c r="CT107" s="61"/>
      <c r="CU107" s="61"/>
      <c r="CV107" s="61"/>
      <c r="CW107" s="61"/>
      <c r="CX107" s="61"/>
      <c r="CY107" s="61"/>
      <c r="CZ107" s="61"/>
      <c r="DB107" s="61"/>
      <c r="DC107" s="61"/>
      <c r="DD107" s="61"/>
      <c r="DE107" s="61"/>
      <c r="DF107" s="61"/>
      <c r="DG107" s="61"/>
      <c r="DH107" s="61"/>
      <c r="DJ107" s="61"/>
      <c r="DK107" s="61"/>
      <c r="DL107" s="61"/>
      <c r="DM107" s="61"/>
      <c r="DN107" s="61"/>
      <c r="DO107" s="61"/>
      <c r="DP107" s="61"/>
      <c r="DR107" s="61"/>
      <c r="DS107" s="61"/>
      <c r="DT107" s="61"/>
      <c r="DU107" s="61"/>
      <c r="DV107" s="61"/>
      <c r="DW107" s="61"/>
      <c r="DX107" s="61"/>
      <c r="DZ107" s="61"/>
      <c r="EA107" s="61"/>
      <c r="EB107" s="61"/>
      <c r="EC107" s="61"/>
      <c r="ED107" s="61"/>
      <c r="EE107" s="61"/>
      <c r="EF107" s="61"/>
      <c r="EH107" s="61"/>
      <c r="EI107" s="61"/>
      <c r="EJ107" s="61"/>
      <c r="EK107" s="61"/>
      <c r="EL107" s="61"/>
      <c r="EM107" s="61"/>
      <c r="EN107" s="61"/>
      <c r="EP107" s="61"/>
      <c r="EQ107" s="61"/>
      <c r="ER107" s="61"/>
      <c r="ES107" s="61"/>
      <c r="ET107" s="61"/>
      <c r="EU107" s="61"/>
      <c r="EV107" s="61"/>
      <c r="EX107" s="61"/>
      <c r="EY107" s="61"/>
      <c r="EZ107" s="61"/>
      <c r="FA107" s="61"/>
      <c r="FB107" s="61"/>
      <c r="FC107" s="61"/>
      <c r="FD107" s="61"/>
    </row>
    <row r="108" customFormat="false" ht="15" hidden="false" customHeight="false" outlineLevel="0" collapsed="false"/>
    <row r="109" customFormat="false" ht="15" hidden="false" customHeight="true" outlineLevel="0" collapsed="false">
      <c r="B109" s="61"/>
      <c r="C109" s="61"/>
      <c r="D109" s="61"/>
      <c r="E109" s="61"/>
      <c r="F109" s="61"/>
      <c r="G109" s="61"/>
      <c r="H109" s="61"/>
      <c r="J109" s="61"/>
      <c r="K109" s="61"/>
      <c r="L109" s="61"/>
      <c r="M109" s="61"/>
      <c r="N109" s="61"/>
      <c r="O109" s="61"/>
      <c r="P109" s="61"/>
      <c r="R109" s="61"/>
      <c r="S109" s="61"/>
      <c r="T109" s="61"/>
      <c r="U109" s="61"/>
      <c r="V109" s="61"/>
      <c r="W109" s="61"/>
      <c r="X109" s="61"/>
      <c r="Z109" s="61"/>
      <c r="AA109" s="61"/>
      <c r="AB109" s="61"/>
      <c r="AC109" s="61"/>
      <c r="AD109" s="61"/>
      <c r="AE109" s="61"/>
      <c r="AF109" s="61"/>
      <c r="AH109" s="61"/>
      <c r="AI109" s="61"/>
      <c r="AJ109" s="61"/>
      <c r="AK109" s="61"/>
      <c r="AL109" s="61"/>
      <c r="AM109" s="61"/>
      <c r="AN109" s="61"/>
      <c r="AP109" s="61"/>
      <c r="AQ109" s="61"/>
      <c r="AR109" s="61"/>
      <c r="AS109" s="61"/>
      <c r="AT109" s="61"/>
      <c r="AU109" s="61"/>
      <c r="AV109" s="61"/>
      <c r="AX109" s="61"/>
      <c r="AY109" s="61"/>
      <c r="AZ109" s="61"/>
      <c r="BA109" s="61"/>
      <c r="BB109" s="61"/>
      <c r="BC109" s="61"/>
      <c r="BD109" s="61"/>
      <c r="BF109" s="61"/>
      <c r="BG109" s="61"/>
      <c r="BH109" s="61"/>
      <c r="BI109" s="61"/>
      <c r="BJ109" s="61"/>
      <c r="BK109" s="61"/>
      <c r="BL109" s="61"/>
      <c r="BN109" s="61"/>
      <c r="BO109" s="61"/>
      <c r="BP109" s="61"/>
      <c r="BQ109" s="61"/>
      <c r="BR109" s="61"/>
      <c r="BS109" s="61"/>
      <c r="BT109" s="61"/>
      <c r="BV109" s="61"/>
      <c r="BW109" s="61"/>
      <c r="BX109" s="61"/>
      <c r="BY109" s="61"/>
      <c r="BZ109" s="61"/>
      <c r="CA109" s="61"/>
      <c r="CB109" s="61"/>
      <c r="CD109" s="61"/>
      <c r="CE109" s="61"/>
      <c r="CF109" s="61"/>
      <c r="CG109" s="61"/>
      <c r="CH109" s="61"/>
      <c r="CI109" s="61"/>
      <c r="CJ109" s="61"/>
      <c r="CL109" s="61"/>
      <c r="CM109" s="61"/>
      <c r="CN109" s="61"/>
      <c r="CO109" s="61"/>
      <c r="CP109" s="61"/>
      <c r="CQ109" s="61"/>
      <c r="CR109" s="61"/>
      <c r="CT109" s="61"/>
      <c r="CU109" s="61"/>
      <c r="CV109" s="61"/>
      <c r="CW109" s="61"/>
      <c r="CX109" s="61"/>
      <c r="CY109" s="61"/>
      <c r="CZ109" s="61"/>
      <c r="DB109" s="61"/>
      <c r="DC109" s="61"/>
      <c r="DD109" s="61"/>
      <c r="DE109" s="61"/>
      <c r="DF109" s="61"/>
      <c r="DG109" s="61"/>
      <c r="DH109" s="61"/>
      <c r="DJ109" s="61"/>
      <c r="DK109" s="61"/>
      <c r="DL109" s="61"/>
      <c r="DM109" s="61"/>
      <c r="DN109" s="61"/>
      <c r="DO109" s="61"/>
      <c r="DP109" s="61"/>
      <c r="DR109" s="61"/>
      <c r="DS109" s="61"/>
      <c r="DT109" s="61"/>
      <c r="DU109" s="61"/>
      <c r="DV109" s="61"/>
      <c r="DW109" s="61"/>
      <c r="DX109" s="61"/>
      <c r="DZ109" s="61"/>
      <c r="EA109" s="61"/>
      <c r="EB109" s="61"/>
      <c r="EC109" s="61"/>
      <c r="ED109" s="61"/>
      <c r="EE109" s="61"/>
      <c r="EF109" s="61"/>
      <c r="EH109" s="61"/>
      <c r="EI109" s="61"/>
      <c r="EJ109" s="61"/>
      <c r="EK109" s="61"/>
      <c r="EL109" s="61"/>
      <c r="EM109" s="61"/>
      <c r="EN109" s="61"/>
      <c r="EP109" s="61"/>
      <c r="EQ109" s="61"/>
      <c r="ER109" s="61"/>
      <c r="ES109" s="61"/>
      <c r="ET109" s="61"/>
      <c r="EU109" s="61"/>
      <c r="EV109" s="61"/>
      <c r="EX109" s="61"/>
      <c r="EY109" s="61"/>
      <c r="EZ109" s="61"/>
      <c r="FA109" s="61"/>
      <c r="FB109" s="61"/>
      <c r="FC109" s="61"/>
      <c r="FD109" s="61"/>
    </row>
    <row r="110" customFormat="false" ht="14.6" hidden="false" customHeight="false" outlineLevel="0" collapsed="false">
      <c r="B110" s="61"/>
      <c r="C110" s="61"/>
      <c r="D110" s="61"/>
      <c r="E110" s="61"/>
      <c r="F110" s="61"/>
      <c r="G110" s="61"/>
      <c r="H110" s="61"/>
      <c r="J110" s="61"/>
      <c r="K110" s="61"/>
      <c r="L110" s="61"/>
      <c r="M110" s="61"/>
      <c r="N110" s="61"/>
      <c r="O110" s="61"/>
      <c r="P110" s="61"/>
      <c r="R110" s="61"/>
      <c r="S110" s="61"/>
      <c r="T110" s="61"/>
      <c r="U110" s="61"/>
      <c r="V110" s="61"/>
      <c r="W110" s="61"/>
      <c r="X110" s="61"/>
      <c r="Z110" s="61"/>
      <c r="AA110" s="61"/>
      <c r="AB110" s="61"/>
      <c r="AC110" s="61"/>
      <c r="AD110" s="61"/>
      <c r="AE110" s="61"/>
      <c r="AF110" s="61"/>
      <c r="AH110" s="61"/>
      <c r="AI110" s="61"/>
      <c r="AJ110" s="61"/>
      <c r="AK110" s="61"/>
      <c r="AL110" s="61"/>
      <c r="AM110" s="61"/>
      <c r="AN110" s="61"/>
      <c r="AP110" s="61"/>
      <c r="AQ110" s="61"/>
      <c r="AR110" s="61"/>
      <c r="AS110" s="61"/>
      <c r="AT110" s="61"/>
      <c r="AU110" s="61"/>
      <c r="AV110" s="61"/>
      <c r="AX110" s="61"/>
      <c r="AY110" s="61"/>
      <c r="AZ110" s="61"/>
      <c r="BA110" s="61"/>
      <c r="BB110" s="61"/>
      <c r="BC110" s="61"/>
      <c r="BD110" s="61"/>
      <c r="BF110" s="61"/>
      <c r="BG110" s="61"/>
      <c r="BH110" s="61"/>
      <c r="BI110" s="61"/>
      <c r="BJ110" s="61"/>
      <c r="BK110" s="61"/>
      <c r="BL110" s="61"/>
      <c r="BN110" s="61"/>
      <c r="BO110" s="61"/>
      <c r="BP110" s="61"/>
      <c r="BQ110" s="61"/>
      <c r="BR110" s="61"/>
      <c r="BS110" s="61"/>
      <c r="BT110" s="61"/>
      <c r="BV110" s="61"/>
      <c r="BW110" s="61"/>
      <c r="BX110" s="61"/>
      <c r="BY110" s="61"/>
      <c r="BZ110" s="61"/>
      <c r="CA110" s="61"/>
      <c r="CB110" s="61"/>
      <c r="CD110" s="61"/>
      <c r="CE110" s="61"/>
      <c r="CF110" s="61"/>
      <c r="CG110" s="61"/>
      <c r="CH110" s="61"/>
      <c r="CI110" s="61"/>
      <c r="CJ110" s="61"/>
      <c r="CL110" s="61"/>
      <c r="CM110" s="61"/>
      <c r="CN110" s="61"/>
      <c r="CO110" s="61"/>
      <c r="CP110" s="61"/>
      <c r="CQ110" s="61"/>
      <c r="CR110" s="61"/>
      <c r="CT110" s="61"/>
      <c r="CU110" s="61"/>
      <c r="CV110" s="61"/>
      <c r="CW110" s="61"/>
      <c r="CX110" s="61"/>
      <c r="CY110" s="61"/>
      <c r="CZ110" s="61"/>
      <c r="DB110" s="61"/>
      <c r="DC110" s="61"/>
      <c r="DD110" s="61"/>
      <c r="DE110" s="61"/>
      <c r="DF110" s="61"/>
      <c r="DG110" s="61"/>
      <c r="DH110" s="61"/>
      <c r="DJ110" s="61"/>
      <c r="DK110" s="61"/>
      <c r="DL110" s="61"/>
      <c r="DM110" s="61"/>
      <c r="DN110" s="61"/>
      <c r="DO110" s="61"/>
      <c r="DP110" s="61"/>
      <c r="DR110" s="61"/>
      <c r="DS110" s="61"/>
      <c r="DT110" s="61"/>
      <c r="DU110" s="61"/>
      <c r="DV110" s="61"/>
      <c r="DW110" s="61"/>
      <c r="DX110" s="61"/>
      <c r="DZ110" s="61"/>
      <c r="EA110" s="61"/>
      <c r="EB110" s="61"/>
      <c r="EC110" s="61"/>
      <c r="ED110" s="61"/>
      <c r="EE110" s="61"/>
      <c r="EF110" s="61"/>
      <c r="EH110" s="61"/>
      <c r="EI110" s="61"/>
      <c r="EJ110" s="61"/>
      <c r="EK110" s="61"/>
      <c r="EL110" s="61"/>
      <c r="EM110" s="61"/>
      <c r="EN110" s="61"/>
      <c r="EP110" s="61"/>
      <c r="EQ110" s="61"/>
      <c r="ER110" s="61"/>
      <c r="ES110" s="61"/>
      <c r="ET110" s="61"/>
      <c r="EU110" s="61"/>
      <c r="EV110" s="61"/>
      <c r="EX110" s="61"/>
      <c r="EY110" s="61"/>
      <c r="EZ110" s="61"/>
      <c r="FA110" s="61"/>
      <c r="FB110" s="61"/>
      <c r="FC110" s="61"/>
      <c r="FD110" s="61"/>
    </row>
    <row r="111" customFormat="false" ht="14.6" hidden="false" customHeight="false" outlineLevel="0" collapsed="false">
      <c r="B111" s="61"/>
      <c r="C111" s="61"/>
      <c r="D111" s="61"/>
      <c r="E111" s="61"/>
      <c r="F111" s="61"/>
      <c r="G111" s="61"/>
      <c r="H111" s="61"/>
      <c r="J111" s="61"/>
      <c r="K111" s="61"/>
      <c r="L111" s="61"/>
      <c r="M111" s="61"/>
      <c r="N111" s="61"/>
      <c r="O111" s="61"/>
      <c r="P111" s="61"/>
      <c r="R111" s="61"/>
      <c r="S111" s="61"/>
      <c r="T111" s="61"/>
      <c r="U111" s="61"/>
      <c r="V111" s="61"/>
      <c r="W111" s="61"/>
      <c r="X111" s="61"/>
      <c r="Z111" s="61"/>
      <c r="AA111" s="61"/>
      <c r="AB111" s="61"/>
      <c r="AC111" s="61"/>
      <c r="AD111" s="61"/>
      <c r="AE111" s="61"/>
      <c r="AF111" s="61"/>
      <c r="AH111" s="61"/>
      <c r="AI111" s="61"/>
      <c r="AJ111" s="61"/>
      <c r="AK111" s="61"/>
      <c r="AL111" s="61"/>
      <c r="AM111" s="61"/>
      <c r="AN111" s="61"/>
      <c r="AP111" s="61"/>
      <c r="AQ111" s="61"/>
      <c r="AR111" s="61"/>
      <c r="AS111" s="61"/>
      <c r="AT111" s="61"/>
      <c r="AU111" s="61"/>
      <c r="AV111" s="61"/>
      <c r="AX111" s="61"/>
      <c r="AY111" s="61"/>
      <c r="AZ111" s="61"/>
      <c r="BA111" s="61"/>
      <c r="BB111" s="61"/>
      <c r="BC111" s="61"/>
      <c r="BD111" s="61"/>
      <c r="BF111" s="61"/>
      <c r="BG111" s="61"/>
      <c r="BH111" s="61"/>
      <c r="BI111" s="61"/>
      <c r="BJ111" s="61"/>
      <c r="BK111" s="61"/>
      <c r="BL111" s="61"/>
      <c r="BN111" s="61"/>
      <c r="BO111" s="61"/>
      <c r="BP111" s="61"/>
      <c r="BQ111" s="61"/>
      <c r="BR111" s="61"/>
      <c r="BS111" s="61"/>
      <c r="BT111" s="61"/>
      <c r="BV111" s="61"/>
      <c r="BW111" s="61"/>
      <c r="BX111" s="61"/>
      <c r="BY111" s="61"/>
      <c r="BZ111" s="61"/>
      <c r="CA111" s="61"/>
      <c r="CB111" s="61"/>
      <c r="CD111" s="61"/>
      <c r="CE111" s="61"/>
      <c r="CF111" s="61"/>
      <c r="CG111" s="61"/>
      <c r="CH111" s="61"/>
      <c r="CI111" s="61"/>
      <c r="CJ111" s="61"/>
      <c r="CL111" s="61"/>
      <c r="CM111" s="61"/>
      <c r="CN111" s="61"/>
      <c r="CO111" s="61"/>
      <c r="CP111" s="61"/>
      <c r="CQ111" s="61"/>
      <c r="CR111" s="61"/>
      <c r="CT111" s="61"/>
      <c r="CU111" s="61"/>
      <c r="CV111" s="61"/>
      <c r="CW111" s="61"/>
      <c r="CX111" s="61"/>
      <c r="CY111" s="61"/>
      <c r="CZ111" s="61"/>
      <c r="DB111" s="61"/>
      <c r="DC111" s="61"/>
      <c r="DD111" s="61"/>
      <c r="DE111" s="61"/>
      <c r="DF111" s="61"/>
      <c r="DG111" s="61"/>
      <c r="DH111" s="61"/>
      <c r="DJ111" s="61"/>
      <c r="DK111" s="61"/>
      <c r="DL111" s="61"/>
      <c r="DM111" s="61"/>
      <c r="DN111" s="61"/>
      <c r="DO111" s="61"/>
      <c r="DP111" s="61"/>
      <c r="DR111" s="61"/>
      <c r="DS111" s="61"/>
      <c r="DT111" s="61"/>
      <c r="DU111" s="61"/>
      <c r="DV111" s="61"/>
      <c r="DW111" s="61"/>
      <c r="DX111" s="61"/>
      <c r="DZ111" s="61"/>
      <c r="EA111" s="61"/>
      <c r="EB111" s="61"/>
      <c r="EC111" s="61"/>
      <c r="ED111" s="61"/>
      <c r="EE111" s="61"/>
      <c r="EF111" s="61"/>
      <c r="EH111" s="61"/>
      <c r="EI111" s="61"/>
      <c r="EJ111" s="61"/>
      <c r="EK111" s="61"/>
      <c r="EL111" s="61"/>
      <c r="EM111" s="61"/>
      <c r="EN111" s="61"/>
      <c r="EP111" s="61"/>
      <c r="EQ111" s="61"/>
      <c r="ER111" s="61"/>
      <c r="ES111" s="61"/>
      <c r="ET111" s="61"/>
      <c r="EU111" s="61"/>
      <c r="EV111" s="61"/>
      <c r="EX111" s="61"/>
      <c r="EY111" s="61"/>
      <c r="EZ111" s="61"/>
      <c r="FA111" s="61"/>
      <c r="FB111" s="61"/>
      <c r="FC111" s="61"/>
      <c r="FD111" s="61"/>
    </row>
    <row r="112" customFormat="false" ht="14.6" hidden="false" customHeight="false" outlineLevel="0" collapsed="false">
      <c r="B112" s="61"/>
      <c r="C112" s="61"/>
      <c r="D112" s="61"/>
      <c r="E112" s="61"/>
      <c r="F112" s="61"/>
      <c r="G112" s="61"/>
      <c r="H112" s="61"/>
      <c r="J112" s="61"/>
      <c r="K112" s="61"/>
      <c r="L112" s="61"/>
      <c r="M112" s="61"/>
      <c r="N112" s="61"/>
      <c r="O112" s="61"/>
      <c r="P112" s="61"/>
      <c r="R112" s="61"/>
      <c r="S112" s="61"/>
      <c r="T112" s="61"/>
      <c r="U112" s="61"/>
      <c r="V112" s="61"/>
      <c r="W112" s="61"/>
      <c r="X112" s="61"/>
      <c r="Z112" s="61"/>
      <c r="AA112" s="61"/>
      <c r="AB112" s="61"/>
      <c r="AC112" s="61"/>
      <c r="AD112" s="61"/>
      <c r="AE112" s="61"/>
      <c r="AF112" s="61"/>
      <c r="AH112" s="61"/>
      <c r="AI112" s="61"/>
      <c r="AJ112" s="61"/>
      <c r="AK112" s="61"/>
      <c r="AL112" s="61"/>
      <c r="AM112" s="61"/>
      <c r="AN112" s="61"/>
      <c r="AP112" s="61"/>
      <c r="AQ112" s="61"/>
      <c r="AR112" s="61"/>
      <c r="AS112" s="61"/>
      <c r="AT112" s="61"/>
      <c r="AU112" s="61"/>
      <c r="AV112" s="61"/>
      <c r="AX112" s="61"/>
      <c r="AY112" s="61"/>
      <c r="AZ112" s="61"/>
      <c r="BA112" s="61"/>
      <c r="BB112" s="61"/>
      <c r="BC112" s="61"/>
      <c r="BD112" s="61"/>
      <c r="BF112" s="61"/>
      <c r="BG112" s="61"/>
      <c r="BH112" s="61"/>
      <c r="BI112" s="61"/>
      <c r="BJ112" s="61"/>
      <c r="BK112" s="61"/>
      <c r="BL112" s="61"/>
      <c r="BN112" s="61"/>
      <c r="BO112" s="61"/>
      <c r="BP112" s="61"/>
      <c r="BQ112" s="61"/>
      <c r="BR112" s="61"/>
      <c r="BS112" s="61"/>
      <c r="BT112" s="61"/>
      <c r="BV112" s="61"/>
      <c r="BW112" s="61"/>
      <c r="BX112" s="61"/>
      <c r="BY112" s="61"/>
      <c r="BZ112" s="61"/>
      <c r="CA112" s="61"/>
      <c r="CB112" s="61"/>
      <c r="CD112" s="61"/>
      <c r="CE112" s="61"/>
      <c r="CF112" s="61"/>
      <c r="CG112" s="61"/>
      <c r="CH112" s="61"/>
      <c r="CI112" s="61"/>
      <c r="CJ112" s="61"/>
      <c r="CL112" s="61"/>
      <c r="CM112" s="61"/>
      <c r="CN112" s="61"/>
      <c r="CO112" s="61"/>
      <c r="CP112" s="61"/>
      <c r="CQ112" s="61"/>
      <c r="CR112" s="61"/>
      <c r="CT112" s="61"/>
      <c r="CU112" s="61"/>
      <c r="CV112" s="61"/>
      <c r="CW112" s="61"/>
      <c r="CX112" s="61"/>
      <c r="CY112" s="61"/>
      <c r="CZ112" s="61"/>
      <c r="DB112" s="61"/>
      <c r="DC112" s="61"/>
      <c r="DD112" s="61"/>
      <c r="DE112" s="61"/>
      <c r="DF112" s="61"/>
      <c r="DG112" s="61"/>
      <c r="DH112" s="61"/>
      <c r="DJ112" s="61"/>
      <c r="DK112" s="61"/>
      <c r="DL112" s="61"/>
      <c r="DM112" s="61"/>
      <c r="DN112" s="61"/>
      <c r="DO112" s="61"/>
      <c r="DP112" s="61"/>
      <c r="DR112" s="61"/>
      <c r="DS112" s="61"/>
      <c r="DT112" s="61"/>
      <c r="DU112" s="61"/>
      <c r="DV112" s="61"/>
      <c r="DW112" s="61"/>
      <c r="DX112" s="61"/>
      <c r="DZ112" s="61"/>
      <c r="EA112" s="61"/>
      <c r="EB112" s="61"/>
      <c r="EC112" s="61"/>
      <c r="ED112" s="61"/>
      <c r="EE112" s="61"/>
      <c r="EF112" s="61"/>
      <c r="EH112" s="61"/>
      <c r="EI112" s="61"/>
      <c r="EJ112" s="61"/>
      <c r="EK112" s="61"/>
      <c r="EL112" s="61"/>
      <c r="EM112" s="61"/>
      <c r="EN112" s="61"/>
      <c r="EP112" s="61"/>
      <c r="EQ112" s="61"/>
      <c r="ER112" s="61"/>
      <c r="ES112" s="61"/>
      <c r="ET112" s="61"/>
      <c r="EU112" s="61"/>
      <c r="EV112" s="61"/>
      <c r="EX112" s="61"/>
      <c r="EY112" s="61"/>
      <c r="EZ112" s="61"/>
      <c r="FA112" s="61"/>
      <c r="FB112" s="61"/>
      <c r="FC112" s="61"/>
      <c r="FD112" s="61"/>
    </row>
    <row r="113" customFormat="false" ht="15" hidden="false" customHeight="false" outlineLevel="0" collapsed="false">
      <c r="B113" s="61"/>
      <c r="C113" s="61"/>
      <c r="D113" s="61"/>
      <c r="E113" s="61"/>
      <c r="F113" s="61"/>
      <c r="G113" s="61"/>
      <c r="H113" s="61"/>
      <c r="J113" s="61"/>
      <c r="K113" s="61"/>
      <c r="L113" s="61"/>
      <c r="M113" s="61"/>
      <c r="N113" s="61"/>
      <c r="O113" s="61"/>
      <c r="P113" s="61"/>
      <c r="R113" s="61"/>
      <c r="S113" s="61"/>
      <c r="T113" s="61"/>
      <c r="U113" s="61"/>
      <c r="V113" s="61"/>
      <c r="W113" s="61"/>
      <c r="X113" s="61"/>
      <c r="Z113" s="61"/>
      <c r="AA113" s="61"/>
      <c r="AB113" s="61"/>
      <c r="AC113" s="61"/>
      <c r="AD113" s="61"/>
      <c r="AE113" s="61"/>
      <c r="AF113" s="61"/>
      <c r="AH113" s="61"/>
      <c r="AI113" s="61"/>
      <c r="AJ113" s="61"/>
      <c r="AK113" s="61"/>
      <c r="AL113" s="61"/>
      <c r="AM113" s="61"/>
      <c r="AN113" s="61"/>
      <c r="AP113" s="61"/>
      <c r="AQ113" s="61"/>
      <c r="AR113" s="61"/>
      <c r="AS113" s="61"/>
      <c r="AT113" s="61"/>
      <c r="AU113" s="61"/>
      <c r="AV113" s="61"/>
      <c r="AX113" s="61"/>
      <c r="AY113" s="61"/>
      <c r="AZ113" s="61"/>
      <c r="BA113" s="61"/>
      <c r="BB113" s="61"/>
      <c r="BC113" s="61"/>
      <c r="BD113" s="61"/>
      <c r="BF113" s="61"/>
      <c r="BG113" s="61"/>
      <c r="BH113" s="61"/>
      <c r="BI113" s="61"/>
      <c r="BJ113" s="61"/>
      <c r="BK113" s="61"/>
      <c r="BL113" s="61"/>
      <c r="BN113" s="61"/>
      <c r="BO113" s="61"/>
      <c r="BP113" s="61"/>
      <c r="BQ113" s="61"/>
      <c r="BR113" s="61"/>
      <c r="BS113" s="61"/>
      <c r="BT113" s="61"/>
      <c r="BV113" s="61"/>
      <c r="BW113" s="61"/>
      <c r="BX113" s="61"/>
      <c r="BY113" s="61"/>
      <c r="BZ113" s="61"/>
      <c r="CA113" s="61"/>
      <c r="CB113" s="61"/>
      <c r="CD113" s="61"/>
      <c r="CE113" s="61"/>
      <c r="CF113" s="61"/>
      <c r="CG113" s="61"/>
      <c r="CH113" s="61"/>
      <c r="CI113" s="61"/>
      <c r="CJ113" s="61"/>
      <c r="CL113" s="61"/>
      <c r="CM113" s="61"/>
      <c r="CN113" s="61"/>
      <c r="CO113" s="61"/>
      <c r="CP113" s="61"/>
      <c r="CQ113" s="61"/>
      <c r="CR113" s="61"/>
      <c r="CT113" s="61"/>
      <c r="CU113" s="61"/>
      <c r="CV113" s="61"/>
      <c r="CW113" s="61"/>
      <c r="CX113" s="61"/>
      <c r="CY113" s="61"/>
      <c r="CZ113" s="61"/>
      <c r="DB113" s="61"/>
      <c r="DC113" s="61"/>
      <c r="DD113" s="61"/>
      <c r="DE113" s="61"/>
      <c r="DF113" s="61"/>
      <c r="DG113" s="61"/>
      <c r="DH113" s="61"/>
      <c r="DJ113" s="61"/>
      <c r="DK113" s="61"/>
      <c r="DL113" s="61"/>
      <c r="DM113" s="61"/>
      <c r="DN113" s="61"/>
      <c r="DO113" s="61"/>
      <c r="DP113" s="61"/>
      <c r="DR113" s="61"/>
      <c r="DS113" s="61"/>
      <c r="DT113" s="61"/>
      <c r="DU113" s="61"/>
      <c r="DV113" s="61"/>
      <c r="DW113" s="61"/>
      <c r="DX113" s="61"/>
      <c r="DZ113" s="61"/>
      <c r="EA113" s="61"/>
      <c r="EB113" s="61"/>
      <c r="EC113" s="61"/>
      <c r="ED113" s="61"/>
      <c r="EE113" s="61"/>
      <c r="EF113" s="61"/>
      <c r="EH113" s="61"/>
      <c r="EI113" s="61"/>
      <c r="EJ113" s="61"/>
      <c r="EK113" s="61"/>
      <c r="EL113" s="61"/>
      <c r="EM113" s="61"/>
      <c r="EN113" s="61"/>
      <c r="EP113" s="61"/>
      <c r="EQ113" s="61"/>
      <c r="ER113" s="61"/>
      <c r="ES113" s="61"/>
      <c r="ET113" s="61"/>
      <c r="EU113" s="61"/>
      <c r="EV113" s="61"/>
      <c r="EX113" s="61"/>
      <c r="EY113" s="61"/>
      <c r="EZ113" s="61"/>
      <c r="FA113" s="61"/>
      <c r="FB113" s="61"/>
      <c r="FC113" s="61"/>
      <c r="FD113" s="61"/>
    </row>
    <row r="115" customFormat="false" ht="15" hidden="false" customHeight="false" outlineLevel="0" collapsed="false"/>
    <row r="116" customFormat="false" ht="15" hidden="false" customHeight="false" outlineLevel="0" collapsed="false">
      <c r="B116" s="2" t="s">
        <v>133</v>
      </c>
      <c r="C116" s="2"/>
      <c r="D116" s="2"/>
      <c r="E116" s="3"/>
      <c r="J116" s="2" t="s">
        <v>133</v>
      </c>
      <c r="K116" s="2"/>
      <c r="L116" s="2"/>
      <c r="M116" s="3"/>
      <c r="R116" s="2" t="s">
        <v>133</v>
      </c>
      <c r="S116" s="2"/>
      <c r="T116" s="2"/>
      <c r="U116" s="3"/>
      <c r="Z116" s="2" t="s">
        <v>133</v>
      </c>
      <c r="AA116" s="2"/>
      <c r="AB116" s="2"/>
      <c r="AC116" s="3"/>
      <c r="AH116" s="2" t="s">
        <v>133</v>
      </c>
      <c r="AI116" s="2"/>
      <c r="AJ116" s="2"/>
      <c r="AK116" s="3"/>
      <c r="AP116" s="2" t="s">
        <v>133</v>
      </c>
      <c r="AQ116" s="2"/>
      <c r="AR116" s="2"/>
      <c r="AS116" s="3"/>
      <c r="AX116" s="2" t="s">
        <v>133</v>
      </c>
      <c r="AY116" s="2"/>
      <c r="AZ116" s="2"/>
      <c r="BA116" s="3"/>
      <c r="BF116" s="2" t="s">
        <v>133</v>
      </c>
      <c r="BG116" s="2"/>
      <c r="BH116" s="2"/>
      <c r="BI116" s="3"/>
      <c r="BN116" s="2" t="s">
        <v>133</v>
      </c>
      <c r="BO116" s="2"/>
      <c r="BP116" s="2"/>
      <c r="BQ116" s="3"/>
      <c r="BV116" s="2" t="s">
        <v>133</v>
      </c>
      <c r="BW116" s="2"/>
      <c r="BX116" s="2"/>
      <c r="BY116" s="3"/>
      <c r="CD116" s="2" t="s">
        <v>133</v>
      </c>
      <c r="CE116" s="2"/>
      <c r="CF116" s="2"/>
      <c r="CG116" s="3"/>
      <c r="CL116" s="2" t="s">
        <v>133</v>
      </c>
      <c r="CM116" s="2"/>
      <c r="CN116" s="2"/>
      <c r="CO116" s="3"/>
      <c r="CT116" s="2" t="s">
        <v>133</v>
      </c>
      <c r="CU116" s="2"/>
      <c r="CV116" s="2"/>
      <c r="CW116" s="3"/>
      <c r="DB116" s="2" t="s">
        <v>133</v>
      </c>
      <c r="DC116" s="2"/>
      <c r="DD116" s="2"/>
      <c r="DE116" s="3"/>
      <c r="DJ116" s="2" t="s">
        <v>133</v>
      </c>
      <c r="DK116" s="2"/>
      <c r="DL116" s="2"/>
      <c r="DM116" s="3"/>
      <c r="DR116" s="2" t="s">
        <v>133</v>
      </c>
      <c r="DS116" s="2"/>
      <c r="DT116" s="2"/>
      <c r="DU116" s="3"/>
      <c r="DZ116" s="2" t="s">
        <v>133</v>
      </c>
      <c r="EA116" s="2"/>
      <c r="EB116" s="2"/>
      <c r="EC116" s="3"/>
      <c r="EH116" s="2" t="s">
        <v>133</v>
      </c>
      <c r="EI116" s="2"/>
      <c r="EJ116" s="2"/>
      <c r="EK116" s="3"/>
      <c r="EP116" s="2" t="s">
        <v>133</v>
      </c>
      <c r="EQ116" s="2"/>
      <c r="ER116" s="2"/>
      <c r="ES116" s="3"/>
      <c r="EX116" s="2" t="s">
        <v>133</v>
      </c>
      <c r="EY116" s="2"/>
      <c r="EZ116" s="2"/>
      <c r="FA116" s="3"/>
    </row>
    <row r="117" customFormat="false" ht="14.6" hidden="false" customHeight="false" outlineLevel="0" collapsed="false">
      <c r="B117" s="9" t="s">
        <v>134</v>
      </c>
      <c r="C117" s="10"/>
      <c r="D117" s="10"/>
      <c r="E117" s="10"/>
      <c r="F117" s="62" t="s">
        <v>135</v>
      </c>
      <c r="G117" s="63" t="str">
        <f aca="false">IF($H$11=H29,"Style 1","Style 2")</f>
        <v>Style 1</v>
      </c>
      <c r="J117" s="9" t="s">
        <v>134</v>
      </c>
      <c r="K117" s="10"/>
      <c r="L117" s="10"/>
      <c r="M117" s="10"/>
      <c r="N117" s="62" t="s">
        <v>135</v>
      </c>
      <c r="O117" s="63" t="str">
        <f aca="false">IF($H$11=P29,"Style 1","Style 2")</f>
        <v>Style 1</v>
      </c>
      <c r="R117" s="9" t="s">
        <v>134</v>
      </c>
      <c r="S117" s="10"/>
      <c r="T117" s="10"/>
      <c r="U117" s="10"/>
      <c r="V117" s="62" t="s">
        <v>135</v>
      </c>
      <c r="W117" s="63" t="str">
        <f aca="false">IF($H$11=X29,"Style 1","Style 2")</f>
        <v>Style 2</v>
      </c>
      <c r="Z117" s="9" t="s">
        <v>134</v>
      </c>
      <c r="AA117" s="10"/>
      <c r="AB117" s="10"/>
      <c r="AC117" s="10"/>
      <c r="AD117" s="62" t="s">
        <v>135</v>
      </c>
      <c r="AE117" s="63" t="str">
        <f aca="false">IF($H$11=AF29,"Style 1","Style 2")</f>
        <v>Style 2</v>
      </c>
      <c r="AH117" s="9" t="s">
        <v>134</v>
      </c>
      <c r="AI117" s="10"/>
      <c r="AJ117" s="10"/>
      <c r="AK117" s="10"/>
      <c r="AL117" s="62" t="s">
        <v>135</v>
      </c>
      <c r="AM117" s="63" t="str">
        <f aca="false">IF($H$11=AN29,"Style 1","Style 2")</f>
        <v>Style 2</v>
      </c>
      <c r="AP117" s="9" t="s">
        <v>134</v>
      </c>
      <c r="AQ117" s="10"/>
      <c r="AR117" s="10"/>
      <c r="AS117" s="10"/>
      <c r="AT117" s="62" t="s">
        <v>135</v>
      </c>
      <c r="AU117" s="63" t="str">
        <f aca="false">IF($H$11=AV29,"Style 1","Style 2")</f>
        <v>Style 2</v>
      </c>
      <c r="AX117" s="9" t="s">
        <v>134</v>
      </c>
      <c r="AY117" s="10"/>
      <c r="AZ117" s="10"/>
      <c r="BA117" s="10"/>
      <c r="BB117" s="62" t="s">
        <v>135</v>
      </c>
      <c r="BC117" s="63" t="str">
        <f aca="false">IF($H$11=BD29,"Style 1","Style 2")</f>
        <v>Style 2</v>
      </c>
      <c r="BF117" s="9" t="s">
        <v>134</v>
      </c>
      <c r="BG117" s="10"/>
      <c r="BH117" s="10"/>
      <c r="BI117" s="10"/>
      <c r="BJ117" s="62" t="s">
        <v>135</v>
      </c>
      <c r="BK117" s="63" t="str">
        <f aca="false">IF($H$11=BL29,"Style 1","Style 2")</f>
        <v>Style 2</v>
      </c>
      <c r="BN117" s="9" t="s">
        <v>134</v>
      </c>
      <c r="BO117" s="10"/>
      <c r="BP117" s="10"/>
      <c r="BQ117" s="10"/>
      <c r="BR117" s="62" t="s">
        <v>135</v>
      </c>
      <c r="BS117" s="63" t="str">
        <f aca="false">IF($H$11=BT29,"Style 1","Style 2")</f>
        <v>Style 2</v>
      </c>
      <c r="BV117" s="9" t="s">
        <v>134</v>
      </c>
      <c r="BW117" s="10"/>
      <c r="BX117" s="10"/>
      <c r="BY117" s="10"/>
      <c r="BZ117" s="62" t="s">
        <v>135</v>
      </c>
      <c r="CA117" s="63" t="str">
        <f aca="false">IF($H$11=CB29,"Style 1","Style 2")</f>
        <v>Style 2</v>
      </c>
      <c r="CD117" s="9" t="s">
        <v>134</v>
      </c>
      <c r="CE117" s="10"/>
      <c r="CF117" s="10"/>
      <c r="CG117" s="10"/>
      <c r="CH117" s="62" t="s">
        <v>135</v>
      </c>
      <c r="CI117" s="63" t="str">
        <f aca="false">IF($H$11=CJ29,"Style 1","Style 2")</f>
        <v>Style 2</v>
      </c>
      <c r="CL117" s="9" t="s">
        <v>134</v>
      </c>
      <c r="CM117" s="10"/>
      <c r="CN117" s="10"/>
      <c r="CO117" s="10"/>
      <c r="CP117" s="62" t="s">
        <v>135</v>
      </c>
      <c r="CQ117" s="63" t="str">
        <f aca="false">IF($H$11=CR29,"Style 1","Style 2")</f>
        <v>Style 2</v>
      </c>
      <c r="CT117" s="9" t="s">
        <v>134</v>
      </c>
      <c r="CU117" s="10"/>
      <c r="CV117" s="10"/>
      <c r="CW117" s="10"/>
      <c r="CX117" s="62" t="s">
        <v>135</v>
      </c>
      <c r="CY117" s="63" t="str">
        <f aca="false">IF($H$11=CZ29,"Style 1","Style 2")</f>
        <v>Style 2</v>
      </c>
      <c r="DB117" s="9" t="s">
        <v>134</v>
      </c>
      <c r="DC117" s="10"/>
      <c r="DD117" s="10"/>
      <c r="DE117" s="10"/>
      <c r="DF117" s="62" t="s">
        <v>135</v>
      </c>
      <c r="DG117" s="63" t="str">
        <f aca="false">IF($H$11=DH29,"Style 1","Style 2")</f>
        <v>Style 2</v>
      </c>
      <c r="DJ117" s="9" t="s">
        <v>134</v>
      </c>
      <c r="DK117" s="10"/>
      <c r="DL117" s="10"/>
      <c r="DM117" s="10"/>
      <c r="DN117" s="62" t="s">
        <v>135</v>
      </c>
      <c r="DO117" s="63" t="str">
        <f aca="false">IF($H$11=DP29,"Style 1","Style 2")</f>
        <v>Style 2</v>
      </c>
      <c r="DR117" s="9" t="s">
        <v>134</v>
      </c>
      <c r="DS117" s="10"/>
      <c r="DT117" s="10"/>
      <c r="DU117" s="10"/>
      <c r="DV117" s="62" t="s">
        <v>135</v>
      </c>
      <c r="DW117" s="63" t="str">
        <f aca="false">IF($H$11=DX29,"Style 1","Style 2")</f>
        <v>Style 2</v>
      </c>
      <c r="DZ117" s="9" t="s">
        <v>134</v>
      </c>
      <c r="EA117" s="10"/>
      <c r="EB117" s="10"/>
      <c r="EC117" s="10"/>
      <c r="ED117" s="62" t="s">
        <v>135</v>
      </c>
      <c r="EE117" s="63" t="str">
        <f aca="false">IF($H$11=EF29,"Style 1","Style 2")</f>
        <v>Style 2</v>
      </c>
      <c r="EH117" s="9" t="s">
        <v>134</v>
      </c>
      <c r="EI117" s="10"/>
      <c r="EJ117" s="10"/>
      <c r="EK117" s="10"/>
      <c r="EL117" s="62" t="s">
        <v>135</v>
      </c>
      <c r="EM117" s="63" t="str">
        <f aca="false">IF($H$11=EN29,"Style 1","Style 2")</f>
        <v>Style 2</v>
      </c>
      <c r="EP117" s="9" t="s">
        <v>134</v>
      </c>
      <c r="EQ117" s="10"/>
      <c r="ER117" s="10"/>
      <c r="ES117" s="10"/>
      <c r="ET117" s="62" t="s">
        <v>135</v>
      </c>
      <c r="EU117" s="63" t="str">
        <f aca="false">IF($H$11=EV29,"Style 1","Style 2")</f>
        <v>Style 2</v>
      </c>
      <c r="EX117" s="9" t="s">
        <v>134</v>
      </c>
      <c r="EY117" s="10"/>
      <c r="EZ117" s="10"/>
      <c r="FA117" s="10"/>
      <c r="FB117" s="62" t="s">
        <v>135</v>
      </c>
      <c r="FC117" s="63" t="str">
        <f aca="false">IF($H$11=FD29,"Style 1","Style 2")</f>
        <v>Style 2</v>
      </c>
    </row>
    <row r="118" customFormat="false" ht="14.6" hidden="false" customHeight="false" outlineLevel="0" collapsed="false">
      <c r="B118" s="64" t="str">
        <f aca="false">IF(G117="Style 1",B191,IF(G117="Style 2",B192))</f>
        <v>Party Wall Matters - 107 &amp; 105 Rosebery Road, London, N10 2LD</v>
      </c>
      <c r="C118" s="64"/>
      <c r="D118" s="64"/>
      <c r="E118" s="64"/>
      <c r="F118" s="64"/>
      <c r="G118" s="64"/>
      <c r="H118" s="64"/>
      <c r="J118" s="64" t="str">
        <f aca="false">IF(O117="Style 1",J191,IF(O117="Style 2",J192))</f>
        <v>Party Wall Matters - 107 &amp; 109 Rosebery Road, London, N10 2LD</v>
      </c>
      <c r="K118" s="64"/>
      <c r="L118" s="64"/>
      <c r="M118" s="64"/>
      <c r="N118" s="64"/>
      <c r="O118" s="64"/>
      <c r="P118" s="64"/>
      <c r="R118" s="64" t="str">
        <f aca="false">IF(W117="Style 1",R191,IF(W117="Style 2",R192))</f>
        <v>Party Wall Matters - 107 Rosebery Road, London, N10 2LD &amp; </v>
      </c>
      <c r="S118" s="64"/>
      <c r="T118" s="64"/>
      <c r="U118" s="64"/>
      <c r="V118" s="64"/>
      <c r="W118" s="64"/>
      <c r="X118" s="64"/>
      <c r="Z118" s="64" t="str">
        <f aca="false">IF(AE117="Style 1",Z191,IF(AE117="Style 2",Z192))</f>
        <v>Party Wall Matters - 107 Rosebery Road, London, N10 2LD &amp; </v>
      </c>
      <c r="AA118" s="64"/>
      <c r="AB118" s="64"/>
      <c r="AC118" s="64"/>
      <c r="AD118" s="64"/>
      <c r="AE118" s="64"/>
      <c r="AF118" s="64"/>
      <c r="AH118" s="64" t="str">
        <f aca="false">IF(AM117="Style 1",AH191,IF(AM117="Style 2",AH192))</f>
        <v>Party Wall Matters - 107 Rosebery Road, London, N10 2LD &amp; </v>
      </c>
      <c r="AI118" s="64"/>
      <c r="AJ118" s="64"/>
      <c r="AK118" s="64"/>
      <c r="AL118" s="64"/>
      <c r="AM118" s="64"/>
      <c r="AN118" s="64"/>
      <c r="AP118" s="64" t="str">
        <f aca="false">IF(AU117="Style 1",AP191,IF(AU117="Style 2",AP192))</f>
        <v>Party Wall Matters - 107 Rosebery Road, London, N10 2LD &amp; </v>
      </c>
      <c r="AQ118" s="64"/>
      <c r="AR118" s="64"/>
      <c r="AS118" s="64"/>
      <c r="AT118" s="64"/>
      <c r="AU118" s="64"/>
      <c r="AV118" s="64"/>
      <c r="AX118" s="64" t="str">
        <f aca="false">IF(BC117="Style 1",AX191,IF(BC117="Style 2",AX192))</f>
        <v>Party Wall Matters - 107 Rosebery Road, London, N10 2LD &amp; </v>
      </c>
      <c r="AY118" s="64"/>
      <c r="AZ118" s="64"/>
      <c r="BA118" s="64"/>
      <c r="BB118" s="64"/>
      <c r="BC118" s="64"/>
      <c r="BD118" s="64"/>
      <c r="BF118" s="64" t="str">
        <f aca="false">IF(BK117="Style 1",BF191,IF(BK117="Style 2",BF192))</f>
        <v>Party Wall Matters - 107 Rosebery Road, London, N10 2LD &amp; </v>
      </c>
      <c r="BG118" s="64"/>
      <c r="BH118" s="64"/>
      <c r="BI118" s="64"/>
      <c r="BJ118" s="64"/>
      <c r="BK118" s="64"/>
      <c r="BL118" s="64"/>
      <c r="BN118" s="64" t="str">
        <f aca="false">IF(BS117="Style 1",BN191,IF(BS117="Style 2",BN192))</f>
        <v>Party Wall Matters - 107 Rosebery Road, London, N10 2LD &amp; </v>
      </c>
      <c r="BO118" s="64"/>
      <c r="BP118" s="64"/>
      <c r="BQ118" s="64"/>
      <c r="BR118" s="64"/>
      <c r="BS118" s="64"/>
      <c r="BT118" s="64"/>
      <c r="BV118" s="64" t="str">
        <f aca="false">IF(CA117="Style 1",BV191,IF(CA117="Style 2",BV192))</f>
        <v>Party Wall Matters - 107 Rosebery Road, London, N10 2LD &amp; </v>
      </c>
      <c r="BW118" s="64"/>
      <c r="BX118" s="64"/>
      <c r="BY118" s="64"/>
      <c r="BZ118" s="64"/>
      <c r="CA118" s="64"/>
      <c r="CB118" s="64"/>
      <c r="CD118" s="64" t="str">
        <f aca="false">IF(CI117="Style 1",CD191,IF(CI117="Style 2",CD192))</f>
        <v>Party Wall Matters - 107 Rosebery Road, London, N10 2LD &amp; </v>
      </c>
      <c r="CE118" s="64"/>
      <c r="CF118" s="64"/>
      <c r="CG118" s="64"/>
      <c r="CH118" s="64"/>
      <c r="CI118" s="64"/>
      <c r="CJ118" s="64"/>
      <c r="CL118" s="64" t="str">
        <f aca="false">IF(CQ117="Style 1",CL191,IF(CQ117="Style 2",CL192))</f>
        <v>Party Wall Matters - 107 Rosebery Road, London, N10 2LD &amp; </v>
      </c>
      <c r="CM118" s="64"/>
      <c r="CN118" s="64"/>
      <c r="CO118" s="64"/>
      <c r="CP118" s="64"/>
      <c r="CQ118" s="64"/>
      <c r="CR118" s="64"/>
      <c r="CT118" s="64" t="str">
        <f aca="false">IF(CY117="Style 1",CT191,IF(CY117="Style 2",CT192))</f>
        <v>Party Wall Matters - 107 Rosebery Road, London, N10 2LD &amp; </v>
      </c>
      <c r="CU118" s="64"/>
      <c r="CV118" s="64"/>
      <c r="CW118" s="64"/>
      <c r="CX118" s="64"/>
      <c r="CY118" s="64"/>
      <c r="CZ118" s="64"/>
      <c r="DB118" s="64" t="str">
        <f aca="false">IF(DG117="Style 1",DB191,IF(DG117="Style 2",DB192))</f>
        <v>Party Wall Matters - 107 Rosebery Road, London, N10 2LD &amp; </v>
      </c>
      <c r="DC118" s="64"/>
      <c r="DD118" s="64"/>
      <c r="DE118" s="64"/>
      <c r="DF118" s="64"/>
      <c r="DG118" s="64"/>
      <c r="DH118" s="64"/>
      <c r="DJ118" s="64" t="str">
        <f aca="false">IF(DO117="Style 1",DJ191,IF(DO117="Style 2",DJ192))</f>
        <v>Party Wall Matters - 107 Rosebery Road, London, N10 2LD &amp; </v>
      </c>
      <c r="DK118" s="64"/>
      <c r="DL118" s="64"/>
      <c r="DM118" s="64"/>
      <c r="DN118" s="64"/>
      <c r="DO118" s="64"/>
      <c r="DP118" s="64"/>
      <c r="DR118" s="64" t="str">
        <f aca="false">IF(DW117="Style 1",DR191,IF(DW117="Style 2",DR192))</f>
        <v>Party Wall Matters - 107 Rosebery Road, London, N10 2LD &amp; </v>
      </c>
      <c r="DS118" s="64"/>
      <c r="DT118" s="64"/>
      <c r="DU118" s="64"/>
      <c r="DV118" s="64"/>
      <c r="DW118" s="64"/>
      <c r="DX118" s="64"/>
      <c r="DZ118" s="64" t="str">
        <f aca="false">IF(EE117="Style 1",DZ191,IF(EE117="Style 2",DZ192))</f>
        <v>Party Wall Matters - 107 Rosebery Road, London, N10 2LD &amp; </v>
      </c>
      <c r="EA118" s="64"/>
      <c r="EB118" s="64"/>
      <c r="EC118" s="64"/>
      <c r="ED118" s="64"/>
      <c r="EE118" s="64"/>
      <c r="EF118" s="64"/>
      <c r="EH118" s="64" t="str">
        <f aca="false">IF(EM117="Style 1",EH191,IF(EM117="Style 2",EH192))</f>
        <v>Party Wall Matters - 107 Rosebery Road, London, N10 2LD &amp; </v>
      </c>
      <c r="EI118" s="64"/>
      <c r="EJ118" s="64"/>
      <c r="EK118" s="64"/>
      <c r="EL118" s="64"/>
      <c r="EM118" s="64"/>
      <c r="EN118" s="64"/>
      <c r="EP118" s="64" t="str">
        <f aca="false">IF(EU117="Style 1",EP191,IF(EU117="Style 2",EP192))</f>
        <v>Party Wall Matters - 107 Rosebery Road, London, N10 2LD &amp; </v>
      </c>
      <c r="EQ118" s="64"/>
      <c r="ER118" s="64"/>
      <c r="ES118" s="64"/>
      <c r="ET118" s="64"/>
      <c r="EU118" s="64"/>
      <c r="EV118" s="64"/>
      <c r="EX118" s="64" t="str">
        <f aca="false">IF(FC117="Style 1",EX191,IF(FC117="Style 2",EX192))</f>
        <v>Party Wall Matters - 107 Rosebery Road, London, N10 2LD &amp; </v>
      </c>
      <c r="EY118" s="64"/>
      <c r="EZ118" s="64"/>
      <c r="FA118" s="64"/>
      <c r="FB118" s="64"/>
      <c r="FC118" s="64"/>
      <c r="FD118" s="64"/>
    </row>
    <row r="120" customFormat="false" ht="15" hidden="false" customHeight="false" outlineLevel="0" collapsed="false">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c r="BF120" s="65"/>
      <c r="BG120" s="65"/>
      <c r="BH120" s="65"/>
      <c r="BI120" s="65"/>
      <c r="BJ120" s="65"/>
      <c r="BK120" s="65"/>
      <c r="BL120" s="65"/>
      <c r="BM120" s="65"/>
      <c r="BN120" s="65"/>
      <c r="BO120" s="65"/>
      <c r="BP120" s="65"/>
      <c r="BQ120" s="65"/>
      <c r="BR120" s="65"/>
      <c r="BS120" s="65"/>
      <c r="BT120" s="65"/>
      <c r="BU120" s="65"/>
      <c r="BV120" s="65"/>
      <c r="BW120" s="65"/>
      <c r="BX120" s="65"/>
      <c r="BY120" s="65"/>
      <c r="BZ120" s="65"/>
      <c r="CA120" s="65"/>
      <c r="CB120" s="65"/>
      <c r="CC120" s="65"/>
      <c r="CD120" s="65"/>
      <c r="CE120" s="65"/>
      <c r="CF120" s="65"/>
      <c r="CG120" s="65"/>
      <c r="CH120" s="65"/>
      <c r="CI120" s="65"/>
      <c r="CJ120" s="65"/>
      <c r="CK120" s="65"/>
      <c r="CL120" s="65"/>
      <c r="CM120" s="65"/>
      <c r="CN120" s="65"/>
      <c r="CO120" s="65"/>
      <c r="CP120" s="65"/>
      <c r="CQ120" s="65"/>
      <c r="CR120" s="65"/>
      <c r="CS120" s="65"/>
      <c r="CT120" s="65"/>
      <c r="CU120" s="65"/>
      <c r="CV120" s="65"/>
      <c r="CW120" s="65"/>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5"/>
      <c r="EI120" s="65"/>
      <c r="EJ120" s="65"/>
      <c r="EK120" s="65"/>
      <c r="EL120" s="65"/>
      <c r="EM120" s="65"/>
      <c r="EN120" s="65"/>
      <c r="EO120" s="65"/>
      <c r="EP120" s="65"/>
      <c r="EQ120" s="65"/>
      <c r="ER120" s="65"/>
      <c r="ES120" s="65"/>
      <c r="ET120" s="65"/>
      <c r="EU120" s="65"/>
      <c r="EV120" s="65"/>
      <c r="EW120" s="65"/>
      <c r="EX120" s="65"/>
      <c r="EY120" s="65"/>
      <c r="EZ120" s="65"/>
      <c r="FA120" s="65"/>
      <c r="FB120" s="65"/>
      <c r="FC120" s="65"/>
      <c r="FD120" s="65"/>
      <c r="FE120" s="65"/>
    </row>
    <row r="121" customFormat="false" ht="15.45" hidden="false" customHeight="false" outlineLevel="0" collapsed="false">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7"/>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c r="CY121" s="66"/>
      <c r="CZ121" s="66"/>
      <c r="DA121" s="66"/>
      <c r="DB121" s="66"/>
      <c r="DC121" s="66"/>
      <c r="DD121" s="66"/>
      <c r="DE121" s="66"/>
      <c r="DF121" s="66"/>
      <c r="DG121" s="66"/>
      <c r="DH121" s="66"/>
      <c r="DI121" s="66"/>
      <c r="DJ121" s="66"/>
      <c r="DK121" s="66"/>
      <c r="DL121" s="66"/>
      <c r="DM121" s="66"/>
      <c r="DN121" s="66"/>
      <c r="DO121" s="66"/>
      <c r="DP121" s="66"/>
      <c r="DQ121" s="66"/>
      <c r="DR121" s="66"/>
      <c r="DS121" s="66"/>
      <c r="DT121" s="66"/>
      <c r="DU121" s="66"/>
      <c r="DV121" s="66"/>
      <c r="DW121" s="66"/>
      <c r="DX121" s="66"/>
      <c r="DY121" s="66"/>
      <c r="DZ121" s="66"/>
      <c r="EA121" s="66"/>
      <c r="EB121" s="66"/>
      <c r="EC121" s="66"/>
      <c r="ED121" s="66"/>
      <c r="EE121" s="66"/>
      <c r="EF121" s="66"/>
      <c r="EG121" s="66"/>
      <c r="EH121" s="66"/>
      <c r="EI121" s="66"/>
      <c r="EJ121" s="66"/>
      <c r="EK121" s="66"/>
      <c r="EL121" s="66"/>
      <c r="EM121" s="66"/>
      <c r="EN121" s="66"/>
      <c r="EO121" s="66"/>
      <c r="EP121" s="66"/>
      <c r="EQ121" s="66"/>
      <c r="ER121" s="66"/>
      <c r="ES121" s="66"/>
      <c r="ET121" s="66"/>
      <c r="EU121" s="66"/>
      <c r="EV121" s="66"/>
      <c r="EW121" s="66"/>
      <c r="EX121" s="66"/>
      <c r="EY121" s="66"/>
      <c r="EZ121" s="66"/>
      <c r="FA121" s="66"/>
      <c r="FB121" s="66"/>
      <c r="FC121" s="66"/>
      <c r="FD121" s="66"/>
      <c r="FE121" s="66"/>
    </row>
    <row r="122" customFormat="false" ht="15" hidden="false" customHeight="false" outlineLevel="0" collapsed="false">
      <c r="A122" s="66"/>
      <c r="B122" s="51" t="s">
        <v>136</v>
      </c>
      <c r="C122" s="51"/>
      <c r="D122" s="51"/>
      <c r="E122" s="51"/>
      <c r="F122" s="51"/>
      <c r="G122" s="51"/>
      <c r="H122" s="51"/>
      <c r="I122" s="66"/>
      <c r="J122" s="51" t="s">
        <v>136</v>
      </c>
      <c r="K122" s="51"/>
      <c r="L122" s="51"/>
      <c r="M122" s="51"/>
      <c r="N122" s="51"/>
      <c r="O122" s="51"/>
      <c r="P122" s="51"/>
      <c r="Q122" s="66"/>
      <c r="R122" s="51" t="s">
        <v>136</v>
      </c>
      <c r="S122" s="51"/>
      <c r="T122" s="51"/>
      <c r="U122" s="51"/>
      <c r="V122" s="51"/>
      <c r="W122" s="51"/>
      <c r="X122" s="51"/>
      <c r="Y122" s="66"/>
      <c r="Z122" s="51" t="s">
        <v>136</v>
      </c>
      <c r="AA122" s="51"/>
      <c r="AB122" s="51"/>
      <c r="AC122" s="51"/>
      <c r="AD122" s="51"/>
      <c r="AE122" s="51"/>
      <c r="AF122" s="51"/>
      <c r="AG122" s="66"/>
      <c r="AH122" s="51" t="s">
        <v>136</v>
      </c>
      <c r="AI122" s="51"/>
      <c r="AJ122" s="51"/>
      <c r="AK122" s="51"/>
      <c r="AL122" s="51"/>
      <c r="AM122" s="51"/>
      <c r="AN122" s="51"/>
      <c r="AO122" s="68"/>
      <c r="AP122" s="51" t="s">
        <v>136</v>
      </c>
      <c r="AQ122" s="51"/>
      <c r="AR122" s="51"/>
      <c r="AS122" s="51"/>
      <c r="AT122" s="51"/>
      <c r="AU122" s="51"/>
      <c r="AV122" s="51"/>
      <c r="AW122" s="66"/>
      <c r="AX122" s="51" t="s">
        <v>136</v>
      </c>
      <c r="AY122" s="51"/>
      <c r="AZ122" s="51"/>
      <c r="BA122" s="51"/>
      <c r="BB122" s="51"/>
      <c r="BC122" s="51"/>
      <c r="BD122" s="51"/>
      <c r="BE122" s="66"/>
      <c r="BF122" s="51" t="s">
        <v>136</v>
      </c>
      <c r="BG122" s="51"/>
      <c r="BH122" s="51"/>
      <c r="BI122" s="51"/>
      <c r="BJ122" s="51"/>
      <c r="BK122" s="51"/>
      <c r="BL122" s="51"/>
      <c r="BM122" s="66"/>
      <c r="BN122" s="51" t="s">
        <v>136</v>
      </c>
      <c r="BO122" s="51"/>
      <c r="BP122" s="51"/>
      <c r="BQ122" s="51"/>
      <c r="BR122" s="51"/>
      <c r="BS122" s="51"/>
      <c r="BT122" s="51"/>
      <c r="BU122" s="66"/>
      <c r="BV122" s="51" t="s">
        <v>136</v>
      </c>
      <c r="BW122" s="51"/>
      <c r="BX122" s="51"/>
      <c r="BY122" s="51"/>
      <c r="BZ122" s="51"/>
      <c r="CA122" s="51"/>
      <c r="CB122" s="51"/>
      <c r="CC122" s="66"/>
      <c r="CD122" s="51" t="s">
        <v>136</v>
      </c>
      <c r="CE122" s="51"/>
      <c r="CF122" s="51"/>
      <c r="CG122" s="51"/>
      <c r="CH122" s="51"/>
      <c r="CI122" s="51"/>
      <c r="CJ122" s="51"/>
      <c r="CK122" s="66"/>
      <c r="CL122" s="51" t="s">
        <v>136</v>
      </c>
      <c r="CM122" s="51"/>
      <c r="CN122" s="51"/>
      <c r="CO122" s="51"/>
      <c r="CP122" s="51"/>
      <c r="CQ122" s="51"/>
      <c r="CR122" s="51"/>
      <c r="CS122" s="66"/>
      <c r="CT122" s="51" t="s">
        <v>136</v>
      </c>
      <c r="CU122" s="51"/>
      <c r="CV122" s="51"/>
      <c r="CW122" s="51"/>
      <c r="CX122" s="51"/>
      <c r="CY122" s="51"/>
      <c r="CZ122" s="51"/>
      <c r="DA122" s="66"/>
      <c r="DB122" s="51" t="s">
        <v>136</v>
      </c>
      <c r="DC122" s="51"/>
      <c r="DD122" s="51"/>
      <c r="DE122" s="51"/>
      <c r="DF122" s="51"/>
      <c r="DG122" s="51"/>
      <c r="DH122" s="51"/>
      <c r="DI122" s="66"/>
      <c r="DJ122" s="51" t="s">
        <v>136</v>
      </c>
      <c r="DK122" s="51"/>
      <c r="DL122" s="51"/>
      <c r="DM122" s="51"/>
      <c r="DN122" s="51"/>
      <c r="DO122" s="51"/>
      <c r="DP122" s="51"/>
      <c r="DQ122" s="66"/>
      <c r="DR122" s="51" t="s">
        <v>136</v>
      </c>
      <c r="DS122" s="51"/>
      <c r="DT122" s="51"/>
      <c r="DU122" s="51"/>
      <c r="DV122" s="51"/>
      <c r="DW122" s="51"/>
      <c r="DX122" s="51"/>
      <c r="DY122" s="66"/>
      <c r="DZ122" s="51" t="s">
        <v>136</v>
      </c>
      <c r="EA122" s="51"/>
      <c r="EB122" s="51"/>
      <c r="EC122" s="51"/>
      <c r="ED122" s="51"/>
      <c r="EE122" s="51"/>
      <c r="EF122" s="51"/>
      <c r="EG122" s="66"/>
      <c r="EH122" s="51" t="s">
        <v>136</v>
      </c>
      <c r="EI122" s="51"/>
      <c r="EJ122" s="51"/>
      <c r="EK122" s="51"/>
      <c r="EL122" s="51"/>
      <c r="EM122" s="51"/>
      <c r="EN122" s="51"/>
      <c r="EO122" s="66"/>
      <c r="EP122" s="51" t="s">
        <v>136</v>
      </c>
      <c r="EQ122" s="51"/>
      <c r="ER122" s="51"/>
      <c r="ES122" s="51"/>
      <c r="ET122" s="51"/>
      <c r="EU122" s="51"/>
      <c r="EV122" s="51"/>
      <c r="EW122" s="66"/>
      <c r="EX122" s="51" t="s">
        <v>136</v>
      </c>
      <c r="EY122" s="51"/>
      <c r="EZ122" s="51"/>
      <c r="FA122" s="51"/>
      <c r="FB122" s="51"/>
      <c r="FC122" s="51"/>
      <c r="FD122" s="51"/>
      <c r="FE122" s="66"/>
    </row>
    <row r="123" customFormat="false" ht="15" hidden="false" customHeight="false" outlineLevel="0" collapsed="false">
      <c r="A123" s="66"/>
      <c r="B123" s="51" t="str">
        <f aca="false">$B$178</f>
        <v>Construction of a wall on the line of junction, placed wholly on the Building Owners' own land.</v>
      </c>
      <c r="C123" s="51"/>
      <c r="D123" s="51"/>
      <c r="E123" s="51"/>
      <c r="F123" s="51"/>
      <c r="G123" s="51"/>
      <c r="H123" s="51"/>
      <c r="I123" s="66"/>
      <c r="J123" s="51" t="str">
        <f aca="false">$J$178</f>
        <v>Construction of a wall on the line of junction, placed wholly on our own land.</v>
      </c>
      <c r="K123" s="51"/>
      <c r="L123" s="51"/>
      <c r="M123" s="51"/>
      <c r="N123" s="51"/>
      <c r="O123" s="51"/>
      <c r="P123" s="51"/>
      <c r="Q123" s="66"/>
      <c r="R123" s="51" t="str">
        <f aca="false">$R$178</f>
        <v>Construction of a wall on the line of junction, placed wholly on our own land.</v>
      </c>
      <c r="S123" s="51"/>
      <c r="T123" s="51"/>
      <c r="U123" s="51"/>
      <c r="V123" s="51"/>
      <c r="W123" s="51"/>
      <c r="X123" s="51"/>
      <c r="Y123" s="66"/>
      <c r="Z123" s="51" t="str">
        <f aca="false">$Z$178</f>
        <v>Construction of a wall on the line of junction, placed wholly on our own land.</v>
      </c>
      <c r="AA123" s="51"/>
      <c r="AB123" s="51"/>
      <c r="AC123" s="51"/>
      <c r="AD123" s="51"/>
      <c r="AE123" s="51"/>
      <c r="AF123" s="51"/>
      <c r="AG123" s="66"/>
      <c r="AH123" s="51" t="str">
        <f aca="false">$AH$178</f>
        <v>Construction of a wall on the line of junction, placed wholly on our own land.</v>
      </c>
      <c r="AI123" s="51"/>
      <c r="AJ123" s="51"/>
      <c r="AK123" s="51"/>
      <c r="AL123" s="51"/>
      <c r="AM123" s="51"/>
      <c r="AN123" s="51"/>
      <c r="AO123" s="68"/>
      <c r="AP123" s="51" t="str">
        <f aca="false">$R$178</f>
        <v>Construction of a wall on the line of junction, placed wholly on our own land.</v>
      </c>
      <c r="AQ123" s="51"/>
      <c r="AR123" s="51"/>
      <c r="AS123" s="51"/>
      <c r="AT123" s="51"/>
      <c r="AU123" s="51"/>
      <c r="AV123" s="51"/>
      <c r="AW123" s="66"/>
      <c r="AX123" s="51" t="str">
        <f aca="false">$R$178</f>
        <v>Construction of a wall on the line of junction, placed wholly on our own land.</v>
      </c>
      <c r="AY123" s="51"/>
      <c r="AZ123" s="51"/>
      <c r="BA123" s="51"/>
      <c r="BB123" s="51"/>
      <c r="BC123" s="51"/>
      <c r="BD123" s="51"/>
      <c r="BE123" s="66"/>
      <c r="BF123" s="51" t="str">
        <f aca="false">$R$178</f>
        <v>Construction of a wall on the line of junction, placed wholly on our own land.</v>
      </c>
      <c r="BG123" s="51"/>
      <c r="BH123" s="51"/>
      <c r="BI123" s="51"/>
      <c r="BJ123" s="51"/>
      <c r="BK123" s="51"/>
      <c r="BL123" s="51"/>
      <c r="BM123" s="66"/>
      <c r="BN123" s="51" t="str">
        <f aca="false">$R$178</f>
        <v>Construction of a wall on the line of junction, placed wholly on our own land.</v>
      </c>
      <c r="BO123" s="51"/>
      <c r="BP123" s="51"/>
      <c r="BQ123" s="51"/>
      <c r="BR123" s="51"/>
      <c r="BS123" s="51"/>
      <c r="BT123" s="51"/>
      <c r="BU123" s="66"/>
      <c r="BV123" s="51" t="str">
        <f aca="false">$R$178</f>
        <v>Construction of a wall on the line of junction, placed wholly on our own land.</v>
      </c>
      <c r="BW123" s="51"/>
      <c r="BX123" s="51"/>
      <c r="BY123" s="51"/>
      <c r="BZ123" s="51"/>
      <c r="CA123" s="51"/>
      <c r="CB123" s="51"/>
      <c r="CC123" s="66"/>
      <c r="CD123" s="51" t="str">
        <f aca="false">$R$178</f>
        <v>Construction of a wall on the line of junction, placed wholly on our own land.</v>
      </c>
      <c r="CE123" s="51"/>
      <c r="CF123" s="51"/>
      <c r="CG123" s="51"/>
      <c r="CH123" s="51"/>
      <c r="CI123" s="51"/>
      <c r="CJ123" s="51"/>
      <c r="CK123" s="66"/>
      <c r="CL123" s="51" t="str">
        <f aca="false">$R$178</f>
        <v>Construction of a wall on the line of junction, placed wholly on our own land.</v>
      </c>
      <c r="CM123" s="51"/>
      <c r="CN123" s="51"/>
      <c r="CO123" s="51"/>
      <c r="CP123" s="51"/>
      <c r="CQ123" s="51"/>
      <c r="CR123" s="51"/>
      <c r="CS123" s="66"/>
      <c r="CT123" s="51" t="str">
        <f aca="false">$R$178</f>
        <v>Construction of a wall on the line of junction, placed wholly on our own land.</v>
      </c>
      <c r="CU123" s="51"/>
      <c r="CV123" s="51"/>
      <c r="CW123" s="51"/>
      <c r="CX123" s="51"/>
      <c r="CY123" s="51"/>
      <c r="CZ123" s="51"/>
      <c r="DA123" s="66"/>
      <c r="DB123" s="51" t="str">
        <f aca="false">$R$178</f>
        <v>Construction of a wall on the line of junction, placed wholly on our own land.</v>
      </c>
      <c r="DC123" s="51"/>
      <c r="DD123" s="51"/>
      <c r="DE123" s="51"/>
      <c r="DF123" s="51"/>
      <c r="DG123" s="51"/>
      <c r="DH123" s="51"/>
      <c r="DI123" s="66"/>
      <c r="DJ123" s="51" t="str">
        <f aca="false">$R$178</f>
        <v>Construction of a wall on the line of junction, placed wholly on our own land.</v>
      </c>
      <c r="DK123" s="51"/>
      <c r="DL123" s="51"/>
      <c r="DM123" s="51"/>
      <c r="DN123" s="51"/>
      <c r="DO123" s="51"/>
      <c r="DP123" s="51"/>
      <c r="DQ123" s="66"/>
      <c r="DR123" s="51" t="str">
        <f aca="false">$R$178</f>
        <v>Construction of a wall on the line of junction, placed wholly on our own land.</v>
      </c>
      <c r="DS123" s="51"/>
      <c r="DT123" s="51"/>
      <c r="DU123" s="51"/>
      <c r="DV123" s="51"/>
      <c r="DW123" s="51"/>
      <c r="DX123" s="51"/>
      <c r="DY123" s="66"/>
      <c r="DZ123" s="51" t="str">
        <f aca="false">$R$178</f>
        <v>Construction of a wall on the line of junction, placed wholly on our own land.</v>
      </c>
      <c r="EA123" s="51"/>
      <c r="EB123" s="51"/>
      <c r="EC123" s="51"/>
      <c r="ED123" s="51"/>
      <c r="EE123" s="51"/>
      <c r="EF123" s="51"/>
      <c r="EG123" s="66"/>
      <c r="EH123" s="51" t="str">
        <f aca="false">$R$178</f>
        <v>Construction of a wall on the line of junction, placed wholly on our own land.</v>
      </c>
      <c r="EI123" s="51"/>
      <c r="EJ123" s="51"/>
      <c r="EK123" s="51"/>
      <c r="EL123" s="51"/>
      <c r="EM123" s="51"/>
      <c r="EN123" s="51"/>
      <c r="EO123" s="66"/>
      <c r="EP123" s="51" t="str">
        <f aca="false">$R$178</f>
        <v>Construction of a wall on the line of junction, placed wholly on our own land.</v>
      </c>
      <c r="EQ123" s="51"/>
      <c r="ER123" s="51"/>
      <c r="ES123" s="51"/>
      <c r="ET123" s="51"/>
      <c r="EU123" s="51"/>
      <c r="EV123" s="51"/>
      <c r="EW123" s="66"/>
      <c r="EX123" s="51" t="str">
        <f aca="false">$R$178</f>
        <v>Construction of a wall on the line of junction, placed wholly on our own land.</v>
      </c>
      <c r="EY123" s="51"/>
      <c r="EZ123" s="51"/>
      <c r="FA123" s="51"/>
      <c r="FB123" s="51"/>
      <c r="FC123" s="51"/>
      <c r="FD123" s="51"/>
      <c r="FE123" s="66"/>
    </row>
    <row r="124" customFormat="false" ht="14.6" hidden="false" customHeight="false" outlineLevel="0" collapsed="false">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8"/>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c r="CY124" s="66"/>
      <c r="CZ124" s="66"/>
      <c r="DA124" s="66"/>
      <c r="DB124" s="66"/>
      <c r="DC124" s="66"/>
      <c r="DD124" s="66"/>
      <c r="DE124" s="66"/>
      <c r="DF124" s="66"/>
      <c r="DG124" s="66"/>
      <c r="DH124" s="66"/>
      <c r="DI124" s="66"/>
      <c r="DJ124" s="66"/>
      <c r="DK124" s="66"/>
      <c r="DL124" s="66"/>
      <c r="DM124" s="66"/>
      <c r="DN124" s="66"/>
      <c r="DO124" s="66"/>
      <c r="DP124" s="66"/>
      <c r="DQ124" s="66"/>
      <c r="DR124" s="66"/>
      <c r="DS124" s="66"/>
      <c r="DT124" s="66"/>
      <c r="DU124" s="66"/>
      <c r="DV124" s="66"/>
      <c r="DW124" s="66"/>
      <c r="DX124" s="66"/>
      <c r="DY124" s="66"/>
      <c r="DZ124" s="66"/>
      <c r="EA124" s="66"/>
      <c r="EB124" s="66"/>
      <c r="EC124" s="66"/>
      <c r="ED124" s="66"/>
      <c r="EE124" s="66"/>
      <c r="EF124" s="66"/>
      <c r="EG124" s="66"/>
      <c r="EH124" s="66"/>
      <c r="EI124" s="66"/>
      <c r="EJ124" s="66"/>
      <c r="EK124" s="66"/>
      <c r="EL124" s="66"/>
      <c r="EM124" s="66"/>
      <c r="EN124" s="66"/>
      <c r="EO124" s="66"/>
      <c r="EP124" s="66"/>
      <c r="EQ124" s="66"/>
      <c r="ER124" s="66"/>
      <c r="ES124" s="66"/>
      <c r="ET124" s="66"/>
      <c r="EU124" s="66"/>
      <c r="EV124" s="66"/>
      <c r="EW124" s="66"/>
      <c r="EX124" s="66"/>
      <c r="EY124" s="66"/>
      <c r="EZ124" s="66"/>
      <c r="FA124" s="66"/>
      <c r="FB124" s="66"/>
      <c r="FC124" s="66"/>
      <c r="FD124" s="66"/>
      <c r="FE124" s="66"/>
    </row>
    <row r="125" customFormat="false" ht="15" hidden="false" customHeight="false" outlineLevel="0" collapsed="false">
      <c r="A125" s="66"/>
      <c r="B125" s="69"/>
      <c r="C125" s="69"/>
      <c r="D125" s="69"/>
      <c r="E125" s="69"/>
      <c r="F125" s="69"/>
      <c r="G125" s="69"/>
      <c r="H125" s="69"/>
      <c r="I125" s="66"/>
      <c r="J125" s="69"/>
      <c r="K125" s="69"/>
      <c r="L125" s="69"/>
      <c r="M125" s="69"/>
      <c r="N125" s="69"/>
      <c r="O125" s="69"/>
      <c r="P125" s="69"/>
      <c r="Q125" s="66"/>
      <c r="R125" s="69"/>
      <c r="S125" s="69"/>
      <c r="T125" s="69"/>
      <c r="U125" s="69"/>
      <c r="V125" s="69"/>
      <c r="W125" s="69"/>
      <c r="X125" s="69"/>
      <c r="Y125" s="66"/>
      <c r="Z125" s="69"/>
      <c r="AA125" s="69"/>
      <c r="AB125" s="69"/>
      <c r="AC125" s="69"/>
      <c r="AD125" s="69"/>
      <c r="AE125" s="69"/>
      <c r="AF125" s="69"/>
      <c r="AG125" s="66"/>
      <c r="AH125" s="69"/>
      <c r="AI125" s="69"/>
      <c r="AJ125" s="69"/>
      <c r="AK125" s="69"/>
      <c r="AL125" s="69"/>
      <c r="AM125" s="69"/>
      <c r="AN125" s="69"/>
      <c r="AO125" s="68"/>
      <c r="AP125" s="69"/>
      <c r="AQ125" s="69"/>
      <c r="AR125" s="69"/>
      <c r="AS125" s="69"/>
      <c r="AT125" s="69"/>
      <c r="AU125" s="69"/>
      <c r="AV125" s="69"/>
      <c r="AW125" s="66"/>
      <c r="AX125" s="69"/>
      <c r="AY125" s="69"/>
      <c r="AZ125" s="69"/>
      <c r="BA125" s="69"/>
      <c r="BB125" s="69"/>
      <c r="BC125" s="69"/>
      <c r="BD125" s="69"/>
      <c r="BE125" s="66"/>
      <c r="BF125" s="69"/>
      <c r="BG125" s="69"/>
      <c r="BH125" s="69"/>
      <c r="BI125" s="69"/>
      <c r="BJ125" s="69"/>
      <c r="BK125" s="69"/>
      <c r="BL125" s="69"/>
      <c r="BM125" s="66"/>
      <c r="BN125" s="69"/>
      <c r="BO125" s="69"/>
      <c r="BP125" s="69"/>
      <c r="BQ125" s="69"/>
      <c r="BR125" s="69"/>
      <c r="BS125" s="69"/>
      <c r="BT125" s="69"/>
      <c r="BU125" s="66"/>
      <c r="BV125" s="69"/>
      <c r="BW125" s="69"/>
      <c r="BX125" s="69"/>
      <c r="BY125" s="69"/>
      <c r="BZ125" s="69"/>
      <c r="CA125" s="69"/>
      <c r="CB125" s="69"/>
      <c r="CC125" s="66"/>
      <c r="CD125" s="69"/>
      <c r="CE125" s="69"/>
      <c r="CF125" s="69"/>
      <c r="CG125" s="69"/>
      <c r="CH125" s="69"/>
      <c r="CI125" s="69"/>
      <c r="CJ125" s="69"/>
      <c r="CK125" s="66"/>
      <c r="CL125" s="69"/>
      <c r="CM125" s="69"/>
      <c r="CN125" s="69"/>
      <c r="CO125" s="69"/>
      <c r="CP125" s="69"/>
      <c r="CQ125" s="69"/>
      <c r="CR125" s="69"/>
      <c r="CS125" s="66"/>
      <c r="CT125" s="69"/>
      <c r="CU125" s="69"/>
      <c r="CV125" s="69"/>
      <c r="CW125" s="69"/>
      <c r="CX125" s="69"/>
      <c r="CY125" s="69"/>
      <c r="CZ125" s="69"/>
      <c r="DA125" s="66"/>
      <c r="DB125" s="69"/>
      <c r="DC125" s="69"/>
      <c r="DD125" s="69"/>
      <c r="DE125" s="69"/>
      <c r="DF125" s="69"/>
      <c r="DG125" s="69"/>
      <c r="DH125" s="69"/>
      <c r="DI125" s="66"/>
      <c r="DJ125" s="69"/>
      <c r="DK125" s="69"/>
      <c r="DL125" s="69"/>
      <c r="DM125" s="69"/>
      <c r="DN125" s="69"/>
      <c r="DO125" s="69"/>
      <c r="DP125" s="69"/>
      <c r="DQ125" s="66"/>
      <c r="DR125" s="69"/>
      <c r="DS125" s="69"/>
      <c r="DT125" s="69"/>
      <c r="DU125" s="69"/>
      <c r="DV125" s="69"/>
      <c r="DW125" s="69"/>
      <c r="DX125" s="69"/>
      <c r="DY125" s="66"/>
      <c r="DZ125" s="69"/>
      <c r="EA125" s="69"/>
      <c r="EB125" s="69"/>
      <c r="EC125" s="69"/>
      <c r="ED125" s="69"/>
      <c r="EE125" s="69"/>
      <c r="EF125" s="69"/>
      <c r="EG125" s="66"/>
      <c r="EH125" s="69"/>
      <c r="EI125" s="69"/>
      <c r="EJ125" s="69"/>
      <c r="EK125" s="69"/>
      <c r="EL125" s="69"/>
      <c r="EM125" s="69"/>
      <c r="EN125" s="69"/>
      <c r="EO125" s="66"/>
      <c r="EP125" s="69"/>
      <c r="EQ125" s="69"/>
      <c r="ER125" s="69"/>
      <c r="ES125" s="69"/>
      <c r="ET125" s="69"/>
      <c r="EU125" s="69"/>
      <c r="EV125" s="69"/>
      <c r="EW125" s="66"/>
      <c r="EX125" s="69"/>
      <c r="EY125" s="69"/>
      <c r="EZ125" s="69"/>
      <c r="FA125" s="69"/>
      <c r="FB125" s="69"/>
      <c r="FC125" s="69"/>
      <c r="FD125" s="69"/>
      <c r="FE125" s="66"/>
    </row>
    <row r="126" customFormat="false" ht="15" hidden="false" customHeight="false" outlineLevel="0" collapsed="false">
      <c r="A126" s="66"/>
      <c r="B126" s="51" t="s">
        <v>137</v>
      </c>
      <c r="C126" s="51"/>
      <c r="D126" s="51"/>
      <c r="E126" s="51"/>
      <c r="F126" s="51"/>
      <c r="G126" s="51"/>
      <c r="H126" s="51"/>
      <c r="I126" s="66"/>
      <c r="J126" s="51" t="s">
        <v>137</v>
      </c>
      <c r="K126" s="51"/>
      <c r="L126" s="51"/>
      <c r="M126" s="51"/>
      <c r="N126" s="51"/>
      <c r="O126" s="51"/>
      <c r="P126" s="51"/>
      <c r="Q126" s="66"/>
      <c r="R126" s="51" t="s">
        <v>137</v>
      </c>
      <c r="S126" s="51"/>
      <c r="T126" s="51"/>
      <c r="U126" s="51"/>
      <c r="V126" s="51"/>
      <c r="W126" s="51"/>
      <c r="X126" s="51"/>
      <c r="Y126" s="66"/>
      <c r="Z126" s="51" t="s">
        <v>137</v>
      </c>
      <c r="AA126" s="51"/>
      <c r="AB126" s="51"/>
      <c r="AC126" s="51"/>
      <c r="AD126" s="51"/>
      <c r="AE126" s="51"/>
      <c r="AF126" s="51"/>
      <c r="AG126" s="66"/>
      <c r="AH126" s="51" t="s">
        <v>137</v>
      </c>
      <c r="AI126" s="51"/>
      <c r="AJ126" s="51"/>
      <c r="AK126" s="51"/>
      <c r="AL126" s="51"/>
      <c r="AM126" s="51"/>
      <c r="AN126" s="51"/>
      <c r="AO126" s="68"/>
      <c r="AP126" s="51" t="s">
        <v>137</v>
      </c>
      <c r="AQ126" s="51"/>
      <c r="AR126" s="51"/>
      <c r="AS126" s="51"/>
      <c r="AT126" s="51"/>
      <c r="AU126" s="51"/>
      <c r="AV126" s="51"/>
      <c r="AW126" s="66"/>
      <c r="AX126" s="51" t="s">
        <v>137</v>
      </c>
      <c r="AY126" s="51"/>
      <c r="AZ126" s="51"/>
      <c r="BA126" s="51"/>
      <c r="BB126" s="51"/>
      <c r="BC126" s="51"/>
      <c r="BD126" s="51"/>
      <c r="BE126" s="66"/>
      <c r="BF126" s="51" t="s">
        <v>137</v>
      </c>
      <c r="BG126" s="51"/>
      <c r="BH126" s="51"/>
      <c r="BI126" s="51"/>
      <c r="BJ126" s="51"/>
      <c r="BK126" s="51"/>
      <c r="BL126" s="51"/>
      <c r="BM126" s="66"/>
      <c r="BN126" s="51" t="s">
        <v>137</v>
      </c>
      <c r="BO126" s="51"/>
      <c r="BP126" s="51"/>
      <c r="BQ126" s="51"/>
      <c r="BR126" s="51"/>
      <c r="BS126" s="51"/>
      <c r="BT126" s="51"/>
      <c r="BU126" s="66"/>
      <c r="BV126" s="51" t="s">
        <v>137</v>
      </c>
      <c r="BW126" s="51"/>
      <c r="BX126" s="51"/>
      <c r="BY126" s="51"/>
      <c r="BZ126" s="51"/>
      <c r="CA126" s="51"/>
      <c r="CB126" s="51"/>
      <c r="CC126" s="66"/>
      <c r="CD126" s="51" t="s">
        <v>137</v>
      </c>
      <c r="CE126" s="51"/>
      <c r="CF126" s="51"/>
      <c r="CG126" s="51"/>
      <c r="CH126" s="51"/>
      <c r="CI126" s="51"/>
      <c r="CJ126" s="51"/>
      <c r="CK126" s="66"/>
      <c r="CL126" s="51" t="s">
        <v>137</v>
      </c>
      <c r="CM126" s="51"/>
      <c r="CN126" s="51"/>
      <c r="CO126" s="51"/>
      <c r="CP126" s="51"/>
      <c r="CQ126" s="51"/>
      <c r="CR126" s="51"/>
      <c r="CS126" s="66"/>
      <c r="CT126" s="51" t="s">
        <v>137</v>
      </c>
      <c r="CU126" s="51"/>
      <c r="CV126" s="51"/>
      <c r="CW126" s="51"/>
      <c r="CX126" s="51"/>
      <c r="CY126" s="51"/>
      <c r="CZ126" s="51"/>
      <c r="DA126" s="66"/>
      <c r="DB126" s="51" t="s">
        <v>137</v>
      </c>
      <c r="DC126" s="51"/>
      <c r="DD126" s="51"/>
      <c r="DE126" s="51"/>
      <c r="DF126" s="51"/>
      <c r="DG126" s="51"/>
      <c r="DH126" s="51"/>
      <c r="DI126" s="66"/>
      <c r="DJ126" s="51" t="s">
        <v>137</v>
      </c>
      <c r="DK126" s="51"/>
      <c r="DL126" s="51"/>
      <c r="DM126" s="51"/>
      <c r="DN126" s="51"/>
      <c r="DO126" s="51"/>
      <c r="DP126" s="51"/>
      <c r="DQ126" s="66"/>
      <c r="DR126" s="51" t="s">
        <v>137</v>
      </c>
      <c r="DS126" s="51"/>
      <c r="DT126" s="51"/>
      <c r="DU126" s="51"/>
      <c r="DV126" s="51"/>
      <c r="DW126" s="51"/>
      <c r="DX126" s="51"/>
      <c r="DY126" s="66"/>
      <c r="DZ126" s="51" t="s">
        <v>137</v>
      </c>
      <c r="EA126" s="51"/>
      <c r="EB126" s="51"/>
      <c r="EC126" s="51"/>
      <c r="ED126" s="51"/>
      <c r="EE126" s="51"/>
      <c r="EF126" s="51"/>
      <c r="EG126" s="66"/>
      <c r="EH126" s="51" t="s">
        <v>137</v>
      </c>
      <c r="EI126" s="51"/>
      <c r="EJ126" s="51"/>
      <c r="EK126" s="51"/>
      <c r="EL126" s="51"/>
      <c r="EM126" s="51"/>
      <c r="EN126" s="51"/>
      <c r="EO126" s="66"/>
      <c r="EP126" s="51" t="s">
        <v>137</v>
      </c>
      <c r="EQ126" s="51"/>
      <c r="ER126" s="51"/>
      <c r="ES126" s="51"/>
      <c r="ET126" s="51"/>
      <c r="EU126" s="51"/>
      <c r="EV126" s="51"/>
      <c r="EW126" s="66"/>
      <c r="EX126" s="51" t="s">
        <v>137</v>
      </c>
      <c r="EY126" s="51"/>
      <c r="EZ126" s="51"/>
      <c r="FA126" s="51"/>
      <c r="FB126" s="51"/>
      <c r="FC126" s="51"/>
      <c r="FD126" s="51"/>
      <c r="FE126" s="66"/>
    </row>
    <row r="127" customFormat="false" ht="15.75" hidden="false" customHeight="true" outlineLevel="0" collapsed="false">
      <c r="A127" s="66"/>
      <c r="B127" s="51" t="s">
        <v>138</v>
      </c>
      <c r="C127" s="51"/>
      <c r="D127" s="51"/>
      <c r="E127" s="51"/>
      <c r="F127" s="51"/>
      <c r="G127" s="51"/>
      <c r="H127" s="51"/>
      <c r="I127" s="66"/>
      <c r="J127" s="51" t="s">
        <v>138</v>
      </c>
      <c r="K127" s="51"/>
      <c r="L127" s="51"/>
      <c r="M127" s="51"/>
      <c r="N127" s="51"/>
      <c r="O127" s="51"/>
      <c r="P127" s="51"/>
      <c r="Q127" s="66"/>
      <c r="R127" s="51" t="s">
        <v>138</v>
      </c>
      <c r="S127" s="51"/>
      <c r="T127" s="51"/>
      <c r="U127" s="51"/>
      <c r="V127" s="51"/>
      <c r="W127" s="51"/>
      <c r="X127" s="51"/>
      <c r="Y127" s="66"/>
      <c r="Z127" s="51" t="s">
        <v>138</v>
      </c>
      <c r="AA127" s="51"/>
      <c r="AB127" s="51"/>
      <c r="AC127" s="51"/>
      <c r="AD127" s="51"/>
      <c r="AE127" s="51"/>
      <c r="AF127" s="51"/>
      <c r="AG127" s="66"/>
      <c r="AH127" s="51" t="s">
        <v>138</v>
      </c>
      <c r="AI127" s="51"/>
      <c r="AJ127" s="51"/>
      <c r="AK127" s="51"/>
      <c r="AL127" s="51"/>
      <c r="AM127" s="51"/>
      <c r="AN127" s="51"/>
      <c r="AO127" s="68"/>
      <c r="AP127" s="51" t="s">
        <v>138</v>
      </c>
      <c r="AQ127" s="51"/>
      <c r="AR127" s="51"/>
      <c r="AS127" s="51"/>
      <c r="AT127" s="51"/>
      <c r="AU127" s="51"/>
      <c r="AV127" s="51"/>
      <c r="AW127" s="66"/>
      <c r="AX127" s="51" t="s">
        <v>138</v>
      </c>
      <c r="AY127" s="51"/>
      <c r="AZ127" s="51"/>
      <c r="BA127" s="51"/>
      <c r="BB127" s="51"/>
      <c r="BC127" s="51"/>
      <c r="BD127" s="51"/>
      <c r="BE127" s="66"/>
      <c r="BF127" s="51" t="s">
        <v>138</v>
      </c>
      <c r="BG127" s="51"/>
      <c r="BH127" s="51"/>
      <c r="BI127" s="51"/>
      <c r="BJ127" s="51"/>
      <c r="BK127" s="51"/>
      <c r="BL127" s="51"/>
      <c r="BM127" s="66"/>
      <c r="BN127" s="51" t="s">
        <v>138</v>
      </c>
      <c r="BO127" s="51"/>
      <c r="BP127" s="51"/>
      <c r="BQ127" s="51"/>
      <c r="BR127" s="51"/>
      <c r="BS127" s="51"/>
      <c r="BT127" s="51"/>
      <c r="BU127" s="66"/>
      <c r="BV127" s="51" t="s">
        <v>138</v>
      </c>
      <c r="BW127" s="51"/>
      <c r="BX127" s="51"/>
      <c r="BY127" s="51"/>
      <c r="BZ127" s="51"/>
      <c r="CA127" s="51"/>
      <c r="CB127" s="51"/>
      <c r="CC127" s="66"/>
      <c r="CD127" s="51" t="s">
        <v>138</v>
      </c>
      <c r="CE127" s="51"/>
      <c r="CF127" s="51"/>
      <c r="CG127" s="51"/>
      <c r="CH127" s="51"/>
      <c r="CI127" s="51"/>
      <c r="CJ127" s="51"/>
      <c r="CK127" s="66"/>
      <c r="CL127" s="51" t="s">
        <v>138</v>
      </c>
      <c r="CM127" s="51"/>
      <c r="CN127" s="51"/>
      <c r="CO127" s="51"/>
      <c r="CP127" s="51"/>
      <c r="CQ127" s="51"/>
      <c r="CR127" s="51"/>
      <c r="CS127" s="66"/>
      <c r="CT127" s="51" t="s">
        <v>138</v>
      </c>
      <c r="CU127" s="51"/>
      <c r="CV127" s="51"/>
      <c r="CW127" s="51"/>
      <c r="CX127" s="51"/>
      <c r="CY127" s="51"/>
      <c r="CZ127" s="51"/>
      <c r="DA127" s="66"/>
      <c r="DB127" s="51" t="s">
        <v>138</v>
      </c>
      <c r="DC127" s="51"/>
      <c r="DD127" s="51"/>
      <c r="DE127" s="51"/>
      <c r="DF127" s="51"/>
      <c r="DG127" s="51"/>
      <c r="DH127" s="51"/>
      <c r="DI127" s="66"/>
      <c r="DJ127" s="51" t="s">
        <v>138</v>
      </c>
      <c r="DK127" s="51"/>
      <c r="DL127" s="51"/>
      <c r="DM127" s="51"/>
      <c r="DN127" s="51"/>
      <c r="DO127" s="51"/>
      <c r="DP127" s="51"/>
      <c r="DQ127" s="66"/>
      <c r="DR127" s="51" t="s">
        <v>138</v>
      </c>
      <c r="DS127" s="51"/>
      <c r="DT127" s="51"/>
      <c r="DU127" s="51"/>
      <c r="DV127" s="51"/>
      <c r="DW127" s="51"/>
      <c r="DX127" s="51"/>
      <c r="DY127" s="66"/>
      <c r="DZ127" s="51" t="s">
        <v>138</v>
      </c>
      <c r="EA127" s="51"/>
      <c r="EB127" s="51"/>
      <c r="EC127" s="51"/>
      <c r="ED127" s="51"/>
      <c r="EE127" s="51"/>
      <c r="EF127" s="51"/>
      <c r="EG127" s="66"/>
      <c r="EH127" s="51" t="s">
        <v>138</v>
      </c>
      <c r="EI127" s="51"/>
      <c r="EJ127" s="51"/>
      <c r="EK127" s="51"/>
      <c r="EL127" s="51"/>
      <c r="EM127" s="51"/>
      <c r="EN127" s="51"/>
      <c r="EO127" s="66"/>
      <c r="EP127" s="51" t="s">
        <v>138</v>
      </c>
      <c r="EQ127" s="51"/>
      <c r="ER127" s="51"/>
      <c r="ES127" s="51"/>
      <c r="ET127" s="51"/>
      <c r="EU127" s="51"/>
      <c r="EV127" s="51"/>
      <c r="EW127" s="66"/>
      <c r="EX127" s="51" t="s">
        <v>138</v>
      </c>
      <c r="EY127" s="51"/>
      <c r="EZ127" s="51"/>
      <c r="FA127" s="51"/>
      <c r="FB127" s="51"/>
      <c r="FC127" s="51"/>
      <c r="FD127" s="51"/>
      <c r="FE127" s="66"/>
    </row>
    <row r="128" customFormat="false" ht="15" hidden="false" customHeight="false" outlineLevel="0" collapsed="false">
      <c r="A128" s="66"/>
      <c r="B128" s="51" t="s">
        <v>139</v>
      </c>
      <c r="C128" s="51"/>
      <c r="D128" s="51"/>
      <c r="E128" s="51"/>
      <c r="F128" s="51"/>
      <c r="G128" s="51"/>
      <c r="H128" s="51"/>
      <c r="I128" s="66"/>
      <c r="J128" s="51" t="s">
        <v>139</v>
      </c>
      <c r="K128" s="51"/>
      <c r="L128" s="51"/>
      <c r="M128" s="51"/>
      <c r="N128" s="51"/>
      <c r="O128" s="51"/>
      <c r="P128" s="51"/>
      <c r="Q128" s="66"/>
      <c r="R128" s="51" t="s">
        <v>139</v>
      </c>
      <c r="S128" s="51"/>
      <c r="T128" s="51"/>
      <c r="U128" s="51"/>
      <c r="V128" s="51"/>
      <c r="W128" s="51"/>
      <c r="X128" s="51"/>
      <c r="Y128" s="66"/>
      <c r="Z128" s="51" t="s">
        <v>139</v>
      </c>
      <c r="AA128" s="51"/>
      <c r="AB128" s="51"/>
      <c r="AC128" s="51"/>
      <c r="AD128" s="51"/>
      <c r="AE128" s="51"/>
      <c r="AF128" s="51"/>
      <c r="AG128" s="66"/>
      <c r="AH128" s="51" t="s">
        <v>139</v>
      </c>
      <c r="AI128" s="51"/>
      <c r="AJ128" s="51"/>
      <c r="AK128" s="51"/>
      <c r="AL128" s="51"/>
      <c r="AM128" s="51"/>
      <c r="AN128" s="51"/>
      <c r="AO128" s="68"/>
      <c r="AP128" s="51" t="s">
        <v>139</v>
      </c>
      <c r="AQ128" s="51"/>
      <c r="AR128" s="51"/>
      <c r="AS128" s="51"/>
      <c r="AT128" s="51"/>
      <c r="AU128" s="51"/>
      <c r="AV128" s="51"/>
      <c r="AW128" s="66"/>
      <c r="AX128" s="51" t="s">
        <v>139</v>
      </c>
      <c r="AY128" s="51"/>
      <c r="AZ128" s="51"/>
      <c r="BA128" s="51"/>
      <c r="BB128" s="51"/>
      <c r="BC128" s="51"/>
      <c r="BD128" s="51"/>
      <c r="BE128" s="66"/>
      <c r="BF128" s="51" t="s">
        <v>139</v>
      </c>
      <c r="BG128" s="51"/>
      <c r="BH128" s="51"/>
      <c r="BI128" s="51"/>
      <c r="BJ128" s="51"/>
      <c r="BK128" s="51"/>
      <c r="BL128" s="51"/>
      <c r="BM128" s="66"/>
      <c r="BN128" s="51" t="s">
        <v>139</v>
      </c>
      <c r="BO128" s="51"/>
      <c r="BP128" s="51"/>
      <c r="BQ128" s="51"/>
      <c r="BR128" s="51"/>
      <c r="BS128" s="51"/>
      <c r="BT128" s="51"/>
      <c r="BU128" s="66"/>
      <c r="BV128" s="51" t="s">
        <v>139</v>
      </c>
      <c r="BW128" s="51"/>
      <c r="BX128" s="51"/>
      <c r="BY128" s="51"/>
      <c r="BZ128" s="51"/>
      <c r="CA128" s="51"/>
      <c r="CB128" s="51"/>
      <c r="CC128" s="66"/>
      <c r="CD128" s="51" t="s">
        <v>139</v>
      </c>
      <c r="CE128" s="51"/>
      <c r="CF128" s="51"/>
      <c r="CG128" s="51"/>
      <c r="CH128" s="51"/>
      <c r="CI128" s="51"/>
      <c r="CJ128" s="51"/>
      <c r="CK128" s="66"/>
      <c r="CL128" s="51" t="s">
        <v>139</v>
      </c>
      <c r="CM128" s="51"/>
      <c r="CN128" s="51"/>
      <c r="CO128" s="51"/>
      <c r="CP128" s="51"/>
      <c r="CQ128" s="51"/>
      <c r="CR128" s="51"/>
      <c r="CS128" s="66"/>
      <c r="CT128" s="51" t="s">
        <v>139</v>
      </c>
      <c r="CU128" s="51"/>
      <c r="CV128" s="51"/>
      <c r="CW128" s="51"/>
      <c r="CX128" s="51"/>
      <c r="CY128" s="51"/>
      <c r="CZ128" s="51"/>
      <c r="DA128" s="66"/>
      <c r="DB128" s="51" t="s">
        <v>139</v>
      </c>
      <c r="DC128" s="51"/>
      <c r="DD128" s="51"/>
      <c r="DE128" s="51"/>
      <c r="DF128" s="51"/>
      <c r="DG128" s="51"/>
      <c r="DH128" s="51"/>
      <c r="DI128" s="66"/>
      <c r="DJ128" s="51" t="s">
        <v>139</v>
      </c>
      <c r="DK128" s="51"/>
      <c r="DL128" s="51"/>
      <c r="DM128" s="51"/>
      <c r="DN128" s="51"/>
      <c r="DO128" s="51"/>
      <c r="DP128" s="51"/>
      <c r="DQ128" s="66"/>
      <c r="DR128" s="51" t="s">
        <v>139</v>
      </c>
      <c r="DS128" s="51"/>
      <c r="DT128" s="51"/>
      <c r="DU128" s="51"/>
      <c r="DV128" s="51"/>
      <c r="DW128" s="51"/>
      <c r="DX128" s="51"/>
      <c r="DY128" s="66"/>
      <c r="DZ128" s="51" t="s">
        <v>139</v>
      </c>
      <c r="EA128" s="51"/>
      <c r="EB128" s="51"/>
      <c r="EC128" s="51"/>
      <c r="ED128" s="51"/>
      <c r="EE128" s="51"/>
      <c r="EF128" s="51"/>
      <c r="EG128" s="66"/>
      <c r="EH128" s="51" t="s">
        <v>139</v>
      </c>
      <c r="EI128" s="51"/>
      <c r="EJ128" s="51"/>
      <c r="EK128" s="51"/>
      <c r="EL128" s="51"/>
      <c r="EM128" s="51"/>
      <c r="EN128" s="51"/>
      <c r="EO128" s="66"/>
      <c r="EP128" s="51" t="s">
        <v>139</v>
      </c>
      <c r="EQ128" s="51"/>
      <c r="ER128" s="51"/>
      <c r="ES128" s="51"/>
      <c r="ET128" s="51"/>
      <c r="EU128" s="51"/>
      <c r="EV128" s="51"/>
      <c r="EW128" s="66"/>
      <c r="EX128" s="51" t="s">
        <v>139</v>
      </c>
      <c r="EY128" s="51"/>
      <c r="EZ128" s="51"/>
      <c r="FA128" s="51"/>
      <c r="FB128" s="51"/>
      <c r="FC128" s="51"/>
      <c r="FD128" s="51"/>
      <c r="FE128" s="66"/>
    </row>
    <row r="129" customFormat="false" ht="15" hidden="false" customHeight="false" outlineLevel="0" collapsed="false">
      <c r="A129" s="66"/>
      <c r="B129" s="51" t="s">
        <v>117</v>
      </c>
      <c r="C129" s="51"/>
      <c r="D129" s="51"/>
      <c r="E129" s="51"/>
      <c r="F129" s="51"/>
      <c r="G129" s="51"/>
      <c r="H129" s="51"/>
      <c r="I129" s="66"/>
      <c r="J129" s="51" t="s">
        <v>117</v>
      </c>
      <c r="K129" s="51"/>
      <c r="L129" s="51"/>
      <c r="M129" s="51"/>
      <c r="N129" s="51"/>
      <c r="O129" s="51"/>
      <c r="P129" s="51"/>
      <c r="Q129" s="66"/>
      <c r="R129" s="51" t="s">
        <v>117</v>
      </c>
      <c r="S129" s="51"/>
      <c r="T129" s="51"/>
      <c r="U129" s="51"/>
      <c r="V129" s="51"/>
      <c r="W129" s="51"/>
      <c r="X129" s="51"/>
      <c r="Y129" s="66"/>
      <c r="Z129" s="51" t="s">
        <v>117</v>
      </c>
      <c r="AA129" s="51"/>
      <c r="AB129" s="51"/>
      <c r="AC129" s="51"/>
      <c r="AD129" s="51"/>
      <c r="AE129" s="51"/>
      <c r="AF129" s="51"/>
      <c r="AG129" s="66"/>
      <c r="AH129" s="51" t="s">
        <v>117</v>
      </c>
      <c r="AI129" s="51"/>
      <c r="AJ129" s="51"/>
      <c r="AK129" s="51"/>
      <c r="AL129" s="51"/>
      <c r="AM129" s="51"/>
      <c r="AN129" s="51"/>
      <c r="AO129" s="68"/>
      <c r="AP129" s="51" t="s">
        <v>117</v>
      </c>
      <c r="AQ129" s="51"/>
      <c r="AR129" s="51"/>
      <c r="AS129" s="51"/>
      <c r="AT129" s="51"/>
      <c r="AU129" s="51"/>
      <c r="AV129" s="51"/>
      <c r="AW129" s="66"/>
      <c r="AX129" s="51" t="s">
        <v>117</v>
      </c>
      <c r="AY129" s="51"/>
      <c r="AZ129" s="51"/>
      <c r="BA129" s="51"/>
      <c r="BB129" s="51"/>
      <c r="BC129" s="51"/>
      <c r="BD129" s="51"/>
      <c r="BE129" s="66"/>
      <c r="BF129" s="51" t="s">
        <v>117</v>
      </c>
      <c r="BG129" s="51"/>
      <c r="BH129" s="51"/>
      <c r="BI129" s="51"/>
      <c r="BJ129" s="51"/>
      <c r="BK129" s="51"/>
      <c r="BL129" s="51"/>
      <c r="BM129" s="66"/>
      <c r="BN129" s="51" t="s">
        <v>117</v>
      </c>
      <c r="BO129" s="51"/>
      <c r="BP129" s="51"/>
      <c r="BQ129" s="51"/>
      <c r="BR129" s="51"/>
      <c r="BS129" s="51"/>
      <c r="BT129" s="51"/>
      <c r="BU129" s="66"/>
      <c r="BV129" s="51" t="s">
        <v>117</v>
      </c>
      <c r="BW129" s="51"/>
      <c r="BX129" s="51"/>
      <c r="BY129" s="51"/>
      <c r="BZ129" s="51"/>
      <c r="CA129" s="51"/>
      <c r="CB129" s="51"/>
      <c r="CC129" s="66"/>
      <c r="CD129" s="51" t="s">
        <v>117</v>
      </c>
      <c r="CE129" s="51"/>
      <c r="CF129" s="51"/>
      <c r="CG129" s="51"/>
      <c r="CH129" s="51"/>
      <c r="CI129" s="51"/>
      <c r="CJ129" s="51"/>
      <c r="CK129" s="66"/>
      <c r="CL129" s="51" t="s">
        <v>117</v>
      </c>
      <c r="CM129" s="51"/>
      <c r="CN129" s="51"/>
      <c r="CO129" s="51"/>
      <c r="CP129" s="51"/>
      <c r="CQ129" s="51"/>
      <c r="CR129" s="51"/>
      <c r="CS129" s="66"/>
      <c r="CT129" s="51" t="s">
        <v>117</v>
      </c>
      <c r="CU129" s="51"/>
      <c r="CV129" s="51"/>
      <c r="CW129" s="51"/>
      <c r="CX129" s="51"/>
      <c r="CY129" s="51"/>
      <c r="CZ129" s="51"/>
      <c r="DA129" s="66"/>
      <c r="DB129" s="51" t="s">
        <v>117</v>
      </c>
      <c r="DC129" s="51"/>
      <c r="DD129" s="51"/>
      <c r="DE129" s="51"/>
      <c r="DF129" s="51"/>
      <c r="DG129" s="51"/>
      <c r="DH129" s="51"/>
      <c r="DI129" s="66"/>
      <c r="DJ129" s="51" t="s">
        <v>117</v>
      </c>
      <c r="DK129" s="51"/>
      <c r="DL129" s="51"/>
      <c r="DM129" s="51"/>
      <c r="DN129" s="51"/>
      <c r="DO129" s="51"/>
      <c r="DP129" s="51"/>
      <c r="DQ129" s="66"/>
      <c r="DR129" s="51" t="s">
        <v>117</v>
      </c>
      <c r="DS129" s="51"/>
      <c r="DT129" s="51"/>
      <c r="DU129" s="51"/>
      <c r="DV129" s="51"/>
      <c r="DW129" s="51"/>
      <c r="DX129" s="51"/>
      <c r="DY129" s="66"/>
      <c r="DZ129" s="51" t="s">
        <v>117</v>
      </c>
      <c r="EA129" s="51"/>
      <c r="EB129" s="51"/>
      <c r="EC129" s="51"/>
      <c r="ED129" s="51"/>
      <c r="EE129" s="51"/>
      <c r="EF129" s="51"/>
      <c r="EG129" s="66"/>
      <c r="EH129" s="51" t="s">
        <v>117</v>
      </c>
      <c r="EI129" s="51"/>
      <c r="EJ129" s="51"/>
      <c r="EK129" s="51"/>
      <c r="EL129" s="51"/>
      <c r="EM129" s="51"/>
      <c r="EN129" s="51"/>
      <c r="EO129" s="66"/>
      <c r="EP129" s="51" t="s">
        <v>117</v>
      </c>
      <c r="EQ129" s="51"/>
      <c r="ER129" s="51"/>
      <c r="ES129" s="51"/>
      <c r="ET129" s="51"/>
      <c r="EU129" s="51"/>
      <c r="EV129" s="51"/>
      <c r="EW129" s="66"/>
      <c r="EX129" s="51" t="s">
        <v>117</v>
      </c>
      <c r="EY129" s="51"/>
      <c r="EZ129" s="51"/>
      <c r="FA129" s="51"/>
      <c r="FB129" s="51"/>
      <c r="FC129" s="51"/>
      <c r="FD129" s="51"/>
      <c r="FE129" s="66"/>
    </row>
    <row r="130" customFormat="false" ht="15" hidden="false" customHeight="false" outlineLevel="0" collapsed="false">
      <c r="A130" s="66"/>
      <c r="B130" s="51" t="s">
        <v>118</v>
      </c>
      <c r="C130" s="51"/>
      <c r="D130" s="51"/>
      <c r="E130" s="51"/>
      <c r="F130" s="51"/>
      <c r="G130" s="51"/>
      <c r="H130" s="51"/>
      <c r="I130" s="66"/>
      <c r="J130" s="51" t="s">
        <v>118</v>
      </c>
      <c r="K130" s="51"/>
      <c r="L130" s="51"/>
      <c r="M130" s="51"/>
      <c r="N130" s="51"/>
      <c r="O130" s="51"/>
      <c r="P130" s="51"/>
      <c r="Q130" s="66"/>
      <c r="R130" s="51" t="s">
        <v>118</v>
      </c>
      <c r="S130" s="51"/>
      <c r="T130" s="51"/>
      <c r="U130" s="51"/>
      <c r="V130" s="51"/>
      <c r="W130" s="51"/>
      <c r="X130" s="51"/>
      <c r="Y130" s="66"/>
      <c r="Z130" s="51" t="s">
        <v>118</v>
      </c>
      <c r="AA130" s="51"/>
      <c r="AB130" s="51"/>
      <c r="AC130" s="51"/>
      <c r="AD130" s="51"/>
      <c r="AE130" s="51"/>
      <c r="AF130" s="51"/>
      <c r="AG130" s="66"/>
      <c r="AH130" s="51" t="s">
        <v>118</v>
      </c>
      <c r="AI130" s="51"/>
      <c r="AJ130" s="51"/>
      <c r="AK130" s="51"/>
      <c r="AL130" s="51"/>
      <c r="AM130" s="51"/>
      <c r="AN130" s="51"/>
      <c r="AO130" s="68"/>
      <c r="AP130" s="51" t="s">
        <v>118</v>
      </c>
      <c r="AQ130" s="51"/>
      <c r="AR130" s="51"/>
      <c r="AS130" s="51"/>
      <c r="AT130" s="51"/>
      <c r="AU130" s="51"/>
      <c r="AV130" s="51"/>
      <c r="AW130" s="66"/>
      <c r="AX130" s="51" t="s">
        <v>118</v>
      </c>
      <c r="AY130" s="51"/>
      <c r="AZ130" s="51"/>
      <c r="BA130" s="51"/>
      <c r="BB130" s="51"/>
      <c r="BC130" s="51"/>
      <c r="BD130" s="51"/>
      <c r="BE130" s="66"/>
      <c r="BF130" s="51" t="s">
        <v>118</v>
      </c>
      <c r="BG130" s="51"/>
      <c r="BH130" s="51"/>
      <c r="BI130" s="51"/>
      <c r="BJ130" s="51"/>
      <c r="BK130" s="51"/>
      <c r="BL130" s="51"/>
      <c r="BM130" s="66"/>
      <c r="BN130" s="51" t="s">
        <v>118</v>
      </c>
      <c r="BO130" s="51"/>
      <c r="BP130" s="51"/>
      <c r="BQ130" s="51"/>
      <c r="BR130" s="51"/>
      <c r="BS130" s="51"/>
      <c r="BT130" s="51"/>
      <c r="BU130" s="66"/>
      <c r="BV130" s="51" t="s">
        <v>118</v>
      </c>
      <c r="BW130" s="51"/>
      <c r="BX130" s="51"/>
      <c r="BY130" s="51"/>
      <c r="BZ130" s="51"/>
      <c r="CA130" s="51"/>
      <c r="CB130" s="51"/>
      <c r="CC130" s="66"/>
      <c r="CD130" s="51" t="s">
        <v>118</v>
      </c>
      <c r="CE130" s="51"/>
      <c r="CF130" s="51"/>
      <c r="CG130" s="51"/>
      <c r="CH130" s="51"/>
      <c r="CI130" s="51"/>
      <c r="CJ130" s="51"/>
      <c r="CK130" s="66"/>
      <c r="CL130" s="51" t="s">
        <v>118</v>
      </c>
      <c r="CM130" s="51"/>
      <c r="CN130" s="51"/>
      <c r="CO130" s="51"/>
      <c r="CP130" s="51"/>
      <c r="CQ130" s="51"/>
      <c r="CR130" s="51"/>
      <c r="CS130" s="66"/>
      <c r="CT130" s="51" t="s">
        <v>118</v>
      </c>
      <c r="CU130" s="51"/>
      <c r="CV130" s="51"/>
      <c r="CW130" s="51"/>
      <c r="CX130" s="51"/>
      <c r="CY130" s="51"/>
      <c r="CZ130" s="51"/>
      <c r="DA130" s="66"/>
      <c r="DB130" s="51" t="s">
        <v>118</v>
      </c>
      <c r="DC130" s="51"/>
      <c r="DD130" s="51"/>
      <c r="DE130" s="51"/>
      <c r="DF130" s="51"/>
      <c r="DG130" s="51"/>
      <c r="DH130" s="51"/>
      <c r="DI130" s="66"/>
      <c r="DJ130" s="51" t="s">
        <v>118</v>
      </c>
      <c r="DK130" s="51"/>
      <c r="DL130" s="51"/>
      <c r="DM130" s="51"/>
      <c r="DN130" s="51"/>
      <c r="DO130" s="51"/>
      <c r="DP130" s="51"/>
      <c r="DQ130" s="66"/>
      <c r="DR130" s="51" t="s">
        <v>118</v>
      </c>
      <c r="DS130" s="51"/>
      <c r="DT130" s="51"/>
      <c r="DU130" s="51"/>
      <c r="DV130" s="51"/>
      <c r="DW130" s="51"/>
      <c r="DX130" s="51"/>
      <c r="DY130" s="66"/>
      <c r="DZ130" s="51" t="s">
        <v>118</v>
      </c>
      <c r="EA130" s="51"/>
      <c r="EB130" s="51"/>
      <c r="EC130" s="51"/>
      <c r="ED130" s="51"/>
      <c r="EE130" s="51"/>
      <c r="EF130" s="51"/>
      <c r="EG130" s="66"/>
      <c r="EH130" s="51" t="s">
        <v>118</v>
      </c>
      <c r="EI130" s="51"/>
      <c r="EJ130" s="51"/>
      <c r="EK130" s="51"/>
      <c r="EL130" s="51"/>
      <c r="EM130" s="51"/>
      <c r="EN130" s="51"/>
      <c r="EO130" s="66"/>
      <c r="EP130" s="51" t="s">
        <v>118</v>
      </c>
      <c r="EQ130" s="51"/>
      <c r="ER130" s="51"/>
      <c r="ES130" s="51"/>
      <c r="ET130" s="51"/>
      <c r="EU130" s="51"/>
      <c r="EV130" s="51"/>
      <c r="EW130" s="66"/>
      <c r="EX130" s="51" t="s">
        <v>118</v>
      </c>
      <c r="EY130" s="51"/>
      <c r="EZ130" s="51"/>
      <c r="FA130" s="51"/>
      <c r="FB130" s="51"/>
      <c r="FC130" s="51"/>
      <c r="FD130" s="51"/>
      <c r="FE130" s="66"/>
    </row>
    <row r="131" customFormat="false" ht="15" hidden="false" customHeight="false" outlineLevel="0" collapsed="false">
      <c r="A131" s="66"/>
      <c r="B131" s="51" t="s">
        <v>119</v>
      </c>
      <c r="C131" s="51"/>
      <c r="D131" s="51"/>
      <c r="E131" s="51"/>
      <c r="F131" s="51"/>
      <c r="G131" s="51"/>
      <c r="H131" s="51"/>
      <c r="I131" s="66"/>
      <c r="J131" s="51" t="s">
        <v>119</v>
      </c>
      <c r="K131" s="51"/>
      <c r="L131" s="51"/>
      <c r="M131" s="51"/>
      <c r="N131" s="51"/>
      <c r="O131" s="51"/>
      <c r="P131" s="51"/>
      <c r="Q131" s="66"/>
      <c r="R131" s="51" t="s">
        <v>119</v>
      </c>
      <c r="S131" s="51"/>
      <c r="T131" s="51"/>
      <c r="U131" s="51"/>
      <c r="V131" s="51"/>
      <c r="W131" s="51"/>
      <c r="X131" s="51"/>
      <c r="Y131" s="66"/>
      <c r="Z131" s="51" t="s">
        <v>119</v>
      </c>
      <c r="AA131" s="51"/>
      <c r="AB131" s="51"/>
      <c r="AC131" s="51"/>
      <c r="AD131" s="51"/>
      <c r="AE131" s="51"/>
      <c r="AF131" s="51"/>
      <c r="AG131" s="66"/>
      <c r="AH131" s="51" t="s">
        <v>119</v>
      </c>
      <c r="AI131" s="51"/>
      <c r="AJ131" s="51"/>
      <c r="AK131" s="51"/>
      <c r="AL131" s="51"/>
      <c r="AM131" s="51"/>
      <c r="AN131" s="51"/>
      <c r="AO131" s="68"/>
      <c r="AP131" s="51" t="s">
        <v>119</v>
      </c>
      <c r="AQ131" s="51"/>
      <c r="AR131" s="51"/>
      <c r="AS131" s="51"/>
      <c r="AT131" s="51"/>
      <c r="AU131" s="51"/>
      <c r="AV131" s="51"/>
      <c r="AW131" s="66"/>
      <c r="AX131" s="51" t="s">
        <v>119</v>
      </c>
      <c r="AY131" s="51"/>
      <c r="AZ131" s="51"/>
      <c r="BA131" s="51"/>
      <c r="BB131" s="51"/>
      <c r="BC131" s="51"/>
      <c r="BD131" s="51"/>
      <c r="BE131" s="66"/>
      <c r="BF131" s="51" t="s">
        <v>119</v>
      </c>
      <c r="BG131" s="51"/>
      <c r="BH131" s="51"/>
      <c r="BI131" s="51"/>
      <c r="BJ131" s="51"/>
      <c r="BK131" s="51"/>
      <c r="BL131" s="51"/>
      <c r="BM131" s="66"/>
      <c r="BN131" s="51" t="s">
        <v>119</v>
      </c>
      <c r="BO131" s="51"/>
      <c r="BP131" s="51"/>
      <c r="BQ131" s="51"/>
      <c r="BR131" s="51"/>
      <c r="BS131" s="51"/>
      <c r="BT131" s="51"/>
      <c r="BU131" s="66"/>
      <c r="BV131" s="51" t="s">
        <v>119</v>
      </c>
      <c r="BW131" s="51"/>
      <c r="BX131" s="51"/>
      <c r="BY131" s="51"/>
      <c r="BZ131" s="51"/>
      <c r="CA131" s="51"/>
      <c r="CB131" s="51"/>
      <c r="CC131" s="66"/>
      <c r="CD131" s="51" t="s">
        <v>119</v>
      </c>
      <c r="CE131" s="51"/>
      <c r="CF131" s="51"/>
      <c r="CG131" s="51"/>
      <c r="CH131" s="51"/>
      <c r="CI131" s="51"/>
      <c r="CJ131" s="51"/>
      <c r="CK131" s="66"/>
      <c r="CL131" s="51" t="s">
        <v>119</v>
      </c>
      <c r="CM131" s="51"/>
      <c r="CN131" s="51"/>
      <c r="CO131" s="51"/>
      <c r="CP131" s="51"/>
      <c r="CQ131" s="51"/>
      <c r="CR131" s="51"/>
      <c r="CS131" s="66"/>
      <c r="CT131" s="51" t="s">
        <v>119</v>
      </c>
      <c r="CU131" s="51"/>
      <c r="CV131" s="51"/>
      <c r="CW131" s="51"/>
      <c r="CX131" s="51"/>
      <c r="CY131" s="51"/>
      <c r="CZ131" s="51"/>
      <c r="DA131" s="66"/>
      <c r="DB131" s="51" t="s">
        <v>119</v>
      </c>
      <c r="DC131" s="51"/>
      <c r="DD131" s="51"/>
      <c r="DE131" s="51"/>
      <c r="DF131" s="51"/>
      <c r="DG131" s="51"/>
      <c r="DH131" s="51"/>
      <c r="DI131" s="66"/>
      <c r="DJ131" s="51" t="s">
        <v>119</v>
      </c>
      <c r="DK131" s="51"/>
      <c r="DL131" s="51"/>
      <c r="DM131" s="51"/>
      <c r="DN131" s="51"/>
      <c r="DO131" s="51"/>
      <c r="DP131" s="51"/>
      <c r="DQ131" s="66"/>
      <c r="DR131" s="51" t="s">
        <v>119</v>
      </c>
      <c r="DS131" s="51"/>
      <c r="DT131" s="51"/>
      <c r="DU131" s="51"/>
      <c r="DV131" s="51"/>
      <c r="DW131" s="51"/>
      <c r="DX131" s="51"/>
      <c r="DY131" s="66"/>
      <c r="DZ131" s="51" t="s">
        <v>119</v>
      </c>
      <c r="EA131" s="51"/>
      <c r="EB131" s="51"/>
      <c r="EC131" s="51"/>
      <c r="ED131" s="51"/>
      <c r="EE131" s="51"/>
      <c r="EF131" s="51"/>
      <c r="EG131" s="66"/>
      <c r="EH131" s="51" t="s">
        <v>119</v>
      </c>
      <c r="EI131" s="51"/>
      <c r="EJ131" s="51"/>
      <c r="EK131" s="51"/>
      <c r="EL131" s="51"/>
      <c r="EM131" s="51"/>
      <c r="EN131" s="51"/>
      <c r="EO131" s="66"/>
      <c r="EP131" s="51" t="s">
        <v>119</v>
      </c>
      <c r="EQ131" s="51"/>
      <c r="ER131" s="51"/>
      <c r="ES131" s="51"/>
      <c r="ET131" s="51"/>
      <c r="EU131" s="51"/>
      <c r="EV131" s="51"/>
      <c r="EW131" s="66"/>
      <c r="EX131" s="51" t="s">
        <v>119</v>
      </c>
      <c r="EY131" s="51"/>
      <c r="EZ131" s="51"/>
      <c r="FA131" s="51"/>
      <c r="FB131" s="51"/>
      <c r="FC131" s="51"/>
      <c r="FD131" s="51"/>
      <c r="FE131" s="66"/>
    </row>
    <row r="132" customFormat="false" ht="14.5" hidden="false" customHeight="true" outlineLevel="0" collapsed="false">
      <c r="A132" s="66"/>
      <c r="B132" s="58" t="s">
        <v>120</v>
      </c>
      <c r="C132" s="58"/>
      <c r="D132" s="58"/>
      <c r="E132" s="58"/>
      <c r="F132" s="58"/>
      <c r="G132" s="58"/>
      <c r="H132" s="58"/>
      <c r="I132" s="66"/>
      <c r="J132" s="58" t="s">
        <v>120</v>
      </c>
      <c r="K132" s="58"/>
      <c r="L132" s="58"/>
      <c r="M132" s="58"/>
      <c r="N132" s="58"/>
      <c r="O132" s="58"/>
      <c r="P132" s="58"/>
      <c r="Q132" s="66"/>
      <c r="R132" s="58" t="s">
        <v>120</v>
      </c>
      <c r="S132" s="58"/>
      <c r="T132" s="58"/>
      <c r="U132" s="58"/>
      <c r="V132" s="58"/>
      <c r="W132" s="58"/>
      <c r="X132" s="58"/>
      <c r="Y132" s="66"/>
      <c r="Z132" s="58" t="s">
        <v>120</v>
      </c>
      <c r="AA132" s="58"/>
      <c r="AB132" s="58"/>
      <c r="AC132" s="58"/>
      <c r="AD132" s="58"/>
      <c r="AE132" s="58"/>
      <c r="AF132" s="58"/>
      <c r="AG132" s="66"/>
      <c r="AH132" s="58" t="s">
        <v>120</v>
      </c>
      <c r="AI132" s="58"/>
      <c r="AJ132" s="58"/>
      <c r="AK132" s="58"/>
      <c r="AL132" s="58"/>
      <c r="AM132" s="58"/>
      <c r="AN132" s="58"/>
      <c r="AO132" s="68"/>
      <c r="AP132" s="58" t="s">
        <v>120</v>
      </c>
      <c r="AQ132" s="58"/>
      <c r="AR132" s="58"/>
      <c r="AS132" s="58"/>
      <c r="AT132" s="58"/>
      <c r="AU132" s="58"/>
      <c r="AV132" s="58"/>
      <c r="AW132" s="66"/>
      <c r="AX132" s="58" t="s">
        <v>120</v>
      </c>
      <c r="AY132" s="58"/>
      <c r="AZ132" s="58"/>
      <c r="BA132" s="58"/>
      <c r="BB132" s="58"/>
      <c r="BC132" s="58"/>
      <c r="BD132" s="58"/>
      <c r="BE132" s="66"/>
      <c r="BF132" s="58" t="s">
        <v>120</v>
      </c>
      <c r="BG132" s="58"/>
      <c r="BH132" s="58"/>
      <c r="BI132" s="58"/>
      <c r="BJ132" s="58"/>
      <c r="BK132" s="58"/>
      <c r="BL132" s="58"/>
      <c r="BM132" s="66"/>
      <c r="BN132" s="58" t="s">
        <v>120</v>
      </c>
      <c r="BO132" s="58"/>
      <c r="BP132" s="58"/>
      <c r="BQ132" s="58"/>
      <c r="BR132" s="58"/>
      <c r="BS132" s="58"/>
      <c r="BT132" s="58"/>
      <c r="BU132" s="66"/>
      <c r="BV132" s="58" t="s">
        <v>120</v>
      </c>
      <c r="BW132" s="58"/>
      <c r="BX132" s="58"/>
      <c r="BY132" s="58"/>
      <c r="BZ132" s="58"/>
      <c r="CA132" s="58"/>
      <c r="CB132" s="58"/>
      <c r="CC132" s="66"/>
      <c r="CD132" s="58" t="s">
        <v>120</v>
      </c>
      <c r="CE132" s="58"/>
      <c r="CF132" s="58"/>
      <c r="CG132" s="58"/>
      <c r="CH132" s="58"/>
      <c r="CI132" s="58"/>
      <c r="CJ132" s="58"/>
      <c r="CK132" s="66"/>
      <c r="CL132" s="58" t="s">
        <v>120</v>
      </c>
      <c r="CM132" s="58"/>
      <c r="CN132" s="58"/>
      <c r="CO132" s="58"/>
      <c r="CP132" s="58"/>
      <c r="CQ132" s="58"/>
      <c r="CR132" s="58"/>
      <c r="CS132" s="66"/>
      <c r="CT132" s="58" t="s">
        <v>120</v>
      </c>
      <c r="CU132" s="58"/>
      <c r="CV132" s="58"/>
      <c r="CW132" s="58"/>
      <c r="CX132" s="58"/>
      <c r="CY132" s="58"/>
      <c r="CZ132" s="58"/>
      <c r="DA132" s="66"/>
      <c r="DB132" s="58" t="s">
        <v>120</v>
      </c>
      <c r="DC132" s="58"/>
      <c r="DD132" s="58"/>
      <c r="DE132" s="58"/>
      <c r="DF132" s="58"/>
      <c r="DG132" s="58"/>
      <c r="DH132" s="58"/>
      <c r="DI132" s="66"/>
      <c r="DJ132" s="58" t="s">
        <v>120</v>
      </c>
      <c r="DK132" s="58"/>
      <c r="DL132" s="58"/>
      <c r="DM132" s="58"/>
      <c r="DN132" s="58"/>
      <c r="DO132" s="58"/>
      <c r="DP132" s="58"/>
      <c r="DQ132" s="66"/>
      <c r="DR132" s="58" t="s">
        <v>120</v>
      </c>
      <c r="DS132" s="58"/>
      <c r="DT132" s="58"/>
      <c r="DU132" s="58"/>
      <c r="DV132" s="58"/>
      <c r="DW132" s="58"/>
      <c r="DX132" s="58"/>
      <c r="DY132" s="66"/>
      <c r="DZ132" s="58" t="s">
        <v>120</v>
      </c>
      <c r="EA132" s="58"/>
      <c r="EB132" s="58"/>
      <c r="EC132" s="58"/>
      <c r="ED132" s="58"/>
      <c r="EE132" s="58"/>
      <c r="EF132" s="58"/>
      <c r="EG132" s="66"/>
      <c r="EH132" s="58" t="s">
        <v>120</v>
      </c>
      <c r="EI132" s="58"/>
      <c r="EJ132" s="58"/>
      <c r="EK132" s="58"/>
      <c r="EL132" s="58"/>
      <c r="EM132" s="58"/>
      <c r="EN132" s="58"/>
      <c r="EO132" s="66"/>
      <c r="EP132" s="58" t="s">
        <v>120</v>
      </c>
      <c r="EQ132" s="58"/>
      <c r="ER132" s="58"/>
      <c r="ES132" s="58"/>
      <c r="ET132" s="58"/>
      <c r="EU132" s="58"/>
      <c r="EV132" s="58"/>
      <c r="EW132" s="66"/>
      <c r="EX132" s="58" t="s">
        <v>120</v>
      </c>
      <c r="EY132" s="58"/>
      <c r="EZ132" s="58"/>
      <c r="FA132" s="58"/>
      <c r="FB132" s="58"/>
      <c r="FC132" s="58"/>
      <c r="FD132" s="58"/>
      <c r="FE132" s="66"/>
    </row>
    <row r="133" customFormat="false" ht="15" hidden="false" customHeight="false" outlineLevel="0" collapsed="false">
      <c r="A133" s="66"/>
      <c r="B133" s="51" t="s">
        <v>140</v>
      </c>
      <c r="C133" s="51"/>
      <c r="D133" s="51"/>
      <c r="E133" s="51"/>
      <c r="F133" s="51"/>
      <c r="G133" s="51"/>
      <c r="H133" s="51"/>
      <c r="I133" s="66"/>
      <c r="J133" s="51" t="s">
        <v>140</v>
      </c>
      <c r="K133" s="51"/>
      <c r="L133" s="51"/>
      <c r="M133" s="51"/>
      <c r="N133" s="51"/>
      <c r="O133" s="51"/>
      <c r="P133" s="51"/>
      <c r="Q133" s="66"/>
      <c r="R133" s="51" t="s">
        <v>140</v>
      </c>
      <c r="S133" s="51"/>
      <c r="T133" s="51"/>
      <c r="U133" s="51"/>
      <c r="V133" s="51"/>
      <c r="W133" s="51"/>
      <c r="X133" s="51"/>
      <c r="Y133" s="66"/>
      <c r="Z133" s="51" t="s">
        <v>140</v>
      </c>
      <c r="AA133" s="51"/>
      <c r="AB133" s="51"/>
      <c r="AC133" s="51"/>
      <c r="AD133" s="51"/>
      <c r="AE133" s="51"/>
      <c r="AF133" s="51"/>
      <c r="AG133" s="66"/>
      <c r="AH133" s="51" t="s">
        <v>140</v>
      </c>
      <c r="AI133" s="51"/>
      <c r="AJ133" s="51"/>
      <c r="AK133" s="51"/>
      <c r="AL133" s="51"/>
      <c r="AM133" s="51"/>
      <c r="AN133" s="51"/>
      <c r="AO133" s="68"/>
      <c r="AP133" s="51" t="s">
        <v>140</v>
      </c>
      <c r="AQ133" s="51"/>
      <c r="AR133" s="51"/>
      <c r="AS133" s="51"/>
      <c r="AT133" s="51"/>
      <c r="AU133" s="51"/>
      <c r="AV133" s="51"/>
      <c r="AW133" s="66"/>
      <c r="AX133" s="51" t="s">
        <v>140</v>
      </c>
      <c r="AY133" s="51"/>
      <c r="AZ133" s="51"/>
      <c r="BA133" s="51"/>
      <c r="BB133" s="51"/>
      <c r="BC133" s="51"/>
      <c r="BD133" s="51"/>
      <c r="BE133" s="66"/>
      <c r="BF133" s="51" t="s">
        <v>140</v>
      </c>
      <c r="BG133" s="51"/>
      <c r="BH133" s="51"/>
      <c r="BI133" s="51"/>
      <c r="BJ133" s="51"/>
      <c r="BK133" s="51"/>
      <c r="BL133" s="51"/>
      <c r="BM133" s="66"/>
      <c r="BN133" s="51" t="s">
        <v>140</v>
      </c>
      <c r="BO133" s="51"/>
      <c r="BP133" s="51"/>
      <c r="BQ133" s="51"/>
      <c r="BR133" s="51"/>
      <c r="BS133" s="51"/>
      <c r="BT133" s="51"/>
      <c r="BU133" s="66"/>
      <c r="BV133" s="51" t="s">
        <v>140</v>
      </c>
      <c r="BW133" s="51"/>
      <c r="BX133" s="51"/>
      <c r="BY133" s="51"/>
      <c r="BZ133" s="51"/>
      <c r="CA133" s="51"/>
      <c r="CB133" s="51"/>
      <c r="CC133" s="66"/>
      <c r="CD133" s="51" t="s">
        <v>140</v>
      </c>
      <c r="CE133" s="51"/>
      <c r="CF133" s="51"/>
      <c r="CG133" s="51"/>
      <c r="CH133" s="51"/>
      <c r="CI133" s="51"/>
      <c r="CJ133" s="51"/>
      <c r="CK133" s="66"/>
      <c r="CL133" s="51" t="s">
        <v>140</v>
      </c>
      <c r="CM133" s="51"/>
      <c r="CN133" s="51"/>
      <c r="CO133" s="51"/>
      <c r="CP133" s="51"/>
      <c r="CQ133" s="51"/>
      <c r="CR133" s="51"/>
      <c r="CS133" s="66"/>
      <c r="CT133" s="51" t="s">
        <v>140</v>
      </c>
      <c r="CU133" s="51"/>
      <c r="CV133" s="51"/>
      <c r="CW133" s="51"/>
      <c r="CX133" s="51"/>
      <c r="CY133" s="51"/>
      <c r="CZ133" s="51"/>
      <c r="DA133" s="66"/>
      <c r="DB133" s="51" t="s">
        <v>140</v>
      </c>
      <c r="DC133" s="51"/>
      <c r="DD133" s="51"/>
      <c r="DE133" s="51"/>
      <c r="DF133" s="51"/>
      <c r="DG133" s="51"/>
      <c r="DH133" s="51"/>
      <c r="DI133" s="66"/>
      <c r="DJ133" s="51" t="s">
        <v>140</v>
      </c>
      <c r="DK133" s="51"/>
      <c r="DL133" s="51"/>
      <c r="DM133" s="51"/>
      <c r="DN133" s="51"/>
      <c r="DO133" s="51"/>
      <c r="DP133" s="51"/>
      <c r="DQ133" s="66"/>
      <c r="DR133" s="51" t="s">
        <v>140</v>
      </c>
      <c r="DS133" s="51"/>
      <c r="DT133" s="51"/>
      <c r="DU133" s="51"/>
      <c r="DV133" s="51"/>
      <c r="DW133" s="51"/>
      <c r="DX133" s="51"/>
      <c r="DY133" s="66"/>
      <c r="DZ133" s="51" t="s">
        <v>140</v>
      </c>
      <c r="EA133" s="51"/>
      <c r="EB133" s="51"/>
      <c r="EC133" s="51"/>
      <c r="ED133" s="51"/>
      <c r="EE133" s="51"/>
      <c r="EF133" s="51"/>
      <c r="EG133" s="66"/>
      <c r="EH133" s="51" t="s">
        <v>140</v>
      </c>
      <c r="EI133" s="51"/>
      <c r="EJ133" s="51"/>
      <c r="EK133" s="51"/>
      <c r="EL133" s="51"/>
      <c r="EM133" s="51"/>
      <c r="EN133" s="51"/>
      <c r="EO133" s="66"/>
      <c r="EP133" s="51" t="s">
        <v>140</v>
      </c>
      <c r="EQ133" s="51"/>
      <c r="ER133" s="51"/>
      <c r="ES133" s="51"/>
      <c r="ET133" s="51"/>
      <c r="EU133" s="51"/>
      <c r="EV133" s="51"/>
      <c r="EW133" s="66"/>
      <c r="EX133" s="51" t="s">
        <v>140</v>
      </c>
      <c r="EY133" s="51"/>
      <c r="EZ133" s="51"/>
      <c r="FA133" s="51"/>
      <c r="FB133" s="51"/>
      <c r="FC133" s="51"/>
      <c r="FD133" s="51"/>
      <c r="FE133" s="66"/>
    </row>
    <row r="134" customFormat="false" ht="15" hidden="false" customHeight="false" outlineLevel="0" collapsed="false">
      <c r="A134" s="66"/>
      <c r="B134" s="51" t="s">
        <v>122</v>
      </c>
      <c r="C134" s="51"/>
      <c r="D134" s="51"/>
      <c r="E134" s="51"/>
      <c r="F134" s="51"/>
      <c r="G134" s="51"/>
      <c r="H134" s="51"/>
      <c r="I134" s="66"/>
      <c r="J134" s="51" t="s">
        <v>122</v>
      </c>
      <c r="K134" s="51"/>
      <c r="L134" s="51"/>
      <c r="M134" s="51"/>
      <c r="N134" s="51"/>
      <c r="O134" s="51"/>
      <c r="P134" s="51"/>
      <c r="Q134" s="66"/>
      <c r="R134" s="51" t="s">
        <v>122</v>
      </c>
      <c r="S134" s="51"/>
      <c r="T134" s="51"/>
      <c r="U134" s="51"/>
      <c r="V134" s="51"/>
      <c r="W134" s="51"/>
      <c r="X134" s="51"/>
      <c r="Y134" s="66"/>
      <c r="Z134" s="51" t="s">
        <v>122</v>
      </c>
      <c r="AA134" s="51"/>
      <c r="AB134" s="51"/>
      <c r="AC134" s="51"/>
      <c r="AD134" s="51"/>
      <c r="AE134" s="51"/>
      <c r="AF134" s="51"/>
      <c r="AG134" s="66"/>
      <c r="AH134" s="51" t="s">
        <v>122</v>
      </c>
      <c r="AI134" s="51"/>
      <c r="AJ134" s="51"/>
      <c r="AK134" s="51"/>
      <c r="AL134" s="51"/>
      <c r="AM134" s="51"/>
      <c r="AN134" s="51"/>
      <c r="AO134" s="68"/>
      <c r="AP134" s="51" t="s">
        <v>122</v>
      </c>
      <c r="AQ134" s="51"/>
      <c r="AR134" s="51"/>
      <c r="AS134" s="51"/>
      <c r="AT134" s="51"/>
      <c r="AU134" s="51"/>
      <c r="AV134" s="51"/>
      <c r="AW134" s="66"/>
      <c r="AX134" s="51" t="s">
        <v>122</v>
      </c>
      <c r="AY134" s="51"/>
      <c r="AZ134" s="51"/>
      <c r="BA134" s="51"/>
      <c r="BB134" s="51"/>
      <c r="BC134" s="51"/>
      <c r="BD134" s="51"/>
      <c r="BE134" s="66"/>
      <c r="BF134" s="51" t="s">
        <v>122</v>
      </c>
      <c r="BG134" s="51"/>
      <c r="BH134" s="51"/>
      <c r="BI134" s="51"/>
      <c r="BJ134" s="51"/>
      <c r="BK134" s="51"/>
      <c r="BL134" s="51"/>
      <c r="BM134" s="66"/>
      <c r="BN134" s="51" t="s">
        <v>122</v>
      </c>
      <c r="BO134" s="51"/>
      <c r="BP134" s="51"/>
      <c r="BQ134" s="51"/>
      <c r="BR134" s="51"/>
      <c r="BS134" s="51"/>
      <c r="BT134" s="51"/>
      <c r="BU134" s="66"/>
      <c r="BV134" s="51" t="s">
        <v>122</v>
      </c>
      <c r="BW134" s="51"/>
      <c r="BX134" s="51"/>
      <c r="BY134" s="51"/>
      <c r="BZ134" s="51"/>
      <c r="CA134" s="51"/>
      <c r="CB134" s="51"/>
      <c r="CC134" s="66"/>
      <c r="CD134" s="51" t="s">
        <v>122</v>
      </c>
      <c r="CE134" s="51"/>
      <c r="CF134" s="51"/>
      <c r="CG134" s="51"/>
      <c r="CH134" s="51"/>
      <c r="CI134" s="51"/>
      <c r="CJ134" s="51"/>
      <c r="CK134" s="66"/>
      <c r="CL134" s="51" t="s">
        <v>122</v>
      </c>
      <c r="CM134" s="51"/>
      <c r="CN134" s="51"/>
      <c r="CO134" s="51"/>
      <c r="CP134" s="51"/>
      <c r="CQ134" s="51"/>
      <c r="CR134" s="51"/>
      <c r="CS134" s="66"/>
      <c r="CT134" s="51" t="s">
        <v>122</v>
      </c>
      <c r="CU134" s="51"/>
      <c r="CV134" s="51"/>
      <c r="CW134" s="51"/>
      <c r="CX134" s="51"/>
      <c r="CY134" s="51"/>
      <c r="CZ134" s="51"/>
      <c r="DA134" s="66"/>
      <c r="DB134" s="51" t="s">
        <v>122</v>
      </c>
      <c r="DC134" s="51"/>
      <c r="DD134" s="51"/>
      <c r="DE134" s="51"/>
      <c r="DF134" s="51"/>
      <c r="DG134" s="51"/>
      <c r="DH134" s="51"/>
      <c r="DI134" s="66"/>
      <c r="DJ134" s="51" t="s">
        <v>122</v>
      </c>
      <c r="DK134" s="51"/>
      <c r="DL134" s="51"/>
      <c r="DM134" s="51"/>
      <c r="DN134" s="51"/>
      <c r="DO134" s="51"/>
      <c r="DP134" s="51"/>
      <c r="DQ134" s="66"/>
      <c r="DR134" s="51" t="s">
        <v>122</v>
      </c>
      <c r="DS134" s="51"/>
      <c r="DT134" s="51"/>
      <c r="DU134" s="51"/>
      <c r="DV134" s="51"/>
      <c r="DW134" s="51"/>
      <c r="DX134" s="51"/>
      <c r="DY134" s="66"/>
      <c r="DZ134" s="51" t="s">
        <v>122</v>
      </c>
      <c r="EA134" s="51"/>
      <c r="EB134" s="51"/>
      <c r="EC134" s="51"/>
      <c r="ED134" s="51"/>
      <c r="EE134" s="51"/>
      <c r="EF134" s="51"/>
      <c r="EG134" s="66"/>
      <c r="EH134" s="51" t="s">
        <v>122</v>
      </c>
      <c r="EI134" s="51"/>
      <c r="EJ134" s="51"/>
      <c r="EK134" s="51"/>
      <c r="EL134" s="51"/>
      <c r="EM134" s="51"/>
      <c r="EN134" s="51"/>
      <c r="EO134" s="66"/>
      <c r="EP134" s="51" t="s">
        <v>122</v>
      </c>
      <c r="EQ134" s="51"/>
      <c r="ER134" s="51"/>
      <c r="ES134" s="51"/>
      <c r="ET134" s="51"/>
      <c r="EU134" s="51"/>
      <c r="EV134" s="51"/>
      <c r="EW134" s="66"/>
      <c r="EX134" s="51" t="s">
        <v>122</v>
      </c>
      <c r="EY134" s="51"/>
      <c r="EZ134" s="51"/>
      <c r="FA134" s="51"/>
      <c r="FB134" s="51"/>
      <c r="FC134" s="51"/>
      <c r="FD134" s="51"/>
      <c r="FE134" s="66"/>
    </row>
    <row r="135" customFormat="false" ht="15" hidden="false" customHeight="false" outlineLevel="0" collapsed="false">
      <c r="A135" s="66"/>
      <c r="B135" s="51" t="s">
        <v>123</v>
      </c>
      <c r="C135" s="51"/>
      <c r="D135" s="51"/>
      <c r="E135" s="51"/>
      <c r="F135" s="51"/>
      <c r="G135" s="51"/>
      <c r="H135" s="51"/>
      <c r="I135" s="66"/>
      <c r="J135" s="51" t="s">
        <v>123</v>
      </c>
      <c r="K135" s="51"/>
      <c r="L135" s="51"/>
      <c r="M135" s="51"/>
      <c r="N135" s="51"/>
      <c r="O135" s="51"/>
      <c r="P135" s="51"/>
      <c r="Q135" s="66"/>
      <c r="R135" s="51" t="s">
        <v>123</v>
      </c>
      <c r="S135" s="51"/>
      <c r="T135" s="51"/>
      <c r="U135" s="51"/>
      <c r="V135" s="51"/>
      <c r="W135" s="51"/>
      <c r="X135" s="51"/>
      <c r="Y135" s="66"/>
      <c r="Z135" s="51" t="s">
        <v>123</v>
      </c>
      <c r="AA135" s="51"/>
      <c r="AB135" s="51"/>
      <c r="AC135" s="51"/>
      <c r="AD135" s="51"/>
      <c r="AE135" s="51"/>
      <c r="AF135" s="51"/>
      <c r="AG135" s="66"/>
      <c r="AH135" s="51" t="s">
        <v>123</v>
      </c>
      <c r="AI135" s="51"/>
      <c r="AJ135" s="51"/>
      <c r="AK135" s="51"/>
      <c r="AL135" s="51"/>
      <c r="AM135" s="51"/>
      <c r="AN135" s="51"/>
      <c r="AO135" s="68"/>
      <c r="AP135" s="51" t="s">
        <v>123</v>
      </c>
      <c r="AQ135" s="51"/>
      <c r="AR135" s="51"/>
      <c r="AS135" s="51"/>
      <c r="AT135" s="51"/>
      <c r="AU135" s="51"/>
      <c r="AV135" s="51"/>
      <c r="AW135" s="66"/>
      <c r="AX135" s="51" t="s">
        <v>123</v>
      </c>
      <c r="AY135" s="51"/>
      <c r="AZ135" s="51"/>
      <c r="BA135" s="51"/>
      <c r="BB135" s="51"/>
      <c r="BC135" s="51"/>
      <c r="BD135" s="51"/>
      <c r="BE135" s="66"/>
      <c r="BF135" s="51" t="s">
        <v>123</v>
      </c>
      <c r="BG135" s="51"/>
      <c r="BH135" s="51"/>
      <c r="BI135" s="51"/>
      <c r="BJ135" s="51"/>
      <c r="BK135" s="51"/>
      <c r="BL135" s="51"/>
      <c r="BM135" s="66"/>
      <c r="BN135" s="51" t="s">
        <v>123</v>
      </c>
      <c r="BO135" s="51"/>
      <c r="BP135" s="51"/>
      <c r="BQ135" s="51"/>
      <c r="BR135" s="51"/>
      <c r="BS135" s="51"/>
      <c r="BT135" s="51"/>
      <c r="BU135" s="66"/>
      <c r="BV135" s="51" t="s">
        <v>123</v>
      </c>
      <c r="BW135" s="51"/>
      <c r="BX135" s="51"/>
      <c r="BY135" s="51"/>
      <c r="BZ135" s="51"/>
      <c r="CA135" s="51"/>
      <c r="CB135" s="51"/>
      <c r="CC135" s="66"/>
      <c r="CD135" s="51" t="s">
        <v>123</v>
      </c>
      <c r="CE135" s="51"/>
      <c r="CF135" s="51"/>
      <c r="CG135" s="51"/>
      <c r="CH135" s="51"/>
      <c r="CI135" s="51"/>
      <c r="CJ135" s="51"/>
      <c r="CK135" s="66"/>
      <c r="CL135" s="51" t="s">
        <v>123</v>
      </c>
      <c r="CM135" s="51"/>
      <c r="CN135" s="51"/>
      <c r="CO135" s="51"/>
      <c r="CP135" s="51"/>
      <c r="CQ135" s="51"/>
      <c r="CR135" s="51"/>
      <c r="CS135" s="66"/>
      <c r="CT135" s="51" t="s">
        <v>123</v>
      </c>
      <c r="CU135" s="51"/>
      <c r="CV135" s="51"/>
      <c r="CW135" s="51"/>
      <c r="CX135" s="51"/>
      <c r="CY135" s="51"/>
      <c r="CZ135" s="51"/>
      <c r="DA135" s="66"/>
      <c r="DB135" s="51" t="s">
        <v>123</v>
      </c>
      <c r="DC135" s="51"/>
      <c r="DD135" s="51"/>
      <c r="DE135" s="51"/>
      <c r="DF135" s="51"/>
      <c r="DG135" s="51"/>
      <c r="DH135" s="51"/>
      <c r="DI135" s="66"/>
      <c r="DJ135" s="51" t="s">
        <v>123</v>
      </c>
      <c r="DK135" s="51"/>
      <c r="DL135" s="51"/>
      <c r="DM135" s="51"/>
      <c r="DN135" s="51"/>
      <c r="DO135" s="51"/>
      <c r="DP135" s="51"/>
      <c r="DQ135" s="66"/>
      <c r="DR135" s="51" t="s">
        <v>123</v>
      </c>
      <c r="DS135" s="51"/>
      <c r="DT135" s="51"/>
      <c r="DU135" s="51"/>
      <c r="DV135" s="51"/>
      <c r="DW135" s="51"/>
      <c r="DX135" s="51"/>
      <c r="DY135" s="66"/>
      <c r="DZ135" s="51" t="s">
        <v>123</v>
      </c>
      <c r="EA135" s="51"/>
      <c r="EB135" s="51"/>
      <c r="EC135" s="51"/>
      <c r="ED135" s="51"/>
      <c r="EE135" s="51"/>
      <c r="EF135" s="51"/>
      <c r="EG135" s="66"/>
      <c r="EH135" s="51" t="s">
        <v>123</v>
      </c>
      <c r="EI135" s="51"/>
      <c r="EJ135" s="51"/>
      <c r="EK135" s="51"/>
      <c r="EL135" s="51"/>
      <c r="EM135" s="51"/>
      <c r="EN135" s="51"/>
      <c r="EO135" s="66"/>
      <c r="EP135" s="51" t="s">
        <v>123</v>
      </c>
      <c r="EQ135" s="51"/>
      <c r="ER135" s="51"/>
      <c r="ES135" s="51"/>
      <c r="ET135" s="51"/>
      <c r="EU135" s="51"/>
      <c r="EV135" s="51"/>
      <c r="EW135" s="66"/>
      <c r="EX135" s="51" t="s">
        <v>123</v>
      </c>
      <c r="EY135" s="51"/>
      <c r="EZ135" s="51"/>
      <c r="FA135" s="51"/>
      <c r="FB135" s="51"/>
      <c r="FC135" s="51"/>
      <c r="FD135" s="51"/>
      <c r="FE135" s="66"/>
    </row>
    <row r="136" customFormat="false" ht="15" hidden="false" customHeight="false" outlineLevel="0" collapsed="false">
      <c r="A136" s="66"/>
      <c r="B136" s="51" t="s">
        <v>124</v>
      </c>
      <c r="C136" s="51"/>
      <c r="D136" s="51"/>
      <c r="E136" s="51"/>
      <c r="F136" s="51"/>
      <c r="G136" s="51"/>
      <c r="H136" s="51"/>
      <c r="I136" s="66"/>
      <c r="J136" s="51" t="s">
        <v>124</v>
      </c>
      <c r="K136" s="51"/>
      <c r="L136" s="51"/>
      <c r="M136" s="51"/>
      <c r="N136" s="51"/>
      <c r="O136" s="51"/>
      <c r="P136" s="51"/>
      <c r="Q136" s="66"/>
      <c r="R136" s="51" t="s">
        <v>124</v>
      </c>
      <c r="S136" s="51"/>
      <c r="T136" s="51"/>
      <c r="U136" s="51"/>
      <c r="V136" s="51"/>
      <c r="W136" s="51"/>
      <c r="X136" s="51"/>
      <c r="Y136" s="66"/>
      <c r="Z136" s="51" t="s">
        <v>124</v>
      </c>
      <c r="AA136" s="51"/>
      <c r="AB136" s="51"/>
      <c r="AC136" s="51"/>
      <c r="AD136" s="51"/>
      <c r="AE136" s="51"/>
      <c r="AF136" s="51"/>
      <c r="AG136" s="66"/>
      <c r="AH136" s="51" t="s">
        <v>124</v>
      </c>
      <c r="AI136" s="51"/>
      <c r="AJ136" s="51"/>
      <c r="AK136" s="51"/>
      <c r="AL136" s="51"/>
      <c r="AM136" s="51"/>
      <c r="AN136" s="51"/>
      <c r="AO136" s="68"/>
      <c r="AP136" s="51" t="s">
        <v>124</v>
      </c>
      <c r="AQ136" s="51"/>
      <c r="AR136" s="51"/>
      <c r="AS136" s="51"/>
      <c r="AT136" s="51"/>
      <c r="AU136" s="51"/>
      <c r="AV136" s="51"/>
      <c r="AW136" s="66"/>
      <c r="AX136" s="51" t="s">
        <v>124</v>
      </c>
      <c r="AY136" s="51"/>
      <c r="AZ136" s="51"/>
      <c r="BA136" s="51"/>
      <c r="BB136" s="51"/>
      <c r="BC136" s="51"/>
      <c r="BD136" s="51"/>
      <c r="BE136" s="66"/>
      <c r="BF136" s="51" t="s">
        <v>124</v>
      </c>
      <c r="BG136" s="51"/>
      <c r="BH136" s="51"/>
      <c r="BI136" s="51"/>
      <c r="BJ136" s="51"/>
      <c r="BK136" s="51"/>
      <c r="BL136" s="51"/>
      <c r="BM136" s="66"/>
      <c r="BN136" s="51" t="s">
        <v>124</v>
      </c>
      <c r="BO136" s="51"/>
      <c r="BP136" s="51"/>
      <c r="BQ136" s="51"/>
      <c r="BR136" s="51"/>
      <c r="BS136" s="51"/>
      <c r="BT136" s="51"/>
      <c r="BU136" s="66"/>
      <c r="BV136" s="51" t="s">
        <v>124</v>
      </c>
      <c r="BW136" s="51"/>
      <c r="BX136" s="51"/>
      <c r="BY136" s="51"/>
      <c r="BZ136" s="51"/>
      <c r="CA136" s="51"/>
      <c r="CB136" s="51"/>
      <c r="CC136" s="66"/>
      <c r="CD136" s="51" t="s">
        <v>124</v>
      </c>
      <c r="CE136" s="51"/>
      <c r="CF136" s="51"/>
      <c r="CG136" s="51"/>
      <c r="CH136" s="51"/>
      <c r="CI136" s="51"/>
      <c r="CJ136" s="51"/>
      <c r="CK136" s="66"/>
      <c r="CL136" s="51" t="s">
        <v>124</v>
      </c>
      <c r="CM136" s="51"/>
      <c r="CN136" s="51"/>
      <c r="CO136" s="51"/>
      <c r="CP136" s="51"/>
      <c r="CQ136" s="51"/>
      <c r="CR136" s="51"/>
      <c r="CS136" s="66"/>
      <c r="CT136" s="51" t="s">
        <v>124</v>
      </c>
      <c r="CU136" s="51"/>
      <c r="CV136" s="51"/>
      <c r="CW136" s="51"/>
      <c r="CX136" s="51"/>
      <c r="CY136" s="51"/>
      <c r="CZ136" s="51"/>
      <c r="DA136" s="66"/>
      <c r="DB136" s="51" t="s">
        <v>124</v>
      </c>
      <c r="DC136" s="51"/>
      <c r="DD136" s="51"/>
      <c r="DE136" s="51"/>
      <c r="DF136" s="51"/>
      <c r="DG136" s="51"/>
      <c r="DH136" s="51"/>
      <c r="DI136" s="66"/>
      <c r="DJ136" s="51" t="s">
        <v>124</v>
      </c>
      <c r="DK136" s="51"/>
      <c r="DL136" s="51"/>
      <c r="DM136" s="51"/>
      <c r="DN136" s="51"/>
      <c r="DO136" s="51"/>
      <c r="DP136" s="51"/>
      <c r="DQ136" s="66"/>
      <c r="DR136" s="51" t="s">
        <v>124</v>
      </c>
      <c r="DS136" s="51"/>
      <c r="DT136" s="51"/>
      <c r="DU136" s="51"/>
      <c r="DV136" s="51"/>
      <c r="DW136" s="51"/>
      <c r="DX136" s="51"/>
      <c r="DY136" s="66"/>
      <c r="DZ136" s="51" t="s">
        <v>124</v>
      </c>
      <c r="EA136" s="51"/>
      <c r="EB136" s="51"/>
      <c r="EC136" s="51"/>
      <c r="ED136" s="51"/>
      <c r="EE136" s="51"/>
      <c r="EF136" s="51"/>
      <c r="EG136" s="66"/>
      <c r="EH136" s="51" t="s">
        <v>124</v>
      </c>
      <c r="EI136" s="51"/>
      <c r="EJ136" s="51"/>
      <c r="EK136" s="51"/>
      <c r="EL136" s="51"/>
      <c r="EM136" s="51"/>
      <c r="EN136" s="51"/>
      <c r="EO136" s="66"/>
      <c r="EP136" s="51" t="s">
        <v>124</v>
      </c>
      <c r="EQ136" s="51"/>
      <c r="ER136" s="51"/>
      <c r="ES136" s="51"/>
      <c r="ET136" s="51"/>
      <c r="EU136" s="51"/>
      <c r="EV136" s="51"/>
      <c r="EW136" s="66"/>
      <c r="EX136" s="51" t="s">
        <v>124</v>
      </c>
      <c r="EY136" s="51"/>
      <c r="EZ136" s="51"/>
      <c r="FA136" s="51"/>
      <c r="FB136" s="51"/>
      <c r="FC136" s="51"/>
      <c r="FD136" s="51"/>
      <c r="FE136" s="66"/>
    </row>
    <row r="137" customFormat="false" ht="15" hidden="false" customHeight="false" outlineLevel="0" collapsed="false">
      <c r="A137" s="66"/>
      <c r="B137" s="51" t="s">
        <v>141</v>
      </c>
      <c r="C137" s="51"/>
      <c r="D137" s="51"/>
      <c r="E137" s="51"/>
      <c r="F137" s="51"/>
      <c r="G137" s="51"/>
      <c r="H137" s="51"/>
      <c r="I137" s="66"/>
      <c r="J137" s="51" t="s">
        <v>141</v>
      </c>
      <c r="K137" s="51"/>
      <c r="L137" s="51"/>
      <c r="M137" s="51"/>
      <c r="N137" s="51"/>
      <c r="O137" s="51"/>
      <c r="P137" s="51"/>
      <c r="Q137" s="66"/>
      <c r="R137" s="51" t="s">
        <v>141</v>
      </c>
      <c r="S137" s="51"/>
      <c r="T137" s="51"/>
      <c r="U137" s="51"/>
      <c r="V137" s="51"/>
      <c r="W137" s="51"/>
      <c r="X137" s="51"/>
      <c r="Y137" s="66"/>
      <c r="Z137" s="51" t="s">
        <v>141</v>
      </c>
      <c r="AA137" s="51"/>
      <c r="AB137" s="51"/>
      <c r="AC137" s="51"/>
      <c r="AD137" s="51"/>
      <c r="AE137" s="51"/>
      <c r="AF137" s="51"/>
      <c r="AG137" s="66"/>
      <c r="AH137" s="51" t="s">
        <v>141</v>
      </c>
      <c r="AI137" s="51"/>
      <c r="AJ137" s="51"/>
      <c r="AK137" s="51"/>
      <c r="AL137" s="51"/>
      <c r="AM137" s="51"/>
      <c r="AN137" s="51"/>
      <c r="AO137" s="68"/>
      <c r="AP137" s="51" t="s">
        <v>141</v>
      </c>
      <c r="AQ137" s="51"/>
      <c r="AR137" s="51"/>
      <c r="AS137" s="51"/>
      <c r="AT137" s="51"/>
      <c r="AU137" s="51"/>
      <c r="AV137" s="51"/>
      <c r="AW137" s="66"/>
      <c r="AX137" s="51" t="s">
        <v>141</v>
      </c>
      <c r="AY137" s="51"/>
      <c r="AZ137" s="51"/>
      <c r="BA137" s="51"/>
      <c r="BB137" s="51"/>
      <c r="BC137" s="51"/>
      <c r="BD137" s="51"/>
      <c r="BE137" s="66"/>
      <c r="BF137" s="51" t="s">
        <v>141</v>
      </c>
      <c r="BG137" s="51"/>
      <c r="BH137" s="51"/>
      <c r="BI137" s="51"/>
      <c r="BJ137" s="51"/>
      <c r="BK137" s="51"/>
      <c r="BL137" s="51"/>
      <c r="BM137" s="66"/>
      <c r="BN137" s="51" t="s">
        <v>141</v>
      </c>
      <c r="BO137" s="51"/>
      <c r="BP137" s="51"/>
      <c r="BQ137" s="51"/>
      <c r="BR137" s="51"/>
      <c r="BS137" s="51"/>
      <c r="BT137" s="51"/>
      <c r="BU137" s="66"/>
      <c r="BV137" s="51" t="s">
        <v>141</v>
      </c>
      <c r="BW137" s="51"/>
      <c r="BX137" s="51"/>
      <c r="BY137" s="51"/>
      <c r="BZ137" s="51"/>
      <c r="CA137" s="51"/>
      <c r="CB137" s="51"/>
      <c r="CC137" s="66"/>
      <c r="CD137" s="51" t="s">
        <v>141</v>
      </c>
      <c r="CE137" s="51"/>
      <c r="CF137" s="51"/>
      <c r="CG137" s="51"/>
      <c r="CH137" s="51"/>
      <c r="CI137" s="51"/>
      <c r="CJ137" s="51"/>
      <c r="CK137" s="66"/>
      <c r="CL137" s="51" t="s">
        <v>141</v>
      </c>
      <c r="CM137" s="51"/>
      <c r="CN137" s="51"/>
      <c r="CO137" s="51"/>
      <c r="CP137" s="51"/>
      <c r="CQ137" s="51"/>
      <c r="CR137" s="51"/>
      <c r="CS137" s="66"/>
      <c r="CT137" s="51" t="s">
        <v>141</v>
      </c>
      <c r="CU137" s="51"/>
      <c r="CV137" s="51"/>
      <c r="CW137" s="51"/>
      <c r="CX137" s="51"/>
      <c r="CY137" s="51"/>
      <c r="CZ137" s="51"/>
      <c r="DA137" s="66"/>
      <c r="DB137" s="51" t="s">
        <v>141</v>
      </c>
      <c r="DC137" s="51"/>
      <c r="DD137" s="51"/>
      <c r="DE137" s="51"/>
      <c r="DF137" s="51"/>
      <c r="DG137" s="51"/>
      <c r="DH137" s="51"/>
      <c r="DI137" s="66"/>
      <c r="DJ137" s="51" t="s">
        <v>141</v>
      </c>
      <c r="DK137" s="51"/>
      <c r="DL137" s="51"/>
      <c r="DM137" s="51"/>
      <c r="DN137" s="51"/>
      <c r="DO137" s="51"/>
      <c r="DP137" s="51"/>
      <c r="DQ137" s="66"/>
      <c r="DR137" s="51" t="s">
        <v>141</v>
      </c>
      <c r="DS137" s="51"/>
      <c r="DT137" s="51"/>
      <c r="DU137" s="51"/>
      <c r="DV137" s="51"/>
      <c r="DW137" s="51"/>
      <c r="DX137" s="51"/>
      <c r="DY137" s="66"/>
      <c r="DZ137" s="51" t="s">
        <v>141</v>
      </c>
      <c r="EA137" s="51"/>
      <c r="EB137" s="51"/>
      <c r="EC137" s="51"/>
      <c r="ED137" s="51"/>
      <c r="EE137" s="51"/>
      <c r="EF137" s="51"/>
      <c r="EG137" s="66"/>
      <c r="EH137" s="51" t="s">
        <v>141</v>
      </c>
      <c r="EI137" s="51"/>
      <c r="EJ137" s="51"/>
      <c r="EK137" s="51"/>
      <c r="EL137" s="51"/>
      <c r="EM137" s="51"/>
      <c r="EN137" s="51"/>
      <c r="EO137" s="66"/>
      <c r="EP137" s="51" t="s">
        <v>141</v>
      </c>
      <c r="EQ137" s="51"/>
      <c r="ER137" s="51"/>
      <c r="ES137" s="51"/>
      <c r="ET137" s="51"/>
      <c r="EU137" s="51"/>
      <c r="EV137" s="51"/>
      <c r="EW137" s="66"/>
      <c r="EX137" s="51" t="s">
        <v>141</v>
      </c>
      <c r="EY137" s="51"/>
      <c r="EZ137" s="51"/>
      <c r="FA137" s="51"/>
      <c r="FB137" s="51"/>
      <c r="FC137" s="51"/>
      <c r="FD137" s="51"/>
      <c r="FE137" s="66"/>
    </row>
    <row r="138" customFormat="false" ht="15" hidden="false" customHeight="false" outlineLevel="0" collapsed="false">
      <c r="A138" s="66"/>
      <c r="B138" s="51" t="s">
        <v>142</v>
      </c>
      <c r="C138" s="51"/>
      <c r="D138" s="51"/>
      <c r="E138" s="51"/>
      <c r="F138" s="51"/>
      <c r="G138" s="51"/>
      <c r="H138" s="51"/>
      <c r="I138" s="66"/>
      <c r="J138" s="51" t="s">
        <v>142</v>
      </c>
      <c r="K138" s="51"/>
      <c r="L138" s="51"/>
      <c r="M138" s="51"/>
      <c r="N138" s="51"/>
      <c r="O138" s="51"/>
      <c r="P138" s="51"/>
      <c r="Q138" s="66"/>
      <c r="R138" s="51" t="s">
        <v>142</v>
      </c>
      <c r="S138" s="51"/>
      <c r="T138" s="51"/>
      <c r="U138" s="51"/>
      <c r="V138" s="51"/>
      <c r="W138" s="51"/>
      <c r="X138" s="51"/>
      <c r="Y138" s="66"/>
      <c r="Z138" s="51" t="s">
        <v>142</v>
      </c>
      <c r="AA138" s="51"/>
      <c r="AB138" s="51"/>
      <c r="AC138" s="51"/>
      <c r="AD138" s="51"/>
      <c r="AE138" s="51"/>
      <c r="AF138" s="51"/>
      <c r="AG138" s="66"/>
      <c r="AH138" s="51" t="s">
        <v>142</v>
      </c>
      <c r="AI138" s="51"/>
      <c r="AJ138" s="51"/>
      <c r="AK138" s="51"/>
      <c r="AL138" s="51"/>
      <c r="AM138" s="51"/>
      <c r="AN138" s="51"/>
      <c r="AO138" s="68"/>
      <c r="AP138" s="51" t="s">
        <v>142</v>
      </c>
      <c r="AQ138" s="51"/>
      <c r="AR138" s="51"/>
      <c r="AS138" s="51"/>
      <c r="AT138" s="51"/>
      <c r="AU138" s="51"/>
      <c r="AV138" s="51"/>
      <c r="AW138" s="66"/>
      <c r="AX138" s="51" t="s">
        <v>142</v>
      </c>
      <c r="AY138" s="51"/>
      <c r="AZ138" s="51"/>
      <c r="BA138" s="51"/>
      <c r="BB138" s="51"/>
      <c r="BC138" s="51"/>
      <c r="BD138" s="51"/>
      <c r="BE138" s="66"/>
      <c r="BF138" s="51" t="s">
        <v>142</v>
      </c>
      <c r="BG138" s="51"/>
      <c r="BH138" s="51"/>
      <c r="BI138" s="51"/>
      <c r="BJ138" s="51"/>
      <c r="BK138" s="51"/>
      <c r="BL138" s="51"/>
      <c r="BM138" s="66"/>
      <c r="BN138" s="51" t="s">
        <v>142</v>
      </c>
      <c r="BO138" s="51"/>
      <c r="BP138" s="51"/>
      <c r="BQ138" s="51"/>
      <c r="BR138" s="51"/>
      <c r="BS138" s="51"/>
      <c r="BT138" s="51"/>
      <c r="BU138" s="66"/>
      <c r="BV138" s="51" t="s">
        <v>142</v>
      </c>
      <c r="BW138" s="51"/>
      <c r="BX138" s="51"/>
      <c r="BY138" s="51"/>
      <c r="BZ138" s="51"/>
      <c r="CA138" s="51"/>
      <c r="CB138" s="51"/>
      <c r="CC138" s="66"/>
      <c r="CD138" s="51" t="s">
        <v>142</v>
      </c>
      <c r="CE138" s="51"/>
      <c r="CF138" s="51"/>
      <c r="CG138" s="51"/>
      <c r="CH138" s="51"/>
      <c r="CI138" s="51"/>
      <c r="CJ138" s="51"/>
      <c r="CK138" s="66"/>
      <c r="CL138" s="51" t="s">
        <v>142</v>
      </c>
      <c r="CM138" s="51"/>
      <c r="CN138" s="51"/>
      <c r="CO138" s="51"/>
      <c r="CP138" s="51"/>
      <c r="CQ138" s="51"/>
      <c r="CR138" s="51"/>
      <c r="CS138" s="66"/>
      <c r="CT138" s="51" t="s">
        <v>142</v>
      </c>
      <c r="CU138" s="51"/>
      <c r="CV138" s="51"/>
      <c r="CW138" s="51"/>
      <c r="CX138" s="51"/>
      <c r="CY138" s="51"/>
      <c r="CZ138" s="51"/>
      <c r="DA138" s="66"/>
      <c r="DB138" s="51" t="s">
        <v>142</v>
      </c>
      <c r="DC138" s="51"/>
      <c r="DD138" s="51"/>
      <c r="DE138" s="51"/>
      <c r="DF138" s="51"/>
      <c r="DG138" s="51"/>
      <c r="DH138" s="51"/>
      <c r="DI138" s="66"/>
      <c r="DJ138" s="51" t="s">
        <v>142</v>
      </c>
      <c r="DK138" s="51"/>
      <c r="DL138" s="51"/>
      <c r="DM138" s="51"/>
      <c r="DN138" s="51"/>
      <c r="DO138" s="51"/>
      <c r="DP138" s="51"/>
      <c r="DQ138" s="66"/>
      <c r="DR138" s="51" t="s">
        <v>142</v>
      </c>
      <c r="DS138" s="51"/>
      <c r="DT138" s="51"/>
      <c r="DU138" s="51"/>
      <c r="DV138" s="51"/>
      <c r="DW138" s="51"/>
      <c r="DX138" s="51"/>
      <c r="DY138" s="66"/>
      <c r="DZ138" s="51" t="s">
        <v>142</v>
      </c>
      <c r="EA138" s="51"/>
      <c r="EB138" s="51"/>
      <c r="EC138" s="51"/>
      <c r="ED138" s="51"/>
      <c r="EE138" s="51"/>
      <c r="EF138" s="51"/>
      <c r="EG138" s="66"/>
      <c r="EH138" s="51" t="s">
        <v>142</v>
      </c>
      <c r="EI138" s="51"/>
      <c r="EJ138" s="51"/>
      <c r="EK138" s="51"/>
      <c r="EL138" s="51"/>
      <c r="EM138" s="51"/>
      <c r="EN138" s="51"/>
      <c r="EO138" s="66"/>
      <c r="EP138" s="51" t="s">
        <v>142</v>
      </c>
      <c r="EQ138" s="51"/>
      <c r="ER138" s="51"/>
      <c r="ES138" s="51"/>
      <c r="ET138" s="51"/>
      <c r="EU138" s="51"/>
      <c r="EV138" s="51"/>
      <c r="EW138" s="66"/>
      <c r="EX138" s="51" t="s">
        <v>142</v>
      </c>
      <c r="EY138" s="51"/>
      <c r="EZ138" s="51"/>
      <c r="FA138" s="51"/>
      <c r="FB138" s="51"/>
      <c r="FC138" s="51"/>
      <c r="FD138" s="51"/>
      <c r="FE138" s="66"/>
    </row>
    <row r="139" customFormat="false" ht="15" hidden="false" customHeight="false" outlineLevel="0" collapsed="false">
      <c r="A139" s="66"/>
      <c r="B139" s="51" t="s">
        <v>125</v>
      </c>
      <c r="C139" s="51"/>
      <c r="D139" s="51"/>
      <c r="E139" s="51"/>
      <c r="F139" s="51"/>
      <c r="G139" s="51"/>
      <c r="H139" s="51"/>
      <c r="I139" s="66"/>
      <c r="J139" s="51" t="s">
        <v>125</v>
      </c>
      <c r="K139" s="51"/>
      <c r="L139" s="51"/>
      <c r="M139" s="51"/>
      <c r="N139" s="51"/>
      <c r="O139" s="51"/>
      <c r="P139" s="51"/>
      <c r="Q139" s="66"/>
      <c r="R139" s="51" t="s">
        <v>125</v>
      </c>
      <c r="S139" s="51"/>
      <c r="T139" s="51"/>
      <c r="U139" s="51"/>
      <c r="V139" s="51"/>
      <c r="W139" s="51"/>
      <c r="X139" s="51"/>
      <c r="Y139" s="66"/>
      <c r="Z139" s="51" t="s">
        <v>125</v>
      </c>
      <c r="AA139" s="51"/>
      <c r="AB139" s="51"/>
      <c r="AC139" s="51"/>
      <c r="AD139" s="51"/>
      <c r="AE139" s="51"/>
      <c r="AF139" s="51"/>
      <c r="AG139" s="66"/>
      <c r="AH139" s="51" t="s">
        <v>125</v>
      </c>
      <c r="AI139" s="51"/>
      <c r="AJ139" s="51"/>
      <c r="AK139" s="51"/>
      <c r="AL139" s="51"/>
      <c r="AM139" s="51"/>
      <c r="AN139" s="51"/>
      <c r="AO139" s="68"/>
      <c r="AP139" s="51" t="s">
        <v>125</v>
      </c>
      <c r="AQ139" s="51"/>
      <c r="AR139" s="51"/>
      <c r="AS139" s="51"/>
      <c r="AT139" s="51"/>
      <c r="AU139" s="51"/>
      <c r="AV139" s="51"/>
      <c r="AW139" s="66"/>
      <c r="AX139" s="51" t="s">
        <v>125</v>
      </c>
      <c r="AY139" s="51"/>
      <c r="AZ139" s="51"/>
      <c r="BA139" s="51"/>
      <c r="BB139" s="51"/>
      <c r="BC139" s="51"/>
      <c r="BD139" s="51"/>
      <c r="BE139" s="66"/>
      <c r="BF139" s="51" t="s">
        <v>125</v>
      </c>
      <c r="BG139" s="51"/>
      <c r="BH139" s="51"/>
      <c r="BI139" s="51"/>
      <c r="BJ139" s="51"/>
      <c r="BK139" s="51"/>
      <c r="BL139" s="51"/>
      <c r="BM139" s="66"/>
      <c r="BN139" s="51" t="s">
        <v>125</v>
      </c>
      <c r="BO139" s="51"/>
      <c r="BP139" s="51"/>
      <c r="BQ139" s="51"/>
      <c r="BR139" s="51"/>
      <c r="BS139" s="51"/>
      <c r="BT139" s="51"/>
      <c r="BU139" s="66"/>
      <c r="BV139" s="51" t="s">
        <v>125</v>
      </c>
      <c r="BW139" s="51"/>
      <c r="BX139" s="51"/>
      <c r="BY139" s="51"/>
      <c r="BZ139" s="51"/>
      <c r="CA139" s="51"/>
      <c r="CB139" s="51"/>
      <c r="CC139" s="66"/>
      <c r="CD139" s="51" t="s">
        <v>125</v>
      </c>
      <c r="CE139" s="51"/>
      <c r="CF139" s="51"/>
      <c r="CG139" s="51"/>
      <c r="CH139" s="51"/>
      <c r="CI139" s="51"/>
      <c r="CJ139" s="51"/>
      <c r="CK139" s="66"/>
      <c r="CL139" s="51" t="s">
        <v>125</v>
      </c>
      <c r="CM139" s="51"/>
      <c r="CN139" s="51"/>
      <c r="CO139" s="51"/>
      <c r="CP139" s="51"/>
      <c r="CQ139" s="51"/>
      <c r="CR139" s="51"/>
      <c r="CS139" s="66"/>
      <c r="CT139" s="51" t="s">
        <v>125</v>
      </c>
      <c r="CU139" s="51"/>
      <c r="CV139" s="51"/>
      <c r="CW139" s="51"/>
      <c r="CX139" s="51"/>
      <c r="CY139" s="51"/>
      <c r="CZ139" s="51"/>
      <c r="DA139" s="66"/>
      <c r="DB139" s="51" t="s">
        <v>125</v>
      </c>
      <c r="DC139" s="51"/>
      <c r="DD139" s="51"/>
      <c r="DE139" s="51"/>
      <c r="DF139" s="51"/>
      <c r="DG139" s="51"/>
      <c r="DH139" s="51"/>
      <c r="DI139" s="66"/>
      <c r="DJ139" s="51" t="s">
        <v>125</v>
      </c>
      <c r="DK139" s="51"/>
      <c r="DL139" s="51"/>
      <c r="DM139" s="51"/>
      <c r="DN139" s="51"/>
      <c r="DO139" s="51"/>
      <c r="DP139" s="51"/>
      <c r="DQ139" s="66"/>
      <c r="DR139" s="51" t="s">
        <v>125</v>
      </c>
      <c r="DS139" s="51"/>
      <c r="DT139" s="51"/>
      <c r="DU139" s="51"/>
      <c r="DV139" s="51"/>
      <c r="DW139" s="51"/>
      <c r="DX139" s="51"/>
      <c r="DY139" s="66"/>
      <c r="DZ139" s="51" t="s">
        <v>125</v>
      </c>
      <c r="EA139" s="51"/>
      <c r="EB139" s="51"/>
      <c r="EC139" s="51"/>
      <c r="ED139" s="51"/>
      <c r="EE139" s="51"/>
      <c r="EF139" s="51"/>
      <c r="EG139" s="66"/>
      <c r="EH139" s="51" t="s">
        <v>125</v>
      </c>
      <c r="EI139" s="51"/>
      <c r="EJ139" s="51"/>
      <c r="EK139" s="51"/>
      <c r="EL139" s="51"/>
      <c r="EM139" s="51"/>
      <c r="EN139" s="51"/>
      <c r="EO139" s="66"/>
      <c r="EP139" s="51" t="s">
        <v>125</v>
      </c>
      <c r="EQ139" s="51"/>
      <c r="ER139" s="51"/>
      <c r="ES139" s="51"/>
      <c r="ET139" s="51"/>
      <c r="EU139" s="51"/>
      <c r="EV139" s="51"/>
      <c r="EW139" s="66"/>
      <c r="EX139" s="51" t="s">
        <v>125</v>
      </c>
      <c r="EY139" s="51"/>
      <c r="EZ139" s="51"/>
      <c r="FA139" s="51"/>
      <c r="FB139" s="51"/>
      <c r="FC139" s="51"/>
      <c r="FD139" s="51"/>
      <c r="FE139" s="66"/>
    </row>
    <row r="140" customFormat="false" ht="15" hidden="false" customHeight="false" outlineLevel="0" collapsed="false">
      <c r="A140" s="66"/>
      <c r="B140" s="51" t="s">
        <v>143</v>
      </c>
      <c r="C140" s="51"/>
      <c r="D140" s="51"/>
      <c r="E140" s="51"/>
      <c r="F140" s="51"/>
      <c r="G140" s="51"/>
      <c r="H140" s="51"/>
      <c r="I140" s="66"/>
      <c r="J140" s="51" t="s">
        <v>143</v>
      </c>
      <c r="K140" s="51"/>
      <c r="L140" s="51"/>
      <c r="M140" s="51"/>
      <c r="N140" s="51"/>
      <c r="O140" s="51"/>
      <c r="P140" s="51"/>
      <c r="Q140" s="66"/>
      <c r="R140" s="51" t="s">
        <v>143</v>
      </c>
      <c r="S140" s="51"/>
      <c r="T140" s="51"/>
      <c r="U140" s="51"/>
      <c r="V140" s="51"/>
      <c r="W140" s="51"/>
      <c r="X140" s="51"/>
      <c r="Y140" s="66"/>
      <c r="Z140" s="51" t="s">
        <v>143</v>
      </c>
      <c r="AA140" s="51"/>
      <c r="AB140" s="51"/>
      <c r="AC140" s="51"/>
      <c r="AD140" s="51"/>
      <c r="AE140" s="51"/>
      <c r="AF140" s="51"/>
      <c r="AG140" s="66"/>
      <c r="AH140" s="51" t="s">
        <v>143</v>
      </c>
      <c r="AI140" s="51"/>
      <c r="AJ140" s="51"/>
      <c r="AK140" s="51"/>
      <c r="AL140" s="51"/>
      <c r="AM140" s="51"/>
      <c r="AN140" s="51"/>
      <c r="AO140" s="68"/>
      <c r="AP140" s="51" t="s">
        <v>143</v>
      </c>
      <c r="AQ140" s="51"/>
      <c r="AR140" s="51"/>
      <c r="AS140" s="51"/>
      <c r="AT140" s="51"/>
      <c r="AU140" s="51"/>
      <c r="AV140" s="51"/>
      <c r="AW140" s="66"/>
      <c r="AX140" s="51" t="s">
        <v>143</v>
      </c>
      <c r="AY140" s="51"/>
      <c r="AZ140" s="51"/>
      <c r="BA140" s="51"/>
      <c r="BB140" s="51"/>
      <c r="BC140" s="51"/>
      <c r="BD140" s="51"/>
      <c r="BE140" s="66"/>
      <c r="BF140" s="51" t="s">
        <v>143</v>
      </c>
      <c r="BG140" s="51"/>
      <c r="BH140" s="51"/>
      <c r="BI140" s="51"/>
      <c r="BJ140" s="51"/>
      <c r="BK140" s="51"/>
      <c r="BL140" s="51"/>
      <c r="BM140" s="66"/>
      <c r="BN140" s="51" t="s">
        <v>143</v>
      </c>
      <c r="BO140" s="51"/>
      <c r="BP140" s="51"/>
      <c r="BQ140" s="51"/>
      <c r="BR140" s="51"/>
      <c r="BS140" s="51"/>
      <c r="BT140" s="51"/>
      <c r="BU140" s="66"/>
      <c r="BV140" s="51" t="s">
        <v>143</v>
      </c>
      <c r="BW140" s="51"/>
      <c r="BX140" s="51"/>
      <c r="BY140" s="51"/>
      <c r="BZ140" s="51"/>
      <c r="CA140" s="51"/>
      <c r="CB140" s="51"/>
      <c r="CC140" s="66"/>
      <c r="CD140" s="51" t="s">
        <v>143</v>
      </c>
      <c r="CE140" s="51"/>
      <c r="CF140" s="51"/>
      <c r="CG140" s="51"/>
      <c r="CH140" s="51"/>
      <c r="CI140" s="51"/>
      <c r="CJ140" s="51"/>
      <c r="CK140" s="66"/>
      <c r="CL140" s="51" t="s">
        <v>143</v>
      </c>
      <c r="CM140" s="51"/>
      <c r="CN140" s="51"/>
      <c r="CO140" s="51"/>
      <c r="CP140" s="51"/>
      <c r="CQ140" s="51"/>
      <c r="CR140" s="51"/>
      <c r="CS140" s="66"/>
      <c r="CT140" s="51" t="s">
        <v>143</v>
      </c>
      <c r="CU140" s="51"/>
      <c r="CV140" s="51"/>
      <c r="CW140" s="51"/>
      <c r="CX140" s="51"/>
      <c r="CY140" s="51"/>
      <c r="CZ140" s="51"/>
      <c r="DA140" s="66"/>
      <c r="DB140" s="51" t="s">
        <v>143</v>
      </c>
      <c r="DC140" s="51"/>
      <c r="DD140" s="51"/>
      <c r="DE140" s="51"/>
      <c r="DF140" s="51"/>
      <c r="DG140" s="51"/>
      <c r="DH140" s="51"/>
      <c r="DI140" s="66"/>
      <c r="DJ140" s="51" t="s">
        <v>143</v>
      </c>
      <c r="DK140" s="51"/>
      <c r="DL140" s="51"/>
      <c r="DM140" s="51"/>
      <c r="DN140" s="51"/>
      <c r="DO140" s="51"/>
      <c r="DP140" s="51"/>
      <c r="DQ140" s="66"/>
      <c r="DR140" s="51" t="s">
        <v>143</v>
      </c>
      <c r="DS140" s="51"/>
      <c r="DT140" s="51"/>
      <c r="DU140" s="51"/>
      <c r="DV140" s="51"/>
      <c r="DW140" s="51"/>
      <c r="DX140" s="51"/>
      <c r="DY140" s="66"/>
      <c r="DZ140" s="51" t="s">
        <v>143</v>
      </c>
      <c r="EA140" s="51"/>
      <c r="EB140" s="51"/>
      <c r="EC140" s="51"/>
      <c r="ED140" s="51"/>
      <c r="EE140" s="51"/>
      <c r="EF140" s="51"/>
      <c r="EG140" s="66"/>
      <c r="EH140" s="51" t="s">
        <v>143</v>
      </c>
      <c r="EI140" s="51"/>
      <c r="EJ140" s="51"/>
      <c r="EK140" s="51"/>
      <c r="EL140" s="51"/>
      <c r="EM140" s="51"/>
      <c r="EN140" s="51"/>
      <c r="EO140" s="66"/>
      <c r="EP140" s="51" t="s">
        <v>143</v>
      </c>
      <c r="EQ140" s="51"/>
      <c r="ER140" s="51"/>
      <c r="ES140" s="51"/>
      <c r="ET140" s="51"/>
      <c r="EU140" s="51"/>
      <c r="EV140" s="51"/>
      <c r="EW140" s="66"/>
      <c r="EX140" s="51" t="s">
        <v>143</v>
      </c>
      <c r="EY140" s="51"/>
      <c r="EZ140" s="51"/>
      <c r="FA140" s="51"/>
      <c r="FB140" s="51"/>
      <c r="FC140" s="51"/>
      <c r="FD140" s="51"/>
      <c r="FE140" s="66"/>
    </row>
    <row r="141" customFormat="false" ht="15" hidden="false" customHeight="false" outlineLevel="0" collapsed="false">
      <c r="A141" s="66"/>
      <c r="B141" s="51" t="s">
        <v>144</v>
      </c>
      <c r="C141" s="51"/>
      <c r="D141" s="51"/>
      <c r="E141" s="51"/>
      <c r="F141" s="51"/>
      <c r="G141" s="51"/>
      <c r="H141" s="51"/>
      <c r="I141" s="66"/>
      <c r="J141" s="51" t="s">
        <v>144</v>
      </c>
      <c r="K141" s="51"/>
      <c r="L141" s="51"/>
      <c r="M141" s="51"/>
      <c r="N141" s="51"/>
      <c r="O141" s="51"/>
      <c r="P141" s="51"/>
      <c r="Q141" s="66"/>
      <c r="R141" s="51" t="s">
        <v>144</v>
      </c>
      <c r="S141" s="51"/>
      <c r="T141" s="51"/>
      <c r="U141" s="51"/>
      <c r="V141" s="51"/>
      <c r="W141" s="51"/>
      <c r="X141" s="51"/>
      <c r="Y141" s="66"/>
      <c r="Z141" s="51" t="s">
        <v>144</v>
      </c>
      <c r="AA141" s="51"/>
      <c r="AB141" s="51"/>
      <c r="AC141" s="51"/>
      <c r="AD141" s="51"/>
      <c r="AE141" s="51"/>
      <c r="AF141" s="51"/>
      <c r="AG141" s="66"/>
      <c r="AH141" s="51" t="s">
        <v>144</v>
      </c>
      <c r="AI141" s="51"/>
      <c r="AJ141" s="51"/>
      <c r="AK141" s="51"/>
      <c r="AL141" s="51"/>
      <c r="AM141" s="51"/>
      <c r="AN141" s="51"/>
      <c r="AO141" s="68"/>
      <c r="AP141" s="51" t="s">
        <v>144</v>
      </c>
      <c r="AQ141" s="51"/>
      <c r="AR141" s="51"/>
      <c r="AS141" s="51"/>
      <c r="AT141" s="51"/>
      <c r="AU141" s="51"/>
      <c r="AV141" s="51"/>
      <c r="AW141" s="66"/>
      <c r="AX141" s="51" t="s">
        <v>144</v>
      </c>
      <c r="AY141" s="51"/>
      <c r="AZ141" s="51"/>
      <c r="BA141" s="51"/>
      <c r="BB141" s="51"/>
      <c r="BC141" s="51"/>
      <c r="BD141" s="51"/>
      <c r="BE141" s="66"/>
      <c r="BF141" s="51" t="s">
        <v>144</v>
      </c>
      <c r="BG141" s="51"/>
      <c r="BH141" s="51"/>
      <c r="BI141" s="51"/>
      <c r="BJ141" s="51"/>
      <c r="BK141" s="51"/>
      <c r="BL141" s="51"/>
      <c r="BM141" s="66"/>
      <c r="BN141" s="51" t="s">
        <v>144</v>
      </c>
      <c r="BO141" s="51"/>
      <c r="BP141" s="51"/>
      <c r="BQ141" s="51"/>
      <c r="BR141" s="51"/>
      <c r="BS141" s="51"/>
      <c r="BT141" s="51"/>
      <c r="BU141" s="66"/>
      <c r="BV141" s="51" t="s">
        <v>144</v>
      </c>
      <c r="BW141" s="51"/>
      <c r="BX141" s="51"/>
      <c r="BY141" s="51"/>
      <c r="BZ141" s="51"/>
      <c r="CA141" s="51"/>
      <c r="CB141" s="51"/>
      <c r="CC141" s="66"/>
      <c r="CD141" s="51" t="s">
        <v>144</v>
      </c>
      <c r="CE141" s="51"/>
      <c r="CF141" s="51"/>
      <c r="CG141" s="51"/>
      <c r="CH141" s="51"/>
      <c r="CI141" s="51"/>
      <c r="CJ141" s="51"/>
      <c r="CK141" s="66"/>
      <c r="CL141" s="51" t="s">
        <v>144</v>
      </c>
      <c r="CM141" s="51"/>
      <c r="CN141" s="51"/>
      <c r="CO141" s="51"/>
      <c r="CP141" s="51"/>
      <c r="CQ141" s="51"/>
      <c r="CR141" s="51"/>
      <c r="CS141" s="66"/>
      <c r="CT141" s="51" t="s">
        <v>144</v>
      </c>
      <c r="CU141" s="51"/>
      <c r="CV141" s="51"/>
      <c r="CW141" s="51"/>
      <c r="CX141" s="51"/>
      <c r="CY141" s="51"/>
      <c r="CZ141" s="51"/>
      <c r="DA141" s="66"/>
      <c r="DB141" s="51" t="s">
        <v>144</v>
      </c>
      <c r="DC141" s="51"/>
      <c r="DD141" s="51"/>
      <c r="DE141" s="51"/>
      <c r="DF141" s="51"/>
      <c r="DG141" s="51"/>
      <c r="DH141" s="51"/>
      <c r="DI141" s="66"/>
      <c r="DJ141" s="51" t="s">
        <v>144</v>
      </c>
      <c r="DK141" s="51"/>
      <c r="DL141" s="51"/>
      <c r="DM141" s="51"/>
      <c r="DN141" s="51"/>
      <c r="DO141" s="51"/>
      <c r="DP141" s="51"/>
      <c r="DQ141" s="66"/>
      <c r="DR141" s="51" t="s">
        <v>144</v>
      </c>
      <c r="DS141" s="51"/>
      <c r="DT141" s="51"/>
      <c r="DU141" s="51"/>
      <c r="DV141" s="51"/>
      <c r="DW141" s="51"/>
      <c r="DX141" s="51"/>
      <c r="DY141" s="66"/>
      <c r="DZ141" s="51" t="s">
        <v>144</v>
      </c>
      <c r="EA141" s="51"/>
      <c r="EB141" s="51"/>
      <c r="EC141" s="51"/>
      <c r="ED141" s="51"/>
      <c r="EE141" s="51"/>
      <c r="EF141" s="51"/>
      <c r="EG141" s="66"/>
      <c r="EH141" s="51" t="s">
        <v>144</v>
      </c>
      <c r="EI141" s="51"/>
      <c r="EJ141" s="51"/>
      <c r="EK141" s="51"/>
      <c r="EL141" s="51"/>
      <c r="EM141" s="51"/>
      <c r="EN141" s="51"/>
      <c r="EO141" s="66"/>
      <c r="EP141" s="51" t="s">
        <v>144</v>
      </c>
      <c r="EQ141" s="51"/>
      <c r="ER141" s="51"/>
      <c r="ES141" s="51"/>
      <c r="ET141" s="51"/>
      <c r="EU141" s="51"/>
      <c r="EV141" s="51"/>
      <c r="EW141" s="66"/>
      <c r="EX141" s="51" t="s">
        <v>144</v>
      </c>
      <c r="EY141" s="51"/>
      <c r="EZ141" s="51"/>
      <c r="FA141" s="51"/>
      <c r="FB141" s="51"/>
      <c r="FC141" s="51"/>
      <c r="FD141" s="51"/>
      <c r="FE141" s="66"/>
    </row>
    <row r="142" customFormat="false" ht="15" hidden="false" customHeight="false" outlineLevel="0" collapsed="false">
      <c r="A142" s="66"/>
      <c r="B142" s="51"/>
      <c r="C142" s="51"/>
      <c r="D142" s="51"/>
      <c r="E142" s="51"/>
      <c r="F142" s="51"/>
      <c r="G142" s="51"/>
      <c r="H142" s="51"/>
      <c r="I142" s="66"/>
      <c r="J142" s="51"/>
      <c r="K142" s="51"/>
      <c r="L142" s="51"/>
      <c r="M142" s="51"/>
      <c r="N142" s="51"/>
      <c r="O142" s="51"/>
      <c r="P142" s="51"/>
      <c r="Q142" s="66"/>
      <c r="R142" s="51"/>
      <c r="S142" s="51"/>
      <c r="T142" s="51"/>
      <c r="U142" s="51"/>
      <c r="V142" s="51"/>
      <c r="W142" s="51"/>
      <c r="X142" s="51"/>
      <c r="Y142" s="66"/>
      <c r="Z142" s="51"/>
      <c r="AA142" s="51"/>
      <c r="AB142" s="51"/>
      <c r="AC142" s="51"/>
      <c r="AD142" s="51"/>
      <c r="AE142" s="51"/>
      <c r="AF142" s="51"/>
      <c r="AG142" s="66"/>
      <c r="AH142" s="51"/>
      <c r="AI142" s="51"/>
      <c r="AJ142" s="51"/>
      <c r="AK142" s="51"/>
      <c r="AL142" s="51"/>
      <c r="AM142" s="51"/>
      <c r="AN142" s="51"/>
      <c r="AO142" s="68"/>
      <c r="AP142" s="51"/>
      <c r="AQ142" s="51"/>
      <c r="AR142" s="51"/>
      <c r="AS142" s="51"/>
      <c r="AT142" s="51"/>
      <c r="AU142" s="51"/>
      <c r="AV142" s="51"/>
      <c r="AW142" s="66"/>
      <c r="AX142" s="51"/>
      <c r="AY142" s="51"/>
      <c r="AZ142" s="51"/>
      <c r="BA142" s="51"/>
      <c r="BB142" s="51"/>
      <c r="BC142" s="51"/>
      <c r="BD142" s="51"/>
      <c r="BE142" s="66"/>
      <c r="BF142" s="51"/>
      <c r="BG142" s="51"/>
      <c r="BH142" s="51"/>
      <c r="BI142" s="51"/>
      <c r="BJ142" s="51"/>
      <c r="BK142" s="51"/>
      <c r="BL142" s="51"/>
      <c r="BM142" s="66"/>
      <c r="BN142" s="51"/>
      <c r="BO142" s="51"/>
      <c r="BP142" s="51"/>
      <c r="BQ142" s="51"/>
      <c r="BR142" s="51"/>
      <c r="BS142" s="51"/>
      <c r="BT142" s="51"/>
      <c r="BU142" s="66"/>
      <c r="BV142" s="51"/>
      <c r="BW142" s="51"/>
      <c r="BX142" s="51"/>
      <c r="BY142" s="51"/>
      <c r="BZ142" s="51"/>
      <c r="CA142" s="51"/>
      <c r="CB142" s="51"/>
      <c r="CC142" s="66"/>
      <c r="CD142" s="51"/>
      <c r="CE142" s="51"/>
      <c r="CF142" s="51"/>
      <c r="CG142" s="51"/>
      <c r="CH142" s="51"/>
      <c r="CI142" s="51"/>
      <c r="CJ142" s="51"/>
      <c r="CK142" s="66"/>
      <c r="CL142" s="51"/>
      <c r="CM142" s="51"/>
      <c r="CN142" s="51"/>
      <c r="CO142" s="51"/>
      <c r="CP142" s="51"/>
      <c r="CQ142" s="51"/>
      <c r="CR142" s="51"/>
      <c r="CS142" s="66"/>
      <c r="CT142" s="51"/>
      <c r="CU142" s="51"/>
      <c r="CV142" s="51"/>
      <c r="CW142" s="51"/>
      <c r="CX142" s="51"/>
      <c r="CY142" s="51"/>
      <c r="CZ142" s="51"/>
      <c r="DA142" s="66"/>
      <c r="DB142" s="51"/>
      <c r="DC142" s="51"/>
      <c r="DD142" s="51"/>
      <c r="DE142" s="51"/>
      <c r="DF142" s="51"/>
      <c r="DG142" s="51"/>
      <c r="DH142" s="51"/>
      <c r="DI142" s="66"/>
      <c r="DJ142" s="51"/>
      <c r="DK142" s="51"/>
      <c r="DL142" s="51"/>
      <c r="DM142" s="51"/>
      <c r="DN142" s="51"/>
      <c r="DO142" s="51"/>
      <c r="DP142" s="51"/>
      <c r="DQ142" s="66"/>
      <c r="DR142" s="51"/>
      <c r="DS142" s="51"/>
      <c r="DT142" s="51"/>
      <c r="DU142" s="51"/>
      <c r="DV142" s="51"/>
      <c r="DW142" s="51"/>
      <c r="DX142" s="51"/>
      <c r="DY142" s="66"/>
      <c r="DZ142" s="51"/>
      <c r="EA142" s="51"/>
      <c r="EB142" s="51"/>
      <c r="EC142" s="51"/>
      <c r="ED142" s="51"/>
      <c r="EE142" s="51"/>
      <c r="EF142" s="51"/>
      <c r="EG142" s="66"/>
      <c r="EH142" s="51"/>
      <c r="EI142" s="51"/>
      <c r="EJ142" s="51"/>
      <c r="EK142" s="51"/>
      <c r="EL142" s="51"/>
      <c r="EM142" s="51"/>
      <c r="EN142" s="51"/>
      <c r="EO142" s="66"/>
      <c r="EP142" s="51"/>
      <c r="EQ142" s="51"/>
      <c r="ER142" s="51"/>
      <c r="ES142" s="51"/>
      <c r="ET142" s="51"/>
      <c r="EU142" s="51"/>
      <c r="EV142" s="51"/>
      <c r="EW142" s="66"/>
      <c r="EX142" s="51"/>
      <c r="EY142" s="51"/>
      <c r="EZ142" s="51"/>
      <c r="FA142" s="51"/>
      <c r="FB142" s="51"/>
      <c r="FC142" s="51"/>
      <c r="FD142" s="51"/>
      <c r="FE142" s="66"/>
    </row>
    <row r="143" customFormat="false" ht="15" hidden="false" customHeight="false" outlineLevel="0" collapsed="false">
      <c r="A143" s="66"/>
      <c r="B143" s="51"/>
      <c r="C143" s="51"/>
      <c r="D143" s="51"/>
      <c r="E143" s="51"/>
      <c r="F143" s="51"/>
      <c r="G143" s="51"/>
      <c r="H143" s="51"/>
      <c r="I143" s="66"/>
      <c r="J143" s="51"/>
      <c r="K143" s="51"/>
      <c r="L143" s="51"/>
      <c r="M143" s="51"/>
      <c r="N143" s="51"/>
      <c r="O143" s="51"/>
      <c r="P143" s="51"/>
      <c r="Q143" s="66"/>
      <c r="R143" s="51"/>
      <c r="S143" s="51"/>
      <c r="T143" s="51"/>
      <c r="U143" s="51"/>
      <c r="V143" s="51"/>
      <c r="W143" s="51"/>
      <c r="X143" s="51"/>
      <c r="Y143" s="66"/>
      <c r="Z143" s="51"/>
      <c r="AA143" s="51"/>
      <c r="AB143" s="51"/>
      <c r="AC143" s="51"/>
      <c r="AD143" s="51"/>
      <c r="AE143" s="51"/>
      <c r="AF143" s="51"/>
      <c r="AG143" s="66"/>
      <c r="AH143" s="51"/>
      <c r="AI143" s="51"/>
      <c r="AJ143" s="51"/>
      <c r="AK143" s="51"/>
      <c r="AL143" s="51"/>
      <c r="AM143" s="51"/>
      <c r="AN143" s="51"/>
      <c r="AO143" s="68"/>
      <c r="AP143" s="51"/>
      <c r="AQ143" s="51"/>
      <c r="AR143" s="51"/>
      <c r="AS143" s="51"/>
      <c r="AT143" s="51"/>
      <c r="AU143" s="51"/>
      <c r="AV143" s="51"/>
      <c r="AW143" s="66"/>
      <c r="AX143" s="51"/>
      <c r="AY143" s="51"/>
      <c r="AZ143" s="51"/>
      <c r="BA143" s="51"/>
      <c r="BB143" s="51"/>
      <c r="BC143" s="51"/>
      <c r="BD143" s="51"/>
      <c r="BE143" s="66"/>
      <c r="BF143" s="51"/>
      <c r="BG143" s="51"/>
      <c r="BH143" s="51"/>
      <c r="BI143" s="51"/>
      <c r="BJ143" s="51"/>
      <c r="BK143" s="51"/>
      <c r="BL143" s="51"/>
      <c r="BM143" s="66"/>
      <c r="BN143" s="51"/>
      <c r="BO143" s="51"/>
      <c r="BP143" s="51"/>
      <c r="BQ143" s="51"/>
      <c r="BR143" s="51"/>
      <c r="BS143" s="51"/>
      <c r="BT143" s="51"/>
      <c r="BU143" s="66"/>
      <c r="BV143" s="51"/>
      <c r="BW143" s="51"/>
      <c r="BX143" s="51"/>
      <c r="BY143" s="51"/>
      <c r="BZ143" s="51"/>
      <c r="CA143" s="51"/>
      <c r="CB143" s="51"/>
      <c r="CC143" s="66"/>
      <c r="CD143" s="51"/>
      <c r="CE143" s="51"/>
      <c r="CF143" s="51"/>
      <c r="CG143" s="51"/>
      <c r="CH143" s="51"/>
      <c r="CI143" s="51"/>
      <c r="CJ143" s="51"/>
      <c r="CK143" s="66"/>
      <c r="CL143" s="51"/>
      <c r="CM143" s="51"/>
      <c r="CN143" s="51"/>
      <c r="CO143" s="51"/>
      <c r="CP143" s="51"/>
      <c r="CQ143" s="51"/>
      <c r="CR143" s="51"/>
      <c r="CS143" s="66"/>
      <c r="CT143" s="51"/>
      <c r="CU143" s="51"/>
      <c r="CV143" s="51"/>
      <c r="CW143" s="51"/>
      <c r="CX143" s="51"/>
      <c r="CY143" s="51"/>
      <c r="CZ143" s="51"/>
      <c r="DA143" s="66"/>
      <c r="DB143" s="51"/>
      <c r="DC143" s="51"/>
      <c r="DD143" s="51"/>
      <c r="DE143" s="51"/>
      <c r="DF143" s="51"/>
      <c r="DG143" s="51"/>
      <c r="DH143" s="51"/>
      <c r="DI143" s="66"/>
      <c r="DJ143" s="51"/>
      <c r="DK143" s="51"/>
      <c r="DL143" s="51"/>
      <c r="DM143" s="51"/>
      <c r="DN143" s="51"/>
      <c r="DO143" s="51"/>
      <c r="DP143" s="51"/>
      <c r="DQ143" s="66"/>
      <c r="DR143" s="51"/>
      <c r="DS143" s="51"/>
      <c r="DT143" s="51"/>
      <c r="DU143" s="51"/>
      <c r="DV143" s="51"/>
      <c r="DW143" s="51"/>
      <c r="DX143" s="51"/>
      <c r="DY143" s="66"/>
      <c r="DZ143" s="51"/>
      <c r="EA143" s="51"/>
      <c r="EB143" s="51"/>
      <c r="EC143" s="51"/>
      <c r="ED143" s="51"/>
      <c r="EE143" s="51"/>
      <c r="EF143" s="51"/>
      <c r="EG143" s="66"/>
      <c r="EH143" s="51"/>
      <c r="EI143" s="51"/>
      <c r="EJ143" s="51"/>
      <c r="EK143" s="51"/>
      <c r="EL143" s="51"/>
      <c r="EM143" s="51"/>
      <c r="EN143" s="51"/>
      <c r="EO143" s="66"/>
      <c r="EP143" s="51"/>
      <c r="EQ143" s="51"/>
      <c r="ER143" s="51"/>
      <c r="ES143" s="51"/>
      <c r="ET143" s="51"/>
      <c r="EU143" s="51"/>
      <c r="EV143" s="51"/>
      <c r="EW143" s="66"/>
      <c r="EX143" s="51"/>
      <c r="EY143" s="51"/>
      <c r="EZ143" s="51"/>
      <c r="FA143" s="51"/>
      <c r="FB143" s="51"/>
      <c r="FC143" s="51"/>
      <c r="FD143" s="51"/>
      <c r="FE143" s="66"/>
    </row>
    <row r="144" customFormat="false" ht="15" hidden="false" customHeight="false" outlineLevel="0" collapsed="false">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8"/>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c r="CY144" s="66"/>
      <c r="CZ144" s="66"/>
      <c r="DA144" s="66"/>
      <c r="DB144" s="66"/>
      <c r="DC144" s="66"/>
      <c r="DD144" s="66"/>
      <c r="DE144" s="66"/>
      <c r="DF144" s="66"/>
      <c r="DG144" s="66"/>
      <c r="DH144" s="66"/>
      <c r="DI144" s="66"/>
      <c r="DJ144" s="66"/>
      <c r="DK144" s="66"/>
      <c r="DL144" s="66"/>
      <c r="DM144" s="66"/>
      <c r="DN144" s="66"/>
      <c r="DO144" s="66"/>
      <c r="DP144" s="66"/>
      <c r="DQ144" s="66"/>
      <c r="DR144" s="66"/>
      <c r="DS144" s="66"/>
      <c r="DT144" s="66"/>
      <c r="DU144" s="66"/>
      <c r="DV144" s="66"/>
      <c r="DW144" s="66"/>
      <c r="DX144" s="66"/>
      <c r="DY144" s="66"/>
      <c r="DZ144" s="66"/>
      <c r="EA144" s="66"/>
      <c r="EB144" s="66"/>
      <c r="EC144" s="66"/>
      <c r="ED144" s="66"/>
      <c r="EE144" s="66"/>
      <c r="EF144" s="66"/>
      <c r="EG144" s="66"/>
      <c r="EH144" s="66"/>
      <c r="EI144" s="66"/>
      <c r="EJ144" s="66"/>
      <c r="EK144" s="66"/>
      <c r="EL144" s="66"/>
      <c r="EM144" s="66"/>
      <c r="EN144" s="66"/>
      <c r="EO144" s="66"/>
      <c r="EP144" s="66"/>
      <c r="EQ144" s="66"/>
      <c r="ER144" s="66"/>
      <c r="ES144" s="66"/>
      <c r="ET144" s="66"/>
      <c r="EU144" s="66"/>
      <c r="EV144" s="66"/>
      <c r="EW144" s="66"/>
      <c r="EX144" s="66"/>
      <c r="EY144" s="66"/>
      <c r="EZ144" s="66"/>
      <c r="FA144" s="66"/>
      <c r="FB144" s="66"/>
      <c r="FC144" s="66"/>
      <c r="FD144" s="66"/>
      <c r="FE144" s="66"/>
    </row>
    <row r="145" customFormat="false" ht="15.75" hidden="false" customHeight="true" outlineLevel="0" collapsed="false">
      <c r="A145" s="66"/>
      <c r="B145" s="61" t="s">
        <v>145</v>
      </c>
      <c r="C145" s="61"/>
      <c r="D145" s="61"/>
      <c r="E145" s="61"/>
      <c r="F145" s="61"/>
      <c r="G145" s="61"/>
      <c r="H145" s="61"/>
      <c r="I145" s="66"/>
      <c r="J145" s="61" t="s">
        <v>145</v>
      </c>
      <c r="K145" s="61"/>
      <c r="L145" s="61"/>
      <c r="M145" s="61"/>
      <c r="N145" s="61"/>
      <c r="O145" s="61"/>
      <c r="P145" s="61"/>
      <c r="Q145" s="66"/>
      <c r="R145" s="61" t="s">
        <v>145</v>
      </c>
      <c r="S145" s="61"/>
      <c r="T145" s="61"/>
      <c r="U145" s="61"/>
      <c r="V145" s="61"/>
      <c r="W145" s="61"/>
      <c r="X145" s="61"/>
      <c r="Y145" s="66"/>
      <c r="Z145" s="61" t="s">
        <v>145</v>
      </c>
      <c r="AA145" s="61"/>
      <c r="AB145" s="61"/>
      <c r="AC145" s="61"/>
      <c r="AD145" s="61"/>
      <c r="AE145" s="61"/>
      <c r="AF145" s="61"/>
      <c r="AG145" s="66"/>
      <c r="AH145" s="61" t="s">
        <v>145</v>
      </c>
      <c r="AI145" s="61"/>
      <c r="AJ145" s="61"/>
      <c r="AK145" s="61"/>
      <c r="AL145" s="61"/>
      <c r="AM145" s="61"/>
      <c r="AN145" s="61"/>
      <c r="AO145" s="68"/>
      <c r="AP145" s="61" t="s">
        <v>145</v>
      </c>
      <c r="AQ145" s="61"/>
      <c r="AR145" s="61"/>
      <c r="AS145" s="61"/>
      <c r="AT145" s="61"/>
      <c r="AU145" s="61"/>
      <c r="AV145" s="61"/>
      <c r="AW145" s="66"/>
      <c r="AX145" s="61" t="s">
        <v>145</v>
      </c>
      <c r="AY145" s="61"/>
      <c r="AZ145" s="61"/>
      <c r="BA145" s="61"/>
      <c r="BB145" s="61"/>
      <c r="BC145" s="61"/>
      <c r="BD145" s="61"/>
      <c r="BE145" s="66"/>
      <c r="BF145" s="61" t="s">
        <v>145</v>
      </c>
      <c r="BG145" s="61"/>
      <c r="BH145" s="61"/>
      <c r="BI145" s="61"/>
      <c r="BJ145" s="61"/>
      <c r="BK145" s="61"/>
      <c r="BL145" s="61"/>
      <c r="BM145" s="66"/>
      <c r="BN145" s="61" t="s">
        <v>145</v>
      </c>
      <c r="BO145" s="61"/>
      <c r="BP145" s="61"/>
      <c r="BQ145" s="61"/>
      <c r="BR145" s="61"/>
      <c r="BS145" s="61"/>
      <c r="BT145" s="61"/>
      <c r="BU145" s="66"/>
      <c r="BV145" s="61" t="s">
        <v>145</v>
      </c>
      <c r="BW145" s="61"/>
      <c r="BX145" s="61"/>
      <c r="BY145" s="61"/>
      <c r="BZ145" s="61"/>
      <c r="CA145" s="61"/>
      <c r="CB145" s="61"/>
      <c r="CC145" s="66"/>
      <c r="CD145" s="61" t="s">
        <v>145</v>
      </c>
      <c r="CE145" s="61"/>
      <c r="CF145" s="61"/>
      <c r="CG145" s="61"/>
      <c r="CH145" s="61"/>
      <c r="CI145" s="61"/>
      <c r="CJ145" s="61"/>
      <c r="CK145" s="66"/>
      <c r="CL145" s="61" t="s">
        <v>145</v>
      </c>
      <c r="CM145" s="61"/>
      <c r="CN145" s="61"/>
      <c r="CO145" s="61"/>
      <c r="CP145" s="61"/>
      <c r="CQ145" s="61"/>
      <c r="CR145" s="61"/>
      <c r="CS145" s="66"/>
      <c r="CT145" s="61" t="s">
        <v>145</v>
      </c>
      <c r="CU145" s="61"/>
      <c r="CV145" s="61"/>
      <c r="CW145" s="61"/>
      <c r="CX145" s="61"/>
      <c r="CY145" s="61"/>
      <c r="CZ145" s="61"/>
      <c r="DA145" s="66"/>
      <c r="DB145" s="61" t="s">
        <v>145</v>
      </c>
      <c r="DC145" s="61"/>
      <c r="DD145" s="61"/>
      <c r="DE145" s="61"/>
      <c r="DF145" s="61"/>
      <c r="DG145" s="61"/>
      <c r="DH145" s="61"/>
      <c r="DI145" s="66"/>
      <c r="DJ145" s="61" t="s">
        <v>145</v>
      </c>
      <c r="DK145" s="61"/>
      <c r="DL145" s="61"/>
      <c r="DM145" s="61"/>
      <c r="DN145" s="61"/>
      <c r="DO145" s="61"/>
      <c r="DP145" s="61"/>
      <c r="DQ145" s="66"/>
      <c r="DR145" s="61" t="s">
        <v>145</v>
      </c>
      <c r="DS145" s="61"/>
      <c r="DT145" s="61"/>
      <c r="DU145" s="61"/>
      <c r="DV145" s="61"/>
      <c r="DW145" s="61"/>
      <c r="DX145" s="61"/>
      <c r="DY145" s="66"/>
      <c r="DZ145" s="61" t="s">
        <v>145</v>
      </c>
      <c r="EA145" s="61"/>
      <c r="EB145" s="61"/>
      <c r="EC145" s="61"/>
      <c r="ED145" s="61"/>
      <c r="EE145" s="61"/>
      <c r="EF145" s="61"/>
      <c r="EG145" s="66"/>
      <c r="EH145" s="61" t="s">
        <v>145</v>
      </c>
      <c r="EI145" s="61"/>
      <c r="EJ145" s="61"/>
      <c r="EK145" s="61"/>
      <c r="EL145" s="61"/>
      <c r="EM145" s="61"/>
      <c r="EN145" s="61"/>
      <c r="EO145" s="66"/>
      <c r="EP145" s="61" t="s">
        <v>145</v>
      </c>
      <c r="EQ145" s="61"/>
      <c r="ER145" s="61"/>
      <c r="ES145" s="61"/>
      <c r="ET145" s="61"/>
      <c r="EU145" s="61"/>
      <c r="EV145" s="61"/>
      <c r="EW145" s="66"/>
      <c r="EX145" s="61" t="s">
        <v>145</v>
      </c>
      <c r="EY145" s="61"/>
      <c r="EZ145" s="61"/>
      <c r="FA145" s="61"/>
      <c r="FB145" s="61"/>
      <c r="FC145" s="61"/>
      <c r="FD145" s="61"/>
      <c r="FE145" s="66"/>
    </row>
    <row r="146" customFormat="false" ht="15.75" hidden="false" customHeight="true" outlineLevel="0" collapsed="false">
      <c r="A146" s="66"/>
      <c r="B146" s="61"/>
      <c r="C146" s="61"/>
      <c r="D146" s="61"/>
      <c r="E146" s="61"/>
      <c r="F146" s="61"/>
      <c r="G146" s="61"/>
      <c r="H146" s="61"/>
      <c r="I146" s="66"/>
      <c r="J146" s="61"/>
      <c r="K146" s="61"/>
      <c r="L146" s="61"/>
      <c r="M146" s="61"/>
      <c r="N146" s="61"/>
      <c r="O146" s="61"/>
      <c r="P146" s="61"/>
      <c r="Q146" s="66"/>
      <c r="R146" s="61"/>
      <c r="S146" s="61"/>
      <c r="T146" s="61"/>
      <c r="U146" s="61"/>
      <c r="V146" s="61"/>
      <c r="W146" s="61"/>
      <c r="X146" s="61"/>
      <c r="Y146" s="66"/>
      <c r="Z146" s="61"/>
      <c r="AA146" s="61"/>
      <c r="AB146" s="61"/>
      <c r="AC146" s="61"/>
      <c r="AD146" s="61"/>
      <c r="AE146" s="61"/>
      <c r="AF146" s="61"/>
      <c r="AG146" s="66"/>
      <c r="AH146" s="61"/>
      <c r="AI146" s="61"/>
      <c r="AJ146" s="61"/>
      <c r="AK146" s="61"/>
      <c r="AL146" s="61"/>
      <c r="AM146" s="61"/>
      <c r="AN146" s="61"/>
      <c r="AO146" s="68"/>
      <c r="AP146" s="61"/>
      <c r="AQ146" s="61"/>
      <c r="AR146" s="61"/>
      <c r="AS146" s="61"/>
      <c r="AT146" s="61"/>
      <c r="AU146" s="61"/>
      <c r="AV146" s="61"/>
      <c r="AW146" s="66"/>
      <c r="AX146" s="61"/>
      <c r="AY146" s="61"/>
      <c r="AZ146" s="61"/>
      <c r="BA146" s="61"/>
      <c r="BB146" s="61"/>
      <c r="BC146" s="61"/>
      <c r="BD146" s="61"/>
      <c r="BE146" s="66"/>
      <c r="BF146" s="61"/>
      <c r="BG146" s="61"/>
      <c r="BH146" s="61"/>
      <c r="BI146" s="61"/>
      <c r="BJ146" s="61"/>
      <c r="BK146" s="61"/>
      <c r="BL146" s="61"/>
      <c r="BM146" s="66"/>
      <c r="BN146" s="61"/>
      <c r="BO146" s="61"/>
      <c r="BP146" s="61"/>
      <c r="BQ146" s="61"/>
      <c r="BR146" s="61"/>
      <c r="BS146" s="61"/>
      <c r="BT146" s="61"/>
      <c r="BU146" s="66"/>
      <c r="BV146" s="61"/>
      <c r="BW146" s="61"/>
      <c r="BX146" s="61"/>
      <c r="BY146" s="61"/>
      <c r="BZ146" s="61"/>
      <c r="CA146" s="61"/>
      <c r="CB146" s="61"/>
      <c r="CC146" s="66"/>
      <c r="CD146" s="61"/>
      <c r="CE146" s="61"/>
      <c r="CF146" s="61"/>
      <c r="CG146" s="61"/>
      <c r="CH146" s="61"/>
      <c r="CI146" s="61"/>
      <c r="CJ146" s="61"/>
      <c r="CK146" s="66"/>
      <c r="CL146" s="61"/>
      <c r="CM146" s="61"/>
      <c r="CN146" s="61"/>
      <c r="CO146" s="61"/>
      <c r="CP146" s="61"/>
      <c r="CQ146" s="61"/>
      <c r="CR146" s="61"/>
      <c r="CS146" s="66"/>
      <c r="CT146" s="61"/>
      <c r="CU146" s="61"/>
      <c r="CV146" s="61"/>
      <c r="CW146" s="61"/>
      <c r="CX146" s="61"/>
      <c r="CY146" s="61"/>
      <c r="CZ146" s="61"/>
      <c r="DA146" s="66"/>
      <c r="DB146" s="61"/>
      <c r="DC146" s="61"/>
      <c r="DD146" s="61"/>
      <c r="DE146" s="61"/>
      <c r="DF146" s="61"/>
      <c r="DG146" s="61"/>
      <c r="DH146" s="61"/>
      <c r="DI146" s="66"/>
      <c r="DJ146" s="61"/>
      <c r="DK146" s="61"/>
      <c r="DL146" s="61"/>
      <c r="DM146" s="61"/>
      <c r="DN146" s="61"/>
      <c r="DO146" s="61"/>
      <c r="DP146" s="61"/>
      <c r="DQ146" s="66"/>
      <c r="DR146" s="61"/>
      <c r="DS146" s="61"/>
      <c r="DT146" s="61"/>
      <c r="DU146" s="61"/>
      <c r="DV146" s="61"/>
      <c r="DW146" s="61"/>
      <c r="DX146" s="61"/>
      <c r="DY146" s="66"/>
      <c r="DZ146" s="61"/>
      <c r="EA146" s="61"/>
      <c r="EB146" s="61"/>
      <c r="EC146" s="61"/>
      <c r="ED146" s="61"/>
      <c r="EE146" s="61"/>
      <c r="EF146" s="61"/>
      <c r="EG146" s="66"/>
      <c r="EH146" s="61"/>
      <c r="EI146" s="61"/>
      <c r="EJ146" s="61"/>
      <c r="EK146" s="61"/>
      <c r="EL146" s="61"/>
      <c r="EM146" s="61"/>
      <c r="EN146" s="61"/>
      <c r="EO146" s="66"/>
      <c r="EP146" s="61"/>
      <c r="EQ146" s="61"/>
      <c r="ER146" s="61"/>
      <c r="ES146" s="61"/>
      <c r="ET146" s="61"/>
      <c r="EU146" s="61"/>
      <c r="EV146" s="61"/>
      <c r="EW146" s="66"/>
      <c r="EX146" s="61"/>
      <c r="EY146" s="61"/>
      <c r="EZ146" s="61"/>
      <c r="FA146" s="61"/>
      <c r="FB146" s="61"/>
      <c r="FC146" s="61"/>
      <c r="FD146" s="61"/>
      <c r="FE146" s="66"/>
    </row>
    <row r="147" customFormat="false" ht="16.5" hidden="false" customHeight="true" outlineLevel="0" collapsed="false">
      <c r="A147" s="48"/>
      <c r="B147" s="61"/>
      <c r="C147" s="61"/>
      <c r="D147" s="61"/>
      <c r="E147" s="61"/>
      <c r="F147" s="61"/>
      <c r="G147" s="61"/>
      <c r="H147" s="61"/>
      <c r="I147" s="48"/>
      <c r="J147" s="61"/>
      <c r="K147" s="61"/>
      <c r="L147" s="61"/>
      <c r="M147" s="61"/>
      <c r="N147" s="61"/>
      <c r="O147" s="61"/>
      <c r="P147" s="61"/>
      <c r="Q147" s="48"/>
      <c r="R147" s="61"/>
      <c r="S147" s="61"/>
      <c r="T147" s="61"/>
      <c r="U147" s="61"/>
      <c r="V147" s="61"/>
      <c r="W147" s="61"/>
      <c r="X147" s="61"/>
      <c r="Y147" s="48"/>
      <c r="Z147" s="61"/>
      <c r="AA147" s="61"/>
      <c r="AB147" s="61"/>
      <c r="AC147" s="61"/>
      <c r="AD147" s="61"/>
      <c r="AE147" s="61"/>
      <c r="AF147" s="61"/>
      <c r="AG147" s="48"/>
      <c r="AH147" s="61"/>
      <c r="AI147" s="61"/>
      <c r="AJ147" s="61"/>
      <c r="AK147" s="61"/>
      <c r="AL147" s="61"/>
      <c r="AM147" s="61"/>
      <c r="AN147" s="61"/>
      <c r="AO147" s="68"/>
      <c r="AP147" s="61"/>
      <c r="AQ147" s="61"/>
      <c r="AR147" s="61"/>
      <c r="AS147" s="61"/>
      <c r="AT147" s="61"/>
      <c r="AU147" s="61"/>
      <c r="AV147" s="61"/>
      <c r="AW147" s="48"/>
      <c r="AX147" s="61"/>
      <c r="AY147" s="61"/>
      <c r="AZ147" s="61"/>
      <c r="BA147" s="61"/>
      <c r="BB147" s="61"/>
      <c r="BC147" s="61"/>
      <c r="BD147" s="61"/>
      <c r="BE147" s="48"/>
      <c r="BF147" s="61"/>
      <c r="BG147" s="61"/>
      <c r="BH147" s="61"/>
      <c r="BI147" s="61"/>
      <c r="BJ147" s="61"/>
      <c r="BK147" s="61"/>
      <c r="BL147" s="61"/>
      <c r="BM147" s="48"/>
      <c r="BN147" s="61"/>
      <c r="BO147" s="61"/>
      <c r="BP147" s="61"/>
      <c r="BQ147" s="61"/>
      <c r="BR147" s="61"/>
      <c r="BS147" s="61"/>
      <c r="BT147" s="61"/>
      <c r="BU147" s="48"/>
      <c r="BV147" s="61"/>
      <c r="BW147" s="61"/>
      <c r="BX147" s="61"/>
      <c r="BY147" s="61"/>
      <c r="BZ147" s="61"/>
      <c r="CA147" s="61"/>
      <c r="CB147" s="61"/>
      <c r="CC147" s="48"/>
      <c r="CD147" s="61"/>
      <c r="CE147" s="61"/>
      <c r="CF147" s="61"/>
      <c r="CG147" s="61"/>
      <c r="CH147" s="61"/>
      <c r="CI147" s="61"/>
      <c r="CJ147" s="61"/>
      <c r="CK147" s="48"/>
      <c r="CL147" s="61"/>
      <c r="CM147" s="61"/>
      <c r="CN147" s="61"/>
      <c r="CO147" s="61"/>
      <c r="CP147" s="61"/>
      <c r="CQ147" s="61"/>
      <c r="CR147" s="61"/>
      <c r="CS147" s="48"/>
      <c r="CT147" s="61"/>
      <c r="CU147" s="61"/>
      <c r="CV147" s="61"/>
      <c r="CW147" s="61"/>
      <c r="CX147" s="61"/>
      <c r="CY147" s="61"/>
      <c r="CZ147" s="61"/>
      <c r="DA147" s="48"/>
      <c r="DB147" s="61"/>
      <c r="DC147" s="61"/>
      <c r="DD147" s="61"/>
      <c r="DE147" s="61"/>
      <c r="DF147" s="61"/>
      <c r="DG147" s="61"/>
      <c r="DH147" s="61"/>
      <c r="DI147" s="48"/>
      <c r="DJ147" s="61"/>
      <c r="DK147" s="61"/>
      <c r="DL147" s="61"/>
      <c r="DM147" s="61"/>
      <c r="DN147" s="61"/>
      <c r="DO147" s="61"/>
      <c r="DP147" s="61"/>
      <c r="DQ147" s="48"/>
      <c r="DR147" s="61"/>
      <c r="DS147" s="61"/>
      <c r="DT147" s="61"/>
      <c r="DU147" s="61"/>
      <c r="DV147" s="61"/>
      <c r="DW147" s="61"/>
      <c r="DX147" s="61"/>
      <c r="DY147" s="48"/>
      <c r="DZ147" s="61"/>
      <c r="EA147" s="61"/>
      <c r="EB147" s="61"/>
      <c r="EC147" s="61"/>
      <c r="ED147" s="61"/>
      <c r="EE147" s="61"/>
      <c r="EF147" s="61"/>
      <c r="EG147" s="48"/>
      <c r="EH147" s="61"/>
      <c r="EI147" s="61"/>
      <c r="EJ147" s="61"/>
      <c r="EK147" s="61"/>
      <c r="EL147" s="61"/>
      <c r="EM147" s="61"/>
      <c r="EN147" s="61"/>
      <c r="EO147" s="48"/>
      <c r="EP147" s="61"/>
      <c r="EQ147" s="61"/>
      <c r="ER147" s="61"/>
      <c r="ES147" s="61"/>
      <c r="ET147" s="61"/>
      <c r="EU147" s="61"/>
      <c r="EV147" s="61"/>
      <c r="EW147" s="48"/>
      <c r="EX147" s="61"/>
      <c r="EY147" s="61"/>
      <c r="EZ147" s="61"/>
      <c r="FA147" s="61"/>
      <c r="FB147" s="61"/>
      <c r="FC147" s="61"/>
      <c r="FD147" s="61"/>
      <c r="FE147" s="48"/>
    </row>
    <row r="148" customFormat="false" ht="16.5" hidden="false" customHeight="true" outlineLevel="0" collapsed="false">
      <c r="A148" s="66"/>
      <c r="B148" s="61"/>
      <c r="C148" s="61"/>
      <c r="D148" s="61"/>
      <c r="E148" s="61"/>
      <c r="F148" s="61"/>
      <c r="G148" s="61"/>
      <c r="H148" s="61"/>
      <c r="I148" s="66"/>
      <c r="J148" s="61"/>
      <c r="K148" s="61"/>
      <c r="L148" s="61"/>
      <c r="M148" s="61"/>
      <c r="N148" s="61"/>
      <c r="O148" s="61"/>
      <c r="P148" s="61"/>
      <c r="Q148" s="66"/>
      <c r="R148" s="61"/>
      <c r="S148" s="61"/>
      <c r="T148" s="61"/>
      <c r="U148" s="61"/>
      <c r="V148" s="61"/>
      <c r="W148" s="61"/>
      <c r="X148" s="61"/>
      <c r="Y148" s="66"/>
      <c r="Z148" s="61"/>
      <c r="AA148" s="61"/>
      <c r="AB148" s="61"/>
      <c r="AC148" s="61"/>
      <c r="AD148" s="61"/>
      <c r="AE148" s="61"/>
      <c r="AF148" s="61"/>
      <c r="AG148" s="66"/>
      <c r="AH148" s="61"/>
      <c r="AI148" s="61"/>
      <c r="AJ148" s="61"/>
      <c r="AK148" s="61"/>
      <c r="AL148" s="61"/>
      <c r="AM148" s="61"/>
      <c r="AN148" s="61"/>
      <c r="AO148" s="68"/>
      <c r="AP148" s="61"/>
      <c r="AQ148" s="61"/>
      <c r="AR148" s="61"/>
      <c r="AS148" s="61"/>
      <c r="AT148" s="61"/>
      <c r="AU148" s="61"/>
      <c r="AV148" s="61"/>
      <c r="AW148" s="66"/>
      <c r="AX148" s="61"/>
      <c r="AY148" s="61"/>
      <c r="AZ148" s="61"/>
      <c r="BA148" s="61"/>
      <c r="BB148" s="61"/>
      <c r="BC148" s="61"/>
      <c r="BD148" s="61"/>
      <c r="BE148" s="66"/>
      <c r="BF148" s="61"/>
      <c r="BG148" s="61"/>
      <c r="BH148" s="61"/>
      <c r="BI148" s="61"/>
      <c r="BJ148" s="61"/>
      <c r="BK148" s="61"/>
      <c r="BL148" s="61"/>
      <c r="BM148" s="66"/>
      <c r="BN148" s="61"/>
      <c r="BO148" s="61"/>
      <c r="BP148" s="61"/>
      <c r="BQ148" s="61"/>
      <c r="BR148" s="61"/>
      <c r="BS148" s="61"/>
      <c r="BT148" s="61"/>
      <c r="BU148" s="66"/>
      <c r="BV148" s="61"/>
      <c r="BW148" s="61"/>
      <c r="BX148" s="61"/>
      <c r="BY148" s="61"/>
      <c r="BZ148" s="61"/>
      <c r="CA148" s="61"/>
      <c r="CB148" s="61"/>
      <c r="CC148" s="66"/>
      <c r="CD148" s="61"/>
      <c r="CE148" s="61"/>
      <c r="CF148" s="61"/>
      <c r="CG148" s="61"/>
      <c r="CH148" s="61"/>
      <c r="CI148" s="61"/>
      <c r="CJ148" s="61"/>
      <c r="CK148" s="66"/>
      <c r="CL148" s="61"/>
      <c r="CM148" s="61"/>
      <c r="CN148" s="61"/>
      <c r="CO148" s="61"/>
      <c r="CP148" s="61"/>
      <c r="CQ148" s="61"/>
      <c r="CR148" s="61"/>
      <c r="CS148" s="66"/>
      <c r="CT148" s="61"/>
      <c r="CU148" s="61"/>
      <c r="CV148" s="61"/>
      <c r="CW148" s="61"/>
      <c r="CX148" s="61"/>
      <c r="CY148" s="61"/>
      <c r="CZ148" s="61"/>
      <c r="DA148" s="66"/>
      <c r="DB148" s="61"/>
      <c r="DC148" s="61"/>
      <c r="DD148" s="61"/>
      <c r="DE148" s="61"/>
      <c r="DF148" s="61"/>
      <c r="DG148" s="61"/>
      <c r="DH148" s="61"/>
      <c r="DI148" s="66"/>
      <c r="DJ148" s="61"/>
      <c r="DK148" s="61"/>
      <c r="DL148" s="61"/>
      <c r="DM148" s="61"/>
      <c r="DN148" s="61"/>
      <c r="DO148" s="61"/>
      <c r="DP148" s="61"/>
      <c r="DQ148" s="66"/>
      <c r="DR148" s="61"/>
      <c r="DS148" s="61"/>
      <c r="DT148" s="61"/>
      <c r="DU148" s="61"/>
      <c r="DV148" s="61"/>
      <c r="DW148" s="61"/>
      <c r="DX148" s="61"/>
      <c r="DY148" s="66"/>
      <c r="DZ148" s="61"/>
      <c r="EA148" s="61"/>
      <c r="EB148" s="61"/>
      <c r="EC148" s="61"/>
      <c r="ED148" s="61"/>
      <c r="EE148" s="61"/>
      <c r="EF148" s="61"/>
      <c r="EG148" s="66"/>
      <c r="EH148" s="61"/>
      <c r="EI148" s="61"/>
      <c r="EJ148" s="61"/>
      <c r="EK148" s="61"/>
      <c r="EL148" s="61"/>
      <c r="EM148" s="61"/>
      <c r="EN148" s="61"/>
      <c r="EO148" s="66"/>
      <c r="EP148" s="61"/>
      <c r="EQ148" s="61"/>
      <c r="ER148" s="61"/>
      <c r="ES148" s="61"/>
      <c r="ET148" s="61"/>
      <c r="EU148" s="61"/>
      <c r="EV148" s="61"/>
      <c r="EW148" s="66"/>
      <c r="EX148" s="61"/>
      <c r="EY148" s="61"/>
      <c r="EZ148" s="61"/>
      <c r="FA148" s="61"/>
      <c r="FB148" s="61"/>
      <c r="FC148" s="61"/>
      <c r="FD148" s="61"/>
      <c r="FE148" s="66"/>
    </row>
    <row r="149" customFormat="false" ht="15.75" hidden="false" customHeight="true" outlineLevel="0" collapsed="false">
      <c r="A149" s="66"/>
      <c r="B149" s="61"/>
      <c r="C149" s="61"/>
      <c r="D149" s="61"/>
      <c r="E149" s="61"/>
      <c r="F149" s="61"/>
      <c r="G149" s="61"/>
      <c r="H149" s="61"/>
      <c r="I149" s="66"/>
      <c r="J149" s="61"/>
      <c r="K149" s="61"/>
      <c r="L149" s="61"/>
      <c r="M149" s="61"/>
      <c r="N149" s="61"/>
      <c r="O149" s="61"/>
      <c r="P149" s="61"/>
      <c r="Q149" s="66"/>
      <c r="R149" s="61"/>
      <c r="S149" s="61"/>
      <c r="T149" s="61"/>
      <c r="U149" s="61"/>
      <c r="V149" s="61"/>
      <c r="W149" s="61"/>
      <c r="X149" s="61"/>
      <c r="Y149" s="66"/>
      <c r="Z149" s="61"/>
      <c r="AA149" s="61"/>
      <c r="AB149" s="61"/>
      <c r="AC149" s="61"/>
      <c r="AD149" s="61"/>
      <c r="AE149" s="61"/>
      <c r="AF149" s="61"/>
      <c r="AG149" s="66"/>
      <c r="AH149" s="61"/>
      <c r="AI149" s="61"/>
      <c r="AJ149" s="61"/>
      <c r="AK149" s="61"/>
      <c r="AL149" s="61"/>
      <c r="AM149" s="61"/>
      <c r="AN149" s="61"/>
      <c r="AO149" s="68"/>
      <c r="AP149" s="61"/>
      <c r="AQ149" s="61"/>
      <c r="AR149" s="61"/>
      <c r="AS149" s="61"/>
      <c r="AT149" s="61"/>
      <c r="AU149" s="61"/>
      <c r="AV149" s="61"/>
      <c r="AW149" s="66"/>
      <c r="AX149" s="61"/>
      <c r="AY149" s="61"/>
      <c r="AZ149" s="61"/>
      <c r="BA149" s="61"/>
      <c r="BB149" s="61"/>
      <c r="BC149" s="61"/>
      <c r="BD149" s="61"/>
      <c r="BE149" s="66"/>
      <c r="BF149" s="61"/>
      <c r="BG149" s="61"/>
      <c r="BH149" s="61"/>
      <c r="BI149" s="61"/>
      <c r="BJ149" s="61"/>
      <c r="BK149" s="61"/>
      <c r="BL149" s="61"/>
      <c r="BM149" s="66"/>
      <c r="BN149" s="61"/>
      <c r="BO149" s="61"/>
      <c r="BP149" s="61"/>
      <c r="BQ149" s="61"/>
      <c r="BR149" s="61"/>
      <c r="BS149" s="61"/>
      <c r="BT149" s="61"/>
      <c r="BU149" s="66"/>
      <c r="BV149" s="61"/>
      <c r="BW149" s="61"/>
      <c r="BX149" s="61"/>
      <c r="BY149" s="61"/>
      <c r="BZ149" s="61"/>
      <c r="CA149" s="61"/>
      <c r="CB149" s="61"/>
      <c r="CC149" s="66"/>
      <c r="CD149" s="61"/>
      <c r="CE149" s="61"/>
      <c r="CF149" s="61"/>
      <c r="CG149" s="61"/>
      <c r="CH149" s="61"/>
      <c r="CI149" s="61"/>
      <c r="CJ149" s="61"/>
      <c r="CK149" s="66"/>
      <c r="CL149" s="61"/>
      <c r="CM149" s="61"/>
      <c r="CN149" s="61"/>
      <c r="CO149" s="61"/>
      <c r="CP149" s="61"/>
      <c r="CQ149" s="61"/>
      <c r="CR149" s="61"/>
      <c r="CS149" s="66"/>
      <c r="CT149" s="61"/>
      <c r="CU149" s="61"/>
      <c r="CV149" s="61"/>
      <c r="CW149" s="61"/>
      <c r="CX149" s="61"/>
      <c r="CY149" s="61"/>
      <c r="CZ149" s="61"/>
      <c r="DA149" s="66"/>
      <c r="DB149" s="61"/>
      <c r="DC149" s="61"/>
      <c r="DD149" s="61"/>
      <c r="DE149" s="61"/>
      <c r="DF149" s="61"/>
      <c r="DG149" s="61"/>
      <c r="DH149" s="61"/>
      <c r="DI149" s="66"/>
      <c r="DJ149" s="61"/>
      <c r="DK149" s="61"/>
      <c r="DL149" s="61"/>
      <c r="DM149" s="61"/>
      <c r="DN149" s="61"/>
      <c r="DO149" s="61"/>
      <c r="DP149" s="61"/>
      <c r="DQ149" s="66"/>
      <c r="DR149" s="61"/>
      <c r="DS149" s="61"/>
      <c r="DT149" s="61"/>
      <c r="DU149" s="61"/>
      <c r="DV149" s="61"/>
      <c r="DW149" s="61"/>
      <c r="DX149" s="61"/>
      <c r="DY149" s="66"/>
      <c r="DZ149" s="61"/>
      <c r="EA149" s="61"/>
      <c r="EB149" s="61"/>
      <c r="EC149" s="61"/>
      <c r="ED149" s="61"/>
      <c r="EE149" s="61"/>
      <c r="EF149" s="61"/>
      <c r="EG149" s="66"/>
      <c r="EH149" s="61"/>
      <c r="EI149" s="61"/>
      <c r="EJ149" s="61"/>
      <c r="EK149" s="61"/>
      <c r="EL149" s="61"/>
      <c r="EM149" s="61"/>
      <c r="EN149" s="61"/>
      <c r="EO149" s="66"/>
      <c r="EP149" s="61"/>
      <c r="EQ149" s="61"/>
      <c r="ER149" s="61"/>
      <c r="ES149" s="61"/>
      <c r="ET149" s="61"/>
      <c r="EU149" s="61"/>
      <c r="EV149" s="61"/>
      <c r="EW149" s="66"/>
      <c r="EX149" s="61"/>
      <c r="EY149" s="61"/>
      <c r="EZ149" s="61"/>
      <c r="FA149" s="61"/>
      <c r="FB149" s="61"/>
      <c r="FC149" s="61"/>
      <c r="FD149" s="61"/>
      <c r="FE149" s="66"/>
    </row>
    <row r="150" customFormat="false" ht="15" hidden="false" customHeight="false" outlineLevel="0" collapsed="false">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8"/>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c r="CY150" s="66"/>
      <c r="CZ150" s="66"/>
      <c r="DA150" s="66"/>
      <c r="DB150" s="66"/>
      <c r="DC150" s="66"/>
      <c r="DD150" s="66"/>
      <c r="DE150" s="66"/>
      <c r="DF150" s="66"/>
      <c r="DG150" s="66"/>
      <c r="DH150" s="66"/>
      <c r="DI150" s="66"/>
      <c r="DJ150" s="66"/>
      <c r="DK150" s="66"/>
      <c r="DL150" s="66"/>
      <c r="DM150" s="66"/>
      <c r="DN150" s="66"/>
      <c r="DO150" s="66"/>
      <c r="DP150" s="66"/>
      <c r="DQ150" s="66"/>
      <c r="DR150" s="66"/>
      <c r="DS150" s="66"/>
      <c r="DT150" s="66"/>
      <c r="DU150" s="66"/>
      <c r="DV150" s="66"/>
      <c r="DW150" s="66"/>
      <c r="DX150" s="66"/>
      <c r="DY150" s="66"/>
      <c r="DZ150" s="66"/>
      <c r="EA150" s="66"/>
      <c r="EB150" s="66"/>
      <c r="EC150" s="66"/>
      <c r="ED150" s="66"/>
      <c r="EE150" s="66"/>
      <c r="EF150" s="66"/>
      <c r="EG150" s="66"/>
      <c r="EH150" s="66"/>
      <c r="EI150" s="66"/>
      <c r="EJ150" s="66"/>
      <c r="EK150" s="66"/>
      <c r="EL150" s="66"/>
      <c r="EM150" s="66"/>
      <c r="EN150" s="66"/>
      <c r="EO150" s="66"/>
      <c r="EP150" s="66"/>
      <c r="EQ150" s="66"/>
      <c r="ER150" s="66"/>
      <c r="ES150" s="66"/>
      <c r="ET150" s="66"/>
      <c r="EU150" s="66"/>
      <c r="EV150" s="66"/>
      <c r="EW150" s="66"/>
      <c r="EX150" s="66"/>
      <c r="EY150" s="66"/>
      <c r="EZ150" s="66"/>
      <c r="FA150" s="66"/>
      <c r="FB150" s="66"/>
      <c r="FC150" s="66"/>
      <c r="FD150" s="66"/>
      <c r="FE150" s="66"/>
    </row>
    <row r="151" customFormat="false" ht="15" hidden="false" customHeight="true" outlineLevel="0" collapsed="false">
      <c r="A151" s="66"/>
      <c r="B151" s="61" t="s">
        <v>146</v>
      </c>
      <c r="C151" s="61"/>
      <c r="D151" s="61"/>
      <c r="E151" s="61"/>
      <c r="F151" s="61"/>
      <c r="G151" s="61"/>
      <c r="H151" s="61"/>
      <c r="I151" s="66"/>
      <c r="J151" s="61" t="s">
        <v>146</v>
      </c>
      <c r="K151" s="61"/>
      <c r="L151" s="61"/>
      <c r="M151" s="61"/>
      <c r="N151" s="61"/>
      <c r="O151" s="61"/>
      <c r="P151" s="61"/>
      <c r="Q151" s="66"/>
      <c r="R151" s="61" t="s">
        <v>146</v>
      </c>
      <c r="S151" s="61"/>
      <c r="T151" s="61"/>
      <c r="U151" s="61"/>
      <c r="V151" s="61"/>
      <c r="W151" s="61"/>
      <c r="X151" s="61"/>
      <c r="Y151" s="66"/>
      <c r="Z151" s="61" t="s">
        <v>146</v>
      </c>
      <c r="AA151" s="61"/>
      <c r="AB151" s="61"/>
      <c r="AC151" s="61"/>
      <c r="AD151" s="61"/>
      <c r="AE151" s="61"/>
      <c r="AF151" s="61"/>
      <c r="AG151" s="66"/>
      <c r="AH151" s="61" t="s">
        <v>146</v>
      </c>
      <c r="AI151" s="61"/>
      <c r="AJ151" s="61"/>
      <c r="AK151" s="61"/>
      <c r="AL151" s="61"/>
      <c r="AM151" s="61"/>
      <c r="AN151" s="61"/>
      <c r="AO151" s="68"/>
      <c r="AP151" s="61" t="s">
        <v>146</v>
      </c>
      <c r="AQ151" s="61"/>
      <c r="AR151" s="61"/>
      <c r="AS151" s="61"/>
      <c r="AT151" s="61"/>
      <c r="AU151" s="61"/>
      <c r="AV151" s="61"/>
      <c r="AW151" s="66"/>
      <c r="AX151" s="61" t="s">
        <v>146</v>
      </c>
      <c r="AY151" s="61"/>
      <c r="AZ151" s="61"/>
      <c r="BA151" s="61"/>
      <c r="BB151" s="61"/>
      <c r="BC151" s="61"/>
      <c r="BD151" s="61"/>
      <c r="BE151" s="66"/>
      <c r="BF151" s="61" t="s">
        <v>146</v>
      </c>
      <c r="BG151" s="61"/>
      <c r="BH151" s="61"/>
      <c r="BI151" s="61"/>
      <c r="BJ151" s="61"/>
      <c r="BK151" s="61"/>
      <c r="BL151" s="61"/>
      <c r="BM151" s="66"/>
      <c r="BN151" s="61" t="s">
        <v>146</v>
      </c>
      <c r="BO151" s="61"/>
      <c r="BP151" s="61"/>
      <c r="BQ151" s="61"/>
      <c r="BR151" s="61"/>
      <c r="BS151" s="61"/>
      <c r="BT151" s="61"/>
      <c r="BU151" s="66"/>
      <c r="BV151" s="61" t="s">
        <v>146</v>
      </c>
      <c r="BW151" s="61"/>
      <c r="BX151" s="61"/>
      <c r="BY151" s="61"/>
      <c r="BZ151" s="61"/>
      <c r="CA151" s="61"/>
      <c r="CB151" s="61"/>
      <c r="CC151" s="66"/>
      <c r="CD151" s="61" t="s">
        <v>146</v>
      </c>
      <c r="CE151" s="61"/>
      <c r="CF151" s="61"/>
      <c r="CG151" s="61"/>
      <c r="CH151" s="61"/>
      <c r="CI151" s="61"/>
      <c r="CJ151" s="61"/>
      <c r="CK151" s="66"/>
      <c r="CL151" s="61" t="s">
        <v>146</v>
      </c>
      <c r="CM151" s="61"/>
      <c r="CN151" s="61"/>
      <c r="CO151" s="61"/>
      <c r="CP151" s="61"/>
      <c r="CQ151" s="61"/>
      <c r="CR151" s="61"/>
      <c r="CS151" s="66"/>
      <c r="CT151" s="61" t="s">
        <v>146</v>
      </c>
      <c r="CU151" s="61"/>
      <c r="CV151" s="61"/>
      <c r="CW151" s="61"/>
      <c r="CX151" s="61"/>
      <c r="CY151" s="61"/>
      <c r="CZ151" s="61"/>
      <c r="DA151" s="66"/>
      <c r="DB151" s="61" t="s">
        <v>146</v>
      </c>
      <c r="DC151" s="61"/>
      <c r="DD151" s="61"/>
      <c r="DE151" s="61"/>
      <c r="DF151" s="61"/>
      <c r="DG151" s="61"/>
      <c r="DH151" s="61"/>
      <c r="DI151" s="66"/>
      <c r="DJ151" s="61" t="s">
        <v>146</v>
      </c>
      <c r="DK151" s="61"/>
      <c r="DL151" s="61"/>
      <c r="DM151" s="61"/>
      <c r="DN151" s="61"/>
      <c r="DO151" s="61"/>
      <c r="DP151" s="61"/>
      <c r="DQ151" s="66"/>
      <c r="DR151" s="61" t="s">
        <v>146</v>
      </c>
      <c r="DS151" s="61"/>
      <c r="DT151" s="61"/>
      <c r="DU151" s="61"/>
      <c r="DV151" s="61"/>
      <c r="DW151" s="61"/>
      <c r="DX151" s="61"/>
      <c r="DY151" s="66"/>
      <c r="DZ151" s="61" t="s">
        <v>146</v>
      </c>
      <c r="EA151" s="61"/>
      <c r="EB151" s="61"/>
      <c r="EC151" s="61"/>
      <c r="ED151" s="61"/>
      <c r="EE151" s="61"/>
      <c r="EF151" s="61"/>
      <c r="EG151" s="66"/>
      <c r="EH151" s="61" t="s">
        <v>146</v>
      </c>
      <c r="EI151" s="61"/>
      <c r="EJ151" s="61"/>
      <c r="EK151" s="61"/>
      <c r="EL151" s="61"/>
      <c r="EM151" s="61"/>
      <c r="EN151" s="61"/>
      <c r="EO151" s="66"/>
      <c r="EP151" s="61" t="s">
        <v>146</v>
      </c>
      <c r="EQ151" s="61"/>
      <c r="ER151" s="61"/>
      <c r="ES151" s="61"/>
      <c r="ET151" s="61"/>
      <c r="EU151" s="61"/>
      <c r="EV151" s="61"/>
      <c r="EW151" s="66"/>
      <c r="EX151" s="61" t="s">
        <v>146</v>
      </c>
      <c r="EY151" s="61"/>
      <c r="EZ151" s="61"/>
      <c r="FA151" s="61"/>
      <c r="FB151" s="61"/>
      <c r="FC151" s="61"/>
      <c r="FD151" s="61"/>
      <c r="FE151" s="66"/>
    </row>
    <row r="152" customFormat="false" ht="14.6" hidden="false" customHeight="false" outlineLevel="0" collapsed="false">
      <c r="A152" s="66"/>
      <c r="B152" s="61"/>
      <c r="C152" s="61"/>
      <c r="D152" s="61"/>
      <c r="E152" s="61"/>
      <c r="F152" s="61"/>
      <c r="G152" s="61"/>
      <c r="H152" s="61"/>
      <c r="I152" s="66"/>
      <c r="J152" s="61"/>
      <c r="K152" s="61"/>
      <c r="L152" s="61"/>
      <c r="M152" s="61"/>
      <c r="N152" s="61"/>
      <c r="O152" s="61"/>
      <c r="P152" s="61"/>
      <c r="Q152" s="66"/>
      <c r="R152" s="61"/>
      <c r="S152" s="61"/>
      <c r="T152" s="61"/>
      <c r="U152" s="61"/>
      <c r="V152" s="61"/>
      <c r="W152" s="61"/>
      <c r="X152" s="61"/>
      <c r="Y152" s="66"/>
      <c r="Z152" s="61"/>
      <c r="AA152" s="61"/>
      <c r="AB152" s="61"/>
      <c r="AC152" s="61"/>
      <c r="AD152" s="61"/>
      <c r="AE152" s="61"/>
      <c r="AF152" s="61"/>
      <c r="AG152" s="66"/>
      <c r="AH152" s="61"/>
      <c r="AI152" s="61"/>
      <c r="AJ152" s="61"/>
      <c r="AK152" s="61"/>
      <c r="AL152" s="61"/>
      <c r="AM152" s="61"/>
      <c r="AN152" s="61"/>
      <c r="AO152" s="68"/>
      <c r="AP152" s="61"/>
      <c r="AQ152" s="61"/>
      <c r="AR152" s="61"/>
      <c r="AS152" s="61"/>
      <c r="AT152" s="61"/>
      <c r="AU152" s="61"/>
      <c r="AV152" s="61"/>
      <c r="AW152" s="66"/>
      <c r="AX152" s="61"/>
      <c r="AY152" s="61"/>
      <c r="AZ152" s="61"/>
      <c r="BA152" s="61"/>
      <c r="BB152" s="61"/>
      <c r="BC152" s="61"/>
      <c r="BD152" s="61"/>
      <c r="BE152" s="66"/>
      <c r="BF152" s="61"/>
      <c r="BG152" s="61"/>
      <c r="BH152" s="61"/>
      <c r="BI152" s="61"/>
      <c r="BJ152" s="61"/>
      <c r="BK152" s="61"/>
      <c r="BL152" s="61"/>
      <c r="BM152" s="66"/>
      <c r="BN152" s="61"/>
      <c r="BO152" s="61"/>
      <c r="BP152" s="61"/>
      <c r="BQ152" s="61"/>
      <c r="BR152" s="61"/>
      <c r="BS152" s="61"/>
      <c r="BT152" s="61"/>
      <c r="BU152" s="66"/>
      <c r="BV152" s="61"/>
      <c r="BW152" s="61"/>
      <c r="BX152" s="61"/>
      <c r="BY152" s="61"/>
      <c r="BZ152" s="61"/>
      <c r="CA152" s="61"/>
      <c r="CB152" s="61"/>
      <c r="CC152" s="66"/>
      <c r="CD152" s="61"/>
      <c r="CE152" s="61"/>
      <c r="CF152" s="61"/>
      <c r="CG152" s="61"/>
      <c r="CH152" s="61"/>
      <c r="CI152" s="61"/>
      <c r="CJ152" s="61"/>
      <c r="CK152" s="66"/>
      <c r="CL152" s="61"/>
      <c r="CM152" s="61"/>
      <c r="CN152" s="61"/>
      <c r="CO152" s="61"/>
      <c r="CP152" s="61"/>
      <c r="CQ152" s="61"/>
      <c r="CR152" s="61"/>
      <c r="CS152" s="66"/>
      <c r="CT152" s="61"/>
      <c r="CU152" s="61"/>
      <c r="CV152" s="61"/>
      <c r="CW152" s="61"/>
      <c r="CX152" s="61"/>
      <c r="CY152" s="61"/>
      <c r="CZ152" s="61"/>
      <c r="DA152" s="66"/>
      <c r="DB152" s="61"/>
      <c r="DC152" s="61"/>
      <c r="DD152" s="61"/>
      <c r="DE152" s="61"/>
      <c r="DF152" s="61"/>
      <c r="DG152" s="61"/>
      <c r="DH152" s="61"/>
      <c r="DI152" s="66"/>
      <c r="DJ152" s="61"/>
      <c r="DK152" s="61"/>
      <c r="DL152" s="61"/>
      <c r="DM152" s="61"/>
      <c r="DN152" s="61"/>
      <c r="DO152" s="61"/>
      <c r="DP152" s="61"/>
      <c r="DQ152" s="66"/>
      <c r="DR152" s="61"/>
      <c r="DS152" s="61"/>
      <c r="DT152" s="61"/>
      <c r="DU152" s="61"/>
      <c r="DV152" s="61"/>
      <c r="DW152" s="61"/>
      <c r="DX152" s="61"/>
      <c r="DY152" s="66"/>
      <c r="DZ152" s="61"/>
      <c r="EA152" s="61"/>
      <c r="EB152" s="61"/>
      <c r="EC152" s="61"/>
      <c r="ED152" s="61"/>
      <c r="EE152" s="61"/>
      <c r="EF152" s="61"/>
      <c r="EG152" s="66"/>
      <c r="EH152" s="61"/>
      <c r="EI152" s="61"/>
      <c r="EJ152" s="61"/>
      <c r="EK152" s="61"/>
      <c r="EL152" s="61"/>
      <c r="EM152" s="61"/>
      <c r="EN152" s="61"/>
      <c r="EO152" s="66"/>
      <c r="EP152" s="61"/>
      <c r="EQ152" s="61"/>
      <c r="ER152" s="61"/>
      <c r="ES152" s="61"/>
      <c r="ET152" s="61"/>
      <c r="EU152" s="61"/>
      <c r="EV152" s="61"/>
      <c r="EW152" s="66"/>
      <c r="EX152" s="61"/>
      <c r="EY152" s="61"/>
      <c r="EZ152" s="61"/>
      <c r="FA152" s="61"/>
      <c r="FB152" s="61"/>
      <c r="FC152" s="61"/>
      <c r="FD152" s="61"/>
      <c r="FE152" s="66"/>
    </row>
    <row r="153" customFormat="false" ht="14.6" hidden="false" customHeight="false" outlineLevel="0" collapsed="false">
      <c r="A153" s="66"/>
      <c r="B153" s="61"/>
      <c r="C153" s="61"/>
      <c r="D153" s="61"/>
      <c r="E153" s="61"/>
      <c r="F153" s="61"/>
      <c r="G153" s="61"/>
      <c r="H153" s="61"/>
      <c r="I153" s="66"/>
      <c r="J153" s="61"/>
      <c r="K153" s="61"/>
      <c r="L153" s="61"/>
      <c r="M153" s="61"/>
      <c r="N153" s="61"/>
      <c r="O153" s="61"/>
      <c r="P153" s="61"/>
      <c r="Q153" s="66"/>
      <c r="R153" s="61"/>
      <c r="S153" s="61"/>
      <c r="T153" s="61"/>
      <c r="U153" s="61"/>
      <c r="V153" s="61"/>
      <c r="W153" s="61"/>
      <c r="X153" s="61"/>
      <c r="Y153" s="66"/>
      <c r="Z153" s="61"/>
      <c r="AA153" s="61"/>
      <c r="AB153" s="61"/>
      <c r="AC153" s="61"/>
      <c r="AD153" s="61"/>
      <c r="AE153" s="61"/>
      <c r="AF153" s="61"/>
      <c r="AG153" s="66"/>
      <c r="AH153" s="61"/>
      <c r="AI153" s="61"/>
      <c r="AJ153" s="61"/>
      <c r="AK153" s="61"/>
      <c r="AL153" s="61"/>
      <c r="AM153" s="61"/>
      <c r="AN153" s="61"/>
      <c r="AO153" s="68"/>
      <c r="AP153" s="61"/>
      <c r="AQ153" s="61"/>
      <c r="AR153" s="61"/>
      <c r="AS153" s="61"/>
      <c r="AT153" s="61"/>
      <c r="AU153" s="61"/>
      <c r="AV153" s="61"/>
      <c r="AW153" s="66"/>
      <c r="AX153" s="61"/>
      <c r="AY153" s="61"/>
      <c r="AZ153" s="61"/>
      <c r="BA153" s="61"/>
      <c r="BB153" s="61"/>
      <c r="BC153" s="61"/>
      <c r="BD153" s="61"/>
      <c r="BE153" s="66"/>
      <c r="BF153" s="61"/>
      <c r="BG153" s="61"/>
      <c r="BH153" s="61"/>
      <c r="BI153" s="61"/>
      <c r="BJ153" s="61"/>
      <c r="BK153" s="61"/>
      <c r="BL153" s="61"/>
      <c r="BM153" s="66"/>
      <c r="BN153" s="61"/>
      <c r="BO153" s="61"/>
      <c r="BP153" s="61"/>
      <c r="BQ153" s="61"/>
      <c r="BR153" s="61"/>
      <c r="BS153" s="61"/>
      <c r="BT153" s="61"/>
      <c r="BU153" s="66"/>
      <c r="BV153" s="61"/>
      <c r="BW153" s="61"/>
      <c r="BX153" s="61"/>
      <c r="BY153" s="61"/>
      <c r="BZ153" s="61"/>
      <c r="CA153" s="61"/>
      <c r="CB153" s="61"/>
      <c r="CC153" s="66"/>
      <c r="CD153" s="61"/>
      <c r="CE153" s="61"/>
      <c r="CF153" s="61"/>
      <c r="CG153" s="61"/>
      <c r="CH153" s="61"/>
      <c r="CI153" s="61"/>
      <c r="CJ153" s="61"/>
      <c r="CK153" s="66"/>
      <c r="CL153" s="61"/>
      <c r="CM153" s="61"/>
      <c r="CN153" s="61"/>
      <c r="CO153" s="61"/>
      <c r="CP153" s="61"/>
      <c r="CQ153" s="61"/>
      <c r="CR153" s="61"/>
      <c r="CS153" s="66"/>
      <c r="CT153" s="61"/>
      <c r="CU153" s="61"/>
      <c r="CV153" s="61"/>
      <c r="CW153" s="61"/>
      <c r="CX153" s="61"/>
      <c r="CY153" s="61"/>
      <c r="CZ153" s="61"/>
      <c r="DA153" s="66"/>
      <c r="DB153" s="61"/>
      <c r="DC153" s="61"/>
      <c r="DD153" s="61"/>
      <c r="DE153" s="61"/>
      <c r="DF153" s="61"/>
      <c r="DG153" s="61"/>
      <c r="DH153" s="61"/>
      <c r="DI153" s="66"/>
      <c r="DJ153" s="61"/>
      <c r="DK153" s="61"/>
      <c r="DL153" s="61"/>
      <c r="DM153" s="61"/>
      <c r="DN153" s="61"/>
      <c r="DO153" s="61"/>
      <c r="DP153" s="61"/>
      <c r="DQ153" s="66"/>
      <c r="DR153" s="61"/>
      <c r="DS153" s="61"/>
      <c r="DT153" s="61"/>
      <c r="DU153" s="61"/>
      <c r="DV153" s="61"/>
      <c r="DW153" s="61"/>
      <c r="DX153" s="61"/>
      <c r="DY153" s="66"/>
      <c r="DZ153" s="61"/>
      <c r="EA153" s="61"/>
      <c r="EB153" s="61"/>
      <c r="EC153" s="61"/>
      <c r="ED153" s="61"/>
      <c r="EE153" s="61"/>
      <c r="EF153" s="61"/>
      <c r="EG153" s="66"/>
      <c r="EH153" s="61"/>
      <c r="EI153" s="61"/>
      <c r="EJ153" s="61"/>
      <c r="EK153" s="61"/>
      <c r="EL153" s="61"/>
      <c r="EM153" s="61"/>
      <c r="EN153" s="61"/>
      <c r="EO153" s="66"/>
      <c r="EP153" s="61"/>
      <c r="EQ153" s="61"/>
      <c r="ER153" s="61"/>
      <c r="ES153" s="61"/>
      <c r="ET153" s="61"/>
      <c r="EU153" s="61"/>
      <c r="EV153" s="61"/>
      <c r="EW153" s="66"/>
      <c r="EX153" s="61"/>
      <c r="EY153" s="61"/>
      <c r="EZ153" s="61"/>
      <c r="FA153" s="61"/>
      <c r="FB153" s="61"/>
      <c r="FC153" s="61"/>
      <c r="FD153" s="61"/>
      <c r="FE153" s="66"/>
    </row>
    <row r="154" customFormat="false" ht="14.6" hidden="false" customHeight="false" outlineLevel="0" collapsed="false">
      <c r="A154" s="66"/>
      <c r="B154" s="61"/>
      <c r="C154" s="61"/>
      <c r="D154" s="61"/>
      <c r="E154" s="61"/>
      <c r="F154" s="61"/>
      <c r="G154" s="61"/>
      <c r="H154" s="61"/>
      <c r="I154" s="66"/>
      <c r="J154" s="61"/>
      <c r="K154" s="61"/>
      <c r="L154" s="61"/>
      <c r="M154" s="61"/>
      <c r="N154" s="61"/>
      <c r="O154" s="61"/>
      <c r="P154" s="61"/>
      <c r="Q154" s="66"/>
      <c r="R154" s="61"/>
      <c r="S154" s="61"/>
      <c r="T154" s="61"/>
      <c r="U154" s="61"/>
      <c r="V154" s="61"/>
      <c r="W154" s="61"/>
      <c r="X154" s="61"/>
      <c r="Y154" s="66"/>
      <c r="Z154" s="61"/>
      <c r="AA154" s="61"/>
      <c r="AB154" s="61"/>
      <c r="AC154" s="61"/>
      <c r="AD154" s="61"/>
      <c r="AE154" s="61"/>
      <c r="AF154" s="61"/>
      <c r="AG154" s="66"/>
      <c r="AH154" s="61"/>
      <c r="AI154" s="61"/>
      <c r="AJ154" s="61"/>
      <c r="AK154" s="61"/>
      <c r="AL154" s="61"/>
      <c r="AM154" s="61"/>
      <c r="AN154" s="61"/>
      <c r="AO154" s="68"/>
      <c r="AP154" s="61"/>
      <c r="AQ154" s="61"/>
      <c r="AR154" s="61"/>
      <c r="AS154" s="61"/>
      <c r="AT154" s="61"/>
      <c r="AU154" s="61"/>
      <c r="AV154" s="61"/>
      <c r="AW154" s="66"/>
      <c r="AX154" s="61"/>
      <c r="AY154" s="61"/>
      <c r="AZ154" s="61"/>
      <c r="BA154" s="61"/>
      <c r="BB154" s="61"/>
      <c r="BC154" s="61"/>
      <c r="BD154" s="61"/>
      <c r="BE154" s="66"/>
      <c r="BF154" s="61"/>
      <c r="BG154" s="61"/>
      <c r="BH154" s="61"/>
      <c r="BI154" s="61"/>
      <c r="BJ154" s="61"/>
      <c r="BK154" s="61"/>
      <c r="BL154" s="61"/>
      <c r="BM154" s="66"/>
      <c r="BN154" s="61"/>
      <c r="BO154" s="61"/>
      <c r="BP154" s="61"/>
      <c r="BQ154" s="61"/>
      <c r="BR154" s="61"/>
      <c r="BS154" s="61"/>
      <c r="BT154" s="61"/>
      <c r="BU154" s="66"/>
      <c r="BV154" s="61"/>
      <c r="BW154" s="61"/>
      <c r="BX154" s="61"/>
      <c r="BY154" s="61"/>
      <c r="BZ154" s="61"/>
      <c r="CA154" s="61"/>
      <c r="CB154" s="61"/>
      <c r="CC154" s="66"/>
      <c r="CD154" s="61"/>
      <c r="CE154" s="61"/>
      <c r="CF154" s="61"/>
      <c r="CG154" s="61"/>
      <c r="CH154" s="61"/>
      <c r="CI154" s="61"/>
      <c r="CJ154" s="61"/>
      <c r="CK154" s="66"/>
      <c r="CL154" s="61"/>
      <c r="CM154" s="61"/>
      <c r="CN154" s="61"/>
      <c r="CO154" s="61"/>
      <c r="CP154" s="61"/>
      <c r="CQ154" s="61"/>
      <c r="CR154" s="61"/>
      <c r="CS154" s="66"/>
      <c r="CT154" s="61"/>
      <c r="CU154" s="61"/>
      <c r="CV154" s="61"/>
      <c r="CW154" s="61"/>
      <c r="CX154" s="61"/>
      <c r="CY154" s="61"/>
      <c r="CZ154" s="61"/>
      <c r="DA154" s="66"/>
      <c r="DB154" s="61"/>
      <c r="DC154" s="61"/>
      <c r="DD154" s="61"/>
      <c r="DE154" s="61"/>
      <c r="DF154" s="61"/>
      <c r="DG154" s="61"/>
      <c r="DH154" s="61"/>
      <c r="DI154" s="66"/>
      <c r="DJ154" s="61"/>
      <c r="DK154" s="61"/>
      <c r="DL154" s="61"/>
      <c r="DM154" s="61"/>
      <c r="DN154" s="61"/>
      <c r="DO154" s="61"/>
      <c r="DP154" s="61"/>
      <c r="DQ154" s="66"/>
      <c r="DR154" s="61"/>
      <c r="DS154" s="61"/>
      <c r="DT154" s="61"/>
      <c r="DU154" s="61"/>
      <c r="DV154" s="61"/>
      <c r="DW154" s="61"/>
      <c r="DX154" s="61"/>
      <c r="DY154" s="66"/>
      <c r="DZ154" s="61"/>
      <c r="EA154" s="61"/>
      <c r="EB154" s="61"/>
      <c r="EC154" s="61"/>
      <c r="ED154" s="61"/>
      <c r="EE154" s="61"/>
      <c r="EF154" s="61"/>
      <c r="EG154" s="66"/>
      <c r="EH154" s="61"/>
      <c r="EI154" s="61"/>
      <c r="EJ154" s="61"/>
      <c r="EK154" s="61"/>
      <c r="EL154" s="61"/>
      <c r="EM154" s="61"/>
      <c r="EN154" s="61"/>
      <c r="EO154" s="66"/>
      <c r="EP154" s="61"/>
      <c r="EQ154" s="61"/>
      <c r="ER154" s="61"/>
      <c r="ES154" s="61"/>
      <c r="ET154" s="61"/>
      <c r="EU154" s="61"/>
      <c r="EV154" s="61"/>
      <c r="EW154" s="66"/>
      <c r="EX154" s="61"/>
      <c r="EY154" s="61"/>
      <c r="EZ154" s="61"/>
      <c r="FA154" s="61"/>
      <c r="FB154" s="61"/>
      <c r="FC154" s="61"/>
      <c r="FD154" s="61"/>
      <c r="FE154" s="66"/>
    </row>
    <row r="155" customFormat="false" ht="15" hidden="false" customHeight="false" outlineLevel="0" collapsed="false">
      <c r="A155" s="66"/>
      <c r="B155" s="61"/>
      <c r="C155" s="61"/>
      <c r="D155" s="61"/>
      <c r="E155" s="61"/>
      <c r="F155" s="61"/>
      <c r="G155" s="61"/>
      <c r="H155" s="61"/>
      <c r="I155" s="66"/>
      <c r="J155" s="61"/>
      <c r="K155" s="61"/>
      <c r="L155" s="61"/>
      <c r="M155" s="61"/>
      <c r="N155" s="61"/>
      <c r="O155" s="61"/>
      <c r="P155" s="61"/>
      <c r="Q155" s="66"/>
      <c r="R155" s="61"/>
      <c r="S155" s="61"/>
      <c r="T155" s="61"/>
      <c r="U155" s="61"/>
      <c r="V155" s="61"/>
      <c r="W155" s="61"/>
      <c r="X155" s="61"/>
      <c r="Y155" s="66"/>
      <c r="Z155" s="61"/>
      <c r="AA155" s="61"/>
      <c r="AB155" s="61"/>
      <c r="AC155" s="61"/>
      <c r="AD155" s="61"/>
      <c r="AE155" s="61"/>
      <c r="AF155" s="61"/>
      <c r="AG155" s="66"/>
      <c r="AH155" s="61"/>
      <c r="AI155" s="61"/>
      <c r="AJ155" s="61"/>
      <c r="AK155" s="61"/>
      <c r="AL155" s="61"/>
      <c r="AM155" s="61"/>
      <c r="AN155" s="61"/>
      <c r="AO155" s="68"/>
      <c r="AP155" s="61"/>
      <c r="AQ155" s="61"/>
      <c r="AR155" s="61"/>
      <c r="AS155" s="61"/>
      <c r="AT155" s="61"/>
      <c r="AU155" s="61"/>
      <c r="AV155" s="61"/>
      <c r="AW155" s="66"/>
      <c r="AX155" s="61"/>
      <c r="AY155" s="61"/>
      <c r="AZ155" s="61"/>
      <c r="BA155" s="61"/>
      <c r="BB155" s="61"/>
      <c r="BC155" s="61"/>
      <c r="BD155" s="61"/>
      <c r="BE155" s="66"/>
      <c r="BF155" s="61"/>
      <c r="BG155" s="61"/>
      <c r="BH155" s="61"/>
      <c r="BI155" s="61"/>
      <c r="BJ155" s="61"/>
      <c r="BK155" s="61"/>
      <c r="BL155" s="61"/>
      <c r="BM155" s="66"/>
      <c r="BN155" s="61"/>
      <c r="BO155" s="61"/>
      <c r="BP155" s="61"/>
      <c r="BQ155" s="61"/>
      <c r="BR155" s="61"/>
      <c r="BS155" s="61"/>
      <c r="BT155" s="61"/>
      <c r="BU155" s="66"/>
      <c r="BV155" s="61"/>
      <c r="BW155" s="61"/>
      <c r="BX155" s="61"/>
      <c r="BY155" s="61"/>
      <c r="BZ155" s="61"/>
      <c r="CA155" s="61"/>
      <c r="CB155" s="61"/>
      <c r="CC155" s="66"/>
      <c r="CD155" s="61"/>
      <c r="CE155" s="61"/>
      <c r="CF155" s="61"/>
      <c r="CG155" s="61"/>
      <c r="CH155" s="61"/>
      <c r="CI155" s="61"/>
      <c r="CJ155" s="61"/>
      <c r="CK155" s="66"/>
      <c r="CL155" s="61"/>
      <c r="CM155" s="61"/>
      <c r="CN155" s="61"/>
      <c r="CO155" s="61"/>
      <c r="CP155" s="61"/>
      <c r="CQ155" s="61"/>
      <c r="CR155" s="61"/>
      <c r="CS155" s="66"/>
      <c r="CT155" s="61"/>
      <c r="CU155" s="61"/>
      <c r="CV155" s="61"/>
      <c r="CW155" s="61"/>
      <c r="CX155" s="61"/>
      <c r="CY155" s="61"/>
      <c r="CZ155" s="61"/>
      <c r="DA155" s="66"/>
      <c r="DB155" s="61"/>
      <c r="DC155" s="61"/>
      <c r="DD155" s="61"/>
      <c r="DE155" s="61"/>
      <c r="DF155" s="61"/>
      <c r="DG155" s="61"/>
      <c r="DH155" s="61"/>
      <c r="DI155" s="66"/>
      <c r="DJ155" s="61"/>
      <c r="DK155" s="61"/>
      <c r="DL155" s="61"/>
      <c r="DM155" s="61"/>
      <c r="DN155" s="61"/>
      <c r="DO155" s="61"/>
      <c r="DP155" s="61"/>
      <c r="DQ155" s="66"/>
      <c r="DR155" s="61"/>
      <c r="DS155" s="61"/>
      <c r="DT155" s="61"/>
      <c r="DU155" s="61"/>
      <c r="DV155" s="61"/>
      <c r="DW155" s="61"/>
      <c r="DX155" s="61"/>
      <c r="DY155" s="66"/>
      <c r="DZ155" s="61"/>
      <c r="EA155" s="61"/>
      <c r="EB155" s="61"/>
      <c r="EC155" s="61"/>
      <c r="ED155" s="61"/>
      <c r="EE155" s="61"/>
      <c r="EF155" s="61"/>
      <c r="EG155" s="66"/>
      <c r="EH155" s="61"/>
      <c r="EI155" s="61"/>
      <c r="EJ155" s="61"/>
      <c r="EK155" s="61"/>
      <c r="EL155" s="61"/>
      <c r="EM155" s="61"/>
      <c r="EN155" s="61"/>
      <c r="EO155" s="66"/>
      <c r="EP155" s="61"/>
      <c r="EQ155" s="61"/>
      <c r="ER155" s="61"/>
      <c r="ES155" s="61"/>
      <c r="ET155" s="61"/>
      <c r="EU155" s="61"/>
      <c r="EV155" s="61"/>
      <c r="EW155" s="66"/>
      <c r="EX155" s="61"/>
      <c r="EY155" s="61"/>
      <c r="EZ155" s="61"/>
      <c r="FA155" s="61"/>
      <c r="FB155" s="61"/>
      <c r="FC155" s="61"/>
      <c r="FD155" s="61"/>
      <c r="FE155" s="66"/>
    </row>
    <row r="156" customFormat="false" ht="15" hidden="false" customHeight="false" outlineLevel="0" collapsed="false">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1"/>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0"/>
      <c r="DD156" s="70"/>
      <c r="DE156" s="70"/>
      <c r="DF156" s="70"/>
      <c r="DG156" s="70"/>
      <c r="DH156" s="70"/>
      <c r="DI156" s="70"/>
      <c r="DJ156" s="70"/>
      <c r="DK156" s="70"/>
      <c r="DL156" s="70"/>
      <c r="DM156" s="70"/>
      <c r="DN156" s="70"/>
      <c r="DO156" s="70"/>
      <c r="DP156" s="70"/>
      <c r="DQ156" s="70"/>
      <c r="DR156" s="70"/>
      <c r="DS156" s="70"/>
      <c r="DT156" s="70"/>
      <c r="DU156" s="70"/>
      <c r="DV156" s="70"/>
      <c r="DW156" s="70"/>
      <c r="DX156" s="70"/>
      <c r="DY156" s="70"/>
      <c r="DZ156" s="70"/>
      <c r="EA156" s="70"/>
      <c r="EB156" s="70"/>
      <c r="EC156" s="70"/>
      <c r="ED156" s="70"/>
      <c r="EE156" s="70"/>
      <c r="EF156" s="70"/>
      <c r="EG156" s="70"/>
      <c r="EH156" s="70"/>
      <c r="EI156" s="70"/>
      <c r="EJ156" s="70"/>
      <c r="EK156" s="70"/>
      <c r="EL156" s="70"/>
      <c r="EM156" s="70"/>
      <c r="EN156" s="70"/>
      <c r="EO156" s="70"/>
      <c r="EP156" s="70"/>
      <c r="EQ156" s="70"/>
      <c r="ER156" s="70"/>
      <c r="ES156" s="70"/>
      <c r="ET156" s="70"/>
      <c r="EU156" s="70"/>
      <c r="EV156" s="70"/>
      <c r="EW156" s="70"/>
      <c r="EX156" s="70"/>
      <c r="EY156" s="70"/>
      <c r="EZ156" s="70"/>
      <c r="FA156" s="70"/>
      <c r="FB156" s="70"/>
      <c r="FC156" s="70"/>
      <c r="FD156" s="70"/>
      <c r="FE156" s="70"/>
    </row>
    <row r="157" customFormat="false" ht="15" hidden="false" customHeight="false" outlineLevel="0" collapsed="false"/>
    <row r="160" customFormat="false" ht="14.6" hidden="false" customHeight="false" outlineLevel="0" collapsed="false">
      <c r="AM160" s="3"/>
    </row>
    <row r="175" customFormat="false" ht="14.6" hidden="false" customHeight="false" outlineLevel="0" collapsed="false">
      <c r="J175" s="72" t="s">
        <v>136</v>
      </c>
      <c r="K175" s="72"/>
      <c r="L175" s="72"/>
      <c r="M175" s="72"/>
      <c r="N175" s="72"/>
      <c r="O175" s="72"/>
      <c r="P175" s="72"/>
      <c r="R175" s="72" t="s">
        <v>136</v>
      </c>
      <c r="S175" s="72"/>
      <c r="T175" s="72"/>
      <c r="U175" s="72"/>
      <c r="V175" s="72"/>
      <c r="W175" s="72"/>
      <c r="X175" s="72"/>
      <c r="Z175" s="72" t="s">
        <v>136</v>
      </c>
      <c r="AA175" s="72"/>
      <c r="AB175" s="72"/>
      <c r="AC175" s="72"/>
      <c r="AD175" s="72"/>
      <c r="AE175" s="72"/>
      <c r="AF175" s="72"/>
      <c r="AH175" s="72" t="s">
        <v>136</v>
      </c>
      <c r="AI175" s="72"/>
      <c r="AJ175" s="72"/>
      <c r="AK175" s="72"/>
      <c r="AL175" s="72"/>
      <c r="AM175" s="72"/>
      <c r="AN175" s="72"/>
      <c r="AP175" s="72" t="s">
        <v>136</v>
      </c>
      <c r="AQ175" s="72"/>
      <c r="AR175" s="72"/>
      <c r="AS175" s="72"/>
      <c r="AT175" s="72"/>
      <c r="AU175" s="72"/>
      <c r="AV175" s="72"/>
      <c r="AX175" s="72" t="s">
        <v>136</v>
      </c>
      <c r="AY175" s="72"/>
      <c r="AZ175" s="72"/>
      <c r="BA175" s="72"/>
      <c r="BB175" s="72"/>
      <c r="BC175" s="72"/>
      <c r="BD175" s="72"/>
      <c r="BF175" s="72" t="s">
        <v>136</v>
      </c>
      <c r="BG175" s="72"/>
      <c r="BH175" s="72"/>
      <c r="BI175" s="72"/>
      <c r="BJ175" s="72"/>
      <c r="BK175" s="72"/>
      <c r="BL175" s="72"/>
      <c r="BN175" s="72" t="s">
        <v>136</v>
      </c>
      <c r="BO175" s="72"/>
      <c r="BP175" s="72"/>
      <c r="BQ175" s="72"/>
      <c r="BR175" s="72"/>
      <c r="BS175" s="72"/>
      <c r="BT175" s="72"/>
      <c r="BV175" s="72" t="s">
        <v>136</v>
      </c>
      <c r="BW175" s="72"/>
      <c r="BX175" s="72"/>
      <c r="BY175" s="72"/>
      <c r="BZ175" s="72"/>
      <c r="CA175" s="72"/>
      <c r="CB175" s="72"/>
      <c r="CD175" s="72" t="s">
        <v>136</v>
      </c>
      <c r="CE175" s="72"/>
      <c r="CF175" s="72"/>
      <c r="CG175" s="72"/>
      <c r="CH175" s="72"/>
      <c r="CI175" s="72"/>
      <c r="CJ175" s="72"/>
      <c r="CL175" s="72" t="s">
        <v>136</v>
      </c>
      <c r="CM175" s="72"/>
      <c r="CN175" s="72"/>
      <c r="CO175" s="72"/>
      <c r="CP175" s="72"/>
      <c r="CQ175" s="72"/>
      <c r="CR175" s="72"/>
      <c r="CT175" s="72" t="s">
        <v>136</v>
      </c>
      <c r="CU175" s="72"/>
      <c r="CV175" s="72"/>
      <c r="CW175" s="72"/>
      <c r="CX175" s="72"/>
      <c r="CY175" s="72"/>
      <c r="CZ175" s="72"/>
      <c r="DB175" s="72" t="s">
        <v>136</v>
      </c>
      <c r="DC175" s="72"/>
      <c r="DD175" s="72"/>
      <c r="DE175" s="72"/>
      <c r="DF175" s="72"/>
      <c r="DG175" s="72"/>
      <c r="DH175" s="72"/>
      <c r="DJ175" s="72" t="s">
        <v>136</v>
      </c>
      <c r="DK175" s="72"/>
      <c r="DL175" s="72"/>
      <c r="DM175" s="72"/>
      <c r="DN175" s="72"/>
      <c r="DO175" s="72"/>
      <c r="DP175" s="72"/>
      <c r="DR175" s="72" t="s">
        <v>136</v>
      </c>
      <c r="DS175" s="72"/>
      <c r="DT175" s="72"/>
      <c r="DU175" s="72"/>
      <c r="DV175" s="72"/>
      <c r="DW175" s="72"/>
      <c r="DX175" s="72"/>
      <c r="DZ175" s="72" t="s">
        <v>136</v>
      </c>
      <c r="EA175" s="72"/>
      <c r="EB175" s="72"/>
      <c r="EC175" s="72"/>
      <c r="ED175" s="72"/>
      <c r="EE175" s="72"/>
      <c r="EF175" s="72"/>
      <c r="EH175" s="72" t="s">
        <v>136</v>
      </c>
      <c r="EI175" s="72"/>
      <c r="EJ175" s="72"/>
      <c r="EK175" s="72"/>
      <c r="EL175" s="72"/>
      <c r="EM175" s="72"/>
      <c r="EN175" s="72"/>
      <c r="EP175" s="72" t="s">
        <v>136</v>
      </c>
      <c r="EQ175" s="72"/>
      <c r="ER175" s="72"/>
      <c r="ES175" s="72"/>
      <c r="ET175" s="72"/>
      <c r="EU175" s="72"/>
      <c r="EV175" s="72"/>
      <c r="EX175" s="72" t="s">
        <v>136</v>
      </c>
      <c r="EY175" s="72"/>
      <c r="EZ175" s="72"/>
      <c r="FA175" s="72"/>
      <c r="FB175" s="72"/>
      <c r="FC175" s="72"/>
      <c r="FD175" s="72"/>
    </row>
    <row r="176" customFormat="false" ht="14.6" hidden="false" customHeight="false" outlineLevel="0" collapsed="false">
      <c r="J176" s="73" t="str">
        <f aca="false">J178</f>
        <v>Construction of a wall on the line of junction, placed wholly on our own land.</v>
      </c>
      <c r="K176" s="73"/>
      <c r="L176" s="73"/>
      <c r="M176" s="73"/>
      <c r="N176" s="73"/>
      <c r="O176" s="73"/>
      <c r="P176" s="73"/>
      <c r="R176" s="1" t="str">
        <f aca="false">R178</f>
        <v>Construction of a wall on the line of junction, placed wholly on our own land.</v>
      </c>
      <c r="Z176" s="1" t="str">
        <f aca="false">Z178</f>
        <v>Construction of a wall on the line of junction, placed wholly on our own land.</v>
      </c>
      <c r="AH176" s="1" t="str">
        <f aca="false">AH178</f>
        <v>Construction of a wall on the line of junction, placed wholly on our own land.</v>
      </c>
      <c r="AP176" s="1" t="str">
        <f aca="false">AP178</f>
        <v>Construction of a wall on the line of junction, placed wholly on our own land.</v>
      </c>
      <c r="AX176" s="1" t="str">
        <f aca="false">AX178</f>
        <v>Construction of a wall on the line of junction, placed wholly on our own land.</v>
      </c>
      <c r="BF176" s="1" t="str">
        <f aca="false">BF178</f>
        <v>Construction of a wall on the line of junction, placed wholly on our own land.</v>
      </c>
      <c r="BN176" s="1" t="str">
        <f aca="false">BN178</f>
        <v>Construction of a wall on the line of junction, placed wholly on our own land.</v>
      </c>
      <c r="BV176" s="1" t="str">
        <f aca="false">BV178</f>
        <v>Construction of a wall on the line of junction, placed wholly on our own land.</v>
      </c>
      <c r="CD176" s="1" t="str">
        <f aca="false">CD178</f>
        <v>Construction of a wall on the line of junction, placed wholly on our own land.</v>
      </c>
      <c r="CL176" s="1" t="str">
        <f aca="false">CL178</f>
        <v>Construction of a wall on the line of junction, placed wholly on our own land.</v>
      </c>
      <c r="CT176" s="1" t="str">
        <f aca="false">CT178</f>
        <v>Construction of a wall on the line of junction, placed wholly on our own land.</v>
      </c>
      <c r="DB176" s="1" t="str">
        <f aca="false">DB178</f>
        <v>Construction of a wall on the line of junction, placed wholly on our own land.</v>
      </c>
      <c r="DJ176" s="1" t="str">
        <f aca="false">DJ178</f>
        <v>Construction of a wall on the line of junction, placed wholly on our own land.</v>
      </c>
      <c r="DR176" s="1" t="str">
        <f aca="false">DR178</f>
        <v>Construction of a wall on the line of junction, placed wholly on our own land.</v>
      </c>
      <c r="DZ176" s="1" t="str">
        <f aca="false">DZ178</f>
        <v>Construction of a wall on the line of junction, placed wholly on our own land.</v>
      </c>
      <c r="EH176" s="1" t="str">
        <f aca="false">EH178</f>
        <v>Construction of a wall on the line of junction, placed wholly on our own land.</v>
      </c>
      <c r="EP176" s="1" t="str">
        <f aca="false">EP178</f>
        <v>Construction of a wall on the line of junction, placed wholly on our own land.</v>
      </c>
      <c r="EX176" s="1" t="str">
        <f aca="false">EX178</f>
        <v>Construction of a wall on the line of junction, placed wholly on our own land.</v>
      </c>
    </row>
    <row r="178" customFormat="false" ht="14.6" hidden="false" customHeight="false" outlineLevel="0" collapsed="false">
      <c r="B178" s="74" t="str">
        <f aca="false">CONCATENATE(B179,B180,C180)</f>
        <v>Construction of a wall on the line of junction, placed wholly on the Building Owners' own land.</v>
      </c>
      <c r="C178" s="15"/>
      <c r="D178" s="15"/>
      <c r="E178" s="15"/>
      <c r="F178" s="15"/>
      <c r="G178" s="15"/>
      <c r="J178" s="74" t="str">
        <f aca="false">CONCATENATE(J179,J180,K180)</f>
        <v>Construction of a wall on the line of junction, placed wholly on our own land.</v>
      </c>
      <c r="K178" s="15"/>
      <c r="R178" s="74" t="str">
        <f aca="false">CONCATENATE(R179,R180,S180)</f>
        <v>Construction of a wall on the line of junction, placed wholly on our own land.</v>
      </c>
      <c r="S178" s="15"/>
      <c r="Z178" s="74" t="str">
        <f aca="false">CONCATENATE(Z179,Z180,AA180)</f>
        <v>Construction of a wall on the line of junction, placed wholly on our own land.</v>
      </c>
      <c r="AA178" s="15"/>
      <c r="AH178" s="74" t="str">
        <f aca="false">CONCATENATE(AH179,AH180,AI180)</f>
        <v>Construction of a wall on the line of junction, placed wholly on our own land.</v>
      </c>
      <c r="AI178" s="15"/>
      <c r="AP178" s="74" t="str">
        <f aca="false">CONCATENATE(AP179,AP180,AQ180)</f>
        <v>Construction of a wall on the line of junction, placed wholly on our own land.</v>
      </c>
      <c r="AQ178" s="15"/>
      <c r="AX178" s="74" t="str">
        <f aca="false">CONCATENATE(AX179,AX180,AY180)</f>
        <v>Construction of a wall on the line of junction, placed wholly on our own land.</v>
      </c>
      <c r="AY178" s="15"/>
      <c r="BF178" s="74" t="str">
        <f aca="false">CONCATENATE(BF179,BF180,BG180)</f>
        <v>Construction of a wall on the line of junction, placed wholly on our own land.</v>
      </c>
      <c r="BG178" s="15"/>
      <c r="BN178" s="74" t="str">
        <f aca="false">CONCATENATE(BN179,BN180,BO180)</f>
        <v>Construction of a wall on the line of junction, placed wholly on our own land.</v>
      </c>
      <c r="BO178" s="15"/>
      <c r="BV178" s="74" t="str">
        <f aca="false">CONCATENATE(BV179,BV180,BW180)</f>
        <v>Construction of a wall on the line of junction, placed wholly on our own land.</v>
      </c>
      <c r="BW178" s="15"/>
      <c r="CD178" s="74" t="str">
        <f aca="false">CONCATENATE(CD179,CD180,CE180)</f>
        <v>Construction of a wall on the line of junction, placed wholly on our own land.</v>
      </c>
      <c r="CE178" s="15"/>
      <c r="CL178" s="74" t="str">
        <f aca="false">CONCATENATE(CL179,CL180,CM180)</f>
        <v>Construction of a wall on the line of junction, placed wholly on our own land.</v>
      </c>
      <c r="CM178" s="15"/>
      <c r="CT178" s="74" t="str">
        <f aca="false">CONCATENATE(CT179,CT180,CU180)</f>
        <v>Construction of a wall on the line of junction, placed wholly on our own land.</v>
      </c>
      <c r="CU178" s="15"/>
      <c r="DB178" s="74" t="str">
        <f aca="false">CONCATENATE(DB179,DB180,DC180)</f>
        <v>Construction of a wall on the line of junction, placed wholly on our own land.</v>
      </c>
      <c r="DC178" s="15"/>
      <c r="DJ178" s="74" t="str">
        <f aca="false">CONCATENATE(DJ179,DJ180,DK180)</f>
        <v>Construction of a wall on the line of junction, placed wholly on our own land.</v>
      </c>
      <c r="DK178" s="15"/>
      <c r="DR178" s="74" t="str">
        <f aca="false">CONCATENATE(DR179,DR180,DS180)</f>
        <v>Construction of a wall on the line of junction, placed wholly on our own land.</v>
      </c>
      <c r="DS178" s="15"/>
      <c r="DZ178" s="74" t="str">
        <f aca="false">CONCATENATE(DZ179,DZ180,EA180)</f>
        <v>Construction of a wall on the line of junction, placed wholly on our own land.</v>
      </c>
      <c r="EA178" s="15"/>
      <c r="EH178" s="74" t="str">
        <f aca="false">CONCATENATE(EH179,EH180,EI180)</f>
        <v>Construction of a wall on the line of junction, placed wholly on our own land.</v>
      </c>
      <c r="EI178" s="15"/>
      <c r="EP178" s="74" t="str">
        <f aca="false">CONCATENATE(EP179,EP180,EQ180)</f>
        <v>Construction of a wall on the line of junction, placed wholly on our own land.</v>
      </c>
      <c r="EQ178" s="15"/>
      <c r="EX178" s="74" t="str">
        <f aca="false">CONCATENATE(EX179,EX180,EY180)</f>
        <v>Construction of a wall on the line of junction, placed wholly on our own land.</v>
      </c>
      <c r="EY178" s="15"/>
    </row>
    <row r="179" customFormat="false" ht="14.6" hidden="false" customHeight="false" outlineLevel="0" collapsed="false">
      <c r="B179" s="1" t="s">
        <v>147</v>
      </c>
      <c r="J179" s="1" t="s">
        <v>148</v>
      </c>
      <c r="R179" s="1" t="s">
        <v>148</v>
      </c>
      <c r="Z179" s="1" t="s">
        <v>148</v>
      </c>
      <c r="AH179" s="1" t="s">
        <v>148</v>
      </c>
      <c r="AP179" s="1" t="s">
        <v>148</v>
      </c>
      <c r="AX179" s="1" t="s">
        <v>148</v>
      </c>
      <c r="BF179" s="1" t="s">
        <v>148</v>
      </c>
      <c r="BN179" s="1" t="s">
        <v>148</v>
      </c>
      <c r="BV179" s="1" t="s">
        <v>148</v>
      </c>
      <c r="CD179" s="1" t="s">
        <v>148</v>
      </c>
      <c r="CL179" s="1" t="s">
        <v>148</v>
      </c>
      <c r="CT179" s="1" t="s">
        <v>148</v>
      </c>
      <c r="DB179" s="1" t="s">
        <v>148</v>
      </c>
      <c r="DJ179" s="1" t="s">
        <v>148</v>
      </c>
      <c r="DR179" s="1" t="s">
        <v>148</v>
      </c>
      <c r="DZ179" s="1" t="s">
        <v>148</v>
      </c>
      <c r="EH179" s="1" t="s">
        <v>148</v>
      </c>
      <c r="EP179" s="1" t="s">
        <v>148</v>
      </c>
      <c r="EX179" s="1" t="s">
        <v>148</v>
      </c>
    </row>
    <row r="180" customFormat="false" ht="14.6" hidden="false" customHeight="false" outlineLevel="0" collapsed="false">
      <c r="B180" s="1" t="str">
        <f aca="false">Data!$J$11</f>
        <v>Building Owners'</v>
      </c>
      <c r="C180" s="1" t="s">
        <v>149</v>
      </c>
      <c r="J180" s="1" t="str">
        <f aca="false">Data!$H$12</f>
        <v>our</v>
      </c>
      <c r="K180" s="1" t="s">
        <v>149</v>
      </c>
      <c r="R180" s="1" t="str">
        <f aca="false">Data!$H$12</f>
        <v>our</v>
      </c>
      <c r="S180" s="1" t="s">
        <v>149</v>
      </c>
      <c r="Z180" s="1" t="str">
        <f aca="false">Data!$H$12</f>
        <v>our</v>
      </c>
      <c r="AA180" s="1" t="s">
        <v>149</v>
      </c>
      <c r="AH180" s="1" t="str">
        <f aca="false">Data!$H$12</f>
        <v>our</v>
      </c>
      <c r="AI180" s="1" t="s">
        <v>149</v>
      </c>
      <c r="AP180" s="1" t="str">
        <f aca="false">Data!$H$12</f>
        <v>our</v>
      </c>
      <c r="AQ180" s="1" t="s">
        <v>149</v>
      </c>
      <c r="AX180" s="1" t="str">
        <f aca="false">Data!$H$12</f>
        <v>our</v>
      </c>
      <c r="AY180" s="1" t="s">
        <v>149</v>
      </c>
      <c r="BF180" s="1" t="str">
        <f aca="false">Data!$H$12</f>
        <v>our</v>
      </c>
      <c r="BG180" s="1" t="s">
        <v>149</v>
      </c>
      <c r="BN180" s="1" t="str">
        <f aca="false">Data!$H$12</f>
        <v>our</v>
      </c>
      <c r="BO180" s="1" t="s">
        <v>149</v>
      </c>
      <c r="BV180" s="1" t="str">
        <f aca="false">Data!$H$12</f>
        <v>our</v>
      </c>
      <c r="BW180" s="1" t="s">
        <v>149</v>
      </c>
      <c r="CD180" s="1" t="str">
        <f aca="false">Data!$H$12</f>
        <v>our</v>
      </c>
      <c r="CE180" s="1" t="s">
        <v>149</v>
      </c>
      <c r="CL180" s="1" t="str">
        <f aca="false">Data!$H$12</f>
        <v>our</v>
      </c>
      <c r="CM180" s="1" t="s">
        <v>149</v>
      </c>
      <c r="CT180" s="1" t="str">
        <f aca="false">Data!$H$12</f>
        <v>our</v>
      </c>
      <c r="CU180" s="1" t="s">
        <v>149</v>
      </c>
      <c r="DB180" s="1" t="str">
        <f aca="false">Data!$H$12</f>
        <v>our</v>
      </c>
      <c r="DC180" s="1" t="s">
        <v>149</v>
      </c>
      <c r="DJ180" s="1" t="str">
        <f aca="false">Data!$H$12</f>
        <v>our</v>
      </c>
      <c r="DK180" s="1" t="s">
        <v>149</v>
      </c>
      <c r="DR180" s="1" t="str">
        <f aca="false">Data!$H$12</f>
        <v>our</v>
      </c>
      <c r="DS180" s="1" t="s">
        <v>149</v>
      </c>
      <c r="DZ180" s="1" t="str">
        <f aca="false">Data!$H$12</f>
        <v>our</v>
      </c>
      <c r="EA180" s="1" t="s">
        <v>149</v>
      </c>
      <c r="EH180" s="1" t="str">
        <f aca="false">Data!$H$12</f>
        <v>our</v>
      </c>
      <c r="EI180" s="1" t="s">
        <v>149</v>
      </c>
      <c r="EP180" s="1" t="str">
        <f aca="false">Data!$H$12</f>
        <v>our</v>
      </c>
      <c r="EQ180" s="1" t="s">
        <v>149</v>
      </c>
      <c r="EX180" s="1" t="str">
        <f aca="false">Data!$H$12</f>
        <v>our</v>
      </c>
      <c r="EY180" s="1" t="s">
        <v>149</v>
      </c>
    </row>
    <row r="185" customFormat="false" ht="15" hidden="false" customHeight="false" outlineLevel="0" collapsed="false"/>
    <row r="186" customFormat="false" ht="15" hidden="false" customHeight="true" outlineLevel="0" collapsed="false">
      <c r="B186" s="75" t="s">
        <v>150</v>
      </c>
      <c r="C186" s="75"/>
      <c r="D186" s="75"/>
      <c r="E186" s="75"/>
      <c r="F186" s="75"/>
      <c r="G186" s="75"/>
      <c r="H186" s="75"/>
      <c r="J186" s="61" t="s">
        <v>150</v>
      </c>
      <c r="K186" s="61"/>
      <c r="L186" s="61"/>
      <c r="M186" s="61"/>
      <c r="N186" s="61"/>
      <c r="O186" s="61"/>
      <c r="P186" s="61"/>
      <c r="R186" s="61" t="s">
        <v>150</v>
      </c>
      <c r="S186" s="61"/>
      <c r="T186" s="61"/>
      <c r="U186" s="61"/>
      <c r="V186" s="61"/>
      <c r="W186" s="61"/>
      <c r="X186" s="61"/>
      <c r="Z186" s="61" t="s">
        <v>150</v>
      </c>
      <c r="AA186" s="61"/>
      <c r="AB186" s="61"/>
      <c r="AC186" s="61"/>
      <c r="AD186" s="61"/>
      <c r="AE186" s="61"/>
      <c r="AF186" s="61"/>
      <c r="AH186" s="61" t="s">
        <v>150</v>
      </c>
      <c r="AI186" s="61"/>
      <c r="AJ186" s="61"/>
      <c r="AK186" s="61"/>
      <c r="AL186" s="61"/>
      <c r="AM186" s="61"/>
      <c r="AN186" s="61"/>
      <c r="AP186" s="61" t="s">
        <v>150</v>
      </c>
      <c r="AQ186" s="61"/>
      <c r="AR186" s="61"/>
      <c r="AS186" s="61"/>
      <c r="AT186" s="61"/>
      <c r="AU186" s="61"/>
      <c r="AV186" s="61"/>
      <c r="AX186" s="61" t="s">
        <v>150</v>
      </c>
      <c r="AY186" s="61"/>
      <c r="AZ186" s="61"/>
      <c r="BA186" s="61"/>
      <c r="BB186" s="61"/>
      <c r="BC186" s="61"/>
      <c r="BD186" s="61"/>
      <c r="BF186" s="61" t="s">
        <v>150</v>
      </c>
      <c r="BG186" s="61"/>
      <c r="BH186" s="61"/>
      <c r="BI186" s="61"/>
      <c r="BJ186" s="61"/>
      <c r="BK186" s="61"/>
      <c r="BL186" s="61"/>
      <c r="BN186" s="61" t="s">
        <v>150</v>
      </c>
      <c r="BO186" s="61"/>
      <c r="BP186" s="61"/>
      <c r="BQ186" s="61"/>
      <c r="BR186" s="61"/>
      <c r="BS186" s="61"/>
      <c r="BT186" s="61"/>
      <c r="BV186" s="61" t="s">
        <v>150</v>
      </c>
      <c r="BW186" s="61"/>
      <c r="BX186" s="61"/>
      <c r="BY186" s="61"/>
      <c r="BZ186" s="61"/>
      <c r="CA186" s="61"/>
      <c r="CB186" s="61"/>
      <c r="CD186" s="61" t="s">
        <v>150</v>
      </c>
      <c r="CE186" s="61"/>
      <c r="CF186" s="61"/>
      <c r="CG186" s="61"/>
      <c r="CH186" s="61"/>
      <c r="CI186" s="61"/>
      <c r="CJ186" s="61"/>
      <c r="CL186" s="61" t="s">
        <v>150</v>
      </c>
      <c r="CM186" s="61"/>
      <c r="CN186" s="61"/>
      <c r="CO186" s="61"/>
      <c r="CP186" s="61"/>
      <c r="CQ186" s="61"/>
      <c r="CR186" s="61"/>
      <c r="CT186" s="61" t="s">
        <v>150</v>
      </c>
      <c r="CU186" s="61"/>
      <c r="CV186" s="61"/>
      <c r="CW186" s="61"/>
      <c r="CX186" s="61"/>
      <c r="CY186" s="61"/>
      <c r="CZ186" s="61"/>
      <c r="DB186" s="61" t="s">
        <v>150</v>
      </c>
      <c r="DC186" s="61"/>
      <c r="DD186" s="61"/>
      <c r="DE186" s="61"/>
      <c r="DF186" s="61"/>
      <c r="DG186" s="61"/>
      <c r="DH186" s="61"/>
      <c r="DJ186" s="61" t="s">
        <v>150</v>
      </c>
      <c r="DK186" s="61"/>
      <c r="DL186" s="61"/>
      <c r="DM186" s="61"/>
      <c r="DN186" s="61"/>
      <c r="DO186" s="61"/>
      <c r="DP186" s="61"/>
      <c r="DR186" s="61" t="s">
        <v>150</v>
      </c>
      <c r="DS186" s="61"/>
      <c r="DT186" s="61"/>
      <c r="DU186" s="61"/>
      <c r="DV186" s="61"/>
      <c r="DW186" s="61"/>
      <c r="DX186" s="61"/>
      <c r="DZ186" s="61" t="s">
        <v>150</v>
      </c>
      <c r="EA186" s="61"/>
      <c r="EB186" s="61"/>
      <c r="EC186" s="61"/>
      <c r="ED186" s="61"/>
      <c r="EE186" s="61"/>
      <c r="EF186" s="61"/>
      <c r="EH186" s="61" t="s">
        <v>150</v>
      </c>
      <c r="EI186" s="61"/>
      <c r="EJ186" s="61"/>
      <c r="EK186" s="61"/>
      <c r="EL186" s="61"/>
      <c r="EM186" s="61"/>
      <c r="EN186" s="61"/>
      <c r="EP186" s="61" t="s">
        <v>150</v>
      </c>
      <c r="EQ186" s="61"/>
      <c r="ER186" s="61"/>
      <c r="ES186" s="61"/>
      <c r="ET186" s="61"/>
      <c r="EU186" s="61"/>
      <c r="EV186" s="61"/>
      <c r="EX186" s="61" t="s">
        <v>150</v>
      </c>
      <c r="EY186" s="61"/>
      <c r="EZ186" s="61"/>
      <c r="FA186" s="61"/>
      <c r="FB186" s="61"/>
      <c r="FC186" s="61"/>
      <c r="FD186" s="61"/>
    </row>
    <row r="187" customFormat="false" ht="15.75" hidden="false" customHeight="true" outlineLevel="0" collapsed="false">
      <c r="B187" s="76" t="s">
        <v>151</v>
      </c>
      <c r="C187" s="76"/>
      <c r="D187" s="76"/>
      <c r="E187" s="76"/>
      <c r="F187" s="76"/>
      <c r="G187" s="76"/>
      <c r="H187" s="76"/>
      <c r="J187" s="61" t="s">
        <v>151</v>
      </c>
      <c r="K187" s="61"/>
      <c r="L187" s="61"/>
      <c r="M187" s="61"/>
      <c r="N187" s="61"/>
      <c r="O187" s="61"/>
      <c r="P187" s="61"/>
      <c r="R187" s="61" t="s">
        <v>151</v>
      </c>
      <c r="S187" s="61"/>
      <c r="T187" s="61"/>
      <c r="U187" s="61"/>
      <c r="V187" s="61"/>
      <c r="W187" s="61"/>
      <c r="X187" s="61"/>
      <c r="Z187" s="61" t="s">
        <v>151</v>
      </c>
      <c r="AA187" s="61"/>
      <c r="AB187" s="61"/>
      <c r="AC187" s="61"/>
      <c r="AD187" s="61"/>
      <c r="AE187" s="61"/>
      <c r="AF187" s="61"/>
      <c r="AH187" s="61" t="s">
        <v>151</v>
      </c>
      <c r="AI187" s="61"/>
      <c r="AJ187" s="61"/>
      <c r="AK187" s="61"/>
      <c r="AL187" s="61"/>
      <c r="AM187" s="61"/>
      <c r="AN187" s="61"/>
      <c r="AP187" s="61" t="s">
        <v>151</v>
      </c>
      <c r="AQ187" s="61"/>
      <c r="AR187" s="61"/>
      <c r="AS187" s="61"/>
      <c r="AT187" s="61"/>
      <c r="AU187" s="61"/>
      <c r="AV187" s="61"/>
      <c r="AX187" s="61" t="s">
        <v>151</v>
      </c>
      <c r="AY187" s="61"/>
      <c r="AZ187" s="61"/>
      <c r="BA187" s="61"/>
      <c r="BB187" s="61"/>
      <c r="BC187" s="61"/>
      <c r="BD187" s="61"/>
      <c r="BF187" s="61" t="s">
        <v>151</v>
      </c>
      <c r="BG187" s="61"/>
      <c r="BH187" s="61"/>
      <c r="BI187" s="61"/>
      <c r="BJ187" s="61"/>
      <c r="BK187" s="61"/>
      <c r="BL187" s="61"/>
      <c r="BN187" s="61" t="s">
        <v>151</v>
      </c>
      <c r="BO187" s="61"/>
      <c r="BP187" s="61"/>
      <c r="BQ187" s="61"/>
      <c r="BR187" s="61"/>
      <c r="BS187" s="61"/>
      <c r="BT187" s="61"/>
      <c r="BV187" s="61" t="s">
        <v>151</v>
      </c>
      <c r="BW187" s="61"/>
      <c r="BX187" s="61"/>
      <c r="BY187" s="61"/>
      <c r="BZ187" s="61"/>
      <c r="CA187" s="61"/>
      <c r="CB187" s="61"/>
      <c r="CD187" s="61" t="s">
        <v>151</v>
      </c>
      <c r="CE187" s="61"/>
      <c r="CF187" s="61"/>
      <c r="CG187" s="61"/>
      <c r="CH187" s="61"/>
      <c r="CI187" s="61"/>
      <c r="CJ187" s="61"/>
      <c r="CL187" s="61" t="s">
        <v>151</v>
      </c>
      <c r="CM187" s="61"/>
      <c r="CN187" s="61"/>
      <c r="CO187" s="61"/>
      <c r="CP187" s="61"/>
      <c r="CQ187" s="61"/>
      <c r="CR187" s="61"/>
      <c r="CT187" s="61" t="s">
        <v>151</v>
      </c>
      <c r="CU187" s="61"/>
      <c r="CV187" s="61"/>
      <c r="CW187" s="61"/>
      <c r="CX187" s="61"/>
      <c r="CY187" s="61"/>
      <c r="CZ187" s="61"/>
      <c r="DB187" s="61" t="s">
        <v>151</v>
      </c>
      <c r="DC187" s="61"/>
      <c r="DD187" s="61"/>
      <c r="DE187" s="61"/>
      <c r="DF187" s="61"/>
      <c r="DG187" s="61"/>
      <c r="DH187" s="61"/>
      <c r="DJ187" s="61" t="s">
        <v>151</v>
      </c>
      <c r="DK187" s="61"/>
      <c r="DL187" s="61"/>
      <c r="DM187" s="61"/>
      <c r="DN187" s="61"/>
      <c r="DO187" s="61"/>
      <c r="DP187" s="61"/>
      <c r="DR187" s="61" t="s">
        <v>151</v>
      </c>
      <c r="DS187" s="61"/>
      <c r="DT187" s="61"/>
      <c r="DU187" s="61"/>
      <c r="DV187" s="61"/>
      <c r="DW187" s="61"/>
      <c r="DX187" s="61"/>
      <c r="DZ187" s="61" t="s">
        <v>151</v>
      </c>
      <c r="EA187" s="61"/>
      <c r="EB187" s="61"/>
      <c r="EC187" s="61"/>
      <c r="ED187" s="61"/>
      <c r="EE187" s="61"/>
      <c r="EF187" s="61"/>
      <c r="EH187" s="61" t="s">
        <v>151</v>
      </c>
      <c r="EI187" s="61"/>
      <c r="EJ187" s="61"/>
      <c r="EK187" s="61"/>
      <c r="EL187" s="61"/>
      <c r="EM187" s="61"/>
      <c r="EN187" s="61"/>
      <c r="EP187" s="61" t="s">
        <v>151</v>
      </c>
      <c r="EQ187" s="61"/>
      <c r="ER187" s="61"/>
      <c r="ES187" s="61"/>
      <c r="ET187" s="61"/>
      <c r="EU187" s="61"/>
      <c r="EV187" s="61"/>
      <c r="EX187" s="61" t="s">
        <v>151</v>
      </c>
      <c r="EY187" s="61"/>
      <c r="EZ187" s="61"/>
      <c r="FA187" s="61"/>
      <c r="FB187" s="61"/>
      <c r="FC187" s="61"/>
      <c r="FD187" s="61"/>
    </row>
    <row r="190" customFormat="false" ht="14.6" hidden="false" customHeight="false" outlineLevel="0" collapsed="false">
      <c r="B190" s="1" t="s">
        <v>152</v>
      </c>
      <c r="J190" s="1" t="s">
        <v>152</v>
      </c>
      <c r="R190" s="1" t="s">
        <v>152</v>
      </c>
      <c r="Z190" s="1" t="s">
        <v>152</v>
      </c>
      <c r="AH190" s="1" t="s">
        <v>152</v>
      </c>
      <c r="AP190" s="1" t="s">
        <v>152</v>
      </c>
      <c r="AX190" s="1" t="s">
        <v>152</v>
      </c>
      <c r="BF190" s="1" t="s">
        <v>152</v>
      </c>
      <c r="BN190" s="1" t="s">
        <v>152</v>
      </c>
      <c r="BV190" s="1" t="s">
        <v>152</v>
      </c>
      <c r="CD190" s="1" t="s">
        <v>152</v>
      </c>
      <c r="CL190" s="1" t="s">
        <v>152</v>
      </c>
      <c r="CT190" s="1" t="s">
        <v>152</v>
      </c>
      <c r="DB190" s="1" t="s">
        <v>152</v>
      </c>
      <c r="DJ190" s="1" t="s">
        <v>152</v>
      </c>
      <c r="DR190" s="1" t="s">
        <v>152</v>
      </c>
      <c r="DZ190" s="1" t="s">
        <v>152</v>
      </c>
      <c r="EH190" s="1" t="s">
        <v>152</v>
      </c>
      <c r="EP190" s="1" t="s">
        <v>152</v>
      </c>
      <c r="EX190" s="1" t="s">
        <v>152</v>
      </c>
    </row>
    <row r="191" customFormat="false" ht="15" hidden="false" customHeight="true" outlineLevel="0" collapsed="false">
      <c r="A191" s="1" t="s">
        <v>153</v>
      </c>
      <c r="B191" s="73" t="str">
        <f aca="false">CONCATENATE(B190,$B$11,$C$11," &amp; ",Data!I48)</f>
        <v>Party Wall Matters - 107 &amp; 105 Rosebery Road, London, N10 2LD</v>
      </c>
      <c r="C191" s="73"/>
      <c r="D191" s="73"/>
      <c r="E191" s="73"/>
      <c r="F191" s="73"/>
      <c r="G191" s="73"/>
      <c r="H191" s="73"/>
      <c r="J191" s="73" t="str">
        <f aca="false">CONCATENATE(J190,$B$11,$C$11," &amp; ",Data!I130)</f>
        <v>Party Wall Matters - 107 &amp; 109 Rosebery Road, London, N10 2LD</v>
      </c>
      <c r="K191" s="73"/>
      <c r="L191" s="73"/>
      <c r="M191" s="73"/>
      <c r="N191" s="73"/>
      <c r="O191" s="73"/>
      <c r="P191" s="73"/>
      <c r="R191" s="73" t="str">
        <f aca="false">CONCATENATE(R190,$B$11,$C$11," &amp; ",Data!I212)</f>
        <v>Party Wall Matters - 107 &amp; </v>
      </c>
      <c r="S191" s="73"/>
      <c r="T191" s="73"/>
      <c r="U191" s="73"/>
      <c r="V191" s="73"/>
      <c r="W191" s="73"/>
      <c r="X191" s="73"/>
      <c r="Z191" s="73" t="str">
        <f aca="false">CONCATENATE(Z190,$B$11,$C$11," &amp; ",Data!I294)</f>
        <v>Party Wall Matters - 107 &amp; </v>
      </c>
      <c r="AA191" s="73"/>
      <c r="AB191" s="73"/>
      <c r="AC191" s="73"/>
      <c r="AD191" s="73"/>
      <c r="AE191" s="73"/>
      <c r="AF191" s="73"/>
      <c r="AH191" s="73" t="str">
        <f aca="false">CONCATENATE(AH190,$B$11,$C$11," &amp; ",Data!I376)</f>
        <v>Party Wall Matters - 107 &amp; </v>
      </c>
      <c r="AI191" s="73"/>
      <c r="AJ191" s="73"/>
      <c r="AK191" s="73"/>
      <c r="AL191" s="73"/>
      <c r="AM191" s="73"/>
      <c r="AN191" s="73"/>
      <c r="AP191" s="73" t="str">
        <f aca="false">CONCATENATE(AP190,$B$11,$C$11," &amp; ",Data!I458)</f>
        <v>Party Wall Matters - 107 &amp; </v>
      </c>
      <c r="AQ191" s="73"/>
      <c r="AR191" s="73"/>
      <c r="AS191" s="73"/>
      <c r="AT191" s="73"/>
      <c r="AU191" s="73"/>
      <c r="AV191" s="73"/>
      <c r="AX191" s="73" t="str">
        <f aca="false">CONCATENATE(AX190,$B$11,$C$11," &amp; ",Data!I540)</f>
        <v>Party Wall Matters - 107 &amp; </v>
      </c>
      <c r="AY191" s="73"/>
      <c r="AZ191" s="73"/>
      <c r="BA191" s="73"/>
      <c r="BB191" s="73"/>
      <c r="BC191" s="73"/>
      <c r="BD191" s="73"/>
      <c r="BF191" s="73" t="str">
        <f aca="false">CONCATENATE(BF190,$B$11,$C$11," &amp; ",Data!I622)</f>
        <v>Party Wall Matters - 107 &amp; </v>
      </c>
      <c r="BG191" s="73"/>
      <c r="BH191" s="73"/>
      <c r="BI191" s="73"/>
      <c r="BJ191" s="73"/>
      <c r="BK191" s="73"/>
      <c r="BL191" s="73"/>
      <c r="BN191" s="73" t="str">
        <f aca="false">CONCATENATE(BN190,$B$11,$C$11," &amp; ",Data!I704)</f>
        <v>Party Wall Matters - 107 &amp; </v>
      </c>
      <c r="BO191" s="73"/>
      <c r="BP191" s="73"/>
      <c r="BQ191" s="73"/>
      <c r="BR191" s="73"/>
      <c r="BS191" s="73"/>
      <c r="BT191" s="73"/>
      <c r="BV191" s="73" t="str">
        <f aca="false">CONCATENATE(BV190,$B$11,$C$11," &amp; ",Data!I786)</f>
        <v>Party Wall Matters - 107 &amp; </v>
      </c>
      <c r="BW191" s="73"/>
      <c r="BX191" s="73"/>
      <c r="BY191" s="73"/>
      <c r="BZ191" s="73"/>
      <c r="CA191" s="73"/>
      <c r="CB191" s="73"/>
      <c r="CD191" s="73" t="str">
        <f aca="false">CONCATENATE(CD190,$B$11,$C$11," &amp; ",Data!I868)</f>
        <v>Party Wall Matters - 107 &amp; </v>
      </c>
      <c r="CE191" s="73"/>
      <c r="CF191" s="73"/>
      <c r="CG191" s="73"/>
      <c r="CH191" s="73"/>
      <c r="CI191" s="73"/>
      <c r="CJ191" s="73"/>
      <c r="CL191" s="73" t="str">
        <f aca="false">CONCATENATE(CL190,$B$11,$C$11," &amp; ",Data!I950)</f>
        <v>Party Wall Matters - 107 &amp; </v>
      </c>
      <c r="CM191" s="73"/>
      <c r="CN191" s="73"/>
      <c r="CO191" s="73"/>
      <c r="CP191" s="73"/>
      <c r="CQ191" s="73"/>
      <c r="CR191" s="73"/>
      <c r="CT191" s="73" t="str">
        <f aca="false">CONCATENATE(CT190,$B$11,$C$11," &amp; ",Data!I1032)</f>
        <v>Party Wall Matters - 107 &amp; </v>
      </c>
      <c r="CU191" s="73"/>
      <c r="CV191" s="73"/>
      <c r="CW191" s="73"/>
      <c r="CX191" s="73"/>
      <c r="CY191" s="73"/>
      <c r="CZ191" s="73"/>
      <c r="DB191" s="73" t="str">
        <f aca="false">CONCATENATE(DB190,$B$11,$C$11," &amp; ",Data!I1114)</f>
        <v>Party Wall Matters - 107 &amp; </v>
      </c>
      <c r="DC191" s="73"/>
      <c r="DD191" s="73"/>
      <c r="DE191" s="73"/>
      <c r="DF191" s="73"/>
      <c r="DG191" s="73"/>
      <c r="DH191" s="73"/>
      <c r="DJ191" s="73" t="str">
        <f aca="false">CONCATENATE(DJ190,$B$11,$C$11," &amp; ",Data!I1196)</f>
        <v>Party Wall Matters - 107 &amp; </v>
      </c>
      <c r="DK191" s="73"/>
      <c r="DL191" s="73"/>
      <c r="DM191" s="73"/>
      <c r="DN191" s="73"/>
      <c r="DO191" s="73"/>
      <c r="DP191" s="73"/>
      <c r="DR191" s="73" t="str">
        <f aca="false">CONCATENATE(DR190,$B$11,$C$11," &amp; ",Data!I1278)</f>
        <v>Party Wall Matters - 107 &amp; </v>
      </c>
      <c r="DS191" s="73"/>
      <c r="DT191" s="73"/>
      <c r="DU191" s="73"/>
      <c r="DV191" s="73"/>
      <c r="DW191" s="73"/>
      <c r="DX191" s="73"/>
      <c r="DZ191" s="73" t="str">
        <f aca="false">CONCATENATE(DZ190,$B$11,$C$11," &amp; ",Data!I1360)</f>
        <v>Party Wall Matters - 107 &amp; </v>
      </c>
      <c r="EA191" s="73"/>
      <c r="EB191" s="73"/>
      <c r="EC191" s="73"/>
      <c r="ED191" s="73"/>
      <c r="EE191" s="73"/>
      <c r="EF191" s="73"/>
      <c r="EH191" s="73" t="str">
        <f aca="false">CONCATENATE(EH190,$B$11,$C$11," &amp; ",Data!I1442)</f>
        <v>Party Wall Matters - 107 &amp; </v>
      </c>
      <c r="EI191" s="73"/>
      <c r="EJ191" s="73"/>
      <c r="EK191" s="73"/>
      <c r="EL191" s="73"/>
      <c r="EM191" s="73"/>
      <c r="EN191" s="73"/>
      <c r="EP191" s="73" t="str">
        <f aca="false">CONCATENATE(EP190,$B$11,$C$11," &amp; ",Data!I1524)</f>
        <v>Party Wall Matters - 107 &amp; </v>
      </c>
      <c r="EQ191" s="73"/>
      <c r="ER191" s="73"/>
      <c r="ES191" s="73"/>
      <c r="ET191" s="73"/>
      <c r="EU191" s="73"/>
      <c r="EV191" s="73"/>
      <c r="EX191" s="73" t="str">
        <f aca="false">CONCATENATE(EX190,$B$11,$C$11," &amp; ",Data!I1606)</f>
        <v>Party Wall Matters - 107 &amp; </v>
      </c>
      <c r="EY191" s="73"/>
      <c r="EZ191" s="73"/>
      <c r="FA191" s="73"/>
      <c r="FB191" s="73"/>
      <c r="FC191" s="73"/>
      <c r="FD191" s="73"/>
    </row>
    <row r="192" customFormat="false" ht="15" hidden="false" customHeight="true" outlineLevel="0" collapsed="false">
      <c r="A192" s="1" t="s">
        <v>154</v>
      </c>
      <c r="B192" s="73" t="str">
        <f aca="false">CONCATENATE(B190,Data!$I$26," &amp; ",Data!I48)</f>
        <v>Party Wall Matters - 107 Rosebery Road, London, N10 2LD &amp; 105 Rosebery Road, London, N10 2LD</v>
      </c>
      <c r="C192" s="73"/>
      <c r="D192" s="73"/>
      <c r="E192" s="73"/>
      <c r="F192" s="73"/>
      <c r="G192" s="73"/>
      <c r="H192" s="73"/>
      <c r="J192" s="73" t="str">
        <f aca="false">CONCATENATE(J190,Data!$I$26," &amp; ",Data!I130)</f>
        <v>Party Wall Matters - 107 Rosebery Road, London, N10 2LD &amp; 109 Rosebery Road, London, N10 2LD</v>
      </c>
      <c r="K192" s="73"/>
      <c r="L192" s="73"/>
      <c r="M192" s="73"/>
      <c r="N192" s="73"/>
      <c r="O192" s="73"/>
      <c r="P192" s="73"/>
      <c r="R192" s="73" t="str">
        <f aca="false">CONCATENATE(R190,Data!$I$26," &amp; ",Data!I212)</f>
        <v>Party Wall Matters - 107 Rosebery Road, London, N10 2LD &amp; </v>
      </c>
      <c r="S192" s="73"/>
      <c r="T192" s="73"/>
      <c r="U192" s="73"/>
      <c r="V192" s="73"/>
      <c r="W192" s="73"/>
      <c r="X192" s="73"/>
      <c r="Z192" s="73" t="str">
        <f aca="false">CONCATENATE(Z190,Data!$I$26," &amp; ",Data!I294)</f>
        <v>Party Wall Matters - 107 Rosebery Road, London, N10 2LD &amp; </v>
      </c>
      <c r="AA192" s="73"/>
      <c r="AB192" s="73"/>
      <c r="AC192" s="73"/>
      <c r="AD192" s="73"/>
      <c r="AE192" s="73"/>
      <c r="AF192" s="73"/>
      <c r="AH192" s="73" t="str">
        <f aca="false">CONCATENATE(AH190,Data!$I$26," &amp; ",Data!I376)</f>
        <v>Party Wall Matters - 107 Rosebery Road, London, N10 2LD &amp; </v>
      </c>
      <c r="AI192" s="73"/>
      <c r="AJ192" s="73"/>
      <c r="AK192" s="73"/>
      <c r="AL192" s="73"/>
      <c r="AM192" s="73"/>
      <c r="AN192" s="73"/>
      <c r="AP192" s="73" t="str">
        <f aca="false">CONCATENATE(AP190,Data!$I$26," &amp; ",Data!I458)</f>
        <v>Party Wall Matters - 107 Rosebery Road, London, N10 2LD &amp; </v>
      </c>
      <c r="AQ192" s="73"/>
      <c r="AR192" s="73"/>
      <c r="AS192" s="73"/>
      <c r="AT192" s="73"/>
      <c r="AU192" s="73"/>
      <c r="AV192" s="73"/>
      <c r="AX192" s="73" t="str">
        <f aca="false">CONCATENATE(AX190,Data!$I$26," &amp; ",Data!I540)</f>
        <v>Party Wall Matters - 107 Rosebery Road, London, N10 2LD &amp; </v>
      </c>
      <c r="AY192" s="73"/>
      <c r="AZ192" s="73"/>
      <c r="BA192" s="73"/>
      <c r="BB192" s="73"/>
      <c r="BC192" s="73"/>
      <c r="BD192" s="73"/>
      <c r="BF192" s="73" t="str">
        <f aca="false">CONCATENATE(BF190,Data!$I$26," &amp; ",Data!I622)</f>
        <v>Party Wall Matters - 107 Rosebery Road, London, N10 2LD &amp; </v>
      </c>
      <c r="BG192" s="73"/>
      <c r="BH192" s="73"/>
      <c r="BI192" s="73"/>
      <c r="BJ192" s="73"/>
      <c r="BK192" s="73"/>
      <c r="BL192" s="73"/>
      <c r="BN192" s="73" t="str">
        <f aca="false">CONCATENATE(BN190,Data!$I$26," &amp; ",Data!I704)</f>
        <v>Party Wall Matters - 107 Rosebery Road, London, N10 2LD &amp; </v>
      </c>
      <c r="BO192" s="73"/>
      <c r="BP192" s="73"/>
      <c r="BQ192" s="73"/>
      <c r="BR192" s="73"/>
      <c r="BS192" s="73"/>
      <c r="BT192" s="73"/>
      <c r="BV192" s="73" t="str">
        <f aca="false">CONCATENATE(BV190,Data!$I$26," &amp; ",Data!I786)</f>
        <v>Party Wall Matters - 107 Rosebery Road, London, N10 2LD &amp; </v>
      </c>
      <c r="BW192" s="73"/>
      <c r="BX192" s="73"/>
      <c r="BY192" s="73"/>
      <c r="BZ192" s="73"/>
      <c r="CA192" s="73"/>
      <c r="CB192" s="73"/>
      <c r="CD192" s="73" t="str">
        <f aca="false">CONCATENATE(CD190,Data!$I$26," &amp; ",Data!I868)</f>
        <v>Party Wall Matters - 107 Rosebery Road, London, N10 2LD &amp; </v>
      </c>
      <c r="CE192" s="73"/>
      <c r="CF192" s="73"/>
      <c r="CG192" s="73"/>
      <c r="CH192" s="73"/>
      <c r="CI192" s="73"/>
      <c r="CJ192" s="73"/>
      <c r="CL192" s="73" t="str">
        <f aca="false">CONCATENATE(CL190,Data!$I$26," &amp; ",Data!I950)</f>
        <v>Party Wall Matters - 107 Rosebery Road, London, N10 2LD &amp; </v>
      </c>
      <c r="CM192" s="73"/>
      <c r="CN192" s="73"/>
      <c r="CO192" s="73"/>
      <c r="CP192" s="73"/>
      <c r="CQ192" s="73"/>
      <c r="CR192" s="73"/>
      <c r="CT192" s="73" t="str">
        <f aca="false">CONCATENATE(CT190,Data!$I$26," &amp; ",Data!I1032)</f>
        <v>Party Wall Matters - 107 Rosebery Road, London, N10 2LD &amp; </v>
      </c>
      <c r="CU192" s="73"/>
      <c r="CV192" s="73"/>
      <c r="CW192" s="73"/>
      <c r="CX192" s="73"/>
      <c r="CY192" s="73"/>
      <c r="CZ192" s="73"/>
      <c r="DB192" s="73" t="str">
        <f aca="false">CONCATENATE(DB190,Data!$I$26," &amp; ",Data!I1114)</f>
        <v>Party Wall Matters - 107 Rosebery Road, London, N10 2LD &amp; </v>
      </c>
      <c r="DC192" s="73"/>
      <c r="DD192" s="73"/>
      <c r="DE192" s="73"/>
      <c r="DF192" s="73"/>
      <c r="DG192" s="73"/>
      <c r="DH192" s="73"/>
      <c r="DJ192" s="73" t="str">
        <f aca="false">CONCATENATE(DJ190,Data!$I$26," &amp; ",Data!I1196)</f>
        <v>Party Wall Matters - 107 Rosebery Road, London, N10 2LD &amp; </v>
      </c>
      <c r="DK192" s="73"/>
      <c r="DL192" s="73"/>
      <c r="DM192" s="73"/>
      <c r="DN192" s="73"/>
      <c r="DO192" s="73"/>
      <c r="DP192" s="73"/>
      <c r="DR192" s="73" t="str">
        <f aca="false">CONCATENATE(DR190,Data!$I$26," &amp; ",Data!I1278)</f>
        <v>Party Wall Matters - 107 Rosebery Road, London, N10 2LD &amp; </v>
      </c>
      <c r="DS192" s="73"/>
      <c r="DT192" s="73"/>
      <c r="DU192" s="73"/>
      <c r="DV192" s="73"/>
      <c r="DW192" s="73"/>
      <c r="DX192" s="73"/>
      <c r="DZ192" s="73" t="str">
        <f aca="false">CONCATENATE(DZ190,Data!$I$26," &amp; ",Data!I1360)</f>
        <v>Party Wall Matters - 107 Rosebery Road, London, N10 2LD &amp; </v>
      </c>
      <c r="EA192" s="73"/>
      <c r="EB192" s="73"/>
      <c r="EC192" s="73"/>
      <c r="ED192" s="73"/>
      <c r="EE192" s="73"/>
      <c r="EF192" s="73"/>
      <c r="EH192" s="73" t="str">
        <f aca="false">CONCATENATE(EH190,Data!$I$26," &amp; ",Data!I1442)</f>
        <v>Party Wall Matters - 107 Rosebery Road, London, N10 2LD &amp; </v>
      </c>
      <c r="EI192" s="73"/>
      <c r="EJ192" s="73"/>
      <c r="EK192" s="73"/>
      <c r="EL192" s="73"/>
      <c r="EM192" s="73"/>
      <c r="EN192" s="73"/>
      <c r="EP192" s="73" t="str">
        <f aca="false">CONCATENATE(EP190,Data!$I$26," &amp; ",Data!I1524)</f>
        <v>Party Wall Matters - 107 Rosebery Road, London, N10 2LD &amp; </v>
      </c>
      <c r="EQ192" s="73"/>
      <c r="ER192" s="73"/>
      <c r="ES192" s="73"/>
      <c r="ET192" s="73"/>
      <c r="EU192" s="73"/>
      <c r="EV192" s="73"/>
      <c r="EX192" s="73" t="str">
        <f aca="false">CONCATENATE(EX190,Data!$I$26," &amp; ",Data!I1606)</f>
        <v>Party Wall Matters - 107 Rosebery Road, London, N10 2LD &amp; </v>
      </c>
      <c r="EY192" s="73"/>
      <c r="EZ192" s="73"/>
      <c r="FA192" s="73"/>
      <c r="FB192" s="73"/>
      <c r="FC192" s="73"/>
      <c r="FD192" s="73"/>
    </row>
    <row r="195" customFormat="false" ht="15" hidden="false" customHeight="true" outlineLevel="0" collapsed="false"/>
    <row r="197" customFormat="false" ht="14.6" hidden="false" customHeight="false" outlineLevel="0" collapsed="false">
      <c r="J197" s="77" t="s">
        <v>155</v>
      </c>
      <c r="K197" s="77"/>
      <c r="L197" s="77"/>
      <c r="M197" s="77"/>
      <c r="N197" s="77"/>
      <c r="O197" s="77"/>
      <c r="P197" s="77"/>
    </row>
    <row r="198" customFormat="false" ht="14.6" hidden="false" customHeight="false" outlineLevel="0" collapsed="false">
      <c r="J198" s="78" t="s">
        <v>156</v>
      </c>
      <c r="K198" s="78"/>
      <c r="L198" s="78"/>
      <c r="M198" s="78"/>
      <c r="N198" s="78"/>
      <c r="O198" s="78"/>
      <c r="P198" s="78"/>
    </row>
    <row r="199" customFormat="false" ht="14.6" hidden="false" customHeight="false" outlineLevel="0" collapsed="false">
      <c r="J199" s="78" t="s">
        <v>157</v>
      </c>
      <c r="K199" s="78"/>
      <c r="L199" s="78"/>
      <c r="M199" s="78"/>
      <c r="N199" s="78"/>
      <c r="O199" s="78"/>
      <c r="P199" s="78"/>
    </row>
    <row r="200" customFormat="false" ht="14.6" hidden="false" customHeight="false" outlineLevel="0" collapsed="false">
      <c r="J200" s="78" t="s">
        <v>158</v>
      </c>
      <c r="K200" s="78"/>
      <c r="L200" s="78"/>
      <c r="M200" s="78"/>
      <c r="N200" s="78"/>
      <c r="O200" s="78"/>
      <c r="P200" s="78"/>
    </row>
    <row r="201" customFormat="false" ht="14.6" hidden="false" customHeight="false" outlineLevel="0" collapsed="false">
      <c r="J201" s="78" t="s">
        <v>159</v>
      </c>
      <c r="K201" s="78"/>
      <c r="L201" s="78"/>
      <c r="M201" s="78"/>
      <c r="N201" s="78"/>
      <c r="O201" s="78"/>
      <c r="P201" s="78"/>
    </row>
    <row r="202" customFormat="false" ht="14.6" hidden="false" customHeight="false" outlineLevel="0" collapsed="false">
      <c r="J202" s="78" t="s">
        <v>160</v>
      </c>
      <c r="K202" s="78"/>
      <c r="L202" s="78"/>
      <c r="M202" s="78"/>
      <c r="N202" s="78"/>
      <c r="O202" s="78"/>
      <c r="P202" s="78"/>
    </row>
    <row r="203" customFormat="false" ht="14.6" hidden="false" customHeight="false" outlineLevel="0" collapsed="false">
      <c r="J203" s="78" t="s">
        <v>161</v>
      </c>
      <c r="K203" s="78"/>
      <c r="L203" s="78"/>
      <c r="M203" s="78"/>
      <c r="N203" s="78"/>
      <c r="O203" s="78"/>
      <c r="P203" s="78"/>
    </row>
    <row r="204" customFormat="false" ht="14.6" hidden="false" customHeight="false" outlineLevel="0" collapsed="false">
      <c r="J204" s="78" t="s">
        <v>162</v>
      </c>
      <c r="K204" s="78"/>
      <c r="L204" s="78"/>
      <c r="M204" s="78"/>
      <c r="N204" s="78"/>
      <c r="O204" s="78"/>
      <c r="P204" s="78"/>
    </row>
    <row r="205" customFormat="false" ht="15" hidden="false" customHeight="false" outlineLevel="0" collapsed="false">
      <c r="J205" s="79" t="s">
        <v>163</v>
      </c>
      <c r="K205" s="79"/>
      <c r="L205" s="79"/>
      <c r="M205" s="79"/>
      <c r="N205" s="79"/>
      <c r="O205" s="79"/>
      <c r="P205" s="79"/>
    </row>
    <row r="232" s="3" customFormat="true" ht="14.6" hidden="false" customHeight="false" outlineLevel="0" collapsed="false"/>
    <row r="233" s="3" customFormat="true" ht="15" hidden="false" customHeight="false" outlineLevel="0" collapsed="false">
      <c r="B233" s="8" t="s">
        <v>164</v>
      </c>
      <c r="C233" s="8" t="s">
        <v>165</v>
      </c>
      <c r="J233" s="8" t="s">
        <v>164</v>
      </c>
      <c r="K233" s="8" t="s">
        <v>165</v>
      </c>
      <c r="R233" s="8" t="s">
        <v>164</v>
      </c>
      <c r="S233" s="8" t="s">
        <v>165</v>
      </c>
      <c r="Z233" s="8" t="s">
        <v>164</v>
      </c>
      <c r="AA233" s="8" t="s">
        <v>165</v>
      </c>
      <c r="AH233" s="8" t="s">
        <v>164</v>
      </c>
      <c r="AI233" s="8" t="s">
        <v>165</v>
      </c>
      <c r="AP233" s="8" t="s">
        <v>164</v>
      </c>
      <c r="AQ233" s="8" t="s">
        <v>165</v>
      </c>
      <c r="AX233" s="8" t="s">
        <v>164</v>
      </c>
      <c r="AY233" s="8" t="s">
        <v>165</v>
      </c>
      <c r="BF233" s="8" t="s">
        <v>164</v>
      </c>
      <c r="BG233" s="8" t="s">
        <v>165</v>
      </c>
      <c r="BN233" s="8" t="s">
        <v>164</v>
      </c>
      <c r="BO233" s="8" t="s">
        <v>165</v>
      </c>
      <c r="BV233" s="8" t="s">
        <v>164</v>
      </c>
      <c r="BW233" s="8" t="s">
        <v>165</v>
      </c>
      <c r="CD233" s="8" t="s">
        <v>164</v>
      </c>
      <c r="CE233" s="8" t="s">
        <v>165</v>
      </c>
      <c r="CL233" s="8" t="s">
        <v>164</v>
      </c>
      <c r="CM233" s="8" t="s">
        <v>165</v>
      </c>
      <c r="CT233" s="8" t="s">
        <v>164</v>
      </c>
      <c r="CU233" s="8" t="s">
        <v>165</v>
      </c>
      <c r="DB233" s="8" t="s">
        <v>164</v>
      </c>
      <c r="DC233" s="8" t="s">
        <v>165</v>
      </c>
      <c r="DJ233" s="8" t="s">
        <v>164</v>
      </c>
      <c r="DK233" s="8" t="s">
        <v>165</v>
      </c>
      <c r="DR233" s="8" t="s">
        <v>164</v>
      </c>
      <c r="DS233" s="8" t="s">
        <v>165</v>
      </c>
      <c r="DZ233" s="8" t="s">
        <v>164</v>
      </c>
      <c r="EA233" s="8" t="s">
        <v>165</v>
      </c>
      <c r="EH233" s="8" t="s">
        <v>164</v>
      </c>
      <c r="EI233" s="8" t="s">
        <v>165</v>
      </c>
      <c r="EP233" s="8" t="s">
        <v>164</v>
      </c>
      <c r="EQ233" s="8" t="s">
        <v>165</v>
      </c>
      <c r="EX233" s="8" t="s">
        <v>164</v>
      </c>
      <c r="EY233" s="8" t="s">
        <v>165</v>
      </c>
    </row>
    <row r="234" s="3" customFormat="true" ht="15" hidden="false" customHeight="false" outlineLevel="0" collapsed="false">
      <c r="B234" s="3" t="str">
        <f aca="false">CONCATENATE(B19," - Conditions of Consent")</f>
        <v>Adjoining Owner 1 - Conditions of Consent</v>
      </c>
      <c r="J234" s="3" t="str">
        <f aca="false">CONCATENATE(J19," - Conditions of Consent")</f>
        <v>Adjoining Owner 2 - Conditions of Consent</v>
      </c>
      <c r="R234" s="3" t="str">
        <f aca="false">CONCATENATE(R19," - Conditions of Consent")</f>
        <v>Adjoining Owner 3 - Conditions of Consent</v>
      </c>
      <c r="Z234" s="3" t="str">
        <f aca="false">CONCATENATE(Z19," - Conditions of Consent")</f>
        <v>Adjoining Owner 4 - Conditions of Consent</v>
      </c>
      <c r="AH234" s="3" t="str">
        <f aca="false">CONCATENATE(AH19," - Conditions of Consent")</f>
        <v>Adjoining Owner 5 - Conditions of Consent</v>
      </c>
      <c r="AP234" s="3" t="str">
        <f aca="false">CONCATENATE(AP19," - Conditions of Consent")</f>
        <v>Adjoining Owner 6 - Conditions of Consent</v>
      </c>
      <c r="AX234" s="3" t="str">
        <f aca="false">CONCATENATE(AX19," - Conditions of Consent")</f>
        <v>Adjoining Owner 7 - Conditions of Consent</v>
      </c>
      <c r="BF234" s="3" t="str">
        <f aca="false">CONCATENATE(BF19," - Conditions of Consent")</f>
        <v>Adjoining Owner 8 - Conditions of Consent</v>
      </c>
      <c r="BN234" s="3" t="str">
        <f aca="false">CONCATENATE(BN19," - Conditions of Consent")</f>
        <v>Adjoining Owner 9 - Conditions of Consent</v>
      </c>
      <c r="BV234" s="3" t="str">
        <f aca="false">CONCATENATE(BV19," - Conditions of Consent")</f>
        <v>Adjoining Owner 10 - Conditions of Consent</v>
      </c>
      <c r="CD234" s="3" t="str">
        <f aca="false">CONCATENATE(CD19," - Conditions of Consent")</f>
        <v>Adjoining Owner 11 - Conditions of Consent</v>
      </c>
      <c r="CL234" s="3" t="str">
        <f aca="false">CONCATENATE(CL19," - Conditions of Consent")</f>
        <v>Adjoining Owner 12 - Conditions of Consent</v>
      </c>
      <c r="CT234" s="3" t="str">
        <f aca="false">CONCATENATE(CT19," - Conditions of Consent")</f>
        <v>Adjoining Owner 13 - Conditions of Consent</v>
      </c>
      <c r="DB234" s="3" t="str">
        <f aca="false">CONCATENATE(DB19," - Conditions of Consent")</f>
        <v>Adjoining Owner 14 - Conditions of Consent</v>
      </c>
      <c r="DJ234" s="3" t="str">
        <f aca="false">CONCATENATE(DJ19," - Conditions of Consent")</f>
        <v>Adjoining Owner 15 - Conditions of Consent</v>
      </c>
      <c r="DR234" s="3" t="str">
        <f aca="false">CONCATENATE(DR19," - Conditions of Consent")</f>
        <v>Adjoining Owner 16 - Conditions of Consent</v>
      </c>
      <c r="DZ234" s="3" t="str">
        <f aca="false">CONCATENATE(DZ19," - Conditions of Consent")</f>
        <v>Adjoining Owner 17 - Conditions of Consent</v>
      </c>
      <c r="EH234" s="3" t="str">
        <f aca="false">CONCATENATE(EH19," - Conditions of Consent")</f>
        <v>Adjoining Owner 18 - Conditions of Consent</v>
      </c>
      <c r="EP234" s="3" t="str">
        <f aca="false">CONCATENATE(EP19," - Conditions of Consent")</f>
        <v>Adjoining Owner 19 - Conditions of Consent</v>
      </c>
      <c r="EX234" s="3" t="str">
        <f aca="false">CONCATENATE(EX19," - Conditions of Consent")</f>
        <v>Adjoining Owner 20 - Conditions of Consent</v>
      </c>
    </row>
    <row r="235" s="80" customFormat="true" ht="14.6" hidden="false" customHeight="false" outlineLevel="0" collapsed="false">
      <c r="B235" s="81" t="s">
        <v>166</v>
      </c>
      <c r="C235" s="81"/>
      <c r="D235" s="81"/>
      <c r="E235" s="81"/>
      <c r="F235" s="81"/>
      <c r="G235" s="81"/>
      <c r="H235" s="81"/>
      <c r="J235" s="81" t="s">
        <v>166</v>
      </c>
      <c r="K235" s="81"/>
      <c r="L235" s="81"/>
      <c r="M235" s="81"/>
      <c r="N235" s="81"/>
      <c r="O235" s="81"/>
      <c r="P235" s="81"/>
      <c r="R235" s="81" t="s">
        <v>166</v>
      </c>
      <c r="S235" s="81"/>
      <c r="T235" s="81"/>
      <c r="U235" s="81"/>
      <c r="V235" s="81"/>
      <c r="W235" s="81"/>
      <c r="X235" s="81"/>
      <c r="Z235" s="81" t="s">
        <v>166</v>
      </c>
      <c r="AA235" s="81"/>
      <c r="AB235" s="81"/>
      <c r="AC235" s="81"/>
      <c r="AD235" s="81"/>
      <c r="AE235" s="81"/>
      <c r="AF235" s="81"/>
      <c r="AH235" s="81" t="s">
        <v>166</v>
      </c>
      <c r="AI235" s="81"/>
      <c r="AJ235" s="81"/>
      <c r="AK235" s="81"/>
      <c r="AL235" s="81"/>
      <c r="AM235" s="81"/>
      <c r="AN235" s="81"/>
      <c r="AP235" s="81" t="s">
        <v>166</v>
      </c>
      <c r="AQ235" s="81"/>
      <c r="AR235" s="81"/>
      <c r="AS235" s="81"/>
      <c r="AT235" s="81"/>
      <c r="AU235" s="81"/>
      <c r="AV235" s="81"/>
      <c r="AX235" s="81" t="s">
        <v>166</v>
      </c>
      <c r="AY235" s="81"/>
      <c r="AZ235" s="81"/>
      <c r="BA235" s="81"/>
      <c r="BB235" s="81"/>
      <c r="BC235" s="81"/>
      <c r="BD235" s="81"/>
      <c r="BF235" s="81" t="s">
        <v>166</v>
      </c>
      <c r="BG235" s="81"/>
      <c r="BH235" s="81"/>
      <c r="BI235" s="81"/>
      <c r="BJ235" s="81"/>
      <c r="BK235" s="81"/>
      <c r="BL235" s="81"/>
      <c r="BN235" s="81" t="s">
        <v>166</v>
      </c>
      <c r="BO235" s="81"/>
      <c r="BP235" s="81"/>
      <c r="BQ235" s="81"/>
      <c r="BR235" s="81"/>
      <c r="BS235" s="81"/>
      <c r="BT235" s="81"/>
      <c r="BV235" s="81" t="s">
        <v>166</v>
      </c>
      <c r="BW235" s="81"/>
      <c r="BX235" s="81"/>
      <c r="BY235" s="81"/>
      <c r="BZ235" s="81"/>
      <c r="CA235" s="81"/>
      <c r="CB235" s="81"/>
      <c r="CD235" s="81" t="s">
        <v>166</v>
      </c>
      <c r="CE235" s="81"/>
      <c r="CF235" s="81"/>
      <c r="CG235" s="81"/>
      <c r="CH235" s="81"/>
      <c r="CI235" s="81"/>
      <c r="CJ235" s="81"/>
      <c r="CL235" s="81" t="s">
        <v>166</v>
      </c>
      <c r="CM235" s="81"/>
      <c r="CN235" s="81"/>
      <c r="CO235" s="81"/>
      <c r="CP235" s="81"/>
      <c r="CQ235" s="81"/>
      <c r="CR235" s="81"/>
      <c r="CT235" s="81" t="s">
        <v>166</v>
      </c>
      <c r="CU235" s="81"/>
      <c r="CV235" s="81"/>
      <c r="CW235" s="81"/>
      <c r="CX235" s="81"/>
      <c r="CY235" s="81"/>
      <c r="CZ235" s="81"/>
      <c r="DB235" s="81" t="s">
        <v>166</v>
      </c>
      <c r="DC235" s="81"/>
      <c r="DD235" s="81"/>
      <c r="DE235" s="81"/>
      <c r="DF235" s="81"/>
      <c r="DG235" s="81"/>
      <c r="DH235" s="81"/>
      <c r="DJ235" s="81" t="s">
        <v>166</v>
      </c>
      <c r="DK235" s="81"/>
      <c r="DL235" s="81"/>
      <c r="DM235" s="81"/>
      <c r="DN235" s="81"/>
      <c r="DO235" s="81"/>
      <c r="DP235" s="81"/>
      <c r="DR235" s="81" t="s">
        <v>166</v>
      </c>
      <c r="DS235" s="81"/>
      <c r="DT235" s="81"/>
      <c r="DU235" s="81"/>
      <c r="DV235" s="81"/>
      <c r="DW235" s="81"/>
      <c r="DX235" s="81"/>
      <c r="DZ235" s="81" t="s">
        <v>166</v>
      </c>
      <c r="EA235" s="81"/>
      <c r="EB235" s="81"/>
      <c r="EC235" s="81"/>
      <c r="ED235" s="81"/>
      <c r="EE235" s="81"/>
      <c r="EF235" s="81"/>
      <c r="EH235" s="81" t="s">
        <v>166</v>
      </c>
      <c r="EI235" s="81"/>
      <c r="EJ235" s="81"/>
      <c r="EK235" s="81"/>
      <c r="EL235" s="81"/>
      <c r="EM235" s="81"/>
      <c r="EN235" s="81"/>
      <c r="EP235" s="81" t="s">
        <v>166</v>
      </c>
      <c r="EQ235" s="81"/>
      <c r="ER235" s="81"/>
      <c r="ES235" s="81"/>
      <c r="ET235" s="81"/>
      <c r="EU235" s="81"/>
      <c r="EV235" s="81"/>
      <c r="EX235" s="81" t="s">
        <v>166</v>
      </c>
      <c r="EY235" s="81"/>
      <c r="EZ235" s="81"/>
      <c r="FA235" s="81"/>
      <c r="FB235" s="81"/>
      <c r="FC235" s="81"/>
      <c r="FD235" s="81"/>
    </row>
    <row r="236" s="80" customFormat="true" ht="15" hidden="false" customHeight="false" outlineLevel="0" collapsed="false">
      <c r="A236" s="82"/>
      <c r="B236" s="64"/>
      <c r="C236" s="64"/>
      <c r="D236" s="64"/>
      <c r="E236" s="64"/>
      <c r="F236" s="64"/>
      <c r="G236" s="64"/>
      <c r="H236" s="64"/>
      <c r="I236" s="82"/>
      <c r="J236" s="64"/>
      <c r="K236" s="64"/>
      <c r="L236" s="64"/>
      <c r="M236" s="64"/>
      <c r="N236" s="64"/>
      <c r="O236" s="64"/>
      <c r="P236" s="64"/>
      <c r="R236" s="64"/>
      <c r="S236" s="64"/>
      <c r="T236" s="64"/>
      <c r="U236" s="64"/>
      <c r="V236" s="64"/>
      <c r="W236" s="64"/>
      <c r="X236" s="64"/>
      <c r="Z236" s="64"/>
      <c r="AA236" s="64"/>
      <c r="AB236" s="64"/>
      <c r="AC236" s="64"/>
      <c r="AD236" s="64"/>
      <c r="AE236" s="64"/>
      <c r="AF236" s="64"/>
      <c r="AH236" s="64"/>
      <c r="AI236" s="64"/>
      <c r="AJ236" s="64"/>
      <c r="AK236" s="64"/>
      <c r="AL236" s="64"/>
      <c r="AM236" s="64"/>
      <c r="AN236" s="64"/>
      <c r="AP236" s="64"/>
      <c r="AQ236" s="64"/>
      <c r="AR236" s="64"/>
      <c r="AS236" s="64"/>
      <c r="AT236" s="64"/>
      <c r="AU236" s="64"/>
      <c r="AV236" s="64"/>
      <c r="AX236" s="64"/>
      <c r="AY236" s="64"/>
      <c r="AZ236" s="64"/>
      <c r="BA236" s="64"/>
      <c r="BB236" s="64"/>
      <c r="BC236" s="64"/>
      <c r="BD236" s="64"/>
      <c r="BF236" s="64"/>
      <c r="BG236" s="64"/>
      <c r="BH236" s="64"/>
      <c r="BI236" s="64"/>
      <c r="BJ236" s="64"/>
      <c r="BK236" s="64"/>
      <c r="BL236" s="64"/>
      <c r="BN236" s="64"/>
      <c r="BO236" s="64"/>
      <c r="BP236" s="64"/>
      <c r="BQ236" s="64"/>
      <c r="BR236" s="64"/>
      <c r="BS236" s="64"/>
      <c r="BT236" s="64"/>
      <c r="BV236" s="64"/>
      <c r="BW236" s="64"/>
      <c r="BX236" s="64"/>
      <c r="BY236" s="64"/>
      <c r="BZ236" s="64"/>
      <c r="CA236" s="64"/>
      <c r="CB236" s="64"/>
      <c r="CD236" s="64"/>
      <c r="CE236" s="64"/>
      <c r="CF236" s="64"/>
      <c r="CG236" s="64"/>
      <c r="CH236" s="64"/>
      <c r="CI236" s="64"/>
      <c r="CJ236" s="64"/>
      <c r="CL236" s="64"/>
      <c r="CM236" s="64"/>
      <c r="CN236" s="64"/>
      <c r="CO236" s="64"/>
      <c r="CP236" s="64"/>
      <c r="CQ236" s="64"/>
      <c r="CR236" s="64"/>
      <c r="CT236" s="64"/>
      <c r="CU236" s="64"/>
      <c r="CV236" s="64"/>
      <c r="CW236" s="64"/>
      <c r="CX236" s="64"/>
      <c r="CY236" s="64"/>
      <c r="CZ236" s="64"/>
      <c r="DB236" s="64"/>
      <c r="DC236" s="64"/>
      <c r="DD236" s="64"/>
      <c r="DE236" s="64"/>
      <c r="DF236" s="64"/>
      <c r="DG236" s="64"/>
      <c r="DH236" s="64"/>
      <c r="DJ236" s="64"/>
      <c r="DK236" s="64"/>
      <c r="DL236" s="64"/>
      <c r="DM236" s="64"/>
      <c r="DN236" s="64"/>
      <c r="DO236" s="64"/>
      <c r="DP236" s="64"/>
      <c r="DR236" s="64"/>
      <c r="DS236" s="64"/>
      <c r="DT236" s="64"/>
      <c r="DU236" s="64"/>
      <c r="DV236" s="64"/>
      <c r="DW236" s="64"/>
      <c r="DX236" s="64"/>
      <c r="DZ236" s="64"/>
      <c r="EA236" s="64"/>
      <c r="EB236" s="64"/>
      <c r="EC236" s="64"/>
      <c r="ED236" s="64"/>
      <c r="EE236" s="64"/>
      <c r="EF236" s="64"/>
      <c r="EH236" s="64"/>
      <c r="EI236" s="64"/>
      <c r="EJ236" s="64"/>
      <c r="EK236" s="64"/>
      <c r="EL236" s="64"/>
      <c r="EM236" s="64"/>
      <c r="EN236" s="64"/>
      <c r="EP236" s="64"/>
      <c r="EQ236" s="64"/>
      <c r="ER236" s="64"/>
      <c r="ES236" s="64"/>
      <c r="ET236" s="64"/>
      <c r="EU236" s="64"/>
      <c r="EV236" s="64"/>
      <c r="EX236" s="64"/>
      <c r="EY236" s="64"/>
      <c r="EZ236" s="64"/>
      <c r="FA236" s="64"/>
      <c r="FB236" s="64"/>
      <c r="FC236" s="64"/>
      <c r="FD236" s="64"/>
    </row>
    <row r="237" s="80" customFormat="true" ht="15" hidden="false" customHeight="false" outlineLevel="0" collapsed="false">
      <c r="B237" s="64"/>
      <c r="C237" s="64"/>
      <c r="D237" s="64"/>
      <c r="E237" s="64"/>
      <c r="F237" s="64"/>
      <c r="G237" s="64"/>
      <c r="H237" s="64"/>
      <c r="I237" s="82"/>
      <c r="J237" s="64"/>
      <c r="K237" s="64"/>
      <c r="L237" s="64"/>
      <c r="M237" s="64"/>
      <c r="N237" s="64"/>
      <c r="O237" s="64"/>
      <c r="P237" s="64"/>
      <c r="R237" s="64"/>
      <c r="S237" s="64"/>
      <c r="T237" s="64"/>
      <c r="U237" s="64"/>
      <c r="V237" s="64"/>
      <c r="W237" s="64"/>
      <c r="X237" s="64"/>
      <c r="Z237" s="64"/>
      <c r="AA237" s="64"/>
      <c r="AB237" s="64"/>
      <c r="AC237" s="64"/>
      <c r="AD237" s="64"/>
      <c r="AE237" s="64"/>
      <c r="AF237" s="64"/>
      <c r="AH237" s="64"/>
      <c r="AI237" s="64"/>
      <c r="AJ237" s="64"/>
      <c r="AK237" s="64"/>
      <c r="AL237" s="64"/>
      <c r="AM237" s="64"/>
      <c r="AN237" s="64"/>
      <c r="AP237" s="64"/>
      <c r="AQ237" s="64"/>
      <c r="AR237" s="64"/>
      <c r="AS237" s="64"/>
      <c r="AT237" s="64"/>
      <c r="AU237" s="64"/>
      <c r="AV237" s="64"/>
      <c r="AX237" s="64"/>
      <c r="AY237" s="64"/>
      <c r="AZ237" s="64"/>
      <c r="BA237" s="64"/>
      <c r="BB237" s="64"/>
      <c r="BC237" s="64"/>
      <c r="BD237" s="64"/>
      <c r="BF237" s="64"/>
      <c r="BG237" s="64"/>
      <c r="BH237" s="64"/>
      <c r="BI237" s="64"/>
      <c r="BJ237" s="64"/>
      <c r="BK237" s="64"/>
      <c r="BL237" s="64"/>
      <c r="BN237" s="64"/>
      <c r="BO237" s="64"/>
      <c r="BP237" s="64"/>
      <c r="BQ237" s="64"/>
      <c r="BR237" s="64"/>
      <c r="BS237" s="64"/>
      <c r="BT237" s="64"/>
      <c r="BV237" s="64"/>
      <c r="BW237" s="64"/>
      <c r="BX237" s="64"/>
      <c r="BY237" s="64"/>
      <c r="BZ237" s="64"/>
      <c r="CA237" s="64"/>
      <c r="CB237" s="64"/>
      <c r="CD237" s="64"/>
      <c r="CE237" s="64"/>
      <c r="CF237" s="64"/>
      <c r="CG237" s="64"/>
      <c r="CH237" s="64"/>
      <c r="CI237" s="64"/>
      <c r="CJ237" s="64"/>
      <c r="CL237" s="64"/>
      <c r="CM237" s="64"/>
      <c r="CN237" s="64"/>
      <c r="CO237" s="64"/>
      <c r="CP237" s="64"/>
      <c r="CQ237" s="64"/>
      <c r="CR237" s="64"/>
      <c r="CT237" s="64"/>
      <c r="CU237" s="64"/>
      <c r="CV237" s="64"/>
      <c r="CW237" s="64"/>
      <c r="CX237" s="64"/>
      <c r="CY237" s="64"/>
      <c r="CZ237" s="64"/>
      <c r="DB237" s="64"/>
      <c r="DC237" s="64"/>
      <c r="DD237" s="64"/>
      <c r="DE237" s="64"/>
      <c r="DF237" s="64"/>
      <c r="DG237" s="64"/>
      <c r="DH237" s="64"/>
      <c r="DJ237" s="64"/>
      <c r="DK237" s="64"/>
      <c r="DL237" s="64"/>
      <c r="DM237" s="64"/>
      <c r="DN237" s="64"/>
      <c r="DO237" s="64"/>
      <c r="DP237" s="64"/>
      <c r="DR237" s="64"/>
      <c r="DS237" s="64"/>
      <c r="DT237" s="64"/>
      <c r="DU237" s="64"/>
      <c r="DV237" s="64"/>
      <c r="DW237" s="64"/>
      <c r="DX237" s="64"/>
      <c r="DZ237" s="64"/>
      <c r="EA237" s="64"/>
      <c r="EB237" s="64"/>
      <c r="EC237" s="64"/>
      <c r="ED237" s="64"/>
      <c r="EE237" s="64"/>
      <c r="EF237" s="64"/>
      <c r="EH237" s="64"/>
      <c r="EI237" s="64"/>
      <c r="EJ237" s="64"/>
      <c r="EK237" s="64"/>
      <c r="EL237" s="64"/>
      <c r="EM237" s="64"/>
      <c r="EN237" s="64"/>
      <c r="EP237" s="64"/>
      <c r="EQ237" s="64"/>
      <c r="ER237" s="64"/>
      <c r="ES237" s="64"/>
      <c r="ET237" s="64"/>
      <c r="EU237" s="64"/>
      <c r="EV237" s="64"/>
      <c r="EX237" s="64"/>
      <c r="EY237" s="64"/>
      <c r="EZ237" s="64"/>
      <c r="FA237" s="64"/>
      <c r="FB237" s="64"/>
      <c r="FC237" s="64"/>
      <c r="FD237" s="64"/>
    </row>
    <row r="238" s="80" customFormat="true" ht="15" hidden="false" customHeight="false" outlineLevel="0" collapsed="false">
      <c r="B238" s="64"/>
      <c r="C238" s="64"/>
      <c r="D238" s="64"/>
      <c r="E238" s="64"/>
      <c r="F238" s="64"/>
      <c r="G238" s="64"/>
      <c r="H238" s="64"/>
      <c r="I238" s="82"/>
      <c r="J238" s="64"/>
      <c r="K238" s="64"/>
      <c r="L238" s="64"/>
      <c r="M238" s="64"/>
      <c r="N238" s="64"/>
      <c r="O238" s="64"/>
      <c r="P238" s="64"/>
      <c r="R238" s="64"/>
      <c r="S238" s="64"/>
      <c r="T238" s="64"/>
      <c r="U238" s="64"/>
      <c r="V238" s="64"/>
      <c r="W238" s="64"/>
      <c r="X238" s="64"/>
      <c r="Z238" s="64"/>
      <c r="AA238" s="64"/>
      <c r="AB238" s="64"/>
      <c r="AC238" s="64"/>
      <c r="AD238" s="64"/>
      <c r="AE238" s="64"/>
      <c r="AF238" s="64"/>
      <c r="AH238" s="64"/>
      <c r="AI238" s="64"/>
      <c r="AJ238" s="64"/>
      <c r="AK238" s="64"/>
      <c r="AL238" s="64"/>
      <c r="AM238" s="64"/>
      <c r="AN238" s="64"/>
      <c r="AP238" s="64"/>
      <c r="AQ238" s="64"/>
      <c r="AR238" s="64"/>
      <c r="AS238" s="64"/>
      <c r="AT238" s="64"/>
      <c r="AU238" s="64"/>
      <c r="AV238" s="64"/>
      <c r="AX238" s="64"/>
      <c r="AY238" s="64"/>
      <c r="AZ238" s="64"/>
      <c r="BA238" s="64"/>
      <c r="BB238" s="64"/>
      <c r="BC238" s="64"/>
      <c r="BD238" s="64"/>
      <c r="BF238" s="64"/>
      <c r="BG238" s="64"/>
      <c r="BH238" s="64"/>
      <c r="BI238" s="64"/>
      <c r="BJ238" s="64"/>
      <c r="BK238" s="64"/>
      <c r="BL238" s="64"/>
      <c r="BN238" s="64"/>
      <c r="BO238" s="64"/>
      <c r="BP238" s="64"/>
      <c r="BQ238" s="64"/>
      <c r="BR238" s="64"/>
      <c r="BS238" s="64"/>
      <c r="BT238" s="64"/>
      <c r="BV238" s="64"/>
      <c r="BW238" s="64"/>
      <c r="BX238" s="64"/>
      <c r="BY238" s="64"/>
      <c r="BZ238" s="64"/>
      <c r="CA238" s="64"/>
      <c r="CB238" s="64"/>
      <c r="CD238" s="64"/>
      <c r="CE238" s="64"/>
      <c r="CF238" s="64"/>
      <c r="CG238" s="64"/>
      <c r="CH238" s="64"/>
      <c r="CI238" s="64"/>
      <c r="CJ238" s="64"/>
      <c r="CL238" s="64"/>
      <c r="CM238" s="64"/>
      <c r="CN238" s="64"/>
      <c r="CO238" s="64"/>
      <c r="CP238" s="64"/>
      <c r="CQ238" s="64"/>
      <c r="CR238" s="64"/>
      <c r="CT238" s="64"/>
      <c r="CU238" s="64"/>
      <c r="CV238" s="64"/>
      <c r="CW238" s="64"/>
      <c r="CX238" s="64"/>
      <c r="CY238" s="64"/>
      <c r="CZ238" s="64"/>
      <c r="DB238" s="64"/>
      <c r="DC238" s="64"/>
      <c r="DD238" s="64"/>
      <c r="DE238" s="64"/>
      <c r="DF238" s="64"/>
      <c r="DG238" s="64"/>
      <c r="DH238" s="64"/>
      <c r="DJ238" s="64"/>
      <c r="DK238" s="64"/>
      <c r="DL238" s="64"/>
      <c r="DM238" s="64"/>
      <c r="DN238" s="64"/>
      <c r="DO238" s="64"/>
      <c r="DP238" s="64"/>
      <c r="DR238" s="64"/>
      <c r="DS238" s="64"/>
      <c r="DT238" s="64"/>
      <c r="DU238" s="64"/>
      <c r="DV238" s="64"/>
      <c r="DW238" s="64"/>
      <c r="DX238" s="64"/>
      <c r="DZ238" s="64"/>
      <c r="EA238" s="64"/>
      <c r="EB238" s="64"/>
      <c r="EC238" s="64"/>
      <c r="ED238" s="64"/>
      <c r="EE238" s="64"/>
      <c r="EF238" s="64"/>
      <c r="EH238" s="64"/>
      <c r="EI238" s="64"/>
      <c r="EJ238" s="64"/>
      <c r="EK238" s="64"/>
      <c r="EL238" s="64"/>
      <c r="EM238" s="64"/>
      <c r="EN238" s="64"/>
      <c r="EP238" s="64"/>
      <c r="EQ238" s="64"/>
      <c r="ER238" s="64"/>
      <c r="ES238" s="64"/>
      <c r="ET238" s="64"/>
      <c r="EU238" s="64"/>
      <c r="EV238" s="64"/>
      <c r="EX238" s="64"/>
      <c r="EY238" s="64"/>
      <c r="EZ238" s="64"/>
      <c r="FA238" s="64"/>
      <c r="FB238" s="64"/>
      <c r="FC238" s="64"/>
      <c r="FD238" s="64"/>
    </row>
    <row r="239" s="80" customFormat="true" ht="15" hidden="false" customHeight="false" outlineLevel="0" collapsed="false">
      <c r="B239" s="64"/>
      <c r="C239" s="64"/>
      <c r="D239" s="64"/>
      <c r="E239" s="64"/>
      <c r="F239" s="64"/>
      <c r="G239" s="64"/>
      <c r="H239" s="64"/>
      <c r="I239" s="82"/>
      <c r="J239" s="64"/>
      <c r="K239" s="64"/>
      <c r="L239" s="64"/>
      <c r="M239" s="64"/>
      <c r="N239" s="64"/>
      <c r="O239" s="64"/>
      <c r="P239" s="64"/>
      <c r="R239" s="64"/>
      <c r="S239" s="64"/>
      <c r="T239" s="64"/>
      <c r="U239" s="64"/>
      <c r="V239" s="64"/>
      <c r="W239" s="64"/>
      <c r="X239" s="64"/>
      <c r="Z239" s="64"/>
      <c r="AA239" s="64"/>
      <c r="AB239" s="64"/>
      <c r="AC239" s="64"/>
      <c r="AD239" s="64"/>
      <c r="AE239" s="64"/>
      <c r="AF239" s="64"/>
      <c r="AH239" s="64"/>
      <c r="AI239" s="64"/>
      <c r="AJ239" s="64"/>
      <c r="AK239" s="64"/>
      <c r="AL239" s="64"/>
      <c r="AM239" s="64"/>
      <c r="AN239" s="64"/>
      <c r="AP239" s="64"/>
      <c r="AQ239" s="64"/>
      <c r="AR239" s="64"/>
      <c r="AS239" s="64"/>
      <c r="AT239" s="64"/>
      <c r="AU239" s="64"/>
      <c r="AV239" s="64"/>
      <c r="AX239" s="64"/>
      <c r="AY239" s="64"/>
      <c r="AZ239" s="64"/>
      <c r="BA239" s="64"/>
      <c r="BB239" s="64"/>
      <c r="BC239" s="64"/>
      <c r="BD239" s="64"/>
      <c r="BF239" s="64"/>
      <c r="BG239" s="64"/>
      <c r="BH239" s="64"/>
      <c r="BI239" s="64"/>
      <c r="BJ239" s="64"/>
      <c r="BK239" s="64"/>
      <c r="BL239" s="64"/>
      <c r="BN239" s="64"/>
      <c r="BO239" s="64"/>
      <c r="BP239" s="64"/>
      <c r="BQ239" s="64"/>
      <c r="BR239" s="64"/>
      <c r="BS239" s="64"/>
      <c r="BT239" s="64"/>
      <c r="BV239" s="64"/>
      <c r="BW239" s="64"/>
      <c r="BX239" s="64"/>
      <c r="BY239" s="64"/>
      <c r="BZ239" s="64"/>
      <c r="CA239" s="64"/>
      <c r="CB239" s="64"/>
      <c r="CD239" s="64"/>
      <c r="CE239" s="64"/>
      <c r="CF239" s="64"/>
      <c r="CG239" s="64"/>
      <c r="CH239" s="64"/>
      <c r="CI239" s="64"/>
      <c r="CJ239" s="64"/>
      <c r="CL239" s="64"/>
      <c r="CM239" s="64"/>
      <c r="CN239" s="64"/>
      <c r="CO239" s="64"/>
      <c r="CP239" s="64"/>
      <c r="CQ239" s="64"/>
      <c r="CR239" s="64"/>
      <c r="CT239" s="64"/>
      <c r="CU239" s="64"/>
      <c r="CV239" s="64"/>
      <c r="CW239" s="64"/>
      <c r="CX239" s="64"/>
      <c r="CY239" s="64"/>
      <c r="CZ239" s="64"/>
      <c r="DB239" s="64"/>
      <c r="DC239" s="64"/>
      <c r="DD239" s="64"/>
      <c r="DE239" s="64"/>
      <c r="DF239" s="64"/>
      <c r="DG239" s="64"/>
      <c r="DH239" s="64"/>
      <c r="DJ239" s="64"/>
      <c r="DK239" s="64"/>
      <c r="DL239" s="64"/>
      <c r="DM239" s="64"/>
      <c r="DN239" s="64"/>
      <c r="DO239" s="64"/>
      <c r="DP239" s="64"/>
      <c r="DR239" s="64"/>
      <c r="DS239" s="64"/>
      <c r="DT239" s="64"/>
      <c r="DU239" s="64"/>
      <c r="DV239" s="64"/>
      <c r="DW239" s="64"/>
      <c r="DX239" s="64"/>
      <c r="DZ239" s="64"/>
      <c r="EA239" s="64"/>
      <c r="EB239" s="64"/>
      <c r="EC239" s="64"/>
      <c r="ED239" s="64"/>
      <c r="EE239" s="64"/>
      <c r="EF239" s="64"/>
      <c r="EH239" s="64"/>
      <c r="EI239" s="64"/>
      <c r="EJ239" s="64"/>
      <c r="EK239" s="64"/>
      <c r="EL239" s="64"/>
      <c r="EM239" s="64"/>
      <c r="EN239" s="64"/>
      <c r="EP239" s="64"/>
      <c r="EQ239" s="64"/>
      <c r="ER239" s="64"/>
      <c r="ES239" s="64"/>
      <c r="ET239" s="64"/>
      <c r="EU239" s="64"/>
      <c r="EV239" s="64"/>
      <c r="EX239" s="64"/>
      <c r="EY239" s="64"/>
      <c r="EZ239" s="64"/>
      <c r="FA239" s="64"/>
      <c r="FB239" s="64"/>
      <c r="FC239" s="64"/>
      <c r="FD239" s="64"/>
    </row>
    <row r="240" s="80" customFormat="true" ht="15" hidden="false" customHeight="false" outlineLevel="0" collapsed="false">
      <c r="B240" s="64"/>
      <c r="C240" s="64"/>
      <c r="D240" s="64"/>
      <c r="E240" s="64"/>
      <c r="F240" s="64"/>
      <c r="G240" s="64"/>
      <c r="H240" s="64"/>
      <c r="J240" s="64"/>
      <c r="K240" s="64"/>
      <c r="L240" s="64"/>
      <c r="M240" s="64"/>
      <c r="N240" s="64"/>
      <c r="O240" s="64"/>
      <c r="P240" s="64"/>
      <c r="R240" s="64"/>
      <c r="S240" s="64"/>
      <c r="T240" s="64"/>
      <c r="U240" s="64"/>
      <c r="V240" s="64"/>
      <c r="W240" s="64"/>
      <c r="X240" s="64"/>
      <c r="Z240" s="64"/>
      <c r="AA240" s="64"/>
      <c r="AB240" s="64"/>
      <c r="AC240" s="64"/>
      <c r="AD240" s="64"/>
      <c r="AE240" s="64"/>
      <c r="AF240" s="64"/>
      <c r="AH240" s="64"/>
      <c r="AI240" s="64"/>
      <c r="AJ240" s="64"/>
      <c r="AK240" s="64"/>
      <c r="AL240" s="64"/>
      <c r="AM240" s="64"/>
      <c r="AN240" s="64"/>
      <c r="AP240" s="64"/>
      <c r="AQ240" s="64"/>
      <c r="AR240" s="64"/>
      <c r="AS240" s="64"/>
      <c r="AT240" s="64"/>
      <c r="AU240" s="64"/>
      <c r="AV240" s="64"/>
      <c r="AX240" s="64"/>
      <c r="AY240" s="64"/>
      <c r="AZ240" s="64"/>
      <c r="BA240" s="64"/>
      <c r="BB240" s="64"/>
      <c r="BC240" s="64"/>
      <c r="BD240" s="64"/>
      <c r="BF240" s="64"/>
      <c r="BG240" s="64"/>
      <c r="BH240" s="64"/>
      <c r="BI240" s="64"/>
      <c r="BJ240" s="64"/>
      <c r="BK240" s="64"/>
      <c r="BL240" s="64"/>
      <c r="BN240" s="64"/>
      <c r="BO240" s="64"/>
      <c r="BP240" s="64"/>
      <c r="BQ240" s="64"/>
      <c r="BR240" s="64"/>
      <c r="BS240" s="64"/>
      <c r="BT240" s="64"/>
      <c r="BV240" s="64"/>
      <c r="BW240" s="64"/>
      <c r="BX240" s="64"/>
      <c r="BY240" s="64"/>
      <c r="BZ240" s="64"/>
      <c r="CA240" s="64"/>
      <c r="CB240" s="64"/>
      <c r="CD240" s="64"/>
      <c r="CE240" s="64"/>
      <c r="CF240" s="64"/>
      <c r="CG240" s="64"/>
      <c r="CH240" s="64"/>
      <c r="CI240" s="64"/>
      <c r="CJ240" s="64"/>
      <c r="CL240" s="64"/>
      <c r="CM240" s="64"/>
      <c r="CN240" s="64"/>
      <c r="CO240" s="64"/>
      <c r="CP240" s="64"/>
      <c r="CQ240" s="64"/>
      <c r="CR240" s="64"/>
      <c r="CT240" s="64"/>
      <c r="CU240" s="64"/>
      <c r="CV240" s="64"/>
      <c r="CW240" s="64"/>
      <c r="CX240" s="64"/>
      <c r="CY240" s="64"/>
      <c r="CZ240" s="64"/>
      <c r="DB240" s="64"/>
      <c r="DC240" s="64"/>
      <c r="DD240" s="64"/>
      <c r="DE240" s="64"/>
      <c r="DF240" s="64"/>
      <c r="DG240" s="64"/>
      <c r="DH240" s="64"/>
      <c r="DJ240" s="64"/>
      <c r="DK240" s="64"/>
      <c r="DL240" s="64"/>
      <c r="DM240" s="64"/>
      <c r="DN240" s="64"/>
      <c r="DO240" s="64"/>
      <c r="DP240" s="64"/>
      <c r="DR240" s="64"/>
      <c r="DS240" s="64"/>
      <c r="DT240" s="64"/>
      <c r="DU240" s="64"/>
      <c r="DV240" s="64"/>
      <c r="DW240" s="64"/>
      <c r="DX240" s="64"/>
      <c r="DZ240" s="64"/>
      <c r="EA240" s="64"/>
      <c r="EB240" s="64"/>
      <c r="EC240" s="64"/>
      <c r="ED240" s="64"/>
      <c r="EE240" s="64"/>
      <c r="EF240" s="64"/>
      <c r="EH240" s="64"/>
      <c r="EI240" s="64"/>
      <c r="EJ240" s="64"/>
      <c r="EK240" s="64"/>
      <c r="EL240" s="64"/>
      <c r="EM240" s="64"/>
      <c r="EN240" s="64"/>
      <c r="EP240" s="64"/>
      <c r="EQ240" s="64"/>
      <c r="ER240" s="64"/>
      <c r="ES240" s="64"/>
      <c r="ET240" s="64"/>
      <c r="EU240" s="64"/>
      <c r="EV240" s="64"/>
      <c r="EX240" s="64"/>
      <c r="EY240" s="64"/>
      <c r="EZ240" s="64"/>
      <c r="FA240" s="64"/>
      <c r="FB240" s="64"/>
      <c r="FC240" s="64"/>
      <c r="FD240" s="64"/>
    </row>
    <row r="241" s="80" customFormat="true" ht="15" hidden="false" customHeight="false" outlineLevel="0" collapsed="false">
      <c r="B241" s="64"/>
      <c r="C241" s="64"/>
      <c r="D241" s="64"/>
      <c r="E241" s="64"/>
      <c r="F241" s="64"/>
      <c r="G241" s="64"/>
      <c r="H241" s="64"/>
      <c r="J241" s="64"/>
      <c r="K241" s="64"/>
      <c r="L241" s="64"/>
      <c r="M241" s="64"/>
      <c r="N241" s="64"/>
      <c r="O241" s="64"/>
      <c r="P241" s="64"/>
      <c r="R241" s="64"/>
      <c r="S241" s="64"/>
      <c r="T241" s="64"/>
      <c r="U241" s="64"/>
      <c r="V241" s="64"/>
      <c r="W241" s="64"/>
      <c r="X241" s="64"/>
      <c r="Z241" s="64"/>
      <c r="AA241" s="64"/>
      <c r="AB241" s="64"/>
      <c r="AC241" s="64"/>
      <c r="AD241" s="64"/>
      <c r="AE241" s="64"/>
      <c r="AF241" s="64"/>
      <c r="AH241" s="64"/>
      <c r="AI241" s="64"/>
      <c r="AJ241" s="64"/>
      <c r="AK241" s="64"/>
      <c r="AL241" s="64"/>
      <c r="AM241" s="64"/>
      <c r="AN241" s="64"/>
      <c r="AP241" s="64"/>
      <c r="AQ241" s="64"/>
      <c r="AR241" s="64"/>
      <c r="AS241" s="64"/>
      <c r="AT241" s="64"/>
      <c r="AU241" s="64"/>
      <c r="AV241" s="64"/>
      <c r="AX241" s="64"/>
      <c r="AY241" s="64"/>
      <c r="AZ241" s="64"/>
      <c r="BA241" s="64"/>
      <c r="BB241" s="64"/>
      <c r="BC241" s="64"/>
      <c r="BD241" s="64"/>
      <c r="BF241" s="64"/>
      <c r="BG241" s="64"/>
      <c r="BH241" s="64"/>
      <c r="BI241" s="64"/>
      <c r="BJ241" s="64"/>
      <c r="BK241" s="64"/>
      <c r="BL241" s="64"/>
      <c r="BN241" s="64"/>
      <c r="BO241" s="64"/>
      <c r="BP241" s="64"/>
      <c r="BQ241" s="64"/>
      <c r="BR241" s="64"/>
      <c r="BS241" s="64"/>
      <c r="BT241" s="64"/>
      <c r="BV241" s="64"/>
      <c r="BW241" s="64"/>
      <c r="BX241" s="64"/>
      <c r="BY241" s="64"/>
      <c r="BZ241" s="64"/>
      <c r="CA241" s="64"/>
      <c r="CB241" s="64"/>
      <c r="CD241" s="64"/>
      <c r="CE241" s="64"/>
      <c r="CF241" s="64"/>
      <c r="CG241" s="64"/>
      <c r="CH241" s="64"/>
      <c r="CI241" s="64"/>
      <c r="CJ241" s="64"/>
      <c r="CL241" s="64"/>
      <c r="CM241" s="64"/>
      <c r="CN241" s="64"/>
      <c r="CO241" s="64"/>
      <c r="CP241" s="64"/>
      <c r="CQ241" s="64"/>
      <c r="CR241" s="64"/>
      <c r="CT241" s="64"/>
      <c r="CU241" s="64"/>
      <c r="CV241" s="64"/>
      <c r="CW241" s="64"/>
      <c r="CX241" s="64"/>
      <c r="CY241" s="64"/>
      <c r="CZ241" s="64"/>
      <c r="DB241" s="64"/>
      <c r="DC241" s="64"/>
      <c r="DD241" s="64"/>
      <c r="DE241" s="64"/>
      <c r="DF241" s="64"/>
      <c r="DG241" s="64"/>
      <c r="DH241" s="64"/>
      <c r="DJ241" s="64"/>
      <c r="DK241" s="64"/>
      <c r="DL241" s="64"/>
      <c r="DM241" s="64"/>
      <c r="DN241" s="64"/>
      <c r="DO241" s="64"/>
      <c r="DP241" s="64"/>
      <c r="DR241" s="64"/>
      <c r="DS241" s="64"/>
      <c r="DT241" s="64"/>
      <c r="DU241" s="64"/>
      <c r="DV241" s="64"/>
      <c r="DW241" s="64"/>
      <c r="DX241" s="64"/>
      <c r="DZ241" s="64"/>
      <c r="EA241" s="64"/>
      <c r="EB241" s="64"/>
      <c r="EC241" s="64"/>
      <c r="ED241" s="64"/>
      <c r="EE241" s="64"/>
      <c r="EF241" s="64"/>
      <c r="EH241" s="64"/>
      <c r="EI241" s="64"/>
      <c r="EJ241" s="64"/>
      <c r="EK241" s="64"/>
      <c r="EL241" s="64"/>
      <c r="EM241" s="64"/>
      <c r="EN241" s="64"/>
      <c r="EP241" s="64"/>
      <c r="EQ241" s="64"/>
      <c r="ER241" s="64"/>
      <c r="ES241" s="64"/>
      <c r="ET241" s="64"/>
      <c r="EU241" s="64"/>
      <c r="EV241" s="64"/>
      <c r="EX241" s="64"/>
      <c r="EY241" s="64"/>
      <c r="EZ241" s="64"/>
      <c r="FA241" s="64"/>
      <c r="FB241" s="64"/>
      <c r="FC241" s="64"/>
      <c r="FD241" s="64"/>
    </row>
    <row r="242" s="80" customFormat="true" ht="15" hidden="false" customHeight="false" outlineLevel="0" collapsed="false">
      <c r="B242" s="64"/>
      <c r="C242" s="64"/>
      <c r="D242" s="64"/>
      <c r="E242" s="64"/>
      <c r="F242" s="64"/>
      <c r="G242" s="64"/>
      <c r="H242" s="64"/>
      <c r="J242" s="64"/>
      <c r="K242" s="64"/>
      <c r="L242" s="64"/>
      <c r="M242" s="64"/>
      <c r="N242" s="64"/>
      <c r="O242" s="64"/>
      <c r="P242" s="64"/>
      <c r="R242" s="64"/>
      <c r="S242" s="64"/>
      <c r="T242" s="64"/>
      <c r="U242" s="64"/>
      <c r="V242" s="64"/>
      <c r="W242" s="64"/>
      <c r="X242" s="64"/>
      <c r="Z242" s="64"/>
      <c r="AA242" s="64"/>
      <c r="AB242" s="64"/>
      <c r="AC242" s="64"/>
      <c r="AD242" s="64"/>
      <c r="AE242" s="64"/>
      <c r="AF242" s="64"/>
      <c r="AH242" s="64"/>
      <c r="AI242" s="64"/>
      <c r="AJ242" s="64"/>
      <c r="AK242" s="64"/>
      <c r="AL242" s="64"/>
      <c r="AM242" s="64"/>
      <c r="AN242" s="64"/>
      <c r="AP242" s="64"/>
      <c r="AQ242" s="64"/>
      <c r="AR242" s="64"/>
      <c r="AS242" s="64"/>
      <c r="AT242" s="64"/>
      <c r="AU242" s="64"/>
      <c r="AV242" s="64"/>
      <c r="AX242" s="64"/>
      <c r="AY242" s="64"/>
      <c r="AZ242" s="64"/>
      <c r="BA242" s="64"/>
      <c r="BB242" s="64"/>
      <c r="BC242" s="64"/>
      <c r="BD242" s="64"/>
      <c r="BF242" s="64"/>
      <c r="BG242" s="64"/>
      <c r="BH242" s="64"/>
      <c r="BI242" s="64"/>
      <c r="BJ242" s="64"/>
      <c r="BK242" s="64"/>
      <c r="BL242" s="64"/>
      <c r="BN242" s="64"/>
      <c r="BO242" s="64"/>
      <c r="BP242" s="64"/>
      <c r="BQ242" s="64"/>
      <c r="BR242" s="64"/>
      <c r="BS242" s="64"/>
      <c r="BT242" s="64"/>
      <c r="BV242" s="64"/>
      <c r="BW242" s="64"/>
      <c r="BX242" s="64"/>
      <c r="BY242" s="64"/>
      <c r="BZ242" s="64"/>
      <c r="CA242" s="64"/>
      <c r="CB242" s="64"/>
      <c r="CD242" s="64"/>
      <c r="CE242" s="64"/>
      <c r="CF242" s="64"/>
      <c r="CG242" s="64"/>
      <c r="CH242" s="64"/>
      <c r="CI242" s="64"/>
      <c r="CJ242" s="64"/>
      <c r="CL242" s="64"/>
      <c r="CM242" s="64"/>
      <c r="CN242" s="64"/>
      <c r="CO242" s="64"/>
      <c r="CP242" s="64"/>
      <c r="CQ242" s="64"/>
      <c r="CR242" s="64"/>
      <c r="CT242" s="64"/>
      <c r="CU242" s="64"/>
      <c r="CV242" s="64"/>
      <c r="CW242" s="64"/>
      <c r="CX242" s="64"/>
      <c r="CY242" s="64"/>
      <c r="CZ242" s="64"/>
      <c r="DB242" s="64"/>
      <c r="DC242" s="64"/>
      <c r="DD242" s="64"/>
      <c r="DE242" s="64"/>
      <c r="DF242" s="64"/>
      <c r="DG242" s="64"/>
      <c r="DH242" s="64"/>
      <c r="DJ242" s="64"/>
      <c r="DK242" s="64"/>
      <c r="DL242" s="64"/>
      <c r="DM242" s="64"/>
      <c r="DN242" s="64"/>
      <c r="DO242" s="64"/>
      <c r="DP242" s="64"/>
      <c r="DR242" s="64"/>
      <c r="DS242" s="64"/>
      <c r="DT242" s="64"/>
      <c r="DU242" s="64"/>
      <c r="DV242" s="64"/>
      <c r="DW242" s="64"/>
      <c r="DX242" s="64"/>
      <c r="DZ242" s="64"/>
      <c r="EA242" s="64"/>
      <c r="EB242" s="64"/>
      <c r="EC242" s="64"/>
      <c r="ED242" s="64"/>
      <c r="EE242" s="64"/>
      <c r="EF242" s="64"/>
      <c r="EH242" s="64"/>
      <c r="EI242" s="64"/>
      <c r="EJ242" s="64"/>
      <c r="EK242" s="64"/>
      <c r="EL242" s="64"/>
      <c r="EM242" s="64"/>
      <c r="EN242" s="64"/>
      <c r="EP242" s="64"/>
      <c r="EQ242" s="64"/>
      <c r="ER242" s="64"/>
      <c r="ES242" s="64"/>
      <c r="ET242" s="64"/>
      <c r="EU242" s="64"/>
      <c r="EV242" s="64"/>
      <c r="EX242" s="64"/>
      <c r="EY242" s="64"/>
      <c r="EZ242" s="64"/>
      <c r="FA242" s="64"/>
      <c r="FB242" s="64"/>
      <c r="FC242" s="64"/>
      <c r="FD242" s="64"/>
    </row>
    <row r="243" s="80" customFormat="true" ht="15" hidden="false" customHeight="false" outlineLevel="0" collapsed="false">
      <c r="B243" s="64"/>
      <c r="C243" s="64"/>
      <c r="D243" s="64"/>
      <c r="E243" s="64"/>
      <c r="F243" s="64"/>
      <c r="G243" s="64"/>
      <c r="H243" s="64"/>
      <c r="J243" s="64"/>
      <c r="K243" s="64"/>
      <c r="L243" s="64"/>
      <c r="M243" s="64"/>
      <c r="N243" s="64"/>
      <c r="O243" s="64"/>
      <c r="P243" s="64"/>
      <c r="R243" s="64"/>
      <c r="S243" s="64"/>
      <c r="T243" s="64"/>
      <c r="U243" s="64"/>
      <c r="V243" s="64"/>
      <c r="W243" s="64"/>
      <c r="X243" s="64"/>
      <c r="Z243" s="64"/>
      <c r="AA243" s="64"/>
      <c r="AB243" s="64"/>
      <c r="AC243" s="64"/>
      <c r="AD243" s="64"/>
      <c r="AE243" s="64"/>
      <c r="AF243" s="64"/>
      <c r="AH243" s="64"/>
      <c r="AI243" s="64"/>
      <c r="AJ243" s="64"/>
      <c r="AK243" s="64"/>
      <c r="AL243" s="64"/>
      <c r="AM243" s="64"/>
      <c r="AN243" s="64"/>
      <c r="AP243" s="64"/>
      <c r="AQ243" s="64"/>
      <c r="AR243" s="64"/>
      <c r="AS243" s="64"/>
      <c r="AT243" s="64"/>
      <c r="AU243" s="64"/>
      <c r="AV243" s="64"/>
      <c r="AX243" s="64"/>
      <c r="AY243" s="64"/>
      <c r="AZ243" s="64"/>
      <c r="BA243" s="64"/>
      <c r="BB243" s="64"/>
      <c r="BC243" s="64"/>
      <c r="BD243" s="64"/>
      <c r="BF243" s="64"/>
      <c r="BG243" s="64"/>
      <c r="BH243" s="64"/>
      <c r="BI243" s="64"/>
      <c r="BJ243" s="64"/>
      <c r="BK243" s="64"/>
      <c r="BL243" s="64"/>
      <c r="BN243" s="64"/>
      <c r="BO243" s="64"/>
      <c r="BP243" s="64"/>
      <c r="BQ243" s="64"/>
      <c r="BR243" s="64"/>
      <c r="BS243" s="64"/>
      <c r="BT243" s="64"/>
      <c r="BV243" s="64"/>
      <c r="BW243" s="64"/>
      <c r="BX243" s="64"/>
      <c r="BY243" s="64"/>
      <c r="BZ243" s="64"/>
      <c r="CA243" s="64"/>
      <c r="CB243" s="64"/>
      <c r="CD243" s="64"/>
      <c r="CE243" s="64"/>
      <c r="CF243" s="64"/>
      <c r="CG243" s="64"/>
      <c r="CH243" s="64"/>
      <c r="CI243" s="64"/>
      <c r="CJ243" s="64"/>
      <c r="CL243" s="64"/>
      <c r="CM243" s="64"/>
      <c r="CN243" s="64"/>
      <c r="CO243" s="64"/>
      <c r="CP243" s="64"/>
      <c r="CQ243" s="64"/>
      <c r="CR243" s="64"/>
      <c r="CT243" s="64"/>
      <c r="CU243" s="64"/>
      <c r="CV243" s="64"/>
      <c r="CW243" s="64"/>
      <c r="CX243" s="64"/>
      <c r="CY243" s="64"/>
      <c r="CZ243" s="64"/>
      <c r="DB243" s="64"/>
      <c r="DC243" s="64"/>
      <c r="DD243" s="64"/>
      <c r="DE243" s="64"/>
      <c r="DF243" s="64"/>
      <c r="DG243" s="64"/>
      <c r="DH243" s="64"/>
      <c r="DJ243" s="64"/>
      <c r="DK243" s="64"/>
      <c r="DL243" s="64"/>
      <c r="DM243" s="64"/>
      <c r="DN243" s="64"/>
      <c r="DO243" s="64"/>
      <c r="DP243" s="64"/>
      <c r="DR243" s="64"/>
      <c r="DS243" s="64"/>
      <c r="DT243" s="64"/>
      <c r="DU243" s="64"/>
      <c r="DV243" s="64"/>
      <c r="DW243" s="64"/>
      <c r="DX243" s="64"/>
      <c r="DZ243" s="64"/>
      <c r="EA243" s="64"/>
      <c r="EB243" s="64"/>
      <c r="EC243" s="64"/>
      <c r="ED243" s="64"/>
      <c r="EE243" s="64"/>
      <c r="EF243" s="64"/>
      <c r="EH243" s="64"/>
      <c r="EI243" s="64"/>
      <c r="EJ243" s="64"/>
      <c r="EK243" s="64"/>
      <c r="EL243" s="64"/>
      <c r="EM243" s="64"/>
      <c r="EN243" s="64"/>
      <c r="EP243" s="64"/>
      <c r="EQ243" s="64"/>
      <c r="ER243" s="64"/>
      <c r="ES243" s="64"/>
      <c r="ET243" s="64"/>
      <c r="EU243" s="64"/>
      <c r="EV243" s="64"/>
      <c r="EX243" s="64"/>
      <c r="EY243" s="64"/>
      <c r="EZ243" s="64"/>
      <c r="FA243" s="64"/>
      <c r="FB243" s="64"/>
      <c r="FC243" s="64"/>
      <c r="FD243" s="64"/>
    </row>
    <row r="244" s="80" customFormat="true" ht="15" hidden="false" customHeight="false" outlineLevel="0" collapsed="false">
      <c r="B244" s="64"/>
      <c r="C244" s="64"/>
      <c r="D244" s="64"/>
      <c r="E244" s="64"/>
      <c r="F244" s="64"/>
      <c r="G244" s="64"/>
      <c r="H244" s="64"/>
      <c r="J244" s="64"/>
      <c r="K244" s="64"/>
      <c r="L244" s="64"/>
      <c r="M244" s="64"/>
      <c r="N244" s="64"/>
      <c r="O244" s="64"/>
      <c r="P244" s="64"/>
      <c r="R244" s="64"/>
      <c r="S244" s="64"/>
      <c r="T244" s="64"/>
      <c r="U244" s="64"/>
      <c r="V244" s="64"/>
      <c r="W244" s="64"/>
      <c r="X244" s="64"/>
      <c r="Z244" s="64"/>
      <c r="AA244" s="64"/>
      <c r="AB244" s="64"/>
      <c r="AC244" s="64"/>
      <c r="AD244" s="64"/>
      <c r="AE244" s="64"/>
      <c r="AF244" s="64"/>
      <c r="AH244" s="64"/>
      <c r="AI244" s="64"/>
      <c r="AJ244" s="64"/>
      <c r="AK244" s="64"/>
      <c r="AL244" s="64"/>
      <c r="AM244" s="64"/>
      <c r="AN244" s="64"/>
      <c r="AP244" s="64"/>
      <c r="AQ244" s="64"/>
      <c r="AR244" s="64"/>
      <c r="AS244" s="64"/>
      <c r="AT244" s="64"/>
      <c r="AU244" s="64"/>
      <c r="AV244" s="64"/>
      <c r="AX244" s="64"/>
      <c r="AY244" s="64"/>
      <c r="AZ244" s="64"/>
      <c r="BA244" s="64"/>
      <c r="BB244" s="64"/>
      <c r="BC244" s="64"/>
      <c r="BD244" s="64"/>
      <c r="BF244" s="64"/>
      <c r="BG244" s="64"/>
      <c r="BH244" s="64"/>
      <c r="BI244" s="64"/>
      <c r="BJ244" s="64"/>
      <c r="BK244" s="64"/>
      <c r="BL244" s="64"/>
      <c r="BN244" s="64"/>
      <c r="BO244" s="64"/>
      <c r="BP244" s="64"/>
      <c r="BQ244" s="64"/>
      <c r="BR244" s="64"/>
      <c r="BS244" s="64"/>
      <c r="BT244" s="64"/>
      <c r="BV244" s="64"/>
      <c r="BW244" s="64"/>
      <c r="BX244" s="64"/>
      <c r="BY244" s="64"/>
      <c r="BZ244" s="64"/>
      <c r="CA244" s="64"/>
      <c r="CB244" s="64"/>
      <c r="CD244" s="64"/>
      <c r="CE244" s="64"/>
      <c r="CF244" s="64"/>
      <c r="CG244" s="64"/>
      <c r="CH244" s="64"/>
      <c r="CI244" s="64"/>
      <c r="CJ244" s="64"/>
      <c r="CL244" s="64"/>
      <c r="CM244" s="64"/>
      <c r="CN244" s="64"/>
      <c r="CO244" s="64"/>
      <c r="CP244" s="64"/>
      <c r="CQ244" s="64"/>
      <c r="CR244" s="64"/>
      <c r="CT244" s="64"/>
      <c r="CU244" s="64"/>
      <c r="CV244" s="64"/>
      <c r="CW244" s="64"/>
      <c r="CX244" s="64"/>
      <c r="CY244" s="64"/>
      <c r="CZ244" s="64"/>
      <c r="DB244" s="64"/>
      <c r="DC244" s="64"/>
      <c r="DD244" s="64"/>
      <c r="DE244" s="64"/>
      <c r="DF244" s="64"/>
      <c r="DG244" s="64"/>
      <c r="DH244" s="64"/>
      <c r="DJ244" s="64"/>
      <c r="DK244" s="64"/>
      <c r="DL244" s="64"/>
      <c r="DM244" s="64"/>
      <c r="DN244" s="64"/>
      <c r="DO244" s="64"/>
      <c r="DP244" s="64"/>
      <c r="DR244" s="64"/>
      <c r="DS244" s="64"/>
      <c r="DT244" s="64"/>
      <c r="DU244" s="64"/>
      <c r="DV244" s="64"/>
      <c r="DW244" s="64"/>
      <c r="DX244" s="64"/>
      <c r="DZ244" s="64"/>
      <c r="EA244" s="64"/>
      <c r="EB244" s="64"/>
      <c r="EC244" s="64"/>
      <c r="ED244" s="64"/>
      <c r="EE244" s="64"/>
      <c r="EF244" s="64"/>
      <c r="EH244" s="64"/>
      <c r="EI244" s="64"/>
      <c r="EJ244" s="64"/>
      <c r="EK244" s="64"/>
      <c r="EL244" s="64"/>
      <c r="EM244" s="64"/>
      <c r="EN244" s="64"/>
      <c r="EP244" s="64"/>
      <c r="EQ244" s="64"/>
      <c r="ER244" s="64"/>
      <c r="ES244" s="64"/>
      <c r="ET244" s="64"/>
      <c r="EU244" s="64"/>
      <c r="EV244" s="64"/>
      <c r="EX244" s="64"/>
      <c r="EY244" s="64"/>
      <c r="EZ244" s="64"/>
      <c r="FA244" s="64"/>
      <c r="FB244" s="64"/>
      <c r="FC244" s="64"/>
      <c r="FD244" s="64"/>
    </row>
    <row r="245" s="80" customFormat="true" ht="15" hidden="false" customHeight="false" outlineLevel="0" collapsed="false">
      <c r="B245" s="64"/>
      <c r="C245" s="64"/>
      <c r="D245" s="64"/>
      <c r="E245" s="64"/>
      <c r="F245" s="64"/>
      <c r="G245" s="64"/>
      <c r="H245" s="64"/>
      <c r="J245" s="64"/>
      <c r="K245" s="64"/>
      <c r="L245" s="64"/>
      <c r="M245" s="64"/>
      <c r="N245" s="64"/>
      <c r="O245" s="64"/>
      <c r="P245" s="64"/>
      <c r="R245" s="64"/>
      <c r="S245" s="64"/>
      <c r="T245" s="64"/>
      <c r="U245" s="64"/>
      <c r="V245" s="64"/>
      <c r="W245" s="64"/>
      <c r="X245" s="64"/>
      <c r="Z245" s="64"/>
      <c r="AA245" s="64"/>
      <c r="AB245" s="64"/>
      <c r="AC245" s="64"/>
      <c r="AD245" s="64"/>
      <c r="AE245" s="64"/>
      <c r="AF245" s="64"/>
      <c r="AH245" s="64"/>
      <c r="AI245" s="64"/>
      <c r="AJ245" s="64"/>
      <c r="AK245" s="64"/>
      <c r="AL245" s="64"/>
      <c r="AM245" s="64"/>
      <c r="AN245" s="64"/>
      <c r="AP245" s="64"/>
      <c r="AQ245" s="64"/>
      <c r="AR245" s="64"/>
      <c r="AS245" s="64"/>
      <c r="AT245" s="64"/>
      <c r="AU245" s="64"/>
      <c r="AV245" s="64"/>
      <c r="AX245" s="64"/>
      <c r="AY245" s="64"/>
      <c r="AZ245" s="64"/>
      <c r="BA245" s="64"/>
      <c r="BB245" s="64"/>
      <c r="BC245" s="64"/>
      <c r="BD245" s="64"/>
      <c r="BF245" s="64"/>
      <c r="BG245" s="64"/>
      <c r="BH245" s="64"/>
      <c r="BI245" s="64"/>
      <c r="BJ245" s="64"/>
      <c r="BK245" s="64"/>
      <c r="BL245" s="64"/>
      <c r="BN245" s="64"/>
      <c r="BO245" s="64"/>
      <c r="BP245" s="64"/>
      <c r="BQ245" s="64"/>
      <c r="BR245" s="64"/>
      <c r="BS245" s="64"/>
      <c r="BT245" s="64"/>
      <c r="BV245" s="64"/>
      <c r="BW245" s="64"/>
      <c r="BX245" s="64"/>
      <c r="BY245" s="64"/>
      <c r="BZ245" s="64"/>
      <c r="CA245" s="64"/>
      <c r="CB245" s="64"/>
      <c r="CD245" s="64"/>
      <c r="CE245" s="64"/>
      <c r="CF245" s="64"/>
      <c r="CG245" s="64"/>
      <c r="CH245" s="64"/>
      <c r="CI245" s="64"/>
      <c r="CJ245" s="64"/>
      <c r="CL245" s="64"/>
      <c r="CM245" s="64"/>
      <c r="CN245" s="64"/>
      <c r="CO245" s="64"/>
      <c r="CP245" s="64"/>
      <c r="CQ245" s="64"/>
      <c r="CR245" s="64"/>
      <c r="CT245" s="64"/>
      <c r="CU245" s="64"/>
      <c r="CV245" s="64"/>
      <c r="CW245" s="64"/>
      <c r="CX245" s="64"/>
      <c r="CY245" s="64"/>
      <c r="CZ245" s="64"/>
      <c r="DB245" s="64"/>
      <c r="DC245" s="64"/>
      <c r="DD245" s="64"/>
      <c r="DE245" s="64"/>
      <c r="DF245" s="64"/>
      <c r="DG245" s="64"/>
      <c r="DH245" s="64"/>
      <c r="DJ245" s="64"/>
      <c r="DK245" s="64"/>
      <c r="DL245" s="64"/>
      <c r="DM245" s="64"/>
      <c r="DN245" s="64"/>
      <c r="DO245" s="64"/>
      <c r="DP245" s="64"/>
      <c r="DR245" s="64"/>
      <c r="DS245" s="64"/>
      <c r="DT245" s="64"/>
      <c r="DU245" s="64"/>
      <c r="DV245" s="64"/>
      <c r="DW245" s="64"/>
      <c r="DX245" s="64"/>
      <c r="DZ245" s="64"/>
      <c r="EA245" s="64"/>
      <c r="EB245" s="64"/>
      <c r="EC245" s="64"/>
      <c r="ED245" s="64"/>
      <c r="EE245" s="64"/>
      <c r="EF245" s="64"/>
      <c r="EH245" s="64"/>
      <c r="EI245" s="64"/>
      <c r="EJ245" s="64"/>
      <c r="EK245" s="64"/>
      <c r="EL245" s="64"/>
      <c r="EM245" s="64"/>
      <c r="EN245" s="64"/>
      <c r="EP245" s="64"/>
      <c r="EQ245" s="64"/>
      <c r="ER245" s="64"/>
      <c r="ES245" s="64"/>
      <c r="ET245" s="64"/>
      <c r="EU245" s="64"/>
      <c r="EV245" s="64"/>
      <c r="EX245" s="64"/>
      <c r="EY245" s="64"/>
      <c r="EZ245" s="64"/>
      <c r="FA245" s="64"/>
      <c r="FB245" s="64"/>
      <c r="FC245" s="64"/>
      <c r="FD245" s="64"/>
    </row>
    <row r="246" s="80" customFormat="true" ht="15" hidden="false" customHeight="false" outlineLevel="0" collapsed="false">
      <c r="B246" s="64"/>
      <c r="C246" s="64"/>
      <c r="D246" s="64"/>
      <c r="E246" s="64"/>
      <c r="F246" s="64"/>
      <c r="G246" s="64"/>
      <c r="H246" s="64"/>
      <c r="I246" s="83"/>
      <c r="J246" s="64"/>
      <c r="K246" s="64"/>
      <c r="L246" s="64"/>
      <c r="M246" s="64"/>
      <c r="N246" s="64"/>
      <c r="O246" s="64"/>
      <c r="P246" s="64"/>
      <c r="R246" s="64"/>
      <c r="S246" s="64"/>
      <c r="T246" s="64"/>
      <c r="U246" s="64"/>
      <c r="V246" s="64"/>
      <c r="W246" s="64"/>
      <c r="X246" s="64"/>
      <c r="Z246" s="64"/>
      <c r="AA246" s="64"/>
      <c r="AB246" s="64"/>
      <c r="AC246" s="64"/>
      <c r="AD246" s="64"/>
      <c r="AE246" s="64"/>
      <c r="AF246" s="64"/>
      <c r="AH246" s="64"/>
      <c r="AI246" s="64"/>
      <c r="AJ246" s="64"/>
      <c r="AK246" s="64"/>
      <c r="AL246" s="64"/>
      <c r="AM246" s="64"/>
      <c r="AN246" s="64"/>
      <c r="AP246" s="64"/>
      <c r="AQ246" s="64"/>
      <c r="AR246" s="64"/>
      <c r="AS246" s="64"/>
      <c r="AT246" s="64"/>
      <c r="AU246" s="64"/>
      <c r="AV246" s="64"/>
      <c r="AX246" s="64"/>
      <c r="AY246" s="64"/>
      <c r="AZ246" s="64"/>
      <c r="BA246" s="64"/>
      <c r="BB246" s="64"/>
      <c r="BC246" s="64"/>
      <c r="BD246" s="64"/>
      <c r="BF246" s="64"/>
      <c r="BG246" s="64"/>
      <c r="BH246" s="64"/>
      <c r="BI246" s="64"/>
      <c r="BJ246" s="64"/>
      <c r="BK246" s="64"/>
      <c r="BL246" s="64"/>
      <c r="BN246" s="64"/>
      <c r="BO246" s="64"/>
      <c r="BP246" s="64"/>
      <c r="BQ246" s="64"/>
      <c r="BR246" s="64"/>
      <c r="BS246" s="64"/>
      <c r="BT246" s="64"/>
      <c r="BV246" s="64"/>
      <c r="BW246" s="64"/>
      <c r="BX246" s="64"/>
      <c r="BY246" s="64"/>
      <c r="BZ246" s="64"/>
      <c r="CA246" s="64"/>
      <c r="CB246" s="64"/>
      <c r="CD246" s="64"/>
      <c r="CE246" s="64"/>
      <c r="CF246" s="64"/>
      <c r="CG246" s="64"/>
      <c r="CH246" s="64"/>
      <c r="CI246" s="64"/>
      <c r="CJ246" s="64"/>
      <c r="CL246" s="64"/>
      <c r="CM246" s="64"/>
      <c r="CN246" s="64"/>
      <c r="CO246" s="64"/>
      <c r="CP246" s="64"/>
      <c r="CQ246" s="64"/>
      <c r="CR246" s="64"/>
      <c r="CT246" s="64"/>
      <c r="CU246" s="64"/>
      <c r="CV246" s="64"/>
      <c r="CW246" s="64"/>
      <c r="CX246" s="64"/>
      <c r="CY246" s="64"/>
      <c r="CZ246" s="64"/>
      <c r="DB246" s="64"/>
      <c r="DC246" s="64"/>
      <c r="DD246" s="64"/>
      <c r="DE246" s="64"/>
      <c r="DF246" s="64"/>
      <c r="DG246" s="64"/>
      <c r="DH246" s="64"/>
      <c r="DJ246" s="64"/>
      <c r="DK246" s="64"/>
      <c r="DL246" s="64"/>
      <c r="DM246" s="64"/>
      <c r="DN246" s="64"/>
      <c r="DO246" s="64"/>
      <c r="DP246" s="64"/>
      <c r="DR246" s="64"/>
      <c r="DS246" s="64"/>
      <c r="DT246" s="64"/>
      <c r="DU246" s="64"/>
      <c r="DV246" s="64"/>
      <c r="DW246" s="64"/>
      <c r="DX246" s="64"/>
      <c r="DZ246" s="64"/>
      <c r="EA246" s="64"/>
      <c r="EB246" s="64"/>
      <c r="EC246" s="64"/>
      <c r="ED246" s="64"/>
      <c r="EE246" s="64"/>
      <c r="EF246" s="64"/>
      <c r="EH246" s="64"/>
      <c r="EI246" s="64"/>
      <c r="EJ246" s="64"/>
      <c r="EK246" s="64"/>
      <c r="EL246" s="64"/>
      <c r="EM246" s="64"/>
      <c r="EN246" s="64"/>
      <c r="EP246" s="64"/>
      <c r="EQ246" s="64"/>
      <c r="ER246" s="64"/>
      <c r="ES246" s="64"/>
      <c r="ET246" s="64"/>
      <c r="EU246" s="64"/>
      <c r="EV246" s="64"/>
      <c r="EX246" s="64"/>
      <c r="EY246" s="64"/>
      <c r="EZ246" s="64"/>
      <c r="FA246" s="64"/>
      <c r="FB246" s="64"/>
      <c r="FC246" s="64"/>
      <c r="FD246" s="64"/>
    </row>
    <row r="247" s="80" customFormat="true" ht="15" hidden="false" customHeight="false" outlineLevel="0" collapsed="false">
      <c r="B247" s="64"/>
      <c r="C247" s="64"/>
      <c r="D247" s="64"/>
      <c r="E247" s="64"/>
      <c r="F247" s="64"/>
      <c r="G247" s="64"/>
      <c r="H247" s="64"/>
      <c r="I247" s="83"/>
      <c r="J247" s="64"/>
      <c r="K247" s="64"/>
      <c r="L247" s="64"/>
      <c r="M247" s="64"/>
      <c r="N247" s="64"/>
      <c r="O247" s="64"/>
      <c r="P247" s="64"/>
      <c r="R247" s="64"/>
      <c r="S247" s="64"/>
      <c r="T247" s="64"/>
      <c r="U247" s="64"/>
      <c r="V247" s="64"/>
      <c r="W247" s="64"/>
      <c r="X247" s="64"/>
      <c r="Z247" s="64"/>
      <c r="AA247" s="64"/>
      <c r="AB247" s="64"/>
      <c r="AC247" s="64"/>
      <c r="AD247" s="64"/>
      <c r="AE247" s="64"/>
      <c r="AF247" s="64"/>
      <c r="AH247" s="64"/>
      <c r="AI247" s="64"/>
      <c r="AJ247" s="64"/>
      <c r="AK247" s="64"/>
      <c r="AL247" s="64"/>
      <c r="AM247" s="64"/>
      <c r="AN247" s="64"/>
      <c r="AP247" s="64"/>
      <c r="AQ247" s="64"/>
      <c r="AR247" s="64"/>
      <c r="AS247" s="64"/>
      <c r="AT247" s="64"/>
      <c r="AU247" s="64"/>
      <c r="AV247" s="64"/>
      <c r="AX247" s="64"/>
      <c r="AY247" s="64"/>
      <c r="AZ247" s="64"/>
      <c r="BA247" s="64"/>
      <c r="BB247" s="64"/>
      <c r="BC247" s="64"/>
      <c r="BD247" s="64"/>
      <c r="BF247" s="64"/>
      <c r="BG247" s="64"/>
      <c r="BH247" s="64"/>
      <c r="BI247" s="64"/>
      <c r="BJ247" s="64"/>
      <c r="BK247" s="64"/>
      <c r="BL247" s="64"/>
      <c r="BN247" s="64"/>
      <c r="BO247" s="64"/>
      <c r="BP247" s="64"/>
      <c r="BQ247" s="64"/>
      <c r="BR247" s="64"/>
      <c r="BS247" s="64"/>
      <c r="BT247" s="64"/>
      <c r="BV247" s="64"/>
      <c r="BW247" s="64"/>
      <c r="BX247" s="64"/>
      <c r="BY247" s="64"/>
      <c r="BZ247" s="64"/>
      <c r="CA247" s="64"/>
      <c r="CB247" s="64"/>
      <c r="CD247" s="64"/>
      <c r="CE247" s="64"/>
      <c r="CF247" s="64"/>
      <c r="CG247" s="64"/>
      <c r="CH247" s="64"/>
      <c r="CI247" s="64"/>
      <c r="CJ247" s="64"/>
      <c r="CL247" s="64"/>
      <c r="CM247" s="64"/>
      <c r="CN247" s="64"/>
      <c r="CO247" s="64"/>
      <c r="CP247" s="64"/>
      <c r="CQ247" s="64"/>
      <c r="CR247" s="64"/>
      <c r="CT247" s="64"/>
      <c r="CU247" s="64"/>
      <c r="CV247" s="64"/>
      <c r="CW247" s="64"/>
      <c r="CX247" s="64"/>
      <c r="CY247" s="64"/>
      <c r="CZ247" s="64"/>
      <c r="DB247" s="64"/>
      <c r="DC247" s="64"/>
      <c r="DD247" s="64"/>
      <c r="DE247" s="64"/>
      <c r="DF247" s="64"/>
      <c r="DG247" s="64"/>
      <c r="DH247" s="64"/>
      <c r="DJ247" s="64"/>
      <c r="DK247" s="64"/>
      <c r="DL247" s="64"/>
      <c r="DM247" s="64"/>
      <c r="DN247" s="64"/>
      <c r="DO247" s="64"/>
      <c r="DP247" s="64"/>
      <c r="DR247" s="64"/>
      <c r="DS247" s="64"/>
      <c r="DT247" s="64"/>
      <c r="DU247" s="64"/>
      <c r="DV247" s="64"/>
      <c r="DW247" s="64"/>
      <c r="DX247" s="64"/>
      <c r="DZ247" s="64"/>
      <c r="EA247" s="64"/>
      <c r="EB247" s="64"/>
      <c r="EC247" s="64"/>
      <c r="ED247" s="64"/>
      <c r="EE247" s="64"/>
      <c r="EF247" s="64"/>
      <c r="EH247" s="64"/>
      <c r="EI247" s="64"/>
      <c r="EJ247" s="64"/>
      <c r="EK247" s="64"/>
      <c r="EL247" s="64"/>
      <c r="EM247" s="64"/>
      <c r="EN247" s="64"/>
      <c r="EP247" s="64"/>
      <c r="EQ247" s="64"/>
      <c r="ER247" s="64"/>
      <c r="ES247" s="64"/>
      <c r="ET247" s="64"/>
      <c r="EU247" s="64"/>
      <c r="EV247" s="64"/>
      <c r="EX247" s="64"/>
      <c r="EY247" s="64"/>
      <c r="EZ247" s="64"/>
      <c r="FA247" s="64"/>
      <c r="FB247" s="64"/>
      <c r="FC247" s="64"/>
      <c r="FD247" s="64"/>
    </row>
    <row r="248" s="80" customFormat="true" ht="15" hidden="false" customHeight="false" outlineLevel="0" collapsed="false">
      <c r="B248" s="64"/>
      <c r="C248" s="64"/>
      <c r="D248" s="64"/>
      <c r="E248" s="64"/>
      <c r="F248" s="64"/>
      <c r="G248" s="64"/>
      <c r="H248" s="64"/>
      <c r="I248" s="83"/>
      <c r="J248" s="64"/>
      <c r="K248" s="64"/>
      <c r="L248" s="64"/>
      <c r="M248" s="64"/>
      <c r="N248" s="64"/>
      <c r="O248" s="64"/>
      <c r="P248" s="64"/>
      <c r="R248" s="64"/>
      <c r="S248" s="64"/>
      <c r="T248" s="64"/>
      <c r="U248" s="64"/>
      <c r="V248" s="64"/>
      <c r="W248" s="64"/>
      <c r="X248" s="64"/>
      <c r="Z248" s="64"/>
      <c r="AA248" s="64"/>
      <c r="AB248" s="64"/>
      <c r="AC248" s="64"/>
      <c r="AD248" s="64"/>
      <c r="AE248" s="64"/>
      <c r="AF248" s="64"/>
      <c r="AH248" s="64"/>
      <c r="AI248" s="64"/>
      <c r="AJ248" s="64"/>
      <c r="AK248" s="64"/>
      <c r="AL248" s="64"/>
      <c r="AM248" s="64"/>
      <c r="AN248" s="64"/>
      <c r="AP248" s="64"/>
      <c r="AQ248" s="64"/>
      <c r="AR248" s="64"/>
      <c r="AS248" s="64"/>
      <c r="AT248" s="64"/>
      <c r="AU248" s="64"/>
      <c r="AV248" s="64"/>
      <c r="AX248" s="64"/>
      <c r="AY248" s="64"/>
      <c r="AZ248" s="64"/>
      <c r="BA248" s="64"/>
      <c r="BB248" s="64"/>
      <c r="BC248" s="64"/>
      <c r="BD248" s="64"/>
      <c r="BF248" s="64"/>
      <c r="BG248" s="64"/>
      <c r="BH248" s="64"/>
      <c r="BI248" s="64"/>
      <c r="BJ248" s="64"/>
      <c r="BK248" s="64"/>
      <c r="BL248" s="64"/>
      <c r="BN248" s="64"/>
      <c r="BO248" s="64"/>
      <c r="BP248" s="64"/>
      <c r="BQ248" s="64"/>
      <c r="BR248" s="64"/>
      <c r="BS248" s="64"/>
      <c r="BT248" s="64"/>
      <c r="BV248" s="64"/>
      <c r="BW248" s="64"/>
      <c r="BX248" s="64"/>
      <c r="BY248" s="64"/>
      <c r="BZ248" s="64"/>
      <c r="CA248" s="64"/>
      <c r="CB248" s="64"/>
      <c r="CD248" s="64"/>
      <c r="CE248" s="64"/>
      <c r="CF248" s="64"/>
      <c r="CG248" s="64"/>
      <c r="CH248" s="64"/>
      <c r="CI248" s="64"/>
      <c r="CJ248" s="64"/>
      <c r="CL248" s="64"/>
      <c r="CM248" s="64"/>
      <c r="CN248" s="64"/>
      <c r="CO248" s="64"/>
      <c r="CP248" s="64"/>
      <c r="CQ248" s="64"/>
      <c r="CR248" s="64"/>
      <c r="CT248" s="64"/>
      <c r="CU248" s="64"/>
      <c r="CV248" s="64"/>
      <c r="CW248" s="64"/>
      <c r="CX248" s="64"/>
      <c r="CY248" s="64"/>
      <c r="CZ248" s="64"/>
      <c r="DB248" s="64"/>
      <c r="DC248" s="64"/>
      <c r="DD248" s="64"/>
      <c r="DE248" s="64"/>
      <c r="DF248" s="64"/>
      <c r="DG248" s="64"/>
      <c r="DH248" s="64"/>
      <c r="DJ248" s="64"/>
      <c r="DK248" s="64"/>
      <c r="DL248" s="64"/>
      <c r="DM248" s="64"/>
      <c r="DN248" s="64"/>
      <c r="DO248" s="64"/>
      <c r="DP248" s="64"/>
      <c r="DR248" s="64"/>
      <c r="DS248" s="64"/>
      <c r="DT248" s="64"/>
      <c r="DU248" s="64"/>
      <c r="DV248" s="64"/>
      <c r="DW248" s="64"/>
      <c r="DX248" s="64"/>
      <c r="DZ248" s="64"/>
      <c r="EA248" s="64"/>
      <c r="EB248" s="64"/>
      <c r="EC248" s="64"/>
      <c r="ED248" s="64"/>
      <c r="EE248" s="64"/>
      <c r="EF248" s="64"/>
      <c r="EH248" s="64"/>
      <c r="EI248" s="64"/>
      <c r="EJ248" s="64"/>
      <c r="EK248" s="64"/>
      <c r="EL248" s="64"/>
      <c r="EM248" s="64"/>
      <c r="EN248" s="64"/>
      <c r="EP248" s="64"/>
      <c r="EQ248" s="64"/>
      <c r="ER248" s="64"/>
      <c r="ES248" s="64"/>
      <c r="ET248" s="64"/>
      <c r="EU248" s="64"/>
      <c r="EV248" s="64"/>
      <c r="EX248" s="64"/>
      <c r="EY248" s="64"/>
      <c r="EZ248" s="64"/>
      <c r="FA248" s="64"/>
      <c r="FB248" s="64"/>
      <c r="FC248" s="64"/>
      <c r="FD248" s="64"/>
    </row>
    <row r="249" s="80" customFormat="true" ht="15" hidden="false" customHeight="false" outlineLevel="0" collapsed="false">
      <c r="B249" s="64"/>
      <c r="C249" s="64"/>
      <c r="D249" s="64"/>
      <c r="E249" s="64"/>
      <c r="F249" s="64"/>
      <c r="G249" s="64"/>
      <c r="H249" s="64"/>
      <c r="I249" s="83"/>
      <c r="J249" s="64"/>
      <c r="K249" s="64"/>
      <c r="L249" s="64"/>
      <c r="M249" s="64"/>
      <c r="N249" s="64"/>
      <c r="O249" s="64"/>
      <c r="P249" s="64"/>
      <c r="R249" s="64"/>
      <c r="S249" s="64"/>
      <c r="T249" s="64"/>
      <c r="U249" s="64"/>
      <c r="V249" s="64"/>
      <c r="W249" s="64"/>
      <c r="X249" s="64"/>
      <c r="Z249" s="64"/>
      <c r="AA249" s="64"/>
      <c r="AB249" s="64"/>
      <c r="AC249" s="64"/>
      <c r="AD249" s="64"/>
      <c r="AE249" s="64"/>
      <c r="AF249" s="64"/>
      <c r="AH249" s="64"/>
      <c r="AI249" s="64"/>
      <c r="AJ249" s="64"/>
      <c r="AK249" s="64"/>
      <c r="AL249" s="64"/>
      <c r="AM249" s="64"/>
      <c r="AN249" s="64"/>
      <c r="AP249" s="64"/>
      <c r="AQ249" s="64"/>
      <c r="AR249" s="64"/>
      <c r="AS249" s="64"/>
      <c r="AT249" s="64"/>
      <c r="AU249" s="64"/>
      <c r="AV249" s="64"/>
      <c r="AX249" s="64"/>
      <c r="AY249" s="64"/>
      <c r="AZ249" s="64"/>
      <c r="BA249" s="64"/>
      <c r="BB249" s="64"/>
      <c r="BC249" s="64"/>
      <c r="BD249" s="64"/>
      <c r="BF249" s="64"/>
      <c r="BG249" s="64"/>
      <c r="BH249" s="64"/>
      <c r="BI249" s="64"/>
      <c r="BJ249" s="64"/>
      <c r="BK249" s="64"/>
      <c r="BL249" s="64"/>
      <c r="BN249" s="64"/>
      <c r="BO249" s="64"/>
      <c r="BP249" s="64"/>
      <c r="BQ249" s="64"/>
      <c r="BR249" s="64"/>
      <c r="BS249" s="64"/>
      <c r="BT249" s="64"/>
      <c r="BV249" s="64"/>
      <c r="BW249" s="64"/>
      <c r="BX249" s="64"/>
      <c r="BY249" s="64"/>
      <c r="BZ249" s="64"/>
      <c r="CA249" s="64"/>
      <c r="CB249" s="64"/>
      <c r="CD249" s="64"/>
      <c r="CE249" s="64"/>
      <c r="CF249" s="64"/>
      <c r="CG249" s="64"/>
      <c r="CH249" s="64"/>
      <c r="CI249" s="64"/>
      <c r="CJ249" s="64"/>
      <c r="CL249" s="64"/>
      <c r="CM249" s="64"/>
      <c r="CN249" s="64"/>
      <c r="CO249" s="64"/>
      <c r="CP249" s="64"/>
      <c r="CQ249" s="64"/>
      <c r="CR249" s="64"/>
      <c r="CT249" s="64"/>
      <c r="CU249" s="64"/>
      <c r="CV249" s="64"/>
      <c r="CW249" s="64"/>
      <c r="CX249" s="64"/>
      <c r="CY249" s="64"/>
      <c r="CZ249" s="64"/>
      <c r="DB249" s="64"/>
      <c r="DC249" s="64"/>
      <c r="DD249" s="64"/>
      <c r="DE249" s="64"/>
      <c r="DF249" s="64"/>
      <c r="DG249" s="64"/>
      <c r="DH249" s="64"/>
      <c r="DJ249" s="64"/>
      <c r="DK249" s="64"/>
      <c r="DL249" s="64"/>
      <c r="DM249" s="64"/>
      <c r="DN249" s="64"/>
      <c r="DO249" s="64"/>
      <c r="DP249" s="64"/>
      <c r="DR249" s="64"/>
      <c r="DS249" s="64"/>
      <c r="DT249" s="64"/>
      <c r="DU249" s="64"/>
      <c r="DV249" s="64"/>
      <c r="DW249" s="64"/>
      <c r="DX249" s="64"/>
      <c r="DZ249" s="64"/>
      <c r="EA249" s="64"/>
      <c r="EB249" s="64"/>
      <c r="EC249" s="64"/>
      <c r="ED249" s="64"/>
      <c r="EE249" s="64"/>
      <c r="EF249" s="64"/>
      <c r="EH249" s="64"/>
      <c r="EI249" s="64"/>
      <c r="EJ249" s="64"/>
      <c r="EK249" s="64"/>
      <c r="EL249" s="64"/>
      <c r="EM249" s="64"/>
      <c r="EN249" s="64"/>
      <c r="EP249" s="64"/>
      <c r="EQ249" s="64"/>
      <c r="ER249" s="64"/>
      <c r="ES249" s="64"/>
      <c r="ET249" s="64"/>
      <c r="EU249" s="64"/>
      <c r="EV249" s="64"/>
      <c r="EX249" s="64"/>
      <c r="EY249" s="64"/>
      <c r="EZ249" s="64"/>
      <c r="FA249" s="64"/>
      <c r="FB249" s="64"/>
      <c r="FC249" s="64"/>
      <c r="FD249" s="64"/>
    </row>
    <row r="250" s="80" customFormat="true" ht="15" hidden="false" customHeight="false" outlineLevel="0" collapsed="false">
      <c r="B250" s="64"/>
      <c r="C250" s="64"/>
      <c r="D250" s="64"/>
      <c r="E250" s="64"/>
      <c r="F250" s="64"/>
      <c r="G250" s="64"/>
      <c r="H250" s="64"/>
      <c r="I250" s="83"/>
      <c r="J250" s="64"/>
      <c r="K250" s="64"/>
      <c r="L250" s="64"/>
      <c r="M250" s="64"/>
      <c r="N250" s="64"/>
      <c r="O250" s="64"/>
      <c r="P250" s="64"/>
      <c r="R250" s="64"/>
      <c r="S250" s="64"/>
      <c r="T250" s="64"/>
      <c r="U250" s="64"/>
      <c r="V250" s="64"/>
      <c r="W250" s="64"/>
      <c r="X250" s="64"/>
      <c r="Z250" s="64"/>
      <c r="AA250" s="64"/>
      <c r="AB250" s="64"/>
      <c r="AC250" s="64"/>
      <c r="AD250" s="64"/>
      <c r="AE250" s="64"/>
      <c r="AF250" s="64"/>
      <c r="AH250" s="64"/>
      <c r="AI250" s="64"/>
      <c r="AJ250" s="64"/>
      <c r="AK250" s="64"/>
      <c r="AL250" s="64"/>
      <c r="AM250" s="64"/>
      <c r="AN250" s="64"/>
      <c r="AP250" s="64"/>
      <c r="AQ250" s="64"/>
      <c r="AR250" s="64"/>
      <c r="AS250" s="64"/>
      <c r="AT250" s="64"/>
      <c r="AU250" s="64"/>
      <c r="AV250" s="64"/>
      <c r="AX250" s="64"/>
      <c r="AY250" s="64"/>
      <c r="AZ250" s="64"/>
      <c r="BA250" s="64"/>
      <c r="BB250" s="64"/>
      <c r="BC250" s="64"/>
      <c r="BD250" s="64"/>
      <c r="BF250" s="64"/>
      <c r="BG250" s="64"/>
      <c r="BH250" s="64"/>
      <c r="BI250" s="64"/>
      <c r="BJ250" s="64"/>
      <c r="BK250" s="64"/>
      <c r="BL250" s="64"/>
      <c r="BN250" s="64"/>
      <c r="BO250" s="64"/>
      <c r="BP250" s="64"/>
      <c r="BQ250" s="64"/>
      <c r="BR250" s="64"/>
      <c r="BS250" s="64"/>
      <c r="BT250" s="64"/>
      <c r="BV250" s="64"/>
      <c r="BW250" s="64"/>
      <c r="BX250" s="64"/>
      <c r="BY250" s="64"/>
      <c r="BZ250" s="64"/>
      <c r="CA250" s="64"/>
      <c r="CB250" s="64"/>
      <c r="CD250" s="64"/>
      <c r="CE250" s="64"/>
      <c r="CF250" s="64"/>
      <c r="CG250" s="64"/>
      <c r="CH250" s="64"/>
      <c r="CI250" s="64"/>
      <c r="CJ250" s="64"/>
      <c r="CL250" s="64"/>
      <c r="CM250" s="64"/>
      <c r="CN250" s="64"/>
      <c r="CO250" s="64"/>
      <c r="CP250" s="64"/>
      <c r="CQ250" s="64"/>
      <c r="CR250" s="64"/>
      <c r="CT250" s="64"/>
      <c r="CU250" s="64"/>
      <c r="CV250" s="64"/>
      <c r="CW250" s="64"/>
      <c r="CX250" s="64"/>
      <c r="CY250" s="64"/>
      <c r="CZ250" s="64"/>
      <c r="DB250" s="64"/>
      <c r="DC250" s="64"/>
      <c r="DD250" s="64"/>
      <c r="DE250" s="64"/>
      <c r="DF250" s="64"/>
      <c r="DG250" s="64"/>
      <c r="DH250" s="64"/>
      <c r="DJ250" s="64"/>
      <c r="DK250" s="64"/>
      <c r="DL250" s="64"/>
      <c r="DM250" s="64"/>
      <c r="DN250" s="64"/>
      <c r="DO250" s="64"/>
      <c r="DP250" s="64"/>
      <c r="DR250" s="64"/>
      <c r="DS250" s="64"/>
      <c r="DT250" s="64"/>
      <c r="DU250" s="64"/>
      <c r="DV250" s="64"/>
      <c r="DW250" s="64"/>
      <c r="DX250" s="64"/>
      <c r="DZ250" s="64"/>
      <c r="EA250" s="64"/>
      <c r="EB250" s="64"/>
      <c r="EC250" s="64"/>
      <c r="ED250" s="64"/>
      <c r="EE250" s="64"/>
      <c r="EF250" s="64"/>
      <c r="EH250" s="64"/>
      <c r="EI250" s="64"/>
      <c r="EJ250" s="64"/>
      <c r="EK250" s="64"/>
      <c r="EL250" s="64"/>
      <c r="EM250" s="64"/>
      <c r="EN250" s="64"/>
      <c r="EP250" s="64"/>
      <c r="EQ250" s="64"/>
      <c r="ER250" s="64"/>
      <c r="ES250" s="64"/>
      <c r="ET250" s="64"/>
      <c r="EU250" s="64"/>
      <c r="EV250" s="64"/>
      <c r="EX250" s="64"/>
      <c r="EY250" s="64"/>
      <c r="EZ250" s="64"/>
      <c r="FA250" s="64"/>
      <c r="FB250" s="64"/>
      <c r="FC250" s="64"/>
      <c r="FD250" s="64"/>
    </row>
    <row r="251" s="80" customFormat="true" ht="15" hidden="false" customHeight="false" outlineLevel="0" collapsed="false">
      <c r="B251" s="64"/>
      <c r="C251" s="64"/>
      <c r="D251" s="64"/>
      <c r="E251" s="64"/>
      <c r="F251" s="64"/>
      <c r="G251" s="64"/>
      <c r="H251" s="64"/>
      <c r="I251" s="83"/>
      <c r="J251" s="64"/>
      <c r="K251" s="64"/>
      <c r="L251" s="64"/>
      <c r="M251" s="64"/>
      <c r="N251" s="64"/>
      <c r="O251" s="64"/>
      <c r="P251" s="64"/>
      <c r="R251" s="64"/>
      <c r="S251" s="64"/>
      <c r="T251" s="64"/>
      <c r="U251" s="64"/>
      <c r="V251" s="64"/>
      <c r="W251" s="64"/>
      <c r="X251" s="64"/>
      <c r="Z251" s="64"/>
      <c r="AA251" s="64"/>
      <c r="AB251" s="64"/>
      <c r="AC251" s="64"/>
      <c r="AD251" s="64"/>
      <c r="AE251" s="64"/>
      <c r="AF251" s="64"/>
      <c r="AH251" s="64"/>
      <c r="AI251" s="64"/>
      <c r="AJ251" s="64"/>
      <c r="AK251" s="64"/>
      <c r="AL251" s="64"/>
      <c r="AM251" s="64"/>
      <c r="AN251" s="64"/>
      <c r="AP251" s="64"/>
      <c r="AQ251" s="64"/>
      <c r="AR251" s="64"/>
      <c r="AS251" s="64"/>
      <c r="AT251" s="64"/>
      <c r="AU251" s="64"/>
      <c r="AV251" s="64"/>
      <c r="AX251" s="64"/>
      <c r="AY251" s="64"/>
      <c r="AZ251" s="64"/>
      <c r="BA251" s="64"/>
      <c r="BB251" s="64"/>
      <c r="BC251" s="64"/>
      <c r="BD251" s="64"/>
      <c r="BF251" s="64"/>
      <c r="BG251" s="64"/>
      <c r="BH251" s="64"/>
      <c r="BI251" s="64"/>
      <c r="BJ251" s="64"/>
      <c r="BK251" s="64"/>
      <c r="BL251" s="64"/>
      <c r="BN251" s="64"/>
      <c r="BO251" s="64"/>
      <c r="BP251" s="64"/>
      <c r="BQ251" s="64"/>
      <c r="BR251" s="64"/>
      <c r="BS251" s="64"/>
      <c r="BT251" s="64"/>
      <c r="BV251" s="64"/>
      <c r="BW251" s="64"/>
      <c r="BX251" s="64"/>
      <c r="BY251" s="64"/>
      <c r="BZ251" s="64"/>
      <c r="CA251" s="64"/>
      <c r="CB251" s="64"/>
      <c r="CD251" s="64"/>
      <c r="CE251" s="64"/>
      <c r="CF251" s="64"/>
      <c r="CG251" s="64"/>
      <c r="CH251" s="64"/>
      <c r="CI251" s="64"/>
      <c r="CJ251" s="64"/>
      <c r="CL251" s="64"/>
      <c r="CM251" s="64"/>
      <c r="CN251" s="64"/>
      <c r="CO251" s="64"/>
      <c r="CP251" s="64"/>
      <c r="CQ251" s="64"/>
      <c r="CR251" s="64"/>
      <c r="CT251" s="64"/>
      <c r="CU251" s="64"/>
      <c r="CV251" s="64"/>
      <c r="CW251" s="64"/>
      <c r="CX251" s="64"/>
      <c r="CY251" s="64"/>
      <c r="CZ251" s="64"/>
      <c r="DB251" s="64"/>
      <c r="DC251" s="64"/>
      <c r="DD251" s="64"/>
      <c r="DE251" s="64"/>
      <c r="DF251" s="64"/>
      <c r="DG251" s="64"/>
      <c r="DH251" s="64"/>
      <c r="DJ251" s="64"/>
      <c r="DK251" s="64"/>
      <c r="DL251" s="64"/>
      <c r="DM251" s="64"/>
      <c r="DN251" s="64"/>
      <c r="DO251" s="64"/>
      <c r="DP251" s="64"/>
      <c r="DR251" s="64"/>
      <c r="DS251" s="64"/>
      <c r="DT251" s="64"/>
      <c r="DU251" s="64"/>
      <c r="DV251" s="64"/>
      <c r="DW251" s="64"/>
      <c r="DX251" s="64"/>
      <c r="DZ251" s="64"/>
      <c r="EA251" s="64"/>
      <c r="EB251" s="64"/>
      <c r="EC251" s="64"/>
      <c r="ED251" s="64"/>
      <c r="EE251" s="64"/>
      <c r="EF251" s="64"/>
      <c r="EH251" s="64"/>
      <c r="EI251" s="64"/>
      <c r="EJ251" s="64"/>
      <c r="EK251" s="64"/>
      <c r="EL251" s="64"/>
      <c r="EM251" s="64"/>
      <c r="EN251" s="64"/>
      <c r="EP251" s="64"/>
      <c r="EQ251" s="64"/>
      <c r="ER251" s="64"/>
      <c r="ES251" s="64"/>
      <c r="ET251" s="64"/>
      <c r="EU251" s="64"/>
      <c r="EV251" s="64"/>
      <c r="EX251" s="64"/>
      <c r="EY251" s="64"/>
      <c r="EZ251" s="64"/>
      <c r="FA251" s="64"/>
      <c r="FB251" s="64"/>
      <c r="FC251" s="64"/>
      <c r="FD251" s="64"/>
    </row>
    <row r="252" s="80" customFormat="true" ht="15" hidden="false" customHeight="false" outlineLevel="0" collapsed="false">
      <c r="B252" s="64"/>
      <c r="C252" s="64"/>
      <c r="D252" s="64"/>
      <c r="E252" s="64"/>
      <c r="F252" s="64"/>
      <c r="G252" s="64"/>
      <c r="H252" s="64"/>
      <c r="I252" s="83"/>
      <c r="J252" s="64"/>
      <c r="K252" s="64"/>
      <c r="L252" s="64"/>
      <c r="M252" s="64"/>
      <c r="N252" s="64"/>
      <c r="O252" s="64"/>
      <c r="P252" s="64"/>
      <c r="R252" s="64"/>
      <c r="S252" s="64"/>
      <c r="T252" s="64"/>
      <c r="U252" s="64"/>
      <c r="V252" s="64"/>
      <c r="W252" s="64"/>
      <c r="X252" s="64"/>
      <c r="Z252" s="64"/>
      <c r="AA252" s="64"/>
      <c r="AB252" s="64"/>
      <c r="AC252" s="64"/>
      <c r="AD252" s="64"/>
      <c r="AE252" s="64"/>
      <c r="AF252" s="64"/>
      <c r="AH252" s="64"/>
      <c r="AI252" s="64"/>
      <c r="AJ252" s="64"/>
      <c r="AK252" s="64"/>
      <c r="AL252" s="64"/>
      <c r="AM252" s="64"/>
      <c r="AN252" s="64"/>
      <c r="AP252" s="64"/>
      <c r="AQ252" s="64"/>
      <c r="AR252" s="64"/>
      <c r="AS252" s="64"/>
      <c r="AT252" s="64"/>
      <c r="AU252" s="64"/>
      <c r="AV252" s="64"/>
      <c r="AX252" s="64"/>
      <c r="AY252" s="64"/>
      <c r="AZ252" s="64"/>
      <c r="BA252" s="64"/>
      <c r="BB252" s="64"/>
      <c r="BC252" s="64"/>
      <c r="BD252" s="64"/>
      <c r="BF252" s="64"/>
      <c r="BG252" s="64"/>
      <c r="BH252" s="64"/>
      <c r="BI252" s="64"/>
      <c r="BJ252" s="64"/>
      <c r="BK252" s="64"/>
      <c r="BL252" s="64"/>
      <c r="BN252" s="64"/>
      <c r="BO252" s="64"/>
      <c r="BP252" s="64"/>
      <c r="BQ252" s="64"/>
      <c r="BR252" s="64"/>
      <c r="BS252" s="64"/>
      <c r="BT252" s="64"/>
      <c r="BV252" s="64"/>
      <c r="BW252" s="64"/>
      <c r="BX252" s="64"/>
      <c r="BY252" s="64"/>
      <c r="BZ252" s="64"/>
      <c r="CA252" s="64"/>
      <c r="CB252" s="64"/>
      <c r="CD252" s="64"/>
      <c r="CE252" s="64"/>
      <c r="CF252" s="64"/>
      <c r="CG252" s="64"/>
      <c r="CH252" s="64"/>
      <c r="CI252" s="64"/>
      <c r="CJ252" s="64"/>
      <c r="CL252" s="64"/>
      <c r="CM252" s="64"/>
      <c r="CN252" s="64"/>
      <c r="CO252" s="64"/>
      <c r="CP252" s="64"/>
      <c r="CQ252" s="64"/>
      <c r="CR252" s="64"/>
      <c r="CT252" s="64"/>
      <c r="CU252" s="64"/>
      <c r="CV252" s="64"/>
      <c r="CW252" s="64"/>
      <c r="CX252" s="64"/>
      <c r="CY252" s="64"/>
      <c r="CZ252" s="64"/>
      <c r="DB252" s="64"/>
      <c r="DC252" s="64"/>
      <c r="DD252" s="64"/>
      <c r="DE252" s="64"/>
      <c r="DF252" s="64"/>
      <c r="DG252" s="64"/>
      <c r="DH252" s="64"/>
      <c r="DJ252" s="64"/>
      <c r="DK252" s="64"/>
      <c r="DL252" s="64"/>
      <c r="DM252" s="64"/>
      <c r="DN252" s="64"/>
      <c r="DO252" s="64"/>
      <c r="DP252" s="64"/>
      <c r="DR252" s="64"/>
      <c r="DS252" s="64"/>
      <c r="DT252" s="64"/>
      <c r="DU252" s="64"/>
      <c r="DV252" s="64"/>
      <c r="DW252" s="64"/>
      <c r="DX252" s="64"/>
      <c r="DZ252" s="64"/>
      <c r="EA252" s="64"/>
      <c r="EB252" s="64"/>
      <c r="EC252" s="64"/>
      <c r="ED252" s="64"/>
      <c r="EE252" s="64"/>
      <c r="EF252" s="64"/>
      <c r="EH252" s="64"/>
      <c r="EI252" s="64"/>
      <c r="EJ252" s="64"/>
      <c r="EK252" s="64"/>
      <c r="EL252" s="64"/>
      <c r="EM252" s="64"/>
      <c r="EN252" s="64"/>
      <c r="EP252" s="64"/>
      <c r="EQ252" s="64"/>
      <c r="ER252" s="64"/>
      <c r="ES252" s="64"/>
      <c r="ET252" s="64"/>
      <c r="EU252" s="64"/>
      <c r="EV252" s="64"/>
      <c r="EX252" s="64"/>
      <c r="EY252" s="64"/>
      <c r="EZ252" s="64"/>
      <c r="FA252" s="64"/>
      <c r="FB252" s="64"/>
      <c r="FC252" s="64"/>
      <c r="FD252" s="64"/>
    </row>
    <row r="253" s="80" customFormat="true" ht="15" hidden="false" customHeight="false" outlineLevel="0" collapsed="false">
      <c r="B253" s="64"/>
      <c r="C253" s="64"/>
      <c r="D253" s="64"/>
      <c r="E253" s="64"/>
      <c r="F253" s="64"/>
      <c r="G253" s="64"/>
      <c r="H253" s="64"/>
      <c r="I253" s="83"/>
      <c r="J253" s="64"/>
      <c r="K253" s="64"/>
      <c r="L253" s="64"/>
      <c r="M253" s="64"/>
      <c r="N253" s="64"/>
      <c r="O253" s="64"/>
      <c r="P253" s="64"/>
      <c r="R253" s="64"/>
      <c r="S253" s="64"/>
      <c r="T253" s="64"/>
      <c r="U253" s="64"/>
      <c r="V253" s="64"/>
      <c r="W253" s="64"/>
      <c r="X253" s="64"/>
      <c r="Z253" s="64"/>
      <c r="AA253" s="64"/>
      <c r="AB253" s="64"/>
      <c r="AC253" s="64"/>
      <c r="AD253" s="64"/>
      <c r="AE253" s="64"/>
      <c r="AF253" s="64"/>
      <c r="AH253" s="64"/>
      <c r="AI253" s="64"/>
      <c r="AJ253" s="64"/>
      <c r="AK253" s="64"/>
      <c r="AL253" s="64"/>
      <c r="AM253" s="64"/>
      <c r="AN253" s="64"/>
      <c r="AP253" s="64"/>
      <c r="AQ253" s="64"/>
      <c r="AR253" s="64"/>
      <c r="AS253" s="64"/>
      <c r="AT253" s="64"/>
      <c r="AU253" s="64"/>
      <c r="AV253" s="64"/>
      <c r="AX253" s="64"/>
      <c r="AY253" s="64"/>
      <c r="AZ253" s="64"/>
      <c r="BA253" s="64"/>
      <c r="BB253" s="64"/>
      <c r="BC253" s="64"/>
      <c r="BD253" s="64"/>
      <c r="BF253" s="64"/>
      <c r="BG253" s="64"/>
      <c r="BH253" s="64"/>
      <c r="BI253" s="64"/>
      <c r="BJ253" s="64"/>
      <c r="BK253" s="64"/>
      <c r="BL253" s="64"/>
      <c r="BN253" s="64"/>
      <c r="BO253" s="64"/>
      <c r="BP253" s="64"/>
      <c r="BQ253" s="64"/>
      <c r="BR253" s="64"/>
      <c r="BS253" s="64"/>
      <c r="BT253" s="64"/>
      <c r="BV253" s="64"/>
      <c r="BW253" s="64"/>
      <c r="BX253" s="64"/>
      <c r="BY253" s="64"/>
      <c r="BZ253" s="64"/>
      <c r="CA253" s="64"/>
      <c r="CB253" s="64"/>
      <c r="CD253" s="64"/>
      <c r="CE253" s="64"/>
      <c r="CF253" s="64"/>
      <c r="CG253" s="64"/>
      <c r="CH253" s="64"/>
      <c r="CI253" s="64"/>
      <c r="CJ253" s="64"/>
      <c r="CL253" s="64"/>
      <c r="CM253" s="64"/>
      <c r="CN253" s="64"/>
      <c r="CO253" s="64"/>
      <c r="CP253" s="64"/>
      <c r="CQ253" s="64"/>
      <c r="CR253" s="64"/>
      <c r="CT253" s="64"/>
      <c r="CU253" s="64"/>
      <c r="CV253" s="64"/>
      <c r="CW253" s="64"/>
      <c r="CX253" s="64"/>
      <c r="CY253" s="64"/>
      <c r="CZ253" s="64"/>
      <c r="DB253" s="64"/>
      <c r="DC253" s="64"/>
      <c r="DD253" s="64"/>
      <c r="DE253" s="64"/>
      <c r="DF253" s="64"/>
      <c r="DG253" s="64"/>
      <c r="DH253" s="64"/>
      <c r="DJ253" s="64"/>
      <c r="DK253" s="64"/>
      <c r="DL253" s="64"/>
      <c r="DM253" s="64"/>
      <c r="DN253" s="64"/>
      <c r="DO253" s="64"/>
      <c r="DP253" s="64"/>
      <c r="DR253" s="64"/>
      <c r="DS253" s="64"/>
      <c r="DT253" s="64"/>
      <c r="DU253" s="64"/>
      <c r="DV253" s="64"/>
      <c r="DW253" s="64"/>
      <c r="DX253" s="64"/>
      <c r="DZ253" s="64"/>
      <c r="EA253" s="64"/>
      <c r="EB253" s="64"/>
      <c r="EC253" s="64"/>
      <c r="ED253" s="64"/>
      <c r="EE253" s="64"/>
      <c r="EF253" s="64"/>
      <c r="EH253" s="64"/>
      <c r="EI253" s="64"/>
      <c r="EJ253" s="64"/>
      <c r="EK253" s="64"/>
      <c r="EL253" s="64"/>
      <c r="EM253" s="64"/>
      <c r="EN253" s="64"/>
      <c r="EP253" s="64"/>
      <c r="EQ253" s="64"/>
      <c r="ER253" s="64"/>
      <c r="ES253" s="64"/>
      <c r="ET253" s="64"/>
      <c r="EU253" s="64"/>
      <c r="EV253" s="64"/>
      <c r="EX253" s="64"/>
      <c r="EY253" s="64"/>
      <c r="EZ253" s="64"/>
      <c r="FA253" s="64"/>
      <c r="FB253" s="64"/>
      <c r="FC253" s="64"/>
      <c r="FD253" s="64"/>
    </row>
    <row r="254" s="80" customFormat="true" ht="15" hidden="false" customHeight="false" outlineLevel="0" collapsed="false">
      <c r="B254" s="64"/>
      <c r="C254" s="64"/>
      <c r="D254" s="64"/>
      <c r="E254" s="64"/>
      <c r="F254" s="64"/>
      <c r="G254" s="64"/>
      <c r="H254" s="64"/>
      <c r="I254" s="83"/>
      <c r="J254" s="64"/>
      <c r="K254" s="64"/>
      <c r="L254" s="64"/>
      <c r="M254" s="64"/>
      <c r="N254" s="64"/>
      <c r="O254" s="64"/>
      <c r="P254" s="64"/>
      <c r="R254" s="64"/>
      <c r="S254" s="64"/>
      <c r="T254" s="64"/>
      <c r="U254" s="64"/>
      <c r="V254" s="64"/>
      <c r="W254" s="64"/>
      <c r="X254" s="64"/>
      <c r="Z254" s="64"/>
      <c r="AA254" s="64"/>
      <c r="AB254" s="64"/>
      <c r="AC254" s="64"/>
      <c r="AD254" s="64"/>
      <c r="AE254" s="64"/>
      <c r="AF254" s="64"/>
      <c r="AH254" s="64"/>
      <c r="AI254" s="64"/>
      <c r="AJ254" s="64"/>
      <c r="AK254" s="64"/>
      <c r="AL254" s="64"/>
      <c r="AM254" s="64"/>
      <c r="AN254" s="64"/>
      <c r="AP254" s="64"/>
      <c r="AQ254" s="64"/>
      <c r="AR254" s="64"/>
      <c r="AS254" s="64"/>
      <c r="AT254" s="64"/>
      <c r="AU254" s="64"/>
      <c r="AV254" s="64"/>
      <c r="AX254" s="64"/>
      <c r="AY254" s="64"/>
      <c r="AZ254" s="64"/>
      <c r="BA254" s="64"/>
      <c r="BB254" s="64"/>
      <c r="BC254" s="64"/>
      <c r="BD254" s="64"/>
      <c r="BF254" s="64"/>
      <c r="BG254" s="64"/>
      <c r="BH254" s="64"/>
      <c r="BI254" s="64"/>
      <c r="BJ254" s="64"/>
      <c r="BK254" s="64"/>
      <c r="BL254" s="64"/>
      <c r="BN254" s="64"/>
      <c r="BO254" s="64"/>
      <c r="BP254" s="64"/>
      <c r="BQ254" s="64"/>
      <c r="BR254" s="64"/>
      <c r="BS254" s="64"/>
      <c r="BT254" s="64"/>
      <c r="BV254" s="64"/>
      <c r="BW254" s="64"/>
      <c r="BX254" s="64"/>
      <c r="BY254" s="64"/>
      <c r="BZ254" s="64"/>
      <c r="CA254" s="64"/>
      <c r="CB254" s="64"/>
      <c r="CD254" s="64"/>
      <c r="CE254" s="64"/>
      <c r="CF254" s="64"/>
      <c r="CG254" s="64"/>
      <c r="CH254" s="64"/>
      <c r="CI254" s="64"/>
      <c r="CJ254" s="64"/>
      <c r="CL254" s="64"/>
      <c r="CM254" s="64"/>
      <c r="CN254" s="64"/>
      <c r="CO254" s="64"/>
      <c r="CP254" s="64"/>
      <c r="CQ254" s="64"/>
      <c r="CR254" s="64"/>
      <c r="CT254" s="64"/>
      <c r="CU254" s="64"/>
      <c r="CV254" s="64"/>
      <c r="CW254" s="64"/>
      <c r="CX254" s="64"/>
      <c r="CY254" s="64"/>
      <c r="CZ254" s="64"/>
      <c r="DB254" s="64"/>
      <c r="DC254" s="64"/>
      <c r="DD254" s="64"/>
      <c r="DE254" s="64"/>
      <c r="DF254" s="64"/>
      <c r="DG254" s="64"/>
      <c r="DH254" s="64"/>
      <c r="DJ254" s="64"/>
      <c r="DK254" s="64"/>
      <c r="DL254" s="64"/>
      <c r="DM254" s="64"/>
      <c r="DN254" s="64"/>
      <c r="DO254" s="64"/>
      <c r="DP254" s="64"/>
      <c r="DR254" s="64"/>
      <c r="DS254" s="64"/>
      <c r="DT254" s="64"/>
      <c r="DU254" s="64"/>
      <c r="DV254" s="64"/>
      <c r="DW254" s="64"/>
      <c r="DX254" s="64"/>
      <c r="DZ254" s="64"/>
      <c r="EA254" s="64"/>
      <c r="EB254" s="64"/>
      <c r="EC254" s="64"/>
      <c r="ED254" s="64"/>
      <c r="EE254" s="64"/>
      <c r="EF254" s="64"/>
      <c r="EH254" s="64"/>
      <c r="EI254" s="64"/>
      <c r="EJ254" s="64"/>
      <c r="EK254" s="64"/>
      <c r="EL254" s="64"/>
      <c r="EM254" s="64"/>
      <c r="EN254" s="64"/>
      <c r="EP254" s="64"/>
      <c r="EQ254" s="64"/>
      <c r="ER254" s="64"/>
      <c r="ES254" s="64"/>
      <c r="ET254" s="64"/>
      <c r="EU254" s="64"/>
      <c r="EV254" s="64"/>
      <c r="EX254" s="64"/>
      <c r="EY254" s="64"/>
      <c r="EZ254" s="64"/>
      <c r="FA254" s="64"/>
      <c r="FB254" s="64"/>
      <c r="FC254" s="64"/>
      <c r="FD254" s="64"/>
    </row>
    <row r="255" s="80" customFormat="true" ht="15" hidden="false" customHeight="false" outlineLevel="0" collapsed="false">
      <c r="B255" s="64"/>
      <c r="C255" s="64"/>
      <c r="D255" s="64"/>
      <c r="E255" s="64"/>
      <c r="F255" s="64"/>
      <c r="G255" s="64"/>
      <c r="H255" s="64"/>
      <c r="I255" s="83"/>
      <c r="J255" s="64"/>
      <c r="K255" s="64"/>
      <c r="L255" s="64"/>
      <c r="M255" s="64"/>
      <c r="N255" s="64"/>
      <c r="O255" s="64"/>
      <c r="P255" s="64"/>
      <c r="R255" s="64"/>
      <c r="S255" s="64"/>
      <c r="T255" s="64"/>
      <c r="U255" s="64"/>
      <c r="V255" s="64"/>
      <c r="W255" s="64"/>
      <c r="X255" s="64"/>
      <c r="Z255" s="64"/>
      <c r="AA255" s="64"/>
      <c r="AB255" s="64"/>
      <c r="AC255" s="64"/>
      <c r="AD255" s="64"/>
      <c r="AE255" s="64"/>
      <c r="AF255" s="64"/>
      <c r="AH255" s="64"/>
      <c r="AI255" s="64"/>
      <c r="AJ255" s="64"/>
      <c r="AK255" s="64"/>
      <c r="AL255" s="64"/>
      <c r="AM255" s="64"/>
      <c r="AN255" s="64"/>
      <c r="AP255" s="64"/>
      <c r="AQ255" s="64"/>
      <c r="AR255" s="64"/>
      <c r="AS255" s="64"/>
      <c r="AT255" s="64"/>
      <c r="AU255" s="64"/>
      <c r="AV255" s="64"/>
      <c r="AX255" s="64"/>
      <c r="AY255" s="64"/>
      <c r="AZ255" s="64"/>
      <c r="BA255" s="64"/>
      <c r="BB255" s="64"/>
      <c r="BC255" s="64"/>
      <c r="BD255" s="64"/>
      <c r="BF255" s="64"/>
      <c r="BG255" s="64"/>
      <c r="BH255" s="64"/>
      <c r="BI255" s="64"/>
      <c r="BJ255" s="64"/>
      <c r="BK255" s="64"/>
      <c r="BL255" s="64"/>
      <c r="BN255" s="64"/>
      <c r="BO255" s="64"/>
      <c r="BP255" s="64"/>
      <c r="BQ255" s="64"/>
      <c r="BR255" s="64"/>
      <c r="BS255" s="64"/>
      <c r="BT255" s="64"/>
      <c r="BV255" s="64"/>
      <c r="BW255" s="64"/>
      <c r="BX255" s="64"/>
      <c r="BY255" s="64"/>
      <c r="BZ255" s="64"/>
      <c r="CA255" s="64"/>
      <c r="CB255" s="64"/>
      <c r="CD255" s="64"/>
      <c r="CE255" s="64"/>
      <c r="CF255" s="64"/>
      <c r="CG255" s="64"/>
      <c r="CH255" s="64"/>
      <c r="CI255" s="64"/>
      <c r="CJ255" s="64"/>
      <c r="CL255" s="64"/>
      <c r="CM255" s="64"/>
      <c r="CN255" s="64"/>
      <c r="CO255" s="64"/>
      <c r="CP255" s="64"/>
      <c r="CQ255" s="64"/>
      <c r="CR255" s="64"/>
      <c r="CT255" s="64"/>
      <c r="CU255" s="64"/>
      <c r="CV255" s="64"/>
      <c r="CW255" s="64"/>
      <c r="CX255" s="64"/>
      <c r="CY255" s="64"/>
      <c r="CZ255" s="64"/>
      <c r="DB255" s="64"/>
      <c r="DC255" s="64"/>
      <c r="DD255" s="64"/>
      <c r="DE255" s="64"/>
      <c r="DF255" s="64"/>
      <c r="DG255" s="64"/>
      <c r="DH255" s="64"/>
      <c r="DJ255" s="64"/>
      <c r="DK255" s="64"/>
      <c r="DL255" s="64"/>
      <c r="DM255" s="64"/>
      <c r="DN255" s="64"/>
      <c r="DO255" s="64"/>
      <c r="DP255" s="64"/>
      <c r="DR255" s="64"/>
      <c r="DS255" s="64"/>
      <c r="DT255" s="64"/>
      <c r="DU255" s="64"/>
      <c r="DV255" s="64"/>
      <c r="DW255" s="64"/>
      <c r="DX255" s="64"/>
      <c r="DZ255" s="64"/>
      <c r="EA255" s="64"/>
      <c r="EB255" s="64"/>
      <c r="EC255" s="64"/>
      <c r="ED255" s="64"/>
      <c r="EE255" s="64"/>
      <c r="EF255" s="64"/>
      <c r="EH255" s="64"/>
      <c r="EI255" s="64"/>
      <c r="EJ255" s="64"/>
      <c r="EK255" s="64"/>
      <c r="EL255" s="64"/>
      <c r="EM255" s="64"/>
      <c r="EN255" s="64"/>
      <c r="EP255" s="64"/>
      <c r="EQ255" s="64"/>
      <c r="ER255" s="64"/>
      <c r="ES255" s="64"/>
      <c r="ET255" s="64"/>
      <c r="EU255" s="64"/>
      <c r="EV255" s="64"/>
      <c r="EX255" s="64"/>
      <c r="EY255" s="64"/>
      <c r="EZ255" s="64"/>
      <c r="FA255" s="64"/>
      <c r="FB255" s="64"/>
      <c r="FC255" s="64"/>
      <c r="FD255" s="64"/>
    </row>
    <row r="256" s="80" customFormat="true" ht="15" hidden="false" customHeight="false" outlineLevel="0" collapsed="false">
      <c r="B256" s="3"/>
      <c r="C256" s="3"/>
      <c r="D256" s="3"/>
      <c r="E256" s="3"/>
      <c r="F256" s="3"/>
      <c r="G256" s="3"/>
      <c r="H256" s="3"/>
      <c r="I256" s="82"/>
      <c r="J256" s="3"/>
      <c r="K256" s="3"/>
      <c r="L256" s="3"/>
      <c r="M256" s="3"/>
      <c r="N256" s="3"/>
      <c r="O256" s="3"/>
      <c r="P256" s="3"/>
      <c r="R256" s="3"/>
      <c r="S256" s="3"/>
      <c r="T256" s="3"/>
      <c r="U256" s="3"/>
      <c r="V256" s="3"/>
      <c r="W256" s="3"/>
      <c r="X256" s="3"/>
      <c r="Z256" s="3"/>
      <c r="AA256" s="3"/>
      <c r="AB256" s="3"/>
      <c r="AC256" s="3"/>
      <c r="AD256" s="3"/>
      <c r="AE256" s="3"/>
      <c r="AF256" s="3"/>
      <c r="AH256" s="3"/>
      <c r="AI256" s="3"/>
      <c r="AJ256" s="3"/>
      <c r="AK256" s="3"/>
      <c r="AL256" s="3"/>
      <c r="AM256" s="3"/>
      <c r="AN256" s="3"/>
      <c r="AP256" s="3"/>
      <c r="AQ256" s="3"/>
      <c r="AR256" s="3"/>
      <c r="AS256" s="3"/>
      <c r="AT256" s="3"/>
      <c r="AU256" s="3"/>
      <c r="AV256" s="3"/>
      <c r="AX256" s="3"/>
      <c r="AY256" s="3"/>
      <c r="AZ256" s="3"/>
      <c r="BA256" s="3"/>
      <c r="BB256" s="3"/>
      <c r="BC256" s="3"/>
      <c r="BD256" s="3"/>
      <c r="BF256" s="3"/>
      <c r="BG256" s="3"/>
      <c r="BH256" s="3"/>
      <c r="BI256" s="3"/>
      <c r="BJ256" s="3"/>
      <c r="BK256" s="3"/>
      <c r="BL256" s="3"/>
      <c r="BN256" s="3"/>
      <c r="BO256" s="3"/>
      <c r="BP256" s="3"/>
      <c r="BQ256" s="3"/>
      <c r="BR256" s="3"/>
      <c r="BS256" s="3"/>
      <c r="BT256" s="3"/>
      <c r="BV256" s="3"/>
      <c r="BW256" s="3"/>
      <c r="BX256" s="3"/>
      <c r="BY256" s="3"/>
      <c r="BZ256" s="3"/>
      <c r="CA256" s="3"/>
      <c r="CB256" s="3"/>
      <c r="CD256" s="3"/>
      <c r="CE256" s="3"/>
      <c r="CF256" s="3"/>
      <c r="CG256" s="3"/>
      <c r="CH256" s="3"/>
      <c r="CI256" s="3"/>
      <c r="CJ256" s="3"/>
      <c r="CL256" s="3"/>
      <c r="CM256" s="3"/>
      <c r="CN256" s="3"/>
      <c r="CO256" s="3"/>
      <c r="CP256" s="3"/>
      <c r="CQ256" s="3"/>
      <c r="CR256" s="3"/>
      <c r="CT256" s="3"/>
      <c r="CU256" s="3"/>
      <c r="CV256" s="3"/>
      <c r="CW256" s="3"/>
      <c r="CX256" s="3"/>
      <c r="CY256" s="3"/>
      <c r="CZ256" s="3"/>
      <c r="DB256" s="3"/>
      <c r="DC256" s="3"/>
      <c r="DD256" s="3"/>
      <c r="DE256" s="3"/>
      <c r="DF256" s="3"/>
      <c r="DG256" s="3"/>
      <c r="DH256" s="3"/>
      <c r="DJ256" s="3"/>
      <c r="DK256" s="3"/>
      <c r="DL256" s="3"/>
      <c r="DM256" s="3"/>
      <c r="DN256" s="3"/>
      <c r="DO256" s="3"/>
      <c r="DP256" s="3"/>
      <c r="DR256" s="3"/>
      <c r="DS256" s="3"/>
      <c r="DT256" s="3"/>
      <c r="DU256" s="3"/>
      <c r="DV256" s="3"/>
      <c r="DW256" s="3"/>
      <c r="DX256" s="3"/>
      <c r="DZ256" s="3"/>
      <c r="EA256" s="3"/>
      <c r="EB256" s="3"/>
      <c r="EC256" s="3"/>
      <c r="ED256" s="3"/>
      <c r="EE256" s="3"/>
      <c r="EF256" s="3"/>
      <c r="EH256" s="3"/>
      <c r="EI256" s="3"/>
      <c r="EJ256" s="3"/>
      <c r="EK256" s="3"/>
      <c r="EL256" s="3"/>
      <c r="EM256" s="3"/>
      <c r="EN256" s="3"/>
      <c r="EP256" s="3"/>
      <c r="EQ256" s="3"/>
      <c r="ER256" s="3"/>
      <c r="ES256" s="3"/>
      <c r="ET256" s="3"/>
      <c r="EU256" s="3"/>
      <c r="EV256" s="3"/>
      <c r="EX256" s="3"/>
      <c r="EY256" s="3"/>
      <c r="EZ256" s="3"/>
      <c r="FA256" s="3"/>
      <c r="FB256" s="3"/>
      <c r="FC256" s="3"/>
      <c r="FD256" s="3"/>
    </row>
    <row r="257" s="80" customFormat="true" ht="15" hidden="false" customHeight="false" outlineLevel="0" collapsed="false">
      <c r="B257" s="64" t="s">
        <v>167</v>
      </c>
      <c r="C257" s="64"/>
      <c r="D257" s="64"/>
      <c r="E257" s="64"/>
      <c r="F257" s="64"/>
      <c r="G257" s="64"/>
      <c r="H257" s="64"/>
      <c r="I257" s="82"/>
      <c r="J257" s="64" t="s">
        <v>167</v>
      </c>
      <c r="K257" s="64"/>
      <c r="L257" s="64"/>
      <c r="M257" s="64"/>
      <c r="N257" s="64"/>
      <c r="O257" s="64"/>
      <c r="P257" s="64"/>
      <c r="R257" s="64" t="s">
        <v>167</v>
      </c>
      <c r="S257" s="64"/>
      <c r="T257" s="64"/>
      <c r="U257" s="64"/>
      <c r="V257" s="64"/>
      <c r="W257" s="64"/>
      <c r="X257" s="64"/>
      <c r="Z257" s="64" t="s">
        <v>167</v>
      </c>
      <c r="AA257" s="64"/>
      <c r="AB257" s="64"/>
      <c r="AC257" s="64"/>
      <c r="AD257" s="64"/>
      <c r="AE257" s="64"/>
      <c r="AF257" s="64"/>
      <c r="AH257" s="64" t="s">
        <v>167</v>
      </c>
      <c r="AI257" s="64"/>
      <c r="AJ257" s="64"/>
      <c r="AK257" s="64"/>
      <c r="AL257" s="64"/>
      <c r="AM257" s="64"/>
      <c r="AN257" s="64"/>
      <c r="AP257" s="64" t="s">
        <v>167</v>
      </c>
      <c r="AQ257" s="64"/>
      <c r="AR257" s="64"/>
      <c r="AS257" s="64"/>
      <c r="AT257" s="64"/>
      <c r="AU257" s="64"/>
      <c r="AV257" s="64"/>
      <c r="AX257" s="64" t="s">
        <v>167</v>
      </c>
      <c r="AY257" s="64"/>
      <c r="AZ257" s="64"/>
      <c r="BA257" s="64"/>
      <c r="BB257" s="64"/>
      <c r="BC257" s="64"/>
      <c r="BD257" s="64"/>
      <c r="BF257" s="64" t="s">
        <v>167</v>
      </c>
      <c r="BG257" s="64"/>
      <c r="BH257" s="64"/>
      <c r="BI257" s="64"/>
      <c r="BJ257" s="64"/>
      <c r="BK257" s="64"/>
      <c r="BL257" s="64"/>
      <c r="BN257" s="64" t="s">
        <v>167</v>
      </c>
      <c r="BO257" s="64"/>
      <c r="BP257" s="64"/>
      <c r="BQ257" s="64"/>
      <c r="BR257" s="64"/>
      <c r="BS257" s="64"/>
      <c r="BT257" s="64"/>
      <c r="BV257" s="64" t="s">
        <v>167</v>
      </c>
      <c r="BW257" s="64"/>
      <c r="BX257" s="64"/>
      <c r="BY257" s="64"/>
      <c r="BZ257" s="64"/>
      <c r="CA257" s="64"/>
      <c r="CB257" s="64"/>
      <c r="CD257" s="64" t="s">
        <v>167</v>
      </c>
      <c r="CE257" s="64"/>
      <c r="CF257" s="64"/>
      <c r="CG257" s="64"/>
      <c r="CH257" s="64"/>
      <c r="CI257" s="64"/>
      <c r="CJ257" s="64"/>
      <c r="CL257" s="64" t="s">
        <v>167</v>
      </c>
      <c r="CM257" s="64"/>
      <c r="CN257" s="64"/>
      <c r="CO257" s="64"/>
      <c r="CP257" s="64"/>
      <c r="CQ257" s="64"/>
      <c r="CR257" s="64"/>
      <c r="CT257" s="64" t="s">
        <v>167</v>
      </c>
      <c r="CU257" s="64"/>
      <c r="CV257" s="64"/>
      <c r="CW257" s="64"/>
      <c r="CX257" s="64"/>
      <c r="CY257" s="64"/>
      <c r="CZ257" s="64"/>
      <c r="DB257" s="64" t="s">
        <v>167</v>
      </c>
      <c r="DC257" s="64"/>
      <c r="DD257" s="64"/>
      <c r="DE257" s="64"/>
      <c r="DF257" s="64"/>
      <c r="DG257" s="64"/>
      <c r="DH257" s="64"/>
      <c r="DJ257" s="64" t="s">
        <v>167</v>
      </c>
      <c r="DK257" s="64"/>
      <c r="DL257" s="64"/>
      <c r="DM257" s="64"/>
      <c r="DN257" s="64"/>
      <c r="DO257" s="64"/>
      <c r="DP257" s="64"/>
      <c r="DR257" s="64" t="s">
        <v>167</v>
      </c>
      <c r="DS257" s="64"/>
      <c r="DT257" s="64"/>
      <c r="DU257" s="64"/>
      <c r="DV257" s="64"/>
      <c r="DW257" s="64"/>
      <c r="DX257" s="64"/>
      <c r="DZ257" s="64" t="s">
        <v>167</v>
      </c>
      <c r="EA257" s="64"/>
      <c r="EB257" s="64"/>
      <c r="EC257" s="64"/>
      <c r="ED257" s="64"/>
      <c r="EE257" s="64"/>
      <c r="EF257" s="64"/>
      <c r="EH257" s="64" t="s">
        <v>167</v>
      </c>
      <c r="EI257" s="64"/>
      <c r="EJ257" s="64"/>
      <c r="EK257" s="64"/>
      <c r="EL257" s="64"/>
      <c r="EM257" s="64"/>
      <c r="EN257" s="64"/>
      <c r="EP257" s="64" t="s">
        <v>167</v>
      </c>
      <c r="EQ257" s="64"/>
      <c r="ER257" s="64"/>
      <c r="ES257" s="64"/>
      <c r="ET257" s="64"/>
      <c r="EU257" s="64"/>
      <c r="EV257" s="64"/>
      <c r="EX257" s="64" t="s">
        <v>167</v>
      </c>
      <c r="EY257" s="64"/>
      <c r="EZ257" s="64"/>
      <c r="FA257" s="64"/>
      <c r="FB257" s="64"/>
      <c r="FC257" s="64"/>
      <c r="FD257" s="64"/>
    </row>
    <row r="258" s="80" customFormat="true" ht="15" hidden="false" customHeight="false" outlineLevel="0" collapsed="false">
      <c r="B258" s="64" t="s">
        <v>168</v>
      </c>
      <c r="C258" s="64"/>
      <c r="D258" s="64"/>
      <c r="E258" s="64"/>
      <c r="F258" s="64"/>
      <c r="G258" s="64"/>
      <c r="H258" s="64"/>
      <c r="I258" s="82"/>
      <c r="J258" s="64" t="s">
        <v>168</v>
      </c>
      <c r="K258" s="64"/>
      <c r="L258" s="64"/>
      <c r="M258" s="64"/>
      <c r="N258" s="64"/>
      <c r="O258" s="64"/>
      <c r="P258" s="64"/>
      <c r="R258" s="64" t="s">
        <v>168</v>
      </c>
      <c r="S258" s="64"/>
      <c r="T258" s="64"/>
      <c r="U258" s="64"/>
      <c r="V258" s="64"/>
      <c r="W258" s="64"/>
      <c r="X258" s="64"/>
      <c r="Z258" s="64" t="s">
        <v>168</v>
      </c>
      <c r="AA258" s="64"/>
      <c r="AB258" s="64"/>
      <c r="AC258" s="64"/>
      <c r="AD258" s="64"/>
      <c r="AE258" s="64"/>
      <c r="AF258" s="64"/>
      <c r="AH258" s="64" t="s">
        <v>168</v>
      </c>
      <c r="AI258" s="64"/>
      <c r="AJ258" s="64"/>
      <c r="AK258" s="64"/>
      <c r="AL258" s="64"/>
      <c r="AM258" s="64"/>
      <c r="AN258" s="64"/>
      <c r="AP258" s="64" t="s">
        <v>168</v>
      </c>
      <c r="AQ258" s="64"/>
      <c r="AR258" s="64"/>
      <c r="AS258" s="64"/>
      <c r="AT258" s="64"/>
      <c r="AU258" s="64"/>
      <c r="AV258" s="64"/>
      <c r="AX258" s="64" t="s">
        <v>168</v>
      </c>
      <c r="AY258" s="64"/>
      <c r="AZ258" s="64"/>
      <c r="BA258" s="64"/>
      <c r="BB258" s="64"/>
      <c r="BC258" s="64"/>
      <c r="BD258" s="64"/>
      <c r="BF258" s="64" t="s">
        <v>168</v>
      </c>
      <c r="BG258" s="64"/>
      <c r="BH258" s="64"/>
      <c r="BI258" s="64"/>
      <c r="BJ258" s="64"/>
      <c r="BK258" s="64"/>
      <c r="BL258" s="64"/>
      <c r="BN258" s="64" t="s">
        <v>168</v>
      </c>
      <c r="BO258" s="64"/>
      <c r="BP258" s="64"/>
      <c r="BQ258" s="64"/>
      <c r="BR258" s="64"/>
      <c r="BS258" s="64"/>
      <c r="BT258" s="64"/>
      <c r="BV258" s="64" t="s">
        <v>168</v>
      </c>
      <c r="BW258" s="64"/>
      <c r="BX258" s="64"/>
      <c r="BY258" s="64"/>
      <c r="BZ258" s="64"/>
      <c r="CA258" s="64"/>
      <c r="CB258" s="64"/>
      <c r="CD258" s="64" t="s">
        <v>168</v>
      </c>
      <c r="CE258" s="64"/>
      <c r="CF258" s="64"/>
      <c r="CG258" s="64"/>
      <c r="CH258" s="64"/>
      <c r="CI258" s="64"/>
      <c r="CJ258" s="64"/>
      <c r="CL258" s="64" t="s">
        <v>168</v>
      </c>
      <c r="CM258" s="64"/>
      <c r="CN258" s="64"/>
      <c r="CO258" s="64"/>
      <c r="CP258" s="64"/>
      <c r="CQ258" s="64"/>
      <c r="CR258" s="64"/>
      <c r="CT258" s="64" t="s">
        <v>168</v>
      </c>
      <c r="CU258" s="64"/>
      <c r="CV258" s="64"/>
      <c r="CW258" s="64"/>
      <c r="CX258" s="64"/>
      <c r="CY258" s="64"/>
      <c r="CZ258" s="64"/>
      <c r="DB258" s="64" t="s">
        <v>168</v>
      </c>
      <c r="DC258" s="64"/>
      <c r="DD258" s="64"/>
      <c r="DE258" s="64"/>
      <c r="DF258" s="64"/>
      <c r="DG258" s="64"/>
      <c r="DH258" s="64"/>
      <c r="DJ258" s="64" t="s">
        <v>168</v>
      </c>
      <c r="DK258" s="64"/>
      <c r="DL258" s="64"/>
      <c r="DM258" s="64"/>
      <c r="DN258" s="64"/>
      <c r="DO258" s="64"/>
      <c r="DP258" s="64"/>
      <c r="DR258" s="64" t="s">
        <v>168</v>
      </c>
      <c r="DS258" s="64"/>
      <c r="DT258" s="64"/>
      <c r="DU258" s="64"/>
      <c r="DV258" s="64"/>
      <c r="DW258" s="64"/>
      <c r="DX258" s="64"/>
      <c r="DZ258" s="64" t="s">
        <v>168</v>
      </c>
      <c r="EA258" s="64"/>
      <c r="EB258" s="64"/>
      <c r="EC258" s="64"/>
      <c r="ED258" s="64"/>
      <c r="EE258" s="64"/>
      <c r="EF258" s="64"/>
      <c r="EH258" s="64" t="s">
        <v>168</v>
      </c>
      <c r="EI258" s="64"/>
      <c r="EJ258" s="64"/>
      <c r="EK258" s="64"/>
      <c r="EL258" s="64"/>
      <c r="EM258" s="64"/>
      <c r="EN258" s="64"/>
      <c r="EP258" s="64" t="s">
        <v>168</v>
      </c>
      <c r="EQ258" s="64"/>
      <c r="ER258" s="64"/>
      <c r="ES258" s="64"/>
      <c r="ET258" s="64"/>
      <c r="EU258" s="64"/>
      <c r="EV258" s="64"/>
      <c r="EX258" s="64" t="s">
        <v>168</v>
      </c>
      <c r="EY258" s="64"/>
      <c r="EZ258" s="64"/>
      <c r="FA258" s="64"/>
      <c r="FB258" s="64"/>
      <c r="FC258" s="64"/>
      <c r="FD258" s="64"/>
    </row>
    <row r="259" s="80" customFormat="true" ht="15" hidden="false" customHeight="false" outlineLevel="0" collapsed="false">
      <c r="B259" s="64" t="s">
        <v>169</v>
      </c>
      <c r="C259" s="64"/>
      <c r="D259" s="64"/>
      <c r="E259" s="64"/>
      <c r="F259" s="64"/>
      <c r="G259" s="64"/>
      <c r="H259" s="64"/>
      <c r="I259" s="82"/>
      <c r="J259" s="64" t="s">
        <v>169</v>
      </c>
      <c r="K259" s="64"/>
      <c r="L259" s="64"/>
      <c r="M259" s="64"/>
      <c r="N259" s="64"/>
      <c r="O259" s="64"/>
      <c r="P259" s="64"/>
      <c r="R259" s="64" t="s">
        <v>169</v>
      </c>
      <c r="S259" s="64"/>
      <c r="T259" s="64"/>
      <c r="U259" s="64"/>
      <c r="V259" s="64"/>
      <c r="W259" s="64"/>
      <c r="X259" s="64"/>
      <c r="Z259" s="64" t="s">
        <v>169</v>
      </c>
      <c r="AA259" s="64"/>
      <c r="AB259" s="64"/>
      <c r="AC259" s="64"/>
      <c r="AD259" s="64"/>
      <c r="AE259" s="64"/>
      <c r="AF259" s="64"/>
      <c r="AH259" s="64" t="s">
        <v>169</v>
      </c>
      <c r="AI259" s="64"/>
      <c r="AJ259" s="64"/>
      <c r="AK259" s="64"/>
      <c r="AL259" s="64"/>
      <c r="AM259" s="64"/>
      <c r="AN259" s="64"/>
      <c r="AP259" s="64" t="s">
        <v>169</v>
      </c>
      <c r="AQ259" s="64"/>
      <c r="AR259" s="64"/>
      <c r="AS259" s="64"/>
      <c r="AT259" s="64"/>
      <c r="AU259" s="64"/>
      <c r="AV259" s="64"/>
      <c r="AX259" s="64" t="s">
        <v>169</v>
      </c>
      <c r="AY259" s="64"/>
      <c r="AZ259" s="64"/>
      <c r="BA259" s="64"/>
      <c r="BB259" s="64"/>
      <c r="BC259" s="64"/>
      <c r="BD259" s="64"/>
      <c r="BF259" s="64" t="s">
        <v>169</v>
      </c>
      <c r="BG259" s="64"/>
      <c r="BH259" s="64"/>
      <c r="BI259" s="64"/>
      <c r="BJ259" s="64"/>
      <c r="BK259" s="64"/>
      <c r="BL259" s="64"/>
      <c r="BN259" s="64" t="s">
        <v>169</v>
      </c>
      <c r="BO259" s="64"/>
      <c r="BP259" s="64"/>
      <c r="BQ259" s="64"/>
      <c r="BR259" s="64"/>
      <c r="BS259" s="64"/>
      <c r="BT259" s="64"/>
      <c r="BV259" s="64" t="s">
        <v>169</v>
      </c>
      <c r="BW259" s="64"/>
      <c r="BX259" s="64"/>
      <c r="BY259" s="64"/>
      <c r="BZ259" s="64"/>
      <c r="CA259" s="64"/>
      <c r="CB259" s="64"/>
      <c r="CD259" s="64" t="s">
        <v>169</v>
      </c>
      <c r="CE259" s="64"/>
      <c r="CF259" s="64"/>
      <c r="CG259" s="64"/>
      <c r="CH259" s="64"/>
      <c r="CI259" s="64"/>
      <c r="CJ259" s="64"/>
      <c r="CL259" s="64" t="s">
        <v>169</v>
      </c>
      <c r="CM259" s="64"/>
      <c r="CN259" s="64"/>
      <c r="CO259" s="64"/>
      <c r="CP259" s="64"/>
      <c r="CQ259" s="64"/>
      <c r="CR259" s="64"/>
      <c r="CT259" s="64" t="s">
        <v>169</v>
      </c>
      <c r="CU259" s="64"/>
      <c r="CV259" s="64"/>
      <c r="CW259" s="64"/>
      <c r="CX259" s="64"/>
      <c r="CY259" s="64"/>
      <c r="CZ259" s="64"/>
      <c r="DB259" s="64" t="s">
        <v>169</v>
      </c>
      <c r="DC259" s="64"/>
      <c r="DD259" s="64"/>
      <c r="DE259" s="64"/>
      <c r="DF259" s="64"/>
      <c r="DG259" s="64"/>
      <c r="DH259" s="64"/>
      <c r="DJ259" s="64" t="s">
        <v>169</v>
      </c>
      <c r="DK259" s="64"/>
      <c r="DL259" s="64"/>
      <c r="DM259" s="64"/>
      <c r="DN259" s="64"/>
      <c r="DO259" s="64"/>
      <c r="DP259" s="64"/>
      <c r="DR259" s="64" t="s">
        <v>169</v>
      </c>
      <c r="DS259" s="64"/>
      <c r="DT259" s="64"/>
      <c r="DU259" s="64"/>
      <c r="DV259" s="64"/>
      <c r="DW259" s="64"/>
      <c r="DX259" s="64"/>
      <c r="DZ259" s="64" t="s">
        <v>169</v>
      </c>
      <c r="EA259" s="64"/>
      <c r="EB259" s="64"/>
      <c r="EC259" s="64"/>
      <c r="ED259" s="64"/>
      <c r="EE259" s="64"/>
      <c r="EF259" s="64"/>
      <c r="EH259" s="64" t="s">
        <v>169</v>
      </c>
      <c r="EI259" s="64"/>
      <c r="EJ259" s="64"/>
      <c r="EK259" s="64"/>
      <c r="EL259" s="64"/>
      <c r="EM259" s="64"/>
      <c r="EN259" s="64"/>
      <c r="EP259" s="64" t="s">
        <v>169</v>
      </c>
      <c r="EQ259" s="64"/>
      <c r="ER259" s="64"/>
      <c r="ES259" s="64"/>
      <c r="ET259" s="64"/>
      <c r="EU259" s="64"/>
      <c r="EV259" s="64"/>
      <c r="EX259" s="64" t="s">
        <v>169</v>
      </c>
      <c r="EY259" s="64"/>
      <c r="EZ259" s="64"/>
      <c r="FA259" s="64"/>
      <c r="FB259" s="64"/>
      <c r="FC259" s="64"/>
      <c r="FD259" s="64"/>
    </row>
    <row r="260" s="80" customFormat="true" ht="15.75" hidden="false" customHeight="true" outlineLevel="0" collapsed="false">
      <c r="B260" s="64" t="s">
        <v>170</v>
      </c>
      <c r="C260" s="64"/>
      <c r="D260" s="64"/>
      <c r="E260" s="64"/>
      <c r="F260" s="64"/>
      <c r="G260" s="64"/>
      <c r="H260" s="64"/>
      <c r="I260" s="82"/>
      <c r="J260" s="64" t="s">
        <v>170</v>
      </c>
      <c r="K260" s="64"/>
      <c r="L260" s="64"/>
      <c r="M260" s="64"/>
      <c r="N260" s="64"/>
      <c r="O260" s="64"/>
      <c r="P260" s="64"/>
      <c r="R260" s="64" t="s">
        <v>170</v>
      </c>
      <c r="S260" s="64"/>
      <c r="T260" s="64"/>
      <c r="U260" s="64"/>
      <c r="V260" s="64"/>
      <c r="W260" s="64"/>
      <c r="X260" s="64"/>
      <c r="Z260" s="64" t="s">
        <v>170</v>
      </c>
      <c r="AA260" s="64"/>
      <c r="AB260" s="64"/>
      <c r="AC260" s="64"/>
      <c r="AD260" s="64"/>
      <c r="AE260" s="64"/>
      <c r="AF260" s="64"/>
      <c r="AH260" s="64" t="s">
        <v>170</v>
      </c>
      <c r="AI260" s="64"/>
      <c r="AJ260" s="64"/>
      <c r="AK260" s="64"/>
      <c r="AL260" s="64"/>
      <c r="AM260" s="64"/>
      <c r="AN260" s="64"/>
      <c r="AP260" s="64" t="s">
        <v>170</v>
      </c>
      <c r="AQ260" s="64"/>
      <c r="AR260" s="64"/>
      <c r="AS260" s="64"/>
      <c r="AT260" s="64"/>
      <c r="AU260" s="64"/>
      <c r="AV260" s="64"/>
      <c r="AX260" s="64" t="s">
        <v>170</v>
      </c>
      <c r="AY260" s="64"/>
      <c r="AZ260" s="64"/>
      <c r="BA260" s="64"/>
      <c r="BB260" s="64"/>
      <c r="BC260" s="64"/>
      <c r="BD260" s="64"/>
      <c r="BF260" s="64" t="s">
        <v>170</v>
      </c>
      <c r="BG260" s="64"/>
      <c r="BH260" s="64"/>
      <c r="BI260" s="64"/>
      <c r="BJ260" s="64"/>
      <c r="BK260" s="64"/>
      <c r="BL260" s="64"/>
      <c r="BN260" s="64" t="s">
        <v>170</v>
      </c>
      <c r="BO260" s="64"/>
      <c r="BP260" s="64"/>
      <c r="BQ260" s="64"/>
      <c r="BR260" s="64"/>
      <c r="BS260" s="64"/>
      <c r="BT260" s="64"/>
      <c r="BV260" s="64" t="s">
        <v>170</v>
      </c>
      <c r="BW260" s="64"/>
      <c r="BX260" s="64"/>
      <c r="BY260" s="64"/>
      <c r="BZ260" s="64"/>
      <c r="CA260" s="64"/>
      <c r="CB260" s="64"/>
      <c r="CD260" s="64" t="s">
        <v>170</v>
      </c>
      <c r="CE260" s="64"/>
      <c r="CF260" s="64"/>
      <c r="CG260" s="64"/>
      <c r="CH260" s="64"/>
      <c r="CI260" s="64"/>
      <c r="CJ260" s="64"/>
      <c r="CL260" s="64" t="s">
        <v>170</v>
      </c>
      <c r="CM260" s="64"/>
      <c r="CN260" s="64"/>
      <c r="CO260" s="64"/>
      <c r="CP260" s="64"/>
      <c r="CQ260" s="64"/>
      <c r="CR260" s="64"/>
      <c r="CT260" s="64" t="s">
        <v>170</v>
      </c>
      <c r="CU260" s="64"/>
      <c r="CV260" s="64"/>
      <c r="CW260" s="64"/>
      <c r="CX260" s="64"/>
      <c r="CY260" s="64"/>
      <c r="CZ260" s="64"/>
      <c r="DB260" s="64" t="s">
        <v>170</v>
      </c>
      <c r="DC260" s="64"/>
      <c r="DD260" s="64"/>
      <c r="DE260" s="64"/>
      <c r="DF260" s="64"/>
      <c r="DG260" s="64"/>
      <c r="DH260" s="64"/>
      <c r="DJ260" s="64" t="s">
        <v>170</v>
      </c>
      <c r="DK260" s="64"/>
      <c r="DL260" s="64"/>
      <c r="DM260" s="64"/>
      <c r="DN260" s="64"/>
      <c r="DO260" s="64"/>
      <c r="DP260" s="64"/>
      <c r="DR260" s="64" t="s">
        <v>170</v>
      </c>
      <c r="DS260" s="64"/>
      <c r="DT260" s="64"/>
      <c r="DU260" s="64"/>
      <c r="DV260" s="64"/>
      <c r="DW260" s="64"/>
      <c r="DX260" s="64"/>
      <c r="DZ260" s="64" t="s">
        <v>170</v>
      </c>
      <c r="EA260" s="64"/>
      <c r="EB260" s="64"/>
      <c r="EC260" s="64"/>
      <c r="ED260" s="64"/>
      <c r="EE260" s="64"/>
      <c r="EF260" s="64"/>
      <c r="EH260" s="64" t="s">
        <v>170</v>
      </c>
      <c r="EI260" s="64"/>
      <c r="EJ260" s="64"/>
      <c r="EK260" s="64"/>
      <c r="EL260" s="64"/>
      <c r="EM260" s="64"/>
      <c r="EN260" s="64"/>
      <c r="EP260" s="64" t="s">
        <v>170</v>
      </c>
      <c r="EQ260" s="64"/>
      <c r="ER260" s="64"/>
      <c r="ES260" s="64"/>
      <c r="ET260" s="64"/>
      <c r="EU260" s="64"/>
      <c r="EV260" s="64"/>
      <c r="EX260" s="64" t="s">
        <v>170</v>
      </c>
      <c r="EY260" s="64"/>
      <c r="EZ260" s="64"/>
      <c r="FA260" s="64"/>
      <c r="FB260" s="64"/>
      <c r="FC260" s="64"/>
      <c r="FD260" s="64"/>
    </row>
    <row r="261" s="80" customFormat="true" ht="15.75" hidden="false" customHeight="true" outlineLevel="0" collapsed="false">
      <c r="B261" s="64" t="s">
        <v>171</v>
      </c>
      <c r="C261" s="64"/>
      <c r="D261" s="64"/>
      <c r="E261" s="64"/>
      <c r="F261" s="64"/>
      <c r="G261" s="64"/>
      <c r="H261" s="64"/>
      <c r="I261" s="82"/>
      <c r="J261" s="64" t="s">
        <v>171</v>
      </c>
      <c r="K261" s="64"/>
      <c r="L261" s="64"/>
      <c r="M261" s="64"/>
      <c r="N261" s="64"/>
      <c r="O261" s="64"/>
      <c r="P261" s="64"/>
      <c r="R261" s="64" t="s">
        <v>171</v>
      </c>
      <c r="S261" s="64"/>
      <c r="T261" s="64"/>
      <c r="U261" s="64"/>
      <c r="V261" s="64"/>
      <c r="W261" s="64"/>
      <c r="X261" s="64"/>
      <c r="Z261" s="64" t="s">
        <v>171</v>
      </c>
      <c r="AA261" s="64"/>
      <c r="AB261" s="64"/>
      <c r="AC261" s="64"/>
      <c r="AD261" s="64"/>
      <c r="AE261" s="64"/>
      <c r="AF261" s="64"/>
      <c r="AH261" s="64" t="s">
        <v>171</v>
      </c>
      <c r="AI261" s="64"/>
      <c r="AJ261" s="64"/>
      <c r="AK261" s="64"/>
      <c r="AL261" s="64"/>
      <c r="AM261" s="64"/>
      <c r="AN261" s="64"/>
      <c r="AP261" s="64" t="s">
        <v>171</v>
      </c>
      <c r="AQ261" s="64"/>
      <c r="AR261" s="64"/>
      <c r="AS261" s="64"/>
      <c r="AT261" s="64"/>
      <c r="AU261" s="64"/>
      <c r="AV261" s="64"/>
      <c r="AX261" s="64" t="s">
        <v>171</v>
      </c>
      <c r="AY261" s="64"/>
      <c r="AZ261" s="64"/>
      <c r="BA261" s="64"/>
      <c r="BB261" s="64"/>
      <c r="BC261" s="64"/>
      <c r="BD261" s="64"/>
      <c r="BF261" s="64" t="s">
        <v>171</v>
      </c>
      <c r="BG261" s="64"/>
      <c r="BH261" s="64"/>
      <c r="BI261" s="64"/>
      <c r="BJ261" s="64"/>
      <c r="BK261" s="64"/>
      <c r="BL261" s="64"/>
      <c r="BN261" s="64" t="s">
        <v>171</v>
      </c>
      <c r="BO261" s="64"/>
      <c r="BP261" s="64"/>
      <c r="BQ261" s="64"/>
      <c r="BR261" s="64"/>
      <c r="BS261" s="64"/>
      <c r="BT261" s="64"/>
      <c r="BV261" s="64" t="s">
        <v>171</v>
      </c>
      <c r="BW261" s="64"/>
      <c r="BX261" s="64"/>
      <c r="BY261" s="64"/>
      <c r="BZ261" s="64"/>
      <c r="CA261" s="64"/>
      <c r="CB261" s="64"/>
      <c r="CD261" s="64" t="s">
        <v>171</v>
      </c>
      <c r="CE261" s="64"/>
      <c r="CF261" s="64"/>
      <c r="CG261" s="64"/>
      <c r="CH261" s="64"/>
      <c r="CI261" s="64"/>
      <c r="CJ261" s="64"/>
      <c r="CL261" s="64" t="s">
        <v>171</v>
      </c>
      <c r="CM261" s="64"/>
      <c r="CN261" s="64"/>
      <c r="CO261" s="64"/>
      <c r="CP261" s="64"/>
      <c r="CQ261" s="64"/>
      <c r="CR261" s="64"/>
      <c r="CT261" s="64" t="s">
        <v>171</v>
      </c>
      <c r="CU261" s="64"/>
      <c r="CV261" s="64"/>
      <c r="CW261" s="64"/>
      <c r="CX261" s="64"/>
      <c r="CY261" s="64"/>
      <c r="CZ261" s="64"/>
      <c r="DB261" s="64" t="s">
        <v>171</v>
      </c>
      <c r="DC261" s="64"/>
      <c r="DD261" s="64"/>
      <c r="DE261" s="64"/>
      <c r="DF261" s="64"/>
      <c r="DG261" s="64"/>
      <c r="DH261" s="64"/>
      <c r="DJ261" s="64" t="s">
        <v>171</v>
      </c>
      <c r="DK261" s="64"/>
      <c r="DL261" s="64"/>
      <c r="DM261" s="64"/>
      <c r="DN261" s="64"/>
      <c r="DO261" s="64"/>
      <c r="DP261" s="64"/>
      <c r="DR261" s="64" t="s">
        <v>171</v>
      </c>
      <c r="DS261" s="64"/>
      <c r="DT261" s="64"/>
      <c r="DU261" s="64"/>
      <c r="DV261" s="64"/>
      <c r="DW261" s="64"/>
      <c r="DX261" s="64"/>
      <c r="DZ261" s="64" t="s">
        <v>171</v>
      </c>
      <c r="EA261" s="64"/>
      <c r="EB261" s="64"/>
      <c r="EC261" s="64"/>
      <c r="ED261" s="64"/>
      <c r="EE261" s="64"/>
      <c r="EF261" s="64"/>
      <c r="EH261" s="64" t="s">
        <v>171</v>
      </c>
      <c r="EI261" s="64"/>
      <c r="EJ261" s="64"/>
      <c r="EK261" s="64"/>
      <c r="EL261" s="64"/>
      <c r="EM261" s="64"/>
      <c r="EN261" s="64"/>
      <c r="EP261" s="64" t="s">
        <v>171</v>
      </c>
      <c r="EQ261" s="64"/>
      <c r="ER261" s="64"/>
      <c r="ES261" s="64"/>
      <c r="ET261" s="64"/>
      <c r="EU261" s="64"/>
      <c r="EV261" s="64"/>
      <c r="EX261" s="64" t="s">
        <v>171</v>
      </c>
      <c r="EY261" s="64"/>
      <c r="EZ261" s="64"/>
      <c r="FA261" s="64"/>
      <c r="FB261" s="64"/>
      <c r="FC261" s="64"/>
      <c r="FD261" s="64"/>
    </row>
    <row r="262" s="80" customFormat="true" ht="15.75" hidden="false" customHeight="true" outlineLevel="0" collapsed="false">
      <c r="B262" s="64" t="s">
        <v>172</v>
      </c>
      <c r="C262" s="64"/>
      <c r="D262" s="64"/>
      <c r="E262" s="64"/>
      <c r="F262" s="64"/>
      <c r="G262" s="64"/>
      <c r="H262" s="64"/>
      <c r="I262" s="82"/>
      <c r="J262" s="64" t="s">
        <v>172</v>
      </c>
      <c r="K262" s="64"/>
      <c r="L262" s="64"/>
      <c r="M262" s="64"/>
      <c r="N262" s="64"/>
      <c r="O262" s="64"/>
      <c r="P262" s="64"/>
      <c r="R262" s="64" t="s">
        <v>172</v>
      </c>
      <c r="S262" s="64"/>
      <c r="T262" s="64"/>
      <c r="U262" s="64"/>
      <c r="V262" s="64"/>
      <c r="W262" s="64"/>
      <c r="X262" s="64"/>
      <c r="Z262" s="64" t="s">
        <v>172</v>
      </c>
      <c r="AA262" s="64"/>
      <c r="AB262" s="64"/>
      <c r="AC262" s="64"/>
      <c r="AD262" s="64"/>
      <c r="AE262" s="64"/>
      <c r="AF262" s="64"/>
      <c r="AH262" s="64" t="s">
        <v>172</v>
      </c>
      <c r="AI262" s="64"/>
      <c r="AJ262" s="64"/>
      <c r="AK262" s="64"/>
      <c r="AL262" s="64"/>
      <c r="AM262" s="64"/>
      <c r="AN262" s="64"/>
      <c r="AP262" s="64" t="s">
        <v>172</v>
      </c>
      <c r="AQ262" s="64"/>
      <c r="AR262" s="64"/>
      <c r="AS262" s="64"/>
      <c r="AT262" s="64"/>
      <c r="AU262" s="64"/>
      <c r="AV262" s="64"/>
      <c r="AX262" s="64" t="s">
        <v>172</v>
      </c>
      <c r="AY262" s="64"/>
      <c r="AZ262" s="64"/>
      <c r="BA262" s="64"/>
      <c r="BB262" s="64"/>
      <c r="BC262" s="64"/>
      <c r="BD262" s="64"/>
      <c r="BF262" s="64" t="s">
        <v>172</v>
      </c>
      <c r="BG262" s="64"/>
      <c r="BH262" s="64"/>
      <c r="BI262" s="64"/>
      <c r="BJ262" s="64"/>
      <c r="BK262" s="64"/>
      <c r="BL262" s="64"/>
      <c r="BN262" s="64" t="s">
        <v>172</v>
      </c>
      <c r="BO262" s="64"/>
      <c r="BP262" s="64"/>
      <c r="BQ262" s="64"/>
      <c r="BR262" s="64"/>
      <c r="BS262" s="64"/>
      <c r="BT262" s="64"/>
      <c r="BV262" s="64" t="s">
        <v>172</v>
      </c>
      <c r="BW262" s="64"/>
      <c r="BX262" s="64"/>
      <c r="BY262" s="64"/>
      <c r="BZ262" s="64"/>
      <c r="CA262" s="64"/>
      <c r="CB262" s="64"/>
      <c r="CD262" s="64" t="s">
        <v>172</v>
      </c>
      <c r="CE262" s="64"/>
      <c r="CF262" s="64"/>
      <c r="CG262" s="64"/>
      <c r="CH262" s="64"/>
      <c r="CI262" s="64"/>
      <c r="CJ262" s="64"/>
      <c r="CL262" s="64" t="s">
        <v>172</v>
      </c>
      <c r="CM262" s="64"/>
      <c r="CN262" s="64"/>
      <c r="CO262" s="64"/>
      <c r="CP262" s="64"/>
      <c r="CQ262" s="64"/>
      <c r="CR262" s="64"/>
      <c r="CT262" s="64" t="s">
        <v>172</v>
      </c>
      <c r="CU262" s="64"/>
      <c r="CV262" s="64"/>
      <c r="CW262" s="64"/>
      <c r="CX262" s="64"/>
      <c r="CY262" s="64"/>
      <c r="CZ262" s="64"/>
      <c r="DB262" s="64" t="s">
        <v>172</v>
      </c>
      <c r="DC262" s="64"/>
      <c r="DD262" s="64"/>
      <c r="DE262" s="64"/>
      <c r="DF262" s="64"/>
      <c r="DG262" s="64"/>
      <c r="DH262" s="64"/>
      <c r="DJ262" s="64" t="s">
        <v>172</v>
      </c>
      <c r="DK262" s="64"/>
      <c r="DL262" s="64"/>
      <c r="DM262" s="64"/>
      <c r="DN262" s="64"/>
      <c r="DO262" s="64"/>
      <c r="DP262" s="64"/>
      <c r="DR262" s="64" t="s">
        <v>172</v>
      </c>
      <c r="DS262" s="64"/>
      <c r="DT262" s="64"/>
      <c r="DU262" s="64"/>
      <c r="DV262" s="64"/>
      <c r="DW262" s="64"/>
      <c r="DX262" s="64"/>
      <c r="DZ262" s="64" t="s">
        <v>172</v>
      </c>
      <c r="EA262" s="64"/>
      <c r="EB262" s="64"/>
      <c r="EC262" s="64"/>
      <c r="ED262" s="64"/>
      <c r="EE262" s="64"/>
      <c r="EF262" s="64"/>
      <c r="EH262" s="64" t="s">
        <v>172</v>
      </c>
      <c r="EI262" s="64"/>
      <c r="EJ262" s="64"/>
      <c r="EK262" s="64"/>
      <c r="EL262" s="64"/>
      <c r="EM262" s="64"/>
      <c r="EN262" s="64"/>
      <c r="EP262" s="64" t="s">
        <v>172</v>
      </c>
      <c r="EQ262" s="64"/>
      <c r="ER262" s="64"/>
      <c r="ES262" s="64"/>
      <c r="ET262" s="64"/>
      <c r="EU262" s="64"/>
      <c r="EV262" s="64"/>
      <c r="EX262" s="64" t="s">
        <v>172</v>
      </c>
      <c r="EY262" s="64"/>
      <c r="EZ262" s="64"/>
      <c r="FA262" s="64"/>
      <c r="FB262" s="64"/>
      <c r="FC262" s="64"/>
      <c r="FD262" s="64"/>
    </row>
    <row r="263" s="80" customFormat="true" ht="15.75" hidden="false" customHeight="true" outlineLevel="0" collapsed="false">
      <c r="B263" s="64" t="s">
        <v>173</v>
      </c>
      <c r="C263" s="64"/>
      <c r="D263" s="64"/>
      <c r="E263" s="64"/>
      <c r="F263" s="64"/>
      <c r="G263" s="64"/>
      <c r="H263" s="64"/>
      <c r="I263" s="82"/>
      <c r="J263" s="64" t="s">
        <v>173</v>
      </c>
      <c r="K263" s="64"/>
      <c r="L263" s="64"/>
      <c r="M263" s="64"/>
      <c r="N263" s="64"/>
      <c r="O263" s="64"/>
      <c r="P263" s="64"/>
      <c r="R263" s="64" t="s">
        <v>173</v>
      </c>
      <c r="S263" s="64"/>
      <c r="T263" s="64"/>
      <c r="U263" s="64"/>
      <c r="V263" s="64"/>
      <c r="W263" s="64"/>
      <c r="X263" s="64"/>
      <c r="Z263" s="64" t="s">
        <v>173</v>
      </c>
      <c r="AA263" s="64"/>
      <c r="AB263" s="64"/>
      <c r="AC263" s="64"/>
      <c r="AD263" s="64"/>
      <c r="AE263" s="64"/>
      <c r="AF263" s="64"/>
      <c r="AH263" s="64" t="s">
        <v>173</v>
      </c>
      <c r="AI263" s="64"/>
      <c r="AJ263" s="64"/>
      <c r="AK263" s="64"/>
      <c r="AL263" s="64"/>
      <c r="AM263" s="64"/>
      <c r="AN263" s="64"/>
      <c r="AP263" s="64" t="s">
        <v>173</v>
      </c>
      <c r="AQ263" s="64"/>
      <c r="AR263" s="64"/>
      <c r="AS263" s="64"/>
      <c r="AT263" s="64"/>
      <c r="AU263" s="64"/>
      <c r="AV263" s="64"/>
      <c r="AX263" s="64" t="s">
        <v>173</v>
      </c>
      <c r="AY263" s="64"/>
      <c r="AZ263" s="64"/>
      <c r="BA263" s="64"/>
      <c r="BB263" s="64"/>
      <c r="BC263" s="64"/>
      <c r="BD263" s="64"/>
      <c r="BF263" s="64" t="s">
        <v>173</v>
      </c>
      <c r="BG263" s="64"/>
      <c r="BH263" s="64"/>
      <c r="BI263" s="64"/>
      <c r="BJ263" s="64"/>
      <c r="BK263" s="64"/>
      <c r="BL263" s="64"/>
      <c r="BN263" s="64" t="s">
        <v>173</v>
      </c>
      <c r="BO263" s="64"/>
      <c r="BP263" s="64"/>
      <c r="BQ263" s="64"/>
      <c r="BR263" s="64"/>
      <c r="BS263" s="64"/>
      <c r="BT263" s="64"/>
      <c r="BV263" s="64" t="s">
        <v>173</v>
      </c>
      <c r="BW263" s="64"/>
      <c r="BX263" s="64"/>
      <c r="BY263" s="64"/>
      <c r="BZ263" s="64"/>
      <c r="CA263" s="64"/>
      <c r="CB263" s="64"/>
      <c r="CD263" s="64" t="s">
        <v>173</v>
      </c>
      <c r="CE263" s="64"/>
      <c r="CF263" s="64"/>
      <c r="CG263" s="64"/>
      <c r="CH263" s="64"/>
      <c r="CI263" s="64"/>
      <c r="CJ263" s="64"/>
      <c r="CL263" s="64" t="s">
        <v>173</v>
      </c>
      <c r="CM263" s="64"/>
      <c r="CN263" s="64"/>
      <c r="CO263" s="64"/>
      <c r="CP263" s="64"/>
      <c r="CQ263" s="64"/>
      <c r="CR263" s="64"/>
      <c r="CT263" s="64" t="s">
        <v>173</v>
      </c>
      <c r="CU263" s="64"/>
      <c r="CV263" s="64"/>
      <c r="CW263" s="64"/>
      <c r="CX263" s="64"/>
      <c r="CY263" s="64"/>
      <c r="CZ263" s="64"/>
      <c r="DB263" s="64" t="s">
        <v>173</v>
      </c>
      <c r="DC263" s="64"/>
      <c r="DD263" s="64"/>
      <c r="DE263" s="64"/>
      <c r="DF263" s="64"/>
      <c r="DG263" s="64"/>
      <c r="DH263" s="64"/>
      <c r="DJ263" s="64" t="s">
        <v>173</v>
      </c>
      <c r="DK263" s="64"/>
      <c r="DL263" s="64"/>
      <c r="DM263" s="64"/>
      <c r="DN263" s="64"/>
      <c r="DO263" s="64"/>
      <c r="DP263" s="64"/>
      <c r="DR263" s="64" t="s">
        <v>173</v>
      </c>
      <c r="DS263" s="64"/>
      <c r="DT263" s="64"/>
      <c r="DU263" s="64"/>
      <c r="DV263" s="64"/>
      <c r="DW263" s="64"/>
      <c r="DX263" s="64"/>
      <c r="DZ263" s="64" t="s">
        <v>173</v>
      </c>
      <c r="EA263" s="64"/>
      <c r="EB263" s="64"/>
      <c r="EC263" s="64"/>
      <c r="ED263" s="64"/>
      <c r="EE263" s="64"/>
      <c r="EF263" s="64"/>
      <c r="EH263" s="64" t="s">
        <v>173</v>
      </c>
      <c r="EI263" s="64"/>
      <c r="EJ263" s="64"/>
      <c r="EK263" s="64"/>
      <c r="EL263" s="64"/>
      <c r="EM263" s="64"/>
      <c r="EN263" s="64"/>
      <c r="EP263" s="64" t="s">
        <v>173</v>
      </c>
      <c r="EQ263" s="64"/>
      <c r="ER263" s="64"/>
      <c r="ES263" s="64"/>
      <c r="ET263" s="64"/>
      <c r="EU263" s="64"/>
      <c r="EV263" s="64"/>
      <c r="EX263" s="64" t="s">
        <v>173</v>
      </c>
      <c r="EY263" s="64"/>
      <c r="EZ263" s="64"/>
      <c r="FA263" s="64"/>
      <c r="FB263" s="64"/>
      <c r="FC263" s="64"/>
      <c r="FD263" s="64"/>
    </row>
    <row r="264" s="80" customFormat="true" ht="15.75" hidden="false" customHeight="true" outlineLevel="0" collapsed="false">
      <c r="B264" s="64" t="s">
        <v>174</v>
      </c>
      <c r="C264" s="64"/>
      <c r="D264" s="64"/>
      <c r="E264" s="64"/>
      <c r="F264" s="64"/>
      <c r="G264" s="64"/>
      <c r="H264" s="64"/>
      <c r="I264" s="82"/>
      <c r="J264" s="64" t="s">
        <v>174</v>
      </c>
      <c r="K264" s="64"/>
      <c r="L264" s="64"/>
      <c r="M264" s="64"/>
      <c r="N264" s="64"/>
      <c r="O264" s="64"/>
      <c r="P264" s="64"/>
      <c r="R264" s="64" t="s">
        <v>174</v>
      </c>
      <c r="S264" s="64"/>
      <c r="T264" s="64"/>
      <c r="U264" s="64"/>
      <c r="V264" s="64"/>
      <c r="W264" s="64"/>
      <c r="X264" s="64"/>
      <c r="Z264" s="64" t="s">
        <v>174</v>
      </c>
      <c r="AA264" s="64"/>
      <c r="AB264" s="64"/>
      <c r="AC264" s="64"/>
      <c r="AD264" s="64"/>
      <c r="AE264" s="64"/>
      <c r="AF264" s="64"/>
      <c r="AH264" s="64" t="s">
        <v>174</v>
      </c>
      <c r="AI264" s="64"/>
      <c r="AJ264" s="64"/>
      <c r="AK264" s="64"/>
      <c r="AL264" s="64"/>
      <c r="AM264" s="64"/>
      <c r="AN264" s="64"/>
      <c r="AP264" s="64" t="s">
        <v>174</v>
      </c>
      <c r="AQ264" s="64"/>
      <c r="AR264" s="64"/>
      <c r="AS264" s="64"/>
      <c r="AT264" s="64"/>
      <c r="AU264" s="64"/>
      <c r="AV264" s="64"/>
      <c r="AX264" s="64" t="s">
        <v>174</v>
      </c>
      <c r="AY264" s="64"/>
      <c r="AZ264" s="64"/>
      <c r="BA264" s="64"/>
      <c r="BB264" s="64"/>
      <c r="BC264" s="64"/>
      <c r="BD264" s="64"/>
      <c r="BF264" s="64" t="s">
        <v>174</v>
      </c>
      <c r="BG264" s="64"/>
      <c r="BH264" s="64"/>
      <c r="BI264" s="64"/>
      <c r="BJ264" s="64"/>
      <c r="BK264" s="64"/>
      <c r="BL264" s="64"/>
      <c r="BN264" s="64" t="s">
        <v>174</v>
      </c>
      <c r="BO264" s="64"/>
      <c r="BP264" s="64"/>
      <c r="BQ264" s="64"/>
      <c r="BR264" s="64"/>
      <c r="BS264" s="64"/>
      <c r="BT264" s="64"/>
      <c r="BV264" s="64" t="s">
        <v>174</v>
      </c>
      <c r="BW264" s="64"/>
      <c r="BX264" s="64"/>
      <c r="BY264" s="64"/>
      <c r="BZ264" s="64"/>
      <c r="CA264" s="64"/>
      <c r="CB264" s="64"/>
      <c r="CD264" s="64" t="s">
        <v>174</v>
      </c>
      <c r="CE264" s="64"/>
      <c r="CF264" s="64"/>
      <c r="CG264" s="64"/>
      <c r="CH264" s="64"/>
      <c r="CI264" s="64"/>
      <c r="CJ264" s="64"/>
      <c r="CL264" s="64" t="s">
        <v>174</v>
      </c>
      <c r="CM264" s="64"/>
      <c r="CN264" s="64"/>
      <c r="CO264" s="64"/>
      <c r="CP264" s="64"/>
      <c r="CQ264" s="64"/>
      <c r="CR264" s="64"/>
      <c r="CT264" s="64" t="s">
        <v>174</v>
      </c>
      <c r="CU264" s="64"/>
      <c r="CV264" s="64"/>
      <c r="CW264" s="64"/>
      <c r="CX264" s="64"/>
      <c r="CY264" s="64"/>
      <c r="CZ264" s="64"/>
      <c r="DB264" s="64" t="s">
        <v>174</v>
      </c>
      <c r="DC264" s="64"/>
      <c r="DD264" s="64"/>
      <c r="DE264" s="64"/>
      <c r="DF264" s="64"/>
      <c r="DG264" s="64"/>
      <c r="DH264" s="64"/>
      <c r="DJ264" s="64" t="s">
        <v>174</v>
      </c>
      <c r="DK264" s="64"/>
      <c r="DL264" s="64"/>
      <c r="DM264" s="64"/>
      <c r="DN264" s="64"/>
      <c r="DO264" s="64"/>
      <c r="DP264" s="64"/>
      <c r="DR264" s="64" t="s">
        <v>174</v>
      </c>
      <c r="DS264" s="64"/>
      <c r="DT264" s="64"/>
      <c r="DU264" s="64"/>
      <c r="DV264" s="64"/>
      <c r="DW264" s="64"/>
      <c r="DX264" s="64"/>
      <c r="DZ264" s="64" t="s">
        <v>174</v>
      </c>
      <c r="EA264" s="64"/>
      <c r="EB264" s="64"/>
      <c r="EC264" s="64"/>
      <c r="ED264" s="64"/>
      <c r="EE264" s="64"/>
      <c r="EF264" s="64"/>
      <c r="EH264" s="64" t="s">
        <v>174</v>
      </c>
      <c r="EI264" s="64"/>
      <c r="EJ264" s="64"/>
      <c r="EK264" s="64"/>
      <c r="EL264" s="64"/>
      <c r="EM264" s="64"/>
      <c r="EN264" s="64"/>
      <c r="EP264" s="64" t="s">
        <v>174</v>
      </c>
      <c r="EQ264" s="64"/>
      <c r="ER264" s="64"/>
      <c r="ES264" s="64"/>
      <c r="ET264" s="64"/>
      <c r="EU264" s="64"/>
      <c r="EV264" s="64"/>
      <c r="EX264" s="64" t="s">
        <v>174</v>
      </c>
      <c r="EY264" s="64"/>
      <c r="EZ264" s="64"/>
      <c r="FA264" s="64"/>
      <c r="FB264" s="64"/>
      <c r="FC264" s="64"/>
      <c r="FD264" s="64"/>
    </row>
    <row r="265" s="80" customFormat="true" ht="15.75" hidden="false" customHeight="true" outlineLevel="0" collapsed="false">
      <c r="B265" s="64" t="s">
        <v>175</v>
      </c>
      <c r="C265" s="64"/>
      <c r="D265" s="64"/>
      <c r="E265" s="64"/>
      <c r="F265" s="64"/>
      <c r="G265" s="64"/>
      <c r="H265" s="64"/>
      <c r="I265" s="82"/>
      <c r="J265" s="64" t="s">
        <v>175</v>
      </c>
      <c r="K265" s="64"/>
      <c r="L265" s="64"/>
      <c r="M265" s="64"/>
      <c r="N265" s="64"/>
      <c r="O265" s="64"/>
      <c r="P265" s="64"/>
      <c r="R265" s="64" t="s">
        <v>175</v>
      </c>
      <c r="S265" s="64"/>
      <c r="T265" s="64"/>
      <c r="U265" s="64"/>
      <c r="V265" s="64"/>
      <c r="W265" s="64"/>
      <c r="X265" s="64"/>
      <c r="Z265" s="64" t="s">
        <v>175</v>
      </c>
      <c r="AA265" s="64"/>
      <c r="AB265" s="64"/>
      <c r="AC265" s="64"/>
      <c r="AD265" s="64"/>
      <c r="AE265" s="64"/>
      <c r="AF265" s="64"/>
      <c r="AH265" s="64" t="s">
        <v>175</v>
      </c>
      <c r="AI265" s="64"/>
      <c r="AJ265" s="64"/>
      <c r="AK265" s="64"/>
      <c r="AL265" s="64"/>
      <c r="AM265" s="64"/>
      <c r="AN265" s="64"/>
      <c r="AP265" s="64" t="s">
        <v>175</v>
      </c>
      <c r="AQ265" s="64"/>
      <c r="AR265" s="64"/>
      <c r="AS265" s="64"/>
      <c r="AT265" s="64"/>
      <c r="AU265" s="64"/>
      <c r="AV265" s="64"/>
      <c r="AX265" s="64" t="s">
        <v>175</v>
      </c>
      <c r="AY265" s="64"/>
      <c r="AZ265" s="64"/>
      <c r="BA265" s="64"/>
      <c r="BB265" s="64"/>
      <c r="BC265" s="64"/>
      <c r="BD265" s="64"/>
      <c r="BF265" s="64" t="s">
        <v>175</v>
      </c>
      <c r="BG265" s="64"/>
      <c r="BH265" s="64"/>
      <c r="BI265" s="64"/>
      <c r="BJ265" s="64"/>
      <c r="BK265" s="64"/>
      <c r="BL265" s="64"/>
      <c r="BN265" s="64" t="s">
        <v>175</v>
      </c>
      <c r="BO265" s="64"/>
      <c r="BP265" s="64"/>
      <c r="BQ265" s="64"/>
      <c r="BR265" s="64"/>
      <c r="BS265" s="64"/>
      <c r="BT265" s="64"/>
      <c r="BV265" s="64" t="s">
        <v>175</v>
      </c>
      <c r="BW265" s="64"/>
      <c r="BX265" s="64"/>
      <c r="BY265" s="64"/>
      <c r="BZ265" s="64"/>
      <c r="CA265" s="64"/>
      <c r="CB265" s="64"/>
      <c r="CD265" s="64" t="s">
        <v>175</v>
      </c>
      <c r="CE265" s="64"/>
      <c r="CF265" s="64"/>
      <c r="CG265" s="64"/>
      <c r="CH265" s="64"/>
      <c r="CI265" s="64"/>
      <c r="CJ265" s="64"/>
      <c r="CL265" s="64" t="s">
        <v>175</v>
      </c>
      <c r="CM265" s="64"/>
      <c r="CN265" s="64"/>
      <c r="CO265" s="64"/>
      <c r="CP265" s="64"/>
      <c r="CQ265" s="64"/>
      <c r="CR265" s="64"/>
      <c r="CT265" s="64" t="s">
        <v>175</v>
      </c>
      <c r="CU265" s="64"/>
      <c r="CV265" s="64"/>
      <c r="CW265" s="64"/>
      <c r="CX265" s="64"/>
      <c r="CY265" s="64"/>
      <c r="CZ265" s="64"/>
      <c r="DB265" s="64" t="s">
        <v>175</v>
      </c>
      <c r="DC265" s="64"/>
      <c r="DD265" s="64"/>
      <c r="DE265" s="64"/>
      <c r="DF265" s="64"/>
      <c r="DG265" s="64"/>
      <c r="DH265" s="64"/>
      <c r="DJ265" s="64" t="s">
        <v>175</v>
      </c>
      <c r="DK265" s="64"/>
      <c r="DL265" s="64"/>
      <c r="DM265" s="64"/>
      <c r="DN265" s="64"/>
      <c r="DO265" s="64"/>
      <c r="DP265" s="64"/>
      <c r="DR265" s="64" t="s">
        <v>175</v>
      </c>
      <c r="DS265" s="64"/>
      <c r="DT265" s="64"/>
      <c r="DU265" s="64"/>
      <c r="DV265" s="64"/>
      <c r="DW265" s="64"/>
      <c r="DX265" s="64"/>
      <c r="DZ265" s="64" t="s">
        <v>175</v>
      </c>
      <c r="EA265" s="64"/>
      <c r="EB265" s="64"/>
      <c r="EC265" s="64"/>
      <c r="ED265" s="64"/>
      <c r="EE265" s="64"/>
      <c r="EF265" s="64"/>
      <c r="EH265" s="64" t="s">
        <v>175</v>
      </c>
      <c r="EI265" s="64"/>
      <c r="EJ265" s="64"/>
      <c r="EK265" s="64"/>
      <c r="EL265" s="64"/>
      <c r="EM265" s="64"/>
      <c r="EN265" s="64"/>
      <c r="EP265" s="64" t="s">
        <v>175</v>
      </c>
      <c r="EQ265" s="64"/>
      <c r="ER265" s="64"/>
      <c r="ES265" s="64"/>
      <c r="ET265" s="64"/>
      <c r="EU265" s="64"/>
      <c r="EV265" s="64"/>
      <c r="EX265" s="64" t="s">
        <v>175</v>
      </c>
      <c r="EY265" s="64"/>
      <c r="EZ265" s="64"/>
      <c r="FA265" s="64"/>
      <c r="FB265" s="64"/>
      <c r="FC265" s="64"/>
      <c r="FD265" s="64"/>
    </row>
    <row r="266" s="80" customFormat="true" ht="15.75" hidden="false" customHeight="true" outlineLevel="0" collapsed="false">
      <c r="B266" s="64" t="s">
        <v>176</v>
      </c>
      <c r="C266" s="64"/>
      <c r="D266" s="64"/>
      <c r="E266" s="64"/>
      <c r="F266" s="64"/>
      <c r="G266" s="64"/>
      <c r="H266" s="64"/>
      <c r="I266" s="82"/>
      <c r="J266" s="64" t="s">
        <v>176</v>
      </c>
      <c r="K266" s="64"/>
      <c r="L266" s="64"/>
      <c r="M266" s="64"/>
      <c r="N266" s="64"/>
      <c r="O266" s="64"/>
      <c r="P266" s="64"/>
      <c r="R266" s="64" t="s">
        <v>176</v>
      </c>
      <c r="S266" s="64"/>
      <c r="T266" s="64"/>
      <c r="U266" s="64"/>
      <c r="V266" s="64"/>
      <c r="W266" s="64"/>
      <c r="X266" s="64"/>
      <c r="Z266" s="64" t="s">
        <v>176</v>
      </c>
      <c r="AA266" s="64"/>
      <c r="AB266" s="64"/>
      <c r="AC266" s="64"/>
      <c r="AD266" s="64"/>
      <c r="AE266" s="64"/>
      <c r="AF266" s="64"/>
      <c r="AH266" s="64" t="s">
        <v>176</v>
      </c>
      <c r="AI266" s="64"/>
      <c r="AJ266" s="64"/>
      <c r="AK266" s="64"/>
      <c r="AL266" s="64"/>
      <c r="AM266" s="64"/>
      <c r="AN266" s="64"/>
      <c r="AP266" s="64" t="s">
        <v>176</v>
      </c>
      <c r="AQ266" s="64"/>
      <c r="AR266" s="64"/>
      <c r="AS266" s="64"/>
      <c r="AT266" s="64"/>
      <c r="AU266" s="64"/>
      <c r="AV266" s="64"/>
      <c r="AX266" s="64" t="s">
        <v>176</v>
      </c>
      <c r="AY266" s="64"/>
      <c r="AZ266" s="64"/>
      <c r="BA266" s="64"/>
      <c r="BB266" s="64"/>
      <c r="BC266" s="64"/>
      <c r="BD266" s="64"/>
      <c r="BF266" s="64" t="s">
        <v>176</v>
      </c>
      <c r="BG266" s="64"/>
      <c r="BH266" s="64"/>
      <c r="BI266" s="64"/>
      <c r="BJ266" s="64"/>
      <c r="BK266" s="64"/>
      <c r="BL266" s="64"/>
      <c r="BN266" s="64" t="s">
        <v>176</v>
      </c>
      <c r="BO266" s="64"/>
      <c r="BP266" s="64"/>
      <c r="BQ266" s="64"/>
      <c r="BR266" s="64"/>
      <c r="BS266" s="64"/>
      <c r="BT266" s="64"/>
      <c r="BV266" s="64" t="s">
        <v>176</v>
      </c>
      <c r="BW266" s="64"/>
      <c r="BX266" s="64"/>
      <c r="BY266" s="64"/>
      <c r="BZ266" s="64"/>
      <c r="CA266" s="64"/>
      <c r="CB266" s="64"/>
      <c r="CD266" s="64" t="s">
        <v>176</v>
      </c>
      <c r="CE266" s="64"/>
      <c r="CF266" s="64"/>
      <c r="CG266" s="64"/>
      <c r="CH266" s="64"/>
      <c r="CI266" s="64"/>
      <c r="CJ266" s="64"/>
      <c r="CL266" s="64" t="s">
        <v>176</v>
      </c>
      <c r="CM266" s="64"/>
      <c r="CN266" s="64"/>
      <c r="CO266" s="64"/>
      <c r="CP266" s="64"/>
      <c r="CQ266" s="64"/>
      <c r="CR266" s="64"/>
      <c r="CT266" s="64" t="s">
        <v>176</v>
      </c>
      <c r="CU266" s="64"/>
      <c r="CV266" s="64"/>
      <c r="CW266" s="64"/>
      <c r="CX266" s="64"/>
      <c r="CY266" s="64"/>
      <c r="CZ266" s="64"/>
      <c r="DB266" s="64" t="s">
        <v>176</v>
      </c>
      <c r="DC266" s="64"/>
      <c r="DD266" s="64"/>
      <c r="DE266" s="64"/>
      <c r="DF266" s="64"/>
      <c r="DG266" s="64"/>
      <c r="DH266" s="64"/>
      <c r="DJ266" s="64" t="s">
        <v>176</v>
      </c>
      <c r="DK266" s="64"/>
      <c r="DL266" s="64"/>
      <c r="DM266" s="64"/>
      <c r="DN266" s="64"/>
      <c r="DO266" s="64"/>
      <c r="DP266" s="64"/>
      <c r="DR266" s="64" t="s">
        <v>176</v>
      </c>
      <c r="DS266" s="64"/>
      <c r="DT266" s="64"/>
      <c r="DU266" s="64"/>
      <c r="DV266" s="64"/>
      <c r="DW266" s="64"/>
      <c r="DX266" s="64"/>
      <c r="DZ266" s="64" t="s">
        <v>176</v>
      </c>
      <c r="EA266" s="64"/>
      <c r="EB266" s="64"/>
      <c r="EC266" s="64"/>
      <c r="ED266" s="64"/>
      <c r="EE266" s="64"/>
      <c r="EF266" s="64"/>
      <c r="EH266" s="64" t="s">
        <v>176</v>
      </c>
      <c r="EI266" s="64"/>
      <c r="EJ266" s="64"/>
      <c r="EK266" s="64"/>
      <c r="EL266" s="64"/>
      <c r="EM266" s="64"/>
      <c r="EN266" s="64"/>
      <c r="EP266" s="64" t="s">
        <v>176</v>
      </c>
      <c r="EQ266" s="64"/>
      <c r="ER266" s="64"/>
      <c r="ES266" s="64"/>
      <c r="ET266" s="64"/>
      <c r="EU266" s="64"/>
      <c r="EV266" s="64"/>
      <c r="EX266" s="64" t="s">
        <v>176</v>
      </c>
      <c r="EY266" s="64"/>
      <c r="EZ266" s="64"/>
      <c r="FA266" s="64"/>
      <c r="FB266" s="64"/>
      <c r="FC266" s="64"/>
      <c r="FD266" s="64"/>
    </row>
    <row r="267" s="80" customFormat="true" ht="15" hidden="false" customHeight="false" outlineLevel="0" collapsed="false">
      <c r="B267" s="64" t="s">
        <v>177</v>
      </c>
      <c r="C267" s="64"/>
      <c r="D267" s="64"/>
      <c r="E267" s="64"/>
      <c r="F267" s="64"/>
      <c r="G267" s="64"/>
      <c r="H267" s="64"/>
      <c r="J267" s="64" t="s">
        <v>177</v>
      </c>
      <c r="K267" s="64"/>
      <c r="L267" s="64"/>
      <c r="M267" s="64"/>
      <c r="N267" s="64"/>
      <c r="O267" s="64"/>
      <c r="P267" s="64"/>
      <c r="R267" s="64" t="s">
        <v>177</v>
      </c>
      <c r="S267" s="64"/>
      <c r="T267" s="64"/>
      <c r="U267" s="64"/>
      <c r="V267" s="64"/>
      <c r="W267" s="64"/>
      <c r="X267" s="64"/>
      <c r="Z267" s="64" t="s">
        <v>177</v>
      </c>
      <c r="AA267" s="64"/>
      <c r="AB267" s="64"/>
      <c r="AC267" s="64"/>
      <c r="AD267" s="64"/>
      <c r="AE267" s="64"/>
      <c r="AF267" s="64"/>
      <c r="AH267" s="64" t="s">
        <v>177</v>
      </c>
      <c r="AI267" s="64"/>
      <c r="AJ267" s="64"/>
      <c r="AK267" s="64"/>
      <c r="AL267" s="64"/>
      <c r="AM267" s="64"/>
      <c r="AN267" s="64"/>
      <c r="AP267" s="64" t="s">
        <v>177</v>
      </c>
      <c r="AQ267" s="64"/>
      <c r="AR267" s="64"/>
      <c r="AS267" s="64"/>
      <c r="AT267" s="64"/>
      <c r="AU267" s="64"/>
      <c r="AV267" s="64"/>
      <c r="AX267" s="64" t="s">
        <v>177</v>
      </c>
      <c r="AY267" s="64"/>
      <c r="AZ267" s="64"/>
      <c r="BA267" s="64"/>
      <c r="BB267" s="64"/>
      <c r="BC267" s="64"/>
      <c r="BD267" s="64"/>
      <c r="BF267" s="64" t="s">
        <v>177</v>
      </c>
      <c r="BG267" s="64"/>
      <c r="BH267" s="64"/>
      <c r="BI267" s="64"/>
      <c r="BJ267" s="64"/>
      <c r="BK267" s="64"/>
      <c r="BL267" s="64"/>
      <c r="BN267" s="64" t="s">
        <v>177</v>
      </c>
      <c r="BO267" s="64"/>
      <c r="BP267" s="64"/>
      <c r="BQ267" s="64"/>
      <c r="BR267" s="64"/>
      <c r="BS267" s="64"/>
      <c r="BT267" s="64"/>
      <c r="BV267" s="64" t="s">
        <v>177</v>
      </c>
      <c r="BW267" s="64"/>
      <c r="BX267" s="64"/>
      <c r="BY267" s="64"/>
      <c r="BZ267" s="64"/>
      <c r="CA267" s="64"/>
      <c r="CB267" s="64"/>
      <c r="CD267" s="64" t="s">
        <v>177</v>
      </c>
      <c r="CE267" s="64"/>
      <c r="CF267" s="64"/>
      <c r="CG267" s="64"/>
      <c r="CH267" s="64"/>
      <c r="CI267" s="64"/>
      <c r="CJ267" s="64"/>
      <c r="CL267" s="64" t="s">
        <v>177</v>
      </c>
      <c r="CM267" s="64"/>
      <c r="CN267" s="64"/>
      <c r="CO267" s="64"/>
      <c r="CP267" s="64"/>
      <c r="CQ267" s="64"/>
      <c r="CR267" s="64"/>
      <c r="CT267" s="64" t="s">
        <v>177</v>
      </c>
      <c r="CU267" s="64"/>
      <c r="CV267" s="64"/>
      <c r="CW267" s="64"/>
      <c r="CX267" s="64"/>
      <c r="CY267" s="64"/>
      <c r="CZ267" s="64"/>
      <c r="DB267" s="64" t="s">
        <v>177</v>
      </c>
      <c r="DC267" s="64"/>
      <c r="DD267" s="64"/>
      <c r="DE267" s="64"/>
      <c r="DF267" s="64"/>
      <c r="DG267" s="64"/>
      <c r="DH267" s="64"/>
      <c r="DJ267" s="64" t="s">
        <v>177</v>
      </c>
      <c r="DK267" s="64"/>
      <c r="DL267" s="64"/>
      <c r="DM267" s="64"/>
      <c r="DN267" s="64"/>
      <c r="DO267" s="64"/>
      <c r="DP267" s="64"/>
      <c r="DR267" s="64" t="s">
        <v>177</v>
      </c>
      <c r="DS267" s="64"/>
      <c r="DT267" s="64"/>
      <c r="DU267" s="64"/>
      <c r="DV267" s="64"/>
      <c r="DW267" s="64"/>
      <c r="DX267" s="64"/>
      <c r="DZ267" s="64" t="s">
        <v>177</v>
      </c>
      <c r="EA267" s="64"/>
      <c r="EB267" s="64"/>
      <c r="EC267" s="64"/>
      <c r="ED267" s="64"/>
      <c r="EE267" s="64"/>
      <c r="EF267" s="64"/>
      <c r="EH267" s="64" t="s">
        <v>177</v>
      </c>
      <c r="EI267" s="64"/>
      <c r="EJ267" s="64"/>
      <c r="EK267" s="64"/>
      <c r="EL267" s="64"/>
      <c r="EM267" s="64"/>
      <c r="EN267" s="64"/>
      <c r="EP267" s="64" t="s">
        <v>177</v>
      </c>
      <c r="EQ267" s="64"/>
      <c r="ER267" s="64"/>
      <c r="ES267" s="64"/>
      <c r="ET267" s="64"/>
      <c r="EU267" s="64"/>
      <c r="EV267" s="64"/>
      <c r="EX267" s="64" t="s">
        <v>177</v>
      </c>
      <c r="EY267" s="64"/>
      <c r="EZ267" s="64"/>
      <c r="FA267" s="64"/>
      <c r="FB267" s="64"/>
      <c r="FC267" s="64"/>
      <c r="FD267" s="64"/>
    </row>
    <row r="268" s="80" customFormat="true" ht="15" hidden="false" customHeight="false" outlineLevel="0" collapsed="false">
      <c r="B268" s="64" t="s">
        <v>178</v>
      </c>
      <c r="C268" s="64"/>
      <c r="D268" s="64"/>
      <c r="E268" s="64"/>
      <c r="F268" s="64"/>
      <c r="G268" s="64"/>
      <c r="H268" s="64"/>
      <c r="J268" s="64" t="s">
        <v>178</v>
      </c>
      <c r="K268" s="64"/>
      <c r="L268" s="64"/>
      <c r="M268" s="64"/>
      <c r="N268" s="64"/>
      <c r="O268" s="64"/>
      <c r="P268" s="64"/>
      <c r="R268" s="64" t="s">
        <v>178</v>
      </c>
      <c r="S268" s="64"/>
      <c r="T268" s="64"/>
      <c r="U268" s="64"/>
      <c r="V268" s="64"/>
      <c r="W268" s="64"/>
      <c r="X268" s="64"/>
      <c r="Z268" s="64" t="s">
        <v>178</v>
      </c>
      <c r="AA268" s="64"/>
      <c r="AB268" s="64"/>
      <c r="AC268" s="64"/>
      <c r="AD268" s="64"/>
      <c r="AE268" s="64"/>
      <c r="AF268" s="64"/>
      <c r="AH268" s="64" t="s">
        <v>178</v>
      </c>
      <c r="AI268" s="64"/>
      <c r="AJ268" s="64"/>
      <c r="AK268" s="64"/>
      <c r="AL268" s="64"/>
      <c r="AM268" s="64"/>
      <c r="AN268" s="64"/>
      <c r="AP268" s="64" t="s">
        <v>178</v>
      </c>
      <c r="AQ268" s="64"/>
      <c r="AR268" s="64"/>
      <c r="AS268" s="64"/>
      <c r="AT268" s="64"/>
      <c r="AU268" s="64"/>
      <c r="AV268" s="64"/>
      <c r="AX268" s="64" t="s">
        <v>178</v>
      </c>
      <c r="AY268" s="64"/>
      <c r="AZ268" s="64"/>
      <c r="BA268" s="64"/>
      <c r="BB268" s="64"/>
      <c r="BC268" s="64"/>
      <c r="BD268" s="64"/>
      <c r="BF268" s="64" t="s">
        <v>178</v>
      </c>
      <c r="BG268" s="64"/>
      <c r="BH268" s="64"/>
      <c r="BI268" s="64"/>
      <c r="BJ268" s="64"/>
      <c r="BK268" s="64"/>
      <c r="BL268" s="64"/>
      <c r="BN268" s="64" t="s">
        <v>178</v>
      </c>
      <c r="BO268" s="64"/>
      <c r="BP268" s="64"/>
      <c r="BQ268" s="64"/>
      <c r="BR268" s="64"/>
      <c r="BS268" s="64"/>
      <c r="BT268" s="64"/>
      <c r="BV268" s="64" t="s">
        <v>178</v>
      </c>
      <c r="BW268" s="64"/>
      <c r="BX268" s="64"/>
      <c r="BY268" s="64"/>
      <c r="BZ268" s="64"/>
      <c r="CA268" s="64"/>
      <c r="CB268" s="64"/>
      <c r="CD268" s="64" t="s">
        <v>178</v>
      </c>
      <c r="CE268" s="64"/>
      <c r="CF268" s="64"/>
      <c r="CG268" s="64"/>
      <c r="CH268" s="64"/>
      <c r="CI268" s="64"/>
      <c r="CJ268" s="64"/>
      <c r="CL268" s="64" t="s">
        <v>178</v>
      </c>
      <c r="CM268" s="64"/>
      <c r="CN268" s="64"/>
      <c r="CO268" s="64"/>
      <c r="CP268" s="64"/>
      <c r="CQ268" s="64"/>
      <c r="CR268" s="64"/>
      <c r="CT268" s="64" t="s">
        <v>178</v>
      </c>
      <c r="CU268" s="64"/>
      <c r="CV268" s="64"/>
      <c r="CW268" s="64"/>
      <c r="CX268" s="64"/>
      <c r="CY268" s="64"/>
      <c r="CZ268" s="64"/>
      <c r="DB268" s="64" t="s">
        <v>178</v>
      </c>
      <c r="DC268" s="64"/>
      <c r="DD268" s="64"/>
      <c r="DE268" s="64"/>
      <c r="DF268" s="64"/>
      <c r="DG268" s="64"/>
      <c r="DH268" s="64"/>
      <c r="DJ268" s="64" t="s">
        <v>178</v>
      </c>
      <c r="DK268" s="64"/>
      <c r="DL268" s="64"/>
      <c r="DM268" s="64"/>
      <c r="DN268" s="64"/>
      <c r="DO268" s="64"/>
      <c r="DP268" s="64"/>
      <c r="DR268" s="64" t="s">
        <v>178</v>
      </c>
      <c r="DS268" s="64"/>
      <c r="DT268" s="64"/>
      <c r="DU268" s="64"/>
      <c r="DV268" s="64"/>
      <c r="DW268" s="64"/>
      <c r="DX268" s="64"/>
      <c r="DZ268" s="64" t="s">
        <v>178</v>
      </c>
      <c r="EA268" s="64"/>
      <c r="EB268" s="64"/>
      <c r="EC268" s="64"/>
      <c r="ED268" s="64"/>
      <c r="EE268" s="64"/>
      <c r="EF268" s="64"/>
      <c r="EH268" s="64" t="s">
        <v>178</v>
      </c>
      <c r="EI268" s="64"/>
      <c r="EJ268" s="64"/>
      <c r="EK268" s="64"/>
      <c r="EL268" s="64"/>
      <c r="EM268" s="64"/>
      <c r="EN268" s="64"/>
      <c r="EP268" s="64" t="s">
        <v>178</v>
      </c>
      <c r="EQ268" s="64"/>
      <c r="ER268" s="64"/>
      <c r="ES268" s="64"/>
      <c r="ET268" s="64"/>
      <c r="EU268" s="64"/>
      <c r="EV268" s="64"/>
      <c r="EX268" s="64" t="s">
        <v>178</v>
      </c>
      <c r="EY268" s="64"/>
      <c r="EZ268" s="64"/>
      <c r="FA268" s="64"/>
      <c r="FB268" s="64"/>
      <c r="FC268" s="64"/>
      <c r="FD268" s="64"/>
    </row>
    <row r="269" s="80" customFormat="true" ht="15" hidden="false" customHeight="false" outlineLevel="0" collapsed="false">
      <c r="B269" s="64" t="s">
        <v>179</v>
      </c>
      <c r="C269" s="64"/>
      <c r="D269" s="64"/>
      <c r="E269" s="64"/>
      <c r="F269" s="64"/>
      <c r="G269" s="64"/>
      <c r="H269" s="64"/>
      <c r="J269" s="64" t="s">
        <v>179</v>
      </c>
      <c r="K269" s="64"/>
      <c r="L269" s="64"/>
      <c r="M269" s="64"/>
      <c r="N269" s="64"/>
      <c r="O269" s="64"/>
      <c r="P269" s="64"/>
      <c r="R269" s="64" t="s">
        <v>179</v>
      </c>
      <c r="S269" s="64"/>
      <c r="T269" s="64"/>
      <c r="U269" s="64"/>
      <c r="V269" s="64"/>
      <c r="W269" s="64"/>
      <c r="X269" s="64"/>
      <c r="Z269" s="64" t="s">
        <v>179</v>
      </c>
      <c r="AA269" s="64"/>
      <c r="AB269" s="64"/>
      <c r="AC269" s="64"/>
      <c r="AD269" s="64"/>
      <c r="AE269" s="64"/>
      <c r="AF269" s="64"/>
      <c r="AH269" s="64" t="s">
        <v>179</v>
      </c>
      <c r="AI269" s="64"/>
      <c r="AJ269" s="64"/>
      <c r="AK269" s="64"/>
      <c r="AL269" s="64"/>
      <c r="AM269" s="64"/>
      <c r="AN269" s="64"/>
      <c r="AP269" s="64" t="s">
        <v>179</v>
      </c>
      <c r="AQ269" s="64"/>
      <c r="AR269" s="64"/>
      <c r="AS269" s="64"/>
      <c r="AT269" s="64"/>
      <c r="AU269" s="64"/>
      <c r="AV269" s="64"/>
      <c r="AX269" s="64" t="s">
        <v>179</v>
      </c>
      <c r="AY269" s="64"/>
      <c r="AZ269" s="64"/>
      <c r="BA269" s="64"/>
      <c r="BB269" s="64"/>
      <c r="BC269" s="64"/>
      <c r="BD269" s="64"/>
      <c r="BF269" s="64" t="s">
        <v>179</v>
      </c>
      <c r="BG269" s="64"/>
      <c r="BH269" s="64"/>
      <c r="BI269" s="64"/>
      <c r="BJ269" s="64"/>
      <c r="BK269" s="64"/>
      <c r="BL269" s="64"/>
      <c r="BN269" s="64" t="s">
        <v>179</v>
      </c>
      <c r="BO269" s="64"/>
      <c r="BP269" s="64"/>
      <c r="BQ269" s="64"/>
      <c r="BR269" s="64"/>
      <c r="BS269" s="64"/>
      <c r="BT269" s="64"/>
      <c r="BV269" s="64" t="s">
        <v>179</v>
      </c>
      <c r="BW269" s="64"/>
      <c r="BX269" s="64"/>
      <c r="BY269" s="64"/>
      <c r="BZ269" s="64"/>
      <c r="CA269" s="64"/>
      <c r="CB269" s="64"/>
      <c r="CD269" s="64" t="s">
        <v>179</v>
      </c>
      <c r="CE269" s="64"/>
      <c r="CF269" s="64"/>
      <c r="CG269" s="64"/>
      <c r="CH269" s="64"/>
      <c r="CI269" s="64"/>
      <c r="CJ269" s="64"/>
      <c r="CL269" s="64" t="s">
        <v>179</v>
      </c>
      <c r="CM269" s="64"/>
      <c r="CN269" s="64"/>
      <c r="CO269" s="64"/>
      <c r="CP269" s="64"/>
      <c r="CQ269" s="64"/>
      <c r="CR269" s="64"/>
      <c r="CT269" s="64" t="s">
        <v>179</v>
      </c>
      <c r="CU269" s="64"/>
      <c r="CV269" s="64"/>
      <c r="CW269" s="64"/>
      <c r="CX269" s="64"/>
      <c r="CY269" s="64"/>
      <c r="CZ269" s="64"/>
      <c r="DB269" s="64" t="s">
        <v>179</v>
      </c>
      <c r="DC269" s="64"/>
      <c r="DD269" s="64"/>
      <c r="DE269" s="64"/>
      <c r="DF269" s="64"/>
      <c r="DG269" s="64"/>
      <c r="DH269" s="64"/>
      <c r="DJ269" s="64" t="s">
        <v>179</v>
      </c>
      <c r="DK269" s="64"/>
      <c r="DL269" s="64"/>
      <c r="DM269" s="64"/>
      <c r="DN269" s="64"/>
      <c r="DO269" s="64"/>
      <c r="DP269" s="64"/>
      <c r="DR269" s="64" t="s">
        <v>179</v>
      </c>
      <c r="DS269" s="64"/>
      <c r="DT269" s="64"/>
      <c r="DU269" s="64"/>
      <c r="DV269" s="64"/>
      <c r="DW269" s="64"/>
      <c r="DX269" s="64"/>
      <c r="DZ269" s="64" t="s">
        <v>179</v>
      </c>
      <c r="EA269" s="64"/>
      <c r="EB269" s="64"/>
      <c r="EC269" s="64"/>
      <c r="ED269" s="64"/>
      <c r="EE269" s="64"/>
      <c r="EF269" s="64"/>
      <c r="EH269" s="64" t="s">
        <v>179</v>
      </c>
      <c r="EI269" s="64"/>
      <c r="EJ269" s="64"/>
      <c r="EK269" s="64"/>
      <c r="EL269" s="64"/>
      <c r="EM269" s="64"/>
      <c r="EN269" s="64"/>
      <c r="EP269" s="64" t="s">
        <v>179</v>
      </c>
      <c r="EQ269" s="64"/>
      <c r="ER269" s="64"/>
      <c r="ES269" s="64"/>
      <c r="ET269" s="64"/>
      <c r="EU269" s="64"/>
      <c r="EV269" s="64"/>
      <c r="EX269" s="64" t="s">
        <v>179</v>
      </c>
      <c r="EY269" s="64"/>
      <c r="EZ269" s="64"/>
      <c r="FA269" s="64"/>
      <c r="FB269" s="64"/>
      <c r="FC269" s="64"/>
      <c r="FD269" s="64"/>
    </row>
    <row r="270" s="80" customFormat="true" ht="15" hidden="false" customHeight="false" outlineLevel="0" collapsed="false">
      <c r="B270" s="64" t="s">
        <v>180</v>
      </c>
      <c r="C270" s="64"/>
      <c r="D270" s="64"/>
      <c r="E270" s="64"/>
      <c r="F270" s="64"/>
      <c r="G270" s="64"/>
      <c r="H270" s="64"/>
      <c r="J270" s="64" t="s">
        <v>180</v>
      </c>
      <c r="K270" s="64"/>
      <c r="L270" s="64"/>
      <c r="M270" s="64"/>
      <c r="N270" s="64"/>
      <c r="O270" s="64"/>
      <c r="P270" s="64"/>
      <c r="R270" s="64" t="s">
        <v>180</v>
      </c>
      <c r="S270" s="64"/>
      <c r="T270" s="64"/>
      <c r="U270" s="64"/>
      <c r="V270" s="64"/>
      <c r="W270" s="64"/>
      <c r="X270" s="64"/>
      <c r="Z270" s="64" t="s">
        <v>180</v>
      </c>
      <c r="AA270" s="64"/>
      <c r="AB270" s="64"/>
      <c r="AC270" s="64"/>
      <c r="AD270" s="64"/>
      <c r="AE270" s="64"/>
      <c r="AF270" s="64"/>
      <c r="AH270" s="64" t="s">
        <v>180</v>
      </c>
      <c r="AI270" s="64"/>
      <c r="AJ270" s="64"/>
      <c r="AK270" s="64"/>
      <c r="AL270" s="64"/>
      <c r="AM270" s="64"/>
      <c r="AN270" s="64"/>
      <c r="AP270" s="64" t="s">
        <v>180</v>
      </c>
      <c r="AQ270" s="64"/>
      <c r="AR270" s="64"/>
      <c r="AS270" s="64"/>
      <c r="AT270" s="64"/>
      <c r="AU270" s="64"/>
      <c r="AV270" s="64"/>
      <c r="AX270" s="64" t="s">
        <v>180</v>
      </c>
      <c r="AY270" s="64"/>
      <c r="AZ270" s="64"/>
      <c r="BA270" s="64"/>
      <c r="BB270" s="64"/>
      <c r="BC270" s="64"/>
      <c r="BD270" s="64"/>
      <c r="BF270" s="64" t="s">
        <v>180</v>
      </c>
      <c r="BG270" s="64"/>
      <c r="BH270" s="64"/>
      <c r="BI270" s="64"/>
      <c r="BJ270" s="64"/>
      <c r="BK270" s="64"/>
      <c r="BL270" s="64"/>
      <c r="BN270" s="64" t="s">
        <v>180</v>
      </c>
      <c r="BO270" s="64"/>
      <c r="BP270" s="64"/>
      <c r="BQ270" s="64"/>
      <c r="BR270" s="64"/>
      <c r="BS270" s="64"/>
      <c r="BT270" s="64"/>
      <c r="BV270" s="64" t="s">
        <v>180</v>
      </c>
      <c r="BW270" s="64"/>
      <c r="BX270" s="64"/>
      <c r="BY270" s="64"/>
      <c r="BZ270" s="64"/>
      <c r="CA270" s="64"/>
      <c r="CB270" s="64"/>
      <c r="CD270" s="64" t="s">
        <v>180</v>
      </c>
      <c r="CE270" s="64"/>
      <c r="CF270" s="64"/>
      <c r="CG270" s="64"/>
      <c r="CH270" s="64"/>
      <c r="CI270" s="64"/>
      <c r="CJ270" s="64"/>
      <c r="CL270" s="64" t="s">
        <v>180</v>
      </c>
      <c r="CM270" s="64"/>
      <c r="CN270" s="64"/>
      <c r="CO270" s="64"/>
      <c r="CP270" s="64"/>
      <c r="CQ270" s="64"/>
      <c r="CR270" s="64"/>
      <c r="CT270" s="64" t="s">
        <v>180</v>
      </c>
      <c r="CU270" s="64"/>
      <c r="CV270" s="64"/>
      <c r="CW270" s="64"/>
      <c r="CX270" s="64"/>
      <c r="CY270" s="64"/>
      <c r="CZ270" s="64"/>
      <c r="DB270" s="64" t="s">
        <v>180</v>
      </c>
      <c r="DC270" s="64"/>
      <c r="DD270" s="64"/>
      <c r="DE270" s="64"/>
      <c r="DF270" s="64"/>
      <c r="DG270" s="64"/>
      <c r="DH270" s="64"/>
      <c r="DJ270" s="64" t="s">
        <v>180</v>
      </c>
      <c r="DK270" s="64"/>
      <c r="DL270" s="64"/>
      <c r="DM270" s="64"/>
      <c r="DN270" s="64"/>
      <c r="DO270" s="64"/>
      <c r="DP270" s="64"/>
      <c r="DR270" s="64" t="s">
        <v>180</v>
      </c>
      <c r="DS270" s="64"/>
      <c r="DT270" s="64"/>
      <c r="DU270" s="64"/>
      <c r="DV270" s="64"/>
      <c r="DW270" s="64"/>
      <c r="DX270" s="64"/>
      <c r="DZ270" s="64" t="s">
        <v>180</v>
      </c>
      <c r="EA270" s="64"/>
      <c r="EB270" s="64"/>
      <c r="EC270" s="64"/>
      <c r="ED270" s="64"/>
      <c r="EE270" s="64"/>
      <c r="EF270" s="64"/>
      <c r="EH270" s="64" t="s">
        <v>180</v>
      </c>
      <c r="EI270" s="64"/>
      <c r="EJ270" s="64"/>
      <c r="EK270" s="64"/>
      <c r="EL270" s="64"/>
      <c r="EM270" s="64"/>
      <c r="EN270" s="64"/>
      <c r="EP270" s="64" t="s">
        <v>180</v>
      </c>
      <c r="EQ270" s="64"/>
      <c r="ER270" s="64"/>
      <c r="ES270" s="64"/>
      <c r="ET270" s="64"/>
      <c r="EU270" s="64"/>
      <c r="EV270" s="64"/>
      <c r="EX270" s="64" t="s">
        <v>180</v>
      </c>
      <c r="EY270" s="64"/>
      <c r="EZ270" s="64"/>
      <c r="FA270" s="64"/>
      <c r="FB270" s="64"/>
      <c r="FC270" s="64"/>
      <c r="FD270" s="64"/>
    </row>
    <row r="271" s="80" customFormat="true" ht="15" hidden="false" customHeight="false" outlineLevel="0" collapsed="false">
      <c r="B271" s="64" t="s">
        <v>181</v>
      </c>
      <c r="C271" s="64"/>
      <c r="D271" s="64"/>
      <c r="E271" s="64"/>
      <c r="F271" s="64"/>
      <c r="G271" s="64"/>
      <c r="H271" s="64"/>
      <c r="I271" s="83"/>
      <c r="J271" s="64" t="s">
        <v>181</v>
      </c>
      <c r="K271" s="64"/>
      <c r="L271" s="64"/>
      <c r="M271" s="64"/>
      <c r="N271" s="64"/>
      <c r="O271" s="64"/>
      <c r="P271" s="64"/>
      <c r="R271" s="64" t="s">
        <v>181</v>
      </c>
      <c r="S271" s="64"/>
      <c r="T271" s="64"/>
      <c r="U271" s="64"/>
      <c r="V271" s="64"/>
      <c r="W271" s="64"/>
      <c r="X271" s="64"/>
      <c r="Z271" s="64" t="s">
        <v>181</v>
      </c>
      <c r="AA271" s="64"/>
      <c r="AB271" s="64"/>
      <c r="AC271" s="64"/>
      <c r="AD271" s="64"/>
      <c r="AE271" s="64"/>
      <c r="AF271" s="64"/>
      <c r="AH271" s="64" t="s">
        <v>181</v>
      </c>
      <c r="AI271" s="64"/>
      <c r="AJ271" s="64"/>
      <c r="AK271" s="64"/>
      <c r="AL271" s="64"/>
      <c r="AM271" s="64"/>
      <c r="AN271" s="64"/>
      <c r="AP271" s="64" t="s">
        <v>181</v>
      </c>
      <c r="AQ271" s="64"/>
      <c r="AR271" s="64"/>
      <c r="AS271" s="64"/>
      <c r="AT271" s="64"/>
      <c r="AU271" s="64"/>
      <c r="AV271" s="64"/>
      <c r="AX271" s="64" t="s">
        <v>181</v>
      </c>
      <c r="AY271" s="64"/>
      <c r="AZ271" s="64"/>
      <c r="BA271" s="64"/>
      <c r="BB271" s="64"/>
      <c r="BC271" s="64"/>
      <c r="BD271" s="64"/>
      <c r="BF271" s="64" t="s">
        <v>181</v>
      </c>
      <c r="BG271" s="64"/>
      <c r="BH271" s="64"/>
      <c r="BI271" s="64"/>
      <c r="BJ271" s="64"/>
      <c r="BK271" s="64"/>
      <c r="BL271" s="64"/>
      <c r="BN271" s="64" t="s">
        <v>181</v>
      </c>
      <c r="BO271" s="64"/>
      <c r="BP271" s="64"/>
      <c r="BQ271" s="64"/>
      <c r="BR271" s="64"/>
      <c r="BS271" s="64"/>
      <c r="BT271" s="64"/>
      <c r="BV271" s="64" t="s">
        <v>181</v>
      </c>
      <c r="BW271" s="64"/>
      <c r="BX271" s="64"/>
      <c r="BY271" s="64"/>
      <c r="BZ271" s="64"/>
      <c r="CA271" s="64"/>
      <c r="CB271" s="64"/>
      <c r="CD271" s="64" t="s">
        <v>181</v>
      </c>
      <c r="CE271" s="64"/>
      <c r="CF271" s="64"/>
      <c r="CG271" s="64"/>
      <c r="CH271" s="64"/>
      <c r="CI271" s="64"/>
      <c r="CJ271" s="64"/>
      <c r="CL271" s="64" t="s">
        <v>181</v>
      </c>
      <c r="CM271" s="64"/>
      <c r="CN271" s="64"/>
      <c r="CO271" s="64"/>
      <c r="CP271" s="64"/>
      <c r="CQ271" s="64"/>
      <c r="CR271" s="64"/>
      <c r="CT271" s="64" t="s">
        <v>181</v>
      </c>
      <c r="CU271" s="64"/>
      <c r="CV271" s="64"/>
      <c r="CW271" s="64"/>
      <c r="CX271" s="64"/>
      <c r="CY271" s="64"/>
      <c r="CZ271" s="64"/>
      <c r="DB271" s="64" t="s">
        <v>181</v>
      </c>
      <c r="DC271" s="64"/>
      <c r="DD271" s="64"/>
      <c r="DE271" s="64"/>
      <c r="DF271" s="64"/>
      <c r="DG271" s="64"/>
      <c r="DH271" s="64"/>
      <c r="DJ271" s="64" t="s">
        <v>181</v>
      </c>
      <c r="DK271" s="64"/>
      <c r="DL271" s="64"/>
      <c r="DM271" s="64"/>
      <c r="DN271" s="64"/>
      <c r="DO271" s="64"/>
      <c r="DP271" s="64"/>
      <c r="DR271" s="64" t="s">
        <v>181</v>
      </c>
      <c r="DS271" s="64"/>
      <c r="DT271" s="64"/>
      <c r="DU271" s="64"/>
      <c r="DV271" s="64"/>
      <c r="DW271" s="64"/>
      <c r="DX271" s="64"/>
      <c r="DZ271" s="64" t="s">
        <v>181</v>
      </c>
      <c r="EA271" s="64"/>
      <c r="EB271" s="64"/>
      <c r="EC271" s="64"/>
      <c r="ED271" s="64"/>
      <c r="EE271" s="64"/>
      <c r="EF271" s="64"/>
      <c r="EH271" s="64" t="s">
        <v>181</v>
      </c>
      <c r="EI271" s="64"/>
      <c r="EJ271" s="64"/>
      <c r="EK271" s="64"/>
      <c r="EL271" s="64"/>
      <c r="EM271" s="64"/>
      <c r="EN271" s="64"/>
      <c r="EP271" s="64" t="s">
        <v>181</v>
      </c>
      <c r="EQ271" s="64"/>
      <c r="ER271" s="64"/>
      <c r="ES271" s="64"/>
      <c r="ET271" s="64"/>
      <c r="EU271" s="64"/>
      <c r="EV271" s="64"/>
      <c r="EX271" s="64" t="s">
        <v>181</v>
      </c>
      <c r="EY271" s="64"/>
      <c r="EZ271" s="64"/>
      <c r="FA271" s="64"/>
      <c r="FB271" s="64"/>
      <c r="FC271" s="64"/>
      <c r="FD271" s="64"/>
    </row>
    <row r="272" s="80" customFormat="true" ht="15" hidden="false" customHeight="false" outlineLevel="0" collapsed="false">
      <c r="B272" s="64" t="s">
        <v>182</v>
      </c>
      <c r="C272" s="64"/>
      <c r="D272" s="64"/>
      <c r="E272" s="64"/>
      <c r="F272" s="64"/>
      <c r="G272" s="64"/>
      <c r="H272" s="64"/>
      <c r="J272" s="64" t="s">
        <v>182</v>
      </c>
      <c r="K272" s="64"/>
      <c r="L272" s="64"/>
      <c r="M272" s="64"/>
      <c r="N272" s="64"/>
      <c r="O272" s="64"/>
      <c r="P272" s="64"/>
      <c r="R272" s="64" t="s">
        <v>182</v>
      </c>
      <c r="S272" s="64"/>
      <c r="T272" s="64"/>
      <c r="U272" s="64"/>
      <c r="V272" s="64"/>
      <c r="W272" s="64"/>
      <c r="X272" s="64"/>
      <c r="Z272" s="64" t="s">
        <v>182</v>
      </c>
      <c r="AA272" s="64"/>
      <c r="AB272" s="64"/>
      <c r="AC272" s="64"/>
      <c r="AD272" s="64"/>
      <c r="AE272" s="64"/>
      <c r="AF272" s="64"/>
      <c r="AH272" s="64" t="s">
        <v>182</v>
      </c>
      <c r="AI272" s="64"/>
      <c r="AJ272" s="64"/>
      <c r="AK272" s="64"/>
      <c r="AL272" s="64"/>
      <c r="AM272" s="64"/>
      <c r="AN272" s="64"/>
      <c r="AP272" s="64" t="s">
        <v>182</v>
      </c>
      <c r="AQ272" s="64"/>
      <c r="AR272" s="64"/>
      <c r="AS272" s="64"/>
      <c r="AT272" s="64"/>
      <c r="AU272" s="64"/>
      <c r="AV272" s="64"/>
      <c r="AX272" s="64" t="s">
        <v>182</v>
      </c>
      <c r="AY272" s="64"/>
      <c r="AZ272" s="64"/>
      <c r="BA272" s="64"/>
      <c r="BB272" s="64"/>
      <c r="BC272" s="64"/>
      <c r="BD272" s="64"/>
      <c r="BF272" s="64" t="s">
        <v>182</v>
      </c>
      <c r="BG272" s="64"/>
      <c r="BH272" s="64"/>
      <c r="BI272" s="64"/>
      <c r="BJ272" s="64"/>
      <c r="BK272" s="64"/>
      <c r="BL272" s="64"/>
      <c r="BN272" s="64" t="s">
        <v>182</v>
      </c>
      <c r="BO272" s="64"/>
      <c r="BP272" s="64"/>
      <c r="BQ272" s="64"/>
      <c r="BR272" s="64"/>
      <c r="BS272" s="64"/>
      <c r="BT272" s="64"/>
      <c r="BV272" s="64" t="s">
        <v>182</v>
      </c>
      <c r="BW272" s="64"/>
      <c r="BX272" s="64"/>
      <c r="BY272" s="64"/>
      <c r="BZ272" s="64"/>
      <c r="CA272" s="64"/>
      <c r="CB272" s="64"/>
      <c r="CD272" s="64" t="s">
        <v>182</v>
      </c>
      <c r="CE272" s="64"/>
      <c r="CF272" s="64"/>
      <c r="CG272" s="64"/>
      <c r="CH272" s="64"/>
      <c r="CI272" s="64"/>
      <c r="CJ272" s="64"/>
      <c r="CL272" s="64" t="s">
        <v>182</v>
      </c>
      <c r="CM272" s="64"/>
      <c r="CN272" s="64"/>
      <c r="CO272" s="64"/>
      <c r="CP272" s="64"/>
      <c r="CQ272" s="64"/>
      <c r="CR272" s="64"/>
      <c r="CT272" s="64" t="s">
        <v>182</v>
      </c>
      <c r="CU272" s="64"/>
      <c r="CV272" s="64"/>
      <c r="CW272" s="64"/>
      <c r="CX272" s="64"/>
      <c r="CY272" s="64"/>
      <c r="CZ272" s="64"/>
      <c r="DB272" s="64" t="s">
        <v>182</v>
      </c>
      <c r="DC272" s="64"/>
      <c r="DD272" s="64"/>
      <c r="DE272" s="64"/>
      <c r="DF272" s="64"/>
      <c r="DG272" s="64"/>
      <c r="DH272" s="64"/>
      <c r="DJ272" s="64" t="s">
        <v>182</v>
      </c>
      <c r="DK272" s="64"/>
      <c r="DL272" s="64"/>
      <c r="DM272" s="64"/>
      <c r="DN272" s="64"/>
      <c r="DO272" s="64"/>
      <c r="DP272" s="64"/>
      <c r="DR272" s="64" t="s">
        <v>182</v>
      </c>
      <c r="DS272" s="64"/>
      <c r="DT272" s="64"/>
      <c r="DU272" s="64"/>
      <c r="DV272" s="64"/>
      <c r="DW272" s="64"/>
      <c r="DX272" s="64"/>
      <c r="DZ272" s="64" t="s">
        <v>182</v>
      </c>
      <c r="EA272" s="64"/>
      <c r="EB272" s="64"/>
      <c r="EC272" s="64"/>
      <c r="ED272" s="64"/>
      <c r="EE272" s="64"/>
      <c r="EF272" s="64"/>
      <c r="EH272" s="64" t="s">
        <v>182</v>
      </c>
      <c r="EI272" s="64"/>
      <c r="EJ272" s="64"/>
      <c r="EK272" s="64"/>
      <c r="EL272" s="64"/>
      <c r="EM272" s="64"/>
      <c r="EN272" s="64"/>
      <c r="EP272" s="64" t="s">
        <v>182</v>
      </c>
      <c r="EQ272" s="64"/>
      <c r="ER272" s="64"/>
      <c r="ES272" s="64"/>
      <c r="ET272" s="64"/>
      <c r="EU272" s="64"/>
      <c r="EV272" s="64"/>
      <c r="EX272" s="64" t="s">
        <v>182</v>
      </c>
      <c r="EY272" s="64"/>
      <c r="EZ272" s="64"/>
      <c r="FA272" s="64"/>
      <c r="FB272" s="64"/>
      <c r="FC272" s="64"/>
      <c r="FD272" s="64"/>
    </row>
    <row r="273" s="80" customFormat="true" ht="15" hidden="false" customHeight="false" outlineLevel="0" collapsed="false">
      <c r="B273" s="64" t="s">
        <v>183</v>
      </c>
      <c r="C273" s="64"/>
      <c r="D273" s="64"/>
      <c r="E273" s="64"/>
      <c r="F273" s="64"/>
      <c r="G273" s="64"/>
      <c r="H273" s="64"/>
      <c r="I273" s="82"/>
      <c r="J273" s="64" t="s">
        <v>183</v>
      </c>
      <c r="K273" s="64"/>
      <c r="L273" s="64"/>
      <c r="M273" s="64"/>
      <c r="N273" s="64"/>
      <c r="O273" s="64"/>
      <c r="P273" s="64"/>
      <c r="R273" s="64" t="s">
        <v>183</v>
      </c>
      <c r="S273" s="64"/>
      <c r="T273" s="64"/>
      <c r="U273" s="64"/>
      <c r="V273" s="64"/>
      <c r="W273" s="64"/>
      <c r="X273" s="64"/>
      <c r="Z273" s="64" t="s">
        <v>183</v>
      </c>
      <c r="AA273" s="64"/>
      <c r="AB273" s="64"/>
      <c r="AC273" s="64"/>
      <c r="AD273" s="64"/>
      <c r="AE273" s="64"/>
      <c r="AF273" s="64"/>
      <c r="AH273" s="64" t="s">
        <v>183</v>
      </c>
      <c r="AI273" s="64"/>
      <c r="AJ273" s="64"/>
      <c r="AK273" s="64"/>
      <c r="AL273" s="64"/>
      <c r="AM273" s="64"/>
      <c r="AN273" s="64"/>
      <c r="AP273" s="64" t="s">
        <v>183</v>
      </c>
      <c r="AQ273" s="64"/>
      <c r="AR273" s="64"/>
      <c r="AS273" s="64"/>
      <c r="AT273" s="64"/>
      <c r="AU273" s="64"/>
      <c r="AV273" s="64"/>
      <c r="AX273" s="64" t="s">
        <v>183</v>
      </c>
      <c r="AY273" s="64"/>
      <c r="AZ273" s="64"/>
      <c r="BA273" s="64"/>
      <c r="BB273" s="64"/>
      <c r="BC273" s="64"/>
      <c r="BD273" s="64"/>
      <c r="BF273" s="64" t="s">
        <v>183</v>
      </c>
      <c r="BG273" s="64"/>
      <c r="BH273" s="64"/>
      <c r="BI273" s="64"/>
      <c r="BJ273" s="64"/>
      <c r="BK273" s="64"/>
      <c r="BL273" s="64"/>
      <c r="BN273" s="64" t="s">
        <v>183</v>
      </c>
      <c r="BO273" s="64"/>
      <c r="BP273" s="64"/>
      <c r="BQ273" s="64"/>
      <c r="BR273" s="64"/>
      <c r="BS273" s="64"/>
      <c r="BT273" s="64"/>
      <c r="BV273" s="64" t="s">
        <v>183</v>
      </c>
      <c r="BW273" s="64"/>
      <c r="BX273" s="64"/>
      <c r="BY273" s="64"/>
      <c r="BZ273" s="64"/>
      <c r="CA273" s="64"/>
      <c r="CB273" s="64"/>
      <c r="CD273" s="64" t="s">
        <v>183</v>
      </c>
      <c r="CE273" s="64"/>
      <c r="CF273" s="64"/>
      <c r="CG273" s="64"/>
      <c r="CH273" s="64"/>
      <c r="CI273" s="64"/>
      <c r="CJ273" s="64"/>
      <c r="CL273" s="64" t="s">
        <v>183</v>
      </c>
      <c r="CM273" s="64"/>
      <c r="CN273" s="64"/>
      <c r="CO273" s="64"/>
      <c r="CP273" s="64"/>
      <c r="CQ273" s="64"/>
      <c r="CR273" s="64"/>
      <c r="CT273" s="64" t="s">
        <v>183</v>
      </c>
      <c r="CU273" s="64"/>
      <c r="CV273" s="64"/>
      <c r="CW273" s="64"/>
      <c r="CX273" s="64"/>
      <c r="CY273" s="64"/>
      <c r="CZ273" s="64"/>
      <c r="DB273" s="64" t="s">
        <v>183</v>
      </c>
      <c r="DC273" s="64"/>
      <c r="DD273" s="64"/>
      <c r="DE273" s="64"/>
      <c r="DF273" s="64"/>
      <c r="DG273" s="64"/>
      <c r="DH273" s="64"/>
      <c r="DJ273" s="64" t="s">
        <v>183</v>
      </c>
      <c r="DK273" s="64"/>
      <c r="DL273" s="64"/>
      <c r="DM273" s="64"/>
      <c r="DN273" s="64"/>
      <c r="DO273" s="64"/>
      <c r="DP273" s="64"/>
      <c r="DR273" s="64" t="s">
        <v>183</v>
      </c>
      <c r="DS273" s="64"/>
      <c r="DT273" s="64"/>
      <c r="DU273" s="64"/>
      <c r="DV273" s="64"/>
      <c r="DW273" s="64"/>
      <c r="DX273" s="64"/>
      <c r="DZ273" s="64" t="s">
        <v>183</v>
      </c>
      <c r="EA273" s="64"/>
      <c r="EB273" s="64"/>
      <c r="EC273" s="64"/>
      <c r="ED273" s="64"/>
      <c r="EE273" s="64"/>
      <c r="EF273" s="64"/>
      <c r="EH273" s="64" t="s">
        <v>183</v>
      </c>
      <c r="EI273" s="64"/>
      <c r="EJ273" s="64"/>
      <c r="EK273" s="64"/>
      <c r="EL273" s="64"/>
      <c r="EM273" s="64"/>
      <c r="EN273" s="64"/>
      <c r="EP273" s="64" t="s">
        <v>183</v>
      </c>
      <c r="EQ273" s="64"/>
      <c r="ER273" s="64"/>
      <c r="ES273" s="64"/>
      <c r="ET273" s="64"/>
      <c r="EU273" s="64"/>
      <c r="EV273" s="64"/>
      <c r="EX273" s="64" t="s">
        <v>183</v>
      </c>
      <c r="EY273" s="64"/>
      <c r="EZ273" s="64"/>
      <c r="FA273" s="64"/>
      <c r="FB273" s="64"/>
      <c r="FC273" s="64"/>
      <c r="FD273" s="64"/>
    </row>
    <row r="274" s="80" customFormat="true" ht="15" hidden="false" customHeight="false" outlineLevel="0" collapsed="false">
      <c r="B274" s="64" t="s">
        <v>184</v>
      </c>
      <c r="C274" s="64"/>
      <c r="D274" s="64"/>
      <c r="E274" s="64"/>
      <c r="F274" s="64"/>
      <c r="G274" s="64"/>
      <c r="H274" s="64"/>
      <c r="I274" s="82"/>
      <c r="J274" s="64" t="s">
        <v>184</v>
      </c>
      <c r="K274" s="64"/>
      <c r="L274" s="64"/>
      <c r="M274" s="64"/>
      <c r="N274" s="64"/>
      <c r="O274" s="64"/>
      <c r="P274" s="64"/>
      <c r="R274" s="64" t="s">
        <v>184</v>
      </c>
      <c r="S274" s="64"/>
      <c r="T274" s="64"/>
      <c r="U274" s="64"/>
      <c r="V274" s="64"/>
      <c r="W274" s="64"/>
      <c r="X274" s="64"/>
      <c r="Z274" s="64" t="s">
        <v>184</v>
      </c>
      <c r="AA274" s="64"/>
      <c r="AB274" s="64"/>
      <c r="AC274" s="64"/>
      <c r="AD274" s="64"/>
      <c r="AE274" s="64"/>
      <c r="AF274" s="64"/>
      <c r="AH274" s="64" t="s">
        <v>184</v>
      </c>
      <c r="AI274" s="64"/>
      <c r="AJ274" s="64"/>
      <c r="AK274" s="64"/>
      <c r="AL274" s="64"/>
      <c r="AM274" s="64"/>
      <c r="AN274" s="64"/>
      <c r="AP274" s="64" t="s">
        <v>184</v>
      </c>
      <c r="AQ274" s="64"/>
      <c r="AR274" s="64"/>
      <c r="AS274" s="64"/>
      <c r="AT274" s="64"/>
      <c r="AU274" s="64"/>
      <c r="AV274" s="64"/>
      <c r="AX274" s="64" t="s">
        <v>184</v>
      </c>
      <c r="AY274" s="64"/>
      <c r="AZ274" s="64"/>
      <c r="BA274" s="64"/>
      <c r="BB274" s="64"/>
      <c r="BC274" s="64"/>
      <c r="BD274" s="64"/>
      <c r="BF274" s="64" t="s">
        <v>184</v>
      </c>
      <c r="BG274" s="64"/>
      <c r="BH274" s="64"/>
      <c r="BI274" s="64"/>
      <c r="BJ274" s="64"/>
      <c r="BK274" s="64"/>
      <c r="BL274" s="64"/>
      <c r="BN274" s="64" t="s">
        <v>184</v>
      </c>
      <c r="BO274" s="64"/>
      <c r="BP274" s="64"/>
      <c r="BQ274" s="64"/>
      <c r="BR274" s="64"/>
      <c r="BS274" s="64"/>
      <c r="BT274" s="64"/>
      <c r="BV274" s="64" t="s">
        <v>184</v>
      </c>
      <c r="BW274" s="64"/>
      <c r="BX274" s="64"/>
      <c r="BY274" s="64"/>
      <c r="BZ274" s="64"/>
      <c r="CA274" s="64"/>
      <c r="CB274" s="64"/>
      <c r="CD274" s="64" t="s">
        <v>184</v>
      </c>
      <c r="CE274" s="64"/>
      <c r="CF274" s="64"/>
      <c r="CG274" s="64"/>
      <c r="CH274" s="64"/>
      <c r="CI274" s="64"/>
      <c r="CJ274" s="64"/>
      <c r="CL274" s="64" t="s">
        <v>184</v>
      </c>
      <c r="CM274" s="64"/>
      <c r="CN274" s="64"/>
      <c r="CO274" s="64"/>
      <c r="CP274" s="64"/>
      <c r="CQ274" s="64"/>
      <c r="CR274" s="64"/>
      <c r="CT274" s="64" t="s">
        <v>184</v>
      </c>
      <c r="CU274" s="64"/>
      <c r="CV274" s="64"/>
      <c r="CW274" s="64"/>
      <c r="CX274" s="64"/>
      <c r="CY274" s="64"/>
      <c r="CZ274" s="64"/>
      <c r="DB274" s="64" t="s">
        <v>184</v>
      </c>
      <c r="DC274" s="64"/>
      <c r="DD274" s="64"/>
      <c r="DE274" s="64"/>
      <c r="DF274" s="64"/>
      <c r="DG274" s="64"/>
      <c r="DH274" s="64"/>
      <c r="DJ274" s="64" t="s">
        <v>184</v>
      </c>
      <c r="DK274" s="64"/>
      <c r="DL274" s="64"/>
      <c r="DM274" s="64"/>
      <c r="DN274" s="64"/>
      <c r="DO274" s="64"/>
      <c r="DP274" s="64"/>
      <c r="DR274" s="64" t="s">
        <v>184</v>
      </c>
      <c r="DS274" s="64"/>
      <c r="DT274" s="64"/>
      <c r="DU274" s="64"/>
      <c r="DV274" s="64"/>
      <c r="DW274" s="64"/>
      <c r="DX274" s="64"/>
      <c r="DZ274" s="64" t="s">
        <v>184</v>
      </c>
      <c r="EA274" s="64"/>
      <c r="EB274" s="64"/>
      <c r="EC274" s="64"/>
      <c r="ED274" s="64"/>
      <c r="EE274" s="64"/>
      <c r="EF274" s="64"/>
      <c r="EH274" s="64" t="s">
        <v>184</v>
      </c>
      <c r="EI274" s="64"/>
      <c r="EJ274" s="64"/>
      <c r="EK274" s="64"/>
      <c r="EL274" s="64"/>
      <c r="EM274" s="64"/>
      <c r="EN274" s="64"/>
      <c r="EP274" s="64" t="s">
        <v>184</v>
      </c>
      <c r="EQ274" s="64"/>
      <c r="ER274" s="64"/>
      <c r="ES274" s="64"/>
      <c r="ET274" s="64"/>
      <c r="EU274" s="64"/>
      <c r="EV274" s="64"/>
      <c r="EX274" s="64" t="s">
        <v>184</v>
      </c>
      <c r="EY274" s="64"/>
      <c r="EZ274" s="64"/>
      <c r="FA274" s="64"/>
      <c r="FB274" s="64"/>
      <c r="FC274" s="64"/>
      <c r="FD274" s="64"/>
    </row>
    <row r="275" s="80" customFormat="true" ht="15" hidden="false" customHeight="false" outlineLevel="0" collapsed="false">
      <c r="B275" s="64" t="s">
        <v>185</v>
      </c>
      <c r="C275" s="64"/>
      <c r="D275" s="64"/>
      <c r="E275" s="64"/>
      <c r="F275" s="64"/>
      <c r="G275" s="64"/>
      <c r="H275" s="64"/>
      <c r="I275" s="82"/>
      <c r="J275" s="64" t="s">
        <v>185</v>
      </c>
      <c r="K275" s="64"/>
      <c r="L275" s="64"/>
      <c r="M275" s="64"/>
      <c r="N275" s="64"/>
      <c r="O275" s="64"/>
      <c r="P275" s="64"/>
      <c r="R275" s="64" t="s">
        <v>185</v>
      </c>
      <c r="S275" s="64"/>
      <c r="T275" s="64"/>
      <c r="U275" s="64"/>
      <c r="V275" s="64"/>
      <c r="W275" s="64"/>
      <c r="X275" s="64"/>
      <c r="Z275" s="64" t="s">
        <v>185</v>
      </c>
      <c r="AA275" s="64"/>
      <c r="AB275" s="64"/>
      <c r="AC275" s="64"/>
      <c r="AD275" s="64"/>
      <c r="AE275" s="64"/>
      <c r="AF275" s="64"/>
      <c r="AH275" s="64" t="s">
        <v>185</v>
      </c>
      <c r="AI275" s="64"/>
      <c r="AJ275" s="64"/>
      <c r="AK275" s="64"/>
      <c r="AL275" s="64"/>
      <c r="AM275" s="64"/>
      <c r="AN275" s="64"/>
      <c r="AP275" s="64" t="s">
        <v>185</v>
      </c>
      <c r="AQ275" s="64"/>
      <c r="AR275" s="64"/>
      <c r="AS275" s="64"/>
      <c r="AT275" s="64"/>
      <c r="AU275" s="64"/>
      <c r="AV275" s="64"/>
      <c r="AX275" s="64" t="s">
        <v>185</v>
      </c>
      <c r="AY275" s="64"/>
      <c r="AZ275" s="64"/>
      <c r="BA275" s="64"/>
      <c r="BB275" s="64"/>
      <c r="BC275" s="64"/>
      <c r="BD275" s="64"/>
      <c r="BF275" s="64" t="s">
        <v>185</v>
      </c>
      <c r="BG275" s="64"/>
      <c r="BH275" s="64"/>
      <c r="BI275" s="64"/>
      <c r="BJ275" s="64"/>
      <c r="BK275" s="64"/>
      <c r="BL275" s="64"/>
      <c r="BN275" s="64" t="s">
        <v>185</v>
      </c>
      <c r="BO275" s="64"/>
      <c r="BP275" s="64"/>
      <c r="BQ275" s="64"/>
      <c r="BR275" s="64"/>
      <c r="BS275" s="64"/>
      <c r="BT275" s="64"/>
      <c r="BV275" s="64" t="s">
        <v>185</v>
      </c>
      <c r="BW275" s="64"/>
      <c r="BX275" s="64"/>
      <c r="BY275" s="64"/>
      <c r="BZ275" s="64"/>
      <c r="CA275" s="64"/>
      <c r="CB275" s="64"/>
      <c r="CD275" s="64" t="s">
        <v>185</v>
      </c>
      <c r="CE275" s="64"/>
      <c r="CF275" s="64"/>
      <c r="CG275" s="64"/>
      <c r="CH275" s="64"/>
      <c r="CI275" s="64"/>
      <c r="CJ275" s="64"/>
      <c r="CL275" s="64" t="s">
        <v>185</v>
      </c>
      <c r="CM275" s="64"/>
      <c r="CN275" s="64"/>
      <c r="CO275" s="64"/>
      <c r="CP275" s="64"/>
      <c r="CQ275" s="64"/>
      <c r="CR275" s="64"/>
      <c r="CT275" s="64" t="s">
        <v>185</v>
      </c>
      <c r="CU275" s="64"/>
      <c r="CV275" s="64"/>
      <c r="CW275" s="64"/>
      <c r="CX275" s="64"/>
      <c r="CY275" s="64"/>
      <c r="CZ275" s="64"/>
      <c r="DB275" s="64" t="s">
        <v>185</v>
      </c>
      <c r="DC275" s="64"/>
      <c r="DD275" s="64"/>
      <c r="DE275" s="64"/>
      <c r="DF275" s="64"/>
      <c r="DG275" s="64"/>
      <c r="DH275" s="64"/>
      <c r="DJ275" s="64" t="s">
        <v>185</v>
      </c>
      <c r="DK275" s="64"/>
      <c r="DL275" s="64"/>
      <c r="DM275" s="64"/>
      <c r="DN275" s="64"/>
      <c r="DO275" s="64"/>
      <c r="DP275" s="64"/>
      <c r="DR275" s="64" t="s">
        <v>185</v>
      </c>
      <c r="DS275" s="64"/>
      <c r="DT275" s="64"/>
      <c r="DU275" s="64"/>
      <c r="DV275" s="64"/>
      <c r="DW275" s="64"/>
      <c r="DX275" s="64"/>
      <c r="DZ275" s="64" t="s">
        <v>185</v>
      </c>
      <c r="EA275" s="64"/>
      <c r="EB275" s="64"/>
      <c r="EC275" s="64"/>
      <c r="ED275" s="64"/>
      <c r="EE275" s="64"/>
      <c r="EF275" s="64"/>
      <c r="EH275" s="64" t="s">
        <v>185</v>
      </c>
      <c r="EI275" s="64"/>
      <c r="EJ275" s="64"/>
      <c r="EK275" s="64"/>
      <c r="EL275" s="64"/>
      <c r="EM275" s="64"/>
      <c r="EN275" s="64"/>
      <c r="EP275" s="64" t="s">
        <v>185</v>
      </c>
      <c r="EQ275" s="64"/>
      <c r="ER275" s="64"/>
      <c r="ES275" s="64"/>
      <c r="ET275" s="64"/>
      <c r="EU275" s="64"/>
      <c r="EV275" s="64"/>
      <c r="EX275" s="64" t="s">
        <v>185</v>
      </c>
      <c r="EY275" s="64"/>
      <c r="EZ275" s="64"/>
      <c r="FA275" s="64"/>
      <c r="FB275" s="64"/>
      <c r="FC275" s="64"/>
      <c r="FD275" s="64"/>
    </row>
    <row r="276" s="80" customFormat="true" ht="15" hidden="false" customHeight="false" outlineLevel="0" collapsed="false">
      <c r="B276" s="64" t="s">
        <v>186</v>
      </c>
      <c r="C276" s="64"/>
      <c r="D276" s="64"/>
      <c r="E276" s="64"/>
      <c r="F276" s="64"/>
      <c r="G276" s="64"/>
      <c r="H276" s="64"/>
      <c r="I276" s="82"/>
      <c r="J276" s="64" t="s">
        <v>186</v>
      </c>
      <c r="K276" s="64"/>
      <c r="L276" s="64"/>
      <c r="M276" s="64"/>
      <c r="N276" s="64"/>
      <c r="O276" s="64"/>
      <c r="P276" s="64"/>
      <c r="R276" s="64" t="s">
        <v>186</v>
      </c>
      <c r="S276" s="64"/>
      <c r="T276" s="64"/>
      <c r="U276" s="64"/>
      <c r="V276" s="64"/>
      <c r="W276" s="64"/>
      <c r="X276" s="64"/>
      <c r="Z276" s="64" t="s">
        <v>186</v>
      </c>
      <c r="AA276" s="64"/>
      <c r="AB276" s="64"/>
      <c r="AC276" s="64"/>
      <c r="AD276" s="64"/>
      <c r="AE276" s="64"/>
      <c r="AF276" s="64"/>
      <c r="AH276" s="64" t="s">
        <v>186</v>
      </c>
      <c r="AI276" s="64"/>
      <c r="AJ276" s="64"/>
      <c r="AK276" s="64"/>
      <c r="AL276" s="64"/>
      <c r="AM276" s="64"/>
      <c r="AN276" s="64"/>
      <c r="AP276" s="64" t="s">
        <v>186</v>
      </c>
      <c r="AQ276" s="64"/>
      <c r="AR276" s="64"/>
      <c r="AS276" s="64"/>
      <c r="AT276" s="64"/>
      <c r="AU276" s="64"/>
      <c r="AV276" s="64"/>
      <c r="AX276" s="64" t="s">
        <v>186</v>
      </c>
      <c r="AY276" s="64"/>
      <c r="AZ276" s="64"/>
      <c r="BA276" s="64"/>
      <c r="BB276" s="64"/>
      <c r="BC276" s="64"/>
      <c r="BD276" s="64"/>
      <c r="BF276" s="64" t="s">
        <v>186</v>
      </c>
      <c r="BG276" s="64"/>
      <c r="BH276" s="64"/>
      <c r="BI276" s="64"/>
      <c r="BJ276" s="64"/>
      <c r="BK276" s="64"/>
      <c r="BL276" s="64"/>
      <c r="BN276" s="64" t="s">
        <v>186</v>
      </c>
      <c r="BO276" s="64"/>
      <c r="BP276" s="64"/>
      <c r="BQ276" s="64"/>
      <c r="BR276" s="64"/>
      <c r="BS276" s="64"/>
      <c r="BT276" s="64"/>
      <c r="BV276" s="64" t="s">
        <v>186</v>
      </c>
      <c r="BW276" s="64"/>
      <c r="BX276" s="64"/>
      <c r="BY276" s="64"/>
      <c r="BZ276" s="64"/>
      <c r="CA276" s="64"/>
      <c r="CB276" s="64"/>
      <c r="CD276" s="64" t="s">
        <v>186</v>
      </c>
      <c r="CE276" s="64"/>
      <c r="CF276" s="64"/>
      <c r="CG276" s="64"/>
      <c r="CH276" s="64"/>
      <c r="CI276" s="64"/>
      <c r="CJ276" s="64"/>
      <c r="CL276" s="64" t="s">
        <v>186</v>
      </c>
      <c r="CM276" s="64"/>
      <c r="CN276" s="64"/>
      <c r="CO276" s="64"/>
      <c r="CP276" s="64"/>
      <c r="CQ276" s="64"/>
      <c r="CR276" s="64"/>
      <c r="CT276" s="64" t="s">
        <v>186</v>
      </c>
      <c r="CU276" s="64"/>
      <c r="CV276" s="64"/>
      <c r="CW276" s="64"/>
      <c r="CX276" s="64"/>
      <c r="CY276" s="64"/>
      <c r="CZ276" s="64"/>
      <c r="DB276" s="64" t="s">
        <v>186</v>
      </c>
      <c r="DC276" s="64"/>
      <c r="DD276" s="64"/>
      <c r="DE276" s="64"/>
      <c r="DF276" s="64"/>
      <c r="DG276" s="64"/>
      <c r="DH276" s="64"/>
      <c r="DJ276" s="64" t="s">
        <v>186</v>
      </c>
      <c r="DK276" s="64"/>
      <c r="DL276" s="64"/>
      <c r="DM276" s="64"/>
      <c r="DN276" s="64"/>
      <c r="DO276" s="64"/>
      <c r="DP276" s="64"/>
      <c r="DR276" s="64" t="s">
        <v>186</v>
      </c>
      <c r="DS276" s="64"/>
      <c r="DT276" s="64"/>
      <c r="DU276" s="64"/>
      <c r="DV276" s="64"/>
      <c r="DW276" s="64"/>
      <c r="DX276" s="64"/>
      <c r="DZ276" s="64" t="s">
        <v>186</v>
      </c>
      <c r="EA276" s="64"/>
      <c r="EB276" s="64"/>
      <c r="EC276" s="64"/>
      <c r="ED276" s="64"/>
      <c r="EE276" s="64"/>
      <c r="EF276" s="64"/>
      <c r="EH276" s="64" t="s">
        <v>186</v>
      </c>
      <c r="EI276" s="64"/>
      <c r="EJ276" s="64"/>
      <c r="EK276" s="64"/>
      <c r="EL276" s="64"/>
      <c r="EM276" s="64"/>
      <c r="EN276" s="64"/>
      <c r="EP276" s="64" t="s">
        <v>186</v>
      </c>
      <c r="EQ276" s="64"/>
      <c r="ER276" s="64"/>
      <c r="ES276" s="64"/>
      <c r="ET276" s="64"/>
      <c r="EU276" s="64"/>
      <c r="EV276" s="64"/>
      <c r="EX276" s="64" t="s">
        <v>186</v>
      </c>
      <c r="EY276" s="64"/>
      <c r="EZ276" s="64"/>
      <c r="FA276" s="64"/>
      <c r="FB276" s="64"/>
      <c r="FC276" s="64"/>
      <c r="FD276" s="64"/>
    </row>
    <row r="277" s="80" customFormat="true" ht="15" hidden="false" customHeight="false" outlineLevel="0" collapsed="false">
      <c r="B277" s="64" t="s">
        <v>187</v>
      </c>
      <c r="C277" s="64"/>
      <c r="D277" s="64"/>
      <c r="E277" s="64"/>
      <c r="F277" s="64"/>
      <c r="G277" s="64"/>
      <c r="H277" s="64"/>
      <c r="I277" s="82"/>
      <c r="J277" s="64" t="s">
        <v>187</v>
      </c>
      <c r="K277" s="64"/>
      <c r="L277" s="64"/>
      <c r="M277" s="64"/>
      <c r="N277" s="64"/>
      <c r="O277" s="64"/>
      <c r="P277" s="64"/>
      <c r="R277" s="64" t="s">
        <v>187</v>
      </c>
      <c r="S277" s="64"/>
      <c r="T277" s="64"/>
      <c r="U277" s="64"/>
      <c r="V277" s="64"/>
      <c r="W277" s="64"/>
      <c r="X277" s="64"/>
      <c r="Z277" s="64" t="s">
        <v>187</v>
      </c>
      <c r="AA277" s="64"/>
      <c r="AB277" s="64"/>
      <c r="AC277" s="64"/>
      <c r="AD277" s="64"/>
      <c r="AE277" s="64"/>
      <c r="AF277" s="64"/>
      <c r="AH277" s="64" t="s">
        <v>187</v>
      </c>
      <c r="AI277" s="64"/>
      <c r="AJ277" s="64"/>
      <c r="AK277" s="64"/>
      <c r="AL277" s="64"/>
      <c r="AM277" s="64"/>
      <c r="AN277" s="64"/>
      <c r="AP277" s="64" t="s">
        <v>187</v>
      </c>
      <c r="AQ277" s="64"/>
      <c r="AR277" s="64"/>
      <c r="AS277" s="64"/>
      <c r="AT277" s="64"/>
      <c r="AU277" s="64"/>
      <c r="AV277" s="64"/>
      <c r="AX277" s="64" t="s">
        <v>187</v>
      </c>
      <c r="AY277" s="64"/>
      <c r="AZ277" s="64"/>
      <c r="BA277" s="64"/>
      <c r="BB277" s="64"/>
      <c r="BC277" s="64"/>
      <c r="BD277" s="64"/>
      <c r="BF277" s="64" t="s">
        <v>187</v>
      </c>
      <c r="BG277" s="64"/>
      <c r="BH277" s="64"/>
      <c r="BI277" s="64"/>
      <c r="BJ277" s="64"/>
      <c r="BK277" s="64"/>
      <c r="BL277" s="64"/>
      <c r="BN277" s="64" t="s">
        <v>187</v>
      </c>
      <c r="BO277" s="64"/>
      <c r="BP277" s="64"/>
      <c r="BQ277" s="64"/>
      <c r="BR277" s="64"/>
      <c r="BS277" s="64"/>
      <c r="BT277" s="64"/>
      <c r="BV277" s="64" t="s">
        <v>187</v>
      </c>
      <c r="BW277" s="64"/>
      <c r="BX277" s="64"/>
      <c r="BY277" s="64"/>
      <c r="BZ277" s="64"/>
      <c r="CA277" s="64"/>
      <c r="CB277" s="64"/>
      <c r="CD277" s="64" t="s">
        <v>187</v>
      </c>
      <c r="CE277" s="64"/>
      <c r="CF277" s="64"/>
      <c r="CG277" s="64"/>
      <c r="CH277" s="64"/>
      <c r="CI277" s="64"/>
      <c r="CJ277" s="64"/>
      <c r="CL277" s="64" t="s">
        <v>187</v>
      </c>
      <c r="CM277" s="64"/>
      <c r="CN277" s="64"/>
      <c r="CO277" s="64"/>
      <c r="CP277" s="64"/>
      <c r="CQ277" s="64"/>
      <c r="CR277" s="64"/>
      <c r="CT277" s="64" t="s">
        <v>187</v>
      </c>
      <c r="CU277" s="64"/>
      <c r="CV277" s="64"/>
      <c r="CW277" s="64"/>
      <c r="CX277" s="64"/>
      <c r="CY277" s="64"/>
      <c r="CZ277" s="64"/>
      <c r="DB277" s="64" t="s">
        <v>187</v>
      </c>
      <c r="DC277" s="64"/>
      <c r="DD277" s="64"/>
      <c r="DE277" s="64"/>
      <c r="DF277" s="64"/>
      <c r="DG277" s="64"/>
      <c r="DH277" s="64"/>
      <c r="DJ277" s="64" t="s">
        <v>187</v>
      </c>
      <c r="DK277" s="64"/>
      <c r="DL277" s="64"/>
      <c r="DM277" s="64"/>
      <c r="DN277" s="64"/>
      <c r="DO277" s="64"/>
      <c r="DP277" s="64"/>
      <c r="DR277" s="64" t="s">
        <v>187</v>
      </c>
      <c r="DS277" s="64"/>
      <c r="DT277" s="64"/>
      <c r="DU277" s="64"/>
      <c r="DV277" s="64"/>
      <c r="DW277" s="64"/>
      <c r="DX277" s="64"/>
      <c r="DZ277" s="64" t="s">
        <v>187</v>
      </c>
      <c r="EA277" s="64"/>
      <c r="EB277" s="64"/>
      <c r="EC277" s="64"/>
      <c r="ED277" s="64"/>
      <c r="EE277" s="64"/>
      <c r="EF277" s="64"/>
      <c r="EH277" s="64" t="s">
        <v>187</v>
      </c>
      <c r="EI277" s="64"/>
      <c r="EJ277" s="64"/>
      <c r="EK277" s="64"/>
      <c r="EL277" s="64"/>
      <c r="EM277" s="64"/>
      <c r="EN277" s="64"/>
      <c r="EP277" s="64" t="s">
        <v>187</v>
      </c>
      <c r="EQ277" s="64"/>
      <c r="ER277" s="64"/>
      <c r="ES277" s="64"/>
      <c r="ET277" s="64"/>
      <c r="EU277" s="64"/>
      <c r="EV277" s="64"/>
      <c r="EX277" s="64" t="s">
        <v>187</v>
      </c>
      <c r="EY277" s="64"/>
      <c r="EZ277" s="64"/>
      <c r="FA277" s="64"/>
      <c r="FB277" s="64"/>
      <c r="FC277" s="64"/>
      <c r="FD277" s="64"/>
    </row>
    <row r="278" s="80" customFormat="true" ht="15" hidden="false" customHeight="false" outlineLevel="0" collapsed="false">
      <c r="B278" s="64"/>
      <c r="C278" s="64"/>
      <c r="D278" s="64"/>
      <c r="E278" s="64"/>
      <c r="F278" s="64"/>
      <c r="G278" s="64"/>
      <c r="H278" s="64"/>
      <c r="I278" s="82"/>
      <c r="J278" s="64"/>
      <c r="K278" s="64"/>
      <c r="L278" s="64"/>
      <c r="M278" s="64"/>
      <c r="N278" s="64"/>
      <c r="O278" s="64"/>
      <c r="P278" s="64"/>
      <c r="R278" s="64"/>
      <c r="S278" s="64"/>
      <c r="T278" s="64"/>
      <c r="U278" s="64"/>
      <c r="V278" s="64"/>
      <c r="W278" s="64"/>
      <c r="X278" s="64"/>
      <c r="Z278" s="64"/>
      <c r="AA278" s="64"/>
      <c r="AB278" s="64"/>
      <c r="AC278" s="64"/>
      <c r="AD278" s="64"/>
      <c r="AE278" s="64"/>
      <c r="AF278" s="64"/>
      <c r="AH278" s="64"/>
      <c r="AI278" s="64"/>
      <c r="AJ278" s="64"/>
      <c r="AK278" s="64"/>
      <c r="AL278" s="64"/>
      <c r="AM278" s="64"/>
      <c r="AN278" s="64"/>
      <c r="AP278" s="64"/>
      <c r="AQ278" s="64"/>
      <c r="AR278" s="64"/>
      <c r="AS278" s="64"/>
      <c r="AT278" s="64"/>
      <c r="AU278" s="64"/>
      <c r="AV278" s="64"/>
      <c r="AX278" s="64"/>
      <c r="AY278" s="64"/>
      <c r="AZ278" s="64"/>
      <c r="BA278" s="64"/>
      <c r="BB278" s="64"/>
      <c r="BC278" s="64"/>
      <c r="BD278" s="64"/>
      <c r="BF278" s="64"/>
      <c r="BG278" s="64"/>
      <c r="BH278" s="64"/>
      <c r="BI278" s="64"/>
      <c r="BJ278" s="64"/>
      <c r="BK278" s="64"/>
      <c r="BL278" s="64"/>
      <c r="BN278" s="64"/>
      <c r="BO278" s="64"/>
      <c r="BP278" s="64"/>
      <c r="BQ278" s="64"/>
      <c r="BR278" s="64"/>
      <c r="BS278" s="64"/>
      <c r="BT278" s="64"/>
      <c r="BV278" s="64"/>
      <c r="BW278" s="64"/>
      <c r="BX278" s="64"/>
      <c r="BY278" s="64"/>
      <c r="BZ278" s="64"/>
      <c r="CA278" s="64"/>
      <c r="CB278" s="64"/>
      <c r="CD278" s="64"/>
      <c r="CE278" s="64"/>
      <c r="CF278" s="64"/>
      <c r="CG278" s="64"/>
      <c r="CH278" s="64"/>
      <c r="CI278" s="64"/>
      <c r="CJ278" s="64"/>
      <c r="CL278" s="64"/>
      <c r="CM278" s="64"/>
      <c r="CN278" s="64"/>
      <c r="CO278" s="64"/>
      <c r="CP278" s="64"/>
      <c r="CQ278" s="64"/>
      <c r="CR278" s="64"/>
      <c r="CT278" s="64"/>
      <c r="CU278" s="64"/>
      <c r="CV278" s="64"/>
      <c r="CW278" s="64"/>
      <c r="CX278" s="64"/>
      <c r="CY278" s="64"/>
      <c r="CZ278" s="64"/>
      <c r="DB278" s="64"/>
      <c r="DC278" s="64"/>
      <c r="DD278" s="64"/>
      <c r="DE278" s="64"/>
      <c r="DF278" s="64"/>
      <c r="DG278" s="64"/>
      <c r="DH278" s="64"/>
      <c r="DJ278" s="64"/>
      <c r="DK278" s="64"/>
      <c r="DL278" s="64"/>
      <c r="DM278" s="64"/>
      <c r="DN278" s="64"/>
      <c r="DO278" s="64"/>
      <c r="DP278" s="64"/>
      <c r="DR278" s="64"/>
      <c r="DS278" s="64"/>
      <c r="DT278" s="64"/>
      <c r="DU278" s="64"/>
      <c r="DV278" s="64"/>
      <c r="DW278" s="64"/>
      <c r="DX278" s="64"/>
      <c r="DZ278" s="64"/>
      <c r="EA278" s="64"/>
      <c r="EB278" s="64"/>
      <c r="EC278" s="64"/>
      <c r="ED278" s="64"/>
      <c r="EE278" s="64"/>
      <c r="EF278" s="64"/>
      <c r="EH278" s="64"/>
      <c r="EI278" s="64"/>
      <c r="EJ278" s="64"/>
      <c r="EK278" s="64"/>
      <c r="EL278" s="64"/>
      <c r="EM278" s="64"/>
      <c r="EN278" s="64"/>
      <c r="EP278" s="64"/>
      <c r="EQ278" s="64"/>
      <c r="ER278" s="64"/>
      <c r="ES278" s="64"/>
      <c r="ET278" s="64"/>
      <c r="EU278" s="64"/>
      <c r="EV278" s="64"/>
      <c r="EX278" s="64"/>
      <c r="EY278" s="64"/>
      <c r="EZ278" s="64"/>
      <c r="FA278" s="64"/>
      <c r="FB278" s="64"/>
      <c r="FC278" s="64"/>
      <c r="FD278" s="64"/>
    </row>
    <row r="279" s="80" customFormat="true" ht="15" hidden="false" customHeight="false" outlineLevel="0" collapsed="false">
      <c r="B279" s="64"/>
      <c r="C279" s="64"/>
      <c r="D279" s="64"/>
      <c r="E279" s="64"/>
      <c r="F279" s="64"/>
      <c r="G279" s="64"/>
      <c r="H279" s="64"/>
      <c r="I279" s="82"/>
      <c r="J279" s="64"/>
      <c r="K279" s="64"/>
      <c r="L279" s="64"/>
      <c r="M279" s="64"/>
      <c r="N279" s="64"/>
      <c r="O279" s="64"/>
      <c r="P279" s="64"/>
      <c r="R279" s="64"/>
      <c r="S279" s="64"/>
      <c r="T279" s="64"/>
      <c r="U279" s="64"/>
      <c r="V279" s="64"/>
      <c r="W279" s="64"/>
      <c r="X279" s="64"/>
      <c r="Z279" s="64"/>
      <c r="AA279" s="64"/>
      <c r="AB279" s="64"/>
      <c r="AC279" s="64"/>
      <c r="AD279" s="64"/>
      <c r="AE279" s="64"/>
      <c r="AF279" s="64"/>
      <c r="AH279" s="64"/>
      <c r="AI279" s="64"/>
      <c r="AJ279" s="64"/>
      <c r="AK279" s="64"/>
      <c r="AL279" s="64"/>
      <c r="AM279" s="64"/>
      <c r="AN279" s="64"/>
      <c r="AP279" s="64"/>
      <c r="AQ279" s="64"/>
      <c r="AR279" s="64"/>
      <c r="AS279" s="64"/>
      <c r="AT279" s="64"/>
      <c r="AU279" s="64"/>
      <c r="AV279" s="64"/>
      <c r="AX279" s="64"/>
      <c r="AY279" s="64"/>
      <c r="AZ279" s="64"/>
      <c r="BA279" s="64"/>
      <c r="BB279" s="64"/>
      <c r="BC279" s="64"/>
      <c r="BD279" s="64"/>
      <c r="BF279" s="64"/>
      <c r="BG279" s="64"/>
      <c r="BH279" s="64"/>
      <c r="BI279" s="64"/>
      <c r="BJ279" s="64"/>
      <c r="BK279" s="64"/>
      <c r="BL279" s="64"/>
      <c r="BN279" s="64"/>
      <c r="BO279" s="64"/>
      <c r="BP279" s="64"/>
      <c r="BQ279" s="64"/>
      <c r="BR279" s="64"/>
      <c r="BS279" s="64"/>
      <c r="BT279" s="64"/>
      <c r="BV279" s="64"/>
      <c r="BW279" s="64"/>
      <c r="BX279" s="64"/>
      <c r="BY279" s="64"/>
      <c r="BZ279" s="64"/>
      <c r="CA279" s="64"/>
      <c r="CB279" s="64"/>
      <c r="CD279" s="64"/>
      <c r="CE279" s="64"/>
      <c r="CF279" s="64"/>
      <c r="CG279" s="64"/>
      <c r="CH279" s="64"/>
      <c r="CI279" s="64"/>
      <c r="CJ279" s="64"/>
      <c r="CL279" s="64"/>
      <c r="CM279" s="64"/>
      <c r="CN279" s="64"/>
      <c r="CO279" s="64"/>
      <c r="CP279" s="64"/>
      <c r="CQ279" s="64"/>
      <c r="CR279" s="64"/>
      <c r="CT279" s="64"/>
      <c r="CU279" s="64"/>
      <c r="CV279" s="64"/>
      <c r="CW279" s="64"/>
      <c r="CX279" s="64"/>
      <c r="CY279" s="64"/>
      <c r="CZ279" s="64"/>
      <c r="DB279" s="64"/>
      <c r="DC279" s="64"/>
      <c r="DD279" s="64"/>
      <c r="DE279" s="64"/>
      <c r="DF279" s="64"/>
      <c r="DG279" s="64"/>
      <c r="DH279" s="64"/>
      <c r="DJ279" s="64"/>
      <c r="DK279" s="64"/>
      <c r="DL279" s="64"/>
      <c r="DM279" s="64"/>
      <c r="DN279" s="64"/>
      <c r="DO279" s="64"/>
      <c r="DP279" s="64"/>
      <c r="DR279" s="64"/>
      <c r="DS279" s="64"/>
      <c r="DT279" s="64"/>
      <c r="DU279" s="64"/>
      <c r="DV279" s="64"/>
      <c r="DW279" s="64"/>
      <c r="DX279" s="64"/>
      <c r="DZ279" s="64"/>
      <c r="EA279" s="64"/>
      <c r="EB279" s="64"/>
      <c r="EC279" s="64"/>
      <c r="ED279" s="64"/>
      <c r="EE279" s="64"/>
      <c r="EF279" s="64"/>
      <c r="EH279" s="64"/>
      <c r="EI279" s="64"/>
      <c r="EJ279" s="64"/>
      <c r="EK279" s="64"/>
      <c r="EL279" s="64"/>
      <c r="EM279" s="64"/>
      <c r="EN279" s="64"/>
      <c r="EP279" s="64"/>
      <c r="EQ279" s="64"/>
      <c r="ER279" s="64"/>
      <c r="ES279" s="64"/>
      <c r="ET279" s="64"/>
      <c r="EU279" s="64"/>
      <c r="EV279" s="64"/>
      <c r="EX279" s="64"/>
      <c r="EY279" s="64"/>
      <c r="EZ279" s="64"/>
      <c r="FA279" s="64"/>
      <c r="FB279" s="64"/>
      <c r="FC279" s="64"/>
      <c r="FD279" s="64"/>
    </row>
    <row r="280" s="80" customFormat="true" ht="15" hidden="false" customHeight="false" outlineLevel="0" collapsed="false">
      <c r="B280" s="64"/>
      <c r="C280" s="64"/>
      <c r="D280" s="64"/>
      <c r="E280" s="64"/>
      <c r="F280" s="64"/>
      <c r="G280" s="64"/>
      <c r="H280" s="64"/>
      <c r="I280" s="82"/>
      <c r="J280" s="64"/>
      <c r="K280" s="64"/>
      <c r="L280" s="64"/>
      <c r="M280" s="64"/>
      <c r="N280" s="64"/>
      <c r="O280" s="64"/>
      <c r="P280" s="64"/>
      <c r="R280" s="64"/>
      <c r="S280" s="64"/>
      <c r="T280" s="64"/>
      <c r="U280" s="64"/>
      <c r="V280" s="64"/>
      <c r="W280" s="64"/>
      <c r="X280" s="64"/>
      <c r="Z280" s="64"/>
      <c r="AA280" s="64"/>
      <c r="AB280" s="64"/>
      <c r="AC280" s="64"/>
      <c r="AD280" s="64"/>
      <c r="AE280" s="64"/>
      <c r="AF280" s="64"/>
      <c r="AH280" s="64"/>
      <c r="AI280" s="64"/>
      <c r="AJ280" s="64"/>
      <c r="AK280" s="64"/>
      <c r="AL280" s="64"/>
      <c r="AM280" s="64"/>
      <c r="AN280" s="64"/>
      <c r="AP280" s="64"/>
      <c r="AQ280" s="64"/>
      <c r="AR280" s="64"/>
      <c r="AS280" s="64"/>
      <c r="AT280" s="64"/>
      <c r="AU280" s="64"/>
      <c r="AV280" s="64"/>
      <c r="AX280" s="64"/>
      <c r="AY280" s="64"/>
      <c r="AZ280" s="64"/>
      <c r="BA280" s="64"/>
      <c r="BB280" s="64"/>
      <c r="BC280" s="64"/>
      <c r="BD280" s="64"/>
      <c r="BF280" s="64"/>
      <c r="BG280" s="64"/>
      <c r="BH280" s="64"/>
      <c r="BI280" s="64"/>
      <c r="BJ280" s="64"/>
      <c r="BK280" s="64"/>
      <c r="BL280" s="64"/>
      <c r="BN280" s="64"/>
      <c r="BO280" s="64"/>
      <c r="BP280" s="64"/>
      <c r="BQ280" s="64"/>
      <c r="BR280" s="64"/>
      <c r="BS280" s="64"/>
      <c r="BT280" s="64"/>
      <c r="BV280" s="64"/>
      <c r="BW280" s="64"/>
      <c r="BX280" s="64"/>
      <c r="BY280" s="64"/>
      <c r="BZ280" s="64"/>
      <c r="CA280" s="64"/>
      <c r="CB280" s="64"/>
      <c r="CD280" s="64"/>
      <c r="CE280" s="64"/>
      <c r="CF280" s="64"/>
      <c r="CG280" s="64"/>
      <c r="CH280" s="64"/>
      <c r="CI280" s="64"/>
      <c r="CJ280" s="64"/>
      <c r="CL280" s="64"/>
      <c r="CM280" s="64"/>
      <c r="CN280" s="64"/>
      <c r="CO280" s="64"/>
      <c r="CP280" s="64"/>
      <c r="CQ280" s="64"/>
      <c r="CR280" s="64"/>
      <c r="CT280" s="64"/>
      <c r="CU280" s="64"/>
      <c r="CV280" s="64"/>
      <c r="CW280" s="64"/>
      <c r="CX280" s="64"/>
      <c r="CY280" s="64"/>
      <c r="CZ280" s="64"/>
      <c r="DB280" s="64"/>
      <c r="DC280" s="64"/>
      <c r="DD280" s="64"/>
      <c r="DE280" s="64"/>
      <c r="DF280" s="64"/>
      <c r="DG280" s="64"/>
      <c r="DH280" s="64"/>
      <c r="DJ280" s="64"/>
      <c r="DK280" s="64"/>
      <c r="DL280" s="64"/>
      <c r="DM280" s="64"/>
      <c r="DN280" s="64"/>
      <c r="DO280" s="64"/>
      <c r="DP280" s="64"/>
      <c r="DR280" s="64"/>
      <c r="DS280" s="64"/>
      <c r="DT280" s="64"/>
      <c r="DU280" s="64"/>
      <c r="DV280" s="64"/>
      <c r="DW280" s="64"/>
      <c r="DX280" s="64"/>
      <c r="DZ280" s="64"/>
      <c r="EA280" s="64"/>
      <c r="EB280" s="64"/>
      <c r="EC280" s="64"/>
      <c r="ED280" s="64"/>
      <c r="EE280" s="64"/>
      <c r="EF280" s="64"/>
      <c r="EH280" s="64"/>
      <c r="EI280" s="64"/>
      <c r="EJ280" s="64"/>
      <c r="EK280" s="64"/>
      <c r="EL280" s="64"/>
      <c r="EM280" s="64"/>
      <c r="EN280" s="64"/>
      <c r="EP280" s="64"/>
      <c r="EQ280" s="64"/>
      <c r="ER280" s="64"/>
      <c r="ES280" s="64"/>
      <c r="ET280" s="64"/>
      <c r="EU280" s="64"/>
      <c r="EV280" s="64"/>
      <c r="EX280" s="64"/>
      <c r="EY280" s="64"/>
      <c r="EZ280" s="64"/>
      <c r="FA280" s="64"/>
      <c r="FB280" s="64"/>
      <c r="FC280" s="64"/>
      <c r="FD280" s="64"/>
    </row>
    <row r="281" s="80" customFormat="true" ht="14.6" hidden="false" customHeight="false" outlineLevel="0" collapsed="false">
      <c r="I281" s="82"/>
    </row>
    <row r="282" s="80" customFormat="true" ht="14.6" hidden="false" customHeight="false" outlineLevel="0" collapsed="false">
      <c r="I282" s="82"/>
    </row>
    <row r="283" s="80" customFormat="true" ht="14.6" hidden="false" customHeight="false" outlineLevel="0" collapsed="false">
      <c r="I283" s="82"/>
    </row>
    <row r="284" s="80" customFormat="true" ht="14.6" hidden="false" customHeight="false" outlineLevel="0" collapsed="false">
      <c r="I284" s="82"/>
    </row>
    <row r="285" s="80" customFormat="true" ht="14.6" hidden="false" customHeight="false" outlineLevel="0" collapsed="false">
      <c r="I285" s="82"/>
    </row>
    <row r="286" s="80" customFormat="true" ht="14.6" hidden="false" customHeight="false" outlineLevel="0" collapsed="false">
      <c r="I286" s="82"/>
    </row>
    <row r="287" s="80" customFormat="true" ht="14.6" hidden="false" customHeight="false" outlineLevel="0" collapsed="false">
      <c r="I287" s="82"/>
    </row>
    <row r="288" s="84" customFormat="true" ht="14.6" hidden="false" customHeight="false" outlineLevel="0" collapsed="false">
      <c r="I288" s="85"/>
    </row>
    <row r="289" s="84" customFormat="true" ht="14.6" hidden="false" customHeight="false" outlineLevel="0" collapsed="false"/>
    <row r="290" s="84" customFormat="true" ht="14.6" hidden="false" customHeight="false" outlineLevel="0" collapsed="false"/>
    <row r="291" s="84" customFormat="true" ht="14.6" hidden="false" customHeight="false" outlineLevel="0" collapsed="false"/>
    <row r="292" s="84" customFormat="true" ht="14.6" hidden="false" customHeight="false" outlineLevel="0" collapsed="false"/>
    <row r="293" s="84" customFormat="true" ht="14.6" hidden="false" customHeight="false" outlineLevel="0" collapsed="false">
      <c r="I293" s="86"/>
      <c r="M293" s="86"/>
    </row>
    <row r="294" s="84" customFormat="true" ht="14.6" hidden="false" customHeight="false" outlineLevel="0" collapsed="false">
      <c r="N294" s="86"/>
    </row>
    <row r="295" s="84" customFormat="true" ht="14.6" hidden="false" customHeight="false" outlineLevel="0" collapsed="false">
      <c r="I295" s="85"/>
    </row>
    <row r="296" s="84" customFormat="true" ht="14.6" hidden="false" customHeight="false" outlineLevel="0" collapsed="false">
      <c r="I296" s="85"/>
    </row>
    <row r="297" s="84" customFormat="true" ht="14.6" hidden="false" customHeight="false" outlineLevel="0" collapsed="false">
      <c r="I297" s="85"/>
    </row>
    <row r="298" s="84" customFormat="true" ht="14.6" hidden="false" customHeight="false" outlineLevel="0" collapsed="false">
      <c r="I298" s="85"/>
    </row>
    <row r="299" s="84" customFormat="true" ht="14.6" hidden="false" customHeight="false" outlineLevel="0" collapsed="false">
      <c r="I299" s="85"/>
    </row>
    <row r="300" s="84" customFormat="true" ht="14.6" hidden="false" customHeight="false" outlineLevel="0" collapsed="false">
      <c r="I300" s="85"/>
    </row>
    <row r="301" s="84" customFormat="true" ht="14.6" hidden="false" customHeight="false" outlineLevel="0" collapsed="false">
      <c r="I301" s="85"/>
    </row>
    <row r="302" s="84" customFormat="true" ht="14.6" hidden="false" customHeight="false" outlineLevel="0" collapsed="false">
      <c r="I302" s="85"/>
    </row>
    <row r="303" s="84" customFormat="true" ht="14.6" hidden="false" customHeight="false" outlineLevel="0" collapsed="false">
      <c r="I303" s="85"/>
    </row>
    <row r="304" s="84" customFormat="true" ht="14.6" hidden="false" customHeight="false" outlineLevel="0" collapsed="false">
      <c r="I304" s="85"/>
    </row>
    <row r="305" s="84" customFormat="true" ht="14.6" hidden="false" customHeight="false" outlineLevel="0" collapsed="false">
      <c r="I305" s="85"/>
    </row>
    <row r="306" s="84" customFormat="true" ht="14.6" hidden="false" customHeight="false" outlineLevel="0" collapsed="false">
      <c r="I306" s="85"/>
    </row>
    <row r="307" s="84" customFormat="true" ht="14.6" hidden="false" customHeight="false" outlineLevel="0" collapsed="false">
      <c r="I307" s="85"/>
    </row>
    <row r="308" s="84" customFormat="true" ht="14.6" hidden="false" customHeight="false" outlineLevel="0" collapsed="false">
      <c r="I308" s="85"/>
    </row>
    <row r="309" s="84" customFormat="true" ht="14.6" hidden="false" customHeight="false" outlineLevel="0" collapsed="false">
      <c r="I309" s="85"/>
    </row>
    <row r="310" s="84" customFormat="true" ht="14.6" hidden="false" customHeight="false" outlineLevel="0" collapsed="false">
      <c r="I310" s="85"/>
    </row>
    <row r="311" s="84" customFormat="true" ht="14.6" hidden="false" customHeight="false" outlineLevel="0" collapsed="false">
      <c r="I311" s="85"/>
    </row>
    <row r="312" s="84" customFormat="true" ht="14.6" hidden="false" customHeight="false" outlineLevel="0" collapsed="false">
      <c r="I312" s="85"/>
    </row>
    <row r="313" s="84" customFormat="true" ht="14.6" hidden="false" customHeight="false" outlineLevel="0" collapsed="false">
      <c r="I313" s="85"/>
    </row>
    <row r="314" s="84" customFormat="true" ht="14.6" hidden="false" customHeight="false" outlineLevel="0" collapsed="false"/>
    <row r="315" s="84" customFormat="true" ht="14.6" hidden="false" customHeight="false" outlineLevel="0" collapsed="false"/>
    <row r="316" s="84" customFormat="true" ht="14.6" hidden="false" customHeight="false" outlineLevel="0" collapsed="false"/>
    <row r="317" s="84" customFormat="true" ht="14.6" hidden="false" customHeight="false" outlineLevel="0" collapsed="false"/>
    <row r="318" s="84" customFormat="true" ht="14.6" hidden="false" customHeight="false" outlineLevel="0" collapsed="false">
      <c r="I318" s="86"/>
      <c r="M318" s="86"/>
    </row>
    <row r="319" s="84" customFormat="true" ht="14.6" hidden="false" customHeight="false" outlineLevel="0" collapsed="false">
      <c r="N319" s="86"/>
    </row>
    <row r="320" s="84" customFormat="true" ht="14.6" hidden="false" customHeight="false" outlineLevel="0" collapsed="false">
      <c r="I320" s="85"/>
    </row>
    <row r="321" s="84" customFormat="true" ht="14.6" hidden="false" customHeight="false" outlineLevel="0" collapsed="false">
      <c r="I321" s="85"/>
    </row>
    <row r="322" s="84" customFormat="true" ht="14.6" hidden="false" customHeight="false" outlineLevel="0" collapsed="false">
      <c r="I322" s="85"/>
    </row>
    <row r="323" s="84" customFormat="true" ht="15" hidden="false" customHeight="false" outlineLevel="0" collapsed="false">
      <c r="B323" s="8" t="s">
        <v>164</v>
      </c>
      <c r="C323" s="8" t="s">
        <v>165</v>
      </c>
      <c r="I323" s="85"/>
      <c r="J323" s="8" t="s">
        <v>164</v>
      </c>
      <c r="K323" s="8" t="s">
        <v>165</v>
      </c>
      <c r="R323" s="8" t="s">
        <v>164</v>
      </c>
      <c r="S323" s="8" t="s">
        <v>165</v>
      </c>
      <c r="Z323" s="8" t="s">
        <v>164</v>
      </c>
      <c r="AA323" s="8" t="s">
        <v>165</v>
      </c>
      <c r="AH323" s="8" t="s">
        <v>164</v>
      </c>
      <c r="AI323" s="8" t="s">
        <v>165</v>
      </c>
      <c r="AP323" s="8" t="s">
        <v>164</v>
      </c>
      <c r="AQ323" s="8" t="s">
        <v>165</v>
      </c>
      <c r="AX323" s="8" t="s">
        <v>164</v>
      </c>
      <c r="AY323" s="8" t="s">
        <v>165</v>
      </c>
      <c r="BF323" s="8" t="s">
        <v>164</v>
      </c>
      <c r="BG323" s="8" t="s">
        <v>165</v>
      </c>
      <c r="BN323" s="8" t="s">
        <v>164</v>
      </c>
      <c r="BO323" s="8" t="s">
        <v>165</v>
      </c>
      <c r="BV323" s="8" t="s">
        <v>164</v>
      </c>
      <c r="BW323" s="8" t="s">
        <v>165</v>
      </c>
      <c r="CD323" s="8" t="s">
        <v>164</v>
      </c>
      <c r="CE323" s="8" t="s">
        <v>165</v>
      </c>
      <c r="CL323" s="8" t="s">
        <v>164</v>
      </c>
      <c r="CM323" s="8" t="s">
        <v>165</v>
      </c>
      <c r="CT323" s="8" t="s">
        <v>164</v>
      </c>
      <c r="CU323" s="8" t="s">
        <v>165</v>
      </c>
      <c r="DB323" s="8" t="s">
        <v>164</v>
      </c>
      <c r="DC323" s="8" t="s">
        <v>165</v>
      </c>
      <c r="DJ323" s="8" t="s">
        <v>164</v>
      </c>
      <c r="DK323" s="8" t="s">
        <v>165</v>
      </c>
      <c r="DR323" s="8" t="s">
        <v>164</v>
      </c>
      <c r="DS323" s="8" t="s">
        <v>165</v>
      </c>
      <c r="DZ323" s="8" t="s">
        <v>164</v>
      </c>
      <c r="EA323" s="8" t="s">
        <v>165</v>
      </c>
      <c r="EH323" s="8" t="s">
        <v>164</v>
      </c>
      <c r="EI323" s="8" t="s">
        <v>165</v>
      </c>
      <c r="EP323" s="8" t="s">
        <v>164</v>
      </c>
      <c r="EQ323" s="8" t="s">
        <v>165</v>
      </c>
      <c r="EX323" s="8" t="s">
        <v>164</v>
      </c>
      <c r="EY323" s="8" t="s">
        <v>165</v>
      </c>
    </row>
    <row r="324" s="84" customFormat="true" ht="13.8" hidden="false" customHeight="false" outlineLevel="0" collapsed="false">
      <c r="A324" s="87"/>
      <c r="B324" s="88" t="str">
        <f aca="false">B19</f>
        <v>Adjoining Owner 1</v>
      </c>
      <c r="C324" s="88"/>
      <c r="D324" s="89" t="s">
        <v>188</v>
      </c>
      <c r="E324" s="90" t="s">
        <v>189</v>
      </c>
      <c r="F324" s="90"/>
      <c r="G324" s="90"/>
      <c r="H324" s="90"/>
      <c r="I324" s="90"/>
      <c r="J324" s="88" t="str">
        <f aca="false">J19</f>
        <v>Adjoining Owner 2</v>
      </c>
      <c r="K324" s="88"/>
      <c r="L324" s="89" t="s">
        <v>188</v>
      </c>
      <c r="M324" s="90" t="s">
        <v>189</v>
      </c>
      <c r="N324" s="90"/>
      <c r="O324" s="90"/>
      <c r="P324" s="90"/>
      <c r="Q324" s="90"/>
      <c r="R324" s="91" t="str">
        <f aca="false">R19</f>
        <v>Adjoining Owner 3</v>
      </c>
      <c r="S324" s="91"/>
      <c r="T324" s="89" t="s">
        <v>188</v>
      </c>
      <c r="U324" s="90"/>
      <c r="V324" s="90"/>
      <c r="W324" s="90"/>
      <c r="X324" s="90"/>
      <c r="Y324" s="90"/>
      <c r="Z324" s="91" t="str">
        <f aca="false">Z19</f>
        <v>Adjoining Owner 4</v>
      </c>
      <c r="AA324" s="91"/>
      <c r="AB324" s="89" t="s">
        <v>188</v>
      </c>
      <c r="AC324" s="90"/>
      <c r="AD324" s="90"/>
      <c r="AE324" s="90"/>
      <c r="AF324" s="90"/>
      <c r="AG324" s="90"/>
      <c r="AH324" s="91" t="str">
        <f aca="false">AH19</f>
        <v>Adjoining Owner 5</v>
      </c>
      <c r="AI324" s="91"/>
      <c r="AJ324" s="89" t="s">
        <v>188</v>
      </c>
      <c r="AK324" s="90"/>
      <c r="AL324" s="90"/>
      <c r="AM324" s="90"/>
      <c r="AN324" s="90"/>
      <c r="AO324" s="90"/>
      <c r="AP324" s="91" t="str">
        <f aca="false">AP19</f>
        <v>Adjoining Owner 6</v>
      </c>
      <c r="AQ324" s="91"/>
      <c r="AR324" s="89" t="s">
        <v>188</v>
      </c>
      <c r="AS324" s="90"/>
      <c r="AT324" s="90"/>
      <c r="AU324" s="90"/>
      <c r="AV324" s="90"/>
      <c r="AW324" s="90"/>
      <c r="AX324" s="91" t="str">
        <f aca="false">AX19</f>
        <v>Adjoining Owner 7</v>
      </c>
      <c r="AY324" s="91"/>
      <c r="AZ324" s="89" t="s">
        <v>188</v>
      </c>
      <c r="BA324" s="90"/>
      <c r="BB324" s="90"/>
      <c r="BC324" s="90"/>
      <c r="BD324" s="90"/>
      <c r="BE324" s="90"/>
      <c r="BF324" s="91" t="str">
        <f aca="false">BF19</f>
        <v>Adjoining Owner 8</v>
      </c>
      <c r="BG324" s="91"/>
      <c r="BH324" s="89" t="s">
        <v>188</v>
      </c>
      <c r="BI324" s="90"/>
      <c r="BJ324" s="90"/>
      <c r="BK324" s="90"/>
      <c r="BL324" s="90"/>
      <c r="BM324" s="90"/>
      <c r="BN324" s="91" t="str">
        <f aca="false">BN19</f>
        <v>Adjoining Owner 9</v>
      </c>
      <c r="BO324" s="91"/>
      <c r="BP324" s="89" t="s">
        <v>188</v>
      </c>
      <c r="BQ324" s="90"/>
      <c r="BR324" s="90"/>
      <c r="BS324" s="90"/>
      <c r="BT324" s="90"/>
      <c r="BU324" s="90"/>
      <c r="BV324" s="91" t="str">
        <f aca="false">BV19</f>
        <v>Adjoining Owner 10</v>
      </c>
      <c r="BW324" s="91"/>
      <c r="BX324" s="89" t="s">
        <v>188</v>
      </c>
      <c r="BY324" s="90"/>
      <c r="BZ324" s="90"/>
      <c r="CA324" s="90"/>
      <c r="CB324" s="90"/>
      <c r="CC324" s="90"/>
      <c r="CD324" s="91" t="str">
        <f aca="false">CD19</f>
        <v>Adjoining Owner 11</v>
      </c>
      <c r="CE324" s="91"/>
      <c r="CF324" s="89" t="s">
        <v>188</v>
      </c>
      <c r="CG324" s="90"/>
      <c r="CH324" s="90"/>
      <c r="CI324" s="90"/>
      <c r="CJ324" s="90"/>
      <c r="CK324" s="90"/>
      <c r="CL324" s="91" t="str">
        <f aca="false">CL19</f>
        <v>Adjoining Owner 12</v>
      </c>
      <c r="CM324" s="91"/>
      <c r="CN324" s="89" t="s">
        <v>188</v>
      </c>
      <c r="CO324" s="90"/>
      <c r="CP324" s="90"/>
      <c r="CQ324" s="90"/>
      <c r="CR324" s="90"/>
      <c r="CS324" s="90"/>
      <c r="CT324" s="91" t="str">
        <f aca="false">CT19</f>
        <v>Adjoining Owner 13</v>
      </c>
      <c r="CU324" s="91"/>
      <c r="CV324" s="89" t="s">
        <v>188</v>
      </c>
      <c r="CW324" s="90"/>
      <c r="CX324" s="90"/>
      <c r="CY324" s="90"/>
      <c r="CZ324" s="90"/>
      <c r="DA324" s="90"/>
      <c r="DB324" s="91" t="str">
        <f aca="false">DB19</f>
        <v>Adjoining Owner 14</v>
      </c>
      <c r="DC324" s="91"/>
      <c r="DD324" s="89" t="s">
        <v>188</v>
      </c>
      <c r="DE324" s="90"/>
      <c r="DF324" s="90"/>
      <c r="DG324" s="90"/>
      <c r="DH324" s="90"/>
      <c r="DI324" s="90"/>
      <c r="DJ324" s="91" t="str">
        <f aca="false">DJ19</f>
        <v>Adjoining Owner 15</v>
      </c>
      <c r="DK324" s="91"/>
      <c r="DL324" s="89" t="s">
        <v>188</v>
      </c>
      <c r="DM324" s="90"/>
      <c r="DN324" s="90"/>
      <c r="DO324" s="90"/>
      <c r="DP324" s="90"/>
      <c r="DQ324" s="90"/>
      <c r="DR324" s="91" t="str">
        <f aca="false">DR19</f>
        <v>Adjoining Owner 16</v>
      </c>
      <c r="DS324" s="91"/>
      <c r="DT324" s="89" t="s">
        <v>188</v>
      </c>
      <c r="DU324" s="90"/>
      <c r="DV324" s="90"/>
      <c r="DW324" s="90"/>
      <c r="DX324" s="90"/>
      <c r="DY324" s="90"/>
      <c r="DZ324" s="91" t="str">
        <f aca="false">DZ19</f>
        <v>Adjoining Owner 17</v>
      </c>
      <c r="EA324" s="91"/>
      <c r="EB324" s="89" t="s">
        <v>188</v>
      </c>
      <c r="EC324" s="90"/>
      <c r="ED324" s="90"/>
      <c r="EE324" s="90"/>
      <c r="EF324" s="90"/>
      <c r="EG324" s="90"/>
      <c r="EH324" s="91" t="str">
        <f aca="false">EH19</f>
        <v>Adjoining Owner 18</v>
      </c>
      <c r="EI324" s="91"/>
      <c r="EJ324" s="89" t="s">
        <v>188</v>
      </c>
      <c r="EK324" s="90"/>
      <c r="EL324" s="90"/>
      <c r="EM324" s="90"/>
      <c r="EN324" s="90"/>
      <c r="EO324" s="90"/>
      <c r="EP324" s="91" t="str">
        <f aca="false">EP19</f>
        <v>Adjoining Owner 19</v>
      </c>
      <c r="EQ324" s="91"/>
      <c r="ER324" s="89" t="s">
        <v>188</v>
      </c>
      <c r="ES324" s="90"/>
      <c r="ET324" s="90"/>
      <c r="EU324" s="90"/>
      <c r="EV324" s="90"/>
      <c r="EW324" s="90"/>
      <c r="EX324" s="88" t="str">
        <f aca="false">EX19</f>
        <v>Adjoining Owner 20</v>
      </c>
      <c r="EY324" s="88"/>
      <c r="EZ324" s="89" t="s">
        <v>188</v>
      </c>
      <c r="FA324" s="90"/>
      <c r="FB324" s="90"/>
      <c r="FC324" s="90"/>
      <c r="FD324" s="90"/>
      <c r="FE324" s="90"/>
    </row>
    <row r="325" s="84" customFormat="true" ht="13.8" hidden="false" customHeight="false" outlineLevel="0" collapsed="false">
      <c r="A325" s="87"/>
      <c r="B325" s="92" t="s">
        <v>190</v>
      </c>
      <c r="C325" s="92"/>
      <c r="D325" s="89" t="s">
        <v>191</v>
      </c>
      <c r="E325" s="90"/>
      <c r="F325" s="90"/>
      <c r="G325" s="90"/>
      <c r="H325" s="90"/>
      <c r="I325" s="90"/>
      <c r="J325" s="92" t="s">
        <v>190</v>
      </c>
      <c r="K325" s="92"/>
      <c r="L325" s="89" t="s">
        <v>191</v>
      </c>
      <c r="M325" s="90"/>
      <c r="N325" s="90"/>
      <c r="O325" s="90"/>
      <c r="P325" s="90"/>
      <c r="Q325" s="90"/>
      <c r="R325" s="93" t="s">
        <v>190</v>
      </c>
      <c r="S325" s="93"/>
      <c r="T325" s="89" t="s">
        <v>191</v>
      </c>
      <c r="U325" s="90"/>
      <c r="V325" s="90"/>
      <c r="W325" s="90"/>
      <c r="X325" s="90"/>
      <c r="Y325" s="90"/>
      <c r="Z325" s="93" t="s">
        <v>190</v>
      </c>
      <c r="AA325" s="93"/>
      <c r="AB325" s="89" t="s">
        <v>191</v>
      </c>
      <c r="AC325" s="90"/>
      <c r="AD325" s="90"/>
      <c r="AE325" s="90"/>
      <c r="AF325" s="90"/>
      <c r="AG325" s="90"/>
      <c r="AH325" s="93" t="s">
        <v>190</v>
      </c>
      <c r="AI325" s="93"/>
      <c r="AJ325" s="89" t="s">
        <v>191</v>
      </c>
      <c r="AK325" s="90"/>
      <c r="AL325" s="90"/>
      <c r="AM325" s="90"/>
      <c r="AN325" s="90"/>
      <c r="AO325" s="90"/>
      <c r="AP325" s="93" t="s">
        <v>190</v>
      </c>
      <c r="AQ325" s="93"/>
      <c r="AR325" s="89" t="s">
        <v>191</v>
      </c>
      <c r="AS325" s="90"/>
      <c r="AT325" s="90"/>
      <c r="AU325" s="90"/>
      <c r="AV325" s="90"/>
      <c r="AW325" s="90"/>
      <c r="AX325" s="93" t="s">
        <v>190</v>
      </c>
      <c r="AY325" s="93"/>
      <c r="AZ325" s="89" t="s">
        <v>191</v>
      </c>
      <c r="BA325" s="90"/>
      <c r="BB325" s="90"/>
      <c r="BC325" s="90"/>
      <c r="BD325" s="90"/>
      <c r="BE325" s="90"/>
      <c r="BF325" s="93" t="s">
        <v>190</v>
      </c>
      <c r="BG325" s="93"/>
      <c r="BH325" s="89" t="s">
        <v>191</v>
      </c>
      <c r="BI325" s="90"/>
      <c r="BJ325" s="90"/>
      <c r="BK325" s="90"/>
      <c r="BL325" s="90"/>
      <c r="BM325" s="90"/>
      <c r="BN325" s="93" t="s">
        <v>190</v>
      </c>
      <c r="BO325" s="93"/>
      <c r="BP325" s="89" t="s">
        <v>191</v>
      </c>
      <c r="BQ325" s="90"/>
      <c r="BR325" s="90"/>
      <c r="BS325" s="90"/>
      <c r="BT325" s="90"/>
      <c r="BU325" s="90"/>
      <c r="BV325" s="93" t="s">
        <v>190</v>
      </c>
      <c r="BW325" s="93"/>
      <c r="BX325" s="89" t="s">
        <v>191</v>
      </c>
      <c r="BY325" s="90"/>
      <c r="BZ325" s="90"/>
      <c r="CA325" s="90"/>
      <c r="CB325" s="90"/>
      <c r="CC325" s="90"/>
      <c r="CD325" s="93" t="s">
        <v>190</v>
      </c>
      <c r="CE325" s="93"/>
      <c r="CF325" s="89" t="s">
        <v>191</v>
      </c>
      <c r="CG325" s="90"/>
      <c r="CH325" s="90"/>
      <c r="CI325" s="90"/>
      <c r="CJ325" s="90"/>
      <c r="CK325" s="90"/>
      <c r="CL325" s="93" t="s">
        <v>190</v>
      </c>
      <c r="CM325" s="93"/>
      <c r="CN325" s="89" t="s">
        <v>191</v>
      </c>
      <c r="CO325" s="90"/>
      <c r="CP325" s="90"/>
      <c r="CQ325" s="90"/>
      <c r="CR325" s="90"/>
      <c r="CS325" s="90"/>
      <c r="CT325" s="93" t="s">
        <v>190</v>
      </c>
      <c r="CU325" s="93"/>
      <c r="CV325" s="89" t="s">
        <v>191</v>
      </c>
      <c r="CW325" s="90"/>
      <c r="CX325" s="90"/>
      <c r="CY325" s="90"/>
      <c r="CZ325" s="90"/>
      <c r="DA325" s="90"/>
      <c r="DB325" s="93" t="s">
        <v>190</v>
      </c>
      <c r="DC325" s="93"/>
      <c r="DD325" s="89" t="s">
        <v>191</v>
      </c>
      <c r="DE325" s="90"/>
      <c r="DF325" s="90"/>
      <c r="DG325" s="90"/>
      <c r="DH325" s="90"/>
      <c r="DI325" s="90"/>
      <c r="DJ325" s="93" t="s">
        <v>190</v>
      </c>
      <c r="DK325" s="93"/>
      <c r="DL325" s="89" t="s">
        <v>191</v>
      </c>
      <c r="DM325" s="90"/>
      <c r="DN325" s="90"/>
      <c r="DO325" s="90"/>
      <c r="DP325" s="90"/>
      <c r="DQ325" s="90"/>
      <c r="DR325" s="93" t="s">
        <v>190</v>
      </c>
      <c r="DS325" s="93"/>
      <c r="DT325" s="89" t="s">
        <v>191</v>
      </c>
      <c r="DU325" s="90"/>
      <c r="DV325" s="90"/>
      <c r="DW325" s="90"/>
      <c r="DX325" s="90"/>
      <c r="DY325" s="90"/>
      <c r="DZ325" s="93" t="s">
        <v>190</v>
      </c>
      <c r="EA325" s="93"/>
      <c r="EB325" s="89" t="s">
        <v>191</v>
      </c>
      <c r="EC325" s="90"/>
      <c r="ED325" s="90"/>
      <c r="EE325" s="90"/>
      <c r="EF325" s="90"/>
      <c r="EG325" s="90"/>
      <c r="EH325" s="93" t="s">
        <v>190</v>
      </c>
      <c r="EI325" s="93"/>
      <c r="EJ325" s="89" t="s">
        <v>191</v>
      </c>
      <c r="EK325" s="90"/>
      <c r="EL325" s="90"/>
      <c r="EM325" s="90"/>
      <c r="EN325" s="90"/>
      <c r="EO325" s="90"/>
      <c r="EP325" s="93" t="s">
        <v>190</v>
      </c>
      <c r="EQ325" s="93"/>
      <c r="ER325" s="89" t="s">
        <v>191</v>
      </c>
      <c r="ES325" s="90"/>
      <c r="ET325" s="90"/>
      <c r="EU325" s="90"/>
      <c r="EV325" s="90"/>
      <c r="EW325" s="90"/>
      <c r="EX325" s="92" t="s">
        <v>190</v>
      </c>
      <c r="EY325" s="92"/>
      <c r="EZ325" s="89" t="s">
        <v>191</v>
      </c>
      <c r="FA325" s="90"/>
      <c r="FB325" s="90"/>
      <c r="FC325" s="90"/>
      <c r="FD325" s="90"/>
      <c r="FE325" s="90"/>
    </row>
    <row r="326" s="84" customFormat="true" ht="13.8" hidden="false" customHeight="false" outlineLevel="0" collapsed="false">
      <c r="A326" s="87"/>
      <c r="B326" s="94" t="s">
        <v>192</v>
      </c>
      <c r="C326" s="94"/>
      <c r="D326" s="94"/>
      <c r="E326" s="94"/>
      <c r="F326" s="94"/>
      <c r="G326" s="94"/>
      <c r="H326" s="95" t="s">
        <v>193</v>
      </c>
      <c r="I326" s="95"/>
      <c r="J326" s="94" t="s">
        <v>192</v>
      </c>
      <c r="K326" s="94"/>
      <c r="L326" s="94"/>
      <c r="M326" s="94"/>
      <c r="N326" s="94"/>
      <c r="O326" s="94"/>
      <c r="P326" s="95" t="s">
        <v>193</v>
      </c>
      <c r="Q326" s="95"/>
      <c r="R326" s="94" t="s">
        <v>192</v>
      </c>
      <c r="S326" s="94"/>
      <c r="T326" s="94"/>
      <c r="U326" s="94"/>
      <c r="V326" s="94"/>
      <c r="W326" s="94"/>
      <c r="X326" s="96" t="s">
        <v>193</v>
      </c>
      <c r="Y326" s="96"/>
      <c r="Z326" s="94" t="s">
        <v>192</v>
      </c>
      <c r="AA326" s="94"/>
      <c r="AB326" s="94"/>
      <c r="AC326" s="94"/>
      <c r="AD326" s="94"/>
      <c r="AE326" s="94"/>
      <c r="AF326" s="96" t="s">
        <v>193</v>
      </c>
      <c r="AG326" s="96"/>
      <c r="AH326" s="94" t="s">
        <v>192</v>
      </c>
      <c r="AI326" s="94"/>
      <c r="AJ326" s="94"/>
      <c r="AK326" s="94"/>
      <c r="AL326" s="94"/>
      <c r="AM326" s="94"/>
      <c r="AN326" s="96" t="s">
        <v>193</v>
      </c>
      <c r="AO326" s="96"/>
      <c r="AP326" s="94" t="s">
        <v>192</v>
      </c>
      <c r="AQ326" s="94"/>
      <c r="AR326" s="94"/>
      <c r="AS326" s="94"/>
      <c r="AT326" s="94"/>
      <c r="AU326" s="94"/>
      <c r="AV326" s="96" t="s">
        <v>193</v>
      </c>
      <c r="AW326" s="96"/>
      <c r="AX326" s="94" t="s">
        <v>192</v>
      </c>
      <c r="AY326" s="94"/>
      <c r="AZ326" s="94"/>
      <c r="BA326" s="94"/>
      <c r="BB326" s="94"/>
      <c r="BC326" s="94"/>
      <c r="BD326" s="96" t="s">
        <v>193</v>
      </c>
      <c r="BE326" s="96"/>
      <c r="BF326" s="94" t="s">
        <v>192</v>
      </c>
      <c r="BG326" s="94"/>
      <c r="BH326" s="94"/>
      <c r="BI326" s="94"/>
      <c r="BJ326" s="94"/>
      <c r="BK326" s="94"/>
      <c r="BL326" s="96" t="s">
        <v>193</v>
      </c>
      <c r="BM326" s="96"/>
      <c r="BN326" s="94" t="s">
        <v>192</v>
      </c>
      <c r="BO326" s="94"/>
      <c r="BP326" s="94"/>
      <c r="BQ326" s="94"/>
      <c r="BR326" s="94"/>
      <c r="BS326" s="94"/>
      <c r="BT326" s="96" t="s">
        <v>193</v>
      </c>
      <c r="BU326" s="96"/>
      <c r="BV326" s="94" t="s">
        <v>192</v>
      </c>
      <c r="BW326" s="94"/>
      <c r="BX326" s="94"/>
      <c r="BY326" s="94"/>
      <c r="BZ326" s="94"/>
      <c r="CA326" s="94"/>
      <c r="CB326" s="96" t="s">
        <v>193</v>
      </c>
      <c r="CC326" s="96"/>
      <c r="CD326" s="94" t="s">
        <v>192</v>
      </c>
      <c r="CE326" s="94"/>
      <c r="CF326" s="94"/>
      <c r="CG326" s="94"/>
      <c r="CH326" s="94"/>
      <c r="CI326" s="94"/>
      <c r="CJ326" s="96" t="s">
        <v>193</v>
      </c>
      <c r="CK326" s="96"/>
      <c r="CL326" s="94" t="s">
        <v>192</v>
      </c>
      <c r="CM326" s="94"/>
      <c r="CN326" s="94"/>
      <c r="CO326" s="94"/>
      <c r="CP326" s="94"/>
      <c r="CQ326" s="94"/>
      <c r="CR326" s="96" t="s">
        <v>193</v>
      </c>
      <c r="CS326" s="96"/>
      <c r="CT326" s="94" t="s">
        <v>192</v>
      </c>
      <c r="CU326" s="94"/>
      <c r="CV326" s="94"/>
      <c r="CW326" s="94"/>
      <c r="CX326" s="94"/>
      <c r="CY326" s="94"/>
      <c r="CZ326" s="96" t="s">
        <v>193</v>
      </c>
      <c r="DA326" s="96"/>
      <c r="DB326" s="94" t="s">
        <v>192</v>
      </c>
      <c r="DC326" s="94"/>
      <c r="DD326" s="94"/>
      <c r="DE326" s="94"/>
      <c r="DF326" s="94"/>
      <c r="DG326" s="94"/>
      <c r="DH326" s="96" t="s">
        <v>193</v>
      </c>
      <c r="DI326" s="96"/>
      <c r="DJ326" s="94" t="s">
        <v>192</v>
      </c>
      <c r="DK326" s="94"/>
      <c r="DL326" s="94"/>
      <c r="DM326" s="94"/>
      <c r="DN326" s="94"/>
      <c r="DO326" s="94"/>
      <c r="DP326" s="96" t="s">
        <v>193</v>
      </c>
      <c r="DQ326" s="96"/>
      <c r="DR326" s="94" t="s">
        <v>192</v>
      </c>
      <c r="DS326" s="94"/>
      <c r="DT326" s="94"/>
      <c r="DU326" s="94"/>
      <c r="DV326" s="94"/>
      <c r="DW326" s="94"/>
      <c r="DX326" s="96" t="s">
        <v>193</v>
      </c>
      <c r="DY326" s="96"/>
      <c r="DZ326" s="94" t="s">
        <v>192</v>
      </c>
      <c r="EA326" s="94"/>
      <c r="EB326" s="94"/>
      <c r="EC326" s="94"/>
      <c r="ED326" s="94"/>
      <c r="EE326" s="94"/>
      <c r="EF326" s="96" t="s">
        <v>193</v>
      </c>
      <c r="EG326" s="96"/>
      <c r="EH326" s="94" t="s">
        <v>192</v>
      </c>
      <c r="EI326" s="94"/>
      <c r="EJ326" s="94"/>
      <c r="EK326" s="94"/>
      <c r="EL326" s="94"/>
      <c r="EM326" s="94"/>
      <c r="EN326" s="96" t="s">
        <v>193</v>
      </c>
      <c r="EO326" s="96"/>
      <c r="EP326" s="94" t="s">
        <v>192</v>
      </c>
      <c r="EQ326" s="94"/>
      <c r="ER326" s="94"/>
      <c r="ES326" s="94"/>
      <c r="ET326" s="94"/>
      <c r="EU326" s="94"/>
      <c r="EV326" s="96" t="s">
        <v>193</v>
      </c>
      <c r="EW326" s="96"/>
      <c r="EX326" s="94" t="s">
        <v>192</v>
      </c>
      <c r="EY326" s="94"/>
      <c r="EZ326" s="94"/>
      <c r="FA326" s="94"/>
      <c r="FB326" s="94"/>
      <c r="FC326" s="94"/>
      <c r="FD326" s="95" t="s">
        <v>193</v>
      </c>
      <c r="FE326" s="95"/>
    </row>
    <row r="327" s="84" customFormat="true" ht="13.8" hidden="false" customHeight="false" outlineLevel="0" collapsed="false">
      <c r="A327" s="87"/>
      <c r="B327" s="97" t="s">
        <v>194</v>
      </c>
      <c r="C327" s="97"/>
      <c r="D327" s="98" t="s">
        <v>195</v>
      </c>
      <c r="E327" s="98"/>
      <c r="F327" s="98" t="s">
        <v>196</v>
      </c>
      <c r="G327" s="98"/>
      <c r="H327" s="95"/>
      <c r="I327" s="95"/>
      <c r="J327" s="97" t="s">
        <v>194</v>
      </c>
      <c r="K327" s="97"/>
      <c r="L327" s="98" t="s">
        <v>195</v>
      </c>
      <c r="M327" s="98"/>
      <c r="N327" s="98" t="s">
        <v>196</v>
      </c>
      <c r="O327" s="98"/>
      <c r="P327" s="95"/>
      <c r="Q327" s="95"/>
      <c r="R327" s="97" t="s">
        <v>194</v>
      </c>
      <c r="S327" s="97"/>
      <c r="T327" s="98" t="s">
        <v>195</v>
      </c>
      <c r="U327" s="98"/>
      <c r="V327" s="98" t="s">
        <v>196</v>
      </c>
      <c r="W327" s="98"/>
      <c r="X327" s="96"/>
      <c r="Y327" s="96"/>
      <c r="Z327" s="97" t="s">
        <v>194</v>
      </c>
      <c r="AA327" s="97"/>
      <c r="AB327" s="98" t="s">
        <v>195</v>
      </c>
      <c r="AC327" s="98"/>
      <c r="AD327" s="98" t="s">
        <v>196</v>
      </c>
      <c r="AE327" s="98"/>
      <c r="AF327" s="96"/>
      <c r="AG327" s="96"/>
      <c r="AH327" s="97" t="s">
        <v>194</v>
      </c>
      <c r="AI327" s="97"/>
      <c r="AJ327" s="98" t="s">
        <v>195</v>
      </c>
      <c r="AK327" s="98"/>
      <c r="AL327" s="98" t="s">
        <v>196</v>
      </c>
      <c r="AM327" s="98"/>
      <c r="AN327" s="96"/>
      <c r="AO327" s="96"/>
      <c r="AP327" s="97" t="s">
        <v>194</v>
      </c>
      <c r="AQ327" s="97"/>
      <c r="AR327" s="98" t="s">
        <v>195</v>
      </c>
      <c r="AS327" s="98"/>
      <c r="AT327" s="98" t="s">
        <v>196</v>
      </c>
      <c r="AU327" s="98"/>
      <c r="AV327" s="96"/>
      <c r="AW327" s="96"/>
      <c r="AX327" s="97" t="s">
        <v>194</v>
      </c>
      <c r="AY327" s="97"/>
      <c r="AZ327" s="98" t="s">
        <v>195</v>
      </c>
      <c r="BA327" s="98"/>
      <c r="BB327" s="98" t="s">
        <v>196</v>
      </c>
      <c r="BC327" s="98"/>
      <c r="BD327" s="96"/>
      <c r="BE327" s="96"/>
      <c r="BF327" s="97" t="s">
        <v>194</v>
      </c>
      <c r="BG327" s="97"/>
      <c r="BH327" s="98" t="s">
        <v>195</v>
      </c>
      <c r="BI327" s="98"/>
      <c r="BJ327" s="98" t="s">
        <v>196</v>
      </c>
      <c r="BK327" s="98"/>
      <c r="BL327" s="96"/>
      <c r="BM327" s="96"/>
      <c r="BN327" s="97" t="s">
        <v>194</v>
      </c>
      <c r="BO327" s="97"/>
      <c r="BP327" s="98" t="s">
        <v>195</v>
      </c>
      <c r="BQ327" s="98"/>
      <c r="BR327" s="98" t="s">
        <v>196</v>
      </c>
      <c r="BS327" s="98"/>
      <c r="BT327" s="96"/>
      <c r="BU327" s="96"/>
      <c r="BV327" s="97" t="s">
        <v>194</v>
      </c>
      <c r="BW327" s="97"/>
      <c r="BX327" s="98" t="s">
        <v>195</v>
      </c>
      <c r="BY327" s="98"/>
      <c r="BZ327" s="98" t="s">
        <v>196</v>
      </c>
      <c r="CA327" s="98"/>
      <c r="CB327" s="96"/>
      <c r="CC327" s="96"/>
      <c r="CD327" s="97" t="s">
        <v>194</v>
      </c>
      <c r="CE327" s="97"/>
      <c r="CF327" s="98" t="s">
        <v>195</v>
      </c>
      <c r="CG327" s="98"/>
      <c r="CH327" s="98" t="s">
        <v>196</v>
      </c>
      <c r="CI327" s="98"/>
      <c r="CJ327" s="96"/>
      <c r="CK327" s="96"/>
      <c r="CL327" s="97" t="s">
        <v>194</v>
      </c>
      <c r="CM327" s="97"/>
      <c r="CN327" s="98" t="s">
        <v>195</v>
      </c>
      <c r="CO327" s="98"/>
      <c r="CP327" s="98" t="s">
        <v>196</v>
      </c>
      <c r="CQ327" s="98"/>
      <c r="CR327" s="96"/>
      <c r="CS327" s="96"/>
      <c r="CT327" s="97" t="s">
        <v>194</v>
      </c>
      <c r="CU327" s="97"/>
      <c r="CV327" s="98" t="s">
        <v>195</v>
      </c>
      <c r="CW327" s="98"/>
      <c r="CX327" s="98" t="s">
        <v>196</v>
      </c>
      <c r="CY327" s="98"/>
      <c r="CZ327" s="96"/>
      <c r="DA327" s="96"/>
      <c r="DB327" s="97" t="s">
        <v>194</v>
      </c>
      <c r="DC327" s="97"/>
      <c r="DD327" s="98" t="s">
        <v>195</v>
      </c>
      <c r="DE327" s="98"/>
      <c r="DF327" s="98" t="s">
        <v>196</v>
      </c>
      <c r="DG327" s="98"/>
      <c r="DH327" s="96"/>
      <c r="DI327" s="96"/>
      <c r="DJ327" s="97" t="s">
        <v>194</v>
      </c>
      <c r="DK327" s="97"/>
      <c r="DL327" s="98" t="s">
        <v>195</v>
      </c>
      <c r="DM327" s="98"/>
      <c r="DN327" s="98" t="s">
        <v>196</v>
      </c>
      <c r="DO327" s="98"/>
      <c r="DP327" s="96"/>
      <c r="DQ327" s="96"/>
      <c r="DR327" s="97" t="s">
        <v>194</v>
      </c>
      <c r="DS327" s="97"/>
      <c r="DT327" s="98" t="s">
        <v>195</v>
      </c>
      <c r="DU327" s="98"/>
      <c r="DV327" s="98" t="s">
        <v>196</v>
      </c>
      <c r="DW327" s="98"/>
      <c r="DX327" s="96"/>
      <c r="DY327" s="96"/>
      <c r="DZ327" s="97" t="s">
        <v>194</v>
      </c>
      <c r="EA327" s="97"/>
      <c r="EB327" s="98" t="s">
        <v>195</v>
      </c>
      <c r="EC327" s="98"/>
      <c r="ED327" s="98" t="s">
        <v>196</v>
      </c>
      <c r="EE327" s="98"/>
      <c r="EF327" s="96"/>
      <c r="EG327" s="96"/>
      <c r="EH327" s="97" t="s">
        <v>194</v>
      </c>
      <c r="EI327" s="97"/>
      <c r="EJ327" s="98" t="s">
        <v>195</v>
      </c>
      <c r="EK327" s="98"/>
      <c r="EL327" s="98" t="s">
        <v>196</v>
      </c>
      <c r="EM327" s="98"/>
      <c r="EN327" s="96"/>
      <c r="EO327" s="96"/>
      <c r="EP327" s="97" t="s">
        <v>194</v>
      </c>
      <c r="EQ327" s="97"/>
      <c r="ER327" s="98" t="s">
        <v>195</v>
      </c>
      <c r="ES327" s="98"/>
      <c r="ET327" s="98" t="s">
        <v>196</v>
      </c>
      <c r="EU327" s="98"/>
      <c r="EV327" s="96"/>
      <c r="EW327" s="96"/>
      <c r="EX327" s="97" t="s">
        <v>194</v>
      </c>
      <c r="EY327" s="97"/>
      <c r="EZ327" s="98" t="s">
        <v>195</v>
      </c>
      <c r="FA327" s="98"/>
      <c r="FB327" s="98" t="s">
        <v>196</v>
      </c>
      <c r="FC327" s="98"/>
      <c r="FD327" s="95"/>
      <c r="FE327" s="95"/>
    </row>
    <row r="328" s="84" customFormat="true" ht="13.8" hidden="false" customHeight="false" outlineLevel="0" collapsed="false">
      <c r="A328" s="87"/>
      <c r="B328" s="99" t="s">
        <v>197</v>
      </c>
      <c r="C328" s="99"/>
      <c r="D328" s="100"/>
      <c r="E328" s="100"/>
      <c r="F328" s="99" t="s">
        <v>198</v>
      </c>
      <c r="G328" s="99"/>
      <c r="H328" s="101" t="s">
        <v>199</v>
      </c>
      <c r="I328" s="101"/>
      <c r="J328" s="99" t="s">
        <v>197</v>
      </c>
      <c r="K328" s="99"/>
      <c r="L328" s="100"/>
      <c r="M328" s="100"/>
      <c r="N328" s="99" t="s">
        <v>198</v>
      </c>
      <c r="O328" s="99"/>
      <c r="P328" s="101" t="s">
        <v>199</v>
      </c>
      <c r="Q328" s="101"/>
      <c r="R328" s="99"/>
      <c r="S328" s="99"/>
      <c r="T328" s="100"/>
      <c r="U328" s="100"/>
      <c r="V328" s="100"/>
      <c r="W328" s="100"/>
      <c r="X328" s="101"/>
      <c r="Y328" s="101"/>
      <c r="Z328" s="99"/>
      <c r="AA328" s="99"/>
      <c r="AB328" s="100"/>
      <c r="AC328" s="100"/>
      <c r="AD328" s="100"/>
      <c r="AE328" s="100"/>
      <c r="AF328" s="101"/>
      <c r="AG328" s="101"/>
      <c r="AH328" s="99"/>
      <c r="AI328" s="99"/>
      <c r="AJ328" s="100"/>
      <c r="AK328" s="100"/>
      <c r="AL328" s="100"/>
      <c r="AM328" s="100"/>
      <c r="AN328" s="101"/>
      <c r="AO328" s="101"/>
      <c r="AP328" s="99"/>
      <c r="AQ328" s="99"/>
      <c r="AR328" s="100"/>
      <c r="AS328" s="100"/>
      <c r="AT328" s="100"/>
      <c r="AU328" s="100"/>
      <c r="AV328" s="101"/>
      <c r="AW328" s="101"/>
      <c r="AX328" s="99"/>
      <c r="AY328" s="99"/>
      <c r="AZ328" s="100"/>
      <c r="BA328" s="100"/>
      <c r="BB328" s="100"/>
      <c r="BC328" s="100"/>
      <c r="BD328" s="101"/>
      <c r="BE328" s="101"/>
      <c r="BF328" s="99"/>
      <c r="BG328" s="99"/>
      <c r="BH328" s="100"/>
      <c r="BI328" s="100"/>
      <c r="BJ328" s="100"/>
      <c r="BK328" s="100"/>
      <c r="BL328" s="101"/>
      <c r="BM328" s="101"/>
      <c r="BN328" s="99"/>
      <c r="BO328" s="99"/>
      <c r="BP328" s="100"/>
      <c r="BQ328" s="100"/>
      <c r="BR328" s="100"/>
      <c r="BS328" s="100"/>
      <c r="BT328" s="101"/>
      <c r="BU328" s="101"/>
      <c r="BV328" s="99"/>
      <c r="BW328" s="99"/>
      <c r="BX328" s="100"/>
      <c r="BY328" s="100"/>
      <c r="BZ328" s="100"/>
      <c r="CA328" s="100"/>
      <c r="CB328" s="101"/>
      <c r="CC328" s="101"/>
      <c r="CD328" s="99"/>
      <c r="CE328" s="99"/>
      <c r="CF328" s="100"/>
      <c r="CG328" s="100"/>
      <c r="CH328" s="100"/>
      <c r="CI328" s="100"/>
      <c r="CJ328" s="101"/>
      <c r="CK328" s="101"/>
      <c r="CL328" s="99"/>
      <c r="CM328" s="99"/>
      <c r="CN328" s="100"/>
      <c r="CO328" s="100"/>
      <c r="CP328" s="100"/>
      <c r="CQ328" s="100"/>
      <c r="CR328" s="101"/>
      <c r="CS328" s="101"/>
      <c r="CT328" s="99"/>
      <c r="CU328" s="99"/>
      <c r="CV328" s="100"/>
      <c r="CW328" s="100"/>
      <c r="CX328" s="100"/>
      <c r="CY328" s="100"/>
      <c r="CZ328" s="101"/>
      <c r="DA328" s="101"/>
      <c r="DB328" s="99"/>
      <c r="DC328" s="99"/>
      <c r="DD328" s="100"/>
      <c r="DE328" s="100"/>
      <c r="DF328" s="100"/>
      <c r="DG328" s="100"/>
      <c r="DH328" s="101"/>
      <c r="DI328" s="101"/>
      <c r="DJ328" s="99"/>
      <c r="DK328" s="99"/>
      <c r="DL328" s="100"/>
      <c r="DM328" s="100"/>
      <c r="DN328" s="100"/>
      <c r="DO328" s="100"/>
      <c r="DP328" s="101"/>
      <c r="DQ328" s="101"/>
      <c r="DR328" s="99"/>
      <c r="DS328" s="99"/>
      <c r="DT328" s="100"/>
      <c r="DU328" s="100"/>
      <c r="DV328" s="100"/>
      <c r="DW328" s="100"/>
      <c r="DX328" s="101"/>
      <c r="DY328" s="101"/>
      <c r="DZ328" s="99"/>
      <c r="EA328" s="99"/>
      <c r="EB328" s="100"/>
      <c r="EC328" s="100"/>
      <c r="ED328" s="100"/>
      <c r="EE328" s="100"/>
      <c r="EF328" s="101"/>
      <c r="EG328" s="101"/>
      <c r="EH328" s="99"/>
      <c r="EI328" s="99"/>
      <c r="EJ328" s="100"/>
      <c r="EK328" s="100"/>
      <c r="EL328" s="100"/>
      <c r="EM328" s="100"/>
      <c r="EN328" s="101"/>
      <c r="EO328" s="101"/>
      <c r="EP328" s="99"/>
      <c r="EQ328" s="99"/>
      <c r="ER328" s="100"/>
      <c r="ES328" s="100"/>
      <c r="ET328" s="100"/>
      <c r="EU328" s="100"/>
      <c r="EV328" s="101"/>
      <c r="EW328" s="101"/>
      <c r="EX328" s="99"/>
      <c r="EY328" s="99"/>
      <c r="EZ328" s="100"/>
      <c r="FA328" s="100"/>
      <c r="FB328" s="100"/>
      <c r="FC328" s="100"/>
      <c r="FD328" s="101"/>
      <c r="FE328" s="101"/>
    </row>
    <row r="329" s="84" customFormat="true" ht="13.8" hidden="false" customHeight="false" outlineLevel="0" collapsed="false">
      <c r="A329" s="87"/>
      <c r="B329" s="99" t="s">
        <v>200</v>
      </c>
      <c r="C329" s="99"/>
      <c r="D329" s="102"/>
      <c r="E329" s="102"/>
      <c r="F329" s="99" t="s">
        <v>201</v>
      </c>
      <c r="G329" s="99"/>
      <c r="H329" s="101" t="s">
        <v>202</v>
      </c>
      <c r="I329" s="101"/>
      <c r="J329" s="99" t="s">
        <v>200</v>
      </c>
      <c r="K329" s="99"/>
      <c r="L329" s="102"/>
      <c r="M329" s="102"/>
      <c r="N329" s="99" t="s">
        <v>201</v>
      </c>
      <c r="O329" s="99"/>
      <c r="P329" s="101" t="s">
        <v>202</v>
      </c>
      <c r="Q329" s="101"/>
      <c r="R329" s="103"/>
      <c r="S329" s="103"/>
      <c r="T329" s="102"/>
      <c r="U329" s="102"/>
      <c r="V329" s="102"/>
      <c r="W329" s="102"/>
      <c r="X329" s="104"/>
      <c r="Y329" s="104"/>
      <c r="Z329" s="103"/>
      <c r="AA329" s="103"/>
      <c r="AB329" s="102"/>
      <c r="AC329" s="102"/>
      <c r="AD329" s="102"/>
      <c r="AE329" s="102"/>
      <c r="AF329" s="104"/>
      <c r="AG329" s="104"/>
      <c r="AH329" s="103"/>
      <c r="AI329" s="103"/>
      <c r="AJ329" s="102"/>
      <c r="AK329" s="102"/>
      <c r="AL329" s="102"/>
      <c r="AM329" s="102"/>
      <c r="AN329" s="104"/>
      <c r="AO329" s="104"/>
      <c r="AP329" s="103"/>
      <c r="AQ329" s="103"/>
      <c r="AR329" s="102"/>
      <c r="AS329" s="102"/>
      <c r="AT329" s="102"/>
      <c r="AU329" s="102"/>
      <c r="AV329" s="104"/>
      <c r="AW329" s="104"/>
      <c r="AX329" s="103"/>
      <c r="AY329" s="103"/>
      <c r="AZ329" s="102"/>
      <c r="BA329" s="102"/>
      <c r="BB329" s="102"/>
      <c r="BC329" s="102"/>
      <c r="BD329" s="104"/>
      <c r="BE329" s="104"/>
      <c r="BF329" s="103"/>
      <c r="BG329" s="103"/>
      <c r="BH329" s="102"/>
      <c r="BI329" s="102"/>
      <c r="BJ329" s="102"/>
      <c r="BK329" s="102"/>
      <c r="BL329" s="104"/>
      <c r="BM329" s="104"/>
      <c r="BN329" s="103"/>
      <c r="BO329" s="103"/>
      <c r="BP329" s="102"/>
      <c r="BQ329" s="102"/>
      <c r="BR329" s="102"/>
      <c r="BS329" s="102"/>
      <c r="BT329" s="104"/>
      <c r="BU329" s="104"/>
      <c r="BV329" s="103"/>
      <c r="BW329" s="103"/>
      <c r="BX329" s="102"/>
      <c r="BY329" s="102"/>
      <c r="BZ329" s="102"/>
      <c r="CA329" s="102"/>
      <c r="CB329" s="104"/>
      <c r="CC329" s="104"/>
      <c r="CD329" s="103"/>
      <c r="CE329" s="103"/>
      <c r="CF329" s="102"/>
      <c r="CG329" s="102"/>
      <c r="CH329" s="102"/>
      <c r="CI329" s="102"/>
      <c r="CJ329" s="104"/>
      <c r="CK329" s="104"/>
      <c r="CL329" s="103"/>
      <c r="CM329" s="103"/>
      <c r="CN329" s="102"/>
      <c r="CO329" s="102"/>
      <c r="CP329" s="102"/>
      <c r="CQ329" s="102"/>
      <c r="CR329" s="104"/>
      <c r="CS329" s="104"/>
      <c r="CT329" s="103"/>
      <c r="CU329" s="103"/>
      <c r="CV329" s="102"/>
      <c r="CW329" s="102"/>
      <c r="CX329" s="102"/>
      <c r="CY329" s="102"/>
      <c r="CZ329" s="104"/>
      <c r="DA329" s="104"/>
      <c r="DB329" s="103"/>
      <c r="DC329" s="103"/>
      <c r="DD329" s="102"/>
      <c r="DE329" s="102"/>
      <c r="DF329" s="102"/>
      <c r="DG329" s="102"/>
      <c r="DH329" s="104"/>
      <c r="DI329" s="104"/>
      <c r="DJ329" s="103"/>
      <c r="DK329" s="103"/>
      <c r="DL329" s="102"/>
      <c r="DM329" s="102"/>
      <c r="DN329" s="102"/>
      <c r="DO329" s="102"/>
      <c r="DP329" s="104"/>
      <c r="DQ329" s="104"/>
      <c r="DR329" s="103"/>
      <c r="DS329" s="103"/>
      <c r="DT329" s="102"/>
      <c r="DU329" s="102"/>
      <c r="DV329" s="102"/>
      <c r="DW329" s="102"/>
      <c r="DX329" s="104"/>
      <c r="DY329" s="104"/>
      <c r="DZ329" s="103"/>
      <c r="EA329" s="103"/>
      <c r="EB329" s="102"/>
      <c r="EC329" s="102"/>
      <c r="ED329" s="102"/>
      <c r="EE329" s="102"/>
      <c r="EF329" s="104"/>
      <c r="EG329" s="104"/>
      <c r="EH329" s="103"/>
      <c r="EI329" s="103"/>
      <c r="EJ329" s="102"/>
      <c r="EK329" s="102"/>
      <c r="EL329" s="102"/>
      <c r="EM329" s="102"/>
      <c r="EN329" s="104"/>
      <c r="EO329" s="104"/>
      <c r="EP329" s="103"/>
      <c r="EQ329" s="103"/>
      <c r="ER329" s="102"/>
      <c r="ES329" s="102"/>
      <c r="ET329" s="102"/>
      <c r="EU329" s="102"/>
      <c r="EV329" s="104"/>
      <c r="EW329" s="104"/>
      <c r="EX329" s="103"/>
      <c r="EY329" s="103"/>
      <c r="EZ329" s="102"/>
      <c r="FA329" s="102"/>
      <c r="FB329" s="102"/>
      <c r="FC329" s="102"/>
      <c r="FD329" s="104"/>
      <c r="FE329" s="104"/>
    </row>
    <row r="330" s="84" customFormat="true" ht="13.8" hidden="false" customHeight="false" outlineLevel="0" collapsed="false">
      <c r="A330" s="87"/>
      <c r="B330" s="99" t="s">
        <v>203</v>
      </c>
      <c r="C330" s="99"/>
      <c r="D330" s="102"/>
      <c r="E330" s="102"/>
      <c r="F330" s="99" t="s">
        <v>204</v>
      </c>
      <c r="G330" s="99"/>
      <c r="H330" s="101" t="s">
        <v>205</v>
      </c>
      <c r="I330" s="101"/>
      <c r="J330" s="99" t="s">
        <v>203</v>
      </c>
      <c r="K330" s="99"/>
      <c r="L330" s="102"/>
      <c r="M330" s="102"/>
      <c r="N330" s="99" t="s">
        <v>204</v>
      </c>
      <c r="O330" s="99"/>
      <c r="P330" s="101" t="s">
        <v>205</v>
      </c>
      <c r="Q330" s="101"/>
      <c r="R330" s="103"/>
      <c r="S330" s="103"/>
      <c r="T330" s="102"/>
      <c r="U330" s="102"/>
      <c r="V330" s="102"/>
      <c r="W330" s="102"/>
      <c r="X330" s="104"/>
      <c r="Y330" s="104"/>
      <c r="Z330" s="103"/>
      <c r="AA330" s="103"/>
      <c r="AB330" s="102"/>
      <c r="AC330" s="102"/>
      <c r="AD330" s="102"/>
      <c r="AE330" s="102"/>
      <c r="AF330" s="104"/>
      <c r="AG330" s="104"/>
      <c r="AH330" s="103"/>
      <c r="AI330" s="103"/>
      <c r="AJ330" s="102"/>
      <c r="AK330" s="102"/>
      <c r="AL330" s="102"/>
      <c r="AM330" s="102"/>
      <c r="AN330" s="104"/>
      <c r="AO330" s="104"/>
      <c r="AP330" s="103"/>
      <c r="AQ330" s="103"/>
      <c r="AR330" s="102"/>
      <c r="AS330" s="102"/>
      <c r="AT330" s="102"/>
      <c r="AU330" s="102"/>
      <c r="AV330" s="104"/>
      <c r="AW330" s="104"/>
      <c r="AX330" s="103"/>
      <c r="AY330" s="103"/>
      <c r="AZ330" s="102"/>
      <c r="BA330" s="102"/>
      <c r="BB330" s="102"/>
      <c r="BC330" s="102"/>
      <c r="BD330" s="104"/>
      <c r="BE330" s="104"/>
      <c r="BF330" s="103"/>
      <c r="BG330" s="103"/>
      <c r="BH330" s="102"/>
      <c r="BI330" s="102"/>
      <c r="BJ330" s="102"/>
      <c r="BK330" s="102"/>
      <c r="BL330" s="104"/>
      <c r="BM330" s="104"/>
      <c r="BN330" s="103"/>
      <c r="BO330" s="103"/>
      <c r="BP330" s="102"/>
      <c r="BQ330" s="102"/>
      <c r="BR330" s="102"/>
      <c r="BS330" s="102"/>
      <c r="BT330" s="104"/>
      <c r="BU330" s="104"/>
      <c r="BV330" s="103"/>
      <c r="BW330" s="103"/>
      <c r="BX330" s="102"/>
      <c r="BY330" s="102"/>
      <c r="BZ330" s="102"/>
      <c r="CA330" s="102"/>
      <c r="CB330" s="104"/>
      <c r="CC330" s="104"/>
      <c r="CD330" s="103"/>
      <c r="CE330" s="103"/>
      <c r="CF330" s="102"/>
      <c r="CG330" s="102"/>
      <c r="CH330" s="102"/>
      <c r="CI330" s="102"/>
      <c r="CJ330" s="104"/>
      <c r="CK330" s="104"/>
      <c r="CL330" s="103"/>
      <c r="CM330" s="103"/>
      <c r="CN330" s="102"/>
      <c r="CO330" s="102"/>
      <c r="CP330" s="102"/>
      <c r="CQ330" s="102"/>
      <c r="CR330" s="104"/>
      <c r="CS330" s="104"/>
      <c r="CT330" s="103"/>
      <c r="CU330" s="103"/>
      <c r="CV330" s="102"/>
      <c r="CW330" s="102"/>
      <c r="CX330" s="102"/>
      <c r="CY330" s="102"/>
      <c r="CZ330" s="104"/>
      <c r="DA330" s="104"/>
      <c r="DB330" s="103"/>
      <c r="DC330" s="103"/>
      <c r="DD330" s="102"/>
      <c r="DE330" s="102"/>
      <c r="DF330" s="102"/>
      <c r="DG330" s="102"/>
      <c r="DH330" s="104"/>
      <c r="DI330" s="104"/>
      <c r="DJ330" s="103"/>
      <c r="DK330" s="103"/>
      <c r="DL330" s="102"/>
      <c r="DM330" s="102"/>
      <c r="DN330" s="102"/>
      <c r="DO330" s="102"/>
      <c r="DP330" s="104"/>
      <c r="DQ330" s="104"/>
      <c r="DR330" s="103"/>
      <c r="DS330" s="103"/>
      <c r="DT330" s="102"/>
      <c r="DU330" s="102"/>
      <c r="DV330" s="102"/>
      <c r="DW330" s="102"/>
      <c r="DX330" s="104"/>
      <c r="DY330" s="104"/>
      <c r="DZ330" s="103"/>
      <c r="EA330" s="103"/>
      <c r="EB330" s="102"/>
      <c r="EC330" s="102"/>
      <c r="ED330" s="102"/>
      <c r="EE330" s="102"/>
      <c r="EF330" s="104"/>
      <c r="EG330" s="104"/>
      <c r="EH330" s="103"/>
      <c r="EI330" s="103"/>
      <c r="EJ330" s="102"/>
      <c r="EK330" s="102"/>
      <c r="EL330" s="102"/>
      <c r="EM330" s="102"/>
      <c r="EN330" s="104"/>
      <c r="EO330" s="104"/>
      <c r="EP330" s="103"/>
      <c r="EQ330" s="103"/>
      <c r="ER330" s="102"/>
      <c r="ES330" s="102"/>
      <c r="ET330" s="102"/>
      <c r="EU330" s="102"/>
      <c r="EV330" s="104"/>
      <c r="EW330" s="104"/>
      <c r="EX330" s="103"/>
      <c r="EY330" s="103"/>
      <c r="EZ330" s="102"/>
      <c r="FA330" s="102"/>
      <c r="FB330" s="102"/>
      <c r="FC330" s="102"/>
      <c r="FD330" s="104"/>
      <c r="FE330" s="104"/>
    </row>
    <row r="331" s="84" customFormat="true" ht="13.8" hidden="false" customHeight="false" outlineLevel="0" collapsed="false">
      <c r="A331" s="87"/>
      <c r="B331" s="99" t="s">
        <v>206</v>
      </c>
      <c r="C331" s="99"/>
      <c r="D331" s="102"/>
      <c r="E331" s="102"/>
      <c r="F331" s="99" t="s">
        <v>207</v>
      </c>
      <c r="G331" s="99"/>
      <c r="H331" s="101" t="s">
        <v>208</v>
      </c>
      <c r="I331" s="101"/>
      <c r="J331" s="99" t="s">
        <v>206</v>
      </c>
      <c r="K331" s="99"/>
      <c r="L331" s="102"/>
      <c r="M331" s="102"/>
      <c r="N331" s="99" t="s">
        <v>207</v>
      </c>
      <c r="O331" s="99"/>
      <c r="P331" s="101" t="s">
        <v>208</v>
      </c>
      <c r="Q331" s="101"/>
      <c r="R331" s="103"/>
      <c r="S331" s="103"/>
      <c r="T331" s="102"/>
      <c r="U331" s="102"/>
      <c r="V331" s="102"/>
      <c r="W331" s="102"/>
      <c r="X331" s="104"/>
      <c r="Y331" s="104"/>
      <c r="Z331" s="103"/>
      <c r="AA331" s="103"/>
      <c r="AB331" s="102"/>
      <c r="AC331" s="102"/>
      <c r="AD331" s="102"/>
      <c r="AE331" s="102"/>
      <c r="AF331" s="104"/>
      <c r="AG331" s="104"/>
      <c r="AH331" s="103"/>
      <c r="AI331" s="103"/>
      <c r="AJ331" s="102"/>
      <c r="AK331" s="102"/>
      <c r="AL331" s="102"/>
      <c r="AM331" s="102"/>
      <c r="AN331" s="104"/>
      <c r="AO331" s="104"/>
      <c r="AP331" s="103"/>
      <c r="AQ331" s="103"/>
      <c r="AR331" s="102"/>
      <c r="AS331" s="102"/>
      <c r="AT331" s="102"/>
      <c r="AU331" s="102"/>
      <c r="AV331" s="104"/>
      <c r="AW331" s="104"/>
      <c r="AX331" s="103"/>
      <c r="AY331" s="103"/>
      <c r="AZ331" s="102"/>
      <c r="BA331" s="102"/>
      <c r="BB331" s="102"/>
      <c r="BC331" s="102"/>
      <c r="BD331" s="104"/>
      <c r="BE331" s="104"/>
      <c r="BF331" s="103"/>
      <c r="BG331" s="103"/>
      <c r="BH331" s="102"/>
      <c r="BI331" s="102"/>
      <c r="BJ331" s="102"/>
      <c r="BK331" s="102"/>
      <c r="BL331" s="104"/>
      <c r="BM331" s="104"/>
      <c r="BN331" s="103"/>
      <c r="BO331" s="103"/>
      <c r="BP331" s="102"/>
      <c r="BQ331" s="102"/>
      <c r="BR331" s="102"/>
      <c r="BS331" s="102"/>
      <c r="BT331" s="104"/>
      <c r="BU331" s="104"/>
      <c r="BV331" s="103"/>
      <c r="BW331" s="103"/>
      <c r="BX331" s="102"/>
      <c r="BY331" s="102"/>
      <c r="BZ331" s="102"/>
      <c r="CA331" s="102"/>
      <c r="CB331" s="104"/>
      <c r="CC331" s="104"/>
      <c r="CD331" s="103"/>
      <c r="CE331" s="103"/>
      <c r="CF331" s="102"/>
      <c r="CG331" s="102"/>
      <c r="CH331" s="102"/>
      <c r="CI331" s="102"/>
      <c r="CJ331" s="104"/>
      <c r="CK331" s="104"/>
      <c r="CL331" s="103"/>
      <c r="CM331" s="103"/>
      <c r="CN331" s="102"/>
      <c r="CO331" s="102"/>
      <c r="CP331" s="102"/>
      <c r="CQ331" s="102"/>
      <c r="CR331" s="104"/>
      <c r="CS331" s="104"/>
      <c r="CT331" s="103"/>
      <c r="CU331" s="103"/>
      <c r="CV331" s="102"/>
      <c r="CW331" s="102"/>
      <c r="CX331" s="102"/>
      <c r="CY331" s="102"/>
      <c r="CZ331" s="104"/>
      <c r="DA331" s="104"/>
      <c r="DB331" s="103"/>
      <c r="DC331" s="103"/>
      <c r="DD331" s="102"/>
      <c r="DE331" s="102"/>
      <c r="DF331" s="102"/>
      <c r="DG331" s="102"/>
      <c r="DH331" s="104"/>
      <c r="DI331" s="104"/>
      <c r="DJ331" s="103"/>
      <c r="DK331" s="103"/>
      <c r="DL331" s="102"/>
      <c r="DM331" s="102"/>
      <c r="DN331" s="102"/>
      <c r="DO331" s="102"/>
      <c r="DP331" s="104"/>
      <c r="DQ331" s="104"/>
      <c r="DR331" s="103"/>
      <c r="DS331" s="103"/>
      <c r="DT331" s="102"/>
      <c r="DU331" s="102"/>
      <c r="DV331" s="102"/>
      <c r="DW331" s="102"/>
      <c r="DX331" s="104"/>
      <c r="DY331" s="104"/>
      <c r="DZ331" s="103"/>
      <c r="EA331" s="103"/>
      <c r="EB331" s="102"/>
      <c r="EC331" s="102"/>
      <c r="ED331" s="102"/>
      <c r="EE331" s="102"/>
      <c r="EF331" s="104"/>
      <c r="EG331" s="104"/>
      <c r="EH331" s="103"/>
      <c r="EI331" s="103"/>
      <c r="EJ331" s="102"/>
      <c r="EK331" s="102"/>
      <c r="EL331" s="102"/>
      <c r="EM331" s="102"/>
      <c r="EN331" s="104"/>
      <c r="EO331" s="104"/>
      <c r="EP331" s="103"/>
      <c r="EQ331" s="103"/>
      <c r="ER331" s="102"/>
      <c r="ES331" s="102"/>
      <c r="ET331" s="102"/>
      <c r="EU331" s="102"/>
      <c r="EV331" s="104"/>
      <c r="EW331" s="104"/>
      <c r="EX331" s="103"/>
      <c r="EY331" s="103"/>
      <c r="EZ331" s="102"/>
      <c r="FA331" s="102"/>
      <c r="FB331" s="102"/>
      <c r="FC331" s="102"/>
      <c r="FD331" s="104"/>
      <c r="FE331" s="104"/>
    </row>
    <row r="332" s="84" customFormat="true" ht="13.8" hidden="false" customHeight="false" outlineLevel="0" collapsed="false">
      <c r="A332" s="87"/>
      <c r="B332" s="99" t="s">
        <v>209</v>
      </c>
      <c r="C332" s="99"/>
      <c r="D332" s="102"/>
      <c r="E332" s="102"/>
      <c r="F332" s="99" t="s">
        <v>210</v>
      </c>
      <c r="G332" s="99"/>
      <c r="H332" s="101" t="s">
        <v>211</v>
      </c>
      <c r="I332" s="101"/>
      <c r="J332" s="99" t="s">
        <v>209</v>
      </c>
      <c r="K332" s="99"/>
      <c r="L332" s="102"/>
      <c r="M332" s="102"/>
      <c r="N332" s="99" t="s">
        <v>210</v>
      </c>
      <c r="O332" s="99"/>
      <c r="P332" s="101" t="s">
        <v>211</v>
      </c>
      <c r="Q332" s="101"/>
      <c r="R332" s="103"/>
      <c r="S332" s="103"/>
      <c r="T332" s="102"/>
      <c r="U332" s="102"/>
      <c r="V332" s="102"/>
      <c r="W332" s="102"/>
      <c r="X332" s="104"/>
      <c r="Y332" s="104"/>
      <c r="Z332" s="103"/>
      <c r="AA332" s="103"/>
      <c r="AB332" s="102"/>
      <c r="AC332" s="102"/>
      <c r="AD332" s="102"/>
      <c r="AE332" s="102"/>
      <c r="AF332" s="104"/>
      <c r="AG332" s="104"/>
      <c r="AH332" s="103"/>
      <c r="AI332" s="103"/>
      <c r="AJ332" s="102"/>
      <c r="AK332" s="102"/>
      <c r="AL332" s="102"/>
      <c r="AM332" s="102"/>
      <c r="AN332" s="104"/>
      <c r="AO332" s="104"/>
      <c r="AP332" s="103"/>
      <c r="AQ332" s="103"/>
      <c r="AR332" s="102"/>
      <c r="AS332" s="102"/>
      <c r="AT332" s="102"/>
      <c r="AU332" s="102"/>
      <c r="AV332" s="104"/>
      <c r="AW332" s="104"/>
      <c r="AX332" s="103"/>
      <c r="AY332" s="103"/>
      <c r="AZ332" s="102"/>
      <c r="BA332" s="102"/>
      <c r="BB332" s="102"/>
      <c r="BC332" s="102"/>
      <c r="BD332" s="104"/>
      <c r="BE332" s="104"/>
      <c r="BF332" s="103"/>
      <c r="BG332" s="103"/>
      <c r="BH332" s="102"/>
      <c r="BI332" s="102"/>
      <c r="BJ332" s="102"/>
      <c r="BK332" s="102"/>
      <c r="BL332" s="104"/>
      <c r="BM332" s="104"/>
      <c r="BN332" s="103"/>
      <c r="BO332" s="103"/>
      <c r="BP332" s="102"/>
      <c r="BQ332" s="102"/>
      <c r="BR332" s="102"/>
      <c r="BS332" s="102"/>
      <c r="BT332" s="104"/>
      <c r="BU332" s="104"/>
      <c r="BV332" s="103"/>
      <c r="BW332" s="103"/>
      <c r="BX332" s="102"/>
      <c r="BY332" s="102"/>
      <c r="BZ332" s="102"/>
      <c r="CA332" s="102"/>
      <c r="CB332" s="104"/>
      <c r="CC332" s="104"/>
      <c r="CD332" s="103"/>
      <c r="CE332" s="103"/>
      <c r="CF332" s="102"/>
      <c r="CG332" s="102"/>
      <c r="CH332" s="102"/>
      <c r="CI332" s="102"/>
      <c r="CJ332" s="104"/>
      <c r="CK332" s="104"/>
      <c r="CL332" s="103"/>
      <c r="CM332" s="103"/>
      <c r="CN332" s="102"/>
      <c r="CO332" s="102"/>
      <c r="CP332" s="102"/>
      <c r="CQ332" s="102"/>
      <c r="CR332" s="104"/>
      <c r="CS332" s="104"/>
      <c r="CT332" s="103"/>
      <c r="CU332" s="103"/>
      <c r="CV332" s="102"/>
      <c r="CW332" s="102"/>
      <c r="CX332" s="102"/>
      <c r="CY332" s="102"/>
      <c r="CZ332" s="104"/>
      <c r="DA332" s="104"/>
      <c r="DB332" s="103"/>
      <c r="DC332" s="103"/>
      <c r="DD332" s="102"/>
      <c r="DE332" s="102"/>
      <c r="DF332" s="102"/>
      <c r="DG332" s="102"/>
      <c r="DH332" s="104"/>
      <c r="DI332" s="104"/>
      <c r="DJ332" s="103"/>
      <c r="DK332" s="103"/>
      <c r="DL332" s="102"/>
      <c r="DM332" s="102"/>
      <c r="DN332" s="102"/>
      <c r="DO332" s="102"/>
      <c r="DP332" s="104"/>
      <c r="DQ332" s="104"/>
      <c r="DR332" s="103"/>
      <c r="DS332" s="103"/>
      <c r="DT332" s="102"/>
      <c r="DU332" s="102"/>
      <c r="DV332" s="102"/>
      <c r="DW332" s="102"/>
      <c r="DX332" s="104"/>
      <c r="DY332" s="104"/>
      <c r="DZ332" s="103"/>
      <c r="EA332" s="103"/>
      <c r="EB332" s="102"/>
      <c r="EC332" s="102"/>
      <c r="ED332" s="102"/>
      <c r="EE332" s="102"/>
      <c r="EF332" s="104"/>
      <c r="EG332" s="104"/>
      <c r="EH332" s="103"/>
      <c r="EI332" s="103"/>
      <c r="EJ332" s="102"/>
      <c r="EK332" s="102"/>
      <c r="EL332" s="102"/>
      <c r="EM332" s="102"/>
      <c r="EN332" s="104"/>
      <c r="EO332" s="104"/>
      <c r="EP332" s="103"/>
      <c r="EQ332" s="103"/>
      <c r="ER332" s="102"/>
      <c r="ES332" s="102"/>
      <c r="ET332" s="102"/>
      <c r="EU332" s="102"/>
      <c r="EV332" s="104"/>
      <c r="EW332" s="104"/>
      <c r="EX332" s="103"/>
      <c r="EY332" s="103"/>
      <c r="EZ332" s="102"/>
      <c r="FA332" s="102"/>
      <c r="FB332" s="102"/>
      <c r="FC332" s="102"/>
      <c r="FD332" s="104"/>
      <c r="FE332" s="104"/>
    </row>
    <row r="333" s="84" customFormat="true" ht="13.8" hidden="false" customHeight="false" outlineLevel="0" collapsed="false">
      <c r="A333" s="87"/>
      <c r="B333" s="99" t="s">
        <v>212</v>
      </c>
      <c r="C333" s="99"/>
      <c r="D333" s="102"/>
      <c r="E333" s="102"/>
      <c r="F333" s="99" t="s">
        <v>213</v>
      </c>
      <c r="G333" s="99"/>
      <c r="H333" s="101" t="s">
        <v>214</v>
      </c>
      <c r="I333" s="101"/>
      <c r="J333" s="99" t="s">
        <v>212</v>
      </c>
      <c r="K333" s="99"/>
      <c r="L333" s="102"/>
      <c r="M333" s="102"/>
      <c r="N333" s="99" t="s">
        <v>213</v>
      </c>
      <c r="O333" s="99"/>
      <c r="P333" s="101" t="s">
        <v>214</v>
      </c>
      <c r="Q333" s="101"/>
      <c r="R333" s="103"/>
      <c r="S333" s="103"/>
      <c r="T333" s="102"/>
      <c r="U333" s="102"/>
      <c r="V333" s="102"/>
      <c r="W333" s="102"/>
      <c r="X333" s="104"/>
      <c r="Y333" s="104"/>
      <c r="Z333" s="103"/>
      <c r="AA333" s="103"/>
      <c r="AB333" s="102"/>
      <c r="AC333" s="102"/>
      <c r="AD333" s="102"/>
      <c r="AE333" s="102"/>
      <c r="AF333" s="104"/>
      <c r="AG333" s="104"/>
      <c r="AH333" s="103"/>
      <c r="AI333" s="103"/>
      <c r="AJ333" s="102"/>
      <c r="AK333" s="102"/>
      <c r="AL333" s="102"/>
      <c r="AM333" s="102"/>
      <c r="AN333" s="104"/>
      <c r="AO333" s="104"/>
      <c r="AP333" s="103"/>
      <c r="AQ333" s="103"/>
      <c r="AR333" s="102"/>
      <c r="AS333" s="102"/>
      <c r="AT333" s="102"/>
      <c r="AU333" s="102"/>
      <c r="AV333" s="104"/>
      <c r="AW333" s="104"/>
      <c r="AX333" s="103"/>
      <c r="AY333" s="103"/>
      <c r="AZ333" s="102"/>
      <c r="BA333" s="102"/>
      <c r="BB333" s="102"/>
      <c r="BC333" s="102"/>
      <c r="BD333" s="104"/>
      <c r="BE333" s="104"/>
      <c r="BF333" s="103"/>
      <c r="BG333" s="103"/>
      <c r="BH333" s="102"/>
      <c r="BI333" s="102"/>
      <c r="BJ333" s="102"/>
      <c r="BK333" s="102"/>
      <c r="BL333" s="104"/>
      <c r="BM333" s="104"/>
      <c r="BN333" s="103"/>
      <c r="BO333" s="103"/>
      <c r="BP333" s="102"/>
      <c r="BQ333" s="102"/>
      <c r="BR333" s="102"/>
      <c r="BS333" s="102"/>
      <c r="BT333" s="104"/>
      <c r="BU333" s="104"/>
      <c r="BV333" s="103"/>
      <c r="BW333" s="103"/>
      <c r="BX333" s="102"/>
      <c r="BY333" s="102"/>
      <c r="BZ333" s="102"/>
      <c r="CA333" s="102"/>
      <c r="CB333" s="104"/>
      <c r="CC333" s="104"/>
      <c r="CD333" s="103"/>
      <c r="CE333" s="103"/>
      <c r="CF333" s="102"/>
      <c r="CG333" s="102"/>
      <c r="CH333" s="102"/>
      <c r="CI333" s="102"/>
      <c r="CJ333" s="104"/>
      <c r="CK333" s="104"/>
      <c r="CL333" s="103"/>
      <c r="CM333" s="103"/>
      <c r="CN333" s="102"/>
      <c r="CO333" s="102"/>
      <c r="CP333" s="102"/>
      <c r="CQ333" s="102"/>
      <c r="CR333" s="104"/>
      <c r="CS333" s="104"/>
      <c r="CT333" s="103"/>
      <c r="CU333" s="103"/>
      <c r="CV333" s="102"/>
      <c r="CW333" s="102"/>
      <c r="CX333" s="102"/>
      <c r="CY333" s="102"/>
      <c r="CZ333" s="104"/>
      <c r="DA333" s="104"/>
      <c r="DB333" s="103"/>
      <c r="DC333" s="103"/>
      <c r="DD333" s="102"/>
      <c r="DE333" s="102"/>
      <c r="DF333" s="102"/>
      <c r="DG333" s="102"/>
      <c r="DH333" s="104"/>
      <c r="DI333" s="104"/>
      <c r="DJ333" s="103"/>
      <c r="DK333" s="103"/>
      <c r="DL333" s="102"/>
      <c r="DM333" s="102"/>
      <c r="DN333" s="102"/>
      <c r="DO333" s="102"/>
      <c r="DP333" s="104"/>
      <c r="DQ333" s="104"/>
      <c r="DR333" s="103"/>
      <c r="DS333" s="103"/>
      <c r="DT333" s="102"/>
      <c r="DU333" s="102"/>
      <c r="DV333" s="102"/>
      <c r="DW333" s="102"/>
      <c r="DX333" s="104"/>
      <c r="DY333" s="104"/>
      <c r="DZ333" s="103"/>
      <c r="EA333" s="103"/>
      <c r="EB333" s="102"/>
      <c r="EC333" s="102"/>
      <c r="ED333" s="102"/>
      <c r="EE333" s="102"/>
      <c r="EF333" s="104"/>
      <c r="EG333" s="104"/>
      <c r="EH333" s="103"/>
      <c r="EI333" s="103"/>
      <c r="EJ333" s="102"/>
      <c r="EK333" s="102"/>
      <c r="EL333" s="102"/>
      <c r="EM333" s="102"/>
      <c r="EN333" s="104"/>
      <c r="EO333" s="104"/>
      <c r="EP333" s="103"/>
      <c r="EQ333" s="103"/>
      <c r="ER333" s="102"/>
      <c r="ES333" s="102"/>
      <c r="ET333" s="102"/>
      <c r="EU333" s="102"/>
      <c r="EV333" s="104"/>
      <c r="EW333" s="104"/>
      <c r="EX333" s="103"/>
      <c r="EY333" s="103"/>
      <c r="EZ333" s="102"/>
      <c r="FA333" s="102"/>
      <c r="FB333" s="102"/>
      <c r="FC333" s="102"/>
      <c r="FD333" s="104"/>
      <c r="FE333" s="104"/>
    </row>
    <row r="334" s="84" customFormat="true" ht="13.8" hidden="false" customHeight="false" outlineLevel="0" collapsed="false">
      <c r="A334" s="87"/>
      <c r="B334" s="99" t="s">
        <v>215</v>
      </c>
      <c r="C334" s="99"/>
      <c r="D334" s="102"/>
      <c r="E334" s="102"/>
      <c r="F334" s="99" t="s">
        <v>216</v>
      </c>
      <c r="G334" s="99"/>
      <c r="H334" s="101" t="s">
        <v>217</v>
      </c>
      <c r="I334" s="101"/>
      <c r="J334" s="99" t="s">
        <v>215</v>
      </c>
      <c r="K334" s="99"/>
      <c r="L334" s="102"/>
      <c r="M334" s="102"/>
      <c r="N334" s="99" t="s">
        <v>216</v>
      </c>
      <c r="O334" s="99"/>
      <c r="P334" s="101" t="s">
        <v>217</v>
      </c>
      <c r="Q334" s="101"/>
      <c r="R334" s="103"/>
      <c r="S334" s="103"/>
      <c r="T334" s="102"/>
      <c r="U334" s="102"/>
      <c r="V334" s="102"/>
      <c r="W334" s="102"/>
      <c r="X334" s="104"/>
      <c r="Y334" s="104"/>
      <c r="Z334" s="103"/>
      <c r="AA334" s="103"/>
      <c r="AB334" s="102"/>
      <c r="AC334" s="102"/>
      <c r="AD334" s="102"/>
      <c r="AE334" s="102"/>
      <c r="AF334" s="104"/>
      <c r="AG334" s="104"/>
      <c r="AH334" s="103"/>
      <c r="AI334" s="103"/>
      <c r="AJ334" s="102"/>
      <c r="AK334" s="102"/>
      <c r="AL334" s="102"/>
      <c r="AM334" s="102"/>
      <c r="AN334" s="104"/>
      <c r="AO334" s="104"/>
      <c r="AP334" s="103"/>
      <c r="AQ334" s="103"/>
      <c r="AR334" s="102"/>
      <c r="AS334" s="102"/>
      <c r="AT334" s="102"/>
      <c r="AU334" s="102"/>
      <c r="AV334" s="104"/>
      <c r="AW334" s="104"/>
      <c r="AX334" s="103"/>
      <c r="AY334" s="103"/>
      <c r="AZ334" s="102"/>
      <c r="BA334" s="102"/>
      <c r="BB334" s="102"/>
      <c r="BC334" s="102"/>
      <c r="BD334" s="104"/>
      <c r="BE334" s="104"/>
      <c r="BF334" s="103"/>
      <c r="BG334" s="103"/>
      <c r="BH334" s="102"/>
      <c r="BI334" s="102"/>
      <c r="BJ334" s="102"/>
      <c r="BK334" s="102"/>
      <c r="BL334" s="104"/>
      <c r="BM334" s="104"/>
      <c r="BN334" s="103"/>
      <c r="BO334" s="103"/>
      <c r="BP334" s="102"/>
      <c r="BQ334" s="102"/>
      <c r="BR334" s="102"/>
      <c r="BS334" s="102"/>
      <c r="BT334" s="104"/>
      <c r="BU334" s="104"/>
      <c r="BV334" s="103"/>
      <c r="BW334" s="103"/>
      <c r="BX334" s="102"/>
      <c r="BY334" s="102"/>
      <c r="BZ334" s="102"/>
      <c r="CA334" s="102"/>
      <c r="CB334" s="104"/>
      <c r="CC334" s="104"/>
      <c r="CD334" s="103"/>
      <c r="CE334" s="103"/>
      <c r="CF334" s="102"/>
      <c r="CG334" s="102"/>
      <c r="CH334" s="102"/>
      <c r="CI334" s="102"/>
      <c r="CJ334" s="104"/>
      <c r="CK334" s="104"/>
      <c r="CL334" s="103"/>
      <c r="CM334" s="103"/>
      <c r="CN334" s="102"/>
      <c r="CO334" s="102"/>
      <c r="CP334" s="102"/>
      <c r="CQ334" s="102"/>
      <c r="CR334" s="104"/>
      <c r="CS334" s="104"/>
      <c r="CT334" s="103"/>
      <c r="CU334" s="103"/>
      <c r="CV334" s="102"/>
      <c r="CW334" s="102"/>
      <c r="CX334" s="102"/>
      <c r="CY334" s="102"/>
      <c r="CZ334" s="104"/>
      <c r="DA334" s="104"/>
      <c r="DB334" s="103"/>
      <c r="DC334" s="103"/>
      <c r="DD334" s="102"/>
      <c r="DE334" s="102"/>
      <c r="DF334" s="102"/>
      <c r="DG334" s="102"/>
      <c r="DH334" s="104"/>
      <c r="DI334" s="104"/>
      <c r="DJ334" s="103"/>
      <c r="DK334" s="103"/>
      <c r="DL334" s="102"/>
      <c r="DM334" s="102"/>
      <c r="DN334" s="102"/>
      <c r="DO334" s="102"/>
      <c r="DP334" s="104"/>
      <c r="DQ334" s="104"/>
      <c r="DR334" s="103"/>
      <c r="DS334" s="103"/>
      <c r="DT334" s="102"/>
      <c r="DU334" s="102"/>
      <c r="DV334" s="102"/>
      <c r="DW334" s="102"/>
      <c r="DX334" s="104"/>
      <c r="DY334" s="104"/>
      <c r="DZ334" s="103"/>
      <c r="EA334" s="103"/>
      <c r="EB334" s="102"/>
      <c r="EC334" s="102"/>
      <c r="ED334" s="102"/>
      <c r="EE334" s="102"/>
      <c r="EF334" s="104"/>
      <c r="EG334" s="104"/>
      <c r="EH334" s="103"/>
      <c r="EI334" s="103"/>
      <c r="EJ334" s="102"/>
      <c r="EK334" s="102"/>
      <c r="EL334" s="102"/>
      <c r="EM334" s="102"/>
      <c r="EN334" s="104"/>
      <c r="EO334" s="104"/>
      <c r="EP334" s="103"/>
      <c r="EQ334" s="103"/>
      <c r="ER334" s="102"/>
      <c r="ES334" s="102"/>
      <c r="ET334" s="102"/>
      <c r="EU334" s="102"/>
      <c r="EV334" s="104"/>
      <c r="EW334" s="104"/>
      <c r="EX334" s="103"/>
      <c r="EY334" s="103"/>
      <c r="EZ334" s="102"/>
      <c r="FA334" s="102"/>
      <c r="FB334" s="102"/>
      <c r="FC334" s="102"/>
      <c r="FD334" s="104"/>
      <c r="FE334" s="104"/>
    </row>
    <row r="335" s="84" customFormat="true" ht="13.8" hidden="false" customHeight="false" outlineLevel="0" collapsed="false">
      <c r="A335" s="87"/>
      <c r="B335" s="99" t="s">
        <v>218</v>
      </c>
      <c r="C335" s="99"/>
      <c r="D335" s="102"/>
      <c r="E335" s="102"/>
      <c r="F335" s="99" t="s">
        <v>219</v>
      </c>
      <c r="G335" s="99"/>
      <c r="H335" s="101" t="s">
        <v>220</v>
      </c>
      <c r="I335" s="101"/>
      <c r="J335" s="99" t="s">
        <v>218</v>
      </c>
      <c r="K335" s="99"/>
      <c r="L335" s="102"/>
      <c r="M335" s="102"/>
      <c r="N335" s="99" t="s">
        <v>219</v>
      </c>
      <c r="O335" s="99"/>
      <c r="P335" s="101" t="s">
        <v>220</v>
      </c>
      <c r="Q335" s="101"/>
      <c r="R335" s="103"/>
      <c r="S335" s="103"/>
      <c r="T335" s="102"/>
      <c r="U335" s="102"/>
      <c r="V335" s="102"/>
      <c r="W335" s="102"/>
      <c r="X335" s="104"/>
      <c r="Y335" s="104"/>
      <c r="Z335" s="103"/>
      <c r="AA335" s="103"/>
      <c r="AB335" s="102"/>
      <c r="AC335" s="102"/>
      <c r="AD335" s="102"/>
      <c r="AE335" s="102"/>
      <c r="AF335" s="104"/>
      <c r="AG335" s="104"/>
      <c r="AH335" s="103"/>
      <c r="AI335" s="103"/>
      <c r="AJ335" s="102"/>
      <c r="AK335" s="102"/>
      <c r="AL335" s="102"/>
      <c r="AM335" s="102"/>
      <c r="AN335" s="104"/>
      <c r="AO335" s="104"/>
      <c r="AP335" s="103"/>
      <c r="AQ335" s="103"/>
      <c r="AR335" s="102"/>
      <c r="AS335" s="102"/>
      <c r="AT335" s="102"/>
      <c r="AU335" s="102"/>
      <c r="AV335" s="104"/>
      <c r="AW335" s="104"/>
      <c r="AX335" s="103"/>
      <c r="AY335" s="103"/>
      <c r="AZ335" s="102"/>
      <c r="BA335" s="102"/>
      <c r="BB335" s="102"/>
      <c r="BC335" s="102"/>
      <c r="BD335" s="104"/>
      <c r="BE335" s="104"/>
      <c r="BF335" s="103"/>
      <c r="BG335" s="103"/>
      <c r="BH335" s="102"/>
      <c r="BI335" s="102"/>
      <c r="BJ335" s="102"/>
      <c r="BK335" s="102"/>
      <c r="BL335" s="104"/>
      <c r="BM335" s="104"/>
      <c r="BN335" s="103"/>
      <c r="BO335" s="103"/>
      <c r="BP335" s="102"/>
      <c r="BQ335" s="102"/>
      <c r="BR335" s="102"/>
      <c r="BS335" s="102"/>
      <c r="BT335" s="104"/>
      <c r="BU335" s="104"/>
      <c r="BV335" s="103"/>
      <c r="BW335" s="103"/>
      <c r="BX335" s="102"/>
      <c r="BY335" s="102"/>
      <c r="BZ335" s="102"/>
      <c r="CA335" s="102"/>
      <c r="CB335" s="104"/>
      <c r="CC335" s="104"/>
      <c r="CD335" s="103"/>
      <c r="CE335" s="103"/>
      <c r="CF335" s="102"/>
      <c r="CG335" s="102"/>
      <c r="CH335" s="102"/>
      <c r="CI335" s="102"/>
      <c r="CJ335" s="104"/>
      <c r="CK335" s="104"/>
      <c r="CL335" s="103"/>
      <c r="CM335" s="103"/>
      <c r="CN335" s="102"/>
      <c r="CO335" s="102"/>
      <c r="CP335" s="102"/>
      <c r="CQ335" s="102"/>
      <c r="CR335" s="104"/>
      <c r="CS335" s="104"/>
      <c r="CT335" s="103"/>
      <c r="CU335" s="103"/>
      <c r="CV335" s="102"/>
      <c r="CW335" s="102"/>
      <c r="CX335" s="102"/>
      <c r="CY335" s="102"/>
      <c r="CZ335" s="104"/>
      <c r="DA335" s="104"/>
      <c r="DB335" s="103"/>
      <c r="DC335" s="103"/>
      <c r="DD335" s="102"/>
      <c r="DE335" s="102"/>
      <c r="DF335" s="102"/>
      <c r="DG335" s="102"/>
      <c r="DH335" s="104"/>
      <c r="DI335" s="104"/>
      <c r="DJ335" s="103"/>
      <c r="DK335" s="103"/>
      <c r="DL335" s="102"/>
      <c r="DM335" s="102"/>
      <c r="DN335" s="102"/>
      <c r="DO335" s="102"/>
      <c r="DP335" s="104"/>
      <c r="DQ335" s="104"/>
      <c r="DR335" s="103"/>
      <c r="DS335" s="103"/>
      <c r="DT335" s="102"/>
      <c r="DU335" s="102"/>
      <c r="DV335" s="102"/>
      <c r="DW335" s="102"/>
      <c r="DX335" s="104"/>
      <c r="DY335" s="104"/>
      <c r="DZ335" s="103"/>
      <c r="EA335" s="103"/>
      <c r="EB335" s="102"/>
      <c r="EC335" s="102"/>
      <c r="ED335" s="102"/>
      <c r="EE335" s="102"/>
      <c r="EF335" s="104"/>
      <c r="EG335" s="104"/>
      <c r="EH335" s="103"/>
      <c r="EI335" s="103"/>
      <c r="EJ335" s="102"/>
      <c r="EK335" s="102"/>
      <c r="EL335" s="102"/>
      <c r="EM335" s="102"/>
      <c r="EN335" s="104"/>
      <c r="EO335" s="104"/>
      <c r="EP335" s="103"/>
      <c r="EQ335" s="103"/>
      <c r="ER335" s="102"/>
      <c r="ES335" s="102"/>
      <c r="ET335" s="102"/>
      <c r="EU335" s="102"/>
      <c r="EV335" s="104"/>
      <c r="EW335" s="104"/>
      <c r="EX335" s="103"/>
      <c r="EY335" s="103"/>
      <c r="EZ335" s="102"/>
      <c r="FA335" s="102"/>
      <c r="FB335" s="102"/>
      <c r="FC335" s="102"/>
      <c r="FD335" s="104"/>
      <c r="FE335" s="104"/>
    </row>
    <row r="336" s="84" customFormat="true" ht="13.8" hidden="false" customHeight="false" outlineLevel="0" collapsed="false">
      <c r="A336" s="87"/>
      <c r="B336" s="99" t="s">
        <v>221</v>
      </c>
      <c r="C336" s="99"/>
      <c r="D336" s="102"/>
      <c r="E336" s="102"/>
      <c r="F336" s="99" t="s">
        <v>222</v>
      </c>
      <c r="G336" s="99"/>
      <c r="H336" s="104"/>
      <c r="I336" s="104"/>
      <c r="J336" s="99" t="s">
        <v>221</v>
      </c>
      <c r="K336" s="99"/>
      <c r="L336" s="102"/>
      <c r="M336" s="102"/>
      <c r="N336" s="99" t="s">
        <v>222</v>
      </c>
      <c r="O336" s="99"/>
      <c r="P336" s="104"/>
      <c r="Q336" s="104"/>
      <c r="R336" s="103"/>
      <c r="S336" s="103"/>
      <c r="T336" s="102"/>
      <c r="U336" s="102"/>
      <c r="V336" s="102"/>
      <c r="W336" s="102"/>
      <c r="X336" s="104"/>
      <c r="Y336" s="104"/>
      <c r="Z336" s="103"/>
      <c r="AA336" s="103"/>
      <c r="AB336" s="102"/>
      <c r="AC336" s="102"/>
      <c r="AD336" s="102"/>
      <c r="AE336" s="102"/>
      <c r="AF336" s="104"/>
      <c r="AG336" s="104"/>
      <c r="AH336" s="103"/>
      <c r="AI336" s="103"/>
      <c r="AJ336" s="102"/>
      <c r="AK336" s="102"/>
      <c r="AL336" s="102"/>
      <c r="AM336" s="102"/>
      <c r="AN336" s="104"/>
      <c r="AO336" s="104"/>
      <c r="AP336" s="103"/>
      <c r="AQ336" s="103"/>
      <c r="AR336" s="102"/>
      <c r="AS336" s="102"/>
      <c r="AT336" s="102"/>
      <c r="AU336" s="102"/>
      <c r="AV336" s="104"/>
      <c r="AW336" s="104"/>
      <c r="AX336" s="103"/>
      <c r="AY336" s="103"/>
      <c r="AZ336" s="102"/>
      <c r="BA336" s="102"/>
      <c r="BB336" s="102"/>
      <c r="BC336" s="102"/>
      <c r="BD336" s="104"/>
      <c r="BE336" s="104"/>
      <c r="BF336" s="103"/>
      <c r="BG336" s="103"/>
      <c r="BH336" s="102"/>
      <c r="BI336" s="102"/>
      <c r="BJ336" s="102"/>
      <c r="BK336" s="102"/>
      <c r="BL336" s="104"/>
      <c r="BM336" s="104"/>
      <c r="BN336" s="103"/>
      <c r="BO336" s="103"/>
      <c r="BP336" s="102"/>
      <c r="BQ336" s="102"/>
      <c r="BR336" s="102"/>
      <c r="BS336" s="102"/>
      <c r="BT336" s="104"/>
      <c r="BU336" s="104"/>
      <c r="BV336" s="103"/>
      <c r="BW336" s="103"/>
      <c r="BX336" s="102"/>
      <c r="BY336" s="102"/>
      <c r="BZ336" s="102"/>
      <c r="CA336" s="102"/>
      <c r="CB336" s="104"/>
      <c r="CC336" s="104"/>
      <c r="CD336" s="103"/>
      <c r="CE336" s="103"/>
      <c r="CF336" s="102"/>
      <c r="CG336" s="102"/>
      <c r="CH336" s="102"/>
      <c r="CI336" s="102"/>
      <c r="CJ336" s="104"/>
      <c r="CK336" s="104"/>
      <c r="CL336" s="103"/>
      <c r="CM336" s="103"/>
      <c r="CN336" s="102"/>
      <c r="CO336" s="102"/>
      <c r="CP336" s="102"/>
      <c r="CQ336" s="102"/>
      <c r="CR336" s="104"/>
      <c r="CS336" s="104"/>
      <c r="CT336" s="103"/>
      <c r="CU336" s="103"/>
      <c r="CV336" s="102"/>
      <c r="CW336" s="102"/>
      <c r="CX336" s="102"/>
      <c r="CY336" s="102"/>
      <c r="CZ336" s="104"/>
      <c r="DA336" s="104"/>
      <c r="DB336" s="103"/>
      <c r="DC336" s="103"/>
      <c r="DD336" s="102"/>
      <c r="DE336" s="102"/>
      <c r="DF336" s="102"/>
      <c r="DG336" s="102"/>
      <c r="DH336" s="104"/>
      <c r="DI336" s="104"/>
      <c r="DJ336" s="103"/>
      <c r="DK336" s="103"/>
      <c r="DL336" s="102"/>
      <c r="DM336" s="102"/>
      <c r="DN336" s="102"/>
      <c r="DO336" s="102"/>
      <c r="DP336" s="104"/>
      <c r="DQ336" s="104"/>
      <c r="DR336" s="103"/>
      <c r="DS336" s="103"/>
      <c r="DT336" s="102"/>
      <c r="DU336" s="102"/>
      <c r="DV336" s="102"/>
      <c r="DW336" s="102"/>
      <c r="DX336" s="104"/>
      <c r="DY336" s="104"/>
      <c r="DZ336" s="103"/>
      <c r="EA336" s="103"/>
      <c r="EB336" s="102"/>
      <c r="EC336" s="102"/>
      <c r="ED336" s="102"/>
      <c r="EE336" s="102"/>
      <c r="EF336" s="104"/>
      <c r="EG336" s="104"/>
      <c r="EH336" s="103"/>
      <c r="EI336" s="103"/>
      <c r="EJ336" s="102"/>
      <c r="EK336" s="102"/>
      <c r="EL336" s="102"/>
      <c r="EM336" s="102"/>
      <c r="EN336" s="104"/>
      <c r="EO336" s="104"/>
      <c r="EP336" s="103"/>
      <c r="EQ336" s="103"/>
      <c r="ER336" s="102"/>
      <c r="ES336" s="102"/>
      <c r="ET336" s="102"/>
      <c r="EU336" s="102"/>
      <c r="EV336" s="104"/>
      <c r="EW336" s="104"/>
      <c r="EX336" s="103"/>
      <c r="EY336" s="103"/>
      <c r="EZ336" s="102"/>
      <c r="FA336" s="102"/>
      <c r="FB336" s="102"/>
      <c r="FC336" s="102"/>
      <c r="FD336" s="104"/>
      <c r="FE336" s="104"/>
    </row>
    <row r="337" s="84" customFormat="true" ht="13.8" hidden="false" customHeight="false" outlineLevel="0" collapsed="false">
      <c r="A337" s="87"/>
      <c r="B337" s="99" t="s">
        <v>223</v>
      </c>
      <c r="C337" s="99"/>
      <c r="D337" s="102"/>
      <c r="E337" s="102"/>
      <c r="F337" s="99" t="s">
        <v>224</v>
      </c>
      <c r="G337" s="99"/>
      <c r="H337" s="104"/>
      <c r="I337" s="104"/>
      <c r="J337" s="99" t="s">
        <v>223</v>
      </c>
      <c r="K337" s="99"/>
      <c r="L337" s="102"/>
      <c r="M337" s="102"/>
      <c r="N337" s="99" t="s">
        <v>224</v>
      </c>
      <c r="O337" s="99"/>
      <c r="P337" s="104"/>
      <c r="Q337" s="104"/>
      <c r="R337" s="103"/>
      <c r="S337" s="103"/>
      <c r="T337" s="102"/>
      <c r="U337" s="102"/>
      <c r="V337" s="102"/>
      <c r="W337" s="102"/>
      <c r="X337" s="104"/>
      <c r="Y337" s="104"/>
      <c r="Z337" s="103"/>
      <c r="AA337" s="103"/>
      <c r="AB337" s="102"/>
      <c r="AC337" s="102"/>
      <c r="AD337" s="102"/>
      <c r="AE337" s="102"/>
      <c r="AF337" s="104"/>
      <c r="AG337" s="104"/>
      <c r="AH337" s="103"/>
      <c r="AI337" s="103"/>
      <c r="AJ337" s="102"/>
      <c r="AK337" s="102"/>
      <c r="AL337" s="102"/>
      <c r="AM337" s="102"/>
      <c r="AN337" s="104"/>
      <c r="AO337" s="104"/>
      <c r="AP337" s="103"/>
      <c r="AQ337" s="103"/>
      <c r="AR337" s="102"/>
      <c r="AS337" s="102"/>
      <c r="AT337" s="102"/>
      <c r="AU337" s="102"/>
      <c r="AV337" s="104"/>
      <c r="AW337" s="104"/>
      <c r="AX337" s="103"/>
      <c r="AY337" s="103"/>
      <c r="AZ337" s="102"/>
      <c r="BA337" s="102"/>
      <c r="BB337" s="102"/>
      <c r="BC337" s="102"/>
      <c r="BD337" s="104"/>
      <c r="BE337" s="104"/>
      <c r="BF337" s="103"/>
      <c r="BG337" s="103"/>
      <c r="BH337" s="102"/>
      <c r="BI337" s="102"/>
      <c r="BJ337" s="102"/>
      <c r="BK337" s="102"/>
      <c r="BL337" s="104"/>
      <c r="BM337" s="104"/>
      <c r="BN337" s="103"/>
      <c r="BO337" s="103"/>
      <c r="BP337" s="102"/>
      <c r="BQ337" s="102"/>
      <c r="BR337" s="102"/>
      <c r="BS337" s="102"/>
      <c r="BT337" s="104"/>
      <c r="BU337" s="104"/>
      <c r="BV337" s="103"/>
      <c r="BW337" s="103"/>
      <c r="BX337" s="102"/>
      <c r="BY337" s="102"/>
      <c r="BZ337" s="102"/>
      <c r="CA337" s="102"/>
      <c r="CB337" s="104"/>
      <c r="CC337" s="104"/>
      <c r="CD337" s="103"/>
      <c r="CE337" s="103"/>
      <c r="CF337" s="102"/>
      <c r="CG337" s="102"/>
      <c r="CH337" s="102"/>
      <c r="CI337" s="102"/>
      <c r="CJ337" s="104"/>
      <c r="CK337" s="104"/>
      <c r="CL337" s="103"/>
      <c r="CM337" s="103"/>
      <c r="CN337" s="102"/>
      <c r="CO337" s="102"/>
      <c r="CP337" s="102"/>
      <c r="CQ337" s="102"/>
      <c r="CR337" s="104"/>
      <c r="CS337" s="104"/>
      <c r="CT337" s="103"/>
      <c r="CU337" s="103"/>
      <c r="CV337" s="102"/>
      <c r="CW337" s="102"/>
      <c r="CX337" s="102"/>
      <c r="CY337" s="102"/>
      <c r="CZ337" s="104"/>
      <c r="DA337" s="104"/>
      <c r="DB337" s="103"/>
      <c r="DC337" s="103"/>
      <c r="DD337" s="102"/>
      <c r="DE337" s="102"/>
      <c r="DF337" s="102"/>
      <c r="DG337" s="102"/>
      <c r="DH337" s="104"/>
      <c r="DI337" s="104"/>
      <c r="DJ337" s="103"/>
      <c r="DK337" s="103"/>
      <c r="DL337" s="102"/>
      <c r="DM337" s="102"/>
      <c r="DN337" s="102"/>
      <c r="DO337" s="102"/>
      <c r="DP337" s="104"/>
      <c r="DQ337" s="104"/>
      <c r="DR337" s="103"/>
      <c r="DS337" s="103"/>
      <c r="DT337" s="102"/>
      <c r="DU337" s="102"/>
      <c r="DV337" s="102"/>
      <c r="DW337" s="102"/>
      <c r="DX337" s="104"/>
      <c r="DY337" s="104"/>
      <c r="DZ337" s="103"/>
      <c r="EA337" s="103"/>
      <c r="EB337" s="102"/>
      <c r="EC337" s="102"/>
      <c r="ED337" s="102"/>
      <c r="EE337" s="102"/>
      <c r="EF337" s="104"/>
      <c r="EG337" s="104"/>
      <c r="EH337" s="103"/>
      <c r="EI337" s="103"/>
      <c r="EJ337" s="102"/>
      <c r="EK337" s="102"/>
      <c r="EL337" s="102"/>
      <c r="EM337" s="102"/>
      <c r="EN337" s="104"/>
      <c r="EO337" s="104"/>
      <c r="EP337" s="103"/>
      <c r="EQ337" s="103"/>
      <c r="ER337" s="102"/>
      <c r="ES337" s="102"/>
      <c r="ET337" s="102"/>
      <c r="EU337" s="102"/>
      <c r="EV337" s="104"/>
      <c r="EW337" s="104"/>
      <c r="EX337" s="103"/>
      <c r="EY337" s="103"/>
      <c r="EZ337" s="102"/>
      <c r="FA337" s="102"/>
      <c r="FB337" s="102"/>
      <c r="FC337" s="102"/>
      <c r="FD337" s="104"/>
      <c r="FE337" s="104"/>
    </row>
    <row r="338" s="84" customFormat="true" ht="13.8" hidden="false" customHeight="false" outlineLevel="0" collapsed="false">
      <c r="A338" s="87"/>
      <c r="B338" s="99" t="s">
        <v>225</v>
      </c>
      <c r="C338" s="99"/>
      <c r="D338" s="102"/>
      <c r="E338" s="102"/>
      <c r="F338" s="99" t="s">
        <v>226</v>
      </c>
      <c r="G338" s="99"/>
      <c r="H338" s="104"/>
      <c r="I338" s="104"/>
      <c r="J338" s="99" t="s">
        <v>225</v>
      </c>
      <c r="K338" s="99"/>
      <c r="L338" s="102"/>
      <c r="M338" s="102"/>
      <c r="N338" s="99" t="s">
        <v>226</v>
      </c>
      <c r="O338" s="99"/>
      <c r="P338" s="104"/>
      <c r="Q338" s="104"/>
      <c r="R338" s="103"/>
      <c r="S338" s="103"/>
      <c r="T338" s="102"/>
      <c r="U338" s="102"/>
      <c r="V338" s="102"/>
      <c r="W338" s="102"/>
      <c r="X338" s="104"/>
      <c r="Y338" s="104"/>
      <c r="Z338" s="103"/>
      <c r="AA338" s="103"/>
      <c r="AB338" s="102"/>
      <c r="AC338" s="102"/>
      <c r="AD338" s="102"/>
      <c r="AE338" s="102"/>
      <c r="AF338" s="104"/>
      <c r="AG338" s="104"/>
      <c r="AH338" s="103"/>
      <c r="AI338" s="103"/>
      <c r="AJ338" s="102"/>
      <c r="AK338" s="102"/>
      <c r="AL338" s="102"/>
      <c r="AM338" s="102"/>
      <c r="AN338" s="104"/>
      <c r="AO338" s="104"/>
      <c r="AP338" s="103"/>
      <c r="AQ338" s="103"/>
      <c r="AR338" s="102"/>
      <c r="AS338" s="102"/>
      <c r="AT338" s="102"/>
      <c r="AU338" s="102"/>
      <c r="AV338" s="104"/>
      <c r="AW338" s="104"/>
      <c r="AX338" s="103"/>
      <c r="AY338" s="103"/>
      <c r="AZ338" s="102"/>
      <c r="BA338" s="102"/>
      <c r="BB338" s="102"/>
      <c r="BC338" s="102"/>
      <c r="BD338" s="104"/>
      <c r="BE338" s="104"/>
      <c r="BF338" s="103"/>
      <c r="BG338" s="103"/>
      <c r="BH338" s="102"/>
      <c r="BI338" s="102"/>
      <c r="BJ338" s="102"/>
      <c r="BK338" s="102"/>
      <c r="BL338" s="104"/>
      <c r="BM338" s="104"/>
      <c r="BN338" s="103"/>
      <c r="BO338" s="103"/>
      <c r="BP338" s="102"/>
      <c r="BQ338" s="102"/>
      <c r="BR338" s="102"/>
      <c r="BS338" s="102"/>
      <c r="BT338" s="104"/>
      <c r="BU338" s="104"/>
      <c r="BV338" s="103"/>
      <c r="BW338" s="103"/>
      <c r="BX338" s="102"/>
      <c r="BY338" s="102"/>
      <c r="BZ338" s="102"/>
      <c r="CA338" s="102"/>
      <c r="CB338" s="104"/>
      <c r="CC338" s="104"/>
      <c r="CD338" s="103"/>
      <c r="CE338" s="103"/>
      <c r="CF338" s="102"/>
      <c r="CG338" s="102"/>
      <c r="CH338" s="102"/>
      <c r="CI338" s="102"/>
      <c r="CJ338" s="104"/>
      <c r="CK338" s="104"/>
      <c r="CL338" s="103"/>
      <c r="CM338" s="103"/>
      <c r="CN338" s="102"/>
      <c r="CO338" s="102"/>
      <c r="CP338" s="102"/>
      <c r="CQ338" s="102"/>
      <c r="CR338" s="104"/>
      <c r="CS338" s="104"/>
      <c r="CT338" s="103"/>
      <c r="CU338" s="103"/>
      <c r="CV338" s="102"/>
      <c r="CW338" s="102"/>
      <c r="CX338" s="102"/>
      <c r="CY338" s="102"/>
      <c r="CZ338" s="104"/>
      <c r="DA338" s="104"/>
      <c r="DB338" s="103"/>
      <c r="DC338" s="103"/>
      <c r="DD338" s="102"/>
      <c r="DE338" s="102"/>
      <c r="DF338" s="102"/>
      <c r="DG338" s="102"/>
      <c r="DH338" s="104"/>
      <c r="DI338" s="104"/>
      <c r="DJ338" s="103"/>
      <c r="DK338" s="103"/>
      <c r="DL338" s="102"/>
      <c r="DM338" s="102"/>
      <c r="DN338" s="102"/>
      <c r="DO338" s="102"/>
      <c r="DP338" s="104"/>
      <c r="DQ338" s="104"/>
      <c r="DR338" s="103"/>
      <c r="DS338" s="103"/>
      <c r="DT338" s="102"/>
      <c r="DU338" s="102"/>
      <c r="DV338" s="102"/>
      <c r="DW338" s="102"/>
      <c r="DX338" s="104"/>
      <c r="DY338" s="104"/>
      <c r="DZ338" s="103"/>
      <c r="EA338" s="103"/>
      <c r="EB338" s="102"/>
      <c r="EC338" s="102"/>
      <c r="ED338" s="102"/>
      <c r="EE338" s="102"/>
      <c r="EF338" s="104"/>
      <c r="EG338" s="104"/>
      <c r="EH338" s="103"/>
      <c r="EI338" s="103"/>
      <c r="EJ338" s="102"/>
      <c r="EK338" s="102"/>
      <c r="EL338" s="102"/>
      <c r="EM338" s="102"/>
      <c r="EN338" s="104"/>
      <c r="EO338" s="104"/>
      <c r="EP338" s="103"/>
      <c r="EQ338" s="103"/>
      <c r="ER338" s="102"/>
      <c r="ES338" s="102"/>
      <c r="ET338" s="102"/>
      <c r="EU338" s="102"/>
      <c r="EV338" s="104"/>
      <c r="EW338" s="104"/>
      <c r="EX338" s="103"/>
      <c r="EY338" s="103"/>
      <c r="EZ338" s="102"/>
      <c r="FA338" s="102"/>
      <c r="FB338" s="102"/>
      <c r="FC338" s="102"/>
      <c r="FD338" s="104"/>
      <c r="FE338" s="104"/>
    </row>
    <row r="339" s="84" customFormat="true" ht="13.8" hidden="false" customHeight="false" outlineLevel="0" collapsed="false">
      <c r="A339" s="87"/>
      <c r="B339" s="103"/>
      <c r="C339" s="103"/>
      <c r="D339" s="102"/>
      <c r="E339" s="102"/>
      <c r="F339" s="99" t="s">
        <v>227</v>
      </c>
      <c r="G339" s="99"/>
      <c r="H339" s="104"/>
      <c r="I339" s="104"/>
      <c r="J339" s="103"/>
      <c r="K339" s="103"/>
      <c r="L339" s="102"/>
      <c r="M339" s="102"/>
      <c r="N339" s="99" t="s">
        <v>227</v>
      </c>
      <c r="O339" s="99"/>
      <c r="P339" s="104"/>
      <c r="Q339" s="104"/>
      <c r="R339" s="103"/>
      <c r="S339" s="103"/>
      <c r="T339" s="102"/>
      <c r="U339" s="102"/>
      <c r="V339" s="102"/>
      <c r="W339" s="102"/>
      <c r="X339" s="104"/>
      <c r="Y339" s="104"/>
      <c r="Z339" s="103"/>
      <c r="AA339" s="103"/>
      <c r="AB339" s="102"/>
      <c r="AC339" s="102"/>
      <c r="AD339" s="102"/>
      <c r="AE339" s="102"/>
      <c r="AF339" s="104"/>
      <c r="AG339" s="104"/>
      <c r="AH339" s="103"/>
      <c r="AI339" s="103"/>
      <c r="AJ339" s="102"/>
      <c r="AK339" s="102"/>
      <c r="AL339" s="102"/>
      <c r="AM339" s="102"/>
      <c r="AN339" s="104"/>
      <c r="AO339" s="104"/>
      <c r="AP339" s="103"/>
      <c r="AQ339" s="103"/>
      <c r="AR339" s="102"/>
      <c r="AS339" s="102"/>
      <c r="AT339" s="102"/>
      <c r="AU339" s="102"/>
      <c r="AV339" s="104"/>
      <c r="AW339" s="104"/>
      <c r="AX339" s="103"/>
      <c r="AY339" s="103"/>
      <c r="AZ339" s="102"/>
      <c r="BA339" s="102"/>
      <c r="BB339" s="102"/>
      <c r="BC339" s="102"/>
      <c r="BD339" s="104"/>
      <c r="BE339" s="104"/>
      <c r="BF339" s="103"/>
      <c r="BG339" s="103"/>
      <c r="BH339" s="102"/>
      <c r="BI339" s="102"/>
      <c r="BJ339" s="102"/>
      <c r="BK339" s="102"/>
      <c r="BL339" s="104"/>
      <c r="BM339" s="104"/>
      <c r="BN339" s="103"/>
      <c r="BO339" s="103"/>
      <c r="BP339" s="102"/>
      <c r="BQ339" s="102"/>
      <c r="BR339" s="102"/>
      <c r="BS339" s="102"/>
      <c r="BT339" s="104"/>
      <c r="BU339" s="104"/>
      <c r="BV339" s="103"/>
      <c r="BW339" s="103"/>
      <c r="BX339" s="102"/>
      <c r="BY339" s="102"/>
      <c r="BZ339" s="102"/>
      <c r="CA339" s="102"/>
      <c r="CB339" s="104"/>
      <c r="CC339" s="104"/>
      <c r="CD339" s="103"/>
      <c r="CE339" s="103"/>
      <c r="CF339" s="102"/>
      <c r="CG339" s="102"/>
      <c r="CH339" s="102"/>
      <c r="CI339" s="102"/>
      <c r="CJ339" s="104"/>
      <c r="CK339" s="104"/>
      <c r="CL339" s="103"/>
      <c r="CM339" s="103"/>
      <c r="CN339" s="102"/>
      <c r="CO339" s="102"/>
      <c r="CP339" s="102"/>
      <c r="CQ339" s="102"/>
      <c r="CR339" s="104"/>
      <c r="CS339" s="104"/>
      <c r="CT339" s="103"/>
      <c r="CU339" s="103"/>
      <c r="CV339" s="102"/>
      <c r="CW339" s="102"/>
      <c r="CX339" s="102"/>
      <c r="CY339" s="102"/>
      <c r="CZ339" s="104"/>
      <c r="DA339" s="104"/>
      <c r="DB339" s="103"/>
      <c r="DC339" s="103"/>
      <c r="DD339" s="102"/>
      <c r="DE339" s="102"/>
      <c r="DF339" s="102"/>
      <c r="DG339" s="102"/>
      <c r="DH339" s="104"/>
      <c r="DI339" s="104"/>
      <c r="DJ339" s="103"/>
      <c r="DK339" s="103"/>
      <c r="DL339" s="102"/>
      <c r="DM339" s="102"/>
      <c r="DN339" s="102"/>
      <c r="DO339" s="102"/>
      <c r="DP339" s="104"/>
      <c r="DQ339" s="104"/>
      <c r="DR339" s="103"/>
      <c r="DS339" s="103"/>
      <c r="DT339" s="102"/>
      <c r="DU339" s="102"/>
      <c r="DV339" s="102"/>
      <c r="DW339" s="102"/>
      <c r="DX339" s="104"/>
      <c r="DY339" s="104"/>
      <c r="DZ339" s="103"/>
      <c r="EA339" s="103"/>
      <c r="EB339" s="102"/>
      <c r="EC339" s="102"/>
      <c r="ED339" s="102"/>
      <c r="EE339" s="102"/>
      <c r="EF339" s="104"/>
      <c r="EG339" s="104"/>
      <c r="EH339" s="103"/>
      <c r="EI339" s="103"/>
      <c r="EJ339" s="102"/>
      <c r="EK339" s="102"/>
      <c r="EL339" s="102"/>
      <c r="EM339" s="102"/>
      <c r="EN339" s="104"/>
      <c r="EO339" s="104"/>
      <c r="EP339" s="103"/>
      <c r="EQ339" s="103"/>
      <c r="ER339" s="102"/>
      <c r="ES339" s="102"/>
      <c r="ET339" s="102"/>
      <c r="EU339" s="102"/>
      <c r="EV339" s="104"/>
      <c r="EW339" s="104"/>
      <c r="EX339" s="103"/>
      <c r="EY339" s="103"/>
      <c r="EZ339" s="102"/>
      <c r="FA339" s="102"/>
      <c r="FB339" s="102"/>
      <c r="FC339" s="102"/>
      <c r="FD339" s="104"/>
      <c r="FE339" s="104"/>
    </row>
    <row r="340" s="84" customFormat="true" ht="13.8" hidden="false" customHeight="false" outlineLevel="0" collapsed="false">
      <c r="A340" s="87"/>
      <c r="B340" s="103"/>
      <c r="C340" s="103"/>
      <c r="D340" s="102"/>
      <c r="E340" s="102"/>
      <c r="F340" s="99" t="s">
        <v>228</v>
      </c>
      <c r="G340" s="99"/>
      <c r="H340" s="104"/>
      <c r="I340" s="104"/>
      <c r="J340" s="103"/>
      <c r="K340" s="103"/>
      <c r="L340" s="102"/>
      <c r="M340" s="102"/>
      <c r="N340" s="99" t="s">
        <v>228</v>
      </c>
      <c r="O340" s="99"/>
      <c r="P340" s="104"/>
      <c r="Q340" s="104"/>
      <c r="R340" s="103"/>
      <c r="S340" s="103"/>
      <c r="T340" s="102"/>
      <c r="U340" s="102"/>
      <c r="V340" s="102"/>
      <c r="W340" s="102"/>
      <c r="X340" s="104"/>
      <c r="Y340" s="104"/>
      <c r="Z340" s="103"/>
      <c r="AA340" s="103"/>
      <c r="AB340" s="102"/>
      <c r="AC340" s="102"/>
      <c r="AD340" s="102"/>
      <c r="AE340" s="102"/>
      <c r="AF340" s="104"/>
      <c r="AG340" s="104"/>
      <c r="AH340" s="103"/>
      <c r="AI340" s="103"/>
      <c r="AJ340" s="102"/>
      <c r="AK340" s="102"/>
      <c r="AL340" s="102"/>
      <c r="AM340" s="102"/>
      <c r="AN340" s="104"/>
      <c r="AO340" s="104"/>
      <c r="AP340" s="103"/>
      <c r="AQ340" s="103"/>
      <c r="AR340" s="102"/>
      <c r="AS340" s="102"/>
      <c r="AT340" s="102"/>
      <c r="AU340" s="102"/>
      <c r="AV340" s="104"/>
      <c r="AW340" s="104"/>
      <c r="AX340" s="103"/>
      <c r="AY340" s="103"/>
      <c r="AZ340" s="102"/>
      <c r="BA340" s="102"/>
      <c r="BB340" s="102"/>
      <c r="BC340" s="102"/>
      <c r="BD340" s="104"/>
      <c r="BE340" s="104"/>
      <c r="BF340" s="103"/>
      <c r="BG340" s="103"/>
      <c r="BH340" s="102"/>
      <c r="BI340" s="102"/>
      <c r="BJ340" s="102"/>
      <c r="BK340" s="102"/>
      <c r="BL340" s="104"/>
      <c r="BM340" s="104"/>
      <c r="BN340" s="103"/>
      <c r="BO340" s="103"/>
      <c r="BP340" s="102"/>
      <c r="BQ340" s="102"/>
      <c r="BR340" s="102"/>
      <c r="BS340" s="102"/>
      <c r="BT340" s="104"/>
      <c r="BU340" s="104"/>
      <c r="BV340" s="103"/>
      <c r="BW340" s="103"/>
      <c r="BX340" s="102"/>
      <c r="BY340" s="102"/>
      <c r="BZ340" s="102"/>
      <c r="CA340" s="102"/>
      <c r="CB340" s="104"/>
      <c r="CC340" s="104"/>
      <c r="CD340" s="103"/>
      <c r="CE340" s="103"/>
      <c r="CF340" s="102"/>
      <c r="CG340" s="102"/>
      <c r="CH340" s="102"/>
      <c r="CI340" s="102"/>
      <c r="CJ340" s="104"/>
      <c r="CK340" s="104"/>
      <c r="CL340" s="103"/>
      <c r="CM340" s="103"/>
      <c r="CN340" s="102"/>
      <c r="CO340" s="102"/>
      <c r="CP340" s="102"/>
      <c r="CQ340" s="102"/>
      <c r="CR340" s="104"/>
      <c r="CS340" s="104"/>
      <c r="CT340" s="103"/>
      <c r="CU340" s="103"/>
      <c r="CV340" s="102"/>
      <c r="CW340" s="102"/>
      <c r="CX340" s="102"/>
      <c r="CY340" s="102"/>
      <c r="CZ340" s="104"/>
      <c r="DA340" s="104"/>
      <c r="DB340" s="103"/>
      <c r="DC340" s="103"/>
      <c r="DD340" s="102"/>
      <c r="DE340" s="102"/>
      <c r="DF340" s="102"/>
      <c r="DG340" s="102"/>
      <c r="DH340" s="104"/>
      <c r="DI340" s="104"/>
      <c r="DJ340" s="103"/>
      <c r="DK340" s="103"/>
      <c r="DL340" s="102"/>
      <c r="DM340" s="102"/>
      <c r="DN340" s="102"/>
      <c r="DO340" s="102"/>
      <c r="DP340" s="104"/>
      <c r="DQ340" s="104"/>
      <c r="DR340" s="103"/>
      <c r="DS340" s="103"/>
      <c r="DT340" s="102"/>
      <c r="DU340" s="102"/>
      <c r="DV340" s="102"/>
      <c r="DW340" s="102"/>
      <c r="DX340" s="104"/>
      <c r="DY340" s="104"/>
      <c r="DZ340" s="103"/>
      <c r="EA340" s="103"/>
      <c r="EB340" s="102"/>
      <c r="EC340" s="102"/>
      <c r="ED340" s="102"/>
      <c r="EE340" s="102"/>
      <c r="EF340" s="104"/>
      <c r="EG340" s="104"/>
      <c r="EH340" s="103"/>
      <c r="EI340" s="103"/>
      <c r="EJ340" s="102"/>
      <c r="EK340" s="102"/>
      <c r="EL340" s="102"/>
      <c r="EM340" s="102"/>
      <c r="EN340" s="104"/>
      <c r="EO340" s="104"/>
      <c r="EP340" s="103"/>
      <c r="EQ340" s="103"/>
      <c r="ER340" s="102"/>
      <c r="ES340" s="102"/>
      <c r="ET340" s="102"/>
      <c r="EU340" s="102"/>
      <c r="EV340" s="104"/>
      <c r="EW340" s="104"/>
      <c r="EX340" s="103"/>
      <c r="EY340" s="103"/>
      <c r="EZ340" s="102"/>
      <c r="FA340" s="102"/>
      <c r="FB340" s="102"/>
      <c r="FC340" s="102"/>
      <c r="FD340" s="104"/>
      <c r="FE340" s="104"/>
    </row>
    <row r="341" s="84" customFormat="true" ht="13.8" hidden="false" customHeight="false" outlineLevel="0" collapsed="false">
      <c r="A341" s="87"/>
      <c r="B341" s="103"/>
      <c r="C341" s="103"/>
      <c r="D341" s="102"/>
      <c r="E341" s="102"/>
      <c r="F341" s="102"/>
      <c r="G341" s="102"/>
      <c r="H341" s="104"/>
      <c r="I341" s="104"/>
      <c r="J341" s="103"/>
      <c r="K341" s="103"/>
      <c r="L341" s="102"/>
      <c r="M341" s="102"/>
      <c r="N341" s="102"/>
      <c r="O341" s="102"/>
      <c r="P341" s="104"/>
      <c r="Q341" s="104"/>
      <c r="R341" s="103"/>
      <c r="S341" s="103"/>
      <c r="T341" s="102"/>
      <c r="U341" s="102"/>
      <c r="V341" s="102"/>
      <c r="W341" s="102"/>
      <c r="X341" s="104"/>
      <c r="Y341" s="104"/>
      <c r="Z341" s="103"/>
      <c r="AA341" s="103"/>
      <c r="AB341" s="102"/>
      <c r="AC341" s="102"/>
      <c r="AD341" s="102"/>
      <c r="AE341" s="102"/>
      <c r="AF341" s="104"/>
      <c r="AG341" s="104"/>
      <c r="AH341" s="103"/>
      <c r="AI341" s="103"/>
      <c r="AJ341" s="102"/>
      <c r="AK341" s="102"/>
      <c r="AL341" s="102"/>
      <c r="AM341" s="102"/>
      <c r="AN341" s="104"/>
      <c r="AO341" s="104"/>
      <c r="AP341" s="103"/>
      <c r="AQ341" s="103"/>
      <c r="AR341" s="102"/>
      <c r="AS341" s="102"/>
      <c r="AT341" s="102"/>
      <c r="AU341" s="102"/>
      <c r="AV341" s="104"/>
      <c r="AW341" s="104"/>
      <c r="AX341" s="103"/>
      <c r="AY341" s="103"/>
      <c r="AZ341" s="102"/>
      <c r="BA341" s="102"/>
      <c r="BB341" s="102"/>
      <c r="BC341" s="102"/>
      <c r="BD341" s="104"/>
      <c r="BE341" s="104"/>
      <c r="BF341" s="103"/>
      <c r="BG341" s="103"/>
      <c r="BH341" s="102"/>
      <c r="BI341" s="102"/>
      <c r="BJ341" s="102"/>
      <c r="BK341" s="102"/>
      <c r="BL341" s="104"/>
      <c r="BM341" s="104"/>
      <c r="BN341" s="103"/>
      <c r="BO341" s="103"/>
      <c r="BP341" s="102"/>
      <c r="BQ341" s="102"/>
      <c r="BR341" s="102"/>
      <c r="BS341" s="102"/>
      <c r="BT341" s="104"/>
      <c r="BU341" s="104"/>
      <c r="BV341" s="103"/>
      <c r="BW341" s="103"/>
      <c r="BX341" s="102"/>
      <c r="BY341" s="102"/>
      <c r="BZ341" s="102"/>
      <c r="CA341" s="102"/>
      <c r="CB341" s="104"/>
      <c r="CC341" s="104"/>
      <c r="CD341" s="103"/>
      <c r="CE341" s="103"/>
      <c r="CF341" s="102"/>
      <c r="CG341" s="102"/>
      <c r="CH341" s="102"/>
      <c r="CI341" s="102"/>
      <c r="CJ341" s="104"/>
      <c r="CK341" s="104"/>
      <c r="CL341" s="103"/>
      <c r="CM341" s="103"/>
      <c r="CN341" s="102"/>
      <c r="CO341" s="102"/>
      <c r="CP341" s="102"/>
      <c r="CQ341" s="102"/>
      <c r="CR341" s="104"/>
      <c r="CS341" s="104"/>
      <c r="CT341" s="103"/>
      <c r="CU341" s="103"/>
      <c r="CV341" s="102"/>
      <c r="CW341" s="102"/>
      <c r="CX341" s="102"/>
      <c r="CY341" s="102"/>
      <c r="CZ341" s="104"/>
      <c r="DA341" s="104"/>
      <c r="DB341" s="103"/>
      <c r="DC341" s="103"/>
      <c r="DD341" s="102"/>
      <c r="DE341" s="102"/>
      <c r="DF341" s="102"/>
      <c r="DG341" s="102"/>
      <c r="DH341" s="104"/>
      <c r="DI341" s="104"/>
      <c r="DJ341" s="103"/>
      <c r="DK341" s="103"/>
      <c r="DL341" s="102"/>
      <c r="DM341" s="102"/>
      <c r="DN341" s="102"/>
      <c r="DO341" s="102"/>
      <c r="DP341" s="104"/>
      <c r="DQ341" s="104"/>
      <c r="DR341" s="103"/>
      <c r="DS341" s="103"/>
      <c r="DT341" s="102"/>
      <c r="DU341" s="102"/>
      <c r="DV341" s="102"/>
      <c r="DW341" s="102"/>
      <c r="DX341" s="104"/>
      <c r="DY341" s="104"/>
      <c r="DZ341" s="103"/>
      <c r="EA341" s="103"/>
      <c r="EB341" s="102"/>
      <c r="EC341" s="102"/>
      <c r="ED341" s="102"/>
      <c r="EE341" s="102"/>
      <c r="EF341" s="104"/>
      <c r="EG341" s="104"/>
      <c r="EH341" s="103"/>
      <c r="EI341" s="103"/>
      <c r="EJ341" s="102"/>
      <c r="EK341" s="102"/>
      <c r="EL341" s="102"/>
      <c r="EM341" s="102"/>
      <c r="EN341" s="104"/>
      <c r="EO341" s="104"/>
      <c r="EP341" s="103"/>
      <c r="EQ341" s="103"/>
      <c r="ER341" s="102"/>
      <c r="ES341" s="102"/>
      <c r="ET341" s="102"/>
      <c r="EU341" s="102"/>
      <c r="EV341" s="104"/>
      <c r="EW341" s="104"/>
      <c r="EX341" s="103"/>
      <c r="EY341" s="103"/>
      <c r="EZ341" s="102"/>
      <c r="FA341" s="102"/>
      <c r="FB341" s="102"/>
      <c r="FC341" s="102"/>
      <c r="FD341" s="104"/>
      <c r="FE341" s="104"/>
    </row>
    <row r="342" s="84" customFormat="true" ht="13.8" hidden="false" customHeight="false" outlineLevel="0" collapsed="false">
      <c r="A342" s="87"/>
      <c r="B342" s="103"/>
      <c r="C342" s="103"/>
      <c r="D342" s="102"/>
      <c r="E342" s="102"/>
      <c r="F342" s="102"/>
      <c r="G342" s="102"/>
      <c r="H342" s="104"/>
      <c r="I342" s="104"/>
      <c r="J342" s="103"/>
      <c r="K342" s="103"/>
      <c r="L342" s="102"/>
      <c r="M342" s="102"/>
      <c r="N342" s="102"/>
      <c r="O342" s="102"/>
      <c r="P342" s="104"/>
      <c r="Q342" s="104"/>
      <c r="R342" s="103"/>
      <c r="S342" s="103"/>
      <c r="T342" s="102"/>
      <c r="U342" s="102"/>
      <c r="V342" s="102"/>
      <c r="W342" s="102"/>
      <c r="X342" s="104"/>
      <c r="Y342" s="104"/>
      <c r="Z342" s="103"/>
      <c r="AA342" s="103"/>
      <c r="AB342" s="102"/>
      <c r="AC342" s="102"/>
      <c r="AD342" s="102"/>
      <c r="AE342" s="102"/>
      <c r="AF342" s="104"/>
      <c r="AG342" s="104"/>
      <c r="AH342" s="103"/>
      <c r="AI342" s="103"/>
      <c r="AJ342" s="102"/>
      <c r="AK342" s="102"/>
      <c r="AL342" s="102"/>
      <c r="AM342" s="102"/>
      <c r="AN342" s="104"/>
      <c r="AO342" s="104"/>
      <c r="AP342" s="103"/>
      <c r="AQ342" s="103"/>
      <c r="AR342" s="102"/>
      <c r="AS342" s="102"/>
      <c r="AT342" s="102"/>
      <c r="AU342" s="102"/>
      <c r="AV342" s="104"/>
      <c r="AW342" s="104"/>
      <c r="AX342" s="103"/>
      <c r="AY342" s="103"/>
      <c r="AZ342" s="102"/>
      <c r="BA342" s="102"/>
      <c r="BB342" s="102"/>
      <c r="BC342" s="102"/>
      <c r="BD342" s="104"/>
      <c r="BE342" s="104"/>
      <c r="BF342" s="103"/>
      <c r="BG342" s="103"/>
      <c r="BH342" s="102"/>
      <c r="BI342" s="102"/>
      <c r="BJ342" s="102"/>
      <c r="BK342" s="102"/>
      <c r="BL342" s="104"/>
      <c r="BM342" s="104"/>
      <c r="BN342" s="103"/>
      <c r="BO342" s="103"/>
      <c r="BP342" s="102"/>
      <c r="BQ342" s="102"/>
      <c r="BR342" s="102"/>
      <c r="BS342" s="102"/>
      <c r="BT342" s="104"/>
      <c r="BU342" s="104"/>
      <c r="BV342" s="103"/>
      <c r="BW342" s="103"/>
      <c r="BX342" s="102"/>
      <c r="BY342" s="102"/>
      <c r="BZ342" s="102"/>
      <c r="CA342" s="102"/>
      <c r="CB342" s="104"/>
      <c r="CC342" s="104"/>
      <c r="CD342" s="103"/>
      <c r="CE342" s="103"/>
      <c r="CF342" s="102"/>
      <c r="CG342" s="102"/>
      <c r="CH342" s="102"/>
      <c r="CI342" s="102"/>
      <c r="CJ342" s="104"/>
      <c r="CK342" s="104"/>
      <c r="CL342" s="103"/>
      <c r="CM342" s="103"/>
      <c r="CN342" s="102"/>
      <c r="CO342" s="102"/>
      <c r="CP342" s="102"/>
      <c r="CQ342" s="102"/>
      <c r="CR342" s="104"/>
      <c r="CS342" s="104"/>
      <c r="CT342" s="103"/>
      <c r="CU342" s="103"/>
      <c r="CV342" s="102"/>
      <c r="CW342" s="102"/>
      <c r="CX342" s="102"/>
      <c r="CY342" s="102"/>
      <c r="CZ342" s="104"/>
      <c r="DA342" s="104"/>
      <c r="DB342" s="103"/>
      <c r="DC342" s="103"/>
      <c r="DD342" s="102"/>
      <c r="DE342" s="102"/>
      <c r="DF342" s="102"/>
      <c r="DG342" s="102"/>
      <c r="DH342" s="104"/>
      <c r="DI342" s="104"/>
      <c r="DJ342" s="103"/>
      <c r="DK342" s="103"/>
      <c r="DL342" s="102"/>
      <c r="DM342" s="102"/>
      <c r="DN342" s="102"/>
      <c r="DO342" s="102"/>
      <c r="DP342" s="104"/>
      <c r="DQ342" s="104"/>
      <c r="DR342" s="103"/>
      <c r="DS342" s="103"/>
      <c r="DT342" s="102"/>
      <c r="DU342" s="102"/>
      <c r="DV342" s="102"/>
      <c r="DW342" s="102"/>
      <c r="DX342" s="104"/>
      <c r="DY342" s="104"/>
      <c r="DZ342" s="103"/>
      <c r="EA342" s="103"/>
      <c r="EB342" s="102"/>
      <c r="EC342" s="102"/>
      <c r="ED342" s="102"/>
      <c r="EE342" s="102"/>
      <c r="EF342" s="104"/>
      <c r="EG342" s="104"/>
      <c r="EH342" s="103"/>
      <c r="EI342" s="103"/>
      <c r="EJ342" s="102"/>
      <c r="EK342" s="102"/>
      <c r="EL342" s="102"/>
      <c r="EM342" s="102"/>
      <c r="EN342" s="104"/>
      <c r="EO342" s="104"/>
      <c r="EP342" s="103"/>
      <c r="EQ342" s="103"/>
      <c r="ER342" s="102"/>
      <c r="ES342" s="102"/>
      <c r="ET342" s="102"/>
      <c r="EU342" s="102"/>
      <c r="EV342" s="104"/>
      <c r="EW342" s="104"/>
      <c r="EX342" s="103"/>
      <c r="EY342" s="103"/>
      <c r="EZ342" s="102"/>
      <c r="FA342" s="102"/>
      <c r="FB342" s="102"/>
      <c r="FC342" s="102"/>
      <c r="FD342" s="104"/>
      <c r="FE342" s="104"/>
    </row>
    <row r="343" s="84" customFormat="true" ht="14.6" hidden="false" customHeight="false" outlineLevel="0" collapsed="false">
      <c r="A343" s="87"/>
      <c r="B343" s="103"/>
      <c r="C343" s="103"/>
      <c r="D343" s="102"/>
      <c r="E343" s="102"/>
      <c r="F343" s="102"/>
      <c r="G343" s="102"/>
      <c r="H343" s="104"/>
      <c r="I343" s="104"/>
      <c r="J343" s="103"/>
      <c r="K343" s="103"/>
      <c r="L343" s="102"/>
      <c r="M343" s="102"/>
      <c r="N343" s="102"/>
      <c r="O343" s="102"/>
      <c r="P343" s="104"/>
      <c r="Q343" s="104"/>
      <c r="R343" s="103"/>
      <c r="S343" s="103"/>
      <c r="T343" s="102"/>
      <c r="U343" s="102"/>
      <c r="V343" s="102"/>
      <c r="W343" s="102"/>
      <c r="X343" s="104"/>
      <c r="Y343" s="104"/>
      <c r="Z343" s="103"/>
      <c r="AA343" s="103"/>
      <c r="AB343" s="102"/>
      <c r="AC343" s="102"/>
      <c r="AD343" s="102"/>
      <c r="AE343" s="102"/>
      <c r="AF343" s="104"/>
      <c r="AG343" s="104"/>
      <c r="AH343" s="103"/>
      <c r="AI343" s="103"/>
      <c r="AJ343" s="102"/>
      <c r="AK343" s="102"/>
      <c r="AL343" s="102"/>
      <c r="AM343" s="102"/>
      <c r="AN343" s="104"/>
      <c r="AO343" s="104"/>
      <c r="AP343" s="103"/>
      <c r="AQ343" s="103"/>
      <c r="AR343" s="102"/>
      <c r="AS343" s="102"/>
      <c r="AT343" s="102"/>
      <c r="AU343" s="102"/>
      <c r="AV343" s="104"/>
      <c r="AW343" s="104"/>
      <c r="AX343" s="103"/>
      <c r="AY343" s="103"/>
      <c r="AZ343" s="102"/>
      <c r="BA343" s="102"/>
      <c r="BB343" s="102"/>
      <c r="BC343" s="102"/>
      <c r="BD343" s="104"/>
      <c r="BE343" s="104"/>
      <c r="BF343" s="103"/>
      <c r="BG343" s="103"/>
      <c r="BH343" s="102"/>
      <c r="BI343" s="102"/>
      <c r="BJ343" s="102"/>
      <c r="BK343" s="102"/>
      <c r="BL343" s="104"/>
      <c r="BM343" s="104"/>
      <c r="BN343" s="103"/>
      <c r="BO343" s="103"/>
      <c r="BP343" s="102"/>
      <c r="BQ343" s="102"/>
      <c r="BR343" s="102"/>
      <c r="BS343" s="102"/>
      <c r="BT343" s="104"/>
      <c r="BU343" s="104"/>
      <c r="BV343" s="103"/>
      <c r="BW343" s="103"/>
      <c r="BX343" s="102"/>
      <c r="BY343" s="102"/>
      <c r="BZ343" s="102"/>
      <c r="CA343" s="102"/>
      <c r="CB343" s="104"/>
      <c r="CC343" s="104"/>
      <c r="CD343" s="103"/>
      <c r="CE343" s="103"/>
      <c r="CF343" s="102"/>
      <c r="CG343" s="102"/>
      <c r="CH343" s="102"/>
      <c r="CI343" s="102"/>
      <c r="CJ343" s="104"/>
      <c r="CK343" s="104"/>
      <c r="CL343" s="103"/>
      <c r="CM343" s="103"/>
      <c r="CN343" s="102"/>
      <c r="CO343" s="102"/>
      <c r="CP343" s="102"/>
      <c r="CQ343" s="102"/>
      <c r="CR343" s="104"/>
      <c r="CS343" s="104"/>
      <c r="CT343" s="103"/>
      <c r="CU343" s="103"/>
      <c r="CV343" s="102"/>
      <c r="CW343" s="102"/>
      <c r="CX343" s="102"/>
      <c r="CY343" s="102"/>
      <c r="CZ343" s="104"/>
      <c r="DA343" s="104"/>
      <c r="DB343" s="103"/>
      <c r="DC343" s="103"/>
      <c r="DD343" s="102"/>
      <c r="DE343" s="102"/>
      <c r="DF343" s="102"/>
      <c r="DG343" s="102"/>
      <c r="DH343" s="104"/>
      <c r="DI343" s="104"/>
      <c r="DJ343" s="103"/>
      <c r="DK343" s="103"/>
      <c r="DL343" s="102"/>
      <c r="DM343" s="102"/>
      <c r="DN343" s="102"/>
      <c r="DO343" s="102"/>
      <c r="DP343" s="104"/>
      <c r="DQ343" s="104"/>
      <c r="DR343" s="103"/>
      <c r="DS343" s="103"/>
      <c r="DT343" s="102"/>
      <c r="DU343" s="102"/>
      <c r="DV343" s="102"/>
      <c r="DW343" s="102"/>
      <c r="DX343" s="104"/>
      <c r="DY343" s="104"/>
      <c r="DZ343" s="103"/>
      <c r="EA343" s="103"/>
      <c r="EB343" s="102"/>
      <c r="EC343" s="102"/>
      <c r="ED343" s="102"/>
      <c r="EE343" s="102"/>
      <c r="EF343" s="104"/>
      <c r="EG343" s="104"/>
      <c r="EH343" s="103"/>
      <c r="EI343" s="103"/>
      <c r="EJ343" s="102"/>
      <c r="EK343" s="102"/>
      <c r="EL343" s="102"/>
      <c r="EM343" s="102"/>
      <c r="EN343" s="104"/>
      <c r="EO343" s="104"/>
      <c r="EP343" s="103"/>
      <c r="EQ343" s="103"/>
      <c r="ER343" s="102"/>
      <c r="ES343" s="102"/>
      <c r="ET343" s="102"/>
      <c r="EU343" s="102"/>
      <c r="EV343" s="104"/>
      <c r="EW343" s="104"/>
      <c r="EX343" s="103"/>
      <c r="EY343" s="103"/>
      <c r="EZ343" s="102"/>
      <c r="FA343" s="102"/>
      <c r="FB343" s="102"/>
      <c r="FC343" s="102"/>
      <c r="FD343" s="104"/>
      <c r="FE343" s="104"/>
    </row>
    <row r="344" s="84" customFormat="true" ht="14.6" hidden="false" customHeight="false" outlineLevel="0" collapsed="false">
      <c r="A344" s="87"/>
      <c r="B344" s="103"/>
      <c r="C344" s="103"/>
      <c r="D344" s="102"/>
      <c r="E344" s="102"/>
      <c r="F344" s="102"/>
      <c r="G344" s="102"/>
      <c r="H344" s="104"/>
      <c r="I344" s="104"/>
      <c r="J344" s="103"/>
      <c r="K344" s="103"/>
      <c r="L344" s="102"/>
      <c r="M344" s="102"/>
      <c r="N344" s="102"/>
      <c r="O344" s="102"/>
      <c r="P344" s="104"/>
      <c r="Q344" s="104"/>
      <c r="R344" s="103"/>
      <c r="S344" s="103"/>
      <c r="T344" s="102"/>
      <c r="U344" s="102"/>
      <c r="V344" s="102"/>
      <c r="W344" s="102"/>
      <c r="X344" s="104"/>
      <c r="Y344" s="104"/>
      <c r="Z344" s="103"/>
      <c r="AA344" s="103"/>
      <c r="AB344" s="102"/>
      <c r="AC344" s="102"/>
      <c r="AD344" s="102"/>
      <c r="AE344" s="102"/>
      <c r="AF344" s="104"/>
      <c r="AG344" s="104"/>
      <c r="AH344" s="103"/>
      <c r="AI344" s="103"/>
      <c r="AJ344" s="102"/>
      <c r="AK344" s="102"/>
      <c r="AL344" s="102"/>
      <c r="AM344" s="102"/>
      <c r="AN344" s="104"/>
      <c r="AO344" s="104"/>
      <c r="AP344" s="103"/>
      <c r="AQ344" s="103"/>
      <c r="AR344" s="102"/>
      <c r="AS344" s="102"/>
      <c r="AT344" s="102"/>
      <c r="AU344" s="102"/>
      <c r="AV344" s="104"/>
      <c r="AW344" s="104"/>
      <c r="AX344" s="103"/>
      <c r="AY344" s="103"/>
      <c r="AZ344" s="102"/>
      <c r="BA344" s="102"/>
      <c r="BB344" s="102"/>
      <c r="BC344" s="102"/>
      <c r="BD344" s="104"/>
      <c r="BE344" s="104"/>
      <c r="BF344" s="103"/>
      <c r="BG344" s="103"/>
      <c r="BH344" s="102"/>
      <c r="BI344" s="102"/>
      <c r="BJ344" s="102"/>
      <c r="BK344" s="102"/>
      <c r="BL344" s="104"/>
      <c r="BM344" s="104"/>
      <c r="BN344" s="103"/>
      <c r="BO344" s="103"/>
      <c r="BP344" s="102"/>
      <c r="BQ344" s="102"/>
      <c r="BR344" s="102"/>
      <c r="BS344" s="102"/>
      <c r="BT344" s="104"/>
      <c r="BU344" s="104"/>
      <c r="BV344" s="103"/>
      <c r="BW344" s="103"/>
      <c r="BX344" s="102"/>
      <c r="BY344" s="102"/>
      <c r="BZ344" s="102"/>
      <c r="CA344" s="102"/>
      <c r="CB344" s="104"/>
      <c r="CC344" s="104"/>
      <c r="CD344" s="103"/>
      <c r="CE344" s="103"/>
      <c r="CF344" s="102"/>
      <c r="CG344" s="102"/>
      <c r="CH344" s="102"/>
      <c r="CI344" s="102"/>
      <c r="CJ344" s="104"/>
      <c r="CK344" s="104"/>
      <c r="CL344" s="103"/>
      <c r="CM344" s="103"/>
      <c r="CN344" s="102"/>
      <c r="CO344" s="102"/>
      <c r="CP344" s="102"/>
      <c r="CQ344" s="102"/>
      <c r="CR344" s="104"/>
      <c r="CS344" s="104"/>
      <c r="CT344" s="103"/>
      <c r="CU344" s="103"/>
      <c r="CV344" s="102"/>
      <c r="CW344" s="102"/>
      <c r="CX344" s="102"/>
      <c r="CY344" s="102"/>
      <c r="CZ344" s="104"/>
      <c r="DA344" s="104"/>
      <c r="DB344" s="103"/>
      <c r="DC344" s="103"/>
      <c r="DD344" s="102"/>
      <c r="DE344" s="102"/>
      <c r="DF344" s="102"/>
      <c r="DG344" s="102"/>
      <c r="DH344" s="104"/>
      <c r="DI344" s="104"/>
      <c r="DJ344" s="103"/>
      <c r="DK344" s="103"/>
      <c r="DL344" s="102"/>
      <c r="DM344" s="102"/>
      <c r="DN344" s="102"/>
      <c r="DO344" s="102"/>
      <c r="DP344" s="104"/>
      <c r="DQ344" s="104"/>
      <c r="DR344" s="103"/>
      <c r="DS344" s="103"/>
      <c r="DT344" s="102"/>
      <c r="DU344" s="102"/>
      <c r="DV344" s="102"/>
      <c r="DW344" s="102"/>
      <c r="DX344" s="104"/>
      <c r="DY344" s="104"/>
      <c r="DZ344" s="103"/>
      <c r="EA344" s="103"/>
      <c r="EB344" s="102"/>
      <c r="EC344" s="102"/>
      <c r="ED344" s="102"/>
      <c r="EE344" s="102"/>
      <c r="EF344" s="104"/>
      <c r="EG344" s="104"/>
      <c r="EH344" s="103"/>
      <c r="EI344" s="103"/>
      <c r="EJ344" s="102"/>
      <c r="EK344" s="102"/>
      <c r="EL344" s="102"/>
      <c r="EM344" s="102"/>
      <c r="EN344" s="104"/>
      <c r="EO344" s="104"/>
      <c r="EP344" s="103"/>
      <c r="EQ344" s="103"/>
      <c r="ER344" s="102"/>
      <c r="ES344" s="102"/>
      <c r="ET344" s="102"/>
      <c r="EU344" s="102"/>
      <c r="EV344" s="104"/>
      <c r="EW344" s="104"/>
      <c r="EX344" s="103"/>
      <c r="EY344" s="103"/>
      <c r="EZ344" s="102"/>
      <c r="FA344" s="102"/>
      <c r="FB344" s="102"/>
      <c r="FC344" s="102"/>
      <c r="FD344" s="104"/>
      <c r="FE344" s="104"/>
    </row>
    <row r="345" s="84" customFormat="true" ht="14.6" hidden="false" customHeight="false" outlineLevel="0" collapsed="false">
      <c r="A345" s="105"/>
      <c r="B345" s="103"/>
      <c r="C345" s="103"/>
      <c r="D345" s="102"/>
      <c r="E345" s="102"/>
      <c r="F345" s="102"/>
      <c r="G345" s="102"/>
      <c r="H345" s="104"/>
      <c r="I345" s="104"/>
      <c r="J345" s="103"/>
      <c r="K345" s="103"/>
      <c r="L345" s="102"/>
      <c r="M345" s="102"/>
      <c r="N345" s="102"/>
      <c r="O345" s="102"/>
      <c r="P345" s="104"/>
      <c r="Q345" s="104"/>
      <c r="R345" s="103"/>
      <c r="S345" s="103"/>
      <c r="T345" s="102"/>
      <c r="U345" s="102"/>
      <c r="V345" s="102"/>
      <c r="W345" s="102"/>
      <c r="X345" s="104"/>
      <c r="Y345" s="104"/>
      <c r="Z345" s="103"/>
      <c r="AA345" s="103"/>
      <c r="AB345" s="102"/>
      <c r="AC345" s="102"/>
      <c r="AD345" s="102"/>
      <c r="AE345" s="102"/>
      <c r="AF345" s="104"/>
      <c r="AG345" s="104"/>
      <c r="AH345" s="103"/>
      <c r="AI345" s="103"/>
      <c r="AJ345" s="102"/>
      <c r="AK345" s="102"/>
      <c r="AL345" s="102"/>
      <c r="AM345" s="102"/>
      <c r="AN345" s="104"/>
      <c r="AO345" s="104"/>
      <c r="AP345" s="103"/>
      <c r="AQ345" s="103"/>
      <c r="AR345" s="102"/>
      <c r="AS345" s="102"/>
      <c r="AT345" s="102"/>
      <c r="AU345" s="102"/>
      <c r="AV345" s="104"/>
      <c r="AW345" s="104"/>
      <c r="AX345" s="103"/>
      <c r="AY345" s="103"/>
      <c r="AZ345" s="102"/>
      <c r="BA345" s="102"/>
      <c r="BB345" s="102"/>
      <c r="BC345" s="102"/>
      <c r="BD345" s="104"/>
      <c r="BE345" s="104"/>
      <c r="BF345" s="103"/>
      <c r="BG345" s="103"/>
      <c r="BH345" s="102"/>
      <c r="BI345" s="102"/>
      <c r="BJ345" s="102"/>
      <c r="BK345" s="102"/>
      <c r="BL345" s="104"/>
      <c r="BM345" s="104"/>
      <c r="BN345" s="103"/>
      <c r="BO345" s="103"/>
      <c r="BP345" s="102"/>
      <c r="BQ345" s="102"/>
      <c r="BR345" s="102"/>
      <c r="BS345" s="102"/>
      <c r="BT345" s="104"/>
      <c r="BU345" s="104"/>
      <c r="BV345" s="103"/>
      <c r="BW345" s="103"/>
      <c r="BX345" s="102"/>
      <c r="BY345" s="102"/>
      <c r="BZ345" s="102"/>
      <c r="CA345" s="102"/>
      <c r="CB345" s="104"/>
      <c r="CC345" s="104"/>
      <c r="CD345" s="103"/>
      <c r="CE345" s="103"/>
      <c r="CF345" s="102"/>
      <c r="CG345" s="102"/>
      <c r="CH345" s="102"/>
      <c r="CI345" s="102"/>
      <c r="CJ345" s="104"/>
      <c r="CK345" s="104"/>
      <c r="CL345" s="103"/>
      <c r="CM345" s="103"/>
      <c r="CN345" s="102"/>
      <c r="CO345" s="102"/>
      <c r="CP345" s="102"/>
      <c r="CQ345" s="102"/>
      <c r="CR345" s="104"/>
      <c r="CS345" s="104"/>
      <c r="CT345" s="103"/>
      <c r="CU345" s="103"/>
      <c r="CV345" s="102"/>
      <c r="CW345" s="102"/>
      <c r="CX345" s="102"/>
      <c r="CY345" s="102"/>
      <c r="CZ345" s="104"/>
      <c r="DA345" s="104"/>
      <c r="DB345" s="103"/>
      <c r="DC345" s="103"/>
      <c r="DD345" s="102"/>
      <c r="DE345" s="102"/>
      <c r="DF345" s="102"/>
      <c r="DG345" s="102"/>
      <c r="DH345" s="104"/>
      <c r="DI345" s="104"/>
      <c r="DJ345" s="103"/>
      <c r="DK345" s="103"/>
      <c r="DL345" s="102"/>
      <c r="DM345" s="102"/>
      <c r="DN345" s="102"/>
      <c r="DO345" s="102"/>
      <c r="DP345" s="104"/>
      <c r="DQ345" s="104"/>
      <c r="DR345" s="103"/>
      <c r="DS345" s="103"/>
      <c r="DT345" s="102"/>
      <c r="DU345" s="102"/>
      <c r="DV345" s="102"/>
      <c r="DW345" s="102"/>
      <c r="DX345" s="104"/>
      <c r="DY345" s="104"/>
      <c r="DZ345" s="103"/>
      <c r="EA345" s="103"/>
      <c r="EB345" s="102"/>
      <c r="EC345" s="102"/>
      <c r="ED345" s="102"/>
      <c r="EE345" s="102"/>
      <c r="EF345" s="104"/>
      <c r="EG345" s="104"/>
      <c r="EH345" s="103"/>
      <c r="EI345" s="103"/>
      <c r="EJ345" s="102"/>
      <c r="EK345" s="102"/>
      <c r="EL345" s="102"/>
      <c r="EM345" s="102"/>
      <c r="EN345" s="104"/>
      <c r="EO345" s="104"/>
      <c r="EP345" s="103"/>
      <c r="EQ345" s="103"/>
      <c r="ER345" s="102"/>
      <c r="ES345" s="102"/>
      <c r="ET345" s="102"/>
      <c r="EU345" s="102"/>
      <c r="EV345" s="104"/>
      <c r="EW345" s="104"/>
      <c r="EX345" s="103"/>
      <c r="EY345" s="103"/>
      <c r="EZ345" s="102"/>
      <c r="FA345" s="102"/>
      <c r="FB345" s="102"/>
      <c r="FC345" s="102"/>
      <c r="FD345" s="104"/>
      <c r="FE345" s="104"/>
    </row>
    <row r="346" customFormat="false" ht="15" hidden="false" customHeight="false" outlineLevel="0" collapsed="false">
      <c r="A346" s="106"/>
      <c r="B346" s="103"/>
      <c r="C346" s="103"/>
      <c r="D346" s="102"/>
      <c r="E346" s="102"/>
      <c r="F346" s="102"/>
      <c r="G346" s="102"/>
      <c r="H346" s="104"/>
      <c r="I346" s="104"/>
      <c r="J346" s="103"/>
      <c r="K346" s="103"/>
      <c r="L346" s="102"/>
      <c r="M346" s="102"/>
      <c r="N346" s="102"/>
      <c r="O346" s="102"/>
      <c r="P346" s="104"/>
      <c r="Q346" s="104"/>
      <c r="R346" s="103"/>
      <c r="S346" s="103"/>
      <c r="T346" s="102"/>
      <c r="U346" s="102"/>
      <c r="V346" s="102"/>
      <c r="W346" s="102"/>
      <c r="X346" s="104"/>
      <c r="Y346" s="104"/>
      <c r="Z346" s="103"/>
      <c r="AA346" s="103"/>
      <c r="AB346" s="102"/>
      <c r="AC346" s="102"/>
      <c r="AD346" s="102"/>
      <c r="AE346" s="102"/>
      <c r="AF346" s="104"/>
      <c r="AG346" s="104"/>
      <c r="AH346" s="103"/>
      <c r="AI346" s="103"/>
      <c r="AJ346" s="102"/>
      <c r="AK346" s="102"/>
      <c r="AL346" s="102"/>
      <c r="AM346" s="102"/>
      <c r="AN346" s="104"/>
      <c r="AO346" s="104"/>
      <c r="AP346" s="103"/>
      <c r="AQ346" s="103"/>
      <c r="AR346" s="102"/>
      <c r="AS346" s="102"/>
      <c r="AT346" s="102"/>
      <c r="AU346" s="102"/>
      <c r="AV346" s="104"/>
      <c r="AW346" s="104"/>
      <c r="AX346" s="103"/>
      <c r="AY346" s="103"/>
      <c r="AZ346" s="102"/>
      <c r="BA346" s="102"/>
      <c r="BB346" s="102"/>
      <c r="BC346" s="102"/>
      <c r="BD346" s="104"/>
      <c r="BE346" s="104"/>
      <c r="BF346" s="103"/>
      <c r="BG346" s="103"/>
      <c r="BH346" s="102"/>
      <c r="BI346" s="102"/>
      <c r="BJ346" s="102"/>
      <c r="BK346" s="102"/>
      <c r="BL346" s="104"/>
      <c r="BM346" s="104"/>
      <c r="BN346" s="103"/>
      <c r="BO346" s="103"/>
      <c r="BP346" s="102"/>
      <c r="BQ346" s="102"/>
      <c r="BR346" s="102"/>
      <c r="BS346" s="102"/>
      <c r="BT346" s="104"/>
      <c r="BU346" s="104"/>
      <c r="BV346" s="103"/>
      <c r="BW346" s="103"/>
      <c r="BX346" s="102"/>
      <c r="BY346" s="102"/>
      <c r="BZ346" s="102"/>
      <c r="CA346" s="102"/>
      <c r="CB346" s="104"/>
      <c r="CC346" s="104"/>
      <c r="CD346" s="103"/>
      <c r="CE346" s="103"/>
      <c r="CF346" s="102"/>
      <c r="CG346" s="102"/>
      <c r="CH346" s="102"/>
      <c r="CI346" s="102"/>
      <c r="CJ346" s="104"/>
      <c r="CK346" s="104"/>
      <c r="CL346" s="103"/>
      <c r="CM346" s="103"/>
      <c r="CN346" s="102"/>
      <c r="CO346" s="102"/>
      <c r="CP346" s="102"/>
      <c r="CQ346" s="102"/>
      <c r="CR346" s="104"/>
      <c r="CS346" s="104"/>
      <c r="CT346" s="103"/>
      <c r="CU346" s="103"/>
      <c r="CV346" s="102"/>
      <c r="CW346" s="102"/>
      <c r="CX346" s="102"/>
      <c r="CY346" s="102"/>
      <c r="CZ346" s="104"/>
      <c r="DA346" s="104"/>
      <c r="DB346" s="103"/>
      <c r="DC346" s="103"/>
      <c r="DD346" s="102"/>
      <c r="DE346" s="102"/>
      <c r="DF346" s="102"/>
      <c r="DG346" s="102"/>
      <c r="DH346" s="104"/>
      <c r="DI346" s="104"/>
      <c r="DJ346" s="103"/>
      <c r="DK346" s="103"/>
      <c r="DL346" s="102"/>
      <c r="DM346" s="102"/>
      <c r="DN346" s="102"/>
      <c r="DO346" s="102"/>
      <c r="DP346" s="104"/>
      <c r="DQ346" s="104"/>
      <c r="DR346" s="103"/>
      <c r="DS346" s="103"/>
      <c r="DT346" s="102"/>
      <c r="DU346" s="102"/>
      <c r="DV346" s="102"/>
      <c r="DW346" s="102"/>
      <c r="DX346" s="104"/>
      <c r="DY346" s="104"/>
      <c r="DZ346" s="103"/>
      <c r="EA346" s="103"/>
      <c r="EB346" s="102"/>
      <c r="EC346" s="102"/>
      <c r="ED346" s="102"/>
      <c r="EE346" s="102"/>
      <c r="EF346" s="104"/>
      <c r="EG346" s="104"/>
      <c r="EH346" s="103"/>
      <c r="EI346" s="103"/>
      <c r="EJ346" s="102"/>
      <c r="EK346" s="102"/>
      <c r="EL346" s="102"/>
      <c r="EM346" s="102"/>
      <c r="EN346" s="104"/>
      <c r="EO346" s="104"/>
      <c r="EP346" s="103"/>
      <c r="EQ346" s="103"/>
      <c r="ER346" s="102"/>
      <c r="ES346" s="102"/>
      <c r="ET346" s="102"/>
      <c r="EU346" s="102"/>
      <c r="EV346" s="104"/>
      <c r="EW346" s="104"/>
      <c r="EX346" s="103"/>
      <c r="EY346" s="103"/>
      <c r="EZ346" s="102"/>
      <c r="FA346" s="102"/>
      <c r="FB346" s="102"/>
      <c r="FC346" s="102"/>
      <c r="FD346" s="104"/>
      <c r="FE346" s="104"/>
    </row>
    <row r="347" customFormat="false" ht="15" hidden="false" customHeight="false" outlineLevel="0" collapsed="false">
      <c r="A347" s="106"/>
      <c r="B347" s="103"/>
      <c r="C347" s="103"/>
      <c r="D347" s="102"/>
      <c r="E347" s="102"/>
      <c r="F347" s="102"/>
      <c r="G347" s="102"/>
      <c r="H347" s="104"/>
      <c r="I347" s="104"/>
      <c r="J347" s="103"/>
      <c r="K347" s="103"/>
      <c r="L347" s="102"/>
      <c r="M347" s="102"/>
      <c r="N347" s="102"/>
      <c r="O347" s="102"/>
      <c r="P347" s="104"/>
      <c r="Q347" s="104"/>
      <c r="R347" s="103"/>
      <c r="S347" s="103"/>
      <c r="T347" s="102"/>
      <c r="U347" s="102"/>
      <c r="V347" s="102"/>
      <c r="W347" s="102"/>
      <c r="X347" s="104"/>
      <c r="Y347" s="104"/>
      <c r="Z347" s="103"/>
      <c r="AA347" s="103"/>
      <c r="AB347" s="102"/>
      <c r="AC347" s="102"/>
      <c r="AD347" s="102"/>
      <c r="AE347" s="102"/>
      <c r="AF347" s="104"/>
      <c r="AG347" s="104"/>
      <c r="AH347" s="103"/>
      <c r="AI347" s="103"/>
      <c r="AJ347" s="102"/>
      <c r="AK347" s="102"/>
      <c r="AL347" s="102"/>
      <c r="AM347" s="102"/>
      <c r="AN347" s="104"/>
      <c r="AO347" s="104"/>
      <c r="AP347" s="103"/>
      <c r="AQ347" s="103"/>
      <c r="AR347" s="102"/>
      <c r="AS347" s="102"/>
      <c r="AT347" s="102"/>
      <c r="AU347" s="102"/>
      <c r="AV347" s="104"/>
      <c r="AW347" s="104"/>
      <c r="AX347" s="103"/>
      <c r="AY347" s="103"/>
      <c r="AZ347" s="102"/>
      <c r="BA347" s="102"/>
      <c r="BB347" s="102"/>
      <c r="BC347" s="102"/>
      <c r="BD347" s="104"/>
      <c r="BE347" s="104"/>
      <c r="BF347" s="103"/>
      <c r="BG347" s="103"/>
      <c r="BH347" s="102"/>
      <c r="BI347" s="102"/>
      <c r="BJ347" s="102"/>
      <c r="BK347" s="102"/>
      <c r="BL347" s="104"/>
      <c r="BM347" s="104"/>
      <c r="BN347" s="103"/>
      <c r="BO347" s="103"/>
      <c r="BP347" s="102"/>
      <c r="BQ347" s="102"/>
      <c r="BR347" s="102"/>
      <c r="BS347" s="102"/>
      <c r="BT347" s="104"/>
      <c r="BU347" s="104"/>
      <c r="BV347" s="103"/>
      <c r="BW347" s="103"/>
      <c r="BX347" s="102"/>
      <c r="BY347" s="102"/>
      <c r="BZ347" s="102"/>
      <c r="CA347" s="102"/>
      <c r="CB347" s="104"/>
      <c r="CC347" s="104"/>
      <c r="CD347" s="103"/>
      <c r="CE347" s="103"/>
      <c r="CF347" s="102"/>
      <c r="CG347" s="102"/>
      <c r="CH347" s="102"/>
      <c r="CI347" s="102"/>
      <c r="CJ347" s="104"/>
      <c r="CK347" s="104"/>
      <c r="CL347" s="103"/>
      <c r="CM347" s="103"/>
      <c r="CN347" s="102"/>
      <c r="CO347" s="102"/>
      <c r="CP347" s="102"/>
      <c r="CQ347" s="102"/>
      <c r="CR347" s="104"/>
      <c r="CS347" s="104"/>
      <c r="CT347" s="103"/>
      <c r="CU347" s="103"/>
      <c r="CV347" s="102"/>
      <c r="CW347" s="102"/>
      <c r="CX347" s="102"/>
      <c r="CY347" s="102"/>
      <c r="CZ347" s="104"/>
      <c r="DA347" s="104"/>
      <c r="DB347" s="103"/>
      <c r="DC347" s="103"/>
      <c r="DD347" s="102"/>
      <c r="DE347" s="102"/>
      <c r="DF347" s="102"/>
      <c r="DG347" s="102"/>
      <c r="DH347" s="104"/>
      <c r="DI347" s="104"/>
      <c r="DJ347" s="103"/>
      <c r="DK347" s="103"/>
      <c r="DL347" s="102"/>
      <c r="DM347" s="102"/>
      <c r="DN347" s="102"/>
      <c r="DO347" s="102"/>
      <c r="DP347" s="104"/>
      <c r="DQ347" s="104"/>
      <c r="DR347" s="103"/>
      <c r="DS347" s="103"/>
      <c r="DT347" s="102"/>
      <c r="DU347" s="102"/>
      <c r="DV347" s="102"/>
      <c r="DW347" s="102"/>
      <c r="DX347" s="104"/>
      <c r="DY347" s="104"/>
      <c r="DZ347" s="103"/>
      <c r="EA347" s="103"/>
      <c r="EB347" s="102"/>
      <c r="EC347" s="102"/>
      <c r="ED347" s="102"/>
      <c r="EE347" s="102"/>
      <c r="EF347" s="104"/>
      <c r="EG347" s="104"/>
      <c r="EH347" s="103"/>
      <c r="EI347" s="103"/>
      <c r="EJ347" s="102"/>
      <c r="EK347" s="102"/>
      <c r="EL347" s="102"/>
      <c r="EM347" s="102"/>
      <c r="EN347" s="104"/>
      <c r="EO347" s="104"/>
      <c r="EP347" s="103"/>
      <c r="EQ347" s="103"/>
      <c r="ER347" s="102"/>
      <c r="ES347" s="102"/>
      <c r="ET347" s="102"/>
      <c r="EU347" s="102"/>
      <c r="EV347" s="104"/>
      <c r="EW347" s="104"/>
      <c r="EX347" s="103"/>
      <c r="EY347" s="103"/>
      <c r="EZ347" s="102"/>
      <c r="FA347" s="102"/>
      <c r="FB347" s="102"/>
      <c r="FC347" s="102"/>
      <c r="FD347" s="104"/>
      <c r="FE347" s="104"/>
    </row>
    <row r="348" customFormat="false" ht="15" hidden="false" customHeight="false" outlineLevel="0" collapsed="false">
      <c r="A348" s="106"/>
      <c r="B348" s="103"/>
      <c r="C348" s="103"/>
      <c r="D348" s="102"/>
      <c r="E348" s="102"/>
      <c r="F348" s="102"/>
      <c r="G348" s="102"/>
      <c r="H348" s="104"/>
      <c r="I348" s="104"/>
      <c r="J348" s="103"/>
      <c r="K348" s="103"/>
      <c r="L348" s="102"/>
      <c r="M348" s="102"/>
      <c r="N348" s="102"/>
      <c r="O348" s="102"/>
      <c r="P348" s="104"/>
      <c r="Q348" s="104"/>
      <c r="R348" s="103"/>
      <c r="S348" s="103"/>
      <c r="T348" s="102"/>
      <c r="U348" s="102"/>
      <c r="V348" s="102"/>
      <c r="W348" s="102"/>
      <c r="X348" s="104"/>
      <c r="Y348" s="104"/>
      <c r="Z348" s="103"/>
      <c r="AA348" s="103"/>
      <c r="AB348" s="102"/>
      <c r="AC348" s="102"/>
      <c r="AD348" s="102"/>
      <c r="AE348" s="102"/>
      <c r="AF348" s="104"/>
      <c r="AG348" s="104"/>
      <c r="AH348" s="103"/>
      <c r="AI348" s="103"/>
      <c r="AJ348" s="102"/>
      <c r="AK348" s="102"/>
      <c r="AL348" s="102"/>
      <c r="AM348" s="102"/>
      <c r="AN348" s="104"/>
      <c r="AO348" s="104"/>
      <c r="AP348" s="103"/>
      <c r="AQ348" s="103"/>
      <c r="AR348" s="102"/>
      <c r="AS348" s="102"/>
      <c r="AT348" s="102"/>
      <c r="AU348" s="102"/>
      <c r="AV348" s="104"/>
      <c r="AW348" s="104"/>
      <c r="AX348" s="103"/>
      <c r="AY348" s="103"/>
      <c r="AZ348" s="102"/>
      <c r="BA348" s="102"/>
      <c r="BB348" s="102"/>
      <c r="BC348" s="102"/>
      <c r="BD348" s="104"/>
      <c r="BE348" s="104"/>
      <c r="BF348" s="103"/>
      <c r="BG348" s="103"/>
      <c r="BH348" s="102"/>
      <c r="BI348" s="102"/>
      <c r="BJ348" s="102"/>
      <c r="BK348" s="102"/>
      <c r="BL348" s="104"/>
      <c r="BM348" s="104"/>
      <c r="BN348" s="103"/>
      <c r="BO348" s="103"/>
      <c r="BP348" s="102"/>
      <c r="BQ348" s="102"/>
      <c r="BR348" s="102"/>
      <c r="BS348" s="102"/>
      <c r="BT348" s="104"/>
      <c r="BU348" s="104"/>
      <c r="BV348" s="103"/>
      <c r="BW348" s="103"/>
      <c r="BX348" s="102"/>
      <c r="BY348" s="102"/>
      <c r="BZ348" s="102"/>
      <c r="CA348" s="102"/>
      <c r="CB348" s="104"/>
      <c r="CC348" s="104"/>
      <c r="CD348" s="103"/>
      <c r="CE348" s="103"/>
      <c r="CF348" s="102"/>
      <c r="CG348" s="102"/>
      <c r="CH348" s="102"/>
      <c r="CI348" s="102"/>
      <c r="CJ348" s="104"/>
      <c r="CK348" s="104"/>
      <c r="CL348" s="103"/>
      <c r="CM348" s="103"/>
      <c r="CN348" s="102"/>
      <c r="CO348" s="102"/>
      <c r="CP348" s="102"/>
      <c r="CQ348" s="102"/>
      <c r="CR348" s="104"/>
      <c r="CS348" s="104"/>
      <c r="CT348" s="103"/>
      <c r="CU348" s="103"/>
      <c r="CV348" s="102"/>
      <c r="CW348" s="102"/>
      <c r="CX348" s="102"/>
      <c r="CY348" s="102"/>
      <c r="CZ348" s="104"/>
      <c r="DA348" s="104"/>
      <c r="DB348" s="103"/>
      <c r="DC348" s="103"/>
      <c r="DD348" s="102"/>
      <c r="DE348" s="102"/>
      <c r="DF348" s="102"/>
      <c r="DG348" s="102"/>
      <c r="DH348" s="104"/>
      <c r="DI348" s="104"/>
      <c r="DJ348" s="103"/>
      <c r="DK348" s="103"/>
      <c r="DL348" s="102"/>
      <c r="DM348" s="102"/>
      <c r="DN348" s="102"/>
      <c r="DO348" s="102"/>
      <c r="DP348" s="104"/>
      <c r="DQ348" s="104"/>
      <c r="DR348" s="103"/>
      <c r="DS348" s="103"/>
      <c r="DT348" s="102"/>
      <c r="DU348" s="102"/>
      <c r="DV348" s="102"/>
      <c r="DW348" s="102"/>
      <c r="DX348" s="104"/>
      <c r="DY348" s="104"/>
      <c r="DZ348" s="103"/>
      <c r="EA348" s="103"/>
      <c r="EB348" s="102"/>
      <c r="EC348" s="102"/>
      <c r="ED348" s="102"/>
      <c r="EE348" s="102"/>
      <c r="EF348" s="104"/>
      <c r="EG348" s="104"/>
      <c r="EH348" s="103"/>
      <c r="EI348" s="103"/>
      <c r="EJ348" s="102"/>
      <c r="EK348" s="102"/>
      <c r="EL348" s="102"/>
      <c r="EM348" s="102"/>
      <c r="EN348" s="104"/>
      <c r="EO348" s="104"/>
      <c r="EP348" s="103"/>
      <c r="EQ348" s="103"/>
      <c r="ER348" s="102"/>
      <c r="ES348" s="102"/>
      <c r="ET348" s="102"/>
      <c r="EU348" s="102"/>
      <c r="EV348" s="104"/>
      <c r="EW348" s="104"/>
      <c r="EX348" s="103"/>
      <c r="EY348" s="103"/>
      <c r="EZ348" s="102"/>
      <c r="FA348" s="102"/>
      <c r="FB348" s="102"/>
      <c r="FC348" s="102"/>
      <c r="FD348" s="104"/>
      <c r="FE348" s="104"/>
    </row>
    <row r="349" customFormat="false" ht="15" hidden="false" customHeight="false" outlineLevel="0" collapsed="false">
      <c r="A349" s="106"/>
      <c r="B349" s="103"/>
      <c r="C349" s="103"/>
      <c r="D349" s="102"/>
      <c r="E349" s="102"/>
      <c r="F349" s="102"/>
      <c r="G349" s="102"/>
      <c r="H349" s="104"/>
      <c r="I349" s="104"/>
      <c r="J349" s="103"/>
      <c r="K349" s="103"/>
      <c r="L349" s="102"/>
      <c r="M349" s="102"/>
      <c r="N349" s="102"/>
      <c r="O349" s="102"/>
      <c r="P349" s="104"/>
      <c r="Q349" s="104"/>
      <c r="R349" s="103"/>
      <c r="S349" s="103"/>
      <c r="T349" s="102"/>
      <c r="U349" s="102"/>
      <c r="V349" s="102"/>
      <c r="W349" s="102"/>
      <c r="X349" s="104"/>
      <c r="Y349" s="104"/>
      <c r="Z349" s="103"/>
      <c r="AA349" s="103"/>
      <c r="AB349" s="102"/>
      <c r="AC349" s="102"/>
      <c r="AD349" s="102"/>
      <c r="AE349" s="102"/>
      <c r="AF349" s="104"/>
      <c r="AG349" s="104"/>
      <c r="AH349" s="103"/>
      <c r="AI349" s="103"/>
      <c r="AJ349" s="102"/>
      <c r="AK349" s="102"/>
      <c r="AL349" s="102"/>
      <c r="AM349" s="102"/>
      <c r="AN349" s="104"/>
      <c r="AO349" s="104"/>
      <c r="AP349" s="103"/>
      <c r="AQ349" s="103"/>
      <c r="AR349" s="102"/>
      <c r="AS349" s="102"/>
      <c r="AT349" s="102"/>
      <c r="AU349" s="102"/>
      <c r="AV349" s="104"/>
      <c r="AW349" s="104"/>
      <c r="AX349" s="103"/>
      <c r="AY349" s="103"/>
      <c r="AZ349" s="102"/>
      <c r="BA349" s="102"/>
      <c r="BB349" s="102"/>
      <c r="BC349" s="102"/>
      <c r="BD349" s="104"/>
      <c r="BE349" s="104"/>
      <c r="BF349" s="103"/>
      <c r="BG349" s="103"/>
      <c r="BH349" s="102"/>
      <c r="BI349" s="102"/>
      <c r="BJ349" s="102"/>
      <c r="BK349" s="102"/>
      <c r="BL349" s="104"/>
      <c r="BM349" s="104"/>
      <c r="BN349" s="103"/>
      <c r="BO349" s="103"/>
      <c r="BP349" s="102"/>
      <c r="BQ349" s="102"/>
      <c r="BR349" s="102"/>
      <c r="BS349" s="102"/>
      <c r="BT349" s="104"/>
      <c r="BU349" s="104"/>
      <c r="BV349" s="103"/>
      <c r="BW349" s="103"/>
      <c r="BX349" s="102"/>
      <c r="BY349" s="102"/>
      <c r="BZ349" s="102"/>
      <c r="CA349" s="102"/>
      <c r="CB349" s="104"/>
      <c r="CC349" s="104"/>
      <c r="CD349" s="103"/>
      <c r="CE349" s="103"/>
      <c r="CF349" s="102"/>
      <c r="CG349" s="102"/>
      <c r="CH349" s="102"/>
      <c r="CI349" s="102"/>
      <c r="CJ349" s="104"/>
      <c r="CK349" s="104"/>
      <c r="CL349" s="103"/>
      <c r="CM349" s="103"/>
      <c r="CN349" s="102"/>
      <c r="CO349" s="102"/>
      <c r="CP349" s="102"/>
      <c r="CQ349" s="102"/>
      <c r="CR349" s="104"/>
      <c r="CS349" s="104"/>
      <c r="CT349" s="103"/>
      <c r="CU349" s="103"/>
      <c r="CV349" s="102"/>
      <c r="CW349" s="102"/>
      <c r="CX349" s="102"/>
      <c r="CY349" s="102"/>
      <c r="CZ349" s="104"/>
      <c r="DA349" s="104"/>
      <c r="DB349" s="103"/>
      <c r="DC349" s="103"/>
      <c r="DD349" s="102"/>
      <c r="DE349" s="102"/>
      <c r="DF349" s="102"/>
      <c r="DG349" s="102"/>
      <c r="DH349" s="104"/>
      <c r="DI349" s="104"/>
      <c r="DJ349" s="103"/>
      <c r="DK349" s="103"/>
      <c r="DL349" s="102"/>
      <c r="DM349" s="102"/>
      <c r="DN349" s="102"/>
      <c r="DO349" s="102"/>
      <c r="DP349" s="104"/>
      <c r="DQ349" s="104"/>
      <c r="DR349" s="103"/>
      <c r="DS349" s="103"/>
      <c r="DT349" s="102"/>
      <c r="DU349" s="102"/>
      <c r="DV349" s="102"/>
      <c r="DW349" s="102"/>
      <c r="DX349" s="104"/>
      <c r="DY349" s="104"/>
      <c r="DZ349" s="103"/>
      <c r="EA349" s="103"/>
      <c r="EB349" s="102"/>
      <c r="EC349" s="102"/>
      <c r="ED349" s="102"/>
      <c r="EE349" s="102"/>
      <c r="EF349" s="104"/>
      <c r="EG349" s="104"/>
      <c r="EH349" s="103"/>
      <c r="EI349" s="103"/>
      <c r="EJ349" s="102"/>
      <c r="EK349" s="102"/>
      <c r="EL349" s="102"/>
      <c r="EM349" s="102"/>
      <c r="EN349" s="104"/>
      <c r="EO349" s="104"/>
      <c r="EP349" s="103"/>
      <c r="EQ349" s="103"/>
      <c r="ER349" s="102"/>
      <c r="ES349" s="102"/>
      <c r="ET349" s="102"/>
      <c r="EU349" s="102"/>
      <c r="EV349" s="104"/>
      <c r="EW349" s="104"/>
      <c r="EX349" s="103"/>
      <c r="EY349" s="103"/>
      <c r="EZ349" s="102"/>
      <c r="FA349" s="102"/>
      <c r="FB349" s="102"/>
      <c r="FC349" s="102"/>
      <c r="FD349" s="104"/>
      <c r="FE349" s="104"/>
    </row>
    <row r="350" customFormat="false" ht="15" hidden="false" customHeight="false" outlineLevel="0" collapsed="false">
      <c r="A350" s="106"/>
      <c r="B350" s="103"/>
      <c r="C350" s="103"/>
      <c r="D350" s="102"/>
      <c r="E350" s="102"/>
      <c r="F350" s="102"/>
      <c r="G350" s="102"/>
      <c r="H350" s="104"/>
      <c r="I350" s="104"/>
      <c r="J350" s="103"/>
      <c r="K350" s="103"/>
      <c r="L350" s="102"/>
      <c r="M350" s="102"/>
      <c r="N350" s="102"/>
      <c r="O350" s="102"/>
      <c r="P350" s="104"/>
      <c r="Q350" s="104"/>
      <c r="R350" s="103"/>
      <c r="S350" s="103"/>
      <c r="T350" s="102"/>
      <c r="U350" s="102"/>
      <c r="V350" s="102"/>
      <c r="W350" s="102"/>
      <c r="X350" s="104"/>
      <c r="Y350" s="104"/>
      <c r="Z350" s="103"/>
      <c r="AA350" s="103"/>
      <c r="AB350" s="102"/>
      <c r="AC350" s="102"/>
      <c r="AD350" s="102"/>
      <c r="AE350" s="102"/>
      <c r="AF350" s="104"/>
      <c r="AG350" s="104"/>
      <c r="AH350" s="103"/>
      <c r="AI350" s="103"/>
      <c r="AJ350" s="102"/>
      <c r="AK350" s="102"/>
      <c r="AL350" s="102"/>
      <c r="AM350" s="102"/>
      <c r="AN350" s="104"/>
      <c r="AO350" s="104"/>
      <c r="AP350" s="103"/>
      <c r="AQ350" s="103"/>
      <c r="AR350" s="102"/>
      <c r="AS350" s="102"/>
      <c r="AT350" s="102"/>
      <c r="AU350" s="102"/>
      <c r="AV350" s="104"/>
      <c r="AW350" s="104"/>
      <c r="AX350" s="103"/>
      <c r="AY350" s="103"/>
      <c r="AZ350" s="102"/>
      <c r="BA350" s="102"/>
      <c r="BB350" s="102"/>
      <c r="BC350" s="102"/>
      <c r="BD350" s="104"/>
      <c r="BE350" s="104"/>
      <c r="BF350" s="103"/>
      <c r="BG350" s="103"/>
      <c r="BH350" s="102"/>
      <c r="BI350" s="102"/>
      <c r="BJ350" s="102"/>
      <c r="BK350" s="102"/>
      <c r="BL350" s="104"/>
      <c r="BM350" s="104"/>
      <c r="BN350" s="103"/>
      <c r="BO350" s="103"/>
      <c r="BP350" s="102"/>
      <c r="BQ350" s="102"/>
      <c r="BR350" s="102"/>
      <c r="BS350" s="102"/>
      <c r="BT350" s="104"/>
      <c r="BU350" s="104"/>
      <c r="BV350" s="103"/>
      <c r="BW350" s="103"/>
      <c r="BX350" s="102"/>
      <c r="BY350" s="102"/>
      <c r="BZ350" s="102"/>
      <c r="CA350" s="102"/>
      <c r="CB350" s="104"/>
      <c r="CC350" s="104"/>
      <c r="CD350" s="103"/>
      <c r="CE350" s="103"/>
      <c r="CF350" s="102"/>
      <c r="CG350" s="102"/>
      <c r="CH350" s="102"/>
      <c r="CI350" s="102"/>
      <c r="CJ350" s="104"/>
      <c r="CK350" s="104"/>
      <c r="CL350" s="103"/>
      <c r="CM350" s="103"/>
      <c r="CN350" s="102"/>
      <c r="CO350" s="102"/>
      <c r="CP350" s="102"/>
      <c r="CQ350" s="102"/>
      <c r="CR350" s="104"/>
      <c r="CS350" s="104"/>
      <c r="CT350" s="103"/>
      <c r="CU350" s="103"/>
      <c r="CV350" s="102"/>
      <c r="CW350" s="102"/>
      <c r="CX350" s="102"/>
      <c r="CY350" s="102"/>
      <c r="CZ350" s="104"/>
      <c r="DA350" s="104"/>
      <c r="DB350" s="103"/>
      <c r="DC350" s="103"/>
      <c r="DD350" s="102"/>
      <c r="DE350" s="102"/>
      <c r="DF350" s="102"/>
      <c r="DG350" s="102"/>
      <c r="DH350" s="104"/>
      <c r="DI350" s="104"/>
      <c r="DJ350" s="103"/>
      <c r="DK350" s="103"/>
      <c r="DL350" s="102"/>
      <c r="DM350" s="102"/>
      <c r="DN350" s="102"/>
      <c r="DO350" s="102"/>
      <c r="DP350" s="104"/>
      <c r="DQ350" s="104"/>
      <c r="DR350" s="103"/>
      <c r="DS350" s="103"/>
      <c r="DT350" s="102"/>
      <c r="DU350" s="102"/>
      <c r="DV350" s="102"/>
      <c r="DW350" s="102"/>
      <c r="DX350" s="104"/>
      <c r="DY350" s="104"/>
      <c r="DZ350" s="103"/>
      <c r="EA350" s="103"/>
      <c r="EB350" s="102"/>
      <c r="EC350" s="102"/>
      <c r="ED350" s="102"/>
      <c r="EE350" s="102"/>
      <c r="EF350" s="104"/>
      <c r="EG350" s="104"/>
      <c r="EH350" s="103"/>
      <c r="EI350" s="103"/>
      <c r="EJ350" s="102"/>
      <c r="EK350" s="102"/>
      <c r="EL350" s="102"/>
      <c r="EM350" s="102"/>
      <c r="EN350" s="104"/>
      <c r="EO350" s="104"/>
      <c r="EP350" s="103"/>
      <c r="EQ350" s="103"/>
      <c r="ER350" s="102"/>
      <c r="ES350" s="102"/>
      <c r="ET350" s="102"/>
      <c r="EU350" s="102"/>
      <c r="EV350" s="104"/>
      <c r="EW350" s="104"/>
      <c r="EX350" s="103"/>
      <c r="EY350" s="103"/>
      <c r="EZ350" s="102"/>
      <c r="FA350" s="102"/>
      <c r="FB350" s="102"/>
      <c r="FC350" s="102"/>
      <c r="FD350" s="104"/>
      <c r="FE350" s="104"/>
    </row>
    <row r="351" customFormat="false" ht="15" hidden="false" customHeight="false" outlineLevel="0" collapsed="false">
      <c r="A351" s="106"/>
      <c r="B351" s="103"/>
      <c r="C351" s="103"/>
      <c r="D351" s="102"/>
      <c r="E351" s="102"/>
      <c r="F351" s="102"/>
      <c r="G351" s="102"/>
      <c r="H351" s="104"/>
      <c r="I351" s="104"/>
      <c r="J351" s="103"/>
      <c r="K351" s="103"/>
      <c r="L351" s="102"/>
      <c r="M351" s="102"/>
      <c r="N351" s="102"/>
      <c r="O351" s="102"/>
      <c r="P351" s="104"/>
      <c r="Q351" s="104"/>
      <c r="R351" s="103"/>
      <c r="S351" s="103"/>
      <c r="T351" s="102"/>
      <c r="U351" s="102"/>
      <c r="V351" s="102"/>
      <c r="W351" s="102"/>
      <c r="X351" s="104"/>
      <c r="Y351" s="104"/>
      <c r="Z351" s="103"/>
      <c r="AA351" s="103"/>
      <c r="AB351" s="102"/>
      <c r="AC351" s="102"/>
      <c r="AD351" s="102"/>
      <c r="AE351" s="102"/>
      <c r="AF351" s="104"/>
      <c r="AG351" s="104"/>
      <c r="AH351" s="103"/>
      <c r="AI351" s="103"/>
      <c r="AJ351" s="102"/>
      <c r="AK351" s="102"/>
      <c r="AL351" s="102"/>
      <c r="AM351" s="102"/>
      <c r="AN351" s="104"/>
      <c r="AO351" s="104"/>
      <c r="AP351" s="103"/>
      <c r="AQ351" s="103"/>
      <c r="AR351" s="102"/>
      <c r="AS351" s="102"/>
      <c r="AT351" s="102"/>
      <c r="AU351" s="102"/>
      <c r="AV351" s="104"/>
      <c r="AW351" s="104"/>
      <c r="AX351" s="103"/>
      <c r="AY351" s="103"/>
      <c r="AZ351" s="102"/>
      <c r="BA351" s="102"/>
      <c r="BB351" s="102"/>
      <c r="BC351" s="102"/>
      <c r="BD351" s="104"/>
      <c r="BE351" s="104"/>
      <c r="BF351" s="103"/>
      <c r="BG351" s="103"/>
      <c r="BH351" s="102"/>
      <c r="BI351" s="102"/>
      <c r="BJ351" s="102"/>
      <c r="BK351" s="102"/>
      <c r="BL351" s="104"/>
      <c r="BM351" s="104"/>
      <c r="BN351" s="103"/>
      <c r="BO351" s="103"/>
      <c r="BP351" s="102"/>
      <c r="BQ351" s="102"/>
      <c r="BR351" s="102"/>
      <c r="BS351" s="102"/>
      <c r="BT351" s="104"/>
      <c r="BU351" s="104"/>
      <c r="BV351" s="103"/>
      <c r="BW351" s="103"/>
      <c r="BX351" s="102"/>
      <c r="BY351" s="102"/>
      <c r="BZ351" s="102"/>
      <c r="CA351" s="102"/>
      <c r="CB351" s="104"/>
      <c r="CC351" s="104"/>
      <c r="CD351" s="103"/>
      <c r="CE351" s="103"/>
      <c r="CF351" s="102"/>
      <c r="CG351" s="102"/>
      <c r="CH351" s="102"/>
      <c r="CI351" s="102"/>
      <c r="CJ351" s="104"/>
      <c r="CK351" s="104"/>
      <c r="CL351" s="103"/>
      <c r="CM351" s="103"/>
      <c r="CN351" s="102"/>
      <c r="CO351" s="102"/>
      <c r="CP351" s="102"/>
      <c r="CQ351" s="102"/>
      <c r="CR351" s="104"/>
      <c r="CS351" s="104"/>
      <c r="CT351" s="103"/>
      <c r="CU351" s="103"/>
      <c r="CV351" s="102"/>
      <c r="CW351" s="102"/>
      <c r="CX351" s="102"/>
      <c r="CY351" s="102"/>
      <c r="CZ351" s="104"/>
      <c r="DA351" s="104"/>
      <c r="DB351" s="103"/>
      <c r="DC351" s="103"/>
      <c r="DD351" s="102"/>
      <c r="DE351" s="102"/>
      <c r="DF351" s="102"/>
      <c r="DG351" s="102"/>
      <c r="DH351" s="104"/>
      <c r="DI351" s="104"/>
      <c r="DJ351" s="103"/>
      <c r="DK351" s="103"/>
      <c r="DL351" s="102"/>
      <c r="DM351" s="102"/>
      <c r="DN351" s="102"/>
      <c r="DO351" s="102"/>
      <c r="DP351" s="104"/>
      <c r="DQ351" s="104"/>
      <c r="DR351" s="103"/>
      <c r="DS351" s="103"/>
      <c r="DT351" s="102"/>
      <c r="DU351" s="102"/>
      <c r="DV351" s="102"/>
      <c r="DW351" s="102"/>
      <c r="DX351" s="104"/>
      <c r="DY351" s="104"/>
      <c r="DZ351" s="103"/>
      <c r="EA351" s="103"/>
      <c r="EB351" s="102"/>
      <c r="EC351" s="102"/>
      <c r="ED351" s="102"/>
      <c r="EE351" s="102"/>
      <c r="EF351" s="104"/>
      <c r="EG351" s="104"/>
      <c r="EH351" s="103"/>
      <c r="EI351" s="103"/>
      <c r="EJ351" s="102"/>
      <c r="EK351" s="102"/>
      <c r="EL351" s="102"/>
      <c r="EM351" s="102"/>
      <c r="EN351" s="104"/>
      <c r="EO351" s="104"/>
      <c r="EP351" s="103"/>
      <c r="EQ351" s="103"/>
      <c r="ER351" s="102"/>
      <c r="ES351" s="102"/>
      <c r="ET351" s="102"/>
      <c r="EU351" s="102"/>
      <c r="EV351" s="104"/>
      <c r="EW351" s="104"/>
      <c r="EX351" s="103"/>
      <c r="EY351" s="103"/>
      <c r="EZ351" s="102"/>
      <c r="FA351" s="102"/>
      <c r="FB351" s="102"/>
      <c r="FC351" s="102"/>
      <c r="FD351" s="104"/>
      <c r="FE351" s="104"/>
    </row>
    <row r="352" customFormat="false" ht="15.45" hidden="false" customHeight="false" outlineLevel="0" collapsed="false">
      <c r="A352" s="106"/>
      <c r="B352" s="107"/>
      <c r="C352" s="107"/>
      <c r="D352" s="108"/>
      <c r="E352" s="108"/>
      <c r="F352" s="108"/>
      <c r="G352" s="108"/>
      <c r="H352" s="109"/>
      <c r="I352" s="109"/>
      <c r="J352" s="110"/>
      <c r="K352" s="110"/>
      <c r="L352" s="108"/>
      <c r="M352" s="108"/>
      <c r="N352" s="108"/>
      <c r="O352" s="108"/>
      <c r="P352" s="109"/>
      <c r="Q352" s="109"/>
      <c r="R352" s="110"/>
      <c r="S352" s="110"/>
      <c r="T352" s="108"/>
      <c r="U352" s="108"/>
      <c r="V352" s="108"/>
      <c r="W352" s="108"/>
      <c r="X352" s="109"/>
      <c r="Y352" s="109"/>
      <c r="Z352" s="110"/>
      <c r="AA352" s="110"/>
      <c r="AB352" s="108"/>
      <c r="AC352" s="108"/>
      <c r="AD352" s="108"/>
      <c r="AE352" s="108"/>
      <c r="AF352" s="109"/>
      <c r="AG352" s="109"/>
      <c r="AH352" s="110"/>
      <c r="AI352" s="110"/>
      <c r="AJ352" s="108"/>
      <c r="AK352" s="108"/>
      <c r="AL352" s="108"/>
      <c r="AM352" s="108"/>
      <c r="AN352" s="109"/>
      <c r="AO352" s="109"/>
      <c r="AP352" s="110"/>
      <c r="AQ352" s="110"/>
      <c r="AR352" s="108"/>
      <c r="AS352" s="108"/>
      <c r="AT352" s="108"/>
      <c r="AU352" s="108"/>
      <c r="AV352" s="109"/>
      <c r="AW352" s="109"/>
      <c r="AX352" s="110"/>
      <c r="AY352" s="110"/>
      <c r="AZ352" s="108"/>
      <c r="BA352" s="108"/>
      <c r="BB352" s="108"/>
      <c r="BC352" s="108"/>
      <c r="BD352" s="109"/>
      <c r="BE352" s="109"/>
      <c r="BF352" s="110"/>
      <c r="BG352" s="110"/>
      <c r="BH352" s="108"/>
      <c r="BI352" s="108"/>
      <c r="BJ352" s="108"/>
      <c r="BK352" s="108"/>
      <c r="BL352" s="109"/>
      <c r="BM352" s="109"/>
      <c r="BN352" s="110"/>
      <c r="BO352" s="110"/>
      <c r="BP352" s="108"/>
      <c r="BQ352" s="108"/>
      <c r="BR352" s="108"/>
      <c r="BS352" s="108"/>
      <c r="BT352" s="109"/>
      <c r="BU352" s="109"/>
      <c r="BV352" s="110"/>
      <c r="BW352" s="110"/>
      <c r="BX352" s="108"/>
      <c r="BY352" s="108"/>
      <c r="BZ352" s="108"/>
      <c r="CA352" s="108"/>
      <c r="CB352" s="109"/>
      <c r="CC352" s="109"/>
      <c r="CD352" s="110"/>
      <c r="CE352" s="110"/>
      <c r="CF352" s="108"/>
      <c r="CG352" s="108"/>
      <c r="CH352" s="108"/>
      <c r="CI352" s="108"/>
      <c r="CJ352" s="109"/>
      <c r="CK352" s="109"/>
      <c r="CL352" s="110"/>
      <c r="CM352" s="110"/>
      <c r="CN352" s="108"/>
      <c r="CO352" s="108"/>
      <c r="CP352" s="108"/>
      <c r="CQ352" s="108"/>
      <c r="CR352" s="109"/>
      <c r="CS352" s="109"/>
      <c r="CT352" s="110"/>
      <c r="CU352" s="110"/>
      <c r="CV352" s="108"/>
      <c r="CW352" s="108"/>
      <c r="CX352" s="108"/>
      <c r="CY352" s="108"/>
      <c r="CZ352" s="109"/>
      <c r="DA352" s="109"/>
      <c r="DB352" s="110"/>
      <c r="DC352" s="110"/>
      <c r="DD352" s="108"/>
      <c r="DE352" s="108"/>
      <c r="DF352" s="108"/>
      <c r="DG352" s="108"/>
      <c r="DH352" s="109"/>
      <c r="DI352" s="109"/>
      <c r="DJ352" s="110"/>
      <c r="DK352" s="110"/>
      <c r="DL352" s="108"/>
      <c r="DM352" s="108"/>
      <c r="DN352" s="108"/>
      <c r="DO352" s="108"/>
      <c r="DP352" s="109"/>
      <c r="DQ352" s="109"/>
      <c r="DR352" s="110"/>
      <c r="DS352" s="110"/>
      <c r="DT352" s="108"/>
      <c r="DU352" s="108"/>
      <c r="DV352" s="108"/>
      <c r="DW352" s="108"/>
      <c r="DX352" s="109"/>
      <c r="DY352" s="109"/>
      <c r="DZ352" s="110"/>
      <c r="EA352" s="110"/>
      <c r="EB352" s="108"/>
      <c r="EC352" s="108"/>
      <c r="ED352" s="108"/>
      <c r="EE352" s="108"/>
      <c r="EF352" s="109"/>
      <c r="EG352" s="109"/>
      <c r="EH352" s="110"/>
      <c r="EI352" s="110"/>
      <c r="EJ352" s="108"/>
      <c r="EK352" s="108"/>
      <c r="EL352" s="108"/>
      <c r="EM352" s="108"/>
      <c r="EN352" s="109"/>
      <c r="EO352" s="109"/>
      <c r="EP352" s="110"/>
      <c r="EQ352" s="110"/>
      <c r="ER352" s="108"/>
      <c r="ES352" s="108"/>
      <c r="ET352" s="108"/>
      <c r="EU352" s="108"/>
      <c r="EV352" s="109"/>
      <c r="EW352" s="109"/>
      <c r="EX352" s="110"/>
      <c r="EY352" s="110"/>
      <c r="EZ352" s="108"/>
      <c r="FA352" s="108"/>
      <c r="FB352" s="108"/>
      <c r="FC352" s="108"/>
      <c r="FD352" s="109"/>
      <c r="FE352" s="109"/>
    </row>
    <row r="353" customFormat="false" ht="15" hidden="false" customHeight="false" outlineLevel="0" collapsed="false"/>
    <row r="354" customFormat="false" ht="14.6" hidden="false" customHeight="false" outlineLevel="0" collapsed="false">
      <c r="B354" s="111" t="s">
        <v>229</v>
      </c>
      <c r="C354" s="111"/>
      <c r="D354" s="111"/>
      <c r="E354" s="111"/>
      <c r="F354" s="111"/>
      <c r="G354" s="111"/>
      <c r="H354" s="111"/>
      <c r="I354" s="111"/>
      <c r="J354" s="111" t="s">
        <v>229</v>
      </c>
      <c r="K354" s="111"/>
      <c r="L354" s="111"/>
      <c r="M354" s="111"/>
      <c r="N354" s="111"/>
      <c r="O354" s="111"/>
      <c r="P354" s="111"/>
      <c r="Q354" s="111"/>
      <c r="R354" s="111" t="s">
        <v>229</v>
      </c>
      <c r="S354" s="111"/>
      <c r="T354" s="111"/>
      <c r="U354" s="111"/>
      <c r="V354" s="111"/>
      <c r="W354" s="111"/>
      <c r="X354" s="111"/>
      <c r="Y354" s="111"/>
      <c r="Z354" s="111" t="s">
        <v>229</v>
      </c>
      <c r="AA354" s="111"/>
      <c r="AB354" s="111"/>
      <c r="AC354" s="111"/>
      <c r="AD354" s="111"/>
      <c r="AE354" s="111"/>
      <c r="AF354" s="111"/>
      <c r="AG354" s="111"/>
      <c r="AH354" s="111" t="s">
        <v>229</v>
      </c>
      <c r="AI354" s="111"/>
      <c r="AJ354" s="111"/>
      <c r="AK354" s="111"/>
      <c r="AL354" s="111"/>
      <c r="AM354" s="111"/>
      <c r="AN354" s="111"/>
      <c r="AO354" s="111"/>
      <c r="AP354" s="111" t="s">
        <v>229</v>
      </c>
      <c r="AQ354" s="111"/>
      <c r="AR354" s="111"/>
      <c r="AS354" s="111"/>
      <c r="AT354" s="111"/>
      <c r="AU354" s="111"/>
      <c r="AV354" s="111"/>
      <c r="AW354" s="111"/>
      <c r="AX354" s="111" t="s">
        <v>229</v>
      </c>
      <c r="AY354" s="111"/>
      <c r="AZ354" s="111"/>
      <c r="BA354" s="111"/>
      <c r="BB354" s="111"/>
      <c r="BC354" s="111"/>
      <c r="BD354" s="111"/>
      <c r="BE354" s="111"/>
      <c r="BF354" s="111" t="s">
        <v>229</v>
      </c>
      <c r="BG354" s="111"/>
      <c r="BH354" s="111"/>
      <c r="BI354" s="111"/>
      <c r="BJ354" s="111"/>
      <c r="BK354" s="111"/>
      <c r="BL354" s="111"/>
      <c r="BM354" s="111"/>
      <c r="BN354" s="111" t="s">
        <v>229</v>
      </c>
      <c r="BO354" s="111"/>
      <c r="BP354" s="111"/>
      <c r="BQ354" s="111"/>
      <c r="BR354" s="111"/>
      <c r="BS354" s="111"/>
      <c r="BT354" s="111"/>
      <c r="BU354" s="111"/>
      <c r="BV354" s="111" t="s">
        <v>229</v>
      </c>
      <c r="BW354" s="111"/>
      <c r="BX354" s="111"/>
      <c r="BY354" s="111"/>
      <c r="BZ354" s="111"/>
      <c r="CA354" s="111"/>
      <c r="CB354" s="111"/>
      <c r="CC354" s="111"/>
      <c r="CD354" s="111" t="s">
        <v>229</v>
      </c>
      <c r="CE354" s="111"/>
      <c r="CF354" s="111"/>
      <c r="CG354" s="111"/>
      <c r="CH354" s="111"/>
      <c r="CI354" s="111"/>
      <c r="CJ354" s="111"/>
      <c r="CK354" s="111"/>
      <c r="CL354" s="111" t="s">
        <v>229</v>
      </c>
      <c r="CM354" s="111"/>
      <c r="CN354" s="111"/>
      <c r="CO354" s="111"/>
      <c r="CP354" s="111"/>
      <c r="CQ354" s="111"/>
      <c r="CR354" s="111"/>
      <c r="CS354" s="111"/>
      <c r="CT354" s="111" t="s">
        <v>229</v>
      </c>
      <c r="CU354" s="111"/>
      <c r="CV354" s="111"/>
      <c r="CW354" s="111"/>
      <c r="CX354" s="111"/>
      <c r="CY354" s="111"/>
      <c r="CZ354" s="111"/>
      <c r="DA354" s="111"/>
      <c r="DB354" s="111" t="s">
        <v>229</v>
      </c>
      <c r="DC354" s="111"/>
      <c r="DD354" s="111"/>
      <c r="DE354" s="111"/>
      <c r="DF354" s="111"/>
      <c r="DG354" s="111"/>
      <c r="DH354" s="111"/>
      <c r="DI354" s="111"/>
      <c r="DJ354" s="111" t="s">
        <v>229</v>
      </c>
      <c r="DK354" s="111"/>
      <c r="DL354" s="111"/>
      <c r="DM354" s="111"/>
      <c r="DN354" s="111"/>
      <c r="DO354" s="111"/>
      <c r="DP354" s="111"/>
      <c r="DQ354" s="111"/>
      <c r="DR354" s="111" t="s">
        <v>229</v>
      </c>
      <c r="DS354" s="111"/>
      <c r="DT354" s="111"/>
      <c r="DU354" s="111"/>
      <c r="DV354" s="111"/>
      <c r="DW354" s="111"/>
      <c r="DX354" s="111"/>
      <c r="DY354" s="111"/>
      <c r="DZ354" s="111" t="s">
        <v>229</v>
      </c>
      <c r="EA354" s="111"/>
      <c r="EB354" s="111"/>
      <c r="EC354" s="111"/>
      <c r="ED354" s="111"/>
      <c r="EE354" s="111"/>
      <c r="EF354" s="111"/>
      <c r="EG354" s="111"/>
      <c r="EH354" s="111" t="s">
        <v>229</v>
      </c>
      <c r="EI354" s="111"/>
      <c r="EJ354" s="111"/>
      <c r="EK354" s="111"/>
      <c r="EL354" s="111"/>
      <c r="EM354" s="111"/>
      <c r="EN354" s="111"/>
      <c r="EO354" s="111"/>
      <c r="EP354" s="111" t="s">
        <v>229</v>
      </c>
      <c r="EQ354" s="111"/>
      <c r="ER354" s="111"/>
      <c r="ES354" s="111"/>
      <c r="ET354" s="111"/>
      <c r="EU354" s="111"/>
      <c r="EV354" s="111"/>
      <c r="EW354" s="111"/>
      <c r="EX354" s="111" t="s">
        <v>229</v>
      </c>
      <c r="EY354" s="111"/>
      <c r="EZ354" s="111"/>
      <c r="FA354" s="111"/>
      <c r="FB354" s="111"/>
      <c r="FC354" s="111"/>
      <c r="FD354" s="111"/>
      <c r="FE354" s="111"/>
    </row>
    <row r="355" customFormat="false" ht="14.6" hidden="false" customHeight="false" outlineLevel="0" collapsed="false">
      <c r="B355" s="1" t="str">
        <f aca="false">CONCATENATE(IF(B328="","",B328),IF(B329="","",CONCATENATE(", ",B329)),IF(B330="","",CONCATENATE(", ",B330)),IF(B331="","",CONCATENATE(", ",B331)),IF(B332="","",CONCATENATE(", ",B332)),IF(B333="","",CONCATENATE(", ",B333)),IF(B334="","",CONCATENATE(", ",B334)),IF(B335="","",CONCATENATE(", ",B335)),IF(B336="","",CONCATENATE(", ",B336)),IF(B337="","",CONCATENATE(", ",B337)),IF(B338="","",CONCATENATE(", ",B338)),IF(B339="","",CONCATENATE(", ",B339)),IF(B340="","",CONCATENATE(", ",B340)),IF(B341="","",CONCATENATE(", ",B341)),IF(B342="","",CONCATENATE(", ",B342)),IF(B343="","",CONCATENATE(", ",B343)),IF(B344="","",CONCATENATE(", ",B344)),IF(B345="","",CONCATENATE(", ",B345)),IF(B346="","",CONCATENATE(", ",B346)),IF(B347="","",CONCATENATE(", ",B347)),IF(B348="","",CONCATENATE(", ",B348)),IF(B349="","",CONCATENATE(", ",B349)),IF(B350="","",CONCATENATE(", ",B350)),IF(B351="","",CONCATENATE(", ",B351)),IF(B352="","",CONCATENATE(", ",B352)))</f>
        <v>20-1112-001, 20-1112-009, 20-1112-010, 20-1112-011, 20-1112-012, 20-1112-013, 20-1112-014, 20-1112-020, 20-1112-021, 20-1112-022, 20-1112-030</v>
      </c>
      <c r="D355" s="1" t="str">
        <f aca="false">CONCATENATE(IF(D328="","",D328),IF(D329="","",CONCATENATE(", ",D329)),IF(D330="","",CONCATENATE(", ",D330)),IF(D331="","",CONCATENATE(", ",D331)),IF(D332="","",CONCATENATE(", ",D332)),IF(D333="","",CONCATENATE(", ",D333)),IF(D334="","",CONCATENATE(", ",D334)),IF(D335="","",CONCATENATE(", ",D335)),IF(D336="","",CONCATENATE(", ",D336)),IF(D337="","",CONCATENATE(", ",D337)),IF(D338="","",CONCATENATE(", ",D338)),IF(D339="","",CONCATENATE(", ",D339)),IF(D340="","",CONCATENATE(", ",D340)),IF(D341="","",CONCATENATE(", ",D341)),IF(D342="","",CONCATENATE(", ",D342)),IF(D343="","",CONCATENATE(", ",D343)),IF(D344="","",CONCATENATE(", ",D344)),IF(D345="","",CONCATENATE(", ",D345)),IF(D346="","",CONCATENATE(", ",D346)),IF(D347="","",CONCATENATE(", ",D347)),IF(D348="","",CONCATENATE(", ",D348)),IF(D349="","",CONCATENATE(", ",D349)),IF(D350="","",CONCATENATE(", ",D350)),IF(D351="","",CONCATENATE(", ",D351)),IF(D352="","",CONCATENATE(", ",D352)))</f>
        <v/>
      </c>
      <c r="F355" s="1" t="str">
        <f aca="false">CONCATENATE(IF(F328="","",F328),IF(F329="","",CONCATENATE(", ",F329)),IF(F330="","",CONCATENATE(", ",F330)),IF(F331="","",CONCATENATE(", ",F331)),IF(F332="","",CONCATENATE(", ",F332)),IF(F333="","",CONCATENATE(", ",F333)),IF(F334="","",CONCATENATE(", ",F334)),IF(F335="","",CONCATENATE(", ",F335)),IF(F336="","",CONCATENATE(", ",F336)),IF(F337="","",CONCATENATE(", ",F337)),IF(F338="","",CONCATENATE(", ",F338)),IF(F339="","",CONCATENATE(", ",F339)),IF(F340="","",CONCATENATE(", ",F340)),IF(F341="","",CONCATENATE(", ",F341)),IF(F342="","",CONCATENATE(", ",F342)),IF(F343="","",CONCATENATE(", ",F343)),IF(F344="","",CONCATENATE(", ",F344)),IF(F345="","",CONCATENATE(", ",F345)),IF(F346="","",CONCATENATE(", ",F346)),IF(F347="","",CONCATENATE(", ",F347)),IF(F348="","",CONCATENATE(", ",F348)),IF(F349="","",CONCATENATE(", ",F349)),IF(F350="","",CONCATENATE(", ",F350)),IF(F351="","",CONCATENATE(", ",F351)),IF(F352="","",CONCATENATE(", ",F352)))</f>
        <v>20-1112-109/B, 20-1112-110/B, 20-1112-111/T1, 20-1112-112/T1, 20-1112-113/T1, 20-1112-114/T1, 20-1112-120, 20-1112-121, 20-1112-122, 20-1112-130, 20-1112-131, 20-1112-132, 20-1112-133</v>
      </c>
      <c r="H355" s="1" t="str">
        <f aca="false">CONCATENATE(IF(H328="","",H328),IF(H329="","",CONCATENATE(", ",H329)),IF(H330="","",CONCATENATE(", ",H330)),IF(H331="","",CONCATENATE(", ",H331)),IF(H332="","",CONCATENATE(", ",H332)),IF(H333="","",CONCATENATE(", ",H333)),IF(H334="","",CONCATENATE(", ",H334)),IF(H335="","",CONCATENATE(", ",H335)),IF(H336="","",CONCATENATE(", ",H336)),IF(H337="","",CONCATENATE(", ",H337)),IF(H338="","",CONCATENATE(", ",H338)),IF(H339="","",CONCATENATE(", ",H339)),IF(H340="","",CONCATENATE(", ",H340)),IF(H341="","",CONCATENATE(", ",H341)),IF(H342="","",CONCATENATE(", ",H342)),IF(H343="","",CONCATENATE(", ",H343)),IF(H344="","",CONCATENATE(", ",H344)),IF(H345="","",CONCATENATE(", ",H345)),IF(H346="","",CONCATENATE(", ",H346)),IF(H347="","",CONCATENATE(", ",H347)),IF(H348="","",CONCATENATE(", ",H348)),IF(H349="","",CONCATENATE(", ",H349)),IF(H350="","",CONCATENATE(", ",H350)),IF(H351="","",CONCATENATE(", ",H351)),IF(H352="","",CONCATENATE(", ",H352)))</f>
        <v>MBP/8052/001/C1, MBP/8052/002/C1, MBP/8052/101/C2, MBP/8052/102/C2, MBP/8052/103/C2, MBP/8052/110/C1, MBP/8052/111/T1, MBP/8052/140/C1</v>
      </c>
      <c r="J355" s="1" t="str">
        <f aca="false">CONCATENATE(IF(J328="","",J328),IF(J329="","",CONCATENATE(", ",J329)),IF(J330="","",CONCATENATE(", ",J330)),IF(J331="","",CONCATENATE(", ",J331)),IF(J332="","",CONCATENATE(", ",J332)),IF(J333="","",CONCATENATE(", ",J333)),IF(J334="","",CONCATENATE(", ",J334)),IF(J335="","",CONCATENATE(", ",J335)),IF(J336="","",CONCATENATE(", ",J336)),IF(J337="","",CONCATENATE(", ",J337)),IF(J338="","",CONCATENATE(", ",J338)),IF(J339="","",CONCATENATE(", ",J339)),IF(J340="","",CONCATENATE(", ",J340)),IF(J341="","",CONCATENATE(", ",J341)),IF(J342="","",CONCATENATE(", ",J342)),IF(J343="","",CONCATENATE(", ",J343)),IF(J344="","",CONCATENATE(", ",J344)),IF(J345="","",CONCATENATE(", ",J345)),IF(J346="","",CONCATENATE(", ",J346)),IF(J347="","",CONCATENATE(", ",J347)),IF(J348="","",CONCATENATE(", ",J348)),IF(J349="","",CONCATENATE(", ",J349)),IF(J350="","",CONCATENATE(", ",J350)),IF(J351="","",CONCATENATE(", ",J351)),IF(J352="","",CONCATENATE(", ",J352)))</f>
        <v>20-1112-001, 20-1112-009, 20-1112-010, 20-1112-011, 20-1112-012, 20-1112-013, 20-1112-014, 20-1112-020, 20-1112-021, 20-1112-022, 20-1112-030</v>
      </c>
      <c r="L355" s="1" t="str">
        <f aca="false">CONCATENATE(IF(L328="","",L328),IF(L329="","",CONCATENATE(", ",L329)),IF(L330="","",CONCATENATE(", ",L330)),IF(L331="","",CONCATENATE(", ",L331)),IF(L332="","",CONCATENATE(", ",L332)),IF(L333="","",CONCATENATE(", ",L333)),IF(L334="","",CONCATENATE(", ",L334)),IF(L335="","",CONCATENATE(", ",L335)),IF(L336="","",CONCATENATE(", ",L336)),IF(L337="","",CONCATENATE(", ",L337)),IF(L338="","",CONCATENATE(", ",L338)),IF(L339="","",CONCATENATE(", ",L339)),IF(L340="","",CONCATENATE(", ",L340)),IF(L341="","",CONCATENATE(", ",L341)),IF(L342="","",CONCATENATE(", ",L342)),IF(L343="","",CONCATENATE(", ",L343)),IF(L344="","",CONCATENATE(", ",L344)),IF(L345="","",CONCATENATE(", ",L345)),IF(L346="","",CONCATENATE(", ",L346)),IF(L347="","",CONCATENATE(", ",L347)),IF(L348="","",CONCATENATE(", ",L348)),IF(L349="","",CONCATENATE(", ",L349)),IF(L350="","",CONCATENATE(", ",L350)),IF(L351="","",CONCATENATE(", ",L351)),IF(L352="","",CONCATENATE(", ",L352)))</f>
        <v/>
      </c>
      <c r="N355" s="1" t="str">
        <f aca="false">CONCATENATE(IF(N328="","",N328),IF(N329="","",CONCATENATE(", ",N329)),IF(N330="","",CONCATENATE(", ",N330)),IF(N331="","",CONCATENATE(", ",N331)),IF(N332="","",CONCATENATE(", ",N332)),IF(N333="","",CONCATENATE(", ",N333)),IF(N334="","",CONCATENATE(", ",N334)),IF(N335="","",CONCATENATE(", ",N335)),IF(N336="","",CONCATENATE(", ",N336)),IF(N337="","",CONCATENATE(", ",N337)),IF(N338="","",CONCATENATE(", ",N338)),IF(N339="","",CONCATENATE(", ",N339)),IF(N340="","",CONCATENATE(", ",N340)),IF(N341="","",CONCATENATE(", ",N341)),IF(N342="","",CONCATENATE(", ",N342)),IF(N343="","",CONCATENATE(", ",N343)),IF(N344="","",CONCATENATE(", ",N344)),IF(N345="","",CONCATENATE(", ",N345)),IF(N346="","",CONCATENATE(", ",N346)),IF(N347="","",CONCATENATE(", ",N347)),IF(N348="","",CONCATENATE(", ",N348)),IF(N349="","",CONCATENATE(", ",N349)),IF(N350="","",CONCATENATE(", ",N350)),IF(N351="","",CONCATENATE(", ",N351)),IF(N352="","",CONCATENATE(", ",N352)))</f>
        <v>20-1112-109/B, 20-1112-110/B, 20-1112-111/T1, 20-1112-112/T1, 20-1112-113/T1, 20-1112-114/T1, 20-1112-120, 20-1112-121, 20-1112-122, 20-1112-130, 20-1112-131, 20-1112-132, 20-1112-133</v>
      </c>
      <c r="P355" s="1" t="str">
        <f aca="false">CONCATENATE(IF(P328="","",P328),IF(P329="","",CONCATENATE(", ",P329)),IF(P330="","",CONCATENATE(", ",P330)),IF(P331="","",CONCATENATE(", ",P331)),IF(P332="","",CONCATENATE(", ",P332)),IF(P333="","",CONCATENATE(", ",P333)),IF(P334="","",CONCATENATE(", ",P334)),IF(P335="","",CONCATENATE(", ",P335)),IF(P336="","",CONCATENATE(", ",P336)),IF(P337="","",CONCATENATE(", ",P337)),IF(P338="","",CONCATENATE(", ",P338)),IF(P339="","",CONCATENATE(", ",P339)),IF(P340="","",CONCATENATE(", ",P340)),IF(P341="","",CONCATENATE(", ",P341)),IF(P342="","",CONCATENATE(", ",P342)),IF(P343="","",CONCATENATE(", ",P343)),IF(P344="","",CONCATENATE(", ",P344)),IF(P345="","",CONCATENATE(", ",P345)),IF(P346="","",CONCATENATE(", ",P346)),IF(P347="","",CONCATENATE(", ",P347)),IF(P348="","",CONCATENATE(", ",P348)),IF(P349="","",CONCATENATE(", ",P349)),IF(P350="","",CONCATENATE(", ",P350)),IF(P351="","",CONCATENATE(", ",P351)),IF(P352="","",CONCATENATE(", ",P352)))</f>
        <v>MBP/8052/001/C1, MBP/8052/002/C1, MBP/8052/101/C2, MBP/8052/102/C2, MBP/8052/103/C2, MBP/8052/110/C1, MBP/8052/111/T1, MBP/8052/140/C1</v>
      </c>
      <c r="R355" s="1" t="str">
        <f aca="false">CONCATENATE(IF(R328="","",R328),IF(R329="","",CONCATENATE(", ",R329)),IF(R330="","",CONCATENATE(", ",R330)),IF(R331="","",CONCATENATE(", ",R331)),IF(R332="","",CONCATENATE(", ",R332)),IF(R333="","",CONCATENATE(", ",R333)),IF(R334="","",CONCATENATE(", ",R334)),IF(R335="","",CONCATENATE(", ",R335)),IF(R336="","",CONCATENATE(", ",R336)),IF(R337="","",CONCATENATE(", ",R337)),IF(R338="","",CONCATENATE(", ",R338)),IF(R339="","",CONCATENATE(", ",R339)),IF(R340="","",CONCATENATE(", ",R340)),IF(R341="","",CONCATENATE(", ",R341)),IF(R342="","",CONCATENATE(", ",R342)),IF(R343="","",CONCATENATE(", ",R343)),IF(R344="","",CONCATENATE(", ",R344)),IF(R345="","",CONCATENATE(", ",R345)),IF(R346="","",CONCATENATE(", ",R346)),IF(R347="","",CONCATENATE(", ",R347)),IF(R348="","",CONCATENATE(", ",R348)),IF(R349="","",CONCATENATE(", ",R349)),IF(R350="","",CONCATENATE(", ",R350)),IF(R351="","",CONCATENATE(", ",R351)),IF(R352="","",CONCATENATE(", ",R352)))</f>
        <v/>
      </c>
      <c r="T355" s="1" t="str">
        <f aca="false">CONCATENATE(IF(T328="","",T328),IF(T329="","",CONCATENATE(", ",T329)),IF(T330="","",CONCATENATE(", ",T330)),IF(T331="","",CONCATENATE(", ",T331)),IF(T332="","",CONCATENATE(", ",T332)),IF(T333="","",CONCATENATE(", ",T333)),IF(T334="","",CONCATENATE(", ",T334)),IF(T335="","",CONCATENATE(", ",T335)),IF(T336="","",CONCATENATE(", ",T336)),IF(T337="","",CONCATENATE(", ",T337)),IF(T338="","",CONCATENATE(", ",T338)),IF(T339="","",CONCATENATE(", ",T339)),IF(T340="","",CONCATENATE(", ",T340)),IF(T341="","",CONCATENATE(", ",T341)),IF(T342="","",CONCATENATE(", ",T342)),IF(T343="","",CONCATENATE(", ",T343)),IF(T344="","",CONCATENATE(", ",T344)),IF(T345="","",CONCATENATE(", ",T345)),IF(T346="","",CONCATENATE(", ",T346)),IF(T347="","",CONCATENATE(", ",T347)),IF(T348="","",CONCATENATE(", ",T348)),IF(T349="","",CONCATENATE(", ",T349)),IF(T350="","",CONCATENATE(", ",T350)),IF(T351="","",CONCATENATE(", ",T351)),IF(T352="","",CONCATENATE(", ",T352)))</f>
        <v/>
      </c>
      <c r="V355" s="1" t="str">
        <f aca="false">CONCATENATE(IF(V328="","",V328),IF(V329="","",CONCATENATE(", ",V329)),IF(V330="","",CONCATENATE(", ",V330)),IF(V331="","",CONCATENATE(", ",V331)),IF(V332="","",CONCATENATE(", ",V332)),IF(V333="","",CONCATENATE(", ",V333)),IF(V334="","",CONCATENATE(", ",V334)),IF(V335="","",CONCATENATE(", ",V335)),IF(V336="","",CONCATENATE(", ",V336)),IF(V337="","",CONCATENATE(", ",V337)),IF(V338="","",CONCATENATE(", ",V338)),IF(V339="","",CONCATENATE(", ",V339)),IF(V340="","",CONCATENATE(", ",V340)),IF(V341="","",CONCATENATE(", ",V341)),IF(V342="","",CONCATENATE(", ",V342)),IF(V343="","",CONCATENATE(", ",V343)),IF(V344="","",CONCATENATE(", ",V344)),IF(V345="","",CONCATENATE(", ",V345)),IF(V346="","",CONCATENATE(", ",V346)),IF(V347="","",CONCATENATE(", ",V347)),IF(V348="","",CONCATENATE(", ",V348)),IF(V349="","",CONCATENATE(", ",V349)),IF(V350="","",CONCATENATE(", ",V350)),IF(V351="","",CONCATENATE(", ",V351)),IF(V352="","",CONCATENATE(", ",V352)))</f>
        <v/>
      </c>
      <c r="X355" s="1" t="str">
        <f aca="false">CONCATENATE(IF(X328="","",X328),IF(X329="","",CONCATENATE(", ",X329)),IF(X330="","",CONCATENATE(", ",X330)),IF(X331="","",CONCATENATE(", ",X331)),IF(X332="","",CONCATENATE(", ",X332)),IF(X333="","",CONCATENATE(", ",X333)),IF(X334="","",CONCATENATE(", ",X334)),IF(X335="","",CONCATENATE(", ",X335)),IF(X336="","",CONCATENATE(", ",X336)),IF(X337="","",CONCATENATE(", ",X337)),IF(X338="","",CONCATENATE(", ",X338)),IF(X339="","",CONCATENATE(", ",X339)),IF(X340="","",CONCATENATE(", ",X340)),IF(X341="","",CONCATENATE(", ",X341)),IF(X342="","",CONCATENATE(", ",X342)),IF(X343="","",CONCATENATE(", ",X343)),IF(X344="","",CONCATENATE(", ",X344)),IF(X345="","",CONCATENATE(", ",X345)),IF(X346="","",CONCATENATE(", ",X346)),IF(X347="","",CONCATENATE(", ",X347)),IF(X348="","",CONCATENATE(", ",X348)),IF(X349="","",CONCATENATE(", ",X349)),IF(X350="","",CONCATENATE(", ",X350)),IF(X351="","",CONCATENATE(", ",X351)),IF(X352="","",CONCATENATE(", ",X352)))</f>
        <v/>
      </c>
      <c r="Z355" s="1" t="str">
        <f aca="false">CONCATENATE(IF(Z328="","",Z328),IF(Z329="","",CONCATENATE(", ",Z329)),IF(Z330="","",CONCATENATE(", ",Z330)),IF(Z331="","",CONCATENATE(", ",Z331)),IF(Z332="","",CONCATENATE(", ",Z332)),IF(Z333="","",CONCATENATE(", ",Z333)),IF(Z334="","",CONCATENATE(", ",Z334)),IF(Z335="","",CONCATENATE(", ",Z335)),IF(Z336="","",CONCATENATE(", ",Z336)),IF(Z337="","",CONCATENATE(", ",Z337)),IF(Z338="","",CONCATENATE(", ",Z338)),IF(Z339="","",CONCATENATE(", ",Z339)),IF(Z340="","",CONCATENATE(", ",Z340)),IF(Z341="","",CONCATENATE(", ",Z341)),IF(Z342="","",CONCATENATE(", ",Z342)),IF(Z343="","",CONCATENATE(", ",Z343)),IF(Z344="","",CONCATENATE(", ",Z344)),IF(Z345="","",CONCATENATE(", ",Z345)),IF(Z346="","",CONCATENATE(", ",Z346)),IF(Z347="","",CONCATENATE(", ",Z347)),IF(Z348="","",CONCATENATE(", ",Z348)),IF(Z349="","",CONCATENATE(", ",Z349)),IF(Z350="","",CONCATENATE(", ",Z350)),IF(Z351="","",CONCATENATE(", ",Z351)),IF(Z352="","",CONCATENATE(", ",Z352)))</f>
        <v/>
      </c>
      <c r="AB355" s="1" t="str">
        <f aca="false">CONCATENATE(IF(AB328="","",AB328),IF(AB329="","",CONCATENATE(", ",AB329)),IF(AB330="","",CONCATENATE(", ",AB330)),IF(AB331="","",CONCATENATE(", ",AB331)),IF(AB332="","",CONCATENATE(", ",AB332)),IF(AB333="","",CONCATENATE(", ",AB333)),IF(AB334="","",CONCATENATE(", ",AB334)),IF(AB335="","",CONCATENATE(", ",AB335)),IF(AB336="","",CONCATENATE(", ",AB336)),IF(AB337="","",CONCATENATE(", ",AB337)),IF(AB338="","",CONCATENATE(", ",AB338)),IF(AB339="","",CONCATENATE(", ",AB339)),IF(AB340="","",CONCATENATE(", ",AB340)),IF(AB341="","",CONCATENATE(", ",AB341)),IF(AB342="","",CONCATENATE(", ",AB342)),IF(AB343="","",CONCATENATE(", ",AB343)),IF(AB344="","",CONCATENATE(", ",AB344)),IF(AB345="","",CONCATENATE(", ",AB345)),IF(AB346="","",CONCATENATE(", ",AB346)),IF(AB347="","",CONCATENATE(", ",AB347)),IF(AB348="","",CONCATENATE(", ",AB348)),IF(AB349="","",CONCATENATE(", ",AB349)),IF(AB350="","",CONCATENATE(", ",AB350)),IF(AB351="","",CONCATENATE(", ",AB351)),IF(AB352="","",CONCATENATE(", ",AB352)))</f>
        <v/>
      </c>
      <c r="AD355" s="1" t="str">
        <f aca="false">CONCATENATE(IF(AD328="","",AD328),IF(AD329="","",CONCATENATE(", ",AD329)),IF(AD330="","",CONCATENATE(", ",AD330)),IF(AD331="","",CONCATENATE(", ",AD331)),IF(AD332="","",CONCATENATE(", ",AD332)),IF(AD333="","",CONCATENATE(", ",AD333)),IF(AD334="","",CONCATENATE(", ",AD334)),IF(AD335="","",CONCATENATE(", ",AD335)),IF(AD336="","",CONCATENATE(", ",AD336)),IF(AD337="","",CONCATENATE(", ",AD337)),IF(AD338="","",CONCATENATE(", ",AD338)),IF(AD339="","",CONCATENATE(", ",AD339)),IF(AD340="","",CONCATENATE(", ",AD340)),IF(AD341="","",CONCATENATE(", ",AD341)),IF(AD342="","",CONCATENATE(", ",AD342)),IF(AD343="","",CONCATENATE(", ",AD343)),IF(AD344="","",CONCATENATE(", ",AD344)),IF(AD345="","",CONCATENATE(", ",AD345)),IF(AD346="","",CONCATENATE(", ",AD346)),IF(AD347="","",CONCATENATE(", ",AD347)),IF(AD348="","",CONCATENATE(", ",AD348)),IF(AD349="","",CONCATENATE(", ",AD349)),IF(AD350="","",CONCATENATE(", ",AD350)),IF(AD351="","",CONCATENATE(", ",AD351)),IF(AD352="","",CONCATENATE(", ",AD352)))</f>
        <v/>
      </c>
      <c r="AF355" s="1" t="str">
        <f aca="false">CONCATENATE(IF(AF328="","",AF328),IF(AF329="","",CONCATENATE(", ",AF329)),IF(AF330="","",CONCATENATE(", ",AF330)),IF(AF331="","",CONCATENATE(", ",AF331)),IF(AF332="","",CONCATENATE(", ",AF332)),IF(AF333="","",CONCATENATE(", ",AF333)),IF(AF334="","",CONCATENATE(", ",AF334)),IF(AF335="","",CONCATENATE(", ",AF335)),IF(AF336="","",CONCATENATE(", ",AF336)),IF(AF337="","",CONCATENATE(", ",AF337)),IF(AF338="","",CONCATENATE(", ",AF338)),IF(AF339="","",CONCATENATE(", ",AF339)),IF(AF340="","",CONCATENATE(", ",AF340)),IF(AF341="","",CONCATENATE(", ",AF341)),IF(AF342="","",CONCATENATE(", ",AF342)),IF(AF343="","",CONCATENATE(", ",AF343)),IF(AF344="","",CONCATENATE(", ",AF344)),IF(AF345="","",CONCATENATE(", ",AF345)),IF(AF346="","",CONCATENATE(", ",AF346)),IF(AF347="","",CONCATENATE(", ",AF347)),IF(AF348="","",CONCATENATE(", ",AF348)),IF(AF349="","",CONCATENATE(", ",AF349)),IF(AF350="","",CONCATENATE(", ",AF350)),IF(AF351="","",CONCATENATE(", ",AF351)),IF(AF352="","",CONCATENATE(", ",AF352)))</f>
        <v/>
      </c>
      <c r="AH355" s="1" t="str">
        <f aca="false">CONCATENATE(IF(AH328="","",AH328),IF(AH329="","",CONCATENATE(", ",AH329)),IF(AH330="","",CONCATENATE(", ",AH330)),IF(AH331="","",CONCATENATE(", ",AH331)),IF(AH332="","",CONCATENATE(", ",AH332)),IF(AH333="","",CONCATENATE(", ",AH333)),IF(AH334="","",CONCATENATE(", ",AH334)),IF(AH335="","",CONCATENATE(", ",AH335)),IF(AH336="","",CONCATENATE(", ",AH336)),IF(AH337="","",CONCATENATE(", ",AH337)),IF(AH338="","",CONCATENATE(", ",AH338)),IF(AH339="","",CONCATENATE(", ",AH339)),IF(AH340="","",CONCATENATE(", ",AH340)),IF(AH341="","",CONCATENATE(", ",AH341)),IF(AH342="","",CONCATENATE(", ",AH342)),IF(AH343="","",CONCATENATE(", ",AH343)),IF(AH344="","",CONCATENATE(", ",AH344)),IF(AH345="","",CONCATENATE(", ",AH345)),IF(AH346="","",CONCATENATE(", ",AH346)),IF(AH347="","",CONCATENATE(", ",AH347)),IF(AH348="","",CONCATENATE(", ",AH348)),IF(AH349="","",CONCATENATE(", ",AH349)),IF(AH350="","",CONCATENATE(", ",AH350)),IF(AH351="","",CONCATENATE(", ",AH351)),IF(AH352="","",CONCATENATE(", ",AH352)))</f>
        <v/>
      </c>
      <c r="AJ355" s="1" t="str">
        <f aca="false">CONCATENATE(IF(AJ328="","",AJ328),IF(AJ329="","",CONCATENATE(", ",AJ329)),IF(AJ330="","",CONCATENATE(", ",AJ330)),IF(AJ331="","",CONCATENATE(", ",AJ331)),IF(AJ332="","",CONCATENATE(", ",AJ332)),IF(AJ333="","",CONCATENATE(", ",AJ333)),IF(AJ334="","",CONCATENATE(", ",AJ334)),IF(AJ335="","",CONCATENATE(", ",AJ335)),IF(AJ336="","",CONCATENATE(", ",AJ336)),IF(AJ337="","",CONCATENATE(", ",AJ337)),IF(AJ338="","",CONCATENATE(", ",AJ338)),IF(AJ339="","",CONCATENATE(", ",AJ339)),IF(AJ340="","",CONCATENATE(", ",AJ340)),IF(AJ341="","",CONCATENATE(", ",AJ341)),IF(AJ342="","",CONCATENATE(", ",AJ342)),IF(AJ343="","",CONCATENATE(", ",AJ343)),IF(AJ344="","",CONCATENATE(", ",AJ344)),IF(AJ345="","",CONCATENATE(", ",AJ345)),IF(AJ346="","",CONCATENATE(", ",AJ346)),IF(AJ347="","",CONCATENATE(", ",AJ347)),IF(AJ348="","",CONCATENATE(", ",AJ348)),IF(AJ349="","",CONCATENATE(", ",AJ349)),IF(AJ350="","",CONCATENATE(", ",AJ350)),IF(AJ351="","",CONCATENATE(", ",AJ351)),IF(AJ352="","",CONCATENATE(", ",AJ352)))</f>
        <v/>
      </c>
      <c r="AL355" s="1" t="str">
        <f aca="false">CONCATENATE(IF(AL328="","",AL328),IF(AL329="","",CONCATENATE(", ",AL329)),IF(AL330="","",CONCATENATE(", ",AL330)),IF(AL331="","",CONCATENATE(", ",AL331)),IF(AL332="","",CONCATENATE(", ",AL332)),IF(AL333="","",CONCATENATE(", ",AL333)),IF(AL334="","",CONCATENATE(", ",AL334)),IF(AL335="","",CONCATENATE(", ",AL335)),IF(AL336="","",CONCATENATE(", ",AL336)),IF(AL337="","",CONCATENATE(", ",AL337)),IF(AL338="","",CONCATENATE(", ",AL338)),IF(AL339="","",CONCATENATE(", ",AL339)),IF(AL340="","",CONCATENATE(", ",AL340)),IF(AL341="","",CONCATENATE(", ",AL341)),IF(AL342="","",CONCATENATE(", ",AL342)),IF(AL343="","",CONCATENATE(", ",AL343)),IF(AL344="","",CONCATENATE(", ",AL344)),IF(AL345="","",CONCATENATE(", ",AL345)),IF(AL346="","",CONCATENATE(", ",AL346)),IF(AL347="","",CONCATENATE(", ",AL347)),IF(AL348="","",CONCATENATE(", ",AL348)),IF(AL349="","",CONCATENATE(", ",AL349)),IF(AL350="","",CONCATENATE(", ",AL350)),IF(AL351="","",CONCATENATE(", ",AL351)),IF(AL352="","",CONCATENATE(", ",AL352)))</f>
        <v/>
      </c>
      <c r="AN355" s="1" t="str">
        <f aca="false">CONCATENATE(IF(AN328="","",AN328),IF(AN329="","",CONCATENATE(", ",AN329)),IF(AN330="","",CONCATENATE(", ",AN330)),IF(AN331="","",CONCATENATE(", ",AN331)),IF(AN332="","",CONCATENATE(", ",AN332)),IF(AN333="","",CONCATENATE(", ",AN333)),IF(AN334="","",CONCATENATE(", ",AN334)),IF(AN335="","",CONCATENATE(", ",AN335)),IF(AN336="","",CONCATENATE(", ",AN336)),IF(AN337="","",CONCATENATE(", ",AN337)),IF(AN338="","",CONCATENATE(", ",AN338)),IF(AN339="","",CONCATENATE(", ",AN339)),IF(AN340="","",CONCATENATE(", ",AN340)),IF(AN341="","",CONCATENATE(", ",AN341)),IF(AN342="","",CONCATENATE(", ",AN342)),IF(AN343="","",CONCATENATE(", ",AN343)),IF(AN344="","",CONCATENATE(", ",AN344)),IF(AN345="","",CONCATENATE(", ",AN345)),IF(AN346="","",CONCATENATE(", ",AN346)),IF(AN347="","",CONCATENATE(", ",AN347)),IF(AN348="","",CONCATENATE(", ",AN348)),IF(AN349="","",CONCATENATE(", ",AN349)),IF(AN350="","",CONCATENATE(", ",AN350)),IF(AN351="","",CONCATENATE(", ",AN351)),IF(AN352="","",CONCATENATE(", ",AN352)))</f>
        <v/>
      </c>
      <c r="AP355" s="1" t="str">
        <f aca="false">CONCATENATE(IF(AP328="","",AP328),IF(AP329="","",CONCATENATE(", ",AP329)),IF(AP330="","",CONCATENATE(", ",AP330)),IF(AP331="","",CONCATENATE(", ",AP331)),IF(AP332="","",CONCATENATE(", ",AP332)),IF(AP333="","",CONCATENATE(", ",AP333)),IF(AP334="","",CONCATENATE(", ",AP334)),IF(AP335="","",CONCATENATE(", ",AP335)),IF(AP336="","",CONCATENATE(", ",AP336)),IF(AP337="","",CONCATENATE(", ",AP337)),IF(AP338="","",CONCATENATE(", ",AP338)),IF(AP339="","",CONCATENATE(", ",AP339)),IF(AP340="","",CONCATENATE(", ",AP340)),IF(AP341="","",CONCATENATE(", ",AP341)),IF(AP342="","",CONCATENATE(", ",AP342)),IF(AP343="","",CONCATENATE(", ",AP343)),IF(AP344="","",CONCATENATE(", ",AP344)),IF(AP345="","",CONCATENATE(", ",AP345)),IF(AP346="","",CONCATENATE(", ",AP346)),IF(AP347="","",CONCATENATE(", ",AP347)),IF(AP348="","",CONCATENATE(", ",AP348)),IF(AP349="","",CONCATENATE(", ",AP349)),IF(AP350="","",CONCATENATE(", ",AP350)),IF(AP351="","",CONCATENATE(", ",AP351)),IF(AP352="","",CONCATENATE(", ",AP352)))</f>
        <v/>
      </c>
      <c r="AR355" s="1" t="str">
        <f aca="false">CONCATENATE(IF(AR328="","",AR328),IF(AR329="","",CONCATENATE(", ",AR329)),IF(AR330="","",CONCATENATE(", ",AR330)),IF(AR331="","",CONCATENATE(", ",AR331)),IF(AR332="","",CONCATENATE(", ",AR332)),IF(AR333="","",CONCATENATE(", ",AR333)),IF(AR334="","",CONCATENATE(", ",AR334)),IF(AR335="","",CONCATENATE(", ",AR335)),IF(AR336="","",CONCATENATE(", ",AR336)),IF(AR337="","",CONCATENATE(", ",AR337)),IF(AR338="","",CONCATENATE(", ",AR338)),IF(AR339="","",CONCATENATE(", ",AR339)),IF(AR340="","",CONCATENATE(", ",AR340)),IF(AR341="","",CONCATENATE(", ",AR341)),IF(AR342="","",CONCATENATE(", ",AR342)),IF(AR343="","",CONCATENATE(", ",AR343)),IF(AR344="","",CONCATENATE(", ",AR344)),IF(AR345="","",CONCATENATE(", ",AR345)),IF(AR346="","",CONCATENATE(", ",AR346)),IF(AR347="","",CONCATENATE(", ",AR347)),IF(AR348="","",CONCATENATE(", ",AR348)),IF(AR349="","",CONCATENATE(", ",AR349)),IF(AR350="","",CONCATENATE(", ",AR350)),IF(AR351="","",CONCATENATE(", ",AR351)),IF(AR352="","",CONCATENATE(", ",AR352)))</f>
        <v/>
      </c>
      <c r="AT355" s="1" t="str">
        <f aca="false">CONCATENATE(IF(AT328="","",AT328),IF(AT329="","",CONCATENATE(", ",AT329)),IF(AT330="","",CONCATENATE(", ",AT330)),IF(AT331="","",CONCATENATE(", ",AT331)),IF(AT332="","",CONCATENATE(", ",AT332)),IF(AT333="","",CONCATENATE(", ",AT333)),IF(AT334="","",CONCATENATE(", ",AT334)),IF(AT335="","",CONCATENATE(", ",AT335)),IF(AT336="","",CONCATENATE(", ",AT336)),IF(AT337="","",CONCATENATE(", ",AT337)),IF(AT338="","",CONCATENATE(", ",AT338)),IF(AT339="","",CONCATENATE(", ",AT339)),IF(AT340="","",CONCATENATE(", ",AT340)),IF(AT341="","",CONCATENATE(", ",AT341)),IF(AT342="","",CONCATENATE(", ",AT342)),IF(AT343="","",CONCATENATE(", ",AT343)),IF(AT344="","",CONCATENATE(", ",AT344)),IF(AT345="","",CONCATENATE(", ",AT345)),IF(AT346="","",CONCATENATE(", ",AT346)),IF(AT347="","",CONCATENATE(", ",AT347)),IF(AT348="","",CONCATENATE(", ",AT348)),IF(AT349="","",CONCATENATE(", ",AT349)),IF(AT350="","",CONCATENATE(", ",AT350)),IF(AT351="","",CONCATENATE(", ",AT351)),IF(AT352="","",CONCATENATE(", ",AT352)))</f>
        <v/>
      </c>
      <c r="AV355" s="1" t="str">
        <f aca="false">CONCATENATE(IF(AV328="","",AV328),IF(AV329="","",CONCATENATE(", ",AV329)),IF(AV330="","",CONCATENATE(", ",AV330)),IF(AV331="","",CONCATENATE(", ",AV331)),IF(AV332="","",CONCATENATE(", ",AV332)),IF(AV333="","",CONCATENATE(", ",AV333)),IF(AV334="","",CONCATENATE(", ",AV334)),IF(AV335="","",CONCATENATE(", ",AV335)),IF(AV336="","",CONCATENATE(", ",AV336)),IF(AV337="","",CONCATENATE(", ",AV337)),IF(AV338="","",CONCATENATE(", ",AV338)),IF(AV339="","",CONCATENATE(", ",AV339)),IF(AV340="","",CONCATENATE(", ",AV340)),IF(AV341="","",CONCATENATE(", ",AV341)),IF(AV342="","",CONCATENATE(", ",AV342)),IF(AV343="","",CONCATENATE(", ",AV343)),IF(AV344="","",CONCATENATE(", ",AV344)),IF(AV345="","",CONCATENATE(", ",AV345)),IF(AV346="","",CONCATENATE(", ",AV346)),IF(AV347="","",CONCATENATE(", ",AV347)),IF(AV348="","",CONCATENATE(", ",AV348)),IF(AV349="","",CONCATENATE(", ",AV349)),IF(AV350="","",CONCATENATE(", ",AV350)),IF(AV351="","",CONCATENATE(", ",AV351)),IF(AV352="","",CONCATENATE(", ",AV352)))</f>
        <v/>
      </c>
      <c r="AX355" s="1" t="str">
        <f aca="false">CONCATENATE(IF(AX328="","",AX328),IF(AX329="","",CONCATENATE(", ",AX329)),IF(AX330="","",CONCATENATE(", ",AX330)),IF(AX331="","",CONCATENATE(", ",AX331)),IF(AX332="","",CONCATENATE(", ",AX332)),IF(AX333="","",CONCATENATE(", ",AX333)),IF(AX334="","",CONCATENATE(", ",AX334)),IF(AX335="","",CONCATENATE(", ",AX335)),IF(AX336="","",CONCATENATE(", ",AX336)),IF(AX337="","",CONCATENATE(", ",AX337)),IF(AX338="","",CONCATENATE(", ",AX338)),IF(AX339="","",CONCATENATE(", ",AX339)),IF(AX340="","",CONCATENATE(", ",AX340)),IF(AX341="","",CONCATENATE(", ",AX341)),IF(AX342="","",CONCATENATE(", ",AX342)),IF(AX343="","",CONCATENATE(", ",AX343)),IF(AX344="","",CONCATENATE(", ",AX344)),IF(AX345="","",CONCATENATE(", ",AX345)),IF(AX346="","",CONCATENATE(", ",AX346)),IF(AX347="","",CONCATENATE(", ",AX347)),IF(AX348="","",CONCATENATE(", ",AX348)),IF(AX349="","",CONCATENATE(", ",AX349)),IF(AX350="","",CONCATENATE(", ",AX350)),IF(AX351="","",CONCATENATE(", ",AX351)),IF(AX352="","",CONCATENATE(", ",AX352)))</f>
        <v/>
      </c>
      <c r="AZ355" s="1" t="str">
        <f aca="false">CONCATENATE(IF(AZ328="","",AZ328),IF(AZ329="","",CONCATENATE(", ",AZ329)),IF(AZ330="","",CONCATENATE(", ",AZ330)),IF(AZ331="","",CONCATENATE(", ",AZ331)),IF(AZ332="","",CONCATENATE(", ",AZ332)),IF(AZ333="","",CONCATENATE(", ",AZ333)),IF(AZ334="","",CONCATENATE(", ",AZ334)),IF(AZ335="","",CONCATENATE(", ",AZ335)),IF(AZ336="","",CONCATENATE(", ",AZ336)),IF(AZ337="","",CONCATENATE(", ",AZ337)),IF(AZ338="","",CONCATENATE(", ",AZ338)),IF(AZ339="","",CONCATENATE(", ",AZ339)),IF(AZ340="","",CONCATENATE(", ",AZ340)),IF(AZ341="","",CONCATENATE(", ",AZ341)),IF(AZ342="","",CONCATENATE(", ",AZ342)),IF(AZ343="","",CONCATENATE(", ",AZ343)),IF(AZ344="","",CONCATENATE(", ",AZ344)),IF(AZ345="","",CONCATENATE(", ",AZ345)),IF(AZ346="","",CONCATENATE(", ",AZ346)),IF(AZ347="","",CONCATENATE(", ",AZ347)),IF(AZ348="","",CONCATENATE(", ",AZ348)),IF(AZ349="","",CONCATENATE(", ",AZ349)),IF(AZ350="","",CONCATENATE(", ",AZ350)),IF(AZ351="","",CONCATENATE(", ",AZ351)),IF(AZ352="","",CONCATENATE(", ",AZ352)))</f>
        <v/>
      </c>
      <c r="BB355" s="1" t="str">
        <f aca="false">CONCATENATE(IF(BB328="","",BB328),IF(BB329="","",CONCATENATE(", ",BB329)),IF(BB330="","",CONCATENATE(", ",BB330)),IF(BB331="","",CONCATENATE(", ",BB331)),IF(BB332="","",CONCATENATE(", ",BB332)),IF(BB333="","",CONCATENATE(", ",BB333)),IF(BB334="","",CONCATENATE(", ",BB334)),IF(BB335="","",CONCATENATE(", ",BB335)),IF(BB336="","",CONCATENATE(", ",BB336)),IF(BB337="","",CONCATENATE(", ",BB337)),IF(BB338="","",CONCATENATE(", ",BB338)),IF(BB339="","",CONCATENATE(", ",BB339)),IF(BB340="","",CONCATENATE(", ",BB340)),IF(BB341="","",CONCATENATE(", ",BB341)),IF(BB342="","",CONCATENATE(", ",BB342)),IF(BB343="","",CONCATENATE(", ",BB343)),IF(BB344="","",CONCATENATE(", ",BB344)),IF(BB345="","",CONCATENATE(", ",BB345)),IF(BB346="","",CONCATENATE(", ",BB346)),IF(BB347="","",CONCATENATE(", ",BB347)),IF(BB348="","",CONCATENATE(", ",BB348)),IF(BB349="","",CONCATENATE(", ",BB349)),IF(BB350="","",CONCATENATE(", ",BB350)),IF(BB351="","",CONCATENATE(", ",BB351)),IF(BB352="","",CONCATENATE(", ",BB352)))</f>
        <v/>
      </c>
      <c r="BD355" s="1" t="str">
        <f aca="false">CONCATENATE(IF(BD328="","",BD328),IF(BD329="","",CONCATENATE(", ",BD329)),IF(BD330="","",CONCATENATE(", ",BD330)),IF(BD331="","",CONCATENATE(", ",BD331)),IF(BD332="","",CONCATENATE(", ",BD332)),IF(BD333="","",CONCATENATE(", ",BD333)),IF(BD334="","",CONCATENATE(", ",BD334)),IF(BD335="","",CONCATENATE(", ",BD335)),IF(BD336="","",CONCATENATE(", ",BD336)),IF(BD337="","",CONCATENATE(", ",BD337)),IF(BD338="","",CONCATENATE(", ",BD338)),IF(BD339="","",CONCATENATE(", ",BD339)),IF(BD340="","",CONCATENATE(", ",BD340)),IF(BD341="","",CONCATENATE(", ",BD341)),IF(BD342="","",CONCATENATE(", ",BD342)),IF(BD343="","",CONCATENATE(", ",BD343)),IF(BD344="","",CONCATENATE(", ",BD344)),IF(BD345="","",CONCATENATE(", ",BD345)),IF(BD346="","",CONCATENATE(", ",BD346)),IF(BD347="","",CONCATENATE(", ",BD347)),IF(BD348="","",CONCATENATE(", ",BD348)),IF(BD349="","",CONCATENATE(", ",BD349)),IF(BD350="","",CONCATENATE(", ",BD350)),IF(BD351="","",CONCATENATE(", ",BD351)),IF(BD352="","",CONCATENATE(", ",BD352)))</f>
        <v/>
      </c>
      <c r="BF355" s="1" t="str">
        <f aca="false">CONCATENATE(IF(BF328="","",BF328),IF(BF329="","",CONCATENATE(", ",BF329)),IF(BF330="","",CONCATENATE(", ",BF330)),IF(BF331="","",CONCATENATE(", ",BF331)),IF(BF332="","",CONCATENATE(", ",BF332)),IF(BF333="","",CONCATENATE(", ",BF333)),IF(BF334="","",CONCATENATE(", ",BF334)),IF(BF335="","",CONCATENATE(", ",BF335)),IF(BF336="","",CONCATENATE(", ",BF336)),IF(BF337="","",CONCATENATE(", ",BF337)),IF(BF338="","",CONCATENATE(", ",BF338)),IF(BF339="","",CONCATENATE(", ",BF339)),IF(BF340="","",CONCATENATE(", ",BF340)),IF(BF341="","",CONCATENATE(", ",BF341)),IF(BF342="","",CONCATENATE(", ",BF342)),IF(BF343="","",CONCATENATE(", ",BF343)),IF(BF344="","",CONCATENATE(", ",BF344)),IF(BF345="","",CONCATENATE(", ",BF345)),IF(BF346="","",CONCATENATE(", ",BF346)),IF(BF347="","",CONCATENATE(", ",BF347)),IF(BF348="","",CONCATENATE(", ",BF348)),IF(BF349="","",CONCATENATE(", ",BF349)),IF(BF350="","",CONCATENATE(", ",BF350)),IF(BF351="","",CONCATENATE(", ",BF351)),IF(BF352="","",CONCATENATE(", ",BF352)))</f>
        <v/>
      </c>
      <c r="BH355" s="1" t="str">
        <f aca="false">CONCATENATE(IF(BH328="","",BH328),IF(BH329="","",CONCATENATE(", ",BH329)),IF(BH330="","",CONCATENATE(", ",BH330)),IF(BH331="","",CONCATENATE(", ",BH331)),IF(BH332="","",CONCATENATE(", ",BH332)),IF(BH333="","",CONCATENATE(", ",BH333)),IF(BH334="","",CONCATENATE(", ",BH334)),IF(BH335="","",CONCATENATE(", ",BH335)),IF(BH336="","",CONCATENATE(", ",BH336)),IF(BH337="","",CONCATENATE(", ",BH337)),IF(BH338="","",CONCATENATE(", ",BH338)),IF(BH339="","",CONCATENATE(", ",BH339)),IF(BH340="","",CONCATENATE(", ",BH340)),IF(BH341="","",CONCATENATE(", ",BH341)),IF(BH342="","",CONCATENATE(", ",BH342)),IF(BH343="","",CONCATENATE(", ",BH343)),IF(BH344="","",CONCATENATE(", ",BH344)),IF(BH345="","",CONCATENATE(", ",BH345)),IF(BH346="","",CONCATENATE(", ",BH346)),IF(BH347="","",CONCATENATE(", ",BH347)),IF(BH348="","",CONCATENATE(", ",BH348)),IF(BH349="","",CONCATENATE(", ",BH349)),IF(BH350="","",CONCATENATE(", ",BH350)),IF(BH351="","",CONCATENATE(", ",BH351)),IF(BH352="","",CONCATENATE(", ",BH352)))</f>
        <v/>
      </c>
      <c r="BJ355" s="1" t="str">
        <f aca="false">CONCATENATE(IF(BJ328="","",BJ328),IF(BJ329="","",CONCATENATE(", ",BJ329)),IF(BJ330="","",CONCATENATE(", ",BJ330)),IF(BJ331="","",CONCATENATE(", ",BJ331)),IF(BJ332="","",CONCATENATE(", ",BJ332)),IF(BJ333="","",CONCATENATE(", ",BJ333)),IF(BJ334="","",CONCATENATE(", ",BJ334)),IF(BJ335="","",CONCATENATE(", ",BJ335)),IF(BJ336="","",CONCATENATE(", ",BJ336)),IF(BJ337="","",CONCATENATE(", ",BJ337)),IF(BJ338="","",CONCATENATE(", ",BJ338)),IF(BJ339="","",CONCATENATE(", ",BJ339)),IF(BJ340="","",CONCATENATE(", ",BJ340)),IF(BJ341="","",CONCATENATE(", ",BJ341)),IF(BJ342="","",CONCATENATE(", ",BJ342)),IF(BJ343="","",CONCATENATE(", ",BJ343)),IF(BJ344="","",CONCATENATE(", ",BJ344)),IF(BJ345="","",CONCATENATE(", ",BJ345)),IF(BJ346="","",CONCATENATE(", ",BJ346)),IF(BJ347="","",CONCATENATE(", ",BJ347)),IF(BJ348="","",CONCATENATE(", ",BJ348)),IF(BJ349="","",CONCATENATE(", ",BJ349)),IF(BJ350="","",CONCATENATE(", ",BJ350)),IF(BJ351="","",CONCATENATE(", ",BJ351)),IF(BJ352="","",CONCATENATE(", ",BJ352)))</f>
        <v/>
      </c>
      <c r="BL355" s="1" t="str">
        <f aca="false">CONCATENATE(IF(BL328="","",BL328),IF(BL329="","",CONCATENATE(", ",BL329)),IF(BL330="","",CONCATENATE(", ",BL330)),IF(BL331="","",CONCATENATE(", ",BL331)),IF(BL332="","",CONCATENATE(", ",BL332)),IF(BL333="","",CONCATENATE(", ",BL333)),IF(BL334="","",CONCATENATE(", ",BL334)),IF(BL335="","",CONCATENATE(", ",BL335)),IF(BL336="","",CONCATENATE(", ",BL336)),IF(BL337="","",CONCATENATE(", ",BL337)),IF(BL338="","",CONCATENATE(", ",BL338)),IF(BL339="","",CONCATENATE(", ",BL339)),IF(BL340="","",CONCATENATE(", ",BL340)),IF(BL341="","",CONCATENATE(", ",BL341)),IF(BL342="","",CONCATENATE(", ",BL342)),IF(BL343="","",CONCATENATE(", ",BL343)),IF(BL344="","",CONCATENATE(", ",BL344)),IF(BL345="","",CONCATENATE(", ",BL345)),IF(BL346="","",CONCATENATE(", ",BL346)),IF(BL347="","",CONCATENATE(", ",BL347)),IF(BL348="","",CONCATENATE(", ",BL348)),IF(BL349="","",CONCATENATE(", ",BL349)),IF(BL350="","",CONCATENATE(", ",BL350)),IF(BL351="","",CONCATENATE(", ",BL351)),IF(BL352="","",CONCATENATE(", ",BL352)))</f>
        <v/>
      </c>
      <c r="BN355" s="1" t="str">
        <f aca="false">CONCATENATE(IF(BN328="","",BN328),IF(BN329="","",CONCATENATE(", ",BN329)),IF(BN330="","",CONCATENATE(", ",BN330)),IF(BN331="","",CONCATENATE(", ",BN331)),IF(BN332="","",CONCATENATE(", ",BN332)),IF(BN333="","",CONCATENATE(", ",BN333)),IF(BN334="","",CONCATENATE(", ",BN334)),IF(BN335="","",CONCATENATE(", ",BN335)),IF(BN336="","",CONCATENATE(", ",BN336)),IF(BN337="","",CONCATENATE(", ",BN337)),IF(BN338="","",CONCATENATE(", ",BN338)),IF(BN339="","",CONCATENATE(", ",BN339)),IF(BN340="","",CONCATENATE(", ",BN340)),IF(BN341="","",CONCATENATE(", ",BN341)),IF(BN342="","",CONCATENATE(", ",BN342)),IF(BN343="","",CONCATENATE(", ",BN343)),IF(BN344="","",CONCATENATE(", ",BN344)),IF(BN345="","",CONCATENATE(", ",BN345)),IF(BN346="","",CONCATENATE(", ",BN346)),IF(BN347="","",CONCATENATE(", ",BN347)),IF(BN348="","",CONCATENATE(", ",BN348)),IF(BN349="","",CONCATENATE(", ",BN349)),IF(BN350="","",CONCATENATE(", ",BN350)),IF(BN351="","",CONCATENATE(", ",BN351)),IF(BN352="","",CONCATENATE(", ",BN352)))</f>
        <v/>
      </c>
      <c r="BP355" s="1" t="str">
        <f aca="false">CONCATENATE(IF(BP328="","",BP328),IF(BP329="","",CONCATENATE(", ",BP329)),IF(BP330="","",CONCATENATE(", ",BP330)),IF(BP331="","",CONCATENATE(", ",BP331)),IF(BP332="","",CONCATENATE(", ",BP332)),IF(BP333="","",CONCATENATE(", ",BP333)),IF(BP334="","",CONCATENATE(", ",BP334)),IF(BP335="","",CONCATENATE(", ",BP335)),IF(BP336="","",CONCATENATE(", ",BP336)),IF(BP337="","",CONCATENATE(", ",BP337)),IF(BP338="","",CONCATENATE(", ",BP338)),IF(BP339="","",CONCATENATE(", ",BP339)),IF(BP340="","",CONCATENATE(", ",BP340)),IF(BP341="","",CONCATENATE(", ",BP341)),IF(BP342="","",CONCATENATE(", ",BP342)),IF(BP343="","",CONCATENATE(", ",BP343)),IF(BP344="","",CONCATENATE(", ",BP344)),IF(BP345="","",CONCATENATE(", ",BP345)),IF(BP346="","",CONCATENATE(", ",BP346)),IF(BP347="","",CONCATENATE(", ",BP347)),IF(BP348="","",CONCATENATE(", ",BP348)),IF(BP349="","",CONCATENATE(", ",BP349)),IF(BP350="","",CONCATENATE(", ",BP350)),IF(BP351="","",CONCATENATE(", ",BP351)),IF(BP352="","",CONCATENATE(", ",BP352)))</f>
        <v/>
      </c>
      <c r="BR355" s="1" t="str">
        <f aca="false">CONCATENATE(IF(BR328="","",BR328),IF(BR329="","",CONCATENATE(", ",BR329)),IF(BR330="","",CONCATENATE(", ",BR330)),IF(BR331="","",CONCATENATE(", ",BR331)),IF(BR332="","",CONCATENATE(", ",BR332)),IF(BR333="","",CONCATENATE(", ",BR333)),IF(BR334="","",CONCATENATE(", ",BR334)),IF(BR335="","",CONCATENATE(", ",BR335)),IF(BR336="","",CONCATENATE(", ",BR336)),IF(BR337="","",CONCATENATE(", ",BR337)),IF(BR338="","",CONCATENATE(", ",BR338)),IF(BR339="","",CONCATENATE(", ",BR339)),IF(BR340="","",CONCATENATE(", ",BR340)),IF(BR341="","",CONCATENATE(", ",BR341)),IF(BR342="","",CONCATENATE(", ",BR342)),IF(BR343="","",CONCATENATE(", ",BR343)),IF(BR344="","",CONCATENATE(", ",BR344)),IF(BR345="","",CONCATENATE(", ",BR345)),IF(BR346="","",CONCATENATE(", ",BR346)),IF(BR347="","",CONCATENATE(", ",BR347)),IF(BR348="","",CONCATENATE(", ",BR348)),IF(BR349="","",CONCATENATE(", ",BR349)),IF(BR350="","",CONCATENATE(", ",BR350)),IF(BR351="","",CONCATENATE(", ",BR351)),IF(BR352="","",CONCATENATE(", ",BR352)))</f>
        <v/>
      </c>
      <c r="BT355" s="1" t="str">
        <f aca="false">CONCATENATE(IF(BT328="","",BT328),IF(BT329="","",CONCATENATE(", ",BT329)),IF(BT330="","",CONCATENATE(", ",BT330)),IF(BT331="","",CONCATENATE(", ",BT331)),IF(BT332="","",CONCATENATE(", ",BT332)),IF(BT333="","",CONCATENATE(", ",BT333)),IF(BT334="","",CONCATENATE(", ",BT334)),IF(BT335="","",CONCATENATE(", ",BT335)),IF(BT336="","",CONCATENATE(", ",BT336)),IF(BT337="","",CONCATENATE(", ",BT337)),IF(BT338="","",CONCATENATE(", ",BT338)),IF(BT339="","",CONCATENATE(", ",BT339)),IF(BT340="","",CONCATENATE(", ",BT340)),IF(BT341="","",CONCATENATE(", ",BT341)),IF(BT342="","",CONCATENATE(", ",BT342)),IF(BT343="","",CONCATENATE(", ",BT343)),IF(BT344="","",CONCATENATE(", ",BT344)),IF(BT345="","",CONCATENATE(", ",BT345)),IF(BT346="","",CONCATENATE(", ",BT346)),IF(BT347="","",CONCATENATE(", ",BT347)),IF(BT348="","",CONCATENATE(", ",BT348)),IF(BT349="","",CONCATENATE(", ",BT349)),IF(BT350="","",CONCATENATE(", ",BT350)),IF(BT351="","",CONCATENATE(", ",BT351)),IF(BT352="","",CONCATENATE(", ",BT352)))</f>
        <v/>
      </c>
      <c r="BV355" s="1" t="str">
        <f aca="false">CONCATENATE(IF(BV328="","",BV328),IF(BV329="","",CONCATENATE(", ",BV329)),IF(BV330="","",CONCATENATE(", ",BV330)),IF(BV331="","",CONCATENATE(", ",BV331)),IF(BV332="","",CONCATENATE(", ",BV332)),IF(BV333="","",CONCATENATE(", ",BV333)),IF(BV334="","",CONCATENATE(", ",BV334)),IF(BV335="","",CONCATENATE(", ",BV335)),IF(BV336="","",CONCATENATE(", ",BV336)),IF(BV337="","",CONCATENATE(", ",BV337)),IF(BV338="","",CONCATENATE(", ",BV338)),IF(BV339="","",CONCATENATE(", ",BV339)),IF(BV340="","",CONCATENATE(", ",BV340)),IF(BV341="","",CONCATENATE(", ",BV341)),IF(BV342="","",CONCATENATE(", ",BV342)),IF(BV343="","",CONCATENATE(", ",BV343)),IF(BV344="","",CONCATENATE(", ",BV344)),IF(BV345="","",CONCATENATE(", ",BV345)),IF(BV346="","",CONCATENATE(", ",BV346)),IF(BV347="","",CONCATENATE(", ",BV347)),IF(BV348="","",CONCATENATE(", ",BV348)),IF(BV349="","",CONCATENATE(", ",BV349)),IF(BV350="","",CONCATENATE(", ",BV350)),IF(BV351="","",CONCATENATE(", ",BV351)),IF(BV352="","",CONCATENATE(", ",BV352)))</f>
        <v/>
      </c>
      <c r="BX355" s="1" t="str">
        <f aca="false">CONCATENATE(IF(BX328="","",BX328),IF(BX329="","",CONCATENATE(", ",BX329)),IF(BX330="","",CONCATENATE(", ",BX330)),IF(BX331="","",CONCATENATE(", ",BX331)),IF(BX332="","",CONCATENATE(", ",BX332)),IF(BX333="","",CONCATENATE(", ",BX333)),IF(BX334="","",CONCATENATE(", ",BX334)),IF(BX335="","",CONCATENATE(", ",BX335)),IF(BX336="","",CONCATENATE(", ",BX336)),IF(BX337="","",CONCATENATE(", ",BX337)),IF(BX338="","",CONCATENATE(", ",BX338)),IF(BX339="","",CONCATENATE(", ",BX339)),IF(BX340="","",CONCATENATE(", ",BX340)),IF(BX341="","",CONCATENATE(", ",BX341)),IF(BX342="","",CONCATENATE(", ",BX342)),IF(BX343="","",CONCATENATE(", ",BX343)),IF(BX344="","",CONCATENATE(", ",BX344)),IF(BX345="","",CONCATENATE(", ",BX345)),IF(BX346="","",CONCATENATE(", ",BX346)),IF(BX347="","",CONCATENATE(", ",BX347)),IF(BX348="","",CONCATENATE(", ",BX348)),IF(BX349="","",CONCATENATE(", ",BX349)),IF(BX350="","",CONCATENATE(", ",BX350)),IF(BX351="","",CONCATENATE(", ",BX351)),IF(BX352="","",CONCATENATE(", ",BX352)))</f>
        <v/>
      </c>
      <c r="BZ355" s="1" t="str">
        <f aca="false">CONCATENATE(IF(BZ328="","",BZ328),IF(BZ329="","",CONCATENATE(", ",BZ329)),IF(BZ330="","",CONCATENATE(", ",BZ330)),IF(BZ331="","",CONCATENATE(", ",BZ331)),IF(BZ332="","",CONCATENATE(", ",BZ332)),IF(BZ333="","",CONCATENATE(", ",BZ333)),IF(BZ334="","",CONCATENATE(", ",BZ334)),IF(BZ335="","",CONCATENATE(", ",BZ335)),IF(BZ336="","",CONCATENATE(", ",BZ336)),IF(BZ337="","",CONCATENATE(", ",BZ337)),IF(BZ338="","",CONCATENATE(", ",BZ338)),IF(BZ339="","",CONCATENATE(", ",BZ339)),IF(BZ340="","",CONCATENATE(", ",BZ340)),IF(BZ341="","",CONCATENATE(", ",BZ341)),IF(BZ342="","",CONCATENATE(", ",BZ342)),IF(BZ343="","",CONCATENATE(", ",BZ343)),IF(BZ344="","",CONCATENATE(", ",BZ344)),IF(BZ345="","",CONCATENATE(", ",BZ345)),IF(BZ346="","",CONCATENATE(", ",BZ346)),IF(BZ347="","",CONCATENATE(", ",BZ347)),IF(BZ348="","",CONCATENATE(", ",BZ348)),IF(BZ349="","",CONCATENATE(", ",BZ349)),IF(BZ350="","",CONCATENATE(", ",BZ350)),IF(BZ351="","",CONCATENATE(", ",BZ351)),IF(BZ352="","",CONCATENATE(", ",BZ352)))</f>
        <v/>
      </c>
      <c r="CB355" s="1" t="str">
        <f aca="false">CONCATENATE(IF(CB328="","",CB328),IF(CB329="","",CONCATENATE(", ",CB329)),IF(CB330="","",CONCATENATE(", ",CB330)),IF(CB331="","",CONCATENATE(", ",CB331)),IF(CB332="","",CONCATENATE(", ",CB332)),IF(CB333="","",CONCATENATE(", ",CB333)),IF(CB334="","",CONCATENATE(", ",CB334)),IF(CB335="","",CONCATENATE(", ",CB335)),IF(CB336="","",CONCATENATE(", ",CB336)),IF(CB337="","",CONCATENATE(", ",CB337)),IF(CB338="","",CONCATENATE(", ",CB338)),IF(CB339="","",CONCATENATE(", ",CB339)),IF(CB340="","",CONCATENATE(", ",CB340)),IF(CB341="","",CONCATENATE(", ",CB341)),IF(CB342="","",CONCATENATE(", ",CB342)),IF(CB343="","",CONCATENATE(", ",CB343)),IF(CB344="","",CONCATENATE(", ",CB344)),IF(CB345="","",CONCATENATE(", ",CB345)),IF(CB346="","",CONCATENATE(", ",CB346)),IF(CB347="","",CONCATENATE(", ",CB347)),IF(CB348="","",CONCATENATE(", ",CB348)),IF(CB349="","",CONCATENATE(", ",CB349)),IF(CB350="","",CONCATENATE(", ",CB350)),IF(CB351="","",CONCATENATE(", ",CB351)),IF(CB352="","",CONCATENATE(", ",CB352)))</f>
        <v/>
      </c>
      <c r="CD355" s="1" t="str">
        <f aca="false">CONCATENATE(IF(CD328="","",CD328),IF(CD329="","",CONCATENATE(", ",CD329)),IF(CD330="","",CONCATENATE(", ",CD330)),IF(CD331="","",CONCATENATE(", ",CD331)),IF(CD332="","",CONCATENATE(", ",CD332)),IF(CD333="","",CONCATENATE(", ",CD333)),IF(CD334="","",CONCATENATE(", ",CD334)),IF(CD335="","",CONCATENATE(", ",CD335)),IF(CD336="","",CONCATENATE(", ",CD336)),IF(CD337="","",CONCATENATE(", ",CD337)),IF(CD338="","",CONCATENATE(", ",CD338)),IF(CD339="","",CONCATENATE(", ",CD339)),IF(CD340="","",CONCATENATE(", ",CD340)),IF(CD341="","",CONCATENATE(", ",CD341)),IF(CD342="","",CONCATENATE(", ",CD342)),IF(CD343="","",CONCATENATE(", ",CD343)),IF(CD344="","",CONCATENATE(", ",CD344)),IF(CD345="","",CONCATENATE(", ",CD345)),IF(CD346="","",CONCATENATE(", ",CD346)),IF(CD347="","",CONCATENATE(", ",CD347)),IF(CD348="","",CONCATENATE(", ",CD348)),IF(CD349="","",CONCATENATE(", ",CD349)),IF(CD350="","",CONCATENATE(", ",CD350)),IF(CD351="","",CONCATENATE(", ",CD351)),IF(CD352="","",CONCATENATE(", ",CD352)))</f>
        <v/>
      </c>
      <c r="CF355" s="1" t="str">
        <f aca="false">CONCATENATE(IF(CF328="","",CF328),IF(CF329="","",CONCATENATE(", ",CF329)),IF(CF330="","",CONCATENATE(", ",CF330)),IF(CF331="","",CONCATENATE(", ",CF331)),IF(CF332="","",CONCATENATE(", ",CF332)),IF(CF333="","",CONCATENATE(", ",CF333)),IF(CF334="","",CONCATENATE(", ",CF334)),IF(CF335="","",CONCATENATE(", ",CF335)),IF(CF336="","",CONCATENATE(", ",CF336)),IF(CF337="","",CONCATENATE(", ",CF337)),IF(CF338="","",CONCATENATE(", ",CF338)),IF(CF339="","",CONCATENATE(", ",CF339)),IF(CF340="","",CONCATENATE(", ",CF340)),IF(CF341="","",CONCATENATE(", ",CF341)),IF(CF342="","",CONCATENATE(", ",CF342)),IF(CF343="","",CONCATENATE(", ",CF343)),IF(CF344="","",CONCATENATE(", ",CF344)),IF(CF345="","",CONCATENATE(", ",CF345)),IF(CF346="","",CONCATENATE(", ",CF346)),IF(CF347="","",CONCATENATE(", ",CF347)),IF(CF348="","",CONCATENATE(", ",CF348)),IF(CF349="","",CONCATENATE(", ",CF349)),IF(CF350="","",CONCATENATE(", ",CF350)),IF(CF351="","",CONCATENATE(", ",CF351)),IF(CF352="","",CONCATENATE(", ",CF352)))</f>
        <v/>
      </c>
      <c r="CH355" s="1" t="str">
        <f aca="false">CONCATENATE(IF(CH328="","",CH328),IF(CH329="","",CONCATENATE(", ",CH329)),IF(CH330="","",CONCATENATE(", ",CH330)),IF(CH331="","",CONCATENATE(", ",CH331)),IF(CH332="","",CONCATENATE(", ",CH332)),IF(CH333="","",CONCATENATE(", ",CH333)),IF(CH334="","",CONCATENATE(", ",CH334)),IF(CH335="","",CONCATENATE(", ",CH335)),IF(CH336="","",CONCATENATE(", ",CH336)),IF(CH337="","",CONCATENATE(", ",CH337)),IF(CH338="","",CONCATENATE(", ",CH338)),IF(CH339="","",CONCATENATE(", ",CH339)),IF(CH340="","",CONCATENATE(", ",CH340)),IF(CH341="","",CONCATENATE(", ",CH341)),IF(CH342="","",CONCATENATE(", ",CH342)),IF(CH343="","",CONCATENATE(", ",CH343)),IF(CH344="","",CONCATENATE(", ",CH344)),IF(CH345="","",CONCATENATE(", ",CH345)),IF(CH346="","",CONCATENATE(", ",CH346)),IF(CH347="","",CONCATENATE(", ",CH347)),IF(CH348="","",CONCATENATE(", ",CH348)),IF(CH349="","",CONCATENATE(", ",CH349)),IF(CH350="","",CONCATENATE(", ",CH350)),IF(CH351="","",CONCATENATE(", ",CH351)),IF(CH352="","",CONCATENATE(", ",CH352)))</f>
        <v/>
      </c>
      <c r="CJ355" s="1" t="str">
        <f aca="false">CONCATENATE(IF(CJ328="","",CJ328),IF(CJ329="","",CONCATENATE(", ",CJ329)),IF(CJ330="","",CONCATENATE(", ",CJ330)),IF(CJ331="","",CONCATENATE(", ",CJ331)),IF(CJ332="","",CONCATENATE(", ",CJ332)),IF(CJ333="","",CONCATENATE(", ",CJ333)),IF(CJ334="","",CONCATENATE(", ",CJ334)),IF(CJ335="","",CONCATENATE(", ",CJ335)),IF(CJ336="","",CONCATENATE(", ",CJ336)),IF(CJ337="","",CONCATENATE(", ",CJ337)),IF(CJ338="","",CONCATENATE(", ",CJ338)),IF(CJ339="","",CONCATENATE(", ",CJ339)),IF(CJ340="","",CONCATENATE(", ",CJ340)),IF(CJ341="","",CONCATENATE(", ",CJ341)),IF(CJ342="","",CONCATENATE(", ",CJ342)),IF(CJ343="","",CONCATENATE(", ",CJ343)),IF(CJ344="","",CONCATENATE(", ",CJ344)),IF(CJ345="","",CONCATENATE(", ",CJ345)),IF(CJ346="","",CONCATENATE(", ",CJ346)),IF(CJ347="","",CONCATENATE(", ",CJ347)),IF(CJ348="","",CONCATENATE(", ",CJ348)),IF(CJ349="","",CONCATENATE(", ",CJ349)),IF(CJ350="","",CONCATENATE(", ",CJ350)),IF(CJ351="","",CONCATENATE(", ",CJ351)),IF(CJ352="","",CONCATENATE(", ",CJ352)))</f>
        <v/>
      </c>
      <c r="CL355" s="1" t="str">
        <f aca="false">CONCATENATE(IF(CL328="","",CL328),IF(CL329="","",CONCATENATE(", ",CL329)),IF(CL330="","",CONCATENATE(", ",CL330)),IF(CL331="","",CONCATENATE(", ",CL331)),IF(CL332="","",CONCATENATE(", ",CL332)),IF(CL333="","",CONCATENATE(", ",CL333)),IF(CL334="","",CONCATENATE(", ",CL334)),IF(CL335="","",CONCATENATE(", ",CL335)),IF(CL336="","",CONCATENATE(", ",CL336)),IF(CL337="","",CONCATENATE(", ",CL337)),IF(CL338="","",CONCATENATE(", ",CL338)),IF(CL339="","",CONCATENATE(", ",CL339)),IF(CL340="","",CONCATENATE(", ",CL340)),IF(CL341="","",CONCATENATE(", ",CL341)),IF(CL342="","",CONCATENATE(", ",CL342)),IF(CL343="","",CONCATENATE(", ",CL343)),IF(CL344="","",CONCATENATE(", ",CL344)),IF(CL345="","",CONCATENATE(", ",CL345)),IF(CL346="","",CONCATENATE(", ",CL346)),IF(CL347="","",CONCATENATE(", ",CL347)),IF(CL348="","",CONCATENATE(", ",CL348)),IF(CL349="","",CONCATENATE(", ",CL349)),IF(CL350="","",CONCATENATE(", ",CL350)),IF(CL351="","",CONCATENATE(", ",CL351)),IF(CL352="","",CONCATENATE(", ",CL352)))</f>
        <v/>
      </c>
      <c r="CN355" s="1" t="str">
        <f aca="false">CONCATENATE(IF(CN328="","",CN328),IF(CN329="","",CONCATENATE(", ",CN329)),IF(CN330="","",CONCATENATE(", ",CN330)),IF(CN331="","",CONCATENATE(", ",CN331)),IF(CN332="","",CONCATENATE(", ",CN332)),IF(CN333="","",CONCATENATE(", ",CN333)),IF(CN334="","",CONCATENATE(", ",CN334)),IF(CN335="","",CONCATENATE(", ",CN335)),IF(CN336="","",CONCATENATE(", ",CN336)),IF(CN337="","",CONCATENATE(", ",CN337)),IF(CN338="","",CONCATENATE(", ",CN338)),IF(CN339="","",CONCATENATE(", ",CN339)),IF(CN340="","",CONCATENATE(", ",CN340)),IF(CN341="","",CONCATENATE(", ",CN341)),IF(CN342="","",CONCATENATE(", ",CN342)),IF(CN343="","",CONCATENATE(", ",CN343)),IF(CN344="","",CONCATENATE(", ",CN344)),IF(CN345="","",CONCATENATE(", ",CN345)),IF(CN346="","",CONCATENATE(", ",CN346)),IF(CN347="","",CONCATENATE(", ",CN347)),IF(CN348="","",CONCATENATE(", ",CN348)),IF(CN349="","",CONCATENATE(", ",CN349)),IF(CN350="","",CONCATENATE(", ",CN350)),IF(CN351="","",CONCATENATE(", ",CN351)),IF(CN352="","",CONCATENATE(", ",CN352)))</f>
        <v/>
      </c>
      <c r="CP355" s="1" t="str">
        <f aca="false">CONCATENATE(IF(CP328="","",CP328),IF(CP329="","",CONCATENATE(", ",CP329)),IF(CP330="","",CONCATENATE(", ",CP330)),IF(CP331="","",CONCATENATE(", ",CP331)),IF(CP332="","",CONCATENATE(", ",CP332)),IF(CP333="","",CONCATENATE(", ",CP333)),IF(CP334="","",CONCATENATE(", ",CP334)),IF(CP335="","",CONCATENATE(", ",CP335)),IF(CP336="","",CONCATENATE(", ",CP336)),IF(CP337="","",CONCATENATE(", ",CP337)),IF(CP338="","",CONCATENATE(", ",CP338)),IF(CP339="","",CONCATENATE(", ",CP339)),IF(CP340="","",CONCATENATE(", ",CP340)),IF(CP341="","",CONCATENATE(", ",CP341)),IF(CP342="","",CONCATENATE(", ",CP342)),IF(CP343="","",CONCATENATE(", ",CP343)),IF(CP344="","",CONCATENATE(", ",CP344)),IF(CP345="","",CONCATENATE(", ",CP345)),IF(CP346="","",CONCATENATE(", ",CP346)),IF(CP347="","",CONCATENATE(", ",CP347)),IF(CP348="","",CONCATENATE(", ",CP348)),IF(CP349="","",CONCATENATE(", ",CP349)),IF(CP350="","",CONCATENATE(", ",CP350)),IF(CP351="","",CONCATENATE(", ",CP351)),IF(CP352="","",CONCATENATE(", ",CP352)))</f>
        <v/>
      </c>
      <c r="CR355" s="1" t="str">
        <f aca="false">CONCATENATE(IF(CR328="","",CR328),IF(CR329="","",CONCATENATE(", ",CR329)),IF(CR330="","",CONCATENATE(", ",CR330)),IF(CR331="","",CONCATENATE(", ",CR331)),IF(CR332="","",CONCATENATE(", ",CR332)),IF(CR333="","",CONCATENATE(", ",CR333)),IF(CR334="","",CONCATENATE(", ",CR334)),IF(CR335="","",CONCATENATE(", ",CR335)),IF(CR336="","",CONCATENATE(", ",CR336)),IF(CR337="","",CONCATENATE(", ",CR337)),IF(CR338="","",CONCATENATE(", ",CR338)),IF(CR339="","",CONCATENATE(", ",CR339)),IF(CR340="","",CONCATENATE(", ",CR340)),IF(CR341="","",CONCATENATE(", ",CR341)),IF(CR342="","",CONCATENATE(", ",CR342)),IF(CR343="","",CONCATENATE(", ",CR343)),IF(CR344="","",CONCATENATE(", ",CR344)),IF(CR345="","",CONCATENATE(", ",CR345)),IF(CR346="","",CONCATENATE(", ",CR346)),IF(CR347="","",CONCATENATE(", ",CR347)),IF(CR348="","",CONCATENATE(", ",CR348)),IF(CR349="","",CONCATENATE(", ",CR349)),IF(CR350="","",CONCATENATE(", ",CR350)),IF(CR351="","",CONCATENATE(", ",CR351)),IF(CR352="","",CONCATENATE(", ",CR352)))</f>
        <v/>
      </c>
      <c r="CT355" s="1" t="str">
        <f aca="false">CONCATENATE(IF(CT328="","",CT328),IF(CT329="","",CONCATENATE(", ",CT329)),IF(CT330="","",CONCATENATE(", ",CT330)),IF(CT331="","",CONCATENATE(", ",CT331)),IF(CT332="","",CONCATENATE(", ",CT332)),IF(CT333="","",CONCATENATE(", ",CT333)),IF(CT334="","",CONCATENATE(", ",CT334)),IF(CT335="","",CONCATENATE(", ",CT335)),IF(CT336="","",CONCATENATE(", ",CT336)),IF(CT337="","",CONCATENATE(", ",CT337)),IF(CT338="","",CONCATENATE(", ",CT338)),IF(CT339="","",CONCATENATE(", ",CT339)),IF(CT340="","",CONCATENATE(", ",CT340)),IF(CT341="","",CONCATENATE(", ",CT341)),IF(CT342="","",CONCATENATE(", ",CT342)),IF(CT343="","",CONCATENATE(", ",CT343)),IF(CT344="","",CONCATENATE(", ",CT344)),IF(CT345="","",CONCATENATE(", ",CT345)),IF(CT346="","",CONCATENATE(", ",CT346)),IF(CT347="","",CONCATENATE(", ",CT347)),IF(CT348="","",CONCATENATE(", ",CT348)),IF(CT349="","",CONCATENATE(", ",CT349)),IF(CT350="","",CONCATENATE(", ",CT350)),IF(CT351="","",CONCATENATE(", ",CT351)),IF(CT352="","",CONCATENATE(", ",CT352)))</f>
        <v/>
      </c>
      <c r="CV355" s="1" t="str">
        <f aca="false">CONCATENATE(IF(CV328="","",CV328),IF(CV329="","",CONCATENATE(", ",CV329)),IF(CV330="","",CONCATENATE(", ",CV330)),IF(CV331="","",CONCATENATE(", ",CV331)),IF(CV332="","",CONCATENATE(", ",CV332)),IF(CV333="","",CONCATENATE(", ",CV333)),IF(CV334="","",CONCATENATE(", ",CV334)),IF(CV335="","",CONCATENATE(", ",CV335)),IF(CV336="","",CONCATENATE(", ",CV336)),IF(CV337="","",CONCATENATE(", ",CV337)),IF(CV338="","",CONCATENATE(", ",CV338)),IF(CV339="","",CONCATENATE(", ",CV339)),IF(CV340="","",CONCATENATE(", ",CV340)),IF(CV341="","",CONCATENATE(", ",CV341)),IF(CV342="","",CONCATENATE(", ",CV342)),IF(CV343="","",CONCATENATE(", ",CV343)),IF(CV344="","",CONCATENATE(", ",CV344)),IF(CV345="","",CONCATENATE(", ",CV345)),IF(CV346="","",CONCATENATE(", ",CV346)),IF(CV347="","",CONCATENATE(", ",CV347)),IF(CV348="","",CONCATENATE(", ",CV348)),IF(CV349="","",CONCATENATE(", ",CV349)),IF(CV350="","",CONCATENATE(", ",CV350)),IF(CV351="","",CONCATENATE(", ",CV351)),IF(CV352="","",CONCATENATE(", ",CV352)))</f>
        <v/>
      </c>
      <c r="CX355" s="1" t="str">
        <f aca="false">CONCATENATE(IF(CX328="","",CX328),IF(CX329="","",CONCATENATE(", ",CX329)),IF(CX330="","",CONCATENATE(", ",CX330)),IF(CX331="","",CONCATENATE(", ",CX331)),IF(CX332="","",CONCATENATE(", ",CX332)),IF(CX333="","",CONCATENATE(", ",CX333)),IF(CX334="","",CONCATENATE(", ",CX334)),IF(CX335="","",CONCATENATE(", ",CX335)),IF(CX336="","",CONCATENATE(", ",CX336)),IF(CX337="","",CONCATENATE(", ",CX337)),IF(CX338="","",CONCATENATE(", ",CX338)),IF(CX339="","",CONCATENATE(", ",CX339)),IF(CX340="","",CONCATENATE(", ",CX340)),IF(CX341="","",CONCATENATE(", ",CX341)),IF(CX342="","",CONCATENATE(", ",CX342)),IF(CX343="","",CONCATENATE(", ",CX343)),IF(CX344="","",CONCATENATE(", ",CX344)),IF(CX345="","",CONCATENATE(", ",CX345)),IF(CX346="","",CONCATENATE(", ",CX346)),IF(CX347="","",CONCATENATE(", ",CX347)),IF(CX348="","",CONCATENATE(", ",CX348)),IF(CX349="","",CONCATENATE(", ",CX349)),IF(CX350="","",CONCATENATE(", ",CX350)),IF(CX351="","",CONCATENATE(", ",CX351)),IF(CX352="","",CONCATENATE(", ",CX352)))</f>
        <v/>
      </c>
      <c r="CZ355" s="1" t="str">
        <f aca="false">CONCATENATE(IF(CZ328="","",CZ328),IF(CZ329="","",CONCATENATE(", ",CZ329)),IF(CZ330="","",CONCATENATE(", ",CZ330)),IF(CZ331="","",CONCATENATE(", ",CZ331)),IF(CZ332="","",CONCATENATE(", ",CZ332)),IF(CZ333="","",CONCATENATE(", ",CZ333)),IF(CZ334="","",CONCATENATE(", ",CZ334)),IF(CZ335="","",CONCATENATE(", ",CZ335)),IF(CZ336="","",CONCATENATE(", ",CZ336)),IF(CZ337="","",CONCATENATE(", ",CZ337)),IF(CZ338="","",CONCATENATE(", ",CZ338)),IF(CZ339="","",CONCATENATE(", ",CZ339)),IF(CZ340="","",CONCATENATE(", ",CZ340)),IF(CZ341="","",CONCATENATE(", ",CZ341)),IF(CZ342="","",CONCATENATE(", ",CZ342)),IF(CZ343="","",CONCATENATE(", ",CZ343)),IF(CZ344="","",CONCATENATE(", ",CZ344)),IF(CZ345="","",CONCATENATE(", ",CZ345)),IF(CZ346="","",CONCATENATE(", ",CZ346)),IF(CZ347="","",CONCATENATE(", ",CZ347)),IF(CZ348="","",CONCATENATE(", ",CZ348)),IF(CZ349="","",CONCATENATE(", ",CZ349)),IF(CZ350="","",CONCATENATE(", ",CZ350)),IF(CZ351="","",CONCATENATE(", ",CZ351)),IF(CZ352="","",CONCATENATE(", ",CZ352)))</f>
        <v/>
      </c>
      <c r="DB355" s="1" t="str">
        <f aca="false">CONCATENATE(IF(DB328="","",DB328),IF(DB329="","",CONCATENATE(", ",DB329)),IF(DB330="","",CONCATENATE(", ",DB330)),IF(DB331="","",CONCATENATE(", ",DB331)),IF(DB332="","",CONCATENATE(", ",DB332)),IF(DB333="","",CONCATENATE(", ",DB333)),IF(DB334="","",CONCATENATE(", ",DB334)),IF(DB335="","",CONCATENATE(", ",DB335)),IF(DB336="","",CONCATENATE(", ",DB336)),IF(DB337="","",CONCATENATE(", ",DB337)),IF(DB338="","",CONCATENATE(", ",DB338)),IF(DB339="","",CONCATENATE(", ",DB339)),IF(DB340="","",CONCATENATE(", ",DB340)),IF(DB341="","",CONCATENATE(", ",DB341)),IF(DB342="","",CONCATENATE(", ",DB342)),IF(DB343="","",CONCATENATE(", ",DB343)),IF(DB344="","",CONCATENATE(", ",DB344)),IF(DB345="","",CONCATENATE(", ",DB345)),IF(DB346="","",CONCATENATE(", ",DB346)),IF(DB347="","",CONCATENATE(", ",DB347)),IF(DB348="","",CONCATENATE(", ",DB348)),IF(DB349="","",CONCATENATE(", ",DB349)),IF(DB350="","",CONCATENATE(", ",DB350)),IF(DB351="","",CONCATENATE(", ",DB351)),IF(DB352="","",CONCATENATE(", ",DB352)))</f>
        <v/>
      </c>
      <c r="DD355" s="1" t="str">
        <f aca="false">CONCATENATE(IF(DD328="","",DD328),IF(DD329="","",CONCATENATE(", ",DD329)),IF(DD330="","",CONCATENATE(", ",DD330)),IF(DD331="","",CONCATENATE(", ",DD331)),IF(DD332="","",CONCATENATE(", ",DD332)),IF(DD333="","",CONCATENATE(", ",DD333)),IF(DD334="","",CONCATENATE(", ",DD334)),IF(DD335="","",CONCATENATE(", ",DD335)),IF(DD336="","",CONCATENATE(", ",DD336)),IF(DD337="","",CONCATENATE(", ",DD337)),IF(DD338="","",CONCATENATE(", ",DD338)),IF(DD339="","",CONCATENATE(", ",DD339)),IF(DD340="","",CONCATENATE(", ",DD340)),IF(DD341="","",CONCATENATE(", ",DD341)),IF(DD342="","",CONCATENATE(", ",DD342)),IF(DD343="","",CONCATENATE(", ",DD343)),IF(DD344="","",CONCATENATE(", ",DD344)),IF(DD345="","",CONCATENATE(", ",DD345)),IF(DD346="","",CONCATENATE(", ",DD346)),IF(DD347="","",CONCATENATE(", ",DD347)),IF(DD348="","",CONCATENATE(", ",DD348)),IF(DD349="","",CONCATENATE(", ",DD349)),IF(DD350="","",CONCATENATE(", ",DD350)),IF(DD351="","",CONCATENATE(", ",DD351)),IF(DD352="","",CONCATENATE(", ",DD352)))</f>
        <v/>
      </c>
      <c r="DF355" s="1" t="str">
        <f aca="false">CONCATENATE(IF(DF328="","",DF328),IF(DF329="","",CONCATENATE(", ",DF329)),IF(DF330="","",CONCATENATE(", ",DF330)),IF(DF331="","",CONCATENATE(", ",DF331)),IF(DF332="","",CONCATENATE(", ",DF332)),IF(DF333="","",CONCATENATE(", ",DF333)),IF(DF334="","",CONCATENATE(", ",DF334)),IF(DF335="","",CONCATENATE(", ",DF335)),IF(DF336="","",CONCATENATE(", ",DF336)),IF(DF337="","",CONCATENATE(", ",DF337)),IF(DF338="","",CONCATENATE(", ",DF338)),IF(DF339="","",CONCATENATE(", ",DF339)),IF(DF340="","",CONCATENATE(", ",DF340)),IF(DF341="","",CONCATENATE(", ",DF341)),IF(DF342="","",CONCATENATE(", ",DF342)),IF(DF343="","",CONCATENATE(", ",DF343)),IF(DF344="","",CONCATENATE(", ",DF344)),IF(DF345="","",CONCATENATE(", ",DF345)),IF(DF346="","",CONCATENATE(", ",DF346)),IF(DF347="","",CONCATENATE(", ",DF347)),IF(DF348="","",CONCATENATE(", ",DF348)),IF(DF349="","",CONCATENATE(", ",DF349)),IF(DF350="","",CONCATENATE(", ",DF350)),IF(DF351="","",CONCATENATE(", ",DF351)),IF(DF352="","",CONCATENATE(", ",DF352)))</f>
        <v/>
      </c>
      <c r="DH355" s="1" t="str">
        <f aca="false">CONCATENATE(IF(DH328="","",DH328),IF(DH329="","",CONCATENATE(", ",DH329)),IF(DH330="","",CONCATENATE(", ",DH330)),IF(DH331="","",CONCATENATE(", ",DH331)),IF(DH332="","",CONCATENATE(", ",DH332)),IF(DH333="","",CONCATENATE(", ",DH333)),IF(DH334="","",CONCATENATE(", ",DH334)),IF(DH335="","",CONCATENATE(", ",DH335)),IF(DH336="","",CONCATENATE(", ",DH336)),IF(DH337="","",CONCATENATE(", ",DH337)),IF(DH338="","",CONCATENATE(", ",DH338)),IF(DH339="","",CONCATENATE(", ",DH339)),IF(DH340="","",CONCATENATE(", ",DH340)),IF(DH341="","",CONCATENATE(", ",DH341)),IF(DH342="","",CONCATENATE(", ",DH342)),IF(DH343="","",CONCATENATE(", ",DH343)),IF(DH344="","",CONCATENATE(", ",DH344)),IF(DH345="","",CONCATENATE(", ",DH345)),IF(DH346="","",CONCATENATE(", ",DH346)),IF(DH347="","",CONCATENATE(", ",DH347)),IF(DH348="","",CONCATENATE(", ",DH348)),IF(DH349="","",CONCATENATE(", ",DH349)),IF(DH350="","",CONCATENATE(", ",DH350)),IF(DH351="","",CONCATENATE(", ",DH351)),IF(DH352="","",CONCATENATE(", ",DH352)))</f>
        <v/>
      </c>
      <c r="DJ355" s="1" t="str">
        <f aca="false">CONCATENATE(IF(DJ328="","",DJ328),IF(DJ329="","",CONCATENATE(", ",DJ329)),IF(DJ330="","",CONCATENATE(", ",DJ330)),IF(DJ331="","",CONCATENATE(", ",DJ331)),IF(DJ332="","",CONCATENATE(", ",DJ332)),IF(DJ333="","",CONCATENATE(", ",DJ333)),IF(DJ334="","",CONCATENATE(", ",DJ334)),IF(DJ335="","",CONCATENATE(", ",DJ335)),IF(DJ336="","",CONCATENATE(", ",DJ336)),IF(DJ337="","",CONCATENATE(", ",DJ337)),IF(DJ338="","",CONCATENATE(", ",DJ338)),IF(DJ339="","",CONCATENATE(", ",DJ339)),IF(DJ340="","",CONCATENATE(", ",DJ340)),IF(DJ341="","",CONCATENATE(", ",DJ341)),IF(DJ342="","",CONCATENATE(", ",DJ342)),IF(DJ343="","",CONCATENATE(", ",DJ343)),IF(DJ344="","",CONCATENATE(", ",DJ344)),IF(DJ345="","",CONCATENATE(", ",DJ345)),IF(DJ346="","",CONCATENATE(", ",DJ346)),IF(DJ347="","",CONCATENATE(", ",DJ347)),IF(DJ348="","",CONCATENATE(", ",DJ348)),IF(DJ349="","",CONCATENATE(", ",DJ349)),IF(DJ350="","",CONCATENATE(", ",DJ350)),IF(DJ351="","",CONCATENATE(", ",DJ351)),IF(DJ352="","",CONCATENATE(", ",DJ352)))</f>
        <v/>
      </c>
      <c r="DL355" s="1" t="str">
        <f aca="false">CONCATENATE(IF(DL328="","",DL328),IF(DL329="","",CONCATENATE(", ",DL329)),IF(DL330="","",CONCATENATE(", ",DL330)),IF(DL331="","",CONCATENATE(", ",DL331)),IF(DL332="","",CONCATENATE(", ",DL332)),IF(DL333="","",CONCATENATE(", ",DL333)),IF(DL334="","",CONCATENATE(", ",DL334)),IF(DL335="","",CONCATENATE(", ",DL335)),IF(DL336="","",CONCATENATE(", ",DL336)),IF(DL337="","",CONCATENATE(", ",DL337)),IF(DL338="","",CONCATENATE(", ",DL338)),IF(DL339="","",CONCATENATE(", ",DL339)),IF(DL340="","",CONCATENATE(", ",DL340)),IF(DL341="","",CONCATENATE(", ",DL341)),IF(DL342="","",CONCATENATE(", ",DL342)),IF(DL343="","",CONCATENATE(", ",DL343)),IF(DL344="","",CONCATENATE(", ",DL344)),IF(DL345="","",CONCATENATE(", ",DL345)),IF(DL346="","",CONCATENATE(", ",DL346)),IF(DL347="","",CONCATENATE(", ",DL347)),IF(DL348="","",CONCATENATE(", ",DL348)),IF(DL349="","",CONCATENATE(", ",DL349)),IF(DL350="","",CONCATENATE(", ",DL350)),IF(DL351="","",CONCATENATE(", ",DL351)),IF(DL352="","",CONCATENATE(", ",DL352)))</f>
        <v/>
      </c>
      <c r="DN355" s="1" t="str">
        <f aca="false">CONCATENATE(IF(DN328="","",DN328),IF(DN329="","",CONCATENATE(", ",DN329)),IF(DN330="","",CONCATENATE(", ",DN330)),IF(DN331="","",CONCATENATE(", ",DN331)),IF(DN332="","",CONCATENATE(", ",DN332)),IF(DN333="","",CONCATENATE(", ",DN333)),IF(DN334="","",CONCATENATE(", ",DN334)),IF(DN335="","",CONCATENATE(", ",DN335)),IF(DN336="","",CONCATENATE(", ",DN336)),IF(DN337="","",CONCATENATE(", ",DN337)),IF(DN338="","",CONCATENATE(", ",DN338)),IF(DN339="","",CONCATENATE(", ",DN339)),IF(DN340="","",CONCATENATE(", ",DN340)),IF(DN341="","",CONCATENATE(", ",DN341)),IF(DN342="","",CONCATENATE(", ",DN342)),IF(DN343="","",CONCATENATE(", ",DN343)),IF(DN344="","",CONCATENATE(", ",DN344)),IF(DN345="","",CONCATENATE(", ",DN345)),IF(DN346="","",CONCATENATE(", ",DN346)),IF(DN347="","",CONCATENATE(", ",DN347)),IF(DN348="","",CONCATENATE(", ",DN348)),IF(DN349="","",CONCATENATE(", ",DN349)),IF(DN350="","",CONCATENATE(", ",DN350)),IF(DN351="","",CONCATENATE(", ",DN351)),IF(DN352="","",CONCATENATE(", ",DN352)))</f>
        <v/>
      </c>
      <c r="DP355" s="1" t="str">
        <f aca="false">CONCATENATE(IF(DP328="","",DP328),IF(DP329="","",CONCATENATE(", ",DP329)),IF(DP330="","",CONCATENATE(", ",DP330)),IF(DP331="","",CONCATENATE(", ",DP331)),IF(DP332="","",CONCATENATE(", ",DP332)),IF(DP333="","",CONCATENATE(", ",DP333)),IF(DP334="","",CONCATENATE(", ",DP334)),IF(DP335="","",CONCATENATE(", ",DP335)),IF(DP336="","",CONCATENATE(", ",DP336)),IF(DP337="","",CONCATENATE(", ",DP337)),IF(DP338="","",CONCATENATE(", ",DP338)),IF(DP339="","",CONCATENATE(", ",DP339)),IF(DP340="","",CONCATENATE(", ",DP340)),IF(DP341="","",CONCATENATE(", ",DP341)),IF(DP342="","",CONCATENATE(", ",DP342)),IF(DP343="","",CONCATENATE(", ",DP343)),IF(DP344="","",CONCATENATE(", ",DP344)),IF(DP345="","",CONCATENATE(", ",DP345)),IF(DP346="","",CONCATENATE(", ",DP346)),IF(DP347="","",CONCATENATE(", ",DP347)),IF(DP348="","",CONCATENATE(", ",DP348)),IF(DP349="","",CONCATENATE(", ",DP349)),IF(DP350="","",CONCATENATE(", ",DP350)),IF(DP351="","",CONCATENATE(", ",DP351)),IF(DP352="","",CONCATENATE(", ",DP352)))</f>
        <v/>
      </c>
      <c r="DR355" s="1" t="str">
        <f aca="false">CONCATENATE(IF(DR328="","",DR328),IF(DR329="","",CONCATENATE(", ",DR329)),IF(DR330="","",CONCATENATE(", ",DR330)),IF(DR331="","",CONCATENATE(", ",DR331)),IF(DR332="","",CONCATENATE(", ",DR332)),IF(DR333="","",CONCATENATE(", ",DR333)),IF(DR334="","",CONCATENATE(", ",DR334)),IF(DR335="","",CONCATENATE(", ",DR335)),IF(DR336="","",CONCATENATE(", ",DR336)),IF(DR337="","",CONCATENATE(", ",DR337)),IF(DR338="","",CONCATENATE(", ",DR338)),IF(DR339="","",CONCATENATE(", ",DR339)),IF(DR340="","",CONCATENATE(", ",DR340)),IF(DR341="","",CONCATENATE(", ",DR341)),IF(DR342="","",CONCATENATE(", ",DR342)),IF(DR343="","",CONCATENATE(", ",DR343)),IF(DR344="","",CONCATENATE(", ",DR344)),IF(DR345="","",CONCATENATE(", ",DR345)),IF(DR346="","",CONCATENATE(", ",DR346)),IF(DR347="","",CONCATENATE(", ",DR347)),IF(DR348="","",CONCATENATE(", ",DR348)),IF(DR349="","",CONCATENATE(", ",DR349)),IF(DR350="","",CONCATENATE(", ",DR350)),IF(DR351="","",CONCATENATE(", ",DR351)),IF(DR352="","",CONCATENATE(", ",DR352)))</f>
        <v/>
      </c>
      <c r="DT355" s="1" t="str">
        <f aca="false">CONCATENATE(IF(DT328="","",DT328),IF(DT329="","",CONCATENATE(", ",DT329)),IF(DT330="","",CONCATENATE(", ",DT330)),IF(DT331="","",CONCATENATE(", ",DT331)),IF(DT332="","",CONCATENATE(", ",DT332)),IF(DT333="","",CONCATENATE(", ",DT333)),IF(DT334="","",CONCATENATE(", ",DT334)),IF(DT335="","",CONCATENATE(", ",DT335)),IF(DT336="","",CONCATENATE(", ",DT336)),IF(DT337="","",CONCATENATE(", ",DT337)),IF(DT338="","",CONCATENATE(", ",DT338)),IF(DT339="","",CONCATENATE(", ",DT339)),IF(DT340="","",CONCATENATE(", ",DT340)),IF(DT341="","",CONCATENATE(", ",DT341)),IF(DT342="","",CONCATENATE(", ",DT342)),IF(DT343="","",CONCATENATE(", ",DT343)),IF(DT344="","",CONCATENATE(", ",DT344)),IF(DT345="","",CONCATENATE(", ",DT345)),IF(DT346="","",CONCATENATE(", ",DT346)),IF(DT347="","",CONCATENATE(", ",DT347)),IF(DT348="","",CONCATENATE(", ",DT348)),IF(DT349="","",CONCATENATE(", ",DT349)),IF(DT350="","",CONCATENATE(", ",DT350)),IF(DT351="","",CONCATENATE(", ",DT351)),IF(DT352="","",CONCATENATE(", ",DT352)))</f>
        <v/>
      </c>
      <c r="DV355" s="1" t="str">
        <f aca="false">CONCATENATE(IF(DV328="","",DV328),IF(DV329="","",CONCATENATE(", ",DV329)),IF(DV330="","",CONCATENATE(", ",DV330)),IF(DV331="","",CONCATENATE(", ",DV331)),IF(DV332="","",CONCATENATE(", ",DV332)),IF(DV333="","",CONCATENATE(", ",DV333)),IF(DV334="","",CONCATENATE(", ",DV334)),IF(DV335="","",CONCATENATE(", ",DV335)),IF(DV336="","",CONCATENATE(", ",DV336)),IF(DV337="","",CONCATENATE(", ",DV337)),IF(DV338="","",CONCATENATE(", ",DV338)),IF(DV339="","",CONCATENATE(", ",DV339)),IF(DV340="","",CONCATENATE(", ",DV340)),IF(DV341="","",CONCATENATE(", ",DV341)),IF(DV342="","",CONCATENATE(", ",DV342)),IF(DV343="","",CONCATENATE(", ",DV343)),IF(DV344="","",CONCATENATE(", ",DV344)),IF(DV345="","",CONCATENATE(", ",DV345)),IF(DV346="","",CONCATENATE(", ",DV346)),IF(DV347="","",CONCATENATE(", ",DV347)),IF(DV348="","",CONCATENATE(", ",DV348)),IF(DV349="","",CONCATENATE(", ",DV349)),IF(DV350="","",CONCATENATE(", ",DV350)),IF(DV351="","",CONCATENATE(", ",DV351)),IF(DV352="","",CONCATENATE(", ",DV352)))</f>
        <v/>
      </c>
      <c r="DX355" s="1" t="str">
        <f aca="false">CONCATENATE(IF(DX328="","",DX328),IF(DX329="","",CONCATENATE(", ",DX329)),IF(DX330="","",CONCATENATE(", ",DX330)),IF(DX331="","",CONCATENATE(", ",DX331)),IF(DX332="","",CONCATENATE(", ",DX332)),IF(DX333="","",CONCATENATE(", ",DX333)),IF(DX334="","",CONCATENATE(", ",DX334)),IF(DX335="","",CONCATENATE(", ",DX335)),IF(DX336="","",CONCATENATE(", ",DX336)),IF(DX337="","",CONCATENATE(", ",DX337)),IF(DX338="","",CONCATENATE(", ",DX338)),IF(DX339="","",CONCATENATE(", ",DX339)),IF(DX340="","",CONCATENATE(", ",DX340)),IF(DX341="","",CONCATENATE(", ",DX341)),IF(DX342="","",CONCATENATE(", ",DX342)),IF(DX343="","",CONCATENATE(", ",DX343)),IF(DX344="","",CONCATENATE(", ",DX344)),IF(DX345="","",CONCATENATE(", ",DX345)),IF(DX346="","",CONCATENATE(", ",DX346)),IF(DX347="","",CONCATENATE(", ",DX347)),IF(DX348="","",CONCATENATE(", ",DX348)),IF(DX349="","",CONCATENATE(", ",DX349)),IF(DX350="","",CONCATENATE(", ",DX350)),IF(DX351="","",CONCATENATE(", ",DX351)),IF(DX352="","",CONCATENATE(", ",DX352)))</f>
        <v/>
      </c>
      <c r="DZ355" s="1" t="str">
        <f aca="false">CONCATENATE(IF(DZ328="","",DZ328),IF(DZ329="","",CONCATENATE(", ",DZ329)),IF(DZ330="","",CONCATENATE(", ",DZ330)),IF(DZ331="","",CONCATENATE(", ",DZ331)),IF(DZ332="","",CONCATENATE(", ",DZ332)),IF(DZ333="","",CONCATENATE(", ",DZ333)),IF(DZ334="","",CONCATENATE(", ",DZ334)),IF(DZ335="","",CONCATENATE(", ",DZ335)),IF(DZ336="","",CONCATENATE(", ",DZ336)),IF(DZ337="","",CONCATENATE(", ",DZ337)),IF(DZ338="","",CONCATENATE(", ",DZ338)),IF(DZ339="","",CONCATENATE(", ",DZ339)),IF(DZ340="","",CONCATENATE(", ",DZ340)),IF(DZ341="","",CONCATENATE(", ",DZ341)),IF(DZ342="","",CONCATENATE(", ",DZ342)),IF(DZ343="","",CONCATENATE(", ",DZ343)),IF(DZ344="","",CONCATENATE(", ",DZ344)),IF(DZ345="","",CONCATENATE(", ",DZ345)),IF(DZ346="","",CONCATENATE(", ",DZ346)),IF(DZ347="","",CONCATENATE(", ",DZ347)),IF(DZ348="","",CONCATENATE(", ",DZ348)),IF(DZ349="","",CONCATENATE(", ",DZ349)),IF(DZ350="","",CONCATENATE(", ",DZ350)),IF(DZ351="","",CONCATENATE(", ",DZ351)),IF(DZ352="","",CONCATENATE(", ",DZ352)))</f>
        <v/>
      </c>
      <c r="EB355" s="1" t="str">
        <f aca="false">CONCATENATE(IF(EB328="","",EB328),IF(EB329="","",CONCATENATE(", ",EB329)),IF(EB330="","",CONCATENATE(", ",EB330)),IF(EB331="","",CONCATENATE(", ",EB331)),IF(EB332="","",CONCATENATE(", ",EB332)),IF(EB333="","",CONCATENATE(", ",EB333)),IF(EB334="","",CONCATENATE(", ",EB334)),IF(EB335="","",CONCATENATE(", ",EB335)),IF(EB336="","",CONCATENATE(", ",EB336)),IF(EB337="","",CONCATENATE(", ",EB337)),IF(EB338="","",CONCATENATE(", ",EB338)),IF(EB339="","",CONCATENATE(", ",EB339)),IF(EB340="","",CONCATENATE(", ",EB340)),IF(EB341="","",CONCATENATE(", ",EB341)),IF(EB342="","",CONCATENATE(", ",EB342)),IF(EB343="","",CONCATENATE(", ",EB343)),IF(EB344="","",CONCATENATE(", ",EB344)),IF(EB345="","",CONCATENATE(", ",EB345)),IF(EB346="","",CONCATENATE(", ",EB346)),IF(EB347="","",CONCATENATE(", ",EB347)),IF(EB348="","",CONCATENATE(", ",EB348)),IF(EB349="","",CONCATENATE(", ",EB349)),IF(EB350="","",CONCATENATE(", ",EB350)),IF(EB351="","",CONCATENATE(", ",EB351)),IF(EB352="","",CONCATENATE(", ",EB352)))</f>
        <v/>
      </c>
      <c r="ED355" s="1" t="str">
        <f aca="false">CONCATENATE(IF(ED328="","",ED328),IF(ED329="","",CONCATENATE(", ",ED329)),IF(ED330="","",CONCATENATE(", ",ED330)),IF(ED331="","",CONCATENATE(", ",ED331)),IF(ED332="","",CONCATENATE(", ",ED332)),IF(ED333="","",CONCATENATE(", ",ED333)),IF(ED334="","",CONCATENATE(", ",ED334)),IF(ED335="","",CONCATENATE(", ",ED335)),IF(ED336="","",CONCATENATE(", ",ED336)),IF(ED337="","",CONCATENATE(", ",ED337)),IF(ED338="","",CONCATENATE(", ",ED338)),IF(ED339="","",CONCATENATE(", ",ED339)),IF(ED340="","",CONCATENATE(", ",ED340)),IF(ED341="","",CONCATENATE(", ",ED341)),IF(ED342="","",CONCATENATE(", ",ED342)),IF(ED343="","",CONCATENATE(", ",ED343)),IF(ED344="","",CONCATENATE(", ",ED344)),IF(ED345="","",CONCATENATE(", ",ED345)),IF(ED346="","",CONCATENATE(", ",ED346)),IF(ED347="","",CONCATENATE(", ",ED347)),IF(ED348="","",CONCATENATE(", ",ED348)),IF(ED349="","",CONCATENATE(", ",ED349)),IF(ED350="","",CONCATENATE(", ",ED350)),IF(ED351="","",CONCATENATE(", ",ED351)),IF(ED352="","",CONCATENATE(", ",ED352)))</f>
        <v/>
      </c>
      <c r="EF355" s="1" t="str">
        <f aca="false">CONCATENATE(IF(EF328="","",EF328),IF(EF329="","",CONCATENATE(", ",EF329)),IF(EF330="","",CONCATENATE(", ",EF330)),IF(EF331="","",CONCATENATE(", ",EF331)),IF(EF332="","",CONCATENATE(", ",EF332)),IF(EF333="","",CONCATENATE(", ",EF333)),IF(EF334="","",CONCATENATE(", ",EF334)),IF(EF335="","",CONCATENATE(", ",EF335)),IF(EF336="","",CONCATENATE(", ",EF336)),IF(EF337="","",CONCATENATE(", ",EF337)),IF(EF338="","",CONCATENATE(", ",EF338)),IF(EF339="","",CONCATENATE(", ",EF339)),IF(EF340="","",CONCATENATE(", ",EF340)),IF(EF341="","",CONCATENATE(", ",EF341)),IF(EF342="","",CONCATENATE(", ",EF342)),IF(EF343="","",CONCATENATE(", ",EF343)),IF(EF344="","",CONCATENATE(", ",EF344)),IF(EF345="","",CONCATENATE(", ",EF345)),IF(EF346="","",CONCATENATE(", ",EF346)),IF(EF347="","",CONCATENATE(", ",EF347)),IF(EF348="","",CONCATENATE(", ",EF348)),IF(EF349="","",CONCATENATE(", ",EF349)),IF(EF350="","",CONCATENATE(", ",EF350)),IF(EF351="","",CONCATENATE(", ",EF351)),IF(EF352="","",CONCATENATE(", ",EF352)))</f>
        <v/>
      </c>
      <c r="EH355" s="1" t="str">
        <f aca="false">CONCATENATE(IF(EH328="","",EH328),IF(EH329="","",CONCATENATE(", ",EH329)),IF(EH330="","",CONCATENATE(", ",EH330)),IF(EH331="","",CONCATENATE(", ",EH331)),IF(EH332="","",CONCATENATE(", ",EH332)),IF(EH333="","",CONCATENATE(", ",EH333)),IF(EH334="","",CONCATENATE(", ",EH334)),IF(EH335="","",CONCATENATE(", ",EH335)),IF(EH336="","",CONCATENATE(", ",EH336)),IF(EH337="","",CONCATENATE(", ",EH337)),IF(EH338="","",CONCATENATE(", ",EH338)),IF(EH339="","",CONCATENATE(", ",EH339)),IF(EH340="","",CONCATENATE(", ",EH340)),IF(EH341="","",CONCATENATE(", ",EH341)),IF(EH342="","",CONCATENATE(", ",EH342)),IF(EH343="","",CONCATENATE(", ",EH343)),IF(EH344="","",CONCATENATE(", ",EH344)),IF(EH345="","",CONCATENATE(", ",EH345)),IF(EH346="","",CONCATENATE(", ",EH346)),IF(EH347="","",CONCATENATE(", ",EH347)),IF(EH348="","",CONCATENATE(", ",EH348)),IF(EH349="","",CONCATENATE(", ",EH349)),IF(EH350="","",CONCATENATE(", ",EH350)),IF(EH351="","",CONCATENATE(", ",EH351)),IF(EH352="","",CONCATENATE(", ",EH352)))</f>
        <v/>
      </c>
      <c r="EJ355" s="1" t="str">
        <f aca="false">CONCATENATE(IF(EJ328="","",EJ328),IF(EJ329="","",CONCATENATE(", ",EJ329)),IF(EJ330="","",CONCATENATE(", ",EJ330)),IF(EJ331="","",CONCATENATE(", ",EJ331)),IF(EJ332="","",CONCATENATE(", ",EJ332)),IF(EJ333="","",CONCATENATE(", ",EJ333)),IF(EJ334="","",CONCATENATE(", ",EJ334)),IF(EJ335="","",CONCATENATE(", ",EJ335)),IF(EJ336="","",CONCATENATE(", ",EJ336)),IF(EJ337="","",CONCATENATE(", ",EJ337)),IF(EJ338="","",CONCATENATE(", ",EJ338)),IF(EJ339="","",CONCATENATE(", ",EJ339)),IF(EJ340="","",CONCATENATE(", ",EJ340)),IF(EJ341="","",CONCATENATE(", ",EJ341)),IF(EJ342="","",CONCATENATE(", ",EJ342)),IF(EJ343="","",CONCATENATE(", ",EJ343)),IF(EJ344="","",CONCATENATE(", ",EJ344)),IF(EJ345="","",CONCATENATE(", ",EJ345)),IF(EJ346="","",CONCATENATE(", ",EJ346)),IF(EJ347="","",CONCATENATE(", ",EJ347)),IF(EJ348="","",CONCATENATE(", ",EJ348)),IF(EJ349="","",CONCATENATE(", ",EJ349)),IF(EJ350="","",CONCATENATE(", ",EJ350)),IF(EJ351="","",CONCATENATE(", ",EJ351)),IF(EJ352="","",CONCATENATE(", ",EJ352)))</f>
        <v/>
      </c>
      <c r="EL355" s="1" t="str">
        <f aca="false">CONCATENATE(IF(EL328="","",EL328),IF(EL329="","",CONCATENATE(", ",EL329)),IF(EL330="","",CONCATENATE(", ",EL330)),IF(EL331="","",CONCATENATE(", ",EL331)),IF(EL332="","",CONCATENATE(", ",EL332)),IF(EL333="","",CONCATENATE(", ",EL333)),IF(EL334="","",CONCATENATE(", ",EL334)),IF(EL335="","",CONCATENATE(", ",EL335)),IF(EL336="","",CONCATENATE(", ",EL336)),IF(EL337="","",CONCATENATE(", ",EL337)),IF(EL338="","",CONCATENATE(", ",EL338)),IF(EL339="","",CONCATENATE(", ",EL339)),IF(EL340="","",CONCATENATE(", ",EL340)),IF(EL341="","",CONCATENATE(", ",EL341)),IF(EL342="","",CONCATENATE(", ",EL342)),IF(EL343="","",CONCATENATE(", ",EL343)),IF(EL344="","",CONCATENATE(", ",EL344)),IF(EL345="","",CONCATENATE(", ",EL345)),IF(EL346="","",CONCATENATE(", ",EL346)),IF(EL347="","",CONCATENATE(", ",EL347)),IF(EL348="","",CONCATENATE(", ",EL348)),IF(EL349="","",CONCATENATE(", ",EL349)),IF(EL350="","",CONCATENATE(", ",EL350)),IF(EL351="","",CONCATENATE(", ",EL351)),IF(EL352="","",CONCATENATE(", ",EL352)))</f>
        <v/>
      </c>
      <c r="EN355" s="1" t="str">
        <f aca="false">CONCATENATE(IF(EN328="","",EN328),IF(EN329="","",CONCATENATE(", ",EN329)),IF(EN330="","",CONCATENATE(", ",EN330)),IF(EN331="","",CONCATENATE(", ",EN331)),IF(EN332="","",CONCATENATE(", ",EN332)),IF(EN333="","",CONCATENATE(", ",EN333)),IF(EN334="","",CONCATENATE(", ",EN334)),IF(EN335="","",CONCATENATE(", ",EN335)),IF(EN336="","",CONCATENATE(", ",EN336)),IF(EN337="","",CONCATENATE(", ",EN337)),IF(EN338="","",CONCATENATE(", ",EN338)),IF(EN339="","",CONCATENATE(", ",EN339)),IF(EN340="","",CONCATENATE(", ",EN340)),IF(EN341="","",CONCATENATE(", ",EN341)),IF(EN342="","",CONCATENATE(", ",EN342)),IF(EN343="","",CONCATENATE(", ",EN343)),IF(EN344="","",CONCATENATE(", ",EN344)),IF(EN345="","",CONCATENATE(", ",EN345)),IF(EN346="","",CONCATENATE(", ",EN346)),IF(EN347="","",CONCATENATE(", ",EN347)),IF(EN348="","",CONCATENATE(", ",EN348)),IF(EN349="","",CONCATENATE(", ",EN349)),IF(EN350="","",CONCATENATE(", ",EN350)),IF(EN351="","",CONCATENATE(", ",EN351)),IF(EN352="","",CONCATENATE(", ",EN352)))</f>
        <v/>
      </c>
      <c r="EP355" s="1" t="str">
        <f aca="false">CONCATENATE(IF(EP328="","",EP328),IF(EP329="","",CONCATENATE(", ",EP329)),IF(EP330="","",CONCATENATE(", ",EP330)),IF(EP331="","",CONCATENATE(", ",EP331)),IF(EP332="","",CONCATENATE(", ",EP332)),IF(EP333="","",CONCATENATE(", ",EP333)),IF(EP334="","",CONCATENATE(", ",EP334)),IF(EP335="","",CONCATENATE(", ",EP335)),IF(EP336="","",CONCATENATE(", ",EP336)),IF(EP337="","",CONCATENATE(", ",EP337)),IF(EP338="","",CONCATENATE(", ",EP338)),IF(EP339="","",CONCATENATE(", ",EP339)),IF(EP340="","",CONCATENATE(", ",EP340)),IF(EP341="","",CONCATENATE(", ",EP341)),IF(EP342="","",CONCATENATE(", ",EP342)),IF(EP343="","",CONCATENATE(", ",EP343)),IF(EP344="","",CONCATENATE(", ",EP344)),IF(EP345="","",CONCATENATE(", ",EP345)),IF(EP346="","",CONCATENATE(", ",EP346)),IF(EP347="","",CONCATENATE(", ",EP347)),IF(EP348="","",CONCATENATE(", ",EP348)),IF(EP349="","",CONCATENATE(", ",EP349)),IF(EP350="","",CONCATENATE(", ",EP350)),IF(EP351="","",CONCATENATE(", ",EP351)),IF(EP352="","",CONCATENATE(", ",EP352)))</f>
        <v/>
      </c>
      <c r="ER355" s="1" t="str">
        <f aca="false">CONCATENATE(IF(ER328="","",ER328),IF(ER329="","",CONCATENATE(", ",ER329)),IF(ER330="","",CONCATENATE(", ",ER330)),IF(ER331="","",CONCATENATE(", ",ER331)),IF(ER332="","",CONCATENATE(", ",ER332)),IF(ER333="","",CONCATENATE(", ",ER333)),IF(ER334="","",CONCATENATE(", ",ER334)),IF(ER335="","",CONCATENATE(", ",ER335)),IF(ER336="","",CONCATENATE(", ",ER336)),IF(ER337="","",CONCATENATE(", ",ER337)),IF(ER338="","",CONCATENATE(", ",ER338)),IF(ER339="","",CONCATENATE(", ",ER339)),IF(ER340="","",CONCATENATE(", ",ER340)),IF(ER341="","",CONCATENATE(", ",ER341)),IF(ER342="","",CONCATENATE(", ",ER342)),IF(ER343="","",CONCATENATE(", ",ER343)),IF(ER344="","",CONCATENATE(", ",ER344)),IF(ER345="","",CONCATENATE(", ",ER345)),IF(ER346="","",CONCATENATE(", ",ER346)),IF(ER347="","",CONCATENATE(", ",ER347)),IF(ER348="","",CONCATENATE(", ",ER348)),IF(ER349="","",CONCATENATE(", ",ER349)),IF(ER350="","",CONCATENATE(", ",ER350)),IF(ER351="","",CONCATENATE(", ",ER351)),IF(ER352="","",CONCATENATE(", ",ER352)))</f>
        <v/>
      </c>
      <c r="ET355" s="1" t="str">
        <f aca="false">CONCATENATE(IF(ET328="","",ET328),IF(ET329="","",CONCATENATE(", ",ET329)),IF(ET330="","",CONCATENATE(", ",ET330)),IF(ET331="","",CONCATENATE(", ",ET331)),IF(ET332="","",CONCATENATE(", ",ET332)),IF(ET333="","",CONCATENATE(", ",ET333)),IF(ET334="","",CONCATENATE(", ",ET334)),IF(ET335="","",CONCATENATE(", ",ET335)),IF(ET336="","",CONCATENATE(", ",ET336)),IF(ET337="","",CONCATENATE(", ",ET337)),IF(ET338="","",CONCATENATE(", ",ET338)),IF(ET339="","",CONCATENATE(", ",ET339)),IF(ET340="","",CONCATENATE(", ",ET340)),IF(ET341="","",CONCATENATE(", ",ET341)),IF(ET342="","",CONCATENATE(", ",ET342)),IF(ET343="","",CONCATENATE(", ",ET343)),IF(ET344="","",CONCATENATE(", ",ET344)),IF(ET345="","",CONCATENATE(", ",ET345)),IF(ET346="","",CONCATENATE(", ",ET346)),IF(ET347="","",CONCATENATE(", ",ET347)),IF(ET348="","",CONCATENATE(", ",ET348)),IF(ET349="","",CONCATENATE(", ",ET349)),IF(ET350="","",CONCATENATE(", ",ET350)),IF(ET351="","",CONCATENATE(", ",ET351)),IF(ET352="","",CONCATENATE(", ",ET352)))</f>
        <v/>
      </c>
      <c r="EV355" s="1" t="str">
        <f aca="false">CONCATENATE(IF(EV328="","",EV328),IF(EV329="","",CONCATENATE(", ",EV329)),IF(EV330="","",CONCATENATE(", ",EV330)),IF(EV331="","",CONCATENATE(", ",EV331)),IF(EV332="","",CONCATENATE(", ",EV332)),IF(EV333="","",CONCATENATE(", ",EV333)),IF(EV334="","",CONCATENATE(", ",EV334)),IF(EV335="","",CONCATENATE(", ",EV335)),IF(EV336="","",CONCATENATE(", ",EV336)),IF(EV337="","",CONCATENATE(", ",EV337)),IF(EV338="","",CONCATENATE(", ",EV338)),IF(EV339="","",CONCATENATE(", ",EV339)),IF(EV340="","",CONCATENATE(", ",EV340)),IF(EV341="","",CONCATENATE(", ",EV341)),IF(EV342="","",CONCATENATE(", ",EV342)),IF(EV343="","",CONCATENATE(", ",EV343)),IF(EV344="","",CONCATENATE(", ",EV344)),IF(EV345="","",CONCATENATE(", ",EV345)),IF(EV346="","",CONCATENATE(", ",EV346)),IF(EV347="","",CONCATENATE(", ",EV347)),IF(EV348="","",CONCATENATE(", ",EV348)),IF(EV349="","",CONCATENATE(", ",EV349)),IF(EV350="","",CONCATENATE(", ",EV350)),IF(EV351="","",CONCATENATE(", ",EV351)),IF(EV352="","",CONCATENATE(", ",EV352)))</f>
        <v/>
      </c>
      <c r="EX355" s="1" t="str">
        <f aca="false">CONCATENATE(IF(EX328="","",EX328),IF(EX329="","",CONCATENATE(", ",EX329)),IF(EX330="","",CONCATENATE(", ",EX330)),IF(EX331="","",CONCATENATE(", ",EX331)),IF(EX332="","",CONCATENATE(", ",EX332)),IF(EX333="","",CONCATENATE(", ",EX333)),IF(EX334="","",CONCATENATE(", ",EX334)),IF(EX335="","",CONCATENATE(", ",EX335)),IF(EX336="","",CONCATENATE(", ",EX336)),IF(EX337="","",CONCATENATE(", ",EX337)),IF(EX338="","",CONCATENATE(", ",EX338)),IF(EX339="","",CONCATENATE(", ",EX339)),IF(EX340="","",CONCATENATE(", ",EX340)),IF(EX341="","",CONCATENATE(", ",EX341)),IF(EX342="","",CONCATENATE(", ",EX342)),IF(EX343="","",CONCATENATE(", ",EX343)),IF(EX344="","",CONCATENATE(", ",EX344)),IF(EX345="","",CONCATENATE(", ",EX345)),IF(EX346="","",CONCATENATE(", ",EX346)),IF(EX347="","",CONCATENATE(", ",EX347)),IF(EX348="","",CONCATENATE(", ",EX348)),IF(EX349="","",CONCATENATE(", ",EX349)),IF(EX350="","",CONCATENATE(", ",EX350)),IF(EX351="","",CONCATENATE(", ",EX351)),IF(EX352="","",CONCATENATE(", ",EX352)))</f>
        <v/>
      </c>
      <c r="EZ355" s="1" t="str">
        <f aca="false">CONCATENATE(IF(EZ328="","",EZ328),IF(EZ329="","",CONCATENATE(", ",EZ329)),IF(EZ330="","",CONCATENATE(", ",EZ330)),IF(EZ331="","",CONCATENATE(", ",EZ331)),IF(EZ332="","",CONCATENATE(", ",EZ332)),IF(EZ333="","",CONCATENATE(", ",EZ333)),IF(EZ334="","",CONCATENATE(", ",EZ334)),IF(EZ335="","",CONCATENATE(", ",EZ335)),IF(EZ336="","",CONCATENATE(", ",EZ336)),IF(EZ337="","",CONCATENATE(", ",EZ337)),IF(EZ338="","",CONCATENATE(", ",EZ338)),IF(EZ339="","",CONCATENATE(", ",EZ339)),IF(EZ340="","",CONCATENATE(", ",EZ340)),IF(EZ341="","",CONCATENATE(", ",EZ341)),IF(EZ342="","",CONCATENATE(", ",EZ342)),IF(EZ343="","",CONCATENATE(", ",EZ343)),IF(EZ344="","",CONCATENATE(", ",EZ344)),IF(EZ345="","",CONCATENATE(", ",EZ345)),IF(EZ346="","",CONCATENATE(", ",EZ346)),IF(EZ347="","",CONCATENATE(", ",EZ347)),IF(EZ348="","",CONCATENATE(", ",EZ348)),IF(EZ349="","",CONCATENATE(", ",EZ349)),IF(EZ350="","",CONCATENATE(", ",EZ350)),IF(EZ351="","",CONCATENATE(", ",EZ351)),IF(EZ352="","",CONCATENATE(", ",EZ352)))</f>
        <v/>
      </c>
      <c r="FB355" s="1" t="str">
        <f aca="false">CONCATENATE(IF(FB328="","",FB328),IF(FB329="","",CONCATENATE(", ",FB329)),IF(FB330="","",CONCATENATE(", ",FB330)),IF(FB331="","",CONCATENATE(", ",FB331)),IF(FB332="","",CONCATENATE(", ",FB332)),IF(FB333="","",CONCATENATE(", ",FB333)),IF(FB334="","",CONCATENATE(", ",FB334)),IF(FB335="","",CONCATENATE(", ",FB335)),IF(FB336="","",CONCATENATE(", ",FB336)),IF(FB337="","",CONCATENATE(", ",FB337)),IF(FB338="","",CONCATENATE(", ",FB338)),IF(FB339="","",CONCATENATE(", ",FB339)),IF(FB340="","",CONCATENATE(", ",FB340)),IF(FB341="","",CONCATENATE(", ",FB341)),IF(FB342="","",CONCATENATE(", ",FB342)),IF(FB343="","",CONCATENATE(", ",FB343)),IF(FB344="","",CONCATENATE(", ",FB344)),IF(FB345="","",CONCATENATE(", ",FB345)),IF(FB346="","",CONCATENATE(", ",FB346)),IF(FB347="","",CONCATENATE(", ",FB347)),IF(FB348="","",CONCATENATE(", ",FB348)),IF(FB349="","",CONCATENATE(", ",FB349)),IF(FB350="","",CONCATENATE(", ",FB350)),IF(FB351="","",CONCATENATE(", ",FB351)),IF(FB352="","",CONCATENATE(", ",FB352)))</f>
        <v/>
      </c>
      <c r="FD355" s="1" t="str">
        <f aca="false">CONCATENATE(IF(FD328="","",FD328),IF(FD329="","",CONCATENATE(", ",FD329)),IF(FD330="","",CONCATENATE(", ",FD330)),IF(FD331="","",CONCATENATE(", ",FD331)),IF(FD332="","",CONCATENATE(", ",FD332)),IF(FD333="","",CONCATENATE(", ",FD333)),IF(FD334="","",CONCATENATE(", ",FD334)),IF(FD335="","",CONCATENATE(", ",FD335)),IF(FD336="","",CONCATENATE(", ",FD336)),IF(FD337="","",CONCATENATE(", ",FD337)),IF(FD338="","",CONCATENATE(", ",FD338)),IF(FD339="","",CONCATENATE(", ",FD339)),IF(FD340="","",CONCATENATE(", ",FD340)),IF(FD341="","",CONCATENATE(", ",FD341)),IF(FD342="","",CONCATENATE(", ",FD342)),IF(FD343="","",CONCATENATE(", ",FD343)),IF(FD344="","",CONCATENATE(", ",FD344)),IF(FD345="","",CONCATENATE(", ",FD345)),IF(FD346="","",CONCATENATE(", ",FD346)),IF(FD347="","",CONCATENATE(", ",FD347)),IF(FD348="","",CONCATENATE(", ",FD348)),IF(FD349="","",CONCATENATE(", ",FD349)),IF(FD350="","",CONCATENATE(", ",FD350)),IF(FD351="","",CONCATENATE(", ",FD351)),IF(FD352="","",CONCATENATE(", ",FD352)))</f>
        <v/>
      </c>
    </row>
    <row r="356" customFormat="false" ht="14.6" hidden="false" customHeight="false" outlineLevel="0" collapsed="false">
      <c r="B356" s="3" t="str">
        <f aca="false">CONCATENATE(IF(B355="","",B355),IF(D355="","",CONCATENATE(", ",D355)),IF(F355="","",CONCATENATE(", ",F355)))</f>
        <v>20-1112-001, 20-1112-009, 20-1112-010, 20-1112-011, 20-1112-012, 20-1112-013, 20-1112-014, 20-1112-020, 20-1112-021, 20-1112-022, 20-1112-030, 20-1112-109/B, 20-1112-110/B, 20-1112-111/T1, 20-1112-112/T1, 20-1112-113/T1, 20-1112-114/T1, 20-1112-120, 20-1112-121, 20-1112-122, 20-1112-130, 20-1112-131, 20-1112-132, 20-1112-133</v>
      </c>
      <c r="C356" s="3"/>
      <c r="D356" s="3"/>
      <c r="E356" s="3"/>
      <c r="F356" s="3"/>
      <c r="G356" s="3"/>
      <c r="H356" s="3"/>
      <c r="I356" s="3"/>
      <c r="J356" s="3" t="str">
        <f aca="false">CONCATENATE(IF(J355="","",J355),IF(L355="","",CONCATENATE(", ",L355)),IF(N355="","",CONCATENATE(", ",N355)))</f>
        <v>20-1112-001, 20-1112-009, 20-1112-010, 20-1112-011, 20-1112-012, 20-1112-013, 20-1112-014, 20-1112-020, 20-1112-021, 20-1112-022, 20-1112-030, 20-1112-109/B, 20-1112-110/B, 20-1112-111/T1, 20-1112-112/T1, 20-1112-113/T1, 20-1112-114/T1, 20-1112-120, 20-1112-121, 20-1112-122, 20-1112-130, 20-1112-131, 20-1112-132, 20-1112-133</v>
      </c>
      <c r="K356" s="3"/>
      <c r="L356" s="3"/>
      <c r="M356" s="3"/>
      <c r="N356" s="3"/>
      <c r="O356" s="3"/>
      <c r="P356" s="3"/>
      <c r="Q356" s="3"/>
      <c r="R356" s="3" t="str">
        <f aca="false">CONCATENATE(IF(R355="","",R355),IF(T355="","",CONCATENATE(", ",T355)),IF(V355="","",CONCATENATE(", ",V355)))</f>
        <v/>
      </c>
      <c r="S356" s="3"/>
      <c r="T356" s="3"/>
      <c r="U356" s="3"/>
      <c r="V356" s="3"/>
      <c r="W356" s="3"/>
      <c r="X356" s="3"/>
      <c r="Y356" s="3"/>
      <c r="Z356" s="3" t="str">
        <f aca="false">CONCATENATE(IF(Z355="","",Z355),IF(AB355="","",CONCATENATE(", ",AB355)),IF(AD355="","",CONCATENATE(", ",AD355)))</f>
        <v/>
      </c>
      <c r="AA356" s="3"/>
      <c r="AB356" s="3"/>
      <c r="AC356" s="3"/>
      <c r="AD356" s="3"/>
      <c r="AE356" s="3"/>
      <c r="AF356" s="3"/>
      <c r="AG356" s="3"/>
      <c r="AH356" s="3" t="str">
        <f aca="false">CONCATENATE(IF(AH355="","",AH355),IF(AJ355="","",CONCATENATE(", ",AJ355)),IF(AL355="","",CONCATENATE(", ",AL355)))</f>
        <v/>
      </c>
      <c r="AI356" s="3"/>
      <c r="AJ356" s="3"/>
      <c r="AK356" s="3"/>
      <c r="AL356" s="3"/>
      <c r="AM356" s="3"/>
      <c r="AN356" s="3"/>
      <c r="AO356" s="3"/>
      <c r="AP356" s="3" t="str">
        <f aca="false">CONCATENATE(IF(AP355="","",AP355),IF(AR355="","",CONCATENATE(", ",AR355)),IF(AT355="","",CONCATENATE(", ",AT355)))</f>
        <v/>
      </c>
      <c r="AQ356" s="3"/>
      <c r="AR356" s="3"/>
      <c r="AS356" s="3"/>
      <c r="AT356" s="3"/>
      <c r="AU356" s="3"/>
      <c r="AV356" s="3"/>
      <c r="AW356" s="3"/>
      <c r="AX356" s="3" t="str">
        <f aca="false">CONCATENATE(IF(AX355="","",AX355),IF(AZ355="","",CONCATENATE(", ",AZ355)),IF(BB355="","",CONCATENATE(", ",BB355)))</f>
        <v/>
      </c>
      <c r="AY356" s="3"/>
      <c r="AZ356" s="3"/>
      <c r="BA356" s="3"/>
      <c r="BB356" s="3"/>
      <c r="BC356" s="3"/>
      <c r="BD356" s="3"/>
      <c r="BE356" s="3"/>
      <c r="BF356" s="3" t="str">
        <f aca="false">CONCATENATE(IF(BF355="","",BF355),IF(BH355="","",CONCATENATE(", ",BH355)),IF(BJ355="","",CONCATENATE(", ",BJ355)))</f>
        <v/>
      </c>
      <c r="BG356" s="3"/>
      <c r="BH356" s="3"/>
      <c r="BI356" s="3"/>
      <c r="BJ356" s="3"/>
      <c r="BK356" s="3"/>
      <c r="BL356" s="3"/>
      <c r="BM356" s="3"/>
      <c r="BN356" s="3" t="str">
        <f aca="false">CONCATENATE(IF(BN355="","",BN355),IF(BP355="","",CONCATENATE(", ",BP355)),IF(BR355="","",CONCATENATE(", ",BR355)))</f>
        <v/>
      </c>
      <c r="BO356" s="3"/>
      <c r="BP356" s="3"/>
      <c r="BQ356" s="3"/>
      <c r="BR356" s="3"/>
      <c r="BS356" s="3"/>
      <c r="BT356" s="3"/>
      <c r="BU356" s="3"/>
      <c r="BV356" s="3" t="str">
        <f aca="false">CONCATENATE(IF(BV355="","",BV355),IF(BX355="","",CONCATENATE(", ",BX355)),IF(BZ355="","",CONCATENATE(", ",BZ355)))</f>
        <v/>
      </c>
      <c r="BW356" s="3"/>
      <c r="BX356" s="3"/>
      <c r="BY356" s="3"/>
      <c r="BZ356" s="3"/>
      <c r="CA356" s="3"/>
      <c r="CB356" s="3"/>
      <c r="CC356" s="3"/>
      <c r="CD356" s="3" t="str">
        <f aca="false">CONCATENATE(IF(CD355="","",CD355),IF(CF355="","",CONCATENATE(", ",CF355)),IF(CH355="","",CONCATENATE(", ",CH355)))</f>
        <v/>
      </c>
      <c r="CE356" s="3"/>
      <c r="CF356" s="3"/>
      <c r="CG356" s="3"/>
      <c r="CH356" s="3"/>
      <c r="CI356" s="3"/>
      <c r="CJ356" s="3"/>
      <c r="CK356" s="3"/>
      <c r="CL356" s="3" t="str">
        <f aca="false">CONCATENATE(IF(CL355="","",CL355),IF(CN355="","",CONCATENATE(", ",CN355)),IF(CP355="","",CONCATENATE(", ",CP355)))</f>
        <v/>
      </c>
      <c r="CM356" s="3"/>
      <c r="CN356" s="3"/>
      <c r="CO356" s="3"/>
      <c r="CP356" s="3"/>
      <c r="CQ356" s="3"/>
      <c r="CR356" s="3"/>
      <c r="CS356" s="3"/>
      <c r="CT356" s="3" t="str">
        <f aca="false">CONCATENATE(IF(CT355="","",CT355),IF(CV355="","",CONCATENATE(", ",CV355)),IF(CX355="","",CONCATENATE(", ",CX355)))</f>
        <v/>
      </c>
      <c r="CU356" s="3"/>
      <c r="CV356" s="3"/>
      <c r="CW356" s="3"/>
      <c r="CX356" s="3"/>
      <c r="CY356" s="3"/>
      <c r="CZ356" s="3"/>
      <c r="DA356" s="3"/>
      <c r="DB356" s="3" t="str">
        <f aca="false">CONCATENATE(IF(DB355="","",DB355),IF(DD355="","",CONCATENATE(", ",DD355)),IF(DF355="","",CONCATENATE(", ",DF355)))</f>
        <v/>
      </c>
      <c r="DC356" s="3"/>
      <c r="DD356" s="3"/>
      <c r="DE356" s="3"/>
      <c r="DF356" s="3"/>
      <c r="DG356" s="3"/>
      <c r="DH356" s="3"/>
      <c r="DI356" s="3"/>
      <c r="DJ356" s="3" t="str">
        <f aca="false">CONCATENATE(IF(DJ355="","",DJ355),IF(DL355="","",CONCATENATE(", ",DL355)),IF(DN355="","",CONCATENATE(", ",DN355)))</f>
        <v/>
      </c>
      <c r="DK356" s="3"/>
      <c r="DL356" s="3"/>
      <c r="DM356" s="3"/>
      <c r="DN356" s="3"/>
      <c r="DO356" s="3"/>
      <c r="DP356" s="3"/>
      <c r="DQ356" s="3"/>
      <c r="DR356" s="3" t="str">
        <f aca="false">CONCATENATE(IF(DR355="","",DR355),IF(DT355="","",CONCATENATE(", ",DT355)),IF(DV355="","",CONCATENATE(", ",DV355)))</f>
        <v/>
      </c>
      <c r="DS356" s="3"/>
      <c r="DT356" s="3"/>
      <c r="DU356" s="3"/>
      <c r="DV356" s="3"/>
      <c r="DW356" s="3"/>
      <c r="DX356" s="3"/>
      <c r="DY356" s="3"/>
      <c r="DZ356" s="3" t="str">
        <f aca="false">CONCATENATE(IF(DZ355="","",DZ355),IF(EB355="","",CONCATENATE(", ",EB355)),IF(ED355="","",CONCATENATE(", ",ED355)))</f>
        <v/>
      </c>
      <c r="EA356" s="3"/>
      <c r="EB356" s="3"/>
      <c r="EC356" s="3"/>
      <c r="ED356" s="3"/>
      <c r="EE356" s="3"/>
      <c r="EF356" s="3"/>
      <c r="EG356" s="3"/>
      <c r="EH356" s="3" t="str">
        <f aca="false">CONCATENATE(IF(EH355="","",EH355),IF(EJ355="","",CONCATENATE(", ",EJ355)),IF(EL355="","",CONCATENATE(", ",EL355)))</f>
        <v/>
      </c>
      <c r="EI356" s="3"/>
      <c r="EJ356" s="3"/>
      <c r="EK356" s="3"/>
      <c r="EL356" s="3"/>
      <c r="EM356" s="3"/>
      <c r="EN356" s="3"/>
      <c r="EO356" s="3"/>
      <c r="EP356" s="3" t="str">
        <f aca="false">CONCATENATE(IF(EP355="","",EP355),IF(ER355="","",CONCATENATE(", ",ER355)),IF(ET355="","",CONCATENATE(", ",ET355)))</f>
        <v/>
      </c>
      <c r="EQ356" s="3"/>
      <c r="ER356" s="3"/>
      <c r="ES356" s="3"/>
      <c r="ET356" s="3"/>
      <c r="EU356" s="3"/>
      <c r="EV356" s="3"/>
      <c r="EW356" s="3"/>
      <c r="EX356" s="3" t="str">
        <f aca="false">CONCATENATE(IF(EX355="","",EX355),IF(EZ355="","",CONCATENATE(", ",EZ355)),IF(FB355="","",CONCATENATE(", ",FB355)))</f>
        <v/>
      </c>
      <c r="EY356" s="3"/>
      <c r="EZ356" s="3"/>
      <c r="FA356" s="3"/>
      <c r="FB356" s="3"/>
      <c r="FC356" s="3"/>
      <c r="FD356" s="3"/>
      <c r="FE356" s="3"/>
    </row>
    <row r="357" customFormat="false" ht="14.6" hidden="false" customHeight="false" outlineLevel="0" collapsed="false">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row>
    <row r="358" customFormat="false" ht="14.6" hidden="false" customHeight="false" outlineLevel="0" collapsed="false">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row>
    <row r="359" customFormat="false" ht="14.6" hidden="false" customHeight="false" outlineLevel="0" collapsed="false">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row>
    <row r="360" customFormat="false" ht="15" hidden="false" customHeight="true" outlineLevel="0" collapsed="false">
      <c r="B360" s="112" t="str">
        <f aca="false">(IF(B328="","",B328)&amp;CHAR(10)&amp;IF(B329="","",B329)&amp;CHAR(10)&amp;IF(B330="","",B330)&amp;CHAR(10)&amp;IF(B331="","",B331)&amp;CHAR(10)&amp;IF(B332="","",B332)&amp;CHAR(10)&amp;IF(B333="","",B333)&amp;CHAR(10)&amp;IF(B334="","",B334)&amp;CHAR(10)&amp;IF(B335="","",B335)&amp;CHAR(10)&amp;IF(B336="","",B336)&amp;CHAR(10)&amp;IF(B337="","",B337)&amp;CHAR(10)&amp;IF(B338="","",B338)&amp;CHAR(10)&amp;IF(B339="","",B339)&amp;CHAR(10)&amp;IF(B340="","",B340)&amp;CHAR(10)&amp;IF(B341="","",B341)&amp;CHAR(10)&amp;IF(B342="","",B342)&amp;CHAR(10)&amp;IF(B343="","",B343)&amp;CHAR(10)&amp;IF(B344="","",B344)&amp;CHAR(10)&amp;IF(B345="","",B345)&amp;CHAR(10)&amp;IF(B346="","",B346)&amp;CHAR(10)&amp;IF(B347="","",B347)&amp;CHAR(10)&amp;IF(B348="","",B348)&amp;CHAR(10)&amp;IF(B349="","",B349)&amp;CHAR(10)&amp;IF(B350="","",B350)&amp;CHAR(10)&amp;IF(B351="","",B351)&amp;CHAR(10)&amp;IF(B352="","",B352))</f>
        <v>20-1112-001
20-1112-009
20-1112-010
20-1112-011
20-1112-012
20-1112-013
20-1112-014
20-1112-020
20-1112-021
20-1112-022
20-1112-030</v>
      </c>
      <c r="C360" s="112"/>
      <c r="D360" s="112" t="str">
        <f aca="false">(IF(D328="","",D328)&amp;CHAR(10)&amp;IF(D329="","",D329)&amp;CHAR(10)&amp;IF(D330="","",D330)&amp;CHAR(10)&amp;IF(D331="","",D331)&amp;CHAR(10)&amp;IF(D332="","",D332)&amp;CHAR(10)&amp;IF(D333="","",D333)&amp;CHAR(10)&amp;IF(D334="","",D334)&amp;CHAR(10)&amp;IF(D335="","",D335)&amp;CHAR(10)&amp;IF(D336="","",D336)&amp;CHAR(10)&amp;IF(D337="","",D337)&amp;CHAR(10)&amp;IF(D338="","",D338)&amp;CHAR(10)&amp;IF(D339="","",D339)&amp;CHAR(10)&amp;IF(D340="","",D340)&amp;CHAR(10)&amp;IF(D341="","",D341)&amp;CHAR(10)&amp;IF(D342="","",D342)&amp;CHAR(10)&amp;IF(D343="","",D343)&amp;CHAR(10)&amp;IF(D344="","",D344)&amp;CHAR(10)&amp;IF(D345="","",D345)&amp;CHAR(10)&amp;IF(D346="","",D346)&amp;CHAR(10)&amp;IF(D347="","",D347)&amp;CHAR(10)&amp;IF(D348="","",D348)&amp;CHAR(10)&amp;IF(D349="","",D349)&amp;CHAR(10)&amp;IF(D350="","",D350)&amp;CHAR(10)&amp;IF(D351="","",D351)&amp;CHAR(10)&amp;IF(D352="","",D352))</f>
        <v>
</v>
      </c>
      <c r="E360" s="112"/>
      <c r="F360" s="112" t="str">
        <f aca="false">(IF(F328="","",F328)&amp;CHAR(10)&amp;IF(F329="","",F329)&amp;CHAR(10)&amp;IF(F330="","",F330)&amp;CHAR(10)&amp;IF(F331="","",F331)&amp;CHAR(10)&amp;IF(F332="","",F332)&amp;CHAR(10)&amp;IF(F333="","",F333)&amp;CHAR(10)&amp;IF(F334="","",F334)&amp;CHAR(10)&amp;IF(F335="","",F335)&amp;CHAR(10)&amp;IF(F336="","",F336)&amp;CHAR(10)&amp;IF(F337="","",F337)&amp;CHAR(10)&amp;IF(F338="","",F338)&amp;CHAR(10)&amp;IF(F339="","",F339)&amp;CHAR(10)&amp;IF(F340="","",F340)&amp;CHAR(10)&amp;IF(F341="","",F341)&amp;CHAR(10)&amp;IF(F342="","",F342)&amp;CHAR(10)&amp;IF(F343="","",F343)&amp;CHAR(10)&amp;IF(F344="","",F344)&amp;CHAR(10)&amp;IF(F345="","",F345)&amp;CHAR(10)&amp;IF(F346="","",F346)&amp;CHAR(10)&amp;IF(F347="","",F347)&amp;CHAR(10)&amp;IF(F348="","",F348)&amp;CHAR(10)&amp;IF(F349="","",F349)&amp;CHAR(10)&amp;IF(F350="","",F350)&amp;CHAR(10)&amp;IF(F351="","",F351)&amp;CHAR(10)&amp;IF(F352="","",F352))</f>
        <v>20-1112-109/B
20-1112-110/B
20-1112-111/T1
20-1112-112/T1
20-1112-113/T1
20-1112-114/T1
20-1112-120
20-1112-121
20-1112-122
20-1112-130
20-1112-131
20-1112-132
20-1112-133</v>
      </c>
      <c r="G360" s="112"/>
      <c r="H360" s="112" t="str">
        <f aca="false">(IF(H328="","",H328)&amp;CHAR(10)&amp;IF(H329="","",H329)&amp;CHAR(10)&amp;IF(H330="","",H330)&amp;CHAR(10)&amp;IF(H331="","",H331)&amp;CHAR(10)&amp;IF(H332="","",H332)&amp;CHAR(10)&amp;IF(H333="","",H333)&amp;CHAR(10)&amp;IF(H334="","",H334)&amp;CHAR(10)&amp;IF(H335="","",H335)&amp;CHAR(10)&amp;IF(H336="","",H336)&amp;CHAR(10)&amp;IF(H337="","",H337)&amp;CHAR(10)&amp;IF(H338="","",H338)&amp;CHAR(10)&amp;IF(H339="","",H339)&amp;CHAR(10)&amp;IF(H340="","",H340)&amp;CHAR(10)&amp;IF(H341="","",H341)&amp;CHAR(10)&amp;IF(H342="","",H342)&amp;CHAR(10)&amp;IF(H343="","",H343)&amp;CHAR(10)&amp;IF(H344="","",H344)&amp;CHAR(10)&amp;IF(H345="","",H345)&amp;CHAR(10)&amp;IF(H346="","",H346)&amp;CHAR(10)&amp;IF(H347="","",H347)&amp;CHAR(10)&amp;IF(H348="","",H348)&amp;CHAR(10)&amp;IF(H349="","",H349)&amp;CHAR(10)&amp;IF(H350="","",H350)&amp;CHAR(10)&amp;IF(H351="","",H351)&amp;CHAR(10)&amp;IF(H352="","",H352))</f>
        <v>MBP/8052/001/C1
MBP/8052/002/C1
MBP/8052/101/C2
MBP/8052/102/C2
MBP/8052/103/C2
MBP/8052/110/C1
MBP/8052/111/T1
MBP/8052/140/C1</v>
      </c>
      <c r="I360" s="112"/>
      <c r="J360" s="112" t="str">
        <f aca="false">(IF(J328="","",J328)&amp;CHAR(10)&amp;IF(J329="","",J329)&amp;CHAR(10)&amp;IF(J330="","",J330)&amp;CHAR(10)&amp;IF(J331="","",J331)&amp;CHAR(10)&amp;IF(J332="","",J332)&amp;CHAR(10)&amp;IF(J333="","",J333)&amp;CHAR(10)&amp;IF(J334="","",J334)&amp;CHAR(10)&amp;IF(J335="","",J335)&amp;CHAR(10)&amp;IF(J336="","",J336)&amp;CHAR(10)&amp;IF(J337="","",J337)&amp;CHAR(10)&amp;IF(J338="","",J338)&amp;CHAR(10)&amp;IF(J339="","",J339)&amp;CHAR(10)&amp;IF(J340="","",J340)&amp;CHAR(10)&amp;IF(J341="","",J341)&amp;CHAR(10)&amp;IF(J342="","",J342)&amp;CHAR(10)&amp;IF(J343="","",J343)&amp;CHAR(10)&amp;IF(J344="","",J344)&amp;CHAR(10)&amp;IF(J345="","",J345)&amp;CHAR(10)&amp;IF(J346="","",J346)&amp;CHAR(10)&amp;IF(J347="","",J347)&amp;CHAR(10)&amp;IF(J348="","",J348)&amp;CHAR(10)&amp;IF(J349="","",J349)&amp;CHAR(10)&amp;IF(J350="","",J350)&amp;CHAR(10)&amp;IF(J351="","",J351)&amp;CHAR(10)&amp;IF(J352="","",J352))</f>
        <v>20-1112-001
20-1112-009
20-1112-010
20-1112-011
20-1112-012
20-1112-013
20-1112-014
20-1112-020
20-1112-021
20-1112-022
20-1112-030</v>
      </c>
      <c r="K360" s="112"/>
      <c r="L360" s="112" t="str">
        <f aca="false">(IF(L328="","",L328)&amp;CHAR(10)&amp;IF(L329="","",L329)&amp;CHAR(10)&amp;IF(L330="","",L330)&amp;CHAR(10)&amp;IF(L331="","",L331)&amp;CHAR(10)&amp;IF(L332="","",L332)&amp;CHAR(10)&amp;IF(L333="","",L333)&amp;CHAR(10)&amp;IF(L334="","",L334)&amp;CHAR(10)&amp;IF(L335="","",L335)&amp;CHAR(10)&amp;IF(L336="","",L336)&amp;CHAR(10)&amp;IF(L337="","",L337)&amp;CHAR(10)&amp;IF(L338="","",L338)&amp;CHAR(10)&amp;IF(L339="","",L339)&amp;CHAR(10)&amp;IF(L340="","",L340)&amp;CHAR(10)&amp;IF(L341="","",L341)&amp;CHAR(10)&amp;IF(L342="","",L342)&amp;CHAR(10)&amp;IF(L343="","",L343)&amp;CHAR(10)&amp;IF(L344="","",L344)&amp;CHAR(10)&amp;IF(L345="","",L345)&amp;CHAR(10)&amp;IF(L346="","",L346)&amp;CHAR(10)&amp;IF(L347="","",L347)&amp;CHAR(10)&amp;IF(L348="","",L348)&amp;CHAR(10)&amp;IF(L349="","",L349)&amp;CHAR(10)&amp;IF(L350="","",L350)&amp;CHAR(10)&amp;IF(L351="","",L351)&amp;CHAR(10)&amp;IF(L352="","",L352))</f>
        <v>
</v>
      </c>
      <c r="M360" s="112"/>
      <c r="N360" s="112" t="str">
        <f aca="false">(IF(N328="","",N328)&amp;CHAR(10)&amp;IF(N329="","",N329)&amp;CHAR(10)&amp;IF(N330="","",N330)&amp;CHAR(10)&amp;IF(N331="","",N331)&amp;CHAR(10)&amp;IF(N332="","",N332)&amp;CHAR(10)&amp;IF(N333="","",N333)&amp;CHAR(10)&amp;IF(N334="","",N334)&amp;CHAR(10)&amp;IF(N335="","",N335)&amp;CHAR(10)&amp;IF(N336="","",N336)&amp;CHAR(10)&amp;IF(N337="","",N337)&amp;CHAR(10)&amp;IF(N338="","",N338)&amp;CHAR(10)&amp;IF(N339="","",N339)&amp;CHAR(10)&amp;IF(N340="","",N340)&amp;CHAR(10)&amp;IF(N341="","",N341)&amp;CHAR(10)&amp;IF(N342="","",N342)&amp;CHAR(10)&amp;IF(N343="","",N343)&amp;CHAR(10)&amp;IF(N344="","",N344)&amp;CHAR(10)&amp;IF(N345="","",N345)&amp;CHAR(10)&amp;IF(N346="","",N346)&amp;CHAR(10)&amp;IF(N347="","",N347)&amp;CHAR(10)&amp;IF(N348="","",N348)&amp;CHAR(10)&amp;IF(N349="","",N349)&amp;CHAR(10)&amp;IF(N350="","",N350)&amp;CHAR(10)&amp;IF(N351="","",N351)&amp;CHAR(10)&amp;IF(N352="","",N352))</f>
        <v>20-1112-109/B
20-1112-110/B
20-1112-111/T1
20-1112-112/T1
20-1112-113/T1
20-1112-114/T1
20-1112-120
20-1112-121
20-1112-122
20-1112-130
20-1112-131
20-1112-132
20-1112-133</v>
      </c>
      <c r="O360" s="112"/>
      <c r="P360" s="112" t="str">
        <f aca="false">(IF(P328="","",P328)&amp;CHAR(10)&amp;IF(P329="","",P329)&amp;CHAR(10)&amp;IF(P330="","",P330)&amp;CHAR(10)&amp;IF(P331="","",P331)&amp;CHAR(10)&amp;IF(P332="","",P332)&amp;CHAR(10)&amp;IF(P333="","",P333)&amp;CHAR(10)&amp;IF(P334="","",P334)&amp;CHAR(10)&amp;IF(P335="","",P335)&amp;CHAR(10)&amp;IF(P336="","",P336)&amp;CHAR(10)&amp;IF(P337="","",P337)&amp;CHAR(10)&amp;IF(P338="","",P338)&amp;CHAR(10)&amp;IF(P339="","",P339)&amp;CHAR(10)&amp;IF(P340="","",P340)&amp;CHAR(10)&amp;IF(P341="","",P341)&amp;CHAR(10)&amp;IF(P342="","",P342)&amp;CHAR(10)&amp;IF(P343="","",P343)&amp;CHAR(10)&amp;IF(P344="","",P344)&amp;CHAR(10)&amp;IF(P345="","",P345)&amp;CHAR(10)&amp;IF(P346="","",P346)&amp;CHAR(10)&amp;IF(P347="","",P347)&amp;CHAR(10)&amp;IF(P348="","",P348)&amp;CHAR(10)&amp;IF(P349="","",P349)&amp;CHAR(10)&amp;IF(P350="","",P350)&amp;CHAR(10)&amp;IF(P351="","",P351)&amp;CHAR(10)&amp;IF(P352="","",P352))</f>
        <v>MBP/8052/001/C1
MBP/8052/002/C1
MBP/8052/101/C2
MBP/8052/102/C2
MBP/8052/103/C2
MBP/8052/110/C1
MBP/8052/111/T1
MBP/8052/140/C1</v>
      </c>
      <c r="Q360" s="112"/>
      <c r="R360" s="112" t="str">
        <f aca="false">(IF(R328="","",R328)&amp;CHAR(10)&amp;IF(R329="","",R329)&amp;CHAR(10)&amp;IF(R330="","",R330)&amp;CHAR(10)&amp;IF(R331="","",R331)&amp;CHAR(10)&amp;IF(R332="","",R332)&amp;CHAR(10)&amp;IF(R333="","",R333)&amp;CHAR(10)&amp;IF(R334="","",R334)&amp;CHAR(10)&amp;IF(R335="","",R335)&amp;CHAR(10)&amp;IF(R336="","",R336)&amp;CHAR(10)&amp;IF(R337="","",R337)&amp;CHAR(10)&amp;IF(R338="","",R338)&amp;CHAR(10)&amp;IF(R339="","",R339)&amp;CHAR(10)&amp;IF(R340="","",R340)&amp;CHAR(10)&amp;IF(R341="","",R341)&amp;CHAR(10)&amp;IF(R342="","",R342)&amp;CHAR(10)&amp;IF(R343="","",R343)&amp;CHAR(10)&amp;IF(R344="","",R344)&amp;CHAR(10)&amp;IF(R345="","",R345)&amp;CHAR(10)&amp;IF(R346="","",R346)&amp;CHAR(10)&amp;IF(R347="","",R347)&amp;CHAR(10)&amp;IF(R348="","",R348)&amp;CHAR(10)&amp;IF(R349="","",R349)&amp;CHAR(10)&amp;IF(R350="","",R350)&amp;CHAR(10)&amp;IF(R351="","",R351)&amp;CHAR(10)&amp;IF(R352="","",R352))</f>
        <v>
</v>
      </c>
      <c r="S360" s="112"/>
      <c r="T360" s="112" t="str">
        <f aca="false">(IF(T328="","",T328)&amp;CHAR(10)&amp;IF(T329="","",T329)&amp;CHAR(10)&amp;IF(T330="","",T330)&amp;CHAR(10)&amp;IF(T331="","",T331)&amp;CHAR(10)&amp;IF(T332="","",T332)&amp;CHAR(10)&amp;IF(T333="","",T333)&amp;CHAR(10)&amp;IF(T334="","",T334)&amp;CHAR(10)&amp;IF(T335="","",T335)&amp;CHAR(10)&amp;IF(T336="","",T336)&amp;CHAR(10)&amp;IF(T337="","",T337)&amp;CHAR(10)&amp;IF(T338="","",T338)&amp;CHAR(10)&amp;IF(T339="","",T339)&amp;CHAR(10)&amp;IF(T340="","",T340)&amp;CHAR(10)&amp;IF(T341="","",T341)&amp;CHAR(10)&amp;IF(T342="","",T342)&amp;CHAR(10)&amp;IF(T343="","",T343)&amp;CHAR(10)&amp;IF(T344="","",T344)&amp;CHAR(10)&amp;IF(T345="","",T345)&amp;CHAR(10)&amp;IF(T346="","",T346)&amp;CHAR(10)&amp;IF(T347="","",T347)&amp;CHAR(10)&amp;IF(T348="","",T348)&amp;CHAR(10)&amp;IF(T349="","",T349)&amp;CHAR(10)&amp;IF(T350="","",T350)&amp;CHAR(10)&amp;IF(T351="","",T351)&amp;CHAR(10)&amp;IF(T352="","",T352))</f>
        <v>
</v>
      </c>
      <c r="U360" s="112"/>
      <c r="V360" s="112" t="str">
        <f aca="false">(IF(V328="","",V328)&amp;CHAR(10)&amp;IF(V329="","",V329)&amp;CHAR(10)&amp;IF(V330="","",V330)&amp;CHAR(10)&amp;IF(V331="","",V331)&amp;CHAR(10)&amp;IF(V332="","",V332)&amp;CHAR(10)&amp;IF(V333="","",V333)&amp;CHAR(10)&amp;IF(V334="","",V334)&amp;CHAR(10)&amp;IF(V335="","",V335)&amp;CHAR(10)&amp;IF(V336="","",V336)&amp;CHAR(10)&amp;IF(V337="","",V337)&amp;CHAR(10)&amp;IF(V338="","",V338)&amp;CHAR(10)&amp;IF(V339="","",V339)&amp;CHAR(10)&amp;IF(V340="","",V340)&amp;CHAR(10)&amp;IF(V341="","",V341)&amp;CHAR(10)&amp;IF(V342="","",V342)&amp;CHAR(10)&amp;IF(V343="","",V343)&amp;CHAR(10)&amp;IF(V344="","",V344)&amp;CHAR(10)&amp;IF(V345="","",V345)&amp;CHAR(10)&amp;IF(V346="","",V346)&amp;CHAR(10)&amp;IF(V347="","",V347)&amp;CHAR(10)&amp;IF(V348="","",V348)&amp;CHAR(10)&amp;IF(V349="","",V349)&amp;CHAR(10)&amp;IF(V350="","",V350)&amp;CHAR(10)&amp;IF(V351="","",V351)&amp;CHAR(10)&amp;IF(V352="","",V352))</f>
        <v>
</v>
      </c>
      <c r="W360" s="112"/>
      <c r="X360" s="112" t="str">
        <f aca="false">(IF(X328="","",X328)&amp;CHAR(10)&amp;IF(X329="","",X329)&amp;CHAR(10)&amp;IF(X330="","",X330)&amp;CHAR(10)&amp;IF(X331="","",X331)&amp;CHAR(10)&amp;IF(X332="","",X332)&amp;CHAR(10)&amp;IF(X333="","",X333)&amp;CHAR(10)&amp;IF(X334="","",X334)&amp;CHAR(10)&amp;IF(X335="","",X335)&amp;CHAR(10)&amp;IF(X336="","",X336)&amp;CHAR(10)&amp;IF(X337="","",X337)&amp;CHAR(10)&amp;IF(X338="","",X338)&amp;CHAR(10)&amp;IF(X339="","",X339)&amp;CHAR(10)&amp;IF(X340="","",X340)&amp;CHAR(10)&amp;IF(X341="","",X341)&amp;CHAR(10)&amp;IF(X342="","",X342)&amp;CHAR(10)&amp;IF(X343="","",X343)&amp;CHAR(10)&amp;IF(X344="","",X344)&amp;CHAR(10)&amp;IF(X345="","",X345)&amp;CHAR(10)&amp;IF(X346="","",X346)&amp;CHAR(10)&amp;IF(X347="","",X347)&amp;CHAR(10)&amp;IF(X348="","",X348)&amp;CHAR(10)&amp;IF(X349="","",X349)&amp;CHAR(10)&amp;IF(X350="","",X350)&amp;CHAR(10)&amp;IF(X351="","",X351)&amp;CHAR(10)&amp;IF(X352="","",X352))</f>
        <v>
</v>
      </c>
      <c r="Y360" s="112"/>
      <c r="Z360" s="112" t="str">
        <f aca="false">(IF(Z328="","",Z328)&amp;CHAR(10)&amp;IF(Z329="","",Z329)&amp;CHAR(10)&amp;IF(Z330="","",Z330)&amp;CHAR(10)&amp;IF(Z331="","",Z331)&amp;CHAR(10)&amp;IF(Z332="","",Z332)&amp;CHAR(10)&amp;IF(Z333="","",Z333)&amp;CHAR(10)&amp;IF(Z334="","",Z334)&amp;CHAR(10)&amp;IF(Z335="","",Z335)&amp;CHAR(10)&amp;IF(Z336="","",Z336)&amp;CHAR(10)&amp;IF(Z337="","",Z337)&amp;CHAR(10)&amp;IF(Z338="","",Z338)&amp;CHAR(10)&amp;IF(Z339="","",Z339)&amp;CHAR(10)&amp;IF(Z340="","",Z340)&amp;CHAR(10)&amp;IF(Z341="","",Z341)&amp;CHAR(10)&amp;IF(Z342="","",Z342)&amp;CHAR(10)&amp;IF(Z343="","",Z343)&amp;CHAR(10)&amp;IF(Z344="","",Z344)&amp;CHAR(10)&amp;IF(Z345="","",Z345)&amp;CHAR(10)&amp;IF(Z346="","",Z346)&amp;CHAR(10)&amp;IF(Z347="","",Z347)&amp;CHAR(10)&amp;IF(Z348="","",Z348)&amp;CHAR(10)&amp;IF(Z349="","",Z349)&amp;CHAR(10)&amp;IF(Z350="","",Z350)&amp;CHAR(10)&amp;IF(Z351="","",Z351)&amp;CHAR(10)&amp;IF(Z352="","",Z352))</f>
        <v>
</v>
      </c>
      <c r="AA360" s="112"/>
      <c r="AB360" s="112" t="str">
        <f aca="false">(IF(AB328="","",AB328)&amp;CHAR(10)&amp;IF(AB329="","",AB329)&amp;CHAR(10)&amp;IF(AB330="","",AB330)&amp;CHAR(10)&amp;IF(AB331="","",AB331)&amp;CHAR(10)&amp;IF(AB332="","",AB332)&amp;CHAR(10)&amp;IF(AB333="","",AB333)&amp;CHAR(10)&amp;IF(AB334="","",AB334)&amp;CHAR(10)&amp;IF(AB335="","",AB335)&amp;CHAR(10)&amp;IF(AB336="","",AB336)&amp;CHAR(10)&amp;IF(AB337="","",AB337)&amp;CHAR(10)&amp;IF(AB338="","",AB338)&amp;CHAR(10)&amp;IF(AB339="","",AB339)&amp;CHAR(10)&amp;IF(AB340="","",AB340)&amp;CHAR(10)&amp;IF(AB341="","",AB341)&amp;CHAR(10)&amp;IF(AB342="","",AB342)&amp;CHAR(10)&amp;IF(AB343="","",AB343)&amp;CHAR(10)&amp;IF(AB344="","",AB344)&amp;CHAR(10)&amp;IF(AB345="","",AB345)&amp;CHAR(10)&amp;IF(AB346="","",AB346)&amp;CHAR(10)&amp;IF(AB347="","",AB347)&amp;CHAR(10)&amp;IF(AB348="","",AB348)&amp;CHAR(10)&amp;IF(AB349="","",AB349)&amp;CHAR(10)&amp;IF(AB350="","",AB350)&amp;CHAR(10)&amp;IF(AB351="","",AB351)&amp;CHAR(10)&amp;IF(AB352="","",AB352))</f>
        <v>
</v>
      </c>
      <c r="AC360" s="112"/>
      <c r="AD360" s="112" t="str">
        <f aca="false">(IF(AD328="","",AD328)&amp;CHAR(10)&amp;IF(AD329="","",AD329)&amp;CHAR(10)&amp;IF(AD330="","",AD330)&amp;CHAR(10)&amp;IF(AD331="","",AD331)&amp;CHAR(10)&amp;IF(AD332="","",AD332)&amp;CHAR(10)&amp;IF(AD333="","",AD333)&amp;CHAR(10)&amp;IF(AD334="","",AD334)&amp;CHAR(10)&amp;IF(AD335="","",AD335)&amp;CHAR(10)&amp;IF(AD336="","",AD336)&amp;CHAR(10)&amp;IF(AD337="","",AD337)&amp;CHAR(10)&amp;IF(AD338="","",AD338)&amp;CHAR(10)&amp;IF(AD339="","",AD339)&amp;CHAR(10)&amp;IF(AD340="","",AD340)&amp;CHAR(10)&amp;IF(AD341="","",AD341)&amp;CHAR(10)&amp;IF(AD342="","",AD342)&amp;CHAR(10)&amp;IF(AD343="","",AD343)&amp;CHAR(10)&amp;IF(AD344="","",AD344)&amp;CHAR(10)&amp;IF(AD345="","",AD345)&amp;CHAR(10)&amp;IF(AD346="","",AD346)&amp;CHAR(10)&amp;IF(AD347="","",AD347)&amp;CHAR(10)&amp;IF(AD348="","",AD348)&amp;CHAR(10)&amp;IF(AD349="","",AD349)&amp;CHAR(10)&amp;IF(AD350="","",AD350)&amp;CHAR(10)&amp;IF(AD351="","",AD351)&amp;CHAR(10)&amp;IF(AD352="","",AD352))</f>
        <v>
</v>
      </c>
      <c r="AE360" s="112"/>
      <c r="AF360" s="112" t="str">
        <f aca="false">(IF(AF328="","",AF328)&amp;CHAR(10)&amp;IF(AF329="","",AF329)&amp;CHAR(10)&amp;IF(AF330="","",AF330)&amp;CHAR(10)&amp;IF(AF331="","",AF331)&amp;CHAR(10)&amp;IF(AF332="","",AF332)&amp;CHAR(10)&amp;IF(AF333="","",AF333)&amp;CHAR(10)&amp;IF(AF334="","",AF334)&amp;CHAR(10)&amp;IF(AF335="","",AF335)&amp;CHAR(10)&amp;IF(AF336="","",AF336)&amp;CHAR(10)&amp;IF(AF337="","",AF337)&amp;CHAR(10)&amp;IF(AF338="","",AF338)&amp;CHAR(10)&amp;IF(AF339="","",AF339)&amp;CHAR(10)&amp;IF(AF340="","",AF340)&amp;CHAR(10)&amp;IF(AF341="","",AF341)&amp;CHAR(10)&amp;IF(AF342="","",AF342)&amp;CHAR(10)&amp;IF(AF343="","",AF343)&amp;CHAR(10)&amp;IF(AF344="","",AF344)&amp;CHAR(10)&amp;IF(AF345="","",AF345)&amp;CHAR(10)&amp;IF(AF346="","",AF346)&amp;CHAR(10)&amp;IF(AF347="","",AF347)&amp;CHAR(10)&amp;IF(AF348="","",AF348)&amp;CHAR(10)&amp;IF(AF349="","",AF349)&amp;CHAR(10)&amp;IF(AF350="","",AF350)&amp;CHAR(10)&amp;IF(AF351="","",AF351)&amp;CHAR(10)&amp;IF(AF352="","",AF352))</f>
        <v>
</v>
      </c>
      <c r="AG360" s="112"/>
      <c r="AH360" s="112" t="str">
        <f aca="false">(IF(AH328="","",AH328)&amp;CHAR(10)&amp;IF(AH329="","",AH329)&amp;CHAR(10)&amp;IF(AH330="","",AH330)&amp;CHAR(10)&amp;IF(AH331="","",AH331)&amp;CHAR(10)&amp;IF(AH332="","",AH332)&amp;CHAR(10)&amp;IF(AH333="","",AH333)&amp;CHAR(10)&amp;IF(AH334="","",AH334)&amp;CHAR(10)&amp;IF(AH335="","",AH335)&amp;CHAR(10)&amp;IF(AH336="","",AH336)&amp;CHAR(10)&amp;IF(AH337="","",AH337)&amp;CHAR(10)&amp;IF(AH338="","",AH338)&amp;CHAR(10)&amp;IF(AH339="","",AH339)&amp;CHAR(10)&amp;IF(AH340="","",AH340)&amp;CHAR(10)&amp;IF(AH341="","",AH341)&amp;CHAR(10)&amp;IF(AH342="","",AH342)&amp;CHAR(10)&amp;IF(AH343="","",AH343)&amp;CHAR(10)&amp;IF(AH344="","",AH344)&amp;CHAR(10)&amp;IF(AH345="","",AH345)&amp;CHAR(10)&amp;IF(AH346="","",AH346)&amp;CHAR(10)&amp;IF(AH347="","",AH347)&amp;CHAR(10)&amp;IF(AH348="","",AH348)&amp;CHAR(10)&amp;IF(AH349="","",AH349)&amp;CHAR(10)&amp;IF(AH350="","",AH350)&amp;CHAR(10)&amp;IF(AH351="","",AH351)&amp;CHAR(10)&amp;IF(AH352="","",AH352))</f>
        <v>
</v>
      </c>
      <c r="AI360" s="112"/>
      <c r="AJ360" s="112" t="str">
        <f aca="false">(IF(AJ328="","",AJ328)&amp;CHAR(10)&amp;IF(AJ329="","",AJ329)&amp;CHAR(10)&amp;IF(AJ330="","",AJ330)&amp;CHAR(10)&amp;IF(AJ331="","",AJ331)&amp;CHAR(10)&amp;IF(AJ332="","",AJ332)&amp;CHAR(10)&amp;IF(AJ333="","",AJ333)&amp;CHAR(10)&amp;IF(AJ334="","",AJ334)&amp;CHAR(10)&amp;IF(AJ335="","",AJ335)&amp;CHAR(10)&amp;IF(AJ336="","",AJ336)&amp;CHAR(10)&amp;IF(AJ337="","",AJ337)&amp;CHAR(10)&amp;IF(AJ338="","",AJ338)&amp;CHAR(10)&amp;IF(AJ339="","",AJ339)&amp;CHAR(10)&amp;IF(AJ340="","",AJ340)&amp;CHAR(10)&amp;IF(AJ341="","",AJ341)&amp;CHAR(10)&amp;IF(AJ342="","",AJ342)&amp;CHAR(10)&amp;IF(AJ343="","",AJ343)&amp;CHAR(10)&amp;IF(AJ344="","",AJ344)&amp;CHAR(10)&amp;IF(AJ345="","",AJ345)&amp;CHAR(10)&amp;IF(AJ346="","",AJ346)&amp;CHAR(10)&amp;IF(AJ347="","",AJ347)&amp;CHAR(10)&amp;IF(AJ348="","",AJ348)&amp;CHAR(10)&amp;IF(AJ349="","",AJ349)&amp;CHAR(10)&amp;IF(AJ350="","",AJ350)&amp;CHAR(10)&amp;IF(AJ351="","",AJ351)&amp;CHAR(10)&amp;IF(AJ352="","",AJ352))</f>
        <v>
</v>
      </c>
      <c r="AK360" s="112"/>
      <c r="AL360" s="112" t="str">
        <f aca="false">(IF(AL328="","",AL328)&amp;CHAR(10)&amp;IF(AL329="","",AL329)&amp;CHAR(10)&amp;IF(AL330="","",AL330)&amp;CHAR(10)&amp;IF(AL331="","",AL331)&amp;CHAR(10)&amp;IF(AL332="","",AL332)&amp;CHAR(10)&amp;IF(AL333="","",AL333)&amp;CHAR(10)&amp;IF(AL334="","",AL334)&amp;CHAR(10)&amp;IF(AL335="","",AL335)&amp;CHAR(10)&amp;IF(AL336="","",AL336)&amp;CHAR(10)&amp;IF(AL337="","",AL337)&amp;CHAR(10)&amp;IF(AL338="","",AL338)&amp;CHAR(10)&amp;IF(AL339="","",AL339)&amp;CHAR(10)&amp;IF(AL340="","",AL340)&amp;CHAR(10)&amp;IF(AL341="","",AL341)&amp;CHAR(10)&amp;IF(AL342="","",AL342)&amp;CHAR(10)&amp;IF(AL343="","",AL343)&amp;CHAR(10)&amp;IF(AL344="","",AL344)&amp;CHAR(10)&amp;IF(AL345="","",AL345)&amp;CHAR(10)&amp;IF(AL346="","",AL346)&amp;CHAR(10)&amp;IF(AL347="","",AL347)&amp;CHAR(10)&amp;IF(AL348="","",AL348)&amp;CHAR(10)&amp;IF(AL349="","",AL349)&amp;CHAR(10)&amp;IF(AL350="","",AL350)&amp;CHAR(10)&amp;IF(AL351="","",AL351)&amp;CHAR(10)&amp;IF(AL352="","",AL352))</f>
        <v>
</v>
      </c>
      <c r="AM360" s="112"/>
      <c r="AN360" s="112" t="str">
        <f aca="false">(IF(AN328="","",AN328)&amp;CHAR(10)&amp;IF(AN329="","",AN329)&amp;CHAR(10)&amp;IF(AN330="","",AN330)&amp;CHAR(10)&amp;IF(AN331="","",AN331)&amp;CHAR(10)&amp;IF(AN332="","",AN332)&amp;CHAR(10)&amp;IF(AN333="","",AN333)&amp;CHAR(10)&amp;IF(AN334="","",AN334)&amp;CHAR(10)&amp;IF(AN335="","",AN335)&amp;CHAR(10)&amp;IF(AN336="","",AN336)&amp;CHAR(10)&amp;IF(AN337="","",AN337)&amp;CHAR(10)&amp;IF(AN338="","",AN338)&amp;CHAR(10)&amp;IF(AN339="","",AN339)&amp;CHAR(10)&amp;IF(AN340="","",AN340)&amp;CHAR(10)&amp;IF(AN341="","",AN341)&amp;CHAR(10)&amp;IF(AN342="","",AN342)&amp;CHAR(10)&amp;IF(AN343="","",AN343)&amp;CHAR(10)&amp;IF(AN344="","",AN344)&amp;CHAR(10)&amp;IF(AN345="","",AN345)&amp;CHAR(10)&amp;IF(AN346="","",AN346)&amp;CHAR(10)&amp;IF(AN347="","",AN347)&amp;CHAR(10)&amp;IF(AN348="","",AN348)&amp;CHAR(10)&amp;IF(AN349="","",AN349)&amp;CHAR(10)&amp;IF(AN350="","",AN350)&amp;CHAR(10)&amp;IF(AN351="","",AN351)&amp;CHAR(10)&amp;IF(AN352="","",AN352))</f>
        <v>
</v>
      </c>
      <c r="AO360" s="112"/>
      <c r="AP360" s="112" t="str">
        <f aca="false">(IF(AP328="","",AP328)&amp;CHAR(10)&amp;IF(AP329="","",AP329)&amp;CHAR(10)&amp;IF(AP330="","",AP330)&amp;CHAR(10)&amp;IF(AP331="","",AP331)&amp;CHAR(10)&amp;IF(AP332="","",AP332)&amp;CHAR(10)&amp;IF(AP333="","",AP333)&amp;CHAR(10)&amp;IF(AP334="","",AP334)&amp;CHAR(10)&amp;IF(AP335="","",AP335)&amp;CHAR(10)&amp;IF(AP336="","",AP336)&amp;CHAR(10)&amp;IF(AP337="","",AP337)&amp;CHAR(10)&amp;IF(AP338="","",AP338)&amp;CHAR(10)&amp;IF(AP339="","",AP339)&amp;CHAR(10)&amp;IF(AP340="","",AP340)&amp;CHAR(10)&amp;IF(AP341="","",AP341)&amp;CHAR(10)&amp;IF(AP342="","",AP342)&amp;CHAR(10)&amp;IF(AP343="","",AP343)&amp;CHAR(10)&amp;IF(AP344="","",AP344)&amp;CHAR(10)&amp;IF(AP345="","",AP345)&amp;CHAR(10)&amp;IF(AP346="","",AP346)&amp;CHAR(10)&amp;IF(AP347="","",AP347)&amp;CHAR(10)&amp;IF(AP348="","",AP348)&amp;CHAR(10)&amp;IF(AP349="","",AP349)&amp;CHAR(10)&amp;IF(AP350="","",AP350)&amp;CHAR(10)&amp;IF(AP351="","",AP351)&amp;CHAR(10)&amp;IF(AP352="","",AP352))</f>
        <v>
</v>
      </c>
      <c r="AQ360" s="112"/>
      <c r="AR360" s="112" t="str">
        <f aca="false">(IF(AR328="","",AR328)&amp;CHAR(10)&amp;IF(AR329="","",AR329)&amp;CHAR(10)&amp;IF(AR330="","",AR330)&amp;CHAR(10)&amp;IF(AR331="","",AR331)&amp;CHAR(10)&amp;IF(AR332="","",AR332)&amp;CHAR(10)&amp;IF(AR333="","",AR333)&amp;CHAR(10)&amp;IF(AR334="","",AR334)&amp;CHAR(10)&amp;IF(AR335="","",AR335)&amp;CHAR(10)&amp;IF(AR336="","",AR336)&amp;CHAR(10)&amp;IF(AR337="","",AR337)&amp;CHAR(10)&amp;IF(AR338="","",AR338)&amp;CHAR(10)&amp;IF(AR339="","",AR339)&amp;CHAR(10)&amp;IF(AR340="","",AR340)&amp;CHAR(10)&amp;IF(AR341="","",AR341)&amp;CHAR(10)&amp;IF(AR342="","",AR342)&amp;CHAR(10)&amp;IF(AR343="","",AR343)&amp;CHAR(10)&amp;IF(AR344="","",AR344)&amp;CHAR(10)&amp;IF(AR345="","",AR345)&amp;CHAR(10)&amp;IF(AR346="","",AR346)&amp;CHAR(10)&amp;IF(AR347="","",AR347)&amp;CHAR(10)&amp;IF(AR348="","",AR348)&amp;CHAR(10)&amp;IF(AR349="","",AR349)&amp;CHAR(10)&amp;IF(AR350="","",AR350)&amp;CHAR(10)&amp;IF(AR351="","",AR351)&amp;CHAR(10)&amp;IF(AR352="","",AR352))</f>
        <v>
</v>
      </c>
      <c r="AS360" s="112"/>
      <c r="AT360" s="112" t="str">
        <f aca="false">(IF(AT328="","",AT328)&amp;CHAR(10)&amp;IF(AT329="","",AT329)&amp;CHAR(10)&amp;IF(AT330="","",AT330)&amp;CHAR(10)&amp;IF(AT331="","",AT331)&amp;CHAR(10)&amp;IF(AT332="","",AT332)&amp;CHAR(10)&amp;IF(AT333="","",AT333)&amp;CHAR(10)&amp;IF(AT334="","",AT334)&amp;CHAR(10)&amp;IF(AT335="","",AT335)&amp;CHAR(10)&amp;IF(AT336="","",AT336)&amp;CHAR(10)&amp;IF(AT337="","",AT337)&amp;CHAR(10)&amp;IF(AT338="","",AT338)&amp;CHAR(10)&amp;IF(AT339="","",AT339)&amp;CHAR(10)&amp;IF(AT340="","",AT340)&amp;CHAR(10)&amp;IF(AT341="","",AT341)&amp;CHAR(10)&amp;IF(AT342="","",AT342)&amp;CHAR(10)&amp;IF(AT343="","",AT343)&amp;CHAR(10)&amp;IF(AT344="","",AT344)&amp;CHAR(10)&amp;IF(AT345="","",AT345)&amp;CHAR(10)&amp;IF(AT346="","",AT346)&amp;CHAR(10)&amp;IF(AT347="","",AT347)&amp;CHAR(10)&amp;IF(AT348="","",AT348)&amp;CHAR(10)&amp;IF(AT349="","",AT349)&amp;CHAR(10)&amp;IF(AT350="","",AT350)&amp;CHAR(10)&amp;IF(AT351="","",AT351)&amp;CHAR(10)&amp;IF(AT352="","",AT352))</f>
        <v>
</v>
      </c>
      <c r="AU360" s="112"/>
      <c r="AV360" s="112" t="str">
        <f aca="false">(IF(AV328="","",AV328)&amp;CHAR(10)&amp;IF(AV329="","",AV329)&amp;CHAR(10)&amp;IF(AV330="","",AV330)&amp;CHAR(10)&amp;IF(AV331="","",AV331)&amp;CHAR(10)&amp;IF(AV332="","",AV332)&amp;CHAR(10)&amp;IF(AV333="","",AV333)&amp;CHAR(10)&amp;IF(AV334="","",AV334)&amp;CHAR(10)&amp;IF(AV335="","",AV335)&amp;CHAR(10)&amp;IF(AV336="","",AV336)&amp;CHAR(10)&amp;IF(AV337="","",AV337)&amp;CHAR(10)&amp;IF(AV338="","",AV338)&amp;CHAR(10)&amp;IF(AV339="","",AV339)&amp;CHAR(10)&amp;IF(AV340="","",AV340)&amp;CHAR(10)&amp;IF(AV341="","",AV341)&amp;CHAR(10)&amp;IF(AV342="","",AV342)&amp;CHAR(10)&amp;IF(AV343="","",AV343)&amp;CHAR(10)&amp;IF(AV344="","",AV344)&amp;CHAR(10)&amp;IF(AV345="","",AV345)&amp;CHAR(10)&amp;IF(AV346="","",AV346)&amp;CHAR(10)&amp;IF(AV347="","",AV347)&amp;CHAR(10)&amp;IF(AV348="","",AV348)&amp;CHAR(10)&amp;IF(AV349="","",AV349)&amp;CHAR(10)&amp;IF(AV350="","",AV350)&amp;CHAR(10)&amp;IF(AV351="","",AV351)&amp;CHAR(10)&amp;IF(AV352="","",AV352))</f>
        <v>
</v>
      </c>
      <c r="AW360" s="112"/>
      <c r="AX360" s="112" t="str">
        <f aca="false">(IF(AX328="","",AX328)&amp;CHAR(10)&amp;IF(AX329="","",AX329)&amp;CHAR(10)&amp;IF(AX330="","",AX330)&amp;CHAR(10)&amp;IF(AX331="","",AX331)&amp;CHAR(10)&amp;IF(AX332="","",AX332)&amp;CHAR(10)&amp;IF(AX333="","",AX333)&amp;CHAR(10)&amp;IF(AX334="","",AX334)&amp;CHAR(10)&amp;IF(AX335="","",AX335)&amp;CHAR(10)&amp;IF(AX336="","",AX336)&amp;CHAR(10)&amp;IF(AX337="","",AX337)&amp;CHAR(10)&amp;IF(AX338="","",AX338)&amp;CHAR(10)&amp;IF(AX339="","",AX339)&amp;CHAR(10)&amp;IF(AX340="","",AX340)&amp;CHAR(10)&amp;IF(AX341="","",AX341)&amp;CHAR(10)&amp;IF(AX342="","",AX342)&amp;CHAR(10)&amp;IF(AX343="","",AX343)&amp;CHAR(10)&amp;IF(AX344="","",AX344)&amp;CHAR(10)&amp;IF(AX345="","",AX345)&amp;CHAR(10)&amp;IF(AX346="","",AX346)&amp;CHAR(10)&amp;IF(AX347="","",AX347)&amp;CHAR(10)&amp;IF(AX348="","",AX348)&amp;CHAR(10)&amp;IF(AX349="","",AX349)&amp;CHAR(10)&amp;IF(AX350="","",AX350)&amp;CHAR(10)&amp;IF(AX351="","",AX351)&amp;CHAR(10)&amp;IF(AX352="","",AX352))</f>
        <v>
</v>
      </c>
      <c r="AY360" s="112"/>
      <c r="AZ360" s="112" t="str">
        <f aca="false">(IF(AZ328="","",AZ328)&amp;CHAR(10)&amp;IF(AZ329="","",AZ329)&amp;CHAR(10)&amp;IF(AZ330="","",AZ330)&amp;CHAR(10)&amp;IF(AZ331="","",AZ331)&amp;CHAR(10)&amp;IF(AZ332="","",AZ332)&amp;CHAR(10)&amp;IF(AZ333="","",AZ333)&amp;CHAR(10)&amp;IF(AZ334="","",AZ334)&amp;CHAR(10)&amp;IF(AZ335="","",AZ335)&amp;CHAR(10)&amp;IF(AZ336="","",AZ336)&amp;CHAR(10)&amp;IF(AZ337="","",AZ337)&amp;CHAR(10)&amp;IF(AZ338="","",AZ338)&amp;CHAR(10)&amp;IF(AZ339="","",AZ339)&amp;CHAR(10)&amp;IF(AZ340="","",AZ340)&amp;CHAR(10)&amp;IF(AZ341="","",AZ341)&amp;CHAR(10)&amp;IF(AZ342="","",AZ342)&amp;CHAR(10)&amp;IF(AZ343="","",AZ343)&amp;CHAR(10)&amp;IF(AZ344="","",AZ344)&amp;CHAR(10)&amp;IF(AZ345="","",AZ345)&amp;CHAR(10)&amp;IF(AZ346="","",AZ346)&amp;CHAR(10)&amp;IF(AZ347="","",AZ347)&amp;CHAR(10)&amp;IF(AZ348="","",AZ348)&amp;CHAR(10)&amp;IF(AZ349="","",AZ349)&amp;CHAR(10)&amp;IF(AZ350="","",AZ350)&amp;CHAR(10)&amp;IF(AZ351="","",AZ351)&amp;CHAR(10)&amp;IF(AZ352="","",AZ352))</f>
        <v>
</v>
      </c>
      <c r="BA360" s="112"/>
      <c r="BB360" s="112" t="str">
        <f aca="false">(IF(BB328="","",BB328)&amp;CHAR(10)&amp;IF(BB329="","",BB329)&amp;CHAR(10)&amp;IF(BB330="","",BB330)&amp;CHAR(10)&amp;IF(BB331="","",BB331)&amp;CHAR(10)&amp;IF(BB332="","",BB332)&amp;CHAR(10)&amp;IF(BB333="","",BB333)&amp;CHAR(10)&amp;IF(BB334="","",BB334)&amp;CHAR(10)&amp;IF(BB335="","",BB335)&amp;CHAR(10)&amp;IF(BB336="","",BB336)&amp;CHAR(10)&amp;IF(BB337="","",BB337)&amp;CHAR(10)&amp;IF(BB338="","",BB338)&amp;CHAR(10)&amp;IF(BB339="","",BB339)&amp;CHAR(10)&amp;IF(BB340="","",BB340)&amp;CHAR(10)&amp;IF(BB341="","",BB341)&amp;CHAR(10)&amp;IF(BB342="","",BB342)&amp;CHAR(10)&amp;IF(BB343="","",BB343)&amp;CHAR(10)&amp;IF(BB344="","",BB344)&amp;CHAR(10)&amp;IF(BB345="","",BB345)&amp;CHAR(10)&amp;IF(BB346="","",BB346)&amp;CHAR(10)&amp;IF(BB347="","",BB347)&amp;CHAR(10)&amp;IF(BB348="","",BB348)&amp;CHAR(10)&amp;IF(BB349="","",BB349)&amp;CHAR(10)&amp;IF(BB350="","",BB350)&amp;CHAR(10)&amp;IF(BB351="","",BB351)&amp;CHAR(10)&amp;IF(BB352="","",BB352))</f>
        <v>
</v>
      </c>
      <c r="BC360" s="112"/>
      <c r="BD360" s="112" t="str">
        <f aca="false">(IF(BD328="","",BD328)&amp;CHAR(10)&amp;IF(BD329="","",BD329)&amp;CHAR(10)&amp;IF(BD330="","",BD330)&amp;CHAR(10)&amp;IF(BD331="","",BD331)&amp;CHAR(10)&amp;IF(BD332="","",BD332)&amp;CHAR(10)&amp;IF(BD333="","",BD333)&amp;CHAR(10)&amp;IF(BD334="","",BD334)&amp;CHAR(10)&amp;IF(BD335="","",BD335)&amp;CHAR(10)&amp;IF(BD336="","",BD336)&amp;CHAR(10)&amp;IF(BD337="","",BD337)&amp;CHAR(10)&amp;IF(BD338="","",BD338)&amp;CHAR(10)&amp;IF(BD339="","",BD339)&amp;CHAR(10)&amp;IF(BD340="","",BD340)&amp;CHAR(10)&amp;IF(BD341="","",BD341)&amp;CHAR(10)&amp;IF(BD342="","",BD342)&amp;CHAR(10)&amp;IF(BD343="","",BD343)&amp;CHAR(10)&amp;IF(BD344="","",BD344)&amp;CHAR(10)&amp;IF(BD345="","",BD345)&amp;CHAR(10)&amp;IF(BD346="","",BD346)&amp;CHAR(10)&amp;IF(BD347="","",BD347)&amp;CHAR(10)&amp;IF(BD348="","",BD348)&amp;CHAR(10)&amp;IF(BD349="","",BD349)&amp;CHAR(10)&amp;IF(BD350="","",BD350)&amp;CHAR(10)&amp;IF(BD351="","",BD351)&amp;CHAR(10)&amp;IF(BD352="","",BD352))</f>
        <v>
</v>
      </c>
      <c r="BE360" s="112"/>
      <c r="BF360" s="112" t="str">
        <f aca="false">(IF(BF328="","",BF328)&amp;CHAR(10)&amp;IF(BF329="","",BF329)&amp;CHAR(10)&amp;IF(BF330="","",BF330)&amp;CHAR(10)&amp;IF(BF331="","",BF331)&amp;CHAR(10)&amp;IF(BF332="","",BF332)&amp;CHAR(10)&amp;IF(BF333="","",BF333)&amp;CHAR(10)&amp;IF(BF334="","",BF334)&amp;CHAR(10)&amp;IF(BF335="","",BF335)&amp;CHAR(10)&amp;IF(BF336="","",BF336)&amp;CHAR(10)&amp;IF(BF337="","",BF337)&amp;CHAR(10)&amp;IF(BF338="","",BF338)&amp;CHAR(10)&amp;IF(BF339="","",BF339)&amp;CHAR(10)&amp;IF(BF340="","",BF340)&amp;CHAR(10)&amp;IF(BF341="","",BF341)&amp;CHAR(10)&amp;IF(BF342="","",BF342)&amp;CHAR(10)&amp;IF(BF343="","",BF343)&amp;CHAR(10)&amp;IF(BF344="","",BF344)&amp;CHAR(10)&amp;IF(BF345="","",BF345)&amp;CHAR(10)&amp;IF(BF346="","",BF346)&amp;CHAR(10)&amp;IF(BF347="","",BF347)&amp;CHAR(10)&amp;IF(BF348="","",BF348)&amp;CHAR(10)&amp;IF(BF349="","",BF349)&amp;CHAR(10)&amp;IF(BF350="","",BF350)&amp;CHAR(10)&amp;IF(BF351="","",BF351)&amp;CHAR(10)&amp;IF(BF352="","",BF352))</f>
        <v>
</v>
      </c>
      <c r="BG360" s="112"/>
      <c r="BH360" s="112" t="str">
        <f aca="false">(IF(BH328="","",BH328)&amp;CHAR(10)&amp;IF(BH329="","",BH329)&amp;CHAR(10)&amp;IF(BH330="","",BH330)&amp;CHAR(10)&amp;IF(BH331="","",BH331)&amp;CHAR(10)&amp;IF(BH332="","",BH332)&amp;CHAR(10)&amp;IF(BH333="","",BH333)&amp;CHAR(10)&amp;IF(BH334="","",BH334)&amp;CHAR(10)&amp;IF(BH335="","",BH335)&amp;CHAR(10)&amp;IF(BH336="","",BH336)&amp;CHAR(10)&amp;IF(BH337="","",BH337)&amp;CHAR(10)&amp;IF(BH338="","",BH338)&amp;CHAR(10)&amp;IF(BH339="","",BH339)&amp;CHAR(10)&amp;IF(BH340="","",BH340)&amp;CHAR(10)&amp;IF(BH341="","",BH341)&amp;CHAR(10)&amp;IF(BH342="","",BH342)&amp;CHAR(10)&amp;IF(BH343="","",BH343)&amp;CHAR(10)&amp;IF(BH344="","",BH344)&amp;CHAR(10)&amp;IF(BH345="","",BH345)&amp;CHAR(10)&amp;IF(BH346="","",BH346)&amp;CHAR(10)&amp;IF(BH347="","",BH347)&amp;CHAR(10)&amp;IF(BH348="","",BH348)&amp;CHAR(10)&amp;IF(BH349="","",BH349)&amp;CHAR(10)&amp;IF(BH350="","",BH350)&amp;CHAR(10)&amp;IF(BH351="","",BH351)&amp;CHAR(10)&amp;IF(BH352="","",BH352))</f>
        <v>
</v>
      </c>
      <c r="BI360" s="112"/>
      <c r="BJ360" s="112" t="str">
        <f aca="false">(IF(BJ328="","",BJ328)&amp;CHAR(10)&amp;IF(BJ329="","",BJ329)&amp;CHAR(10)&amp;IF(BJ330="","",BJ330)&amp;CHAR(10)&amp;IF(BJ331="","",BJ331)&amp;CHAR(10)&amp;IF(BJ332="","",BJ332)&amp;CHAR(10)&amp;IF(BJ333="","",BJ333)&amp;CHAR(10)&amp;IF(BJ334="","",BJ334)&amp;CHAR(10)&amp;IF(BJ335="","",BJ335)&amp;CHAR(10)&amp;IF(BJ336="","",BJ336)&amp;CHAR(10)&amp;IF(BJ337="","",BJ337)&amp;CHAR(10)&amp;IF(BJ338="","",BJ338)&amp;CHAR(10)&amp;IF(BJ339="","",BJ339)&amp;CHAR(10)&amp;IF(BJ340="","",BJ340)&amp;CHAR(10)&amp;IF(BJ341="","",BJ341)&amp;CHAR(10)&amp;IF(BJ342="","",BJ342)&amp;CHAR(10)&amp;IF(BJ343="","",BJ343)&amp;CHAR(10)&amp;IF(BJ344="","",BJ344)&amp;CHAR(10)&amp;IF(BJ345="","",BJ345)&amp;CHAR(10)&amp;IF(BJ346="","",BJ346)&amp;CHAR(10)&amp;IF(BJ347="","",BJ347)&amp;CHAR(10)&amp;IF(BJ348="","",BJ348)&amp;CHAR(10)&amp;IF(BJ349="","",BJ349)&amp;CHAR(10)&amp;IF(BJ350="","",BJ350)&amp;CHAR(10)&amp;IF(BJ351="","",BJ351)&amp;CHAR(10)&amp;IF(BJ352="","",BJ352))</f>
        <v>
</v>
      </c>
      <c r="BK360" s="112"/>
      <c r="BL360" s="112" t="str">
        <f aca="false">(IF(BL328="","",BL328)&amp;CHAR(10)&amp;IF(BL329="","",BL329)&amp;CHAR(10)&amp;IF(BL330="","",BL330)&amp;CHAR(10)&amp;IF(BL331="","",BL331)&amp;CHAR(10)&amp;IF(BL332="","",BL332)&amp;CHAR(10)&amp;IF(BL333="","",BL333)&amp;CHAR(10)&amp;IF(BL334="","",BL334)&amp;CHAR(10)&amp;IF(BL335="","",BL335)&amp;CHAR(10)&amp;IF(BL336="","",BL336)&amp;CHAR(10)&amp;IF(BL337="","",BL337)&amp;CHAR(10)&amp;IF(BL338="","",BL338)&amp;CHAR(10)&amp;IF(BL339="","",BL339)&amp;CHAR(10)&amp;IF(BL340="","",BL340)&amp;CHAR(10)&amp;IF(BL341="","",BL341)&amp;CHAR(10)&amp;IF(BL342="","",BL342)&amp;CHAR(10)&amp;IF(BL343="","",BL343)&amp;CHAR(10)&amp;IF(BL344="","",BL344)&amp;CHAR(10)&amp;IF(BL345="","",BL345)&amp;CHAR(10)&amp;IF(BL346="","",BL346)&amp;CHAR(10)&amp;IF(BL347="","",BL347)&amp;CHAR(10)&amp;IF(BL348="","",BL348)&amp;CHAR(10)&amp;IF(BL349="","",BL349)&amp;CHAR(10)&amp;IF(BL350="","",BL350)&amp;CHAR(10)&amp;IF(BL351="","",BL351)&amp;CHAR(10)&amp;IF(BL352="","",BL352))</f>
        <v>
</v>
      </c>
      <c r="BM360" s="112"/>
      <c r="BN360" s="112" t="str">
        <f aca="false">(IF(BN328="","",BN328)&amp;CHAR(10)&amp;IF(BN329="","",BN329)&amp;CHAR(10)&amp;IF(BN330="","",BN330)&amp;CHAR(10)&amp;IF(BN331="","",BN331)&amp;CHAR(10)&amp;IF(BN332="","",BN332)&amp;CHAR(10)&amp;IF(BN333="","",BN333)&amp;CHAR(10)&amp;IF(BN334="","",BN334)&amp;CHAR(10)&amp;IF(BN335="","",BN335)&amp;CHAR(10)&amp;IF(BN336="","",BN336)&amp;CHAR(10)&amp;IF(BN337="","",BN337)&amp;CHAR(10)&amp;IF(BN338="","",BN338)&amp;CHAR(10)&amp;IF(BN339="","",BN339)&amp;CHAR(10)&amp;IF(BN340="","",BN340)&amp;CHAR(10)&amp;IF(BN341="","",BN341)&amp;CHAR(10)&amp;IF(BN342="","",BN342)&amp;CHAR(10)&amp;IF(BN343="","",BN343)&amp;CHAR(10)&amp;IF(BN344="","",BN344)&amp;CHAR(10)&amp;IF(BN345="","",BN345)&amp;CHAR(10)&amp;IF(BN346="","",BN346)&amp;CHAR(10)&amp;IF(BN347="","",BN347)&amp;CHAR(10)&amp;IF(BN348="","",BN348)&amp;CHAR(10)&amp;IF(BN349="","",BN349)&amp;CHAR(10)&amp;IF(BN350="","",BN350)&amp;CHAR(10)&amp;IF(BN351="","",BN351)&amp;CHAR(10)&amp;IF(BN352="","",BN352))</f>
        <v>
</v>
      </c>
      <c r="BO360" s="112"/>
      <c r="BP360" s="112" t="str">
        <f aca="false">(IF(BP328="","",BP328)&amp;CHAR(10)&amp;IF(BP329="","",BP329)&amp;CHAR(10)&amp;IF(BP330="","",BP330)&amp;CHAR(10)&amp;IF(BP331="","",BP331)&amp;CHAR(10)&amp;IF(BP332="","",BP332)&amp;CHAR(10)&amp;IF(BP333="","",BP333)&amp;CHAR(10)&amp;IF(BP334="","",BP334)&amp;CHAR(10)&amp;IF(BP335="","",BP335)&amp;CHAR(10)&amp;IF(BP336="","",BP336)&amp;CHAR(10)&amp;IF(BP337="","",BP337)&amp;CHAR(10)&amp;IF(BP338="","",BP338)&amp;CHAR(10)&amp;IF(BP339="","",BP339)&amp;CHAR(10)&amp;IF(BP340="","",BP340)&amp;CHAR(10)&amp;IF(BP341="","",BP341)&amp;CHAR(10)&amp;IF(BP342="","",BP342)&amp;CHAR(10)&amp;IF(BP343="","",BP343)&amp;CHAR(10)&amp;IF(BP344="","",BP344)&amp;CHAR(10)&amp;IF(BP345="","",BP345)&amp;CHAR(10)&amp;IF(BP346="","",BP346)&amp;CHAR(10)&amp;IF(BP347="","",BP347)&amp;CHAR(10)&amp;IF(BP348="","",BP348)&amp;CHAR(10)&amp;IF(BP349="","",BP349)&amp;CHAR(10)&amp;IF(BP350="","",BP350)&amp;CHAR(10)&amp;IF(BP351="","",BP351)&amp;CHAR(10)&amp;IF(BP352="","",BP352))</f>
        <v>
</v>
      </c>
      <c r="BQ360" s="112"/>
      <c r="BR360" s="112" t="str">
        <f aca="false">(IF(BR328="","",BR328)&amp;CHAR(10)&amp;IF(BR329="","",BR329)&amp;CHAR(10)&amp;IF(BR330="","",BR330)&amp;CHAR(10)&amp;IF(BR331="","",BR331)&amp;CHAR(10)&amp;IF(BR332="","",BR332)&amp;CHAR(10)&amp;IF(BR333="","",BR333)&amp;CHAR(10)&amp;IF(BR334="","",BR334)&amp;CHAR(10)&amp;IF(BR335="","",BR335)&amp;CHAR(10)&amp;IF(BR336="","",BR336)&amp;CHAR(10)&amp;IF(BR337="","",BR337)&amp;CHAR(10)&amp;IF(BR338="","",BR338)&amp;CHAR(10)&amp;IF(BR339="","",BR339)&amp;CHAR(10)&amp;IF(BR340="","",BR340)&amp;CHAR(10)&amp;IF(BR341="","",BR341)&amp;CHAR(10)&amp;IF(BR342="","",BR342)&amp;CHAR(10)&amp;IF(BR343="","",BR343)&amp;CHAR(10)&amp;IF(BR344="","",BR344)&amp;CHAR(10)&amp;IF(BR345="","",BR345)&amp;CHAR(10)&amp;IF(BR346="","",BR346)&amp;CHAR(10)&amp;IF(BR347="","",BR347)&amp;CHAR(10)&amp;IF(BR348="","",BR348)&amp;CHAR(10)&amp;IF(BR349="","",BR349)&amp;CHAR(10)&amp;IF(BR350="","",BR350)&amp;CHAR(10)&amp;IF(BR351="","",BR351)&amp;CHAR(10)&amp;IF(BR352="","",BR352))</f>
        <v>
</v>
      </c>
      <c r="BS360" s="112"/>
      <c r="BT360" s="112" t="str">
        <f aca="false">(IF(BT328="","",BT328)&amp;CHAR(10)&amp;IF(BT329="","",BT329)&amp;CHAR(10)&amp;IF(BT330="","",BT330)&amp;CHAR(10)&amp;IF(BT331="","",BT331)&amp;CHAR(10)&amp;IF(BT332="","",BT332)&amp;CHAR(10)&amp;IF(BT333="","",BT333)&amp;CHAR(10)&amp;IF(BT334="","",BT334)&amp;CHAR(10)&amp;IF(BT335="","",BT335)&amp;CHAR(10)&amp;IF(BT336="","",BT336)&amp;CHAR(10)&amp;IF(BT337="","",BT337)&amp;CHAR(10)&amp;IF(BT338="","",BT338)&amp;CHAR(10)&amp;IF(BT339="","",BT339)&amp;CHAR(10)&amp;IF(BT340="","",BT340)&amp;CHAR(10)&amp;IF(BT341="","",BT341)&amp;CHAR(10)&amp;IF(BT342="","",BT342)&amp;CHAR(10)&amp;IF(BT343="","",BT343)&amp;CHAR(10)&amp;IF(BT344="","",BT344)&amp;CHAR(10)&amp;IF(BT345="","",BT345)&amp;CHAR(10)&amp;IF(BT346="","",BT346)&amp;CHAR(10)&amp;IF(BT347="","",BT347)&amp;CHAR(10)&amp;IF(BT348="","",BT348)&amp;CHAR(10)&amp;IF(BT349="","",BT349)&amp;CHAR(10)&amp;IF(BT350="","",BT350)&amp;CHAR(10)&amp;IF(BT351="","",BT351)&amp;CHAR(10)&amp;IF(BT352="","",BT352))</f>
        <v>
</v>
      </c>
      <c r="BU360" s="112"/>
      <c r="BV360" s="112" t="str">
        <f aca="false">(IF(BV328="","",BV328)&amp;CHAR(10)&amp;IF(BV329="","",BV329)&amp;CHAR(10)&amp;IF(BV330="","",BV330)&amp;CHAR(10)&amp;IF(BV331="","",BV331)&amp;CHAR(10)&amp;IF(BV332="","",BV332)&amp;CHAR(10)&amp;IF(BV333="","",BV333)&amp;CHAR(10)&amp;IF(BV334="","",BV334)&amp;CHAR(10)&amp;IF(BV335="","",BV335)&amp;CHAR(10)&amp;IF(BV336="","",BV336)&amp;CHAR(10)&amp;IF(BV337="","",BV337)&amp;CHAR(10)&amp;IF(BV338="","",BV338)&amp;CHAR(10)&amp;IF(BV339="","",BV339)&amp;CHAR(10)&amp;IF(BV340="","",BV340)&amp;CHAR(10)&amp;IF(BV341="","",BV341)&amp;CHAR(10)&amp;IF(BV342="","",BV342)&amp;CHAR(10)&amp;IF(BV343="","",BV343)&amp;CHAR(10)&amp;IF(BV344="","",BV344)&amp;CHAR(10)&amp;IF(BV345="","",BV345)&amp;CHAR(10)&amp;IF(BV346="","",BV346)&amp;CHAR(10)&amp;IF(BV347="","",BV347)&amp;CHAR(10)&amp;IF(BV348="","",BV348)&amp;CHAR(10)&amp;IF(BV349="","",BV349)&amp;CHAR(10)&amp;IF(BV350="","",BV350)&amp;CHAR(10)&amp;IF(BV351="","",BV351)&amp;CHAR(10)&amp;IF(BV352="","",BV352))</f>
        <v>
</v>
      </c>
      <c r="BW360" s="112"/>
      <c r="BX360" s="112" t="str">
        <f aca="false">(IF(BX328="","",BX328)&amp;CHAR(10)&amp;IF(BX329="","",BX329)&amp;CHAR(10)&amp;IF(BX330="","",BX330)&amp;CHAR(10)&amp;IF(BX331="","",BX331)&amp;CHAR(10)&amp;IF(BX332="","",BX332)&amp;CHAR(10)&amp;IF(BX333="","",BX333)&amp;CHAR(10)&amp;IF(BX334="","",BX334)&amp;CHAR(10)&amp;IF(BX335="","",BX335)&amp;CHAR(10)&amp;IF(BX336="","",BX336)&amp;CHAR(10)&amp;IF(BX337="","",BX337)&amp;CHAR(10)&amp;IF(BX338="","",BX338)&amp;CHAR(10)&amp;IF(BX339="","",BX339)&amp;CHAR(10)&amp;IF(BX340="","",BX340)&amp;CHAR(10)&amp;IF(BX341="","",BX341)&amp;CHAR(10)&amp;IF(BX342="","",BX342)&amp;CHAR(10)&amp;IF(BX343="","",BX343)&amp;CHAR(10)&amp;IF(BX344="","",BX344)&amp;CHAR(10)&amp;IF(BX345="","",BX345)&amp;CHAR(10)&amp;IF(BX346="","",BX346)&amp;CHAR(10)&amp;IF(BX347="","",BX347)&amp;CHAR(10)&amp;IF(BX348="","",BX348)&amp;CHAR(10)&amp;IF(BX349="","",BX349)&amp;CHAR(10)&amp;IF(BX350="","",BX350)&amp;CHAR(10)&amp;IF(BX351="","",BX351)&amp;CHAR(10)&amp;IF(BX352="","",BX352))</f>
        <v>
</v>
      </c>
      <c r="BY360" s="112"/>
      <c r="BZ360" s="112" t="str">
        <f aca="false">(IF(BZ328="","",BZ328)&amp;CHAR(10)&amp;IF(BZ329="","",BZ329)&amp;CHAR(10)&amp;IF(BZ330="","",BZ330)&amp;CHAR(10)&amp;IF(BZ331="","",BZ331)&amp;CHAR(10)&amp;IF(BZ332="","",BZ332)&amp;CHAR(10)&amp;IF(BZ333="","",BZ333)&amp;CHAR(10)&amp;IF(BZ334="","",BZ334)&amp;CHAR(10)&amp;IF(BZ335="","",BZ335)&amp;CHAR(10)&amp;IF(BZ336="","",BZ336)&amp;CHAR(10)&amp;IF(BZ337="","",BZ337)&amp;CHAR(10)&amp;IF(BZ338="","",BZ338)&amp;CHAR(10)&amp;IF(BZ339="","",BZ339)&amp;CHAR(10)&amp;IF(BZ340="","",BZ340)&amp;CHAR(10)&amp;IF(BZ341="","",BZ341)&amp;CHAR(10)&amp;IF(BZ342="","",BZ342)&amp;CHAR(10)&amp;IF(BZ343="","",BZ343)&amp;CHAR(10)&amp;IF(BZ344="","",BZ344)&amp;CHAR(10)&amp;IF(BZ345="","",BZ345)&amp;CHAR(10)&amp;IF(BZ346="","",BZ346)&amp;CHAR(10)&amp;IF(BZ347="","",BZ347)&amp;CHAR(10)&amp;IF(BZ348="","",BZ348)&amp;CHAR(10)&amp;IF(BZ349="","",BZ349)&amp;CHAR(10)&amp;IF(BZ350="","",BZ350)&amp;CHAR(10)&amp;IF(BZ351="","",BZ351)&amp;CHAR(10)&amp;IF(BZ352="","",BZ352))</f>
        <v>
</v>
      </c>
      <c r="CA360" s="112"/>
      <c r="CB360" s="112" t="str">
        <f aca="false">(IF(CB328="","",CB328)&amp;CHAR(10)&amp;IF(CB329="","",CB329)&amp;CHAR(10)&amp;IF(CB330="","",CB330)&amp;CHAR(10)&amp;IF(CB331="","",CB331)&amp;CHAR(10)&amp;IF(CB332="","",CB332)&amp;CHAR(10)&amp;IF(CB333="","",CB333)&amp;CHAR(10)&amp;IF(CB334="","",CB334)&amp;CHAR(10)&amp;IF(CB335="","",CB335)&amp;CHAR(10)&amp;IF(CB336="","",CB336)&amp;CHAR(10)&amp;IF(CB337="","",CB337)&amp;CHAR(10)&amp;IF(CB338="","",CB338)&amp;CHAR(10)&amp;IF(CB339="","",CB339)&amp;CHAR(10)&amp;IF(CB340="","",CB340)&amp;CHAR(10)&amp;IF(CB341="","",CB341)&amp;CHAR(10)&amp;IF(CB342="","",CB342)&amp;CHAR(10)&amp;IF(CB343="","",CB343)&amp;CHAR(10)&amp;IF(CB344="","",CB344)&amp;CHAR(10)&amp;IF(CB345="","",CB345)&amp;CHAR(10)&amp;IF(CB346="","",CB346)&amp;CHAR(10)&amp;IF(CB347="","",CB347)&amp;CHAR(10)&amp;IF(CB348="","",CB348)&amp;CHAR(10)&amp;IF(CB349="","",CB349)&amp;CHAR(10)&amp;IF(CB350="","",CB350)&amp;CHAR(10)&amp;IF(CB351="","",CB351)&amp;CHAR(10)&amp;IF(CB352="","",CB352))</f>
        <v>
</v>
      </c>
      <c r="CC360" s="112"/>
      <c r="CD360" s="112" t="str">
        <f aca="false">(IF(CD328="","",CD328)&amp;CHAR(10)&amp;IF(CD329="","",CD329)&amp;CHAR(10)&amp;IF(CD330="","",CD330)&amp;CHAR(10)&amp;IF(CD331="","",CD331)&amp;CHAR(10)&amp;IF(CD332="","",CD332)&amp;CHAR(10)&amp;IF(CD333="","",CD333)&amp;CHAR(10)&amp;IF(CD334="","",CD334)&amp;CHAR(10)&amp;IF(CD335="","",CD335)&amp;CHAR(10)&amp;IF(CD336="","",CD336)&amp;CHAR(10)&amp;IF(CD337="","",CD337)&amp;CHAR(10)&amp;IF(CD338="","",CD338)&amp;CHAR(10)&amp;IF(CD339="","",CD339)&amp;CHAR(10)&amp;IF(CD340="","",CD340)&amp;CHAR(10)&amp;IF(CD341="","",CD341)&amp;CHAR(10)&amp;IF(CD342="","",CD342)&amp;CHAR(10)&amp;IF(CD343="","",CD343)&amp;CHAR(10)&amp;IF(CD344="","",CD344)&amp;CHAR(10)&amp;IF(CD345="","",CD345)&amp;CHAR(10)&amp;IF(CD346="","",CD346)&amp;CHAR(10)&amp;IF(CD347="","",CD347)&amp;CHAR(10)&amp;IF(CD348="","",CD348)&amp;CHAR(10)&amp;IF(CD349="","",CD349)&amp;CHAR(10)&amp;IF(CD350="","",CD350)&amp;CHAR(10)&amp;IF(CD351="","",CD351)&amp;CHAR(10)&amp;IF(CD352="","",CD352))</f>
        <v>
</v>
      </c>
      <c r="CE360" s="112"/>
      <c r="CF360" s="112" t="str">
        <f aca="false">(IF(CF328="","",CF328)&amp;CHAR(10)&amp;IF(CF329="","",CF329)&amp;CHAR(10)&amp;IF(CF330="","",CF330)&amp;CHAR(10)&amp;IF(CF331="","",CF331)&amp;CHAR(10)&amp;IF(CF332="","",CF332)&amp;CHAR(10)&amp;IF(CF333="","",CF333)&amp;CHAR(10)&amp;IF(CF334="","",CF334)&amp;CHAR(10)&amp;IF(CF335="","",CF335)&amp;CHAR(10)&amp;IF(CF336="","",CF336)&amp;CHAR(10)&amp;IF(CF337="","",CF337)&amp;CHAR(10)&amp;IF(CF338="","",CF338)&amp;CHAR(10)&amp;IF(CF339="","",CF339)&amp;CHAR(10)&amp;IF(CF340="","",CF340)&amp;CHAR(10)&amp;IF(CF341="","",CF341)&amp;CHAR(10)&amp;IF(CF342="","",CF342)&amp;CHAR(10)&amp;IF(CF343="","",CF343)&amp;CHAR(10)&amp;IF(CF344="","",CF344)&amp;CHAR(10)&amp;IF(CF345="","",CF345)&amp;CHAR(10)&amp;IF(CF346="","",CF346)&amp;CHAR(10)&amp;IF(CF347="","",CF347)&amp;CHAR(10)&amp;IF(CF348="","",CF348)&amp;CHAR(10)&amp;IF(CF349="","",CF349)&amp;CHAR(10)&amp;IF(CF350="","",CF350)&amp;CHAR(10)&amp;IF(CF351="","",CF351)&amp;CHAR(10)&amp;IF(CF352="","",CF352))</f>
        <v>
</v>
      </c>
      <c r="CG360" s="112"/>
      <c r="CH360" s="112" t="str">
        <f aca="false">(IF(CH328="","",CH328)&amp;CHAR(10)&amp;IF(CH329="","",CH329)&amp;CHAR(10)&amp;IF(CH330="","",CH330)&amp;CHAR(10)&amp;IF(CH331="","",CH331)&amp;CHAR(10)&amp;IF(CH332="","",CH332)&amp;CHAR(10)&amp;IF(CH333="","",CH333)&amp;CHAR(10)&amp;IF(CH334="","",CH334)&amp;CHAR(10)&amp;IF(CH335="","",CH335)&amp;CHAR(10)&amp;IF(CH336="","",CH336)&amp;CHAR(10)&amp;IF(CH337="","",CH337)&amp;CHAR(10)&amp;IF(CH338="","",CH338)&amp;CHAR(10)&amp;IF(CH339="","",CH339)&amp;CHAR(10)&amp;IF(CH340="","",CH340)&amp;CHAR(10)&amp;IF(CH341="","",CH341)&amp;CHAR(10)&amp;IF(CH342="","",CH342)&amp;CHAR(10)&amp;IF(CH343="","",CH343)&amp;CHAR(10)&amp;IF(CH344="","",CH344)&amp;CHAR(10)&amp;IF(CH345="","",CH345)&amp;CHAR(10)&amp;IF(CH346="","",CH346)&amp;CHAR(10)&amp;IF(CH347="","",CH347)&amp;CHAR(10)&amp;IF(CH348="","",CH348)&amp;CHAR(10)&amp;IF(CH349="","",CH349)&amp;CHAR(10)&amp;IF(CH350="","",CH350)&amp;CHAR(10)&amp;IF(CH351="","",CH351)&amp;CHAR(10)&amp;IF(CH352="","",CH352))</f>
        <v>
</v>
      </c>
      <c r="CI360" s="112"/>
      <c r="CJ360" s="112" t="str">
        <f aca="false">(IF(CJ328="","",CJ328)&amp;CHAR(10)&amp;IF(CJ329="","",CJ329)&amp;CHAR(10)&amp;IF(CJ330="","",CJ330)&amp;CHAR(10)&amp;IF(CJ331="","",CJ331)&amp;CHAR(10)&amp;IF(CJ332="","",CJ332)&amp;CHAR(10)&amp;IF(CJ333="","",CJ333)&amp;CHAR(10)&amp;IF(CJ334="","",CJ334)&amp;CHAR(10)&amp;IF(CJ335="","",CJ335)&amp;CHAR(10)&amp;IF(CJ336="","",CJ336)&amp;CHAR(10)&amp;IF(CJ337="","",CJ337)&amp;CHAR(10)&amp;IF(CJ338="","",CJ338)&amp;CHAR(10)&amp;IF(CJ339="","",CJ339)&amp;CHAR(10)&amp;IF(CJ340="","",CJ340)&amp;CHAR(10)&amp;IF(CJ341="","",CJ341)&amp;CHAR(10)&amp;IF(CJ342="","",CJ342)&amp;CHAR(10)&amp;IF(CJ343="","",CJ343)&amp;CHAR(10)&amp;IF(CJ344="","",CJ344)&amp;CHAR(10)&amp;IF(CJ345="","",CJ345)&amp;CHAR(10)&amp;IF(CJ346="","",CJ346)&amp;CHAR(10)&amp;IF(CJ347="","",CJ347)&amp;CHAR(10)&amp;IF(CJ348="","",CJ348)&amp;CHAR(10)&amp;IF(CJ349="","",CJ349)&amp;CHAR(10)&amp;IF(CJ350="","",CJ350)&amp;CHAR(10)&amp;IF(CJ351="","",CJ351)&amp;CHAR(10)&amp;IF(CJ352="","",CJ352))</f>
        <v>
</v>
      </c>
      <c r="CK360" s="112"/>
      <c r="CL360" s="112" t="str">
        <f aca="false">(IF(CL328="","",CL328)&amp;CHAR(10)&amp;IF(CL329="","",CL329)&amp;CHAR(10)&amp;IF(CL330="","",CL330)&amp;CHAR(10)&amp;IF(CL331="","",CL331)&amp;CHAR(10)&amp;IF(CL332="","",CL332)&amp;CHAR(10)&amp;IF(CL333="","",CL333)&amp;CHAR(10)&amp;IF(CL334="","",CL334)&amp;CHAR(10)&amp;IF(CL335="","",CL335)&amp;CHAR(10)&amp;IF(CL336="","",CL336)&amp;CHAR(10)&amp;IF(CL337="","",CL337)&amp;CHAR(10)&amp;IF(CL338="","",CL338)&amp;CHAR(10)&amp;IF(CL339="","",CL339)&amp;CHAR(10)&amp;IF(CL340="","",CL340)&amp;CHAR(10)&amp;IF(CL341="","",CL341)&amp;CHAR(10)&amp;IF(CL342="","",CL342)&amp;CHAR(10)&amp;IF(CL343="","",CL343)&amp;CHAR(10)&amp;IF(CL344="","",CL344)&amp;CHAR(10)&amp;IF(CL345="","",CL345)&amp;CHAR(10)&amp;IF(CL346="","",CL346)&amp;CHAR(10)&amp;IF(CL347="","",CL347)&amp;CHAR(10)&amp;IF(CL348="","",CL348)&amp;CHAR(10)&amp;IF(CL349="","",CL349)&amp;CHAR(10)&amp;IF(CL350="","",CL350)&amp;CHAR(10)&amp;IF(CL351="","",CL351)&amp;CHAR(10)&amp;IF(CL352="","",CL352))</f>
        <v>
</v>
      </c>
      <c r="CM360" s="112"/>
      <c r="CN360" s="112" t="str">
        <f aca="false">(IF(CN328="","",CN328)&amp;CHAR(10)&amp;IF(CN329="","",CN329)&amp;CHAR(10)&amp;IF(CN330="","",CN330)&amp;CHAR(10)&amp;IF(CN331="","",CN331)&amp;CHAR(10)&amp;IF(CN332="","",CN332)&amp;CHAR(10)&amp;IF(CN333="","",CN333)&amp;CHAR(10)&amp;IF(CN334="","",CN334)&amp;CHAR(10)&amp;IF(CN335="","",CN335)&amp;CHAR(10)&amp;IF(CN336="","",CN336)&amp;CHAR(10)&amp;IF(CN337="","",CN337)&amp;CHAR(10)&amp;IF(CN338="","",CN338)&amp;CHAR(10)&amp;IF(CN339="","",CN339)&amp;CHAR(10)&amp;IF(CN340="","",CN340)&amp;CHAR(10)&amp;IF(CN341="","",CN341)&amp;CHAR(10)&amp;IF(CN342="","",CN342)&amp;CHAR(10)&amp;IF(CN343="","",CN343)&amp;CHAR(10)&amp;IF(CN344="","",CN344)&amp;CHAR(10)&amp;IF(CN345="","",CN345)&amp;CHAR(10)&amp;IF(CN346="","",CN346)&amp;CHAR(10)&amp;IF(CN347="","",CN347)&amp;CHAR(10)&amp;IF(CN348="","",CN348)&amp;CHAR(10)&amp;IF(CN349="","",CN349)&amp;CHAR(10)&amp;IF(CN350="","",CN350)&amp;CHAR(10)&amp;IF(CN351="","",CN351)&amp;CHAR(10)&amp;IF(CN352="","",CN352))</f>
        <v>
</v>
      </c>
      <c r="CO360" s="112"/>
      <c r="CP360" s="112" t="str">
        <f aca="false">(IF(CP328="","",CP328)&amp;CHAR(10)&amp;IF(CP329="","",CP329)&amp;CHAR(10)&amp;IF(CP330="","",CP330)&amp;CHAR(10)&amp;IF(CP331="","",CP331)&amp;CHAR(10)&amp;IF(CP332="","",CP332)&amp;CHAR(10)&amp;IF(CP333="","",CP333)&amp;CHAR(10)&amp;IF(CP334="","",CP334)&amp;CHAR(10)&amp;IF(CP335="","",CP335)&amp;CHAR(10)&amp;IF(CP336="","",CP336)&amp;CHAR(10)&amp;IF(CP337="","",CP337)&amp;CHAR(10)&amp;IF(CP338="","",CP338)&amp;CHAR(10)&amp;IF(CP339="","",CP339)&amp;CHAR(10)&amp;IF(CP340="","",CP340)&amp;CHAR(10)&amp;IF(CP341="","",CP341)&amp;CHAR(10)&amp;IF(CP342="","",CP342)&amp;CHAR(10)&amp;IF(CP343="","",CP343)&amp;CHAR(10)&amp;IF(CP344="","",CP344)&amp;CHAR(10)&amp;IF(CP345="","",CP345)&amp;CHAR(10)&amp;IF(CP346="","",CP346)&amp;CHAR(10)&amp;IF(CP347="","",CP347)&amp;CHAR(10)&amp;IF(CP348="","",CP348)&amp;CHAR(10)&amp;IF(CP349="","",CP349)&amp;CHAR(10)&amp;IF(CP350="","",CP350)&amp;CHAR(10)&amp;IF(CP351="","",CP351)&amp;CHAR(10)&amp;IF(CP352="","",CP352))</f>
        <v>
</v>
      </c>
      <c r="CQ360" s="112"/>
      <c r="CR360" s="112" t="str">
        <f aca="false">(IF(CR328="","",CR328)&amp;CHAR(10)&amp;IF(CR329="","",CR329)&amp;CHAR(10)&amp;IF(CR330="","",CR330)&amp;CHAR(10)&amp;IF(CR331="","",CR331)&amp;CHAR(10)&amp;IF(CR332="","",CR332)&amp;CHAR(10)&amp;IF(CR333="","",CR333)&amp;CHAR(10)&amp;IF(CR334="","",CR334)&amp;CHAR(10)&amp;IF(CR335="","",CR335)&amp;CHAR(10)&amp;IF(CR336="","",CR336)&amp;CHAR(10)&amp;IF(CR337="","",CR337)&amp;CHAR(10)&amp;IF(CR338="","",CR338)&amp;CHAR(10)&amp;IF(CR339="","",CR339)&amp;CHAR(10)&amp;IF(CR340="","",CR340)&amp;CHAR(10)&amp;IF(CR341="","",CR341)&amp;CHAR(10)&amp;IF(CR342="","",CR342)&amp;CHAR(10)&amp;IF(CR343="","",CR343)&amp;CHAR(10)&amp;IF(CR344="","",CR344)&amp;CHAR(10)&amp;IF(CR345="","",CR345)&amp;CHAR(10)&amp;IF(CR346="","",CR346)&amp;CHAR(10)&amp;IF(CR347="","",CR347)&amp;CHAR(10)&amp;IF(CR348="","",CR348)&amp;CHAR(10)&amp;IF(CR349="","",CR349)&amp;CHAR(10)&amp;IF(CR350="","",CR350)&amp;CHAR(10)&amp;IF(CR351="","",CR351)&amp;CHAR(10)&amp;IF(CR352="","",CR352))</f>
        <v>
</v>
      </c>
      <c r="CS360" s="112"/>
      <c r="CT360" s="112" t="str">
        <f aca="false">(IF(CT328="","",CT328)&amp;CHAR(10)&amp;IF(CT329="","",CT329)&amp;CHAR(10)&amp;IF(CT330="","",CT330)&amp;CHAR(10)&amp;IF(CT331="","",CT331)&amp;CHAR(10)&amp;IF(CT332="","",CT332)&amp;CHAR(10)&amp;IF(CT333="","",CT333)&amp;CHAR(10)&amp;IF(CT334="","",CT334)&amp;CHAR(10)&amp;IF(CT335="","",CT335)&amp;CHAR(10)&amp;IF(CT336="","",CT336)&amp;CHAR(10)&amp;IF(CT337="","",CT337)&amp;CHAR(10)&amp;IF(CT338="","",CT338)&amp;CHAR(10)&amp;IF(CT339="","",CT339)&amp;CHAR(10)&amp;IF(CT340="","",CT340)&amp;CHAR(10)&amp;IF(CT341="","",CT341)&amp;CHAR(10)&amp;IF(CT342="","",CT342)&amp;CHAR(10)&amp;IF(CT343="","",CT343)&amp;CHAR(10)&amp;IF(CT344="","",CT344)&amp;CHAR(10)&amp;IF(CT345="","",CT345)&amp;CHAR(10)&amp;IF(CT346="","",CT346)&amp;CHAR(10)&amp;IF(CT347="","",CT347)&amp;CHAR(10)&amp;IF(CT348="","",CT348)&amp;CHAR(10)&amp;IF(CT349="","",CT349)&amp;CHAR(10)&amp;IF(CT350="","",CT350)&amp;CHAR(10)&amp;IF(CT351="","",CT351)&amp;CHAR(10)&amp;IF(CT352="","",CT352))</f>
        <v>
</v>
      </c>
      <c r="CU360" s="112"/>
      <c r="CV360" s="112" t="str">
        <f aca="false">(IF(CV328="","",CV328)&amp;CHAR(10)&amp;IF(CV329="","",CV329)&amp;CHAR(10)&amp;IF(CV330="","",CV330)&amp;CHAR(10)&amp;IF(CV331="","",CV331)&amp;CHAR(10)&amp;IF(CV332="","",CV332)&amp;CHAR(10)&amp;IF(CV333="","",CV333)&amp;CHAR(10)&amp;IF(CV334="","",CV334)&amp;CHAR(10)&amp;IF(CV335="","",CV335)&amp;CHAR(10)&amp;IF(CV336="","",CV336)&amp;CHAR(10)&amp;IF(CV337="","",CV337)&amp;CHAR(10)&amp;IF(CV338="","",CV338)&amp;CHAR(10)&amp;IF(CV339="","",CV339)&amp;CHAR(10)&amp;IF(CV340="","",CV340)&amp;CHAR(10)&amp;IF(CV341="","",CV341)&amp;CHAR(10)&amp;IF(CV342="","",CV342)&amp;CHAR(10)&amp;IF(CV343="","",CV343)&amp;CHAR(10)&amp;IF(CV344="","",CV344)&amp;CHAR(10)&amp;IF(CV345="","",CV345)&amp;CHAR(10)&amp;IF(CV346="","",CV346)&amp;CHAR(10)&amp;IF(CV347="","",CV347)&amp;CHAR(10)&amp;IF(CV348="","",CV348)&amp;CHAR(10)&amp;IF(CV349="","",CV349)&amp;CHAR(10)&amp;IF(CV350="","",CV350)&amp;CHAR(10)&amp;IF(CV351="","",CV351)&amp;CHAR(10)&amp;IF(CV352="","",CV352))</f>
        <v>
</v>
      </c>
      <c r="CW360" s="112"/>
      <c r="CX360" s="112" t="str">
        <f aca="false">(IF(CX328="","",CX328)&amp;CHAR(10)&amp;IF(CX329="","",CX329)&amp;CHAR(10)&amp;IF(CX330="","",CX330)&amp;CHAR(10)&amp;IF(CX331="","",CX331)&amp;CHAR(10)&amp;IF(CX332="","",CX332)&amp;CHAR(10)&amp;IF(CX333="","",CX333)&amp;CHAR(10)&amp;IF(CX334="","",CX334)&amp;CHAR(10)&amp;IF(CX335="","",CX335)&amp;CHAR(10)&amp;IF(CX336="","",CX336)&amp;CHAR(10)&amp;IF(CX337="","",CX337)&amp;CHAR(10)&amp;IF(CX338="","",CX338)&amp;CHAR(10)&amp;IF(CX339="","",CX339)&amp;CHAR(10)&amp;IF(CX340="","",CX340)&amp;CHAR(10)&amp;IF(CX341="","",CX341)&amp;CHAR(10)&amp;IF(CX342="","",CX342)&amp;CHAR(10)&amp;IF(CX343="","",CX343)&amp;CHAR(10)&amp;IF(CX344="","",CX344)&amp;CHAR(10)&amp;IF(CX345="","",CX345)&amp;CHAR(10)&amp;IF(CX346="","",CX346)&amp;CHAR(10)&amp;IF(CX347="","",CX347)&amp;CHAR(10)&amp;IF(CX348="","",CX348)&amp;CHAR(10)&amp;IF(CX349="","",CX349)&amp;CHAR(10)&amp;IF(CX350="","",CX350)&amp;CHAR(10)&amp;IF(CX351="","",CX351)&amp;CHAR(10)&amp;IF(CX352="","",CX352))</f>
        <v>
</v>
      </c>
      <c r="CY360" s="112"/>
      <c r="CZ360" s="112" t="str">
        <f aca="false">(IF(CZ328="","",CZ328)&amp;CHAR(10)&amp;IF(CZ329="","",CZ329)&amp;CHAR(10)&amp;IF(CZ330="","",CZ330)&amp;CHAR(10)&amp;IF(CZ331="","",CZ331)&amp;CHAR(10)&amp;IF(CZ332="","",CZ332)&amp;CHAR(10)&amp;IF(CZ333="","",CZ333)&amp;CHAR(10)&amp;IF(CZ334="","",CZ334)&amp;CHAR(10)&amp;IF(CZ335="","",CZ335)&amp;CHAR(10)&amp;IF(CZ336="","",CZ336)&amp;CHAR(10)&amp;IF(CZ337="","",CZ337)&amp;CHAR(10)&amp;IF(CZ338="","",CZ338)&amp;CHAR(10)&amp;IF(CZ339="","",CZ339)&amp;CHAR(10)&amp;IF(CZ340="","",CZ340)&amp;CHAR(10)&amp;IF(CZ341="","",CZ341)&amp;CHAR(10)&amp;IF(CZ342="","",CZ342)&amp;CHAR(10)&amp;IF(CZ343="","",CZ343)&amp;CHAR(10)&amp;IF(CZ344="","",CZ344)&amp;CHAR(10)&amp;IF(CZ345="","",CZ345)&amp;CHAR(10)&amp;IF(CZ346="","",CZ346)&amp;CHAR(10)&amp;IF(CZ347="","",CZ347)&amp;CHAR(10)&amp;IF(CZ348="","",CZ348)&amp;CHAR(10)&amp;IF(CZ349="","",CZ349)&amp;CHAR(10)&amp;IF(CZ350="","",CZ350)&amp;CHAR(10)&amp;IF(CZ351="","",CZ351)&amp;CHAR(10)&amp;IF(CZ352="","",CZ352))</f>
        <v>
</v>
      </c>
      <c r="DA360" s="112"/>
      <c r="DB360" s="112" t="str">
        <f aca="false">(IF(DB328="","",DB328)&amp;CHAR(10)&amp;IF(DB329="","",DB329)&amp;CHAR(10)&amp;IF(DB330="","",DB330)&amp;CHAR(10)&amp;IF(DB331="","",DB331)&amp;CHAR(10)&amp;IF(DB332="","",DB332)&amp;CHAR(10)&amp;IF(DB333="","",DB333)&amp;CHAR(10)&amp;IF(DB334="","",DB334)&amp;CHAR(10)&amp;IF(DB335="","",DB335)&amp;CHAR(10)&amp;IF(DB336="","",DB336)&amp;CHAR(10)&amp;IF(DB337="","",DB337)&amp;CHAR(10)&amp;IF(DB338="","",DB338)&amp;CHAR(10)&amp;IF(DB339="","",DB339)&amp;CHAR(10)&amp;IF(DB340="","",DB340)&amp;CHAR(10)&amp;IF(DB341="","",DB341)&amp;CHAR(10)&amp;IF(DB342="","",DB342)&amp;CHAR(10)&amp;IF(DB343="","",DB343)&amp;CHAR(10)&amp;IF(DB344="","",DB344)&amp;CHAR(10)&amp;IF(DB345="","",DB345)&amp;CHAR(10)&amp;IF(DB346="","",DB346)&amp;CHAR(10)&amp;IF(DB347="","",DB347)&amp;CHAR(10)&amp;IF(DB348="","",DB348)&amp;CHAR(10)&amp;IF(DB349="","",DB349)&amp;CHAR(10)&amp;IF(DB350="","",DB350)&amp;CHAR(10)&amp;IF(DB351="","",DB351)&amp;CHAR(10)&amp;IF(DB352="","",DB352))</f>
        <v>
</v>
      </c>
      <c r="DC360" s="112"/>
      <c r="DD360" s="112" t="str">
        <f aca="false">(IF(DD328="","",DD328)&amp;CHAR(10)&amp;IF(DD329="","",DD329)&amp;CHAR(10)&amp;IF(DD330="","",DD330)&amp;CHAR(10)&amp;IF(DD331="","",DD331)&amp;CHAR(10)&amp;IF(DD332="","",DD332)&amp;CHAR(10)&amp;IF(DD333="","",DD333)&amp;CHAR(10)&amp;IF(DD334="","",DD334)&amp;CHAR(10)&amp;IF(DD335="","",DD335)&amp;CHAR(10)&amp;IF(DD336="","",DD336)&amp;CHAR(10)&amp;IF(DD337="","",DD337)&amp;CHAR(10)&amp;IF(DD338="","",DD338)&amp;CHAR(10)&amp;IF(DD339="","",DD339)&amp;CHAR(10)&amp;IF(DD340="","",DD340)&amp;CHAR(10)&amp;IF(DD341="","",DD341)&amp;CHAR(10)&amp;IF(DD342="","",DD342)&amp;CHAR(10)&amp;IF(DD343="","",DD343)&amp;CHAR(10)&amp;IF(DD344="","",DD344)&amp;CHAR(10)&amp;IF(DD345="","",DD345)&amp;CHAR(10)&amp;IF(DD346="","",DD346)&amp;CHAR(10)&amp;IF(DD347="","",DD347)&amp;CHAR(10)&amp;IF(DD348="","",DD348)&amp;CHAR(10)&amp;IF(DD349="","",DD349)&amp;CHAR(10)&amp;IF(DD350="","",DD350)&amp;CHAR(10)&amp;IF(DD351="","",DD351)&amp;CHAR(10)&amp;IF(DD352="","",DD352))</f>
        <v>
</v>
      </c>
      <c r="DE360" s="112"/>
      <c r="DF360" s="112" t="str">
        <f aca="false">(IF(DF328="","",DF328)&amp;CHAR(10)&amp;IF(DF329="","",DF329)&amp;CHAR(10)&amp;IF(DF330="","",DF330)&amp;CHAR(10)&amp;IF(DF331="","",DF331)&amp;CHAR(10)&amp;IF(DF332="","",DF332)&amp;CHAR(10)&amp;IF(DF333="","",DF333)&amp;CHAR(10)&amp;IF(DF334="","",DF334)&amp;CHAR(10)&amp;IF(DF335="","",DF335)&amp;CHAR(10)&amp;IF(DF336="","",DF336)&amp;CHAR(10)&amp;IF(DF337="","",DF337)&amp;CHAR(10)&amp;IF(DF338="","",DF338)&amp;CHAR(10)&amp;IF(DF339="","",DF339)&amp;CHAR(10)&amp;IF(DF340="","",DF340)&amp;CHAR(10)&amp;IF(DF341="","",DF341)&amp;CHAR(10)&amp;IF(DF342="","",DF342)&amp;CHAR(10)&amp;IF(DF343="","",DF343)&amp;CHAR(10)&amp;IF(DF344="","",DF344)&amp;CHAR(10)&amp;IF(DF345="","",DF345)&amp;CHAR(10)&amp;IF(DF346="","",DF346)&amp;CHAR(10)&amp;IF(DF347="","",DF347)&amp;CHAR(10)&amp;IF(DF348="","",DF348)&amp;CHAR(10)&amp;IF(DF349="","",DF349)&amp;CHAR(10)&amp;IF(DF350="","",DF350)&amp;CHAR(10)&amp;IF(DF351="","",DF351)&amp;CHAR(10)&amp;IF(DF352="","",DF352))</f>
        <v>
</v>
      </c>
      <c r="DG360" s="112"/>
      <c r="DH360" s="112" t="str">
        <f aca="false">(IF(DH328="","",DH328)&amp;CHAR(10)&amp;IF(DH329="","",DH329)&amp;CHAR(10)&amp;IF(DH330="","",DH330)&amp;CHAR(10)&amp;IF(DH331="","",DH331)&amp;CHAR(10)&amp;IF(DH332="","",DH332)&amp;CHAR(10)&amp;IF(DH333="","",DH333)&amp;CHAR(10)&amp;IF(DH334="","",DH334)&amp;CHAR(10)&amp;IF(DH335="","",DH335)&amp;CHAR(10)&amp;IF(DH336="","",DH336)&amp;CHAR(10)&amp;IF(DH337="","",DH337)&amp;CHAR(10)&amp;IF(DH338="","",DH338)&amp;CHAR(10)&amp;IF(DH339="","",DH339)&amp;CHAR(10)&amp;IF(DH340="","",DH340)&amp;CHAR(10)&amp;IF(DH341="","",DH341)&amp;CHAR(10)&amp;IF(DH342="","",DH342)&amp;CHAR(10)&amp;IF(DH343="","",DH343)&amp;CHAR(10)&amp;IF(DH344="","",DH344)&amp;CHAR(10)&amp;IF(DH345="","",DH345)&amp;CHAR(10)&amp;IF(DH346="","",DH346)&amp;CHAR(10)&amp;IF(DH347="","",DH347)&amp;CHAR(10)&amp;IF(DH348="","",DH348)&amp;CHAR(10)&amp;IF(DH349="","",DH349)&amp;CHAR(10)&amp;IF(DH350="","",DH350)&amp;CHAR(10)&amp;IF(DH351="","",DH351)&amp;CHAR(10)&amp;IF(DH352="","",DH352))</f>
        <v>
</v>
      </c>
      <c r="DI360" s="112"/>
      <c r="DJ360" s="112" t="str">
        <f aca="false">(IF(DJ328="","",DJ328)&amp;CHAR(10)&amp;IF(DJ329="","",DJ329)&amp;CHAR(10)&amp;IF(DJ330="","",DJ330)&amp;CHAR(10)&amp;IF(DJ331="","",DJ331)&amp;CHAR(10)&amp;IF(DJ332="","",DJ332)&amp;CHAR(10)&amp;IF(DJ333="","",DJ333)&amp;CHAR(10)&amp;IF(DJ334="","",DJ334)&amp;CHAR(10)&amp;IF(DJ335="","",DJ335)&amp;CHAR(10)&amp;IF(DJ336="","",DJ336)&amp;CHAR(10)&amp;IF(DJ337="","",DJ337)&amp;CHAR(10)&amp;IF(DJ338="","",DJ338)&amp;CHAR(10)&amp;IF(DJ339="","",DJ339)&amp;CHAR(10)&amp;IF(DJ340="","",DJ340)&amp;CHAR(10)&amp;IF(DJ341="","",DJ341)&amp;CHAR(10)&amp;IF(DJ342="","",DJ342)&amp;CHAR(10)&amp;IF(DJ343="","",DJ343)&amp;CHAR(10)&amp;IF(DJ344="","",DJ344)&amp;CHAR(10)&amp;IF(DJ345="","",DJ345)&amp;CHAR(10)&amp;IF(DJ346="","",DJ346)&amp;CHAR(10)&amp;IF(DJ347="","",DJ347)&amp;CHAR(10)&amp;IF(DJ348="","",DJ348)&amp;CHAR(10)&amp;IF(DJ349="","",DJ349)&amp;CHAR(10)&amp;IF(DJ350="","",DJ350)&amp;CHAR(10)&amp;IF(DJ351="","",DJ351)&amp;CHAR(10)&amp;IF(DJ352="","",DJ352))</f>
        <v>
</v>
      </c>
      <c r="DK360" s="112"/>
      <c r="DL360" s="112" t="str">
        <f aca="false">(IF(DL328="","",DL328)&amp;CHAR(10)&amp;IF(DL329="","",DL329)&amp;CHAR(10)&amp;IF(DL330="","",DL330)&amp;CHAR(10)&amp;IF(DL331="","",DL331)&amp;CHAR(10)&amp;IF(DL332="","",DL332)&amp;CHAR(10)&amp;IF(DL333="","",DL333)&amp;CHAR(10)&amp;IF(DL334="","",DL334)&amp;CHAR(10)&amp;IF(DL335="","",DL335)&amp;CHAR(10)&amp;IF(DL336="","",DL336)&amp;CHAR(10)&amp;IF(DL337="","",DL337)&amp;CHAR(10)&amp;IF(DL338="","",DL338)&amp;CHAR(10)&amp;IF(DL339="","",DL339)&amp;CHAR(10)&amp;IF(DL340="","",DL340)&amp;CHAR(10)&amp;IF(DL341="","",DL341)&amp;CHAR(10)&amp;IF(DL342="","",DL342)&amp;CHAR(10)&amp;IF(DL343="","",DL343)&amp;CHAR(10)&amp;IF(DL344="","",DL344)&amp;CHAR(10)&amp;IF(DL345="","",DL345)&amp;CHAR(10)&amp;IF(DL346="","",DL346)&amp;CHAR(10)&amp;IF(DL347="","",DL347)&amp;CHAR(10)&amp;IF(DL348="","",DL348)&amp;CHAR(10)&amp;IF(DL349="","",DL349)&amp;CHAR(10)&amp;IF(DL350="","",DL350)&amp;CHAR(10)&amp;IF(DL351="","",DL351)&amp;CHAR(10)&amp;IF(DL352="","",DL352))</f>
        <v>
</v>
      </c>
      <c r="DM360" s="112"/>
      <c r="DN360" s="112" t="str">
        <f aca="false">(IF(DN328="","",DN328)&amp;CHAR(10)&amp;IF(DN329="","",DN329)&amp;CHAR(10)&amp;IF(DN330="","",DN330)&amp;CHAR(10)&amp;IF(DN331="","",DN331)&amp;CHAR(10)&amp;IF(DN332="","",DN332)&amp;CHAR(10)&amp;IF(DN333="","",DN333)&amp;CHAR(10)&amp;IF(DN334="","",DN334)&amp;CHAR(10)&amp;IF(DN335="","",DN335)&amp;CHAR(10)&amp;IF(DN336="","",DN336)&amp;CHAR(10)&amp;IF(DN337="","",DN337)&amp;CHAR(10)&amp;IF(DN338="","",DN338)&amp;CHAR(10)&amp;IF(DN339="","",DN339)&amp;CHAR(10)&amp;IF(DN340="","",DN340)&amp;CHAR(10)&amp;IF(DN341="","",DN341)&amp;CHAR(10)&amp;IF(DN342="","",DN342)&amp;CHAR(10)&amp;IF(DN343="","",DN343)&amp;CHAR(10)&amp;IF(DN344="","",DN344)&amp;CHAR(10)&amp;IF(DN345="","",DN345)&amp;CHAR(10)&amp;IF(DN346="","",DN346)&amp;CHAR(10)&amp;IF(DN347="","",DN347)&amp;CHAR(10)&amp;IF(DN348="","",DN348)&amp;CHAR(10)&amp;IF(DN349="","",DN349)&amp;CHAR(10)&amp;IF(DN350="","",DN350)&amp;CHAR(10)&amp;IF(DN351="","",DN351)&amp;CHAR(10)&amp;IF(DN352="","",DN352))</f>
        <v>
</v>
      </c>
      <c r="DO360" s="112"/>
      <c r="DP360" s="112" t="str">
        <f aca="false">(IF(DP328="","",DP328)&amp;CHAR(10)&amp;IF(DP329="","",DP329)&amp;CHAR(10)&amp;IF(DP330="","",DP330)&amp;CHAR(10)&amp;IF(DP331="","",DP331)&amp;CHAR(10)&amp;IF(DP332="","",DP332)&amp;CHAR(10)&amp;IF(DP333="","",DP333)&amp;CHAR(10)&amp;IF(DP334="","",DP334)&amp;CHAR(10)&amp;IF(DP335="","",DP335)&amp;CHAR(10)&amp;IF(DP336="","",DP336)&amp;CHAR(10)&amp;IF(DP337="","",DP337)&amp;CHAR(10)&amp;IF(DP338="","",DP338)&amp;CHAR(10)&amp;IF(DP339="","",DP339)&amp;CHAR(10)&amp;IF(DP340="","",DP340)&amp;CHAR(10)&amp;IF(DP341="","",DP341)&amp;CHAR(10)&amp;IF(DP342="","",DP342)&amp;CHAR(10)&amp;IF(DP343="","",DP343)&amp;CHAR(10)&amp;IF(DP344="","",DP344)&amp;CHAR(10)&amp;IF(DP345="","",DP345)&amp;CHAR(10)&amp;IF(DP346="","",DP346)&amp;CHAR(10)&amp;IF(DP347="","",DP347)&amp;CHAR(10)&amp;IF(DP348="","",DP348)&amp;CHAR(10)&amp;IF(DP349="","",DP349)&amp;CHAR(10)&amp;IF(DP350="","",DP350)&amp;CHAR(10)&amp;IF(DP351="","",DP351)&amp;CHAR(10)&amp;IF(DP352="","",DP352))</f>
        <v>
</v>
      </c>
      <c r="DQ360" s="112"/>
      <c r="DR360" s="112" t="str">
        <f aca="false">(IF(DR328="","",DR328)&amp;CHAR(10)&amp;IF(DR329="","",DR329)&amp;CHAR(10)&amp;IF(DR330="","",DR330)&amp;CHAR(10)&amp;IF(DR331="","",DR331)&amp;CHAR(10)&amp;IF(DR332="","",DR332)&amp;CHAR(10)&amp;IF(DR333="","",DR333)&amp;CHAR(10)&amp;IF(DR334="","",DR334)&amp;CHAR(10)&amp;IF(DR335="","",DR335)&amp;CHAR(10)&amp;IF(DR336="","",DR336)&amp;CHAR(10)&amp;IF(DR337="","",DR337)&amp;CHAR(10)&amp;IF(DR338="","",DR338)&amp;CHAR(10)&amp;IF(DR339="","",DR339)&amp;CHAR(10)&amp;IF(DR340="","",DR340)&amp;CHAR(10)&amp;IF(DR341="","",DR341)&amp;CHAR(10)&amp;IF(DR342="","",DR342)&amp;CHAR(10)&amp;IF(DR343="","",DR343)&amp;CHAR(10)&amp;IF(DR344="","",DR344)&amp;CHAR(10)&amp;IF(DR345="","",DR345)&amp;CHAR(10)&amp;IF(DR346="","",DR346)&amp;CHAR(10)&amp;IF(DR347="","",DR347)&amp;CHAR(10)&amp;IF(DR348="","",DR348)&amp;CHAR(10)&amp;IF(DR349="","",DR349)&amp;CHAR(10)&amp;IF(DR350="","",DR350)&amp;CHAR(10)&amp;IF(DR351="","",DR351)&amp;CHAR(10)&amp;IF(DR352="","",DR352))</f>
        <v>
</v>
      </c>
      <c r="DS360" s="112"/>
      <c r="DT360" s="112" t="str">
        <f aca="false">(IF(DT328="","",DT328)&amp;CHAR(10)&amp;IF(DT329="","",DT329)&amp;CHAR(10)&amp;IF(DT330="","",DT330)&amp;CHAR(10)&amp;IF(DT331="","",DT331)&amp;CHAR(10)&amp;IF(DT332="","",DT332)&amp;CHAR(10)&amp;IF(DT333="","",DT333)&amp;CHAR(10)&amp;IF(DT334="","",DT334)&amp;CHAR(10)&amp;IF(DT335="","",DT335)&amp;CHAR(10)&amp;IF(DT336="","",DT336)&amp;CHAR(10)&amp;IF(DT337="","",DT337)&amp;CHAR(10)&amp;IF(DT338="","",DT338)&amp;CHAR(10)&amp;IF(DT339="","",DT339)&amp;CHAR(10)&amp;IF(DT340="","",DT340)&amp;CHAR(10)&amp;IF(DT341="","",DT341)&amp;CHAR(10)&amp;IF(DT342="","",DT342)&amp;CHAR(10)&amp;IF(DT343="","",DT343)&amp;CHAR(10)&amp;IF(DT344="","",DT344)&amp;CHAR(10)&amp;IF(DT345="","",DT345)&amp;CHAR(10)&amp;IF(DT346="","",DT346)&amp;CHAR(10)&amp;IF(DT347="","",DT347)&amp;CHAR(10)&amp;IF(DT348="","",DT348)&amp;CHAR(10)&amp;IF(DT349="","",DT349)&amp;CHAR(10)&amp;IF(DT350="","",DT350)&amp;CHAR(10)&amp;IF(DT351="","",DT351)&amp;CHAR(10)&amp;IF(DT352="","",DT352))</f>
        <v>
</v>
      </c>
      <c r="DU360" s="112"/>
      <c r="DV360" s="112" t="str">
        <f aca="false">(IF(DV328="","",DV328)&amp;CHAR(10)&amp;IF(DV329="","",DV329)&amp;CHAR(10)&amp;IF(DV330="","",DV330)&amp;CHAR(10)&amp;IF(DV331="","",DV331)&amp;CHAR(10)&amp;IF(DV332="","",DV332)&amp;CHAR(10)&amp;IF(DV333="","",DV333)&amp;CHAR(10)&amp;IF(DV334="","",DV334)&amp;CHAR(10)&amp;IF(DV335="","",DV335)&amp;CHAR(10)&amp;IF(DV336="","",DV336)&amp;CHAR(10)&amp;IF(DV337="","",DV337)&amp;CHAR(10)&amp;IF(DV338="","",DV338)&amp;CHAR(10)&amp;IF(DV339="","",DV339)&amp;CHAR(10)&amp;IF(DV340="","",DV340)&amp;CHAR(10)&amp;IF(DV341="","",DV341)&amp;CHAR(10)&amp;IF(DV342="","",DV342)&amp;CHAR(10)&amp;IF(DV343="","",DV343)&amp;CHAR(10)&amp;IF(DV344="","",DV344)&amp;CHAR(10)&amp;IF(DV345="","",DV345)&amp;CHAR(10)&amp;IF(DV346="","",DV346)&amp;CHAR(10)&amp;IF(DV347="","",DV347)&amp;CHAR(10)&amp;IF(DV348="","",DV348)&amp;CHAR(10)&amp;IF(DV349="","",DV349)&amp;CHAR(10)&amp;IF(DV350="","",DV350)&amp;CHAR(10)&amp;IF(DV351="","",DV351)&amp;CHAR(10)&amp;IF(DV352="","",DV352))</f>
        <v>
</v>
      </c>
      <c r="DW360" s="112"/>
      <c r="DX360" s="112" t="str">
        <f aca="false">(IF(DX328="","",DX328)&amp;CHAR(10)&amp;IF(DX329="","",DX329)&amp;CHAR(10)&amp;IF(DX330="","",DX330)&amp;CHAR(10)&amp;IF(DX331="","",DX331)&amp;CHAR(10)&amp;IF(DX332="","",DX332)&amp;CHAR(10)&amp;IF(DX333="","",DX333)&amp;CHAR(10)&amp;IF(DX334="","",DX334)&amp;CHAR(10)&amp;IF(DX335="","",DX335)&amp;CHAR(10)&amp;IF(DX336="","",DX336)&amp;CHAR(10)&amp;IF(DX337="","",DX337)&amp;CHAR(10)&amp;IF(DX338="","",DX338)&amp;CHAR(10)&amp;IF(DX339="","",DX339)&amp;CHAR(10)&amp;IF(DX340="","",DX340)&amp;CHAR(10)&amp;IF(DX341="","",DX341)&amp;CHAR(10)&amp;IF(DX342="","",DX342)&amp;CHAR(10)&amp;IF(DX343="","",DX343)&amp;CHAR(10)&amp;IF(DX344="","",DX344)&amp;CHAR(10)&amp;IF(DX345="","",DX345)&amp;CHAR(10)&amp;IF(DX346="","",DX346)&amp;CHAR(10)&amp;IF(DX347="","",DX347)&amp;CHAR(10)&amp;IF(DX348="","",DX348)&amp;CHAR(10)&amp;IF(DX349="","",DX349)&amp;CHAR(10)&amp;IF(DX350="","",DX350)&amp;CHAR(10)&amp;IF(DX351="","",DX351)&amp;CHAR(10)&amp;IF(DX352="","",DX352))</f>
        <v>
</v>
      </c>
      <c r="DY360" s="112"/>
      <c r="DZ360" s="112" t="str">
        <f aca="false">(IF(DZ328="","",DZ328)&amp;CHAR(10)&amp;IF(DZ329="","",DZ329)&amp;CHAR(10)&amp;IF(DZ330="","",DZ330)&amp;CHAR(10)&amp;IF(DZ331="","",DZ331)&amp;CHAR(10)&amp;IF(DZ332="","",DZ332)&amp;CHAR(10)&amp;IF(DZ333="","",DZ333)&amp;CHAR(10)&amp;IF(DZ334="","",DZ334)&amp;CHAR(10)&amp;IF(DZ335="","",DZ335)&amp;CHAR(10)&amp;IF(DZ336="","",DZ336)&amp;CHAR(10)&amp;IF(DZ337="","",DZ337)&amp;CHAR(10)&amp;IF(DZ338="","",DZ338)&amp;CHAR(10)&amp;IF(DZ339="","",DZ339)&amp;CHAR(10)&amp;IF(DZ340="","",DZ340)&amp;CHAR(10)&amp;IF(DZ341="","",DZ341)&amp;CHAR(10)&amp;IF(DZ342="","",DZ342)&amp;CHAR(10)&amp;IF(DZ343="","",DZ343)&amp;CHAR(10)&amp;IF(DZ344="","",DZ344)&amp;CHAR(10)&amp;IF(DZ345="","",DZ345)&amp;CHAR(10)&amp;IF(DZ346="","",DZ346)&amp;CHAR(10)&amp;IF(DZ347="","",DZ347)&amp;CHAR(10)&amp;IF(DZ348="","",DZ348)&amp;CHAR(10)&amp;IF(DZ349="","",DZ349)&amp;CHAR(10)&amp;IF(DZ350="","",DZ350)&amp;CHAR(10)&amp;IF(DZ351="","",DZ351)&amp;CHAR(10)&amp;IF(DZ352="","",DZ352))</f>
        <v>
</v>
      </c>
      <c r="EA360" s="112"/>
      <c r="EB360" s="112" t="str">
        <f aca="false">(IF(EB328="","",EB328)&amp;CHAR(10)&amp;IF(EB329="","",EB329)&amp;CHAR(10)&amp;IF(EB330="","",EB330)&amp;CHAR(10)&amp;IF(EB331="","",EB331)&amp;CHAR(10)&amp;IF(EB332="","",EB332)&amp;CHAR(10)&amp;IF(EB333="","",EB333)&amp;CHAR(10)&amp;IF(EB334="","",EB334)&amp;CHAR(10)&amp;IF(EB335="","",EB335)&amp;CHAR(10)&amp;IF(EB336="","",EB336)&amp;CHAR(10)&amp;IF(EB337="","",EB337)&amp;CHAR(10)&amp;IF(EB338="","",EB338)&amp;CHAR(10)&amp;IF(EB339="","",EB339)&amp;CHAR(10)&amp;IF(EB340="","",EB340)&amp;CHAR(10)&amp;IF(EB341="","",EB341)&amp;CHAR(10)&amp;IF(EB342="","",EB342)&amp;CHAR(10)&amp;IF(EB343="","",EB343)&amp;CHAR(10)&amp;IF(EB344="","",EB344)&amp;CHAR(10)&amp;IF(EB345="","",EB345)&amp;CHAR(10)&amp;IF(EB346="","",EB346)&amp;CHAR(10)&amp;IF(EB347="","",EB347)&amp;CHAR(10)&amp;IF(EB348="","",EB348)&amp;CHAR(10)&amp;IF(EB349="","",EB349)&amp;CHAR(10)&amp;IF(EB350="","",EB350)&amp;CHAR(10)&amp;IF(EB351="","",EB351)&amp;CHAR(10)&amp;IF(EB352="","",EB352))</f>
        <v>
</v>
      </c>
      <c r="EC360" s="112"/>
      <c r="ED360" s="112" t="str">
        <f aca="false">(IF(ED328="","",ED328)&amp;CHAR(10)&amp;IF(ED329="","",ED329)&amp;CHAR(10)&amp;IF(ED330="","",ED330)&amp;CHAR(10)&amp;IF(ED331="","",ED331)&amp;CHAR(10)&amp;IF(ED332="","",ED332)&amp;CHAR(10)&amp;IF(ED333="","",ED333)&amp;CHAR(10)&amp;IF(ED334="","",ED334)&amp;CHAR(10)&amp;IF(ED335="","",ED335)&amp;CHAR(10)&amp;IF(ED336="","",ED336)&amp;CHAR(10)&amp;IF(ED337="","",ED337)&amp;CHAR(10)&amp;IF(ED338="","",ED338)&amp;CHAR(10)&amp;IF(ED339="","",ED339)&amp;CHAR(10)&amp;IF(ED340="","",ED340)&amp;CHAR(10)&amp;IF(ED341="","",ED341)&amp;CHAR(10)&amp;IF(ED342="","",ED342)&amp;CHAR(10)&amp;IF(ED343="","",ED343)&amp;CHAR(10)&amp;IF(ED344="","",ED344)&amp;CHAR(10)&amp;IF(ED345="","",ED345)&amp;CHAR(10)&amp;IF(ED346="","",ED346)&amp;CHAR(10)&amp;IF(ED347="","",ED347)&amp;CHAR(10)&amp;IF(ED348="","",ED348)&amp;CHAR(10)&amp;IF(ED349="","",ED349)&amp;CHAR(10)&amp;IF(ED350="","",ED350)&amp;CHAR(10)&amp;IF(ED351="","",ED351)&amp;CHAR(10)&amp;IF(ED352="","",ED352))</f>
        <v>
</v>
      </c>
      <c r="EE360" s="112"/>
      <c r="EF360" s="112" t="str">
        <f aca="false">(IF(EF328="","",EF328)&amp;CHAR(10)&amp;IF(EF329="","",EF329)&amp;CHAR(10)&amp;IF(EF330="","",EF330)&amp;CHAR(10)&amp;IF(EF331="","",EF331)&amp;CHAR(10)&amp;IF(EF332="","",EF332)&amp;CHAR(10)&amp;IF(EF333="","",EF333)&amp;CHAR(10)&amp;IF(EF334="","",EF334)&amp;CHAR(10)&amp;IF(EF335="","",EF335)&amp;CHAR(10)&amp;IF(EF336="","",EF336)&amp;CHAR(10)&amp;IF(EF337="","",EF337)&amp;CHAR(10)&amp;IF(EF338="","",EF338)&amp;CHAR(10)&amp;IF(EF339="","",EF339)&amp;CHAR(10)&amp;IF(EF340="","",EF340)&amp;CHAR(10)&amp;IF(EF341="","",EF341)&amp;CHAR(10)&amp;IF(EF342="","",EF342)&amp;CHAR(10)&amp;IF(EF343="","",EF343)&amp;CHAR(10)&amp;IF(EF344="","",EF344)&amp;CHAR(10)&amp;IF(EF345="","",EF345)&amp;CHAR(10)&amp;IF(EF346="","",EF346)&amp;CHAR(10)&amp;IF(EF347="","",EF347)&amp;CHAR(10)&amp;IF(EF348="","",EF348)&amp;CHAR(10)&amp;IF(EF349="","",EF349)&amp;CHAR(10)&amp;IF(EF350="","",EF350)&amp;CHAR(10)&amp;IF(EF351="","",EF351)&amp;CHAR(10)&amp;IF(EF352="","",EF352))</f>
        <v>
</v>
      </c>
      <c r="EG360" s="112"/>
      <c r="EH360" s="112" t="str">
        <f aca="false">(IF(EH328="","",EH328)&amp;CHAR(10)&amp;IF(EH329="","",EH329)&amp;CHAR(10)&amp;IF(EH330="","",EH330)&amp;CHAR(10)&amp;IF(EH331="","",EH331)&amp;CHAR(10)&amp;IF(EH332="","",EH332)&amp;CHAR(10)&amp;IF(EH333="","",EH333)&amp;CHAR(10)&amp;IF(EH334="","",EH334)&amp;CHAR(10)&amp;IF(EH335="","",EH335)&amp;CHAR(10)&amp;IF(EH336="","",EH336)&amp;CHAR(10)&amp;IF(EH337="","",EH337)&amp;CHAR(10)&amp;IF(EH338="","",EH338)&amp;CHAR(10)&amp;IF(EH339="","",EH339)&amp;CHAR(10)&amp;IF(EH340="","",EH340)&amp;CHAR(10)&amp;IF(EH341="","",EH341)&amp;CHAR(10)&amp;IF(EH342="","",EH342)&amp;CHAR(10)&amp;IF(EH343="","",EH343)&amp;CHAR(10)&amp;IF(EH344="","",EH344)&amp;CHAR(10)&amp;IF(EH345="","",EH345)&amp;CHAR(10)&amp;IF(EH346="","",EH346)&amp;CHAR(10)&amp;IF(EH347="","",EH347)&amp;CHAR(10)&amp;IF(EH348="","",EH348)&amp;CHAR(10)&amp;IF(EH349="","",EH349)&amp;CHAR(10)&amp;IF(EH350="","",EH350)&amp;CHAR(10)&amp;IF(EH351="","",EH351)&amp;CHAR(10)&amp;IF(EH352="","",EH352))</f>
        <v>
</v>
      </c>
      <c r="EI360" s="112"/>
      <c r="EJ360" s="112" t="str">
        <f aca="false">(IF(EJ328="","",EJ328)&amp;CHAR(10)&amp;IF(EJ329="","",EJ329)&amp;CHAR(10)&amp;IF(EJ330="","",EJ330)&amp;CHAR(10)&amp;IF(EJ331="","",EJ331)&amp;CHAR(10)&amp;IF(EJ332="","",EJ332)&amp;CHAR(10)&amp;IF(EJ333="","",EJ333)&amp;CHAR(10)&amp;IF(EJ334="","",EJ334)&amp;CHAR(10)&amp;IF(EJ335="","",EJ335)&amp;CHAR(10)&amp;IF(EJ336="","",EJ336)&amp;CHAR(10)&amp;IF(EJ337="","",EJ337)&amp;CHAR(10)&amp;IF(EJ338="","",EJ338)&amp;CHAR(10)&amp;IF(EJ339="","",EJ339)&amp;CHAR(10)&amp;IF(EJ340="","",EJ340)&amp;CHAR(10)&amp;IF(EJ341="","",EJ341)&amp;CHAR(10)&amp;IF(EJ342="","",EJ342)&amp;CHAR(10)&amp;IF(EJ343="","",EJ343)&amp;CHAR(10)&amp;IF(EJ344="","",EJ344)&amp;CHAR(10)&amp;IF(EJ345="","",EJ345)&amp;CHAR(10)&amp;IF(EJ346="","",EJ346)&amp;CHAR(10)&amp;IF(EJ347="","",EJ347)&amp;CHAR(10)&amp;IF(EJ348="","",EJ348)&amp;CHAR(10)&amp;IF(EJ349="","",EJ349)&amp;CHAR(10)&amp;IF(EJ350="","",EJ350)&amp;CHAR(10)&amp;IF(EJ351="","",EJ351)&amp;CHAR(10)&amp;IF(EJ352="","",EJ352))</f>
        <v>
</v>
      </c>
      <c r="EK360" s="112"/>
      <c r="EL360" s="112" t="str">
        <f aca="false">(IF(EL328="","",EL328)&amp;CHAR(10)&amp;IF(EL329="","",EL329)&amp;CHAR(10)&amp;IF(EL330="","",EL330)&amp;CHAR(10)&amp;IF(EL331="","",EL331)&amp;CHAR(10)&amp;IF(EL332="","",EL332)&amp;CHAR(10)&amp;IF(EL333="","",EL333)&amp;CHAR(10)&amp;IF(EL334="","",EL334)&amp;CHAR(10)&amp;IF(EL335="","",EL335)&amp;CHAR(10)&amp;IF(EL336="","",EL336)&amp;CHAR(10)&amp;IF(EL337="","",EL337)&amp;CHAR(10)&amp;IF(EL338="","",EL338)&amp;CHAR(10)&amp;IF(EL339="","",EL339)&amp;CHAR(10)&amp;IF(EL340="","",EL340)&amp;CHAR(10)&amp;IF(EL341="","",EL341)&amp;CHAR(10)&amp;IF(EL342="","",EL342)&amp;CHAR(10)&amp;IF(EL343="","",EL343)&amp;CHAR(10)&amp;IF(EL344="","",EL344)&amp;CHAR(10)&amp;IF(EL345="","",EL345)&amp;CHAR(10)&amp;IF(EL346="","",EL346)&amp;CHAR(10)&amp;IF(EL347="","",EL347)&amp;CHAR(10)&amp;IF(EL348="","",EL348)&amp;CHAR(10)&amp;IF(EL349="","",EL349)&amp;CHAR(10)&amp;IF(EL350="","",EL350)&amp;CHAR(10)&amp;IF(EL351="","",EL351)&amp;CHAR(10)&amp;IF(EL352="","",EL352))</f>
        <v>
</v>
      </c>
      <c r="EM360" s="112"/>
      <c r="EN360" s="112" t="str">
        <f aca="false">(IF(EN328="","",EN328)&amp;CHAR(10)&amp;IF(EN329="","",EN329)&amp;CHAR(10)&amp;IF(EN330="","",EN330)&amp;CHAR(10)&amp;IF(EN331="","",EN331)&amp;CHAR(10)&amp;IF(EN332="","",EN332)&amp;CHAR(10)&amp;IF(EN333="","",EN333)&amp;CHAR(10)&amp;IF(EN334="","",EN334)&amp;CHAR(10)&amp;IF(EN335="","",EN335)&amp;CHAR(10)&amp;IF(EN336="","",EN336)&amp;CHAR(10)&amp;IF(EN337="","",EN337)&amp;CHAR(10)&amp;IF(EN338="","",EN338)&amp;CHAR(10)&amp;IF(EN339="","",EN339)&amp;CHAR(10)&amp;IF(EN340="","",EN340)&amp;CHAR(10)&amp;IF(EN341="","",EN341)&amp;CHAR(10)&amp;IF(EN342="","",EN342)&amp;CHAR(10)&amp;IF(EN343="","",EN343)&amp;CHAR(10)&amp;IF(EN344="","",EN344)&amp;CHAR(10)&amp;IF(EN345="","",EN345)&amp;CHAR(10)&amp;IF(EN346="","",EN346)&amp;CHAR(10)&amp;IF(EN347="","",EN347)&amp;CHAR(10)&amp;IF(EN348="","",EN348)&amp;CHAR(10)&amp;IF(EN349="","",EN349)&amp;CHAR(10)&amp;IF(EN350="","",EN350)&amp;CHAR(10)&amp;IF(EN351="","",EN351)&amp;CHAR(10)&amp;IF(EN352="","",EN352))</f>
        <v>
</v>
      </c>
      <c r="EO360" s="112"/>
      <c r="EP360" s="112" t="str">
        <f aca="false">(IF(EP328="","",EP328)&amp;CHAR(10)&amp;IF(EP329="","",EP329)&amp;CHAR(10)&amp;IF(EP330="","",EP330)&amp;CHAR(10)&amp;IF(EP331="","",EP331)&amp;CHAR(10)&amp;IF(EP332="","",EP332)&amp;CHAR(10)&amp;IF(EP333="","",EP333)&amp;CHAR(10)&amp;IF(EP334="","",EP334)&amp;CHAR(10)&amp;IF(EP335="","",EP335)&amp;CHAR(10)&amp;IF(EP336="","",EP336)&amp;CHAR(10)&amp;IF(EP337="","",EP337)&amp;CHAR(10)&amp;IF(EP338="","",EP338)&amp;CHAR(10)&amp;IF(EP339="","",EP339)&amp;CHAR(10)&amp;IF(EP340="","",EP340)&amp;CHAR(10)&amp;IF(EP341="","",EP341)&amp;CHAR(10)&amp;IF(EP342="","",EP342)&amp;CHAR(10)&amp;IF(EP343="","",EP343)&amp;CHAR(10)&amp;IF(EP344="","",EP344)&amp;CHAR(10)&amp;IF(EP345="","",EP345)&amp;CHAR(10)&amp;IF(EP346="","",EP346)&amp;CHAR(10)&amp;IF(EP347="","",EP347)&amp;CHAR(10)&amp;IF(EP348="","",EP348)&amp;CHAR(10)&amp;IF(EP349="","",EP349)&amp;CHAR(10)&amp;IF(EP350="","",EP350)&amp;CHAR(10)&amp;IF(EP351="","",EP351)&amp;CHAR(10)&amp;IF(EP352="","",EP352))</f>
        <v>
</v>
      </c>
      <c r="EQ360" s="112"/>
      <c r="ER360" s="112" t="str">
        <f aca="false">(IF(ER328="","",ER328)&amp;CHAR(10)&amp;IF(ER329="","",ER329)&amp;CHAR(10)&amp;IF(ER330="","",ER330)&amp;CHAR(10)&amp;IF(ER331="","",ER331)&amp;CHAR(10)&amp;IF(ER332="","",ER332)&amp;CHAR(10)&amp;IF(ER333="","",ER333)&amp;CHAR(10)&amp;IF(ER334="","",ER334)&amp;CHAR(10)&amp;IF(ER335="","",ER335)&amp;CHAR(10)&amp;IF(ER336="","",ER336)&amp;CHAR(10)&amp;IF(ER337="","",ER337)&amp;CHAR(10)&amp;IF(ER338="","",ER338)&amp;CHAR(10)&amp;IF(ER339="","",ER339)&amp;CHAR(10)&amp;IF(ER340="","",ER340)&amp;CHAR(10)&amp;IF(ER341="","",ER341)&amp;CHAR(10)&amp;IF(ER342="","",ER342)&amp;CHAR(10)&amp;IF(ER343="","",ER343)&amp;CHAR(10)&amp;IF(ER344="","",ER344)&amp;CHAR(10)&amp;IF(ER345="","",ER345)&amp;CHAR(10)&amp;IF(ER346="","",ER346)&amp;CHAR(10)&amp;IF(ER347="","",ER347)&amp;CHAR(10)&amp;IF(ER348="","",ER348)&amp;CHAR(10)&amp;IF(ER349="","",ER349)&amp;CHAR(10)&amp;IF(ER350="","",ER350)&amp;CHAR(10)&amp;IF(ER351="","",ER351)&amp;CHAR(10)&amp;IF(ER352="","",ER352))</f>
        <v>
</v>
      </c>
      <c r="ES360" s="112"/>
      <c r="ET360" s="112" t="str">
        <f aca="false">(IF(ET328="","",ET328)&amp;CHAR(10)&amp;IF(ET329="","",ET329)&amp;CHAR(10)&amp;IF(ET330="","",ET330)&amp;CHAR(10)&amp;IF(ET331="","",ET331)&amp;CHAR(10)&amp;IF(ET332="","",ET332)&amp;CHAR(10)&amp;IF(ET333="","",ET333)&amp;CHAR(10)&amp;IF(ET334="","",ET334)&amp;CHAR(10)&amp;IF(ET335="","",ET335)&amp;CHAR(10)&amp;IF(ET336="","",ET336)&amp;CHAR(10)&amp;IF(ET337="","",ET337)&amp;CHAR(10)&amp;IF(ET338="","",ET338)&amp;CHAR(10)&amp;IF(ET339="","",ET339)&amp;CHAR(10)&amp;IF(ET340="","",ET340)&amp;CHAR(10)&amp;IF(ET341="","",ET341)&amp;CHAR(10)&amp;IF(ET342="","",ET342)&amp;CHAR(10)&amp;IF(ET343="","",ET343)&amp;CHAR(10)&amp;IF(ET344="","",ET344)&amp;CHAR(10)&amp;IF(ET345="","",ET345)&amp;CHAR(10)&amp;IF(ET346="","",ET346)&amp;CHAR(10)&amp;IF(ET347="","",ET347)&amp;CHAR(10)&amp;IF(ET348="","",ET348)&amp;CHAR(10)&amp;IF(ET349="","",ET349)&amp;CHAR(10)&amp;IF(ET350="","",ET350)&amp;CHAR(10)&amp;IF(ET351="","",ET351)&amp;CHAR(10)&amp;IF(ET352="","",ET352))</f>
        <v>
</v>
      </c>
      <c r="EU360" s="112"/>
      <c r="EV360" s="112" t="str">
        <f aca="false">(IF(EV328="","",EV328)&amp;CHAR(10)&amp;IF(EV329="","",EV329)&amp;CHAR(10)&amp;IF(EV330="","",EV330)&amp;CHAR(10)&amp;IF(EV331="","",EV331)&amp;CHAR(10)&amp;IF(EV332="","",EV332)&amp;CHAR(10)&amp;IF(EV333="","",EV333)&amp;CHAR(10)&amp;IF(EV334="","",EV334)&amp;CHAR(10)&amp;IF(EV335="","",EV335)&amp;CHAR(10)&amp;IF(EV336="","",EV336)&amp;CHAR(10)&amp;IF(EV337="","",EV337)&amp;CHAR(10)&amp;IF(EV338="","",EV338)&amp;CHAR(10)&amp;IF(EV339="","",EV339)&amp;CHAR(10)&amp;IF(EV340="","",EV340)&amp;CHAR(10)&amp;IF(EV341="","",EV341)&amp;CHAR(10)&amp;IF(EV342="","",EV342)&amp;CHAR(10)&amp;IF(EV343="","",EV343)&amp;CHAR(10)&amp;IF(EV344="","",EV344)&amp;CHAR(10)&amp;IF(EV345="","",EV345)&amp;CHAR(10)&amp;IF(EV346="","",EV346)&amp;CHAR(10)&amp;IF(EV347="","",EV347)&amp;CHAR(10)&amp;IF(EV348="","",EV348)&amp;CHAR(10)&amp;IF(EV349="","",EV349)&amp;CHAR(10)&amp;IF(EV350="","",EV350)&amp;CHAR(10)&amp;IF(EV351="","",EV351)&amp;CHAR(10)&amp;IF(EV352="","",EV352))</f>
        <v>
</v>
      </c>
      <c r="EW360" s="112"/>
      <c r="EX360" s="112" t="str">
        <f aca="false">(IF(EX328="","",EX328)&amp;CHAR(10)&amp;IF(EX329="","",EX329)&amp;CHAR(10)&amp;IF(EX330="","",EX330)&amp;CHAR(10)&amp;IF(EX331="","",EX331)&amp;CHAR(10)&amp;IF(EX332="","",EX332)&amp;CHAR(10)&amp;IF(EX333="","",EX333)&amp;CHAR(10)&amp;IF(EX334="","",EX334)&amp;CHAR(10)&amp;IF(EX335="","",EX335)&amp;CHAR(10)&amp;IF(EX336="","",EX336)&amp;CHAR(10)&amp;IF(EX337="","",EX337)&amp;CHAR(10)&amp;IF(EX338="","",EX338)&amp;CHAR(10)&amp;IF(EX339="","",EX339)&amp;CHAR(10)&amp;IF(EX340="","",EX340)&amp;CHAR(10)&amp;IF(EX341="","",EX341)&amp;CHAR(10)&amp;IF(EX342="","",EX342)&amp;CHAR(10)&amp;IF(EX343="","",EX343)&amp;CHAR(10)&amp;IF(EX344="","",EX344)&amp;CHAR(10)&amp;IF(EX345="","",EX345)&amp;CHAR(10)&amp;IF(EX346="","",EX346)&amp;CHAR(10)&amp;IF(EX347="","",EX347)&amp;CHAR(10)&amp;IF(EX348="","",EX348)&amp;CHAR(10)&amp;IF(EX349="","",EX349)&amp;CHAR(10)&amp;IF(EX350="","",EX350)&amp;CHAR(10)&amp;IF(EX351="","",EX351)&amp;CHAR(10)&amp;IF(EX352="","",EX352))</f>
        <v>
</v>
      </c>
      <c r="EY360" s="112"/>
      <c r="EZ360" s="112" t="str">
        <f aca="false">(IF(EZ328="","",EZ328)&amp;CHAR(10)&amp;IF(EZ329="","",EZ329)&amp;CHAR(10)&amp;IF(EZ330="","",EZ330)&amp;CHAR(10)&amp;IF(EZ331="","",EZ331)&amp;CHAR(10)&amp;IF(EZ332="","",EZ332)&amp;CHAR(10)&amp;IF(EZ333="","",EZ333)&amp;CHAR(10)&amp;IF(EZ334="","",EZ334)&amp;CHAR(10)&amp;IF(EZ335="","",EZ335)&amp;CHAR(10)&amp;IF(EZ336="","",EZ336)&amp;CHAR(10)&amp;IF(EZ337="","",EZ337)&amp;CHAR(10)&amp;IF(EZ338="","",EZ338)&amp;CHAR(10)&amp;IF(EZ339="","",EZ339)&amp;CHAR(10)&amp;IF(EZ340="","",EZ340)&amp;CHAR(10)&amp;IF(EZ341="","",EZ341)&amp;CHAR(10)&amp;IF(EZ342="","",EZ342)&amp;CHAR(10)&amp;IF(EZ343="","",EZ343)&amp;CHAR(10)&amp;IF(EZ344="","",EZ344)&amp;CHAR(10)&amp;IF(EZ345="","",EZ345)&amp;CHAR(10)&amp;IF(EZ346="","",EZ346)&amp;CHAR(10)&amp;IF(EZ347="","",EZ347)&amp;CHAR(10)&amp;IF(EZ348="","",EZ348)&amp;CHAR(10)&amp;IF(EZ349="","",EZ349)&amp;CHAR(10)&amp;IF(EZ350="","",EZ350)&amp;CHAR(10)&amp;IF(EZ351="","",EZ351)&amp;CHAR(10)&amp;IF(EZ352="","",EZ352))</f>
        <v>
</v>
      </c>
      <c r="FA360" s="112"/>
      <c r="FB360" s="112" t="str">
        <f aca="false">(IF(FB328="","",FB328)&amp;CHAR(10)&amp;IF(FB329="","",FB329)&amp;CHAR(10)&amp;IF(FB330="","",FB330)&amp;CHAR(10)&amp;IF(FB331="","",FB331)&amp;CHAR(10)&amp;IF(FB332="","",FB332)&amp;CHAR(10)&amp;IF(FB333="","",FB333)&amp;CHAR(10)&amp;IF(FB334="","",FB334)&amp;CHAR(10)&amp;IF(FB335="","",FB335)&amp;CHAR(10)&amp;IF(FB336="","",FB336)&amp;CHAR(10)&amp;IF(FB337="","",FB337)&amp;CHAR(10)&amp;IF(FB338="","",FB338)&amp;CHAR(10)&amp;IF(FB339="","",FB339)&amp;CHAR(10)&amp;IF(FB340="","",FB340)&amp;CHAR(10)&amp;IF(FB341="","",FB341)&amp;CHAR(10)&amp;IF(FB342="","",FB342)&amp;CHAR(10)&amp;IF(FB343="","",FB343)&amp;CHAR(10)&amp;IF(FB344="","",FB344)&amp;CHAR(10)&amp;IF(FB345="","",FB345)&amp;CHAR(10)&amp;IF(FB346="","",FB346)&amp;CHAR(10)&amp;IF(FB347="","",FB347)&amp;CHAR(10)&amp;IF(FB348="","",FB348)&amp;CHAR(10)&amp;IF(FB349="","",FB349)&amp;CHAR(10)&amp;IF(FB350="","",FB350)&amp;CHAR(10)&amp;IF(FB351="","",FB351)&amp;CHAR(10)&amp;IF(FB352="","",FB352))</f>
        <v>
</v>
      </c>
      <c r="FC360" s="112"/>
      <c r="FD360" s="112" t="str">
        <f aca="false">(IF(FD328="","",FD328)&amp;CHAR(10)&amp;IF(FD329="","",FD329)&amp;CHAR(10)&amp;IF(FD330="","",FD330)&amp;CHAR(10)&amp;IF(FD331="","",FD331)&amp;CHAR(10)&amp;IF(FD332="","",FD332)&amp;CHAR(10)&amp;IF(FD333="","",FD333)&amp;CHAR(10)&amp;IF(FD334="","",FD334)&amp;CHAR(10)&amp;IF(FD335="","",FD335)&amp;CHAR(10)&amp;IF(FD336="","",FD336)&amp;CHAR(10)&amp;IF(FD337="","",FD337)&amp;CHAR(10)&amp;IF(FD338="","",FD338)&amp;CHAR(10)&amp;IF(FD339="","",FD339)&amp;CHAR(10)&amp;IF(FD340="","",FD340)&amp;CHAR(10)&amp;IF(FD341="","",FD341)&amp;CHAR(10)&amp;IF(FD342="","",FD342)&amp;CHAR(10)&amp;IF(FD343="","",FD343)&amp;CHAR(10)&amp;IF(FD344="","",FD344)&amp;CHAR(10)&amp;IF(FD345="","",FD345)&amp;CHAR(10)&amp;IF(FD346="","",FD346)&amp;CHAR(10)&amp;IF(FD347="","",FD347)&amp;CHAR(10)&amp;IF(FD348="","",FD348)&amp;CHAR(10)&amp;IF(FD349="","",FD349)&amp;CHAR(10)&amp;IF(FD350="","",FD350)&amp;CHAR(10)&amp;IF(FD351="","",FD351)&amp;CHAR(10)&amp;IF(FD352="","",FD352))</f>
        <v>
</v>
      </c>
      <c r="FE360" s="112"/>
    </row>
    <row r="361" customFormat="false" ht="14.6" hidden="false" customHeight="false" outlineLevel="0" collapsed="false">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c r="BB361" s="112"/>
      <c r="BC361" s="112"/>
      <c r="BD361" s="112"/>
      <c r="BE361" s="112"/>
      <c r="BF361" s="112"/>
      <c r="BG361" s="112"/>
      <c r="BH361" s="112"/>
      <c r="BI361" s="112"/>
      <c r="BJ361" s="112"/>
      <c r="BK361" s="112"/>
      <c r="BL361" s="112"/>
      <c r="BM361" s="112"/>
      <c r="BN361" s="112"/>
      <c r="BO361" s="112"/>
      <c r="BP361" s="112"/>
      <c r="BQ361" s="112"/>
      <c r="BR361" s="112"/>
      <c r="BS361" s="112"/>
      <c r="BT361" s="112"/>
      <c r="BU361" s="112"/>
      <c r="BV361" s="112"/>
      <c r="BW361" s="112"/>
      <c r="BX361" s="112"/>
      <c r="BY361" s="112"/>
      <c r="BZ361" s="112"/>
      <c r="CA361" s="112"/>
      <c r="CB361" s="112"/>
      <c r="CC361" s="112"/>
      <c r="CD361" s="112"/>
      <c r="CE361" s="112"/>
      <c r="CF361" s="112"/>
      <c r="CG361" s="112"/>
      <c r="CH361" s="112"/>
      <c r="CI361" s="112"/>
      <c r="CJ361" s="112"/>
      <c r="CK361" s="112"/>
      <c r="CL361" s="112"/>
      <c r="CM361" s="112"/>
      <c r="CN361" s="112"/>
      <c r="CO361" s="112"/>
      <c r="CP361" s="112"/>
      <c r="CQ361" s="112"/>
      <c r="CR361" s="112"/>
      <c r="CS361" s="112"/>
      <c r="CT361" s="112"/>
      <c r="CU361" s="112"/>
      <c r="CV361" s="112"/>
      <c r="CW361" s="112"/>
      <c r="CX361" s="112"/>
      <c r="CY361" s="112"/>
      <c r="CZ361" s="112"/>
      <c r="DA361" s="112"/>
      <c r="DB361" s="112"/>
      <c r="DC361" s="112"/>
      <c r="DD361" s="112"/>
      <c r="DE361" s="112"/>
      <c r="DF361" s="112"/>
      <c r="DG361" s="112"/>
      <c r="DH361" s="112"/>
      <c r="DI361" s="112"/>
      <c r="DJ361" s="112"/>
      <c r="DK361" s="112"/>
      <c r="DL361" s="112"/>
      <c r="DM361" s="112"/>
      <c r="DN361" s="112"/>
      <c r="DO361" s="112"/>
      <c r="DP361" s="112"/>
      <c r="DQ361" s="112"/>
      <c r="DR361" s="112"/>
      <c r="DS361" s="112"/>
      <c r="DT361" s="112"/>
      <c r="DU361" s="112"/>
      <c r="DV361" s="112"/>
      <c r="DW361" s="112"/>
      <c r="DX361" s="112"/>
      <c r="DY361" s="112"/>
      <c r="DZ361" s="112"/>
      <c r="EA361" s="112"/>
      <c r="EB361" s="112"/>
      <c r="EC361" s="112"/>
      <c r="ED361" s="112"/>
      <c r="EE361" s="112"/>
      <c r="EF361" s="112"/>
      <c r="EG361" s="112"/>
      <c r="EH361" s="112"/>
      <c r="EI361" s="112"/>
      <c r="EJ361" s="112"/>
      <c r="EK361" s="112"/>
      <c r="EL361" s="112"/>
      <c r="EM361" s="112"/>
      <c r="EN361" s="112"/>
      <c r="EO361" s="112"/>
      <c r="EP361" s="112"/>
      <c r="EQ361" s="112"/>
      <c r="ER361" s="112"/>
      <c r="ES361" s="112"/>
      <c r="ET361" s="112"/>
      <c r="EU361" s="112"/>
      <c r="EV361" s="112"/>
      <c r="EW361" s="112"/>
      <c r="EX361" s="112"/>
      <c r="EY361" s="112"/>
      <c r="EZ361" s="112"/>
      <c r="FA361" s="112"/>
      <c r="FB361" s="112"/>
      <c r="FC361" s="112"/>
      <c r="FD361" s="112"/>
      <c r="FE361" s="112"/>
    </row>
    <row r="362" customFormat="false" ht="14.6" hidden="false" customHeight="false" outlineLevel="0" collapsed="false">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c r="BB362" s="112"/>
      <c r="BC362" s="112"/>
      <c r="BD362" s="112"/>
      <c r="BE362" s="112"/>
      <c r="BF362" s="112"/>
      <c r="BG362" s="112"/>
      <c r="BH362" s="112"/>
      <c r="BI362" s="112"/>
      <c r="BJ362" s="112"/>
      <c r="BK362" s="112"/>
      <c r="BL362" s="112"/>
      <c r="BM362" s="112"/>
      <c r="BN362" s="112"/>
      <c r="BO362" s="112"/>
      <c r="BP362" s="112"/>
      <c r="BQ362" s="112"/>
      <c r="BR362" s="112"/>
      <c r="BS362" s="112"/>
      <c r="BT362" s="112"/>
      <c r="BU362" s="112"/>
      <c r="BV362" s="112"/>
      <c r="BW362" s="112"/>
      <c r="BX362" s="112"/>
      <c r="BY362" s="112"/>
      <c r="BZ362" s="112"/>
      <c r="CA362" s="112"/>
      <c r="CB362" s="112"/>
      <c r="CC362" s="112"/>
      <c r="CD362" s="112"/>
      <c r="CE362" s="112"/>
      <c r="CF362" s="112"/>
      <c r="CG362" s="112"/>
      <c r="CH362" s="112"/>
      <c r="CI362" s="112"/>
      <c r="CJ362" s="112"/>
      <c r="CK362" s="112"/>
      <c r="CL362" s="112"/>
      <c r="CM362" s="112"/>
      <c r="CN362" s="112"/>
      <c r="CO362" s="112"/>
      <c r="CP362" s="112"/>
      <c r="CQ362" s="112"/>
      <c r="CR362" s="112"/>
      <c r="CS362" s="112"/>
      <c r="CT362" s="112"/>
      <c r="CU362" s="112"/>
      <c r="CV362" s="112"/>
      <c r="CW362" s="112"/>
      <c r="CX362" s="112"/>
      <c r="CY362" s="112"/>
      <c r="CZ362" s="112"/>
      <c r="DA362" s="112"/>
      <c r="DB362" s="112"/>
      <c r="DC362" s="112"/>
      <c r="DD362" s="112"/>
      <c r="DE362" s="112"/>
      <c r="DF362" s="112"/>
      <c r="DG362" s="112"/>
      <c r="DH362" s="112"/>
      <c r="DI362" s="112"/>
      <c r="DJ362" s="112"/>
      <c r="DK362" s="112"/>
      <c r="DL362" s="112"/>
      <c r="DM362" s="112"/>
      <c r="DN362" s="112"/>
      <c r="DO362" s="112"/>
      <c r="DP362" s="112"/>
      <c r="DQ362" s="112"/>
      <c r="DR362" s="112"/>
      <c r="DS362" s="112"/>
      <c r="DT362" s="112"/>
      <c r="DU362" s="112"/>
      <c r="DV362" s="112"/>
      <c r="DW362" s="112"/>
      <c r="DX362" s="112"/>
      <c r="DY362" s="112"/>
      <c r="DZ362" s="112"/>
      <c r="EA362" s="112"/>
      <c r="EB362" s="112"/>
      <c r="EC362" s="112"/>
      <c r="ED362" s="112"/>
      <c r="EE362" s="112"/>
      <c r="EF362" s="112"/>
      <c r="EG362" s="112"/>
      <c r="EH362" s="112"/>
      <c r="EI362" s="112"/>
      <c r="EJ362" s="112"/>
      <c r="EK362" s="112"/>
      <c r="EL362" s="112"/>
      <c r="EM362" s="112"/>
      <c r="EN362" s="112"/>
      <c r="EO362" s="112"/>
      <c r="EP362" s="112"/>
      <c r="EQ362" s="112"/>
      <c r="ER362" s="112"/>
      <c r="ES362" s="112"/>
      <c r="ET362" s="112"/>
      <c r="EU362" s="112"/>
      <c r="EV362" s="112"/>
      <c r="EW362" s="112"/>
      <c r="EX362" s="112"/>
      <c r="EY362" s="112"/>
      <c r="EZ362" s="112"/>
      <c r="FA362" s="112"/>
      <c r="FB362" s="112"/>
      <c r="FC362" s="112"/>
      <c r="FD362" s="112"/>
      <c r="FE362" s="112"/>
    </row>
    <row r="363" customFormat="false" ht="14.6" hidden="false" customHeight="false" outlineLevel="0" collapsed="false">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c r="BB363" s="112"/>
      <c r="BC363" s="112"/>
      <c r="BD363" s="112"/>
      <c r="BE363" s="112"/>
      <c r="BF363" s="112"/>
      <c r="BG363" s="112"/>
      <c r="BH363" s="112"/>
      <c r="BI363" s="112"/>
      <c r="BJ363" s="112"/>
      <c r="BK363" s="112"/>
      <c r="BL363" s="112"/>
      <c r="BM363" s="112"/>
      <c r="BN363" s="112"/>
      <c r="BO363" s="112"/>
      <c r="BP363" s="112"/>
      <c r="BQ363" s="112"/>
      <c r="BR363" s="112"/>
      <c r="BS363" s="112"/>
      <c r="BT363" s="112"/>
      <c r="BU363" s="112"/>
      <c r="BV363" s="112"/>
      <c r="BW363" s="112"/>
      <c r="BX363" s="112"/>
      <c r="BY363" s="112"/>
      <c r="BZ363" s="112"/>
      <c r="CA363" s="112"/>
      <c r="CB363" s="112"/>
      <c r="CC363" s="112"/>
      <c r="CD363" s="112"/>
      <c r="CE363" s="112"/>
      <c r="CF363" s="112"/>
      <c r="CG363" s="112"/>
      <c r="CH363" s="112"/>
      <c r="CI363" s="112"/>
      <c r="CJ363" s="112"/>
      <c r="CK363" s="112"/>
      <c r="CL363" s="112"/>
      <c r="CM363" s="112"/>
      <c r="CN363" s="112"/>
      <c r="CO363" s="112"/>
      <c r="CP363" s="112"/>
      <c r="CQ363" s="112"/>
      <c r="CR363" s="112"/>
      <c r="CS363" s="112"/>
      <c r="CT363" s="112"/>
      <c r="CU363" s="112"/>
      <c r="CV363" s="112"/>
      <c r="CW363" s="112"/>
      <c r="CX363" s="112"/>
      <c r="CY363" s="112"/>
      <c r="CZ363" s="112"/>
      <c r="DA363" s="112"/>
      <c r="DB363" s="112"/>
      <c r="DC363" s="112"/>
      <c r="DD363" s="112"/>
      <c r="DE363" s="112"/>
      <c r="DF363" s="112"/>
      <c r="DG363" s="112"/>
      <c r="DH363" s="112"/>
      <c r="DI363" s="112"/>
      <c r="DJ363" s="112"/>
      <c r="DK363" s="112"/>
      <c r="DL363" s="112"/>
      <c r="DM363" s="112"/>
      <c r="DN363" s="112"/>
      <c r="DO363" s="112"/>
      <c r="DP363" s="112"/>
      <c r="DQ363" s="112"/>
      <c r="DR363" s="112"/>
      <c r="DS363" s="112"/>
      <c r="DT363" s="112"/>
      <c r="DU363" s="112"/>
      <c r="DV363" s="112"/>
      <c r="DW363" s="112"/>
      <c r="DX363" s="112"/>
      <c r="DY363" s="112"/>
      <c r="DZ363" s="112"/>
      <c r="EA363" s="112"/>
      <c r="EB363" s="112"/>
      <c r="EC363" s="112"/>
      <c r="ED363" s="112"/>
      <c r="EE363" s="112"/>
      <c r="EF363" s="112"/>
      <c r="EG363" s="112"/>
      <c r="EH363" s="112"/>
      <c r="EI363" s="112"/>
      <c r="EJ363" s="112"/>
      <c r="EK363" s="112"/>
      <c r="EL363" s="112"/>
      <c r="EM363" s="112"/>
      <c r="EN363" s="112"/>
      <c r="EO363" s="112"/>
      <c r="EP363" s="112"/>
      <c r="EQ363" s="112"/>
      <c r="ER363" s="112"/>
      <c r="ES363" s="112"/>
      <c r="ET363" s="112"/>
      <c r="EU363" s="112"/>
      <c r="EV363" s="112"/>
      <c r="EW363" s="112"/>
      <c r="EX363" s="112"/>
      <c r="EY363" s="112"/>
      <c r="EZ363" s="112"/>
      <c r="FA363" s="112"/>
      <c r="FB363" s="112"/>
      <c r="FC363" s="112"/>
      <c r="FD363" s="112"/>
      <c r="FE363" s="112"/>
    </row>
    <row r="364" customFormat="false" ht="14.6" hidden="false" customHeight="false" outlineLevel="0" collapsed="false">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112"/>
      <c r="BH364" s="112"/>
      <c r="BI364" s="112"/>
      <c r="BJ364" s="112"/>
      <c r="BK364" s="112"/>
      <c r="BL364" s="112"/>
      <c r="BM364" s="112"/>
      <c r="BN364" s="112"/>
      <c r="BO364" s="112"/>
      <c r="BP364" s="112"/>
      <c r="BQ364" s="112"/>
      <c r="BR364" s="112"/>
      <c r="BS364" s="112"/>
      <c r="BT364" s="112"/>
      <c r="BU364" s="112"/>
      <c r="BV364" s="112"/>
      <c r="BW364" s="112"/>
      <c r="BX364" s="112"/>
      <c r="BY364" s="112"/>
      <c r="BZ364" s="112"/>
      <c r="CA364" s="112"/>
      <c r="CB364" s="112"/>
      <c r="CC364" s="112"/>
      <c r="CD364" s="112"/>
      <c r="CE364" s="112"/>
      <c r="CF364" s="112"/>
      <c r="CG364" s="112"/>
      <c r="CH364" s="112"/>
      <c r="CI364" s="112"/>
      <c r="CJ364" s="112"/>
      <c r="CK364" s="112"/>
      <c r="CL364" s="112"/>
      <c r="CM364" s="112"/>
      <c r="CN364" s="112"/>
      <c r="CO364" s="112"/>
      <c r="CP364" s="112"/>
      <c r="CQ364" s="112"/>
      <c r="CR364" s="112"/>
      <c r="CS364" s="112"/>
      <c r="CT364" s="112"/>
      <c r="CU364" s="112"/>
      <c r="CV364" s="112"/>
      <c r="CW364" s="112"/>
      <c r="CX364" s="112"/>
      <c r="CY364" s="112"/>
      <c r="CZ364" s="112"/>
      <c r="DA364" s="112"/>
      <c r="DB364" s="112"/>
      <c r="DC364" s="112"/>
      <c r="DD364" s="112"/>
      <c r="DE364" s="112"/>
      <c r="DF364" s="112"/>
      <c r="DG364" s="112"/>
      <c r="DH364" s="112"/>
      <c r="DI364" s="112"/>
      <c r="DJ364" s="112"/>
      <c r="DK364" s="112"/>
      <c r="DL364" s="112"/>
      <c r="DM364" s="112"/>
      <c r="DN364" s="112"/>
      <c r="DO364" s="112"/>
      <c r="DP364" s="112"/>
      <c r="DQ364" s="112"/>
      <c r="DR364" s="112"/>
      <c r="DS364" s="112"/>
      <c r="DT364" s="112"/>
      <c r="DU364" s="112"/>
      <c r="DV364" s="112"/>
      <c r="DW364" s="112"/>
      <c r="DX364" s="112"/>
      <c r="DY364" s="112"/>
      <c r="DZ364" s="112"/>
      <c r="EA364" s="112"/>
      <c r="EB364" s="112"/>
      <c r="EC364" s="112"/>
      <c r="ED364" s="112"/>
      <c r="EE364" s="112"/>
      <c r="EF364" s="112"/>
      <c r="EG364" s="112"/>
      <c r="EH364" s="112"/>
      <c r="EI364" s="112"/>
      <c r="EJ364" s="112"/>
      <c r="EK364" s="112"/>
      <c r="EL364" s="112"/>
      <c r="EM364" s="112"/>
      <c r="EN364" s="112"/>
      <c r="EO364" s="112"/>
      <c r="EP364" s="112"/>
      <c r="EQ364" s="112"/>
      <c r="ER364" s="112"/>
      <c r="ES364" s="112"/>
      <c r="ET364" s="112"/>
      <c r="EU364" s="112"/>
      <c r="EV364" s="112"/>
      <c r="EW364" s="112"/>
      <c r="EX364" s="112"/>
      <c r="EY364" s="112"/>
      <c r="EZ364" s="112"/>
      <c r="FA364" s="112"/>
      <c r="FB364" s="112"/>
      <c r="FC364" s="112"/>
      <c r="FD364" s="112"/>
      <c r="FE364" s="112"/>
    </row>
    <row r="365" customFormat="false" ht="14.6" hidden="false" customHeight="false" outlineLevel="0" collapsed="false">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c r="BB365" s="112"/>
      <c r="BC365" s="112"/>
      <c r="BD365" s="112"/>
      <c r="BE365" s="112"/>
      <c r="BF365" s="112"/>
      <c r="BG365" s="112"/>
      <c r="BH365" s="112"/>
      <c r="BI365" s="112"/>
      <c r="BJ365" s="112"/>
      <c r="BK365" s="112"/>
      <c r="BL365" s="112"/>
      <c r="BM365" s="112"/>
      <c r="BN365" s="112"/>
      <c r="BO365" s="112"/>
      <c r="BP365" s="112"/>
      <c r="BQ365" s="112"/>
      <c r="BR365" s="112"/>
      <c r="BS365" s="112"/>
      <c r="BT365" s="112"/>
      <c r="BU365" s="112"/>
      <c r="BV365" s="112"/>
      <c r="BW365" s="112"/>
      <c r="BX365" s="112"/>
      <c r="BY365" s="112"/>
      <c r="BZ365" s="112"/>
      <c r="CA365" s="112"/>
      <c r="CB365" s="112"/>
      <c r="CC365" s="112"/>
      <c r="CD365" s="112"/>
      <c r="CE365" s="112"/>
      <c r="CF365" s="112"/>
      <c r="CG365" s="112"/>
      <c r="CH365" s="112"/>
      <c r="CI365" s="112"/>
      <c r="CJ365" s="112"/>
      <c r="CK365" s="112"/>
      <c r="CL365" s="112"/>
      <c r="CM365" s="112"/>
      <c r="CN365" s="112"/>
      <c r="CO365" s="112"/>
      <c r="CP365" s="112"/>
      <c r="CQ365" s="112"/>
      <c r="CR365" s="112"/>
      <c r="CS365" s="112"/>
      <c r="CT365" s="112"/>
      <c r="CU365" s="112"/>
      <c r="CV365" s="112"/>
      <c r="CW365" s="112"/>
      <c r="CX365" s="112"/>
      <c r="CY365" s="112"/>
      <c r="CZ365" s="112"/>
      <c r="DA365" s="112"/>
      <c r="DB365" s="112"/>
      <c r="DC365" s="112"/>
      <c r="DD365" s="112"/>
      <c r="DE365" s="112"/>
      <c r="DF365" s="112"/>
      <c r="DG365" s="112"/>
      <c r="DH365" s="112"/>
      <c r="DI365" s="112"/>
      <c r="DJ365" s="112"/>
      <c r="DK365" s="112"/>
      <c r="DL365" s="112"/>
      <c r="DM365" s="112"/>
      <c r="DN365" s="112"/>
      <c r="DO365" s="112"/>
      <c r="DP365" s="112"/>
      <c r="DQ365" s="112"/>
      <c r="DR365" s="112"/>
      <c r="DS365" s="112"/>
      <c r="DT365" s="112"/>
      <c r="DU365" s="112"/>
      <c r="DV365" s="112"/>
      <c r="DW365" s="112"/>
      <c r="DX365" s="112"/>
      <c r="DY365" s="112"/>
      <c r="DZ365" s="112"/>
      <c r="EA365" s="112"/>
      <c r="EB365" s="112"/>
      <c r="EC365" s="112"/>
      <c r="ED365" s="112"/>
      <c r="EE365" s="112"/>
      <c r="EF365" s="112"/>
      <c r="EG365" s="112"/>
      <c r="EH365" s="112"/>
      <c r="EI365" s="112"/>
      <c r="EJ365" s="112"/>
      <c r="EK365" s="112"/>
      <c r="EL365" s="112"/>
      <c r="EM365" s="112"/>
      <c r="EN365" s="112"/>
      <c r="EO365" s="112"/>
      <c r="EP365" s="112"/>
      <c r="EQ365" s="112"/>
      <c r="ER365" s="112"/>
      <c r="ES365" s="112"/>
      <c r="ET365" s="112"/>
      <c r="EU365" s="112"/>
      <c r="EV365" s="112"/>
      <c r="EW365" s="112"/>
      <c r="EX365" s="112"/>
      <c r="EY365" s="112"/>
      <c r="EZ365" s="112"/>
      <c r="FA365" s="112"/>
      <c r="FB365" s="112"/>
      <c r="FC365" s="112"/>
      <c r="FD365" s="112"/>
      <c r="FE365" s="112"/>
    </row>
    <row r="366" customFormat="false" ht="14.6" hidden="false" customHeight="false" outlineLevel="0" collapsed="false">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c r="BB366" s="112"/>
      <c r="BC366" s="112"/>
      <c r="BD366" s="112"/>
      <c r="BE366" s="112"/>
      <c r="BF366" s="112"/>
      <c r="BG366" s="112"/>
      <c r="BH366" s="112"/>
      <c r="BI366" s="112"/>
      <c r="BJ366" s="112"/>
      <c r="BK366" s="112"/>
      <c r="BL366" s="112"/>
      <c r="BM366" s="112"/>
      <c r="BN366" s="112"/>
      <c r="BO366" s="112"/>
      <c r="BP366" s="112"/>
      <c r="BQ366" s="112"/>
      <c r="BR366" s="112"/>
      <c r="BS366" s="112"/>
      <c r="BT366" s="112"/>
      <c r="BU366" s="112"/>
      <c r="BV366" s="112"/>
      <c r="BW366" s="112"/>
      <c r="BX366" s="112"/>
      <c r="BY366" s="112"/>
      <c r="BZ366" s="112"/>
      <c r="CA366" s="112"/>
      <c r="CB366" s="112"/>
      <c r="CC366" s="112"/>
      <c r="CD366" s="112"/>
      <c r="CE366" s="112"/>
      <c r="CF366" s="112"/>
      <c r="CG366" s="112"/>
      <c r="CH366" s="112"/>
      <c r="CI366" s="112"/>
      <c r="CJ366" s="112"/>
      <c r="CK366" s="112"/>
      <c r="CL366" s="112"/>
      <c r="CM366" s="112"/>
      <c r="CN366" s="112"/>
      <c r="CO366" s="112"/>
      <c r="CP366" s="112"/>
      <c r="CQ366" s="112"/>
      <c r="CR366" s="112"/>
      <c r="CS366" s="112"/>
      <c r="CT366" s="112"/>
      <c r="CU366" s="112"/>
      <c r="CV366" s="112"/>
      <c r="CW366" s="112"/>
      <c r="CX366" s="112"/>
      <c r="CY366" s="112"/>
      <c r="CZ366" s="112"/>
      <c r="DA366" s="112"/>
      <c r="DB366" s="112"/>
      <c r="DC366" s="112"/>
      <c r="DD366" s="112"/>
      <c r="DE366" s="112"/>
      <c r="DF366" s="112"/>
      <c r="DG366" s="112"/>
      <c r="DH366" s="112"/>
      <c r="DI366" s="112"/>
      <c r="DJ366" s="112"/>
      <c r="DK366" s="112"/>
      <c r="DL366" s="112"/>
      <c r="DM366" s="112"/>
      <c r="DN366" s="112"/>
      <c r="DO366" s="112"/>
      <c r="DP366" s="112"/>
      <c r="DQ366" s="112"/>
      <c r="DR366" s="112"/>
      <c r="DS366" s="112"/>
      <c r="DT366" s="112"/>
      <c r="DU366" s="112"/>
      <c r="DV366" s="112"/>
      <c r="DW366" s="112"/>
      <c r="DX366" s="112"/>
      <c r="DY366" s="112"/>
      <c r="DZ366" s="112"/>
      <c r="EA366" s="112"/>
      <c r="EB366" s="112"/>
      <c r="EC366" s="112"/>
      <c r="ED366" s="112"/>
      <c r="EE366" s="112"/>
      <c r="EF366" s="112"/>
      <c r="EG366" s="112"/>
      <c r="EH366" s="112"/>
      <c r="EI366" s="112"/>
      <c r="EJ366" s="112"/>
      <c r="EK366" s="112"/>
      <c r="EL366" s="112"/>
      <c r="EM366" s="112"/>
      <c r="EN366" s="112"/>
      <c r="EO366" s="112"/>
      <c r="EP366" s="112"/>
      <c r="EQ366" s="112"/>
      <c r="ER366" s="112"/>
      <c r="ES366" s="112"/>
      <c r="ET366" s="112"/>
      <c r="EU366" s="112"/>
      <c r="EV366" s="112"/>
      <c r="EW366" s="112"/>
      <c r="EX366" s="112"/>
      <c r="EY366" s="112"/>
      <c r="EZ366" s="112"/>
      <c r="FA366" s="112"/>
      <c r="FB366" s="112"/>
      <c r="FC366" s="112"/>
      <c r="FD366" s="112"/>
      <c r="FE366" s="112"/>
    </row>
    <row r="367" customFormat="false" ht="14.6" hidden="false" customHeight="false" outlineLevel="0" collapsed="false">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c r="BB367" s="112"/>
      <c r="BC367" s="112"/>
      <c r="BD367" s="112"/>
      <c r="BE367" s="112"/>
      <c r="BF367" s="112"/>
      <c r="BG367" s="112"/>
      <c r="BH367" s="112"/>
      <c r="BI367" s="112"/>
      <c r="BJ367" s="112"/>
      <c r="BK367" s="112"/>
      <c r="BL367" s="112"/>
      <c r="BM367" s="112"/>
      <c r="BN367" s="112"/>
      <c r="BO367" s="112"/>
      <c r="BP367" s="112"/>
      <c r="BQ367" s="112"/>
      <c r="BR367" s="112"/>
      <c r="BS367" s="112"/>
      <c r="BT367" s="112"/>
      <c r="BU367" s="112"/>
      <c r="BV367" s="112"/>
      <c r="BW367" s="112"/>
      <c r="BX367" s="112"/>
      <c r="BY367" s="112"/>
      <c r="BZ367" s="112"/>
      <c r="CA367" s="112"/>
      <c r="CB367" s="112"/>
      <c r="CC367" s="112"/>
      <c r="CD367" s="112"/>
      <c r="CE367" s="112"/>
      <c r="CF367" s="112"/>
      <c r="CG367" s="112"/>
      <c r="CH367" s="112"/>
      <c r="CI367" s="112"/>
      <c r="CJ367" s="112"/>
      <c r="CK367" s="112"/>
      <c r="CL367" s="112"/>
      <c r="CM367" s="112"/>
      <c r="CN367" s="112"/>
      <c r="CO367" s="112"/>
      <c r="CP367" s="112"/>
      <c r="CQ367" s="112"/>
      <c r="CR367" s="112"/>
      <c r="CS367" s="112"/>
      <c r="CT367" s="112"/>
      <c r="CU367" s="112"/>
      <c r="CV367" s="112"/>
      <c r="CW367" s="112"/>
      <c r="CX367" s="112"/>
      <c r="CY367" s="112"/>
      <c r="CZ367" s="112"/>
      <c r="DA367" s="112"/>
      <c r="DB367" s="112"/>
      <c r="DC367" s="112"/>
      <c r="DD367" s="112"/>
      <c r="DE367" s="112"/>
      <c r="DF367" s="112"/>
      <c r="DG367" s="112"/>
      <c r="DH367" s="112"/>
      <c r="DI367" s="112"/>
      <c r="DJ367" s="112"/>
      <c r="DK367" s="112"/>
      <c r="DL367" s="112"/>
      <c r="DM367" s="112"/>
      <c r="DN367" s="112"/>
      <c r="DO367" s="112"/>
      <c r="DP367" s="112"/>
      <c r="DQ367" s="112"/>
      <c r="DR367" s="112"/>
      <c r="DS367" s="112"/>
      <c r="DT367" s="112"/>
      <c r="DU367" s="112"/>
      <c r="DV367" s="112"/>
      <c r="DW367" s="112"/>
      <c r="DX367" s="112"/>
      <c r="DY367" s="112"/>
      <c r="DZ367" s="112"/>
      <c r="EA367" s="112"/>
      <c r="EB367" s="112"/>
      <c r="EC367" s="112"/>
      <c r="ED367" s="112"/>
      <c r="EE367" s="112"/>
      <c r="EF367" s="112"/>
      <c r="EG367" s="112"/>
      <c r="EH367" s="112"/>
      <c r="EI367" s="112"/>
      <c r="EJ367" s="112"/>
      <c r="EK367" s="112"/>
      <c r="EL367" s="112"/>
      <c r="EM367" s="112"/>
      <c r="EN367" s="112"/>
      <c r="EO367" s="112"/>
      <c r="EP367" s="112"/>
      <c r="EQ367" s="112"/>
      <c r="ER367" s="112"/>
      <c r="ES367" s="112"/>
      <c r="ET367" s="112"/>
      <c r="EU367" s="112"/>
      <c r="EV367" s="112"/>
      <c r="EW367" s="112"/>
      <c r="EX367" s="112"/>
      <c r="EY367" s="112"/>
      <c r="EZ367" s="112"/>
      <c r="FA367" s="112"/>
      <c r="FB367" s="112"/>
      <c r="FC367" s="112"/>
      <c r="FD367" s="112"/>
      <c r="FE367" s="112"/>
    </row>
    <row r="368" customFormat="false" ht="14.6" hidden="false" customHeight="false" outlineLevel="0" collapsed="false">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c r="BB368" s="112"/>
      <c r="BC368" s="112"/>
      <c r="BD368" s="112"/>
      <c r="BE368" s="112"/>
      <c r="BF368" s="112"/>
      <c r="BG368" s="112"/>
      <c r="BH368" s="112"/>
      <c r="BI368" s="112"/>
      <c r="BJ368" s="112"/>
      <c r="BK368" s="112"/>
      <c r="BL368" s="112"/>
      <c r="BM368" s="112"/>
      <c r="BN368" s="112"/>
      <c r="BO368" s="112"/>
      <c r="BP368" s="112"/>
      <c r="BQ368" s="112"/>
      <c r="BR368" s="112"/>
      <c r="BS368" s="112"/>
      <c r="BT368" s="112"/>
      <c r="BU368" s="112"/>
      <c r="BV368" s="112"/>
      <c r="BW368" s="112"/>
      <c r="BX368" s="112"/>
      <c r="BY368" s="112"/>
      <c r="BZ368" s="112"/>
      <c r="CA368" s="112"/>
      <c r="CB368" s="112"/>
      <c r="CC368" s="112"/>
      <c r="CD368" s="112"/>
      <c r="CE368" s="112"/>
      <c r="CF368" s="112"/>
      <c r="CG368" s="112"/>
      <c r="CH368" s="112"/>
      <c r="CI368" s="112"/>
      <c r="CJ368" s="112"/>
      <c r="CK368" s="112"/>
      <c r="CL368" s="112"/>
      <c r="CM368" s="112"/>
      <c r="CN368" s="112"/>
      <c r="CO368" s="112"/>
      <c r="CP368" s="112"/>
      <c r="CQ368" s="112"/>
      <c r="CR368" s="112"/>
      <c r="CS368" s="112"/>
      <c r="CT368" s="112"/>
      <c r="CU368" s="112"/>
      <c r="CV368" s="112"/>
      <c r="CW368" s="112"/>
      <c r="CX368" s="112"/>
      <c r="CY368" s="112"/>
      <c r="CZ368" s="112"/>
      <c r="DA368" s="112"/>
      <c r="DB368" s="112"/>
      <c r="DC368" s="112"/>
      <c r="DD368" s="112"/>
      <c r="DE368" s="112"/>
      <c r="DF368" s="112"/>
      <c r="DG368" s="112"/>
      <c r="DH368" s="112"/>
      <c r="DI368" s="112"/>
      <c r="DJ368" s="112"/>
      <c r="DK368" s="112"/>
      <c r="DL368" s="112"/>
      <c r="DM368" s="112"/>
      <c r="DN368" s="112"/>
      <c r="DO368" s="112"/>
      <c r="DP368" s="112"/>
      <c r="DQ368" s="112"/>
      <c r="DR368" s="112"/>
      <c r="DS368" s="112"/>
      <c r="DT368" s="112"/>
      <c r="DU368" s="112"/>
      <c r="DV368" s="112"/>
      <c r="DW368" s="112"/>
      <c r="DX368" s="112"/>
      <c r="DY368" s="112"/>
      <c r="DZ368" s="112"/>
      <c r="EA368" s="112"/>
      <c r="EB368" s="112"/>
      <c r="EC368" s="112"/>
      <c r="ED368" s="112"/>
      <c r="EE368" s="112"/>
      <c r="EF368" s="112"/>
      <c r="EG368" s="112"/>
      <c r="EH368" s="112"/>
      <c r="EI368" s="112"/>
      <c r="EJ368" s="112"/>
      <c r="EK368" s="112"/>
      <c r="EL368" s="112"/>
      <c r="EM368" s="112"/>
      <c r="EN368" s="112"/>
      <c r="EO368" s="112"/>
      <c r="EP368" s="112"/>
      <c r="EQ368" s="112"/>
      <c r="ER368" s="112"/>
      <c r="ES368" s="112"/>
      <c r="ET368" s="112"/>
      <c r="EU368" s="112"/>
      <c r="EV368" s="112"/>
      <c r="EW368" s="112"/>
      <c r="EX368" s="112"/>
      <c r="EY368" s="112"/>
      <c r="EZ368" s="112"/>
      <c r="FA368" s="112"/>
      <c r="FB368" s="112"/>
      <c r="FC368" s="112"/>
      <c r="FD368" s="112"/>
      <c r="FE368" s="112"/>
    </row>
    <row r="369" customFormat="false" ht="14.6" hidden="false" customHeight="false" outlineLevel="0" collapsed="false">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c r="BB369" s="112"/>
      <c r="BC369" s="112"/>
      <c r="BD369" s="112"/>
      <c r="BE369" s="112"/>
      <c r="BF369" s="112"/>
      <c r="BG369" s="112"/>
      <c r="BH369" s="112"/>
      <c r="BI369" s="112"/>
      <c r="BJ369" s="112"/>
      <c r="BK369" s="112"/>
      <c r="BL369" s="112"/>
      <c r="BM369" s="112"/>
      <c r="BN369" s="112"/>
      <c r="BO369" s="112"/>
      <c r="BP369" s="112"/>
      <c r="BQ369" s="112"/>
      <c r="BR369" s="112"/>
      <c r="BS369" s="112"/>
      <c r="BT369" s="112"/>
      <c r="BU369" s="112"/>
      <c r="BV369" s="112"/>
      <c r="BW369" s="112"/>
      <c r="BX369" s="112"/>
      <c r="BY369" s="112"/>
      <c r="BZ369" s="112"/>
      <c r="CA369" s="112"/>
      <c r="CB369" s="112"/>
      <c r="CC369" s="112"/>
      <c r="CD369" s="112"/>
      <c r="CE369" s="112"/>
      <c r="CF369" s="112"/>
      <c r="CG369" s="112"/>
      <c r="CH369" s="112"/>
      <c r="CI369" s="112"/>
      <c r="CJ369" s="112"/>
      <c r="CK369" s="112"/>
      <c r="CL369" s="112"/>
      <c r="CM369" s="112"/>
      <c r="CN369" s="112"/>
      <c r="CO369" s="112"/>
      <c r="CP369" s="112"/>
      <c r="CQ369" s="112"/>
      <c r="CR369" s="112"/>
      <c r="CS369" s="112"/>
      <c r="CT369" s="112"/>
      <c r="CU369" s="112"/>
      <c r="CV369" s="112"/>
      <c r="CW369" s="112"/>
      <c r="CX369" s="112"/>
      <c r="CY369" s="112"/>
      <c r="CZ369" s="112"/>
      <c r="DA369" s="112"/>
      <c r="DB369" s="112"/>
      <c r="DC369" s="112"/>
      <c r="DD369" s="112"/>
      <c r="DE369" s="112"/>
      <c r="DF369" s="112"/>
      <c r="DG369" s="112"/>
      <c r="DH369" s="112"/>
      <c r="DI369" s="112"/>
      <c r="DJ369" s="112"/>
      <c r="DK369" s="112"/>
      <c r="DL369" s="112"/>
      <c r="DM369" s="112"/>
      <c r="DN369" s="112"/>
      <c r="DO369" s="112"/>
      <c r="DP369" s="112"/>
      <c r="DQ369" s="112"/>
      <c r="DR369" s="112"/>
      <c r="DS369" s="112"/>
      <c r="DT369" s="112"/>
      <c r="DU369" s="112"/>
      <c r="DV369" s="112"/>
      <c r="DW369" s="112"/>
      <c r="DX369" s="112"/>
      <c r="DY369" s="112"/>
      <c r="DZ369" s="112"/>
      <c r="EA369" s="112"/>
      <c r="EB369" s="112"/>
      <c r="EC369" s="112"/>
      <c r="ED369" s="112"/>
      <c r="EE369" s="112"/>
      <c r="EF369" s="112"/>
      <c r="EG369" s="112"/>
      <c r="EH369" s="112"/>
      <c r="EI369" s="112"/>
      <c r="EJ369" s="112"/>
      <c r="EK369" s="112"/>
      <c r="EL369" s="112"/>
      <c r="EM369" s="112"/>
      <c r="EN369" s="112"/>
      <c r="EO369" s="112"/>
      <c r="EP369" s="112"/>
      <c r="EQ369" s="112"/>
      <c r="ER369" s="112"/>
      <c r="ES369" s="112"/>
      <c r="ET369" s="112"/>
      <c r="EU369" s="112"/>
      <c r="EV369" s="112"/>
      <c r="EW369" s="112"/>
      <c r="EX369" s="112"/>
      <c r="EY369" s="112"/>
      <c r="EZ369" s="112"/>
      <c r="FA369" s="112"/>
      <c r="FB369" s="112"/>
      <c r="FC369" s="112"/>
      <c r="FD369" s="112"/>
      <c r="FE369" s="112"/>
    </row>
    <row r="370" customFormat="false" ht="14.6" hidden="false" customHeight="false" outlineLevel="0" collapsed="false">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c r="BB370" s="112"/>
      <c r="BC370" s="112"/>
      <c r="BD370" s="112"/>
      <c r="BE370" s="112"/>
      <c r="BF370" s="112"/>
      <c r="BG370" s="112"/>
      <c r="BH370" s="112"/>
      <c r="BI370" s="112"/>
      <c r="BJ370" s="112"/>
      <c r="BK370" s="112"/>
      <c r="BL370" s="112"/>
      <c r="BM370" s="112"/>
      <c r="BN370" s="112"/>
      <c r="BO370" s="112"/>
      <c r="BP370" s="112"/>
      <c r="BQ370" s="112"/>
      <c r="BR370" s="112"/>
      <c r="BS370" s="112"/>
      <c r="BT370" s="112"/>
      <c r="BU370" s="112"/>
      <c r="BV370" s="112"/>
      <c r="BW370" s="112"/>
      <c r="BX370" s="112"/>
      <c r="BY370" s="112"/>
      <c r="BZ370" s="112"/>
      <c r="CA370" s="112"/>
      <c r="CB370" s="112"/>
      <c r="CC370" s="112"/>
      <c r="CD370" s="112"/>
      <c r="CE370" s="112"/>
      <c r="CF370" s="112"/>
      <c r="CG370" s="112"/>
      <c r="CH370" s="112"/>
      <c r="CI370" s="112"/>
      <c r="CJ370" s="112"/>
      <c r="CK370" s="112"/>
      <c r="CL370" s="112"/>
      <c r="CM370" s="112"/>
      <c r="CN370" s="112"/>
      <c r="CO370" s="112"/>
      <c r="CP370" s="112"/>
      <c r="CQ370" s="112"/>
      <c r="CR370" s="112"/>
      <c r="CS370" s="112"/>
      <c r="CT370" s="112"/>
      <c r="CU370" s="112"/>
      <c r="CV370" s="112"/>
      <c r="CW370" s="112"/>
      <c r="CX370" s="112"/>
      <c r="CY370" s="112"/>
      <c r="CZ370" s="112"/>
      <c r="DA370" s="112"/>
      <c r="DB370" s="112"/>
      <c r="DC370" s="112"/>
      <c r="DD370" s="112"/>
      <c r="DE370" s="112"/>
      <c r="DF370" s="112"/>
      <c r="DG370" s="112"/>
      <c r="DH370" s="112"/>
      <c r="DI370" s="112"/>
      <c r="DJ370" s="112"/>
      <c r="DK370" s="112"/>
      <c r="DL370" s="112"/>
      <c r="DM370" s="112"/>
      <c r="DN370" s="112"/>
      <c r="DO370" s="112"/>
      <c r="DP370" s="112"/>
      <c r="DQ370" s="112"/>
      <c r="DR370" s="112"/>
      <c r="DS370" s="112"/>
      <c r="DT370" s="112"/>
      <c r="DU370" s="112"/>
      <c r="DV370" s="112"/>
      <c r="DW370" s="112"/>
      <c r="DX370" s="112"/>
      <c r="DY370" s="112"/>
      <c r="DZ370" s="112"/>
      <c r="EA370" s="112"/>
      <c r="EB370" s="112"/>
      <c r="EC370" s="112"/>
      <c r="ED370" s="112"/>
      <c r="EE370" s="112"/>
      <c r="EF370" s="112"/>
      <c r="EG370" s="112"/>
      <c r="EH370" s="112"/>
      <c r="EI370" s="112"/>
      <c r="EJ370" s="112"/>
      <c r="EK370" s="112"/>
      <c r="EL370" s="112"/>
      <c r="EM370" s="112"/>
      <c r="EN370" s="112"/>
      <c r="EO370" s="112"/>
      <c r="EP370" s="112"/>
      <c r="EQ370" s="112"/>
      <c r="ER370" s="112"/>
      <c r="ES370" s="112"/>
      <c r="ET370" s="112"/>
      <c r="EU370" s="112"/>
      <c r="EV370" s="112"/>
      <c r="EW370" s="112"/>
      <c r="EX370" s="112"/>
      <c r="EY370" s="112"/>
      <c r="EZ370" s="112"/>
      <c r="FA370" s="112"/>
      <c r="FB370" s="112"/>
      <c r="FC370" s="112"/>
      <c r="FD370" s="112"/>
      <c r="FE370" s="112"/>
    </row>
    <row r="371" customFormat="false" ht="14.6" hidden="false" customHeight="false" outlineLevel="0" collapsed="false">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c r="BB371" s="112"/>
      <c r="BC371" s="112"/>
      <c r="BD371" s="112"/>
      <c r="BE371" s="112"/>
      <c r="BF371" s="112"/>
      <c r="BG371" s="112"/>
      <c r="BH371" s="112"/>
      <c r="BI371" s="112"/>
      <c r="BJ371" s="112"/>
      <c r="BK371" s="112"/>
      <c r="BL371" s="112"/>
      <c r="BM371" s="112"/>
      <c r="BN371" s="112"/>
      <c r="BO371" s="112"/>
      <c r="BP371" s="112"/>
      <c r="BQ371" s="112"/>
      <c r="BR371" s="112"/>
      <c r="BS371" s="112"/>
      <c r="BT371" s="112"/>
      <c r="BU371" s="112"/>
      <c r="BV371" s="112"/>
      <c r="BW371" s="112"/>
      <c r="BX371" s="112"/>
      <c r="BY371" s="112"/>
      <c r="BZ371" s="112"/>
      <c r="CA371" s="112"/>
      <c r="CB371" s="112"/>
      <c r="CC371" s="112"/>
      <c r="CD371" s="112"/>
      <c r="CE371" s="112"/>
      <c r="CF371" s="112"/>
      <c r="CG371" s="112"/>
      <c r="CH371" s="112"/>
      <c r="CI371" s="112"/>
      <c r="CJ371" s="112"/>
      <c r="CK371" s="112"/>
      <c r="CL371" s="112"/>
      <c r="CM371" s="112"/>
      <c r="CN371" s="112"/>
      <c r="CO371" s="112"/>
      <c r="CP371" s="112"/>
      <c r="CQ371" s="112"/>
      <c r="CR371" s="112"/>
      <c r="CS371" s="112"/>
      <c r="CT371" s="112"/>
      <c r="CU371" s="112"/>
      <c r="CV371" s="112"/>
      <c r="CW371" s="112"/>
      <c r="CX371" s="112"/>
      <c r="CY371" s="112"/>
      <c r="CZ371" s="112"/>
      <c r="DA371" s="112"/>
      <c r="DB371" s="112"/>
      <c r="DC371" s="112"/>
      <c r="DD371" s="112"/>
      <c r="DE371" s="112"/>
      <c r="DF371" s="112"/>
      <c r="DG371" s="112"/>
      <c r="DH371" s="112"/>
      <c r="DI371" s="112"/>
      <c r="DJ371" s="112"/>
      <c r="DK371" s="112"/>
      <c r="DL371" s="112"/>
      <c r="DM371" s="112"/>
      <c r="DN371" s="112"/>
      <c r="DO371" s="112"/>
      <c r="DP371" s="112"/>
      <c r="DQ371" s="112"/>
      <c r="DR371" s="112"/>
      <c r="DS371" s="112"/>
      <c r="DT371" s="112"/>
      <c r="DU371" s="112"/>
      <c r="DV371" s="112"/>
      <c r="DW371" s="112"/>
      <c r="DX371" s="112"/>
      <c r="DY371" s="112"/>
      <c r="DZ371" s="112"/>
      <c r="EA371" s="112"/>
      <c r="EB371" s="112"/>
      <c r="EC371" s="112"/>
      <c r="ED371" s="112"/>
      <c r="EE371" s="112"/>
      <c r="EF371" s="112"/>
      <c r="EG371" s="112"/>
      <c r="EH371" s="112"/>
      <c r="EI371" s="112"/>
      <c r="EJ371" s="112"/>
      <c r="EK371" s="112"/>
      <c r="EL371" s="112"/>
      <c r="EM371" s="112"/>
      <c r="EN371" s="112"/>
      <c r="EO371" s="112"/>
      <c r="EP371" s="112"/>
      <c r="EQ371" s="112"/>
      <c r="ER371" s="112"/>
      <c r="ES371" s="112"/>
      <c r="ET371" s="112"/>
      <c r="EU371" s="112"/>
      <c r="EV371" s="112"/>
      <c r="EW371" s="112"/>
      <c r="EX371" s="112"/>
      <c r="EY371" s="112"/>
      <c r="EZ371" s="112"/>
      <c r="FA371" s="112"/>
      <c r="FB371" s="112"/>
      <c r="FC371" s="112"/>
      <c r="FD371" s="112"/>
      <c r="FE371" s="112"/>
    </row>
    <row r="372" customFormat="false" ht="14.6" hidden="false" customHeight="false" outlineLevel="0" collapsed="false">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c r="BB372" s="112"/>
      <c r="BC372" s="112"/>
      <c r="BD372" s="112"/>
      <c r="BE372" s="112"/>
      <c r="BF372" s="112"/>
      <c r="BG372" s="112"/>
      <c r="BH372" s="112"/>
      <c r="BI372" s="112"/>
      <c r="BJ372" s="112"/>
      <c r="BK372" s="112"/>
      <c r="BL372" s="112"/>
      <c r="BM372" s="112"/>
      <c r="BN372" s="112"/>
      <c r="BO372" s="112"/>
      <c r="BP372" s="112"/>
      <c r="BQ372" s="112"/>
      <c r="BR372" s="112"/>
      <c r="BS372" s="112"/>
      <c r="BT372" s="112"/>
      <c r="BU372" s="112"/>
      <c r="BV372" s="112"/>
      <c r="BW372" s="112"/>
      <c r="BX372" s="112"/>
      <c r="BY372" s="112"/>
      <c r="BZ372" s="112"/>
      <c r="CA372" s="112"/>
      <c r="CB372" s="112"/>
      <c r="CC372" s="112"/>
      <c r="CD372" s="112"/>
      <c r="CE372" s="112"/>
      <c r="CF372" s="112"/>
      <c r="CG372" s="112"/>
      <c r="CH372" s="112"/>
      <c r="CI372" s="112"/>
      <c r="CJ372" s="112"/>
      <c r="CK372" s="112"/>
      <c r="CL372" s="112"/>
      <c r="CM372" s="112"/>
      <c r="CN372" s="112"/>
      <c r="CO372" s="112"/>
      <c r="CP372" s="112"/>
      <c r="CQ372" s="112"/>
      <c r="CR372" s="112"/>
      <c r="CS372" s="112"/>
      <c r="CT372" s="112"/>
      <c r="CU372" s="112"/>
      <c r="CV372" s="112"/>
      <c r="CW372" s="112"/>
      <c r="CX372" s="112"/>
      <c r="CY372" s="112"/>
      <c r="CZ372" s="112"/>
      <c r="DA372" s="112"/>
      <c r="DB372" s="112"/>
      <c r="DC372" s="112"/>
      <c r="DD372" s="112"/>
      <c r="DE372" s="112"/>
      <c r="DF372" s="112"/>
      <c r="DG372" s="112"/>
      <c r="DH372" s="112"/>
      <c r="DI372" s="112"/>
      <c r="DJ372" s="112"/>
      <c r="DK372" s="112"/>
      <c r="DL372" s="112"/>
      <c r="DM372" s="112"/>
      <c r="DN372" s="112"/>
      <c r="DO372" s="112"/>
      <c r="DP372" s="112"/>
      <c r="DQ372" s="112"/>
      <c r="DR372" s="112"/>
      <c r="DS372" s="112"/>
      <c r="DT372" s="112"/>
      <c r="DU372" s="112"/>
      <c r="DV372" s="112"/>
      <c r="DW372" s="112"/>
      <c r="DX372" s="112"/>
      <c r="DY372" s="112"/>
      <c r="DZ372" s="112"/>
      <c r="EA372" s="112"/>
      <c r="EB372" s="112"/>
      <c r="EC372" s="112"/>
      <c r="ED372" s="112"/>
      <c r="EE372" s="112"/>
      <c r="EF372" s="112"/>
      <c r="EG372" s="112"/>
      <c r="EH372" s="112"/>
      <c r="EI372" s="112"/>
      <c r="EJ372" s="112"/>
      <c r="EK372" s="112"/>
      <c r="EL372" s="112"/>
      <c r="EM372" s="112"/>
      <c r="EN372" s="112"/>
      <c r="EO372" s="112"/>
      <c r="EP372" s="112"/>
      <c r="EQ372" s="112"/>
      <c r="ER372" s="112"/>
      <c r="ES372" s="112"/>
      <c r="ET372" s="112"/>
      <c r="EU372" s="112"/>
      <c r="EV372" s="112"/>
      <c r="EW372" s="112"/>
      <c r="EX372" s="112"/>
      <c r="EY372" s="112"/>
      <c r="EZ372" s="112"/>
      <c r="FA372" s="112"/>
      <c r="FB372" s="112"/>
      <c r="FC372" s="112"/>
      <c r="FD372" s="112"/>
      <c r="FE372" s="112"/>
    </row>
    <row r="373" customFormat="false" ht="14.6" hidden="false" customHeight="false" outlineLevel="0" collapsed="false">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c r="BB373" s="112"/>
      <c r="BC373" s="112"/>
      <c r="BD373" s="112"/>
      <c r="BE373" s="112"/>
      <c r="BF373" s="112"/>
      <c r="BG373" s="112"/>
      <c r="BH373" s="112"/>
      <c r="BI373" s="112"/>
      <c r="BJ373" s="112"/>
      <c r="BK373" s="112"/>
      <c r="BL373" s="112"/>
      <c r="BM373" s="112"/>
      <c r="BN373" s="112"/>
      <c r="BO373" s="112"/>
      <c r="BP373" s="112"/>
      <c r="BQ373" s="112"/>
      <c r="BR373" s="112"/>
      <c r="BS373" s="112"/>
      <c r="BT373" s="112"/>
      <c r="BU373" s="112"/>
      <c r="BV373" s="112"/>
      <c r="BW373" s="112"/>
      <c r="BX373" s="112"/>
      <c r="BY373" s="112"/>
      <c r="BZ373" s="112"/>
      <c r="CA373" s="112"/>
      <c r="CB373" s="112"/>
      <c r="CC373" s="112"/>
      <c r="CD373" s="112"/>
      <c r="CE373" s="112"/>
      <c r="CF373" s="112"/>
      <c r="CG373" s="112"/>
      <c r="CH373" s="112"/>
      <c r="CI373" s="112"/>
      <c r="CJ373" s="112"/>
      <c r="CK373" s="112"/>
      <c r="CL373" s="112"/>
      <c r="CM373" s="112"/>
      <c r="CN373" s="112"/>
      <c r="CO373" s="112"/>
      <c r="CP373" s="112"/>
      <c r="CQ373" s="112"/>
      <c r="CR373" s="112"/>
      <c r="CS373" s="112"/>
      <c r="CT373" s="112"/>
      <c r="CU373" s="112"/>
      <c r="CV373" s="112"/>
      <c r="CW373" s="112"/>
      <c r="CX373" s="112"/>
      <c r="CY373" s="112"/>
      <c r="CZ373" s="112"/>
      <c r="DA373" s="112"/>
      <c r="DB373" s="112"/>
      <c r="DC373" s="112"/>
      <c r="DD373" s="112"/>
      <c r="DE373" s="112"/>
      <c r="DF373" s="112"/>
      <c r="DG373" s="112"/>
      <c r="DH373" s="112"/>
      <c r="DI373" s="112"/>
      <c r="DJ373" s="112"/>
      <c r="DK373" s="112"/>
      <c r="DL373" s="112"/>
      <c r="DM373" s="112"/>
      <c r="DN373" s="112"/>
      <c r="DO373" s="112"/>
      <c r="DP373" s="112"/>
      <c r="DQ373" s="112"/>
      <c r="DR373" s="112"/>
      <c r="DS373" s="112"/>
      <c r="DT373" s="112"/>
      <c r="DU373" s="112"/>
      <c r="DV373" s="112"/>
      <c r="DW373" s="112"/>
      <c r="DX373" s="112"/>
      <c r="DY373" s="112"/>
      <c r="DZ373" s="112"/>
      <c r="EA373" s="112"/>
      <c r="EB373" s="112"/>
      <c r="EC373" s="112"/>
      <c r="ED373" s="112"/>
      <c r="EE373" s="112"/>
      <c r="EF373" s="112"/>
      <c r="EG373" s="112"/>
      <c r="EH373" s="112"/>
      <c r="EI373" s="112"/>
      <c r="EJ373" s="112"/>
      <c r="EK373" s="112"/>
      <c r="EL373" s="112"/>
      <c r="EM373" s="112"/>
      <c r="EN373" s="112"/>
      <c r="EO373" s="112"/>
      <c r="EP373" s="112"/>
      <c r="EQ373" s="112"/>
      <c r="ER373" s="112"/>
      <c r="ES373" s="112"/>
      <c r="ET373" s="112"/>
      <c r="EU373" s="112"/>
      <c r="EV373" s="112"/>
      <c r="EW373" s="112"/>
      <c r="EX373" s="112"/>
      <c r="EY373" s="112"/>
      <c r="EZ373" s="112"/>
      <c r="FA373" s="112"/>
      <c r="FB373" s="112"/>
      <c r="FC373" s="112"/>
      <c r="FD373" s="112"/>
      <c r="FE373" s="112"/>
    </row>
    <row r="374" customFormat="false" ht="14.6" hidden="false" customHeight="false" outlineLevel="0" collapsed="false">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c r="AL374" s="112"/>
      <c r="AM374" s="112"/>
      <c r="AN374" s="112"/>
      <c r="AO374" s="112"/>
      <c r="AP374" s="112"/>
      <c r="AQ374" s="112"/>
      <c r="AR374" s="112"/>
      <c r="AS374" s="112"/>
      <c r="AT374" s="112"/>
      <c r="AU374" s="112"/>
      <c r="AV374" s="112"/>
      <c r="AW374" s="112"/>
      <c r="AX374" s="112"/>
      <c r="AY374" s="112"/>
      <c r="AZ374" s="112"/>
      <c r="BA374" s="112"/>
      <c r="BB374" s="112"/>
      <c r="BC374" s="112"/>
      <c r="BD374" s="112"/>
      <c r="BE374" s="112"/>
      <c r="BF374" s="112"/>
      <c r="BG374" s="112"/>
      <c r="BH374" s="112"/>
      <c r="BI374" s="112"/>
      <c r="BJ374" s="112"/>
      <c r="BK374" s="112"/>
      <c r="BL374" s="112"/>
      <c r="BM374" s="112"/>
      <c r="BN374" s="112"/>
      <c r="BO374" s="112"/>
      <c r="BP374" s="112"/>
      <c r="BQ374" s="112"/>
      <c r="BR374" s="112"/>
      <c r="BS374" s="112"/>
      <c r="BT374" s="112"/>
      <c r="BU374" s="112"/>
      <c r="BV374" s="112"/>
      <c r="BW374" s="112"/>
      <c r="BX374" s="112"/>
      <c r="BY374" s="112"/>
      <c r="BZ374" s="112"/>
      <c r="CA374" s="112"/>
      <c r="CB374" s="112"/>
      <c r="CC374" s="112"/>
      <c r="CD374" s="112"/>
      <c r="CE374" s="112"/>
      <c r="CF374" s="112"/>
      <c r="CG374" s="112"/>
      <c r="CH374" s="112"/>
      <c r="CI374" s="112"/>
      <c r="CJ374" s="112"/>
      <c r="CK374" s="112"/>
      <c r="CL374" s="112"/>
      <c r="CM374" s="112"/>
      <c r="CN374" s="112"/>
      <c r="CO374" s="112"/>
      <c r="CP374" s="112"/>
      <c r="CQ374" s="112"/>
      <c r="CR374" s="112"/>
      <c r="CS374" s="112"/>
      <c r="CT374" s="112"/>
      <c r="CU374" s="112"/>
      <c r="CV374" s="112"/>
      <c r="CW374" s="112"/>
      <c r="CX374" s="112"/>
      <c r="CY374" s="112"/>
      <c r="CZ374" s="112"/>
      <c r="DA374" s="112"/>
      <c r="DB374" s="112"/>
      <c r="DC374" s="112"/>
      <c r="DD374" s="112"/>
      <c r="DE374" s="112"/>
      <c r="DF374" s="112"/>
      <c r="DG374" s="112"/>
      <c r="DH374" s="112"/>
      <c r="DI374" s="112"/>
      <c r="DJ374" s="112"/>
      <c r="DK374" s="112"/>
      <c r="DL374" s="112"/>
      <c r="DM374" s="112"/>
      <c r="DN374" s="112"/>
      <c r="DO374" s="112"/>
      <c r="DP374" s="112"/>
      <c r="DQ374" s="112"/>
      <c r="DR374" s="112"/>
      <c r="DS374" s="112"/>
      <c r="DT374" s="112"/>
      <c r="DU374" s="112"/>
      <c r="DV374" s="112"/>
      <c r="DW374" s="112"/>
      <c r="DX374" s="112"/>
      <c r="DY374" s="112"/>
      <c r="DZ374" s="112"/>
      <c r="EA374" s="112"/>
      <c r="EB374" s="112"/>
      <c r="EC374" s="112"/>
      <c r="ED374" s="112"/>
      <c r="EE374" s="112"/>
      <c r="EF374" s="112"/>
      <c r="EG374" s="112"/>
      <c r="EH374" s="112"/>
      <c r="EI374" s="112"/>
      <c r="EJ374" s="112"/>
      <c r="EK374" s="112"/>
      <c r="EL374" s="112"/>
      <c r="EM374" s="112"/>
      <c r="EN374" s="112"/>
      <c r="EO374" s="112"/>
      <c r="EP374" s="112"/>
      <c r="EQ374" s="112"/>
      <c r="ER374" s="112"/>
      <c r="ES374" s="112"/>
      <c r="ET374" s="112"/>
      <c r="EU374" s="112"/>
      <c r="EV374" s="112"/>
      <c r="EW374" s="112"/>
      <c r="EX374" s="112"/>
      <c r="EY374" s="112"/>
      <c r="EZ374" s="112"/>
      <c r="FA374" s="112"/>
      <c r="FB374" s="112"/>
      <c r="FC374" s="112"/>
      <c r="FD374" s="112"/>
      <c r="FE374" s="112"/>
    </row>
    <row r="375" customFormat="false" ht="14.6" hidden="false" customHeight="false" outlineLevel="0" collapsed="false">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c r="AL375" s="112"/>
      <c r="AM375" s="112"/>
      <c r="AN375" s="112"/>
      <c r="AO375" s="112"/>
      <c r="AP375" s="112"/>
      <c r="AQ375" s="112"/>
      <c r="AR375" s="112"/>
      <c r="AS375" s="112"/>
      <c r="AT375" s="112"/>
      <c r="AU375" s="112"/>
      <c r="AV375" s="112"/>
      <c r="AW375" s="112"/>
      <c r="AX375" s="112"/>
      <c r="AY375" s="112"/>
      <c r="AZ375" s="112"/>
      <c r="BA375" s="112"/>
      <c r="BB375" s="112"/>
      <c r="BC375" s="112"/>
      <c r="BD375" s="112"/>
      <c r="BE375" s="112"/>
      <c r="BF375" s="112"/>
      <c r="BG375" s="112"/>
      <c r="BH375" s="112"/>
      <c r="BI375" s="112"/>
      <c r="BJ375" s="112"/>
      <c r="BK375" s="112"/>
      <c r="BL375" s="112"/>
      <c r="BM375" s="112"/>
      <c r="BN375" s="112"/>
      <c r="BO375" s="112"/>
      <c r="BP375" s="112"/>
      <c r="BQ375" s="112"/>
      <c r="BR375" s="112"/>
      <c r="BS375" s="112"/>
      <c r="BT375" s="112"/>
      <c r="BU375" s="112"/>
      <c r="BV375" s="112"/>
      <c r="BW375" s="112"/>
      <c r="BX375" s="112"/>
      <c r="BY375" s="112"/>
      <c r="BZ375" s="112"/>
      <c r="CA375" s="112"/>
      <c r="CB375" s="112"/>
      <c r="CC375" s="112"/>
      <c r="CD375" s="112"/>
      <c r="CE375" s="112"/>
      <c r="CF375" s="112"/>
      <c r="CG375" s="112"/>
      <c r="CH375" s="112"/>
      <c r="CI375" s="112"/>
      <c r="CJ375" s="112"/>
      <c r="CK375" s="112"/>
      <c r="CL375" s="112"/>
      <c r="CM375" s="112"/>
      <c r="CN375" s="112"/>
      <c r="CO375" s="112"/>
      <c r="CP375" s="112"/>
      <c r="CQ375" s="112"/>
      <c r="CR375" s="112"/>
      <c r="CS375" s="112"/>
      <c r="CT375" s="112"/>
      <c r="CU375" s="112"/>
      <c r="CV375" s="112"/>
      <c r="CW375" s="112"/>
      <c r="CX375" s="112"/>
      <c r="CY375" s="112"/>
      <c r="CZ375" s="112"/>
      <c r="DA375" s="112"/>
      <c r="DB375" s="112"/>
      <c r="DC375" s="112"/>
      <c r="DD375" s="112"/>
      <c r="DE375" s="112"/>
      <c r="DF375" s="112"/>
      <c r="DG375" s="112"/>
      <c r="DH375" s="112"/>
      <c r="DI375" s="112"/>
      <c r="DJ375" s="112"/>
      <c r="DK375" s="112"/>
      <c r="DL375" s="112"/>
      <c r="DM375" s="112"/>
      <c r="DN375" s="112"/>
      <c r="DO375" s="112"/>
      <c r="DP375" s="112"/>
      <c r="DQ375" s="112"/>
      <c r="DR375" s="112"/>
      <c r="DS375" s="112"/>
      <c r="DT375" s="112"/>
      <c r="DU375" s="112"/>
      <c r="DV375" s="112"/>
      <c r="DW375" s="112"/>
      <c r="DX375" s="112"/>
      <c r="DY375" s="112"/>
      <c r="DZ375" s="112"/>
      <c r="EA375" s="112"/>
      <c r="EB375" s="112"/>
      <c r="EC375" s="112"/>
      <c r="ED375" s="112"/>
      <c r="EE375" s="112"/>
      <c r="EF375" s="112"/>
      <c r="EG375" s="112"/>
      <c r="EH375" s="112"/>
      <c r="EI375" s="112"/>
      <c r="EJ375" s="112"/>
      <c r="EK375" s="112"/>
      <c r="EL375" s="112"/>
      <c r="EM375" s="112"/>
      <c r="EN375" s="112"/>
      <c r="EO375" s="112"/>
      <c r="EP375" s="112"/>
      <c r="EQ375" s="112"/>
      <c r="ER375" s="112"/>
      <c r="ES375" s="112"/>
      <c r="ET375" s="112"/>
      <c r="EU375" s="112"/>
      <c r="EV375" s="112"/>
      <c r="EW375" s="112"/>
      <c r="EX375" s="112"/>
      <c r="EY375" s="112"/>
      <c r="EZ375" s="112"/>
      <c r="FA375" s="112"/>
      <c r="FB375" s="112"/>
      <c r="FC375" s="112"/>
      <c r="FD375" s="112"/>
      <c r="FE375" s="112"/>
    </row>
    <row r="376" customFormat="false" ht="14.6" hidden="false" customHeight="false" outlineLevel="0" collapsed="false">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c r="AL376" s="112"/>
      <c r="AM376" s="112"/>
      <c r="AN376" s="112"/>
      <c r="AO376" s="112"/>
      <c r="AP376" s="112"/>
      <c r="AQ376" s="112"/>
      <c r="AR376" s="112"/>
      <c r="AS376" s="112"/>
      <c r="AT376" s="112"/>
      <c r="AU376" s="112"/>
      <c r="AV376" s="112"/>
      <c r="AW376" s="112"/>
      <c r="AX376" s="112"/>
      <c r="AY376" s="112"/>
      <c r="AZ376" s="112"/>
      <c r="BA376" s="112"/>
      <c r="BB376" s="112"/>
      <c r="BC376" s="112"/>
      <c r="BD376" s="112"/>
      <c r="BE376" s="112"/>
      <c r="BF376" s="112"/>
      <c r="BG376" s="112"/>
      <c r="BH376" s="112"/>
      <c r="BI376" s="112"/>
      <c r="BJ376" s="112"/>
      <c r="BK376" s="112"/>
      <c r="BL376" s="112"/>
      <c r="BM376" s="112"/>
      <c r="BN376" s="112"/>
      <c r="BO376" s="112"/>
      <c r="BP376" s="112"/>
      <c r="BQ376" s="112"/>
      <c r="BR376" s="112"/>
      <c r="BS376" s="112"/>
      <c r="BT376" s="112"/>
      <c r="BU376" s="112"/>
      <c r="BV376" s="112"/>
      <c r="BW376" s="112"/>
      <c r="BX376" s="112"/>
      <c r="BY376" s="112"/>
      <c r="BZ376" s="112"/>
      <c r="CA376" s="112"/>
      <c r="CB376" s="112"/>
      <c r="CC376" s="112"/>
      <c r="CD376" s="112"/>
      <c r="CE376" s="112"/>
      <c r="CF376" s="112"/>
      <c r="CG376" s="112"/>
      <c r="CH376" s="112"/>
      <c r="CI376" s="112"/>
      <c r="CJ376" s="112"/>
      <c r="CK376" s="112"/>
      <c r="CL376" s="112"/>
      <c r="CM376" s="112"/>
      <c r="CN376" s="112"/>
      <c r="CO376" s="112"/>
      <c r="CP376" s="112"/>
      <c r="CQ376" s="112"/>
      <c r="CR376" s="112"/>
      <c r="CS376" s="112"/>
      <c r="CT376" s="112"/>
      <c r="CU376" s="112"/>
      <c r="CV376" s="112"/>
      <c r="CW376" s="112"/>
      <c r="CX376" s="112"/>
      <c r="CY376" s="112"/>
      <c r="CZ376" s="112"/>
      <c r="DA376" s="112"/>
      <c r="DB376" s="112"/>
      <c r="DC376" s="112"/>
      <c r="DD376" s="112"/>
      <c r="DE376" s="112"/>
      <c r="DF376" s="112"/>
      <c r="DG376" s="112"/>
      <c r="DH376" s="112"/>
      <c r="DI376" s="112"/>
      <c r="DJ376" s="112"/>
      <c r="DK376" s="112"/>
      <c r="DL376" s="112"/>
      <c r="DM376" s="112"/>
      <c r="DN376" s="112"/>
      <c r="DO376" s="112"/>
      <c r="DP376" s="112"/>
      <c r="DQ376" s="112"/>
      <c r="DR376" s="112"/>
      <c r="DS376" s="112"/>
      <c r="DT376" s="112"/>
      <c r="DU376" s="112"/>
      <c r="DV376" s="112"/>
      <c r="DW376" s="112"/>
      <c r="DX376" s="112"/>
      <c r="DY376" s="112"/>
      <c r="DZ376" s="112"/>
      <c r="EA376" s="112"/>
      <c r="EB376" s="112"/>
      <c r="EC376" s="112"/>
      <c r="ED376" s="112"/>
      <c r="EE376" s="112"/>
      <c r="EF376" s="112"/>
      <c r="EG376" s="112"/>
      <c r="EH376" s="112"/>
      <c r="EI376" s="112"/>
      <c r="EJ376" s="112"/>
      <c r="EK376" s="112"/>
      <c r="EL376" s="112"/>
      <c r="EM376" s="112"/>
      <c r="EN376" s="112"/>
      <c r="EO376" s="112"/>
      <c r="EP376" s="112"/>
      <c r="EQ376" s="112"/>
      <c r="ER376" s="112"/>
      <c r="ES376" s="112"/>
      <c r="ET376" s="112"/>
      <c r="EU376" s="112"/>
      <c r="EV376" s="112"/>
      <c r="EW376" s="112"/>
      <c r="EX376" s="112"/>
      <c r="EY376" s="112"/>
      <c r="EZ376" s="112"/>
      <c r="FA376" s="112"/>
      <c r="FB376" s="112"/>
      <c r="FC376" s="112"/>
      <c r="FD376" s="112"/>
      <c r="FE376" s="112"/>
    </row>
    <row r="377" customFormat="false" ht="14.6" hidden="false" customHeight="false" outlineLevel="0" collapsed="false">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c r="AL377" s="112"/>
      <c r="AM377" s="112"/>
      <c r="AN377" s="112"/>
      <c r="AO377" s="112"/>
      <c r="AP377" s="112"/>
      <c r="AQ377" s="112"/>
      <c r="AR377" s="112"/>
      <c r="AS377" s="112"/>
      <c r="AT377" s="112"/>
      <c r="AU377" s="112"/>
      <c r="AV377" s="112"/>
      <c r="AW377" s="112"/>
      <c r="AX377" s="112"/>
      <c r="AY377" s="112"/>
      <c r="AZ377" s="112"/>
      <c r="BA377" s="112"/>
      <c r="BB377" s="112"/>
      <c r="BC377" s="112"/>
      <c r="BD377" s="112"/>
      <c r="BE377" s="112"/>
      <c r="BF377" s="112"/>
      <c r="BG377" s="112"/>
      <c r="BH377" s="112"/>
      <c r="BI377" s="112"/>
      <c r="BJ377" s="112"/>
      <c r="BK377" s="112"/>
      <c r="BL377" s="112"/>
      <c r="BM377" s="112"/>
      <c r="BN377" s="112"/>
      <c r="BO377" s="112"/>
      <c r="BP377" s="112"/>
      <c r="BQ377" s="112"/>
      <c r="BR377" s="112"/>
      <c r="BS377" s="112"/>
      <c r="BT377" s="112"/>
      <c r="BU377" s="112"/>
      <c r="BV377" s="112"/>
      <c r="BW377" s="112"/>
      <c r="BX377" s="112"/>
      <c r="BY377" s="112"/>
      <c r="BZ377" s="112"/>
      <c r="CA377" s="112"/>
      <c r="CB377" s="112"/>
      <c r="CC377" s="112"/>
      <c r="CD377" s="112"/>
      <c r="CE377" s="112"/>
      <c r="CF377" s="112"/>
      <c r="CG377" s="112"/>
      <c r="CH377" s="112"/>
      <c r="CI377" s="112"/>
      <c r="CJ377" s="112"/>
      <c r="CK377" s="112"/>
      <c r="CL377" s="112"/>
      <c r="CM377" s="112"/>
      <c r="CN377" s="112"/>
      <c r="CO377" s="112"/>
      <c r="CP377" s="112"/>
      <c r="CQ377" s="112"/>
      <c r="CR377" s="112"/>
      <c r="CS377" s="112"/>
      <c r="CT377" s="112"/>
      <c r="CU377" s="112"/>
      <c r="CV377" s="112"/>
      <c r="CW377" s="112"/>
      <c r="CX377" s="112"/>
      <c r="CY377" s="112"/>
      <c r="CZ377" s="112"/>
      <c r="DA377" s="112"/>
      <c r="DB377" s="112"/>
      <c r="DC377" s="112"/>
      <c r="DD377" s="112"/>
      <c r="DE377" s="112"/>
      <c r="DF377" s="112"/>
      <c r="DG377" s="112"/>
      <c r="DH377" s="112"/>
      <c r="DI377" s="112"/>
      <c r="DJ377" s="112"/>
      <c r="DK377" s="112"/>
      <c r="DL377" s="112"/>
      <c r="DM377" s="112"/>
      <c r="DN377" s="112"/>
      <c r="DO377" s="112"/>
      <c r="DP377" s="112"/>
      <c r="DQ377" s="112"/>
      <c r="DR377" s="112"/>
      <c r="DS377" s="112"/>
      <c r="DT377" s="112"/>
      <c r="DU377" s="112"/>
      <c r="DV377" s="112"/>
      <c r="DW377" s="112"/>
      <c r="DX377" s="112"/>
      <c r="DY377" s="112"/>
      <c r="DZ377" s="112"/>
      <c r="EA377" s="112"/>
      <c r="EB377" s="112"/>
      <c r="EC377" s="112"/>
      <c r="ED377" s="112"/>
      <c r="EE377" s="112"/>
      <c r="EF377" s="112"/>
      <c r="EG377" s="112"/>
      <c r="EH377" s="112"/>
      <c r="EI377" s="112"/>
      <c r="EJ377" s="112"/>
      <c r="EK377" s="112"/>
      <c r="EL377" s="112"/>
      <c r="EM377" s="112"/>
      <c r="EN377" s="112"/>
      <c r="EO377" s="112"/>
      <c r="EP377" s="112"/>
      <c r="EQ377" s="112"/>
      <c r="ER377" s="112"/>
      <c r="ES377" s="112"/>
      <c r="ET377" s="112"/>
      <c r="EU377" s="112"/>
      <c r="EV377" s="112"/>
      <c r="EW377" s="112"/>
      <c r="EX377" s="112"/>
      <c r="EY377" s="112"/>
      <c r="EZ377" s="112"/>
      <c r="FA377" s="112"/>
      <c r="FB377" s="112"/>
      <c r="FC377" s="112"/>
      <c r="FD377" s="112"/>
      <c r="FE377" s="112"/>
    </row>
    <row r="378" customFormat="false" ht="14.6" hidden="false" customHeight="false" outlineLevel="0" collapsed="false">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c r="AL378" s="112"/>
      <c r="AM378" s="112"/>
      <c r="AN378" s="112"/>
      <c r="AO378" s="112"/>
      <c r="AP378" s="112"/>
      <c r="AQ378" s="112"/>
      <c r="AR378" s="112"/>
      <c r="AS378" s="112"/>
      <c r="AT378" s="112"/>
      <c r="AU378" s="112"/>
      <c r="AV378" s="112"/>
      <c r="AW378" s="112"/>
      <c r="AX378" s="112"/>
      <c r="AY378" s="112"/>
      <c r="AZ378" s="112"/>
      <c r="BA378" s="112"/>
      <c r="BB378" s="112"/>
      <c r="BC378" s="112"/>
      <c r="BD378" s="112"/>
      <c r="BE378" s="112"/>
      <c r="BF378" s="112"/>
      <c r="BG378" s="112"/>
      <c r="BH378" s="112"/>
      <c r="BI378" s="112"/>
      <c r="BJ378" s="112"/>
      <c r="BK378" s="112"/>
      <c r="BL378" s="112"/>
      <c r="BM378" s="112"/>
      <c r="BN378" s="112"/>
      <c r="BO378" s="112"/>
      <c r="BP378" s="112"/>
      <c r="BQ378" s="112"/>
      <c r="BR378" s="112"/>
      <c r="BS378" s="112"/>
      <c r="BT378" s="112"/>
      <c r="BU378" s="112"/>
      <c r="BV378" s="112"/>
      <c r="BW378" s="112"/>
      <c r="BX378" s="112"/>
      <c r="BY378" s="112"/>
      <c r="BZ378" s="112"/>
      <c r="CA378" s="112"/>
      <c r="CB378" s="112"/>
      <c r="CC378" s="112"/>
      <c r="CD378" s="112"/>
      <c r="CE378" s="112"/>
      <c r="CF378" s="112"/>
      <c r="CG378" s="112"/>
      <c r="CH378" s="112"/>
      <c r="CI378" s="112"/>
      <c r="CJ378" s="112"/>
      <c r="CK378" s="112"/>
      <c r="CL378" s="112"/>
      <c r="CM378" s="112"/>
      <c r="CN378" s="112"/>
      <c r="CO378" s="112"/>
      <c r="CP378" s="112"/>
      <c r="CQ378" s="112"/>
      <c r="CR378" s="112"/>
      <c r="CS378" s="112"/>
      <c r="CT378" s="112"/>
      <c r="CU378" s="112"/>
      <c r="CV378" s="112"/>
      <c r="CW378" s="112"/>
      <c r="CX378" s="112"/>
      <c r="CY378" s="112"/>
      <c r="CZ378" s="112"/>
      <c r="DA378" s="112"/>
      <c r="DB378" s="112"/>
      <c r="DC378" s="112"/>
      <c r="DD378" s="112"/>
      <c r="DE378" s="112"/>
      <c r="DF378" s="112"/>
      <c r="DG378" s="112"/>
      <c r="DH378" s="112"/>
      <c r="DI378" s="112"/>
      <c r="DJ378" s="112"/>
      <c r="DK378" s="112"/>
      <c r="DL378" s="112"/>
      <c r="DM378" s="112"/>
      <c r="DN378" s="112"/>
      <c r="DO378" s="112"/>
      <c r="DP378" s="112"/>
      <c r="DQ378" s="112"/>
      <c r="DR378" s="112"/>
      <c r="DS378" s="112"/>
      <c r="DT378" s="112"/>
      <c r="DU378" s="112"/>
      <c r="DV378" s="112"/>
      <c r="DW378" s="112"/>
      <c r="DX378" s="112"/>
      <c r="DY378" s="112"/>
      <c r="DZ378" s="112"/>
      <c r="EA378" s="112"/>
      <c r="EB378" s="112"/>
      <c r="EC378" s="112"/>
      <c r="ED378" s="112"/>
      <c r="EE378" s="112"/>
      <c r="EF378" s="112"/>
      <c r="EG378" s="112"/>
      <c r="EH378" s="112"/>
      <c r="EI378" s="112"/>
      <c r="EJ378" s="112"/>
      <c r="EK378" s="112"/>
      <c r="EL378" s="112"/>
      <c r="EM378" s="112"/>
      <c r="EN378" s="112"/>
      <c r="EO378" s="112"/>
      <c r="EP378" s="112"/>
      <c r="EQ378" s="112"/>
      <c r="ER378" s="112"/>
      <c r="ES378" s="112"/>
      <c r="ET378" s="112"/>
      <c r="EU378" s="112"/>
      <c r="EV378" s="112"/>
      <c r="EW378" s="112"/>
      <c r="EX378" s="112"/>
      <c r="EY378" s="112"/>
      <c r="EZ378" s="112"/>
      <c r="FA378" s="112"/>
      <c r="FB378" s="112"/>
      <c r="FC378" s="112"/>
      <c r="FD378" s="112"/>
      <c r="FE378" s="112"/>
    </row>
    <row r="379" customFormat="false" ht="14.6" hidden="false" customHeight="false" outlineLevel="0" collapsed="false">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c r="AL379" s="112"/>
      <c r="AM379" s="112"/>
      <c r="AN379" s="112"/>
      <c r="AO379" s="112"/>
      <c r="AP379" s="112"/>
      <c r="AQ379" s="112"/>
      <c r="AR379" s="112"/>
      <c r="AS379" s="112"/>
      <c r="AT379" s="112"/>
      <c r="AU379" s="112"/>
      <c r="AV379" s="112"/>
      <c r="AW379" s="112"/>
      <c r="AX379" s="112"/>
      <c r="AY379" s="112"/>
      <c r="AZ379" s="112"/>
      <c r="BA379" s="112"/>
      <c r="BB379" s="112"/>
      <c r="BC379" s="112"/>
      <c r="BD379" s="112"/>
      <c r="BE379" s="112"/>
      <c r="BF379" s="112"/>
      <c r="BG379" s="112"/>
      <c r="BH379" s="112"/>
      <c r="BI379" s="112"/>
      <c r="BJ379" s="112"/>
      <c r="BK379" s="112"/>
      <c r="BL379" s="112"/>
      <c r="BM379" s="112"/>
      <c r="BN379" s="112"/>
      <c r="BO379" s="112"/>
      <c r="BP379" s="112"/>
      <c r="BQ379" s="112"/>
      <c r="BR379" s="112"/>
      <c r="BS379" s="112"/>
      <c r="BT379" s="112"/>
      <c r="BU379" s="112"/>
      <c r="BV379" s="112"/>
      <c r="BW379" s="112"/>
      <c r="BX379" s="112"/>
      <c r="BY379" s="112"/>
      <c r="BZ379" s="112"/>
      <c r="CA379" s="112"/>
      <c r="CB379" s="112"/>
      <c r="CC379" s="112"/>
      <c r="CD379" s="112"/>
      <c r="CE379" s="112"/>
      <c r="CF379" s="112"/>
      <c r="CG379" s="112"/>
      <c r="CH379" s="112"/>
      <c r="CI379" s="112"/>
      <c r="CJ379" s="112"/>
      <c r="CK379" s="112"/>
      <c r="CL379" s="112"/>
      <c r="CM379" s="112"/>
      <c r="CN379" s="112"/>
      <c r="CO379" s="112"/>
      <c r="CP379" s="112"/>
      <c r="CQ379" s="112"/>
      <c r="CR379" s="112"/>
      <c r="CS379" s="112"/>
      <c r="CT379" s="112"/>
      <c r="CU379" s="112"/>
      <c r="CV379" s="112"/>
      <c r="CW379" s="112"/>
      <c r="CX379" s="112"/>
      <c r="CY379" s="112"/>
      <c r="CZ379" s="112"/>
      <c r="DA379" s="112"/>
      <c r="DB379" s="112"/>
      <c r="DC379" s="112"/>
      <c r="DD379" s="112"/>
      <c r="DE379" s="112"/>
      <c r="DF379" s="112"/>
      <c r="DG379" s="112"/>
      <c r="DH379" s="112"/>
      <c r="DI379" s="112"/>
      <c r="DJ379" s="112"/>
      <c r="DK379" s="112"/>
      <c r="DL379" s="112"/>
      <c r="DM379" s="112"/>
      <c r="DN379" s="112"/>
      <c r="DO379" s="112"/>
      <c r="DP379" s="112"/>
      <c r="DQ379" s="112"/>
      <c r="DR379" s="112"/>
      <c r="DS379" s="112"/>
      <c r="DT379" s="112"/>
      <c r="DU379" s="112"/>
      <c r="DV379" s="112"/>
      <c r="DW379" s="112"/>
      <c r="DX379" s="112"/>
      <c r="DY379" s="112"/>
      <c r="DZ379" s="112"/>
      <c r="EA379" s="112"/>
      <c r="EB379" s="112"/>
      <c r="EC379" s="112"/>
      <c r="ED379" s="112"/>
      <c r="EE379" s="112"/>
      <c r="EF379" s="112"/>
      <c r="EG379" s="112"/>
      <c r="EH379" s="112"/>
      <c r="EI379" s="112"/>
      <c r="EJ379" s="112"/>
      <c r="EK379" s="112"/>
      <c r="EL379" s="112"/>
      <c r="EM379" s="112"/>
      <c r="EN379" s="112"/>
      <c r="EO379" s="112"/>
      <c r="EP379" s="112"/>
      <c r="EQ379" s="112"/>
      <c r="ER379" s="112"/>
      <c r="ES379" s="112"/>
      <c r="ET379" s="112"/>
      <c r="EU379" s="112"/>
      <c r="EV379" s="112"/>
      <c r="EW379" s="112"/>
      <c r="EX379" s="112"/>
      <c r="EY379" s="112"/>
      <c r="EZ379" s="112"/>
      <c r="FA379" s="112"/>
      <c r="FB379" s="112"/>
      <c r="FC379" s="112"/>
      <c r="FD379" s="112"/>
      <c r="FE379" s="112"/>
    </row>
    <row r="380" customFormat="false" ht="14.6" hidden="false" customHeight="false" outlineLevel="0" collapsed="false">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c r="AL380" s="112"/>
      <c r="AM380" s="112"/>
      <c r="AN380" s="112"/>
      <c r="AO380" s="112"/>
      <c r="AP380" s="112"/>
      <c r="AQ380" s="112"/>
      <c r="AR380" s="112"/>
      <c r="AS380" s="112"/>
      <c r="AT380" s="112"/>
      <c r="AU380" s="112"/>
      <c r="AV380" s="112"/>
      <c r="AW380" s="112"/>
      <c r="AX380" s="112"/>
      <c r="AY380" s="112"/>
      <c r="AZ380" s="112"/>
      <c r="BA380" s="112"/>
      <c r="BB380" s="112"/>
      <c r="BC380" s="112"/>
      <c r="BD380" s="112"/>
      <c r="BE380" s="112"/>
      <c r="BF380" s="112"/>
      <c r="BG380" s="112"/>
      <c r="BH380" s="112"/>
      <c r="BI380" s="112"/>
      <c r="BJ380" s="112"/>
      <c r="BK380" s="112"/>
      <c r="BL380" s="112"/>
      <c r="BM380" s="112"/>
      <c r="BN380" s="112"/>
      <c r="BO380" s="112"/>
      <c r="BP380" s="112"/>
      <c r="BQ380" s="112"/>
      <c r="BR380" s="112"/>
      <c r="BS380" s="112"/>
      <c r="BT380" s="112"/>
      <c r="BU380" s="112"/>
      <c r="BV380" s="112"/>
      <c r="BW380" s="112"/>
      <c r="BX380" s="112"/>
      <c r="BY380" s="112"/>
      <c r="BZ380" s="112"/>
      <c r="CA380" s="112"/>
      <c r="CB380" s="112"/>
      <c r="CC380" s="112"/>
      <c r="CD380" s="112"/>
      <c r="CE380" s="112"/>
      <c r="CF380" s="112"/>
      <c r="CG380" s="112"/>
      <c r="CH380" s="112"/>
      <c r="CI380" s="112"/>
      <c r="CJ380" s="112"/>
      <c r="CK380" s="112"/>
      <c r="CL380" s="112"/>
      <c r="CM380" s="112"/>
      <c r="CN380" s="112"/>
      <c r="CO380" s="112"/>
      <c r="CP380" s="112"/>
      <c r="CQ380" s="112"/>
      <c r="CR380" s="112"/>
      <c r="CS380" s="112"/>
      <c r="CT380" s="112"/>
      <c r="CU380" s="112"/>
      <c r="CV380" s="112"/>
      <c r="CW380" s="112"/>
      <c r="CX380" s="112"/>
      <c r="CY380" s="112"/>
      <c r="CZ380" s="112"/>
      <c r="DA380" s="112"/>
      <c r="DB380" s="112"/>
      <c r="DC380" s="112"/>
      <c r="DD380" s="112"/>
      <c r="DE380" s="112"/>
      <c r="DF380" s="112"/>
      <c r="DG380" s="112"/>
      <c r="DH380" s="112"/>
      <c r="DI380" s="112"/>
      <c r="DJ380" s="112"/>
      <c r="DK380" s="112"/>
      <c r="DL380" s="112"/>
      <c r="DM380" s="112"/>
      <c r="DN380" s="112"/>
      <c r="DO380" s="112"/>
      <c r="DP380" s="112"/>
      <c r="DQ380" s="112"/>
      <c r="DR380" s="112"/>
      <c r="DS380" s="112"/>
      <c r="DT380" s="112"/>
      <c r="DU380" s="112"/>
      <c r="DV380" s="112"/>
      <c r="DW380" s="112"/>
      <c r="DX380" s="112"/>
      <c r="DY380" s="112"/>
      <c r="DZ380" s="112"/>
      <c r="EA380" s="112"/>
      <c r="EB380" s="112"/>
      <c r="EC380" s="112"/>
      <c r="ED380" s="112"/>
      <c r="EE380" s="112"/>
      <c r="EF380" s="112"/>
      <c r="EG380" s="112"/>
      <c r="EH380" s="112"/>
      <c r="EI380" s="112"/>
      <c r="EJ380" s="112"/>
      <c r="EK380" s="112"/>
      <c r="EL380" s="112"/>
      <c r="EM380" s="112"/>
      <c r="EN380" s="112"/>
      <c r="EO380" s="112"/>
      <c r="EP380" s="112"/>
      <c r="EQ380" s="112"/>
      <c r="ER380" s="112"/>
      <c r="ES380" s="112"/>
      <c r="ET380" s="112"/>
      <c r="EU380" s="112"/>
      <c r="EV380" s="112"/>
      <c r="EW380" s="112"/>
      <c r="EX380" s="112"/>
      <c r="EY380" s="112"/>
      <c r="EZ380" s="112"/>
      <c r="FA380" s="112"/>
      <c r="FB380" s="112"/>
      <c r="FC380" s="112"/>
      <c r="FD380" s="112"/>
      <c r="FE380" s="112"/>
    </row>
    <row r="381" customFormat="false" ht="14.6" hidden="false" customHeight="false" outlineLevel="0" collapsed="false">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c r="AL381" s="112"/>
      <c r="AM381" s="112"/>
      <c r="AN381" s="112"/>
      <c r="AO381" s="112"/>
      <c r="AP381" s="112"/>
      <c r="AQ381" s="112"/>
      <c r="AR381" s="112"/>
      <c r="AS381" s="112"/>
      <c r="AT381" s="112"/>
      <c r="AU381" s="112"/>
      <c r="AV381" s="112"/>
      <c r="AW381" s="112"/>
      <c r="AX381" s="112"/>
      <c r="AY381" s="112"/>
      <c r="AZ381" s="112"/>
      <c r="BA381" s="112"/>
      <c r="BB381" s="112"/>
      <c r="BC381" s="112"/>
      <c r="BD381" s="112"/>
      <c r="BE381" s="112"/>
      <c r="BF381" s="112"/>
      <c r="BG381" s="112"/>
      <c r="BH381" s="112"/>
      <c r="BI381" s="112"/>
      <c r="BJ381" s="112"/>
      <c r="BK381" s="112"/>
      <c r="BL381" s="112"/>
      <c r="BM381" s="112"/>
      <c r="BN381" s="112"/>
      <c r="BO381" s="112"/>
      <c r="BP381" s="112"/>
      <c r="BQ381" s="112"/>
      <c r="BR381" s="112"/>
      <c r="BS381" s="112"/>
      <c r="BT381" s="112"/>
      <c r="BU381" s="112"/>
      <c r="BV381" s="112"/>
      <c r="BW381" s="112"/>
      <c r="BX381" s="112"/>
      <c r="BY381" s="112"/>
      <c r="BZ381" s="112"/>
      <c r="CA381" s="112"/>
      <c r="CB381" s="112"/>
      <c r="CC381" s="112"/>
      <c r="CD381" s="112"/>
      <c r="CE381" s="112"/>
      <c r="CF381" s="112"/>
      <c r="CG381" s="112"/>
      <c r="CH381" s="112"/>
      <c r="CI381" s="112"/>
      <c r="CJ381" s="112"/>
      <c r="CK381" s="112"/>
      <c r="CL381" s="112"/>
      <c r="CM381" s="112"/>
      <c r="CN381" s="112"/>
      <c r="CO381" s="112"/>
      <c r="CP381" s="112"/>
      <c r="CQ381" s="112"/>
      <c r="CR381" s="112"/>
      <c r="CS381" s="112"/>
      <c r="CT381" s="112"/>
      <c r="CU381" s="112"/>
      <c r="CV381" s="112"/>
      <c r="CW381" s="112"/>
      <c r="CX381" s="112"/>
      <c r="CY381" s="112"/>
      <c r="CZ381" s="112"/>
      <c r="DA381" s="112"/>
      <c r="DB381" s="112"/>
      <c r="DC381" s="112"/>
      <c r="DD381" s="112"/>
      <c r="DE381" s="112"/>
      <c r="DF381" s="112"/>
      <c r="DG381" s="112"/>
      <c r="DH381" s="112"/>
      <c r="DI381" s="112"/>
      <c r="DJ381" s="112"/>
      <c r="DK381" s="112"/>
      <c r="DL381" s="112"/>
      <c r="DM381" s="112"/>
      <c r="DN381" s="112"/>
      <c r="DO381" s="112"/>
      <c r="DP381" s="112"/>
      <c r="DQ381" s="112"/>
      <c r="DR381" s="112"/>
      <c r="DS381" s="112"/>
      <c r="DT381" s="112"/>
      <c r="DU381" s="112"/>
      <c r="DV381" s="112"/>
      <c r="DW381" s="112"/>
      <c r="DX381" s="112"/>
      <c r="DY381" s="112"/>
      <c r="DZ381" s="112"/>
      <c r="EA381" s="112"/>
      <c r="EB381" s="112"/>
      <c r="EC381" s="112"/>
      <c r="ED381" s="112"/>
      <c r="EE381" s="112"/>
      <c r="EF381" s="112"/>
      <c r="EG381" s="112"/>
      <c r="EH381" s="112"/>
      <c r="EI381" s="112"/>
      <c r="EJ381" s="112"/>
      <c r="EK381" s="112"/>
      <c r="EL381" s="112"/>
      <c r="EM381" s="112"/>
      <c r="EN381" s="112"/>
      <c r="EO381" s="112"/>
      <c r="EP381" s="112"/>
      <c r="EQ381" s="112"/>
      <c r="ER381" s="112"/>
      <c r="ES381" s="112"/>
      <c r="ET381" s="112"/>
      <c r="EU381" s="112"/>
      <c r="EV381" s="112"/>
      <c r="EW381" s="112"/>
      <c r="EX381" s="112"/>
      <c r="EY381" s="112"/>
      <c r="EZ381" s="112"/>
      <c r="FA381" s="112"/>
      <c r="FB381" s="112"/>
      <c r="FC381" s="112"/>
      <c r="FD381" s="112"/>
      <c r="FE381" s="112"/>
    </row>
    <row r="382" customFormat="false" ht="14.6" hidden="false" customHeight="false" outlineLevel="0" collapsed="false">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c r="AL382" s="112"/>
      <c r="AM382" s="112"/>
      <c r="AN382" s="112"/>
      <c r="AO382" s="112"/>
      <c r="AP382" s="112"/>
      <c r="AQ382" s="112"/>
      <c r="AR382" s="112"/>
      <c r="AS382" s="112"/>
      <c r="AT382" s="112"/>
      <c r="AU382" s="112"/>
      <c r="AV382" s="112"/>
      <c r="AW382" s="112"/>
      <c r="AX382" s="112"/>
      <c r="AY382" s="112"/>
      <c r="AZ382" s="112"/>
      <c r="BA382" s="112"/>
      <c r="BB382" s="112"/>
      <c r="BC382" s="112"/>
      <c r="BD382" s="112"/>
      <c r="BE382" s="112"/>
      <c r="BF382" s="112"/>
      <c r="BG382" s="112"/>
      <c r="BH382" s="112"/>
      <c r="BI382" s="112"/>
      <c r="BJ382" s="112"/>
      <c r="BK382" s="112"/>
      <c r="BL382" s="112"/>
      <c r="BM382" s="112"/>
      <c r="BN382" s="112"/>
      <c r="BO382" s="112"/>
      <c r="BP382" s="112"/>
      <c r="BQ382" s="112"/>
      <c r="BR382" s="112"/>
      <c r="BS382" s="112"/>
      <c r="BT382" s="112"/>
      <c r="BU382" s="112"/>
      <c r="BV382" s="112"/>
      <c r="BW382" s="112"/>
      <c r="BX382" s="112"/>
      <c r="BY382" s="112"/>
      <c r="BZ382" s="112"/>
      <c r="CA382" s="112"/>
      <c r="CB382" s="112"/>
      <c r="CC382" s="112"/>
      <c r="CD382" s="112"/>
      <c r="CE382" s="112"/>
      <c r="CF382" s="112"/>
      <c r="CG382" s="112"/>
      <c r="CH382" s="112"/>
      <c r="CI382" s="112"/>
      <c r="CJ382" s="112"/>
      <c r="CK382" s="112"/>
      <c r="CL382" s="112"/>
      <c r="CM382" s="112"/>
      <c r="CN382" s="112"/>
      <c r="CO382" s="112"/>
      <c r="CP382" s="112"/>
      <c r="CQ382" s="112"/>
      <c r="CR382" s="112"/>
      <c r="CS382" s="112"/>
      <c r="CT382" s="112"/>
      <c r="CU382" s="112"/>
      <c r="CV382" s="112"/>
      <c r="CW382" s="112"/>
      <c r="CX382" s="112"/>
      <c r="CY382" s="112"/>
      <c r="CZ382" s="112"/>
      <c r="DA382" s="112"/>
      <c r="DB382" s="112"/>
      <c r="DC382" s="112"/>
      <c r="DD382" s="112"/>
      <c r="DE382" s="112"/>
      <c r="DF382" s="112"/>
      <c r="DG382" s="112"/>
      <c r="DH382" s="112"/>
      <c r="DI382" s="112"/>
      <c r="DJ382" s="112"/>
      <c r="DK382" s="112"/>
      <c r="DL382" s="112"/>
      <c r="DM382" s="112"/>
      <c r="DN382" s="112"/>
      <c r="DO382" s="112"/>
      <c r="DP382" s="112"/>
      <c r="DQ382" s="112"/>
      <c r="DR382" s="112"/>
      <c r="DS382" s="112"/>
      <c r="DT382" s="112"/>
      <c r="DU382" s="112"/>
      <c r="DV382" s="112"/>
      <c r="DW382" s="112"/>
      <c r="DX382" s="112"/>
      <c r="DY382" s="112"/>
      <c r="DZ382" s="112"/>
      <c r="EA382" s="112"/>
      <c r="EB382" s="112"/>
      <c r="EC382" s="112"/>
      <c r="ED382" s="112"/>
      <c r="EE382" s="112"/>
      <c r="EF382" s="112"/>
      <c r="EG382" s="112"/>
      <c r="EH382" s="112"/>
      <c r="EI382" s="112"/>
      <c r="EJ382" s="112"/>
      <c r="EK382" s="112"/>
      <c r="EL382" s="112"/>
      <c r="EM382" s="112"/>
      <c r="EN382" s="112"/>
      <c r="EO382" s="112"/>
      <c r="EP382" s="112"/>
      <c r="EQ382" s="112"/>
      <c r="ER382" s="112"/>
      <c r="ES382" s="112"/>
      <c r="ET382" s="112"/>
      <c r="EU382" s="112"/>
      <c r="EV382" s="112"/>
      <c r="EW382" s="112"/>
      <c r="EX382" s="112"/>
      <c r="EY382" s="112"/>
      <c r="EZ382" s="112"/>
      <c r="FA382" s="112"/>
      <c r="FB382" s="112"/>
      <c r="FC382" s="112"/>
      <c r="FD382" s="112"/>
      <c r="FE382" s="112"/>
    </row>
    <row r="383" customFormat="false" ht="14.6" hidden="false" customHeight="false" outlineLevel="0" collapsed="false">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c r="AL383" s="112"/>
      <c r="AM383" s="112"/>
      <c r="AN383" s="112"/>
      <c r="AO383" s="112"/>
      <c r="AP383" s="112"/>
      <c r="AQ383" s="112"/>
      <c r="AR383" s="112"/>
      <c r="AS383" s="112"/>
      <c r="AT383" s="112"/>
      <c r="AU383" s="112"/>
      <c r="AV383" s="112"/>
      <c r="AW383" s="112"/>
      <c r="AX383" s="112"/>
      <c r="AY383" s="112"/>
      <c r="AZ383" s="112"/>
      <c r="BA383" s="112"/>
      <c r="BB383" s="112"/>
      <c r="BC383" s="112"/>
      <c r="BD383" s="112"/>
      <c r="BE383" s="112"/>
      <c r="BF383" s="112"/>
      <c r="BG383" s="112"/>
      <c r="BH383" s="112"/>
      <c r="BI383" s="112"/>
      <c r="BJ383" s="112"/>
      <c r="BK383" s="112"/>
      <c r="BL383" s="112"/>
      <c r="BM383" s="112"/>
      <c r="BN383" s="112"/>
      <c r="BO383" s="112"/>
      <c r="BP383" s="112"/>
      <c r="BQ383" s="112"/>
      <c r="BR383" s="112"/>
      <c r="BS383" s="112"/>
      <c r="BT383" s="112"/>
      <c r="BU383" s="112"/>
      <c r="BV383" s="112"/>
      <c r="BW383" s="112"/>
      <c r="BX383" s="112"/>
      <c r="BY383" s="112"/>
      <c r="BZ383" s="112"/>
      <c r="CA383" s="112"/>
      <c r="CB383" s="112"/>
      <c r="CC383" s="112"/>
      <c r="CD383" s="112"/>
      <c r="CE383" s="112"/>
      <c r="CF383" s="112"/>
      <c r="CG383" s="112"/>
      <c r="CH383" s="112"/>
      <c r="CI383" s="112"/>
      <c r="CJ383" s="112"/>
      <c r="CK383" s="112"/>
      <c r="CL383" s="112"/>
      <c r="CM383" s="112"/>
      <c r="CN383" s="112"/>
      <c r="CO383" s="112"/>
      <c r="CP383" s="112"/>
      <c r="CQ383" s="112"/>
      <c r="CR383" s="112"/>
      <c r="CS383" s="112"/>
      <c r="CT383" s="112"/>
      <c r="CU383" s="112"/>
      <c r="CV383" s="112"/>
      <c r="CW383" s="112"/>
      <c r="CX383" s="112"/>
      <c r="CY383" s="112"/>
      <c r="CZ383" s="112"/>
      <c r="DA383" s="112"/>
      <c r="DB383" s="112"/>
      <c r="DC383" s="112"/>
      <c r="DD383" s="112"/>
      <c r="DE383" s="112"/>
      <c r="DF383" s="112"/>
      <c r="DG383" s="112"/>
      <c r="DH383" s="112"/>
      <c r="DI383" s="112"/>
      <c r="DJ383" s="112"/>
      <c r="DK383" s="112"/>
      <c r="DL383" s="112"/>
      <c r="DM383" s="112"/>
      <c r="DN383" s="112"/>
      <c r="DO383" s="112"/>
      <c r="DP383" s="112"/>
      <c r="DQ383" s="112"/>
      <c r="DR383" s="112"/>
      <c r="DS383" s="112"/>
      <c r="DT383" s="112"/>
      <c r="DU383" s="112"/>
      <c r="DV383" s="112"/>
      <c r="DW383" s="112"/>
      <c r="DX383" s="112"/>
      <c r="DY383" s="112"/>
      <c r="DZ383" s="112"/>
      <c r="EA383" s="112"/>
      <c r="EB383" s="112"/>
      <c r="EC383" s="112"/>
      <c r="ED383" s="112"/>
      <c r="EE383" s="112"/>
      <c r="EF383" s="112"/>
      <c r="EG383" s="112"/>
      <c r="EH383" s="112"/>
      <c r="EI383" s="112"/>
      <c r="EJ383" s="112"/>
      <c r="EK383" s="112"/>
      <c r="EL383" s="112"/>
      <c r="EM383" s="112"/>
      <c r="EN383" s="112"/>
      <c r="EO383" s="112"/>
      <c r="EP383" s="112"/>
      <c r="EQ383" s="112"/>
      <c r="ER383" s="112"/>
      <c r="ES383" s="112"/>
      <c r="ET383" s="112"/>
      <c r="EU383" s="112"/>
      <c r="EV383" s="112"/>
      <c r="EW383" s="112"/>
      <c r="EX383" s="112"/>
      <c r="EY383" s="112"/>
      <c r="EZ383" s="112"/>
      <c r="FA383" s="112"/>
      <c r="FB383" s="112"/>
      <c r="FC383" s="112"/>
      <c r="FD383" s="112"/>
      <c r="FE383" s="112"/>
    </row>
    <row r="384" customFormat="false" ht="14.6" hidden="false" customHeight="false" outlineLevel="0" collapsed="false">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c r="AL384" s="112"/>
      <c r="AM384" s="112"/>
      <c r="AN384" s="112"/>
      <c r="AO384" s="112"/>
      <c r="AP384" s="112"/>
      <c r="AQ384" s="112"/>
      <c r="AR384" s="112"/>
      <c r="AS384" s="112"/>
      <c r="AT384" s="112"/>
      <c r="AU384" s="112"/>
      <c r="AV384" s="112"/>
      <c r="AW384" s="112"/>
      <c r="AX384" s="112"/>
      <c r="AY384" s="112"/>
      <c r="AZ384" s="112"/>
      <c r="BA384" s="112"/>
      <c r="BB384" s="112"/>
      <c r="BC384" s="112"/>
      <c r="BD384" s="112"/>
      <c r="BE384" s="112"/>
      <c r="BF384" s="112"/>
      <c r="BG384" s="112"/>
      <c r="BH384" s="112"/>
      <c r="BI384" s="112"/>
      <c r="BJ384" s="112"/>
      <c r="BK384" s="112"/>
      <c r="BL384" s="112"/>
      <c r="BM384" s="112"/>
      <c r="BN384" s="112"/>
      <c r="BO384" s="112"/>
      <c r="BP384" s="112"/>
      <c r="BQ384" s="112"/>
      <c r="BR384" s="112"/>
      <c r="BS384" s="112"/>
      <c r="BT384" s="112"/>
      <c r="BU384" s="112"/>
      <c r="BV384" s="112"/>
      <c r="BW384" s="112"/>
      <c r="BX384" s="112"/>
      <c r="BY384" s="112"/>
      <c r="BZ384" s="112"/>
      <c r="CA384" s="112"/>
      <c r="CB384" s="112"/>
      <c r="CC384" s="112"/>
      <c r="CD384" s="112"/>
      <c r="CE384" s="112"/>
      <c r="CF384" s="112"/>
      <c r="CG384" s="112"/>
      <c r="CH384" s="112"/>
      <c r="CI384" s="112"/>
      <c r="CJ384" s="112"/>
      <c r="CK384" s="112"/>
      <c r="CL384" s="112"/>
      <c r="CM384" s="112"/>
      <c r="CN384" s="112"/>
      <c r="CO384" s="112"/>
      <c r="CP384" s="112"/>
      <c r="CQ384" s="112"/>
      <c r="CR384" s="112"/>
      <c r="CS384" s="112"/>
      <c r="CT384" s="112"/>
      <c r="CU384" s="112"/>
      <c r="CV384" s="112"/>
      <c r="CW384" s="112"/>
      <c r="CX384" s="112"/>
      <c r="CY384" s="112"/>
      <c r="CZ384" s="112"/>
      <c r="DA384" s="112"/>
      <c r="DB384" s="112"/>
      <c r="DC384" s="112"/>
      <c r="DD384" s="112"/>
      <c r="DE384" s="112"/>
      <c r="DF384" s="112"/>
      <c r="DG384" s="112"/>
      <c r="DH384" s="112"/>
      <c r="DI384" s="112"/>
      <c r="DJ384" s="112"/>
      <c r="DK384" s="112"/>
      <c r="DL384" s="112"/>
      <c r="DM384" s="112"/>
      <c r="DN384" s="112"/>
      <c r="DO384" s="112"/>
      <c r="DP384" s="112"/>
      <c r="DQ384" s="112"/>
      <c r="DR384" s="112"/>
      <c r="DS384" s="112"/>
      <c r="DT384" s="112"/>
      <c r="DU384" s="112"/>
      <c r="DV384" s="112"/>
      <c r="DW384" s="112"/>
      <c r="DX384" s="112"/>
      <c r="DY384" s="112"/>
      <c r="DZ384" s="112"/>
      <c r="EA384" s="112"/>
      <c r="EB384" s="112"/>
      <c r="EC384" s="112"/>
      <c r="ED384" s="112"/>
      <c r="EE384" s="112"/>
      <c r="EF384" s="112"/>
      <c r="EG384" s="112"/>
      <c r="EH384" s="112"/>
      <c r="EI384" s="112"/>
      <c r="EJ384" s="112"/>
      <c r="EK384" s="112"/>
      <c r="EL384" s="112"/>
      <c r="EM384" s="112"/>
      <c r="EN384" s="112"/>
      <c r="EO384" s="112"/>
      <c r="EP384" s="112"/>
      <c r="EQ384" s="112"/>
      <c r="ER384" s="112"/>
      <c r="ES384" s="112"/>
      <c r="ET384" s="112"/>
      <c r="EU384" s="112"/>
      <c r="EV384" s="112"/>
      <c r="EW384" s="112"/>
      <c r="EX384" s="112"/>
      <c r="EY384" s="112"/>
      <c r="EZ384" s="112"/>
      <c r="FA384" s="112"/>
      <c r="FB384" s="112"/>
      <c r="FC384" s="112"/>
      <c r="FD384" s="112"/>
      <c r="FE384" s="112"/>
    </row>
    <row r="385" customFormat="false" ht="14.6" hidden="false" customHeight="false" outlineLevel="0" collapsed="false">
      <c r="B385" s="113"/>
      <c r="C385" s="113"/>
    </row>
  </sheetData>
  <mergeCells count="4786">
    <mergeCell ref="B1:D1"/>
    <mergeCell ref="F1:P1"/>
    <mergeCell ref="AA1:AB1"/>
    <mergeCell ref="M2:N2"/>
    <mergeCell ref="Q2:S2"/>
    <mergeCell ref="M3:O3"/>
    <mergeCell ref="Q3:S3"/>
    <mergeCell ref="G5:H5"/>
    <mergeCell ref="G6:I6"/>
    <mergeCell ref="Q6:S6"/>
    <mergeCell ref="J7:L7"/>
    <mergeCell ref="Q7:S7"/>
    <mergeCell ref="B9:C9"/>
    <mergeCell ref="J10:L10"/>
    <mergeCell ref="B13:D13"/>
    <mergeCell ref="B19:D19"/>
    <mergeCell ref="J19:L19"/>
    <mergeCell ref="R19:T19"/>
    <mergeCell ref="Z19:AB19"/>
    <mergeCell ref="AH19:AJ19"/>
    <mergeCell ref="AP19:AR19"/>
    <mergeCell ref="AX19:AZ19"/>
    <mergeCell ref="BF19:BH19"/>
    <mergeCell ref="BN19:BP19"/>
    <mergeCell ref="BV19:BX19"/>
    <mergeCell ref="CD19:CF19"/>
    <mergeCell ref="CL19:CN19"/>
    <mergeCell ref="CT19:CV19"/>
    <mergeCell ref="DB19:DD19"/>
    <mergeCell ref="DJ19:DL19"/>
    <mergeCell ref="DR19:DT19"/>
    <mergeCell ref="DZ19:EB19"/>
    <mergeCell ref="EH19:EJ19"/>
    <mergeCell ref="EP19:ER19"/>
    <mergeCell ref="EX19:EZ19"/>
    <mergeCell ref="G23:H23"/>
    <mergeCell ref="O23:P23"/>
    <mergeCell ref="W23:X23"/>
    <mergeCell ref="AE23:AF23"/>
    <mergeCell ref="AM23:AN23"/>
    <mergeCell ref="AU23:AV23"/>
    <mergeCell ref="BC23:BD23"/>
    <mergeCell ref="BK23:BL23"/>
    <mergeCell ref="BS23:BT23"/>
    <mergeCell ref="CA23:CB23"/>
    <mergeCell ref="CI23:CJ23"/>
    <mergeCell ref="CQ23:CR23"/>
    <mergeCell ref="CY23:CZ23"/>
    <mergeCell ref="DG23:DH23"/>
    <mergeCell ref="DO23:DP23"/>
    <mergeCell ref="DW23:DX23"/>
    <mergeCell ref="EE23:EF23"/>
    <mergeCell ref="EM23:EN23"/>
    <mergeCell ref="EU23:EV23"/>
    <mergeCell ref="FC23:FD23"/>
    <mergeCell ref="G24:I24"/>
    <mergeCell ref="O24:Q24"/>
    <mergeCell ref="W24:Y24"/>
    <mergeCell ref="AE24:AG24"/>
    <mergeCell ref="AM24:AO24"/>
    <mergeCell ref="AU24:AW24"/>
    <mergeCell ref="BC24:BE24"/>
    <mergeCell ref="BK24:BM24"/>
    <mergeCell ref="BS24:BU24"/>
    <mergeCell ref="CA24:CC24"/>
    <mergeCell ref="CI24:CK24"/>
    <mergeCell ref="CQ24:CS24"/>
    <mergeCell ref="CY24:DA24"/>
    <mergeCell ref="DG24:DI24"/>
    <mergeCell ref="DO24:DQ24"/>
    <mergeCell ref="DW24:DY24"/>
    <mergeCell ref="EE24:EG24"/>
    <mergeCell ref="EM24:EO24"/>
    <mergeCell ref="EU24:EW24"/>
    <mergeCell ref="FC24:FE24"/>
    <mergeCell ref="F25:G25"/>
    <mergeCell ref="H25:I25"/>
    <mergeCell ref="N25:O25"/>
    <mergeCell ref="P25:Q25"/>
    <mergeCell ref="V25:W25"/>
    <mergeCell ref="X25:Y25"/>
    <mergeCell ref="AD25:AE25"/>
    <mergeCell ref="AF25:AG25"/>
    <mergeCell ref="AL25:AM25"/>
    <mergeCell ref="AN25:AO25"/>
    <mergeCell ref="AT25:AU25"/>
    <mergeCell ref="AV25:AW25"/>
    <mergeCell ref="BB25:BC25"/>
    <mergeCell ref="BD25:BE25"/>
    <mergeCell ref="BJ25:BK25"/>
    <mergeCell ref="BL25:BM25"/>
    <mergeCell ref="BR25:BS25"/>
    <mergeCell ref="BT25:BU25"/>
    <mergeCell ref="BZ25:CA25"/>
    <mergeCell ref="CB25:CC25"/>
    <mergeCell ref="CH25:CI25"/>
    <mergeCell ref="CJ25:CK25"/>
    <mergeCell ref="CP25:CQ25"/>
    <mergeCell ref="CR25:CS25"/>
    <mergeCell ref="CX25:CY25"/>
    <mergeCell ref="CZ25:DA25"/>
    <mergeCell ref="DF25:DG25"/>
    <mergeCell ref="DH25:DI25"/>
    <mergeCell ref="DN25:DO25"/>
    <mergeCell ref="DP25:DQ25"/>
    <mergeCell ref="DV25:DW25"/>
    <mergeCell ref="DX25:DY25"/>
    <mergeCell ref="ED25:EE25"/>
    <mergeCell ref="EF25:EG25"/>
    <mergeCell ref="EL25:EM25"/>
    <mergeCell ref="EN25:EO25"/>
    <mergeCell ref="ET25:EU25"/>
    <mergeCell ref="EV25:EW25"/>
    <mergeCell ref="FB25:FC25"/>
    <mergeCell ref="FD25:FE25"/>
    <mergeCell ref="F26:H26"/>
    <mergeCell ref="N26:P26"/>
    <mergeCell ref="V26:X26"/>
    <mergeCell ref="AD26:AF26"/>
    <mergeCell ref="AL26:AN26"/>
    <mergeCell ref="AT26:AV26"/>
    <mergeCell ref="BB26:BD26"/>
    <mergeCell ref="BJ26:BL26"/>
    <mergeCell ref="BR26:BT26"/>
    <mergeCell ref="BZ26:CB26"/>
    <mergeCell ref="CH26:CJ26"/>
    <mergeCell ref="CP26:CR26"/>
    <mergeCell ref="CX26:CZ26"/>
    <mergeCell ref="DF26:DH26"/>
    <mergeCell ref="DN26:DP26"/>
    <mergeCell ref="DV26:DX26"/>
    <mergeCell ref="ED26:EF26"/>
    <mergeCell ref="EL26:EN26"/>
    <mergeCell ref="ET26:EV26"/>
    <mergeCell ref="FB26:FD26"/>
    <mergeCell ref="B27:C27"/>
    <mergeCell ref="F27:G27"/>
    <mergeCell ref="H27:I27"/>
    <mergeCell ref="J27:K27"/>
    <mergeCell ref="N27:O27"/>
    <mergeCell ref="P27:Q27"/>
    <mergeCell ref="R27:S27"/>
    <mergeCell ref="V27:W27"/>
    <mergeCell ref="X27:Y27"/>
    <mergeCell ref="Z27:AA27"/>
    <mergeCell ref="AD27:AE27"/>
    <mergeCell ref="AF27:AG27"/>
    <mergeCell ref="AH27:AI27"/>
    <mergeCell ref="AL27:AM27"/>
    <mergeCell ref="AN27:AO27"/>
    <mergeCell ref="AP27:AQ27"/>
    <mergeCell ref="AT27:AU27"/>
    <mergeCell ref="AV27:AW27"/>
    <mergeCell ref="AX27:AY27"/>
    <mergeCell ref="BB27:BC27"/>
    <mergeCell ref="BD27:BE27"/>
    <mergeCell ref="BF27:BG27"/>
    <mergeCell ref="BJ27:BK27"/>
    <mergeCell ref="BL27:BM27"/>
    <mergeCell ref="BN27:BO27"/>
    <mergeCell ref="BR27:BS27"/>
    <mergeCell ref="BT27:BU27"/>
    <mergeCell ref="BV27:BW27"/>
    <mergeCell ref="BZ27:CA27"/>
    <mergeCell ref="CB27:CC27"/>
    <mergeCell ref="CD27:CE27"/>
    <mergeCell ref="CH27:CI27"/>
    <mergeCell ref="CJ27:CK27"/>
    <mergeCell ref="CL27:CM27"/>
    <mergeCell ref="CP27:CQ27"/>
    <mergeCell ref="CR27:CS27"/>
    <mergeCell ref="CT27:CU27"/>
    <mergeCell ref="CX27:CY27"/>
    <mergeCell ref="CZ27:DA27"/>
    <mergeCell ref="DB27:DC27"/>
    <mergeCell ref="DF27:DG27"/>
    <mergeCell ref="DH27:DI27"/>
    <mergeCell ref="DJ27:DK27"/>
    <mergeCell ref="DN27:DO27"/>
    <mergeCell ref="DP27:DQ27"/>
    <mergeCell ref="DR27:DS27"/>
    <mergeCell ref="DV27:DW27"/>
    <mergeCell ref="DX27:DY27"/>
    <mergeCell ref="DZ27:EA27"/>
    <mergeCell ref="ED27:EE27"/>
    <mergeCell ref="EF27:EG27"/>
    <mergeCell ref="EH27:EI27"/>
    <mergeCell ref="EL27:EM27"/>
    <mergeCell ref="EN27:EO27"/>
    <mergeCell ref="EP27:EQ27"/>
    <mergeCell ref="ET27:EU27"/>
    <mergeCell ref="EV27:EW27"/>
    <mergeCell ref="EX27:EY27"/>
    <mergeCell ref="FB27:FC27"/>
    <mergeCell ref="FD27:FE27"/>
    <mergeCell ref="B31:E31"/>
    <mergeCell ref="J31:M31"/>
    <mergeCell ref="R31:U31"/>
    <mergeCell ref="Z31:AC31"/>
    <mergeCell ref="AH31:AK31"/>
    <mergeCell ref="AP31:AS31"/>
    <mergeCell ref="AX31:BA31"/>
    <mergeCell ref="BF31:BI31"/>
    <mergeCell ref="BN31:BQ31"/>
    <mergeCell ref="BV31:BY31"/>
    <mergeCell ref="CD31:CG31"/>
    <mergeCell ref="CL31:CO31"/>
    <mergeCell ref="CT31:CW31"/>
    <mergeCell ref="DB31:DE31"/>
    <mergeCell ref="DJ31:DM31"/>
    <mergeCell ref="DR31:DU31"/>
    <mergeCell ref="DZ31:EC31"/>
    <mergeCell ref="EH31:EK31"/>
    <mergeCell ref="EP31:ES31"/>
    <mergeCell ref="EX31:FA31"/>
    <mergeCell ref="B32:E32"/>
    <mergeCell ref="J32:M32"/>
    <mergeCell ref="R32:U32"/>
    <mergeCell ref="Z32:AC32"/>
    <mergeCell ref="AH32:AK32"/>
    <mergeCell ref="AP32:AS32"/>
    <mergeCell ref="AX32:BA32"/>
    <mergeCell ref="BF32:BI32"/>
    <mergeCell ref="BN32:BQ32"/>
    <mergeCell ref="BV32:BY32"/>
    <mergeCell ref="CD32:CG32"/>
    <mergeCell ref="CL32:CO32"/>
    <mergeCell ref="CT32:CW32"/>
    <mergeCell ref="DB32:DE32"/>
    <mergeCell ref="DJ32:DM32"/>
    <mergeCell ref="DR32:DU32"/>
    <mergeCell ref="DZ32:EC32"/>
    <mergeCell ref="EH32:EK32"/>
    <mergeCell ref="EP32:ES32"/>
    <mergeCell ref="EX32:FA32"/>
    <mergeCell ref="B34:E34"/>
    <mergeCell ref="F34:I34"/>
    <mergeCell ref="J34:M34"/>
    <mergeCell ref="N34:Q34"/>
    <mergeCell ref="R34:U34"/>
    <mergeCell ref="V34:Y34"/>
    <mergeCell ref="Z34:AC34"/>
    <mergeCell ref="AD34:AG34"/>
    <mergeCell ref="AH34:AK34"/>
    <mergeCell ref="AL34:AO34"/>
    <mergeCell ref="AP34:AS34"/>
    <mergeCell ref="AT34:AW34"/>
    <mergeCell ref="AX34:BA34"/>
    <mergeCell ref="BB34:BE34"/>
    <mergeCell ref="BF34:BI34"/>
    <mergeCell ref="BJ34:BM34"/>
    <mergeCell ref="BN34:BQ34"/>
    <mergeCell ref="BR34:BU34"/>
    <mergeCell ref="BV34:BY34"/>
    <mergeCell ref="BZ34:CC34"/>
    <mergeCell ref="CD34:CG34"/>
    <mergeCell ref="CH34:CK34"/>
    <mergeCell ref="CL34:CO34"/>
    <mergeCell ref="CP34:CS34"/>
    <mergeCell ref="CT34:CW34"/>
    <mergeCell ref="CX34:DA34"/>
    <mergeCell ref="DB34:DE34"/>
    <mergeCell ref="DF34:DI34"/>
    <mergeCell ref="DJ34:DM34"/>
    <mergeCell ref="DN34:DQ34"/>
    <mergeCell ref="DR34:DU34"/>
    <mergeCell ref="DV34:DY34"/>
    <mergeCell ref="DZ34:EC34"/>
    <mergeCell ref="ED34:EG34"/>
    <mergeCell ref="EH34:EK34"/>
    <mergeCell ref="EL34:EO34"/>
    <mergeCell ref="EP34:ES34"/>
    <mergeCell ref="ET34:EW34"/>
    <mergeCell ref="EX34:FA34"/>
    <mergeCell ref="FB34:FE34"/>
    <mergeCell ref="B38:D38"/>
    <mergeCell ref="J38:L38"/>
    <mergeCell ref="R38:T38"/>
    <mergeCell ref="Z38:AB38"/>
    <mergeCell ref="AH38:AJ38"/>
    <mergeCell ref="AP38:AR38"/>
    <mergeCell ref="AX38:AZ38"/>
    <mergeCell ref="BF38:BH38"/>
    <mergeCell ref="BN38:BP38"/>
    <mergeCell ref="BV38:BX38"/>
    <mergeCell ref="CD38:CF38"/>
    <mergeCell ref="CL38:CN38"/>
    <mergeCell ref="CT38:CV38"/>
    <mergeCell ref="DB38:DD38"/>
    <mergeCell ref="DJ38:DL38"/>
    <mergeCell ref="DR38:DT38"/>
    <mergeCell ref="DZ38:EB38"/>
    <mergeCell ref="EH38:EJ38"/>
    <mergeCell ref="EP38:ER38"/>
    <mergeCell ref="EX38:EZ38"/>
    <mergeCell ref="B42:D42"/>
    <mergeCell ref="J42:L42"/>
    <mergeCell ref="R42:T42"/>
    <mergeCell ref="Z42:AB42"/>
    <mergeCell ref="AH42:AJ42"/>
    <mergeCell ref="AP42:AR42"/>
    <mergeCell ref="AX42:AZ42"/>
    <mergeCell ref="BF42:BH42"/>
    <mergeCell ref="BN42:BP42"/>
    <mergeCell ref="BV42:BX42"/>
    <mergeCell ref="CD42:CF42"/>
    <mergeCell ref="CL42:CN42"/>
    <mergeCell ref="CT42:CV42"/>
    <mergeCell ref="DB42:DD42"/>
    <mergeCell ref="DJ42:DL42"/>
    <mergeCell ref="DR42:DT42"/>
    <mergeCell ref="DZ42:EB42"/>
    <mergeCell ref="EH42:EJ42"/>
    <mergeCell ref="EP42:ER42"/>
    <mergeCell ref="EX42:EZ42"/>
    <mergeCell ref="B46:D46"/>
    <mergeCell ref="J46:L46"/>
    <mergeCell ref="R46:T46"/>
    <mergeCell ref="Z46:AB46"/>
    <mergeCell ref="AH46:AJ46"/>
    <mergeCell ref="AP46:AR46"/>
    <mergeCell ref="AX46:AZ46"/>
    <mergeCell ref="BF46:BH46"/>
    <mergeCell ref="BN46:BP46"/>
    <mergeCell ref="BV46:BX46"/>
    <mergeCell ref="CD46:CF46"/>
    <mergeCell ref="CL46:CN46"/>
    <mergeCell ref="CT46:CV46"/>
    <mergeCell ref="DB46:DD46"/>
    <mergeCell ref="DJ46:DL46"/>
    <mergeCell ref="DR46:DT46"/>
    <mergeCell ref="DZ46:EB46"/>
    <mergeCell ref="EH46:EJ46"/>
    <mergeCell ref="EP46:ER46"/>
    <mergeCell ref="EX46:EZ46"/>
    <mergeCell ref="B50:D50"/>
    <mergeCell ref="J50:L50"/>
    <mergeCell ref="R50:T50"/>
    <mergeCell ref="Z50:AB50"/>
    <mergeCell ref="AH50:AJ50"/>
    <mergeCell ref="AP50:AR50"/>
    <mergeCell ref="AX50:AZ50"/>
    <mergeCell ref="BF50:BH50"/>
    <mergeCell ref="BN50:BP50"/>
    <mergeCell ref="BV50:BX50"/>
    <mergeCell ref="CD50:CF50"/>
    <mergeCell ref="CL50:CN50"/>
    <mergeCell ref="CT50:CV50"/>
    <mergeCell ref="DB50:DD50"/>
    <mergeCell ref="DJ50:DL50"/>
    <mergeCell ref="DR50:DT50"/>
    <mergeCell ref="DZ50:EB50"/>
    <mergeCell ref="EH50:EJ50"/>
    <mergeCell ref="EP50:ER50"/>
    <mergeCell ref="EX50:EZ50"/>
    <mergeCell ref="B54:D54"/>
    <mergeCell ref="J54:L54"/>
    <mergeCell ref="R54:T54"/>
    <mergeCell ref="Z54:AB54"/>
    <mergeCell ref="AH54:AJ54"/>
    <mergeCell ref="AP54:AR54"/>
    <mergeCell ref="AX54:AZ54"/>
    <mergeCell ref="BF54:BH54"/>
    <mergeCell ref="BN54:BP54"/>
    <mergeCell ref="BV54:BX54"/>
    <mergeCell ref="CD54:CF54"/>
    <mergeCell ref="CL54:CN54"/>
    <mergeCell ref="CT54:CV54"/>
    <mergeCell ref="DB54:DD54"/>
    <mergeCell ref="DJ54:DL54"/>
    <mergeCell ref="DR54:DT54"/>
    <mergeCell ref="DZ54:EB54"/>
    <mergeCell ref="EH54:EJ54"/>
    <mergeCell ref="EP54:ER54"/>
    <mergeCell ref="EX54:EZ54"/>
    <mergeCell ref="B59:D59"/>
    <mergeCell ref="E59:H59"/>
    <mergeCell ref="J59:L59"/>
    <mergeCell ref="M59:P59"/>
    <mergeCell ref="R59:T59"/>
    <mergeCell ref="U59:X59"/>
    <mergeCell ref="Z59:AB59"/>
    <mergeCell ref="AC59:AF59"/>
    <mergeCell ref="AH59:AJ59"/>
    <mergeCell ref="AK59:AN59"/>
    <mergeCell ref="AP59:AR59"/>
    <mergeCell ref="AS59:AV59"/>
    <mergeCell ref="AX59:AZ59"/>
    <mergeCell ref="BA59:BD59"/>
    <mergeCell ref="BF59:BH59"/>
    <mergeCell ref="BI59:BL59"/>
    <mergeCell ref="BN59:BP59"/>
    <mergeCell ref="BQ59:BT59"/>
    <mergeCell ref="BV59:BX59"/>
    <mergeCell ref="BY59:CB59"/>
    <mergeCell ref="CD59:CF59"/>
    <mergeCell ref="CG59:CJ59"/>
    <mergeCell ref="CL59:CN59"/>
    <mergeCell ref="CO59:CR59"/>
    <mergeCell ref="CT59:CV59"/>
    <mergeCell ref="CW59:CZ59"/>
    <mergeCell ref="DB59:DD59"/>
    <mergeCell ref="DE59:DH59"/>
    <mergeCell ref="DJ59:DL59"/>
    <mergeCell ref="DM59:DP59"/>
    <mergeCell ref="DR59:DT59"/>
    <mergeCell ref="DU59:DX59"/>
    <mergeCell ref="DZ59:EB59"/>
    <mergeCell ref="EC59:EF59"/>
    <mergeCell ref="EH59:EJ59"/>
    <mergeCell ref="EK59:EN59"/>
    <mergeCell ref="EP59:ER59"/>
    <mergeCell ref="ES59:EV59"/>
    <mergeCell ref="EX59:EZ59"/>
    <mergeCell ref="FA59:FD59"/>
    <mergeCell ref="B62:D62"/>
    <mergeCell ref="J62:L62"/>
    <mergeCell ref="R62:T62"/>
    <mergeCell ref="Z62:AB62"/>
    <mergeCell ref="AH62:AJ62"/>
    <mergeCell ref="AP62:AR62"/>
    <mergeCell ref="AX62:AZ62"/>
    <mergeCell ref="BF62:BH62"/>
    <mergeCell ref="BN62:BP62"/>
    <mergeCell ref="BV62:BX62"/>
    <mergeCell ref="CD62:CF62"/>
    <mergeCell ref="CL62:CN62"/>
    <mergeCell ref="CT62:CV62"/>
    <mergeCell ref="DB62:DD62"/>
    <mergeCell ref="DJ62:DL62"/>
    <mergeCell ref="DR62:DT62"/>
    <mergeCell ref="DZ62:EB62"/>
    <mergeCell ref="EH62:EJ62"/>
    <mergeCell ref="EP62:ER62"/>
    <mergeCell ref="EX62:EZ62"/>
    <mergeCell ref="B65:D65"/>
    <mergeCell ref="J65:L65"/>
    <mergeCell ref="R65:T65"/>
    <mergeCell ref="Z65:AB65"/>
    <mergeCell ref="AH65:AJ65"/>
    <mergeCell ref="AP65:AR65"/>
    <mergeCell ref="AX65:AZ65"/>
    <mergeCell ref="BF65:BH65"/>
    <mergeCell ref="BN65:BP65"/>
    <mergeCell ref="BV65:BX65"/>
    <mergeCell ref="CD65:CF65"/>
    <mergeCell ref="CL65:CN65"/>
    <mergeCell ref="CT65:CV65"/>
    <mergeCell ref="DB65:DD65"/>
    <mergeCell ref="DJ65:DL65"/>
    <mergeCell ref="DR65:DT65"/>
    <mergeCell ref="DZ65:EB65"/>
    <mergeCell ref="EH65:EJ65"/>
    <mergeCell ref="EP65:ER65"/>
    <mergeCell ref="EX65:EZ65"/>
    <mergeCell ref="B68:D68"/>
    <mergeCell ref="J68:L68"/>
    <mergeCell ref="R68:T68"/>
    <mergeCell ref="Z68:AB68"/>
    <mergeCell ref="AH68:AJ68"/>
    <mergeCell ref="AP68:AR68"/>
    <mergeCell ref="AX68:AZ68"/>
    <mergeCell ref="BF68:BH68"/>
    <mergeCell ref="BN68:BP68"/>
    <mergeCell ref="BV68:BX68"/>
    <mergeCell ref="CD68:CF68"/>
    <mergeCell ref="CL68:CN68"/>
    <mergeCell ref="CT68:CV68"/>
    <mergeCell ref="DB68:DD68"/>
    <mergeCell ref="DJ68:DL68"/>
    <mergeCell ref="DR68:DT68"/>
    <mergeCell ref="DZ68:EB68"/>
    <mergeCell ref="EH68:EJ68"/>
    <mergeCell ref="EP68:ER68"/>
    <mergeCell ref="EX68:EZ68"/>
    <mergeCell ref="D72:F72"/>
    <mergeCell ref="L72:N72"/>
    <mergeCell ref="T72:V72"/>
    <mergeCell ref="AB72:AD72"/>
    <mergeCell ref="AJ72:AL72"/>
    <mergeCell ref="AR72:AT72"/>
    <mergeCell ref="AZ72:BB72"/>
    <mergeCell ref="BH72:BJ72"/>
    <mergeCell ref="BP72:BR72"/>
    <mergeCell ref="BX72:BZ72"/>
    <mergeCell ref="CF72:CH72"/>
    <mergeCell ref="CN72:CP72"/>
    <mergeCell ref="CV72:CX72"/>
    <mergeCell ref="DD72:DF72"/>
    <mergeCell ref="DL72:DN72"/>
    <mergeCell ref="DT72:DV72"/>
    <mergeCell ref="EB72:ED72"/>
    <mergeCell ref="EJ72:EL72"/>
    <mergeCell ref="ER72:ET72"/>
    <mergeCell ref="EZ72:FB72"/>
    <mergeCell ref="B74:D74"/>
    <mergeCell ref="F74:G74"/>
    <mergeCell ref="J74:L74"/>
    <mergeCell ref="N74:O74"/>
    <mergeCell ref="R74:T74"/>
    <mergeCell ref="V74:W74"/>
    <mergeCell ref="Z74:AB74"/>
    <mergeCell ref="AD74:AE74"/>
    <mergeCell ref="AH74:AJ74"/>
    <mergeCell ref="AL74:AM74"/>
    <mergeCell ref="AP74:AR74"/>
    <mergeCell ref="AT74:AU74"/>
    <mergeCell ref="AX74:AZ74"/>
    <mergeCell ref="BB74:BC74"/>
    <mergeCell ref="BF74:BH74"/>
    <mergeCell ref="BJ74:BK74"/>
    <mergeCell ref="BN74:BP74"/>
    <mergeCell ref="BR74:BS74"/>
    <mergeCell ref="BV74:BX74"/>
    <mergeCell ref="BZ74:CA74"/>
    <mergeCell ref="CD74:CF74"/>
    <mergeCell ref="CH74:CI74"/>
    <mergeCell ref="CL74:CN74"/>
    <mergeCell ref="CP74:CQ74"/>
    <mergeCell ref="CT74:CV74"/>
    <mergeCell ref="CX74:CY74"/>
    <mergeCell ref="DB74:DD74"/>
    <mergeCell ref="DF74:DG74"/>
    <mergeCell ref="DJ74:DL74"/>
    <mergeCell ref="DN74:DO74"/>
    <mergeCell ref="DR74:DT74"/>
    <mergeCell ref="DV74:DW74"/>
    <mergeCell ref="DZ74:EB74"/>
    <mergeCell ref="ED74:EE74"/>
    <mergeCell ref="EH74:EJ74"/>
    <mergeCell ref="EL74:EM74"/>
    <mergeCell ref="EP74:ER74"/>
    <mergeCell ref="ET74:EU74"/>
    <mergeCell ref="EX74:EZ74"/>
    <mergeCell ref="FB74:FC74"/>
    <mergeCell ref="B77:H77"/>
    <mergeCell ref="J77:P77"/>
    <mergeCell ref="R77:X77"/>
    <mergeCell ref="Z77:AF77"/>
    <mergeCell ref="AH77:AN77"/>
    <mergeCell ref="AP77:AV77"/>
    <mergeCell ref="AX77:BD77"/>
    <mergeCell ref="BF77:BL77"/>
    <mergeCell ref="BN77:BT77"/>
    <mergeCell ref="BV77:CB77"/>
    <mergeCell ref="CD77:CJ77"/>
    <mergeCell ref="CL77:CR77"/>
    <mergeCell ref="CT77:CZ77"/>
    <mergeCell ref="DB77:DH77"/>
    <mergeCell ref="DJ77:DP77"/>
    <mergeCell ref="DR77:DX77"/>
    <mergeCell ref="DZ77:EF77"/>
    <mergeCell ref="EH77:EN77"/>
    <mergeCell ref="EP77:EV77"/>
    <mergeCell ref="EX77:FD77"/>
    <mergeCell ref="B78:H78"/>
    <mergeCell ref="J78:P78"/>
    <mergeCell ref="R78:X78"/>
    <mergeCell ref="Z78:AF78"/>
    <mergeCell ref="AH78:AN78"/>
    <mergeCell ref="AP78:AV78"/>
    <mergeCell ref="AX78:BD78"/>
    <mergeCell ref="BF78:BL78"/>
    <mergeCell ref="BN78:BT78"/>
    <mergeCell ref="BV78:CB78"/>
    <mergeCell ref="CD78:CJ78"/>
    <mergeCell ref="CL78:CR78"/>
    <mergeCell ref="CT78:CZ78"/>
    <mergeCell ref="DB78:DH78"/>
    <mergeCell ref="DJ78:DP78"/>
    <mergeCell ref="DR78:DX78"/>
    <mergeCell ref="DZ78:EF78"/>
    <mergeCell ref="EH78:EN78"/>
    <mergeCell ref="EP78:EV78"/>
    <mergeCell ref="EX78:FD78"/>
    <mergeCell ref="D81:F81"/>
    <mergeCell ref="L81:N81"/>
    <mergeCell ref="T81:V81"/>
    <mergeCell ref="AB81:AD81"/>
    <mergeCell ref="AJ81:AL81"/>
    <mergeCell ref="AR81:AT81"/>
    <mergeCell ref="AZ81:BB81"/>
    <mergeCell ref="BH81:BJ81"/>
    <mergeCell ref="BP81:BR81"/>
    <mergeCell ref="BX81:BZ81"/>
    <mergeCell ref="CF81:CH81"/>
    <mergeCell ref="CN81:CP81"/>
    <mergeCell ref="CV81:CX81"/>
    <mergeCell ref="DD81:DF81"/>
    <mergeCell ref="DL81:DN81"/>
    <mergeCell ref="DT81:DV81"/>
    <mergeCell ref="EB81:ED81"/>
    <mergeCell ref="EJ81:EL81"/>
    <mergeCell ref="ER81:ET81"/>
    <mergeCell ref="EZ81:FB81"/>
    <mergeCell ref="E82:F82"/>
    <mergeCell ref="M82:N82"/>
    <mergeCell ref="U82:V82"/>
    <mergeCell ref="AC82:AD82"/>
    <mergeCell ref="AK82:AL82"/>
    <mergeCell ref="AS82:AT82"/>
    <mergeCell ref="BA82:BB82"/>
    <mergeCell ref="BI82:BJ82"/>
    <mergeCell ref="BQ82:BR82"/>
    <mergeCell ref="BY82:BZ82"/>
    <mergeCell ref="CG82:CH82"/>
    <mergeCell ref="CO82:CP82"/>
    <mergeCell ref="CW82:CX82"/>
    <mergeCell ref="DE82:DF82"/>
    <mergeCell ref="DM82:DN82"/>
    <mergeCell ref="DU82:DV82"/>
    <mergeCell ref="EC82:ED82"/>
    <mergeCell ref="EK82:EL82"/>
    <mergeCell ref="ES82:ET82"/>
    <mergeCell ref="FA82:FB82"/>
    <mergeCell ref="B83:H83"/>
    <mergeCell ref="J83:P83"/>
    <mergeCell ref="R83:X83"/>
    <mergeCell ref="Z83:AF83"/>
    <mergeCell ref="AH83:AN83"/>
    <mergeCell ref="AP83:AV83"/>
    <mergeCell ref="AX83:BD83"/>
    <mergeCell ref="BF83:BL83"/>
    <mergeCell ref="BN83:BT83"/>
    <mergeCell ref="BV83:CB83"/>
    <mergeCell ref="CD83:CJ83"/>
    <mergeCell ref="CL83:CR83"/>
    <mergeCell ref="CT83:CZ83"/>
    <mergeCell ref="DB83:DH83"/>
    <mergeCell ref="DJ83:DP83"/>
    <mergeCell ref="DR83:DX83"/>
    <mergeCell ref="DZ83:EF83"/>
    <mergeCell ref="EH83:EN83"/>
    <mergeCell ref="EP83:EV83"/>
    <mergeCell ref="EX83:FD83"/>
    <mergeCell ref="B84:H84"/>
    <mergeCell ref="J84:P84"/>
    <mergeCell ref="R84:X84"/>
    <mergeCell ref="Z84:AF84"/>
    <mergeCell ref="AH84:AN84"/>
    <mergeCell ref="AP84:AV84"/>
    <mergeCell ref="AX84:BD84"/>
    <mergeCell ref="BF84:BL84"/>
    <mergeCell ref="BN84:BT84"/>
    <mergeCell ref="BV84:CB84"/>
    <mergeCell ref="CD84:CJ84"/>
    <mergeCell ref="CL84:CR84"/>
    <mergeCell ref="CT84:CZ84"/>
    <mergeCell ref="DB84:DH84"/>
    <mergeCell ref="DJ84:DP84"/>
    <mergeCell ref="DR84:DX84"/>
    <mergeCell ref="DZ84:EF84"/>
    <mergeCell ref="EH84:EN84"/>
    <mergeCell ref="EP84:EV84"/>
    <mergeCell ref="EX84:FD84"/>
    <mergeCell ref="B85:H85"/>
    <mergeCell ref="J85:P85"/>
    <mergeCell ref="R85:X85"/>
    <mergeCell ref="Z85:AF85"/>
    <mergeCell ref="AH85:AN85"/>
    <mergeCell ref="AP85:AV85"/>
    <mergeCell ref="AX85:BD85"/>
    <mergeCell ref="BF85:BL85"/>
    <mergeCell ref="BN85:BT85"/>
    <mergeCell ref="BV85:CB85"/>
    <mergeCell ref="CD85:CJ85"/>
    <mergeCell ref="CL85:CR85"/>
    <mergeCell ref="CT85:CZ85"/>
    <mergeCell ref="DB85:DH85"/>
    <mergeCell ref="DJ85:DP85"/>
    <mergeCell ref="DR85:DX85"/>
    <mergeCell ref="DZ85:EF85"/>
    <mergeCell ref="EH85:EN85"/>
    <mergeCell ref="EP85:EV85"/>
    <mergeCell ref="EX85:FD85"/>
    <mergeCell ref="B86:H86"/>
    <mergeCell ref="J86:P86"/>
    <mergeCell ref="R86:X86"/>
    <mergeCell ref="Z86:AF86"/>
    <mergeCell ref="AH86:AN86"/>
    <mergeCell ref="AP86:AV86"/>
    <mergeCell ref="AX86:BD86"/>
    <mergeCell ref="BF86:BL86"/>
    <mergeCell ref="BN86:BT86"/>
    <mergeCell ref="BV86:CB86"/>
    <mergeCell ref="CD86:CJ86"/>
    <mergeCell ref="CL86:CR86"/>
    <mergeCell ref="CT86:CZ86"/>
    <mergeCell ref="DB86:DH86"/>
    <mergeCell ref="DJ86:DP86"/>
    <mergeCell ref="DR86:DX86"/>
    <mergeCell ref="DZ86:EF86"/>
    <mergeCell ref="EH86:EN86"/>
    <mergeCell ref="EP86:EV86"/>
    <mergeCell ref="EX86:FD86"/>
    <mergeCell ref="B87:H87"/>
    <mergeCell ref="J87:P87"/>
    <mergeCell ref="R87:X87"/>
    <mergeCell ref="Z87:AF87"/>
    <mergeCell ref="AH87:AN87"/>
    <mergeCell ref="AP87:AV87"/>
    <mergeCell ref="AX87:BD87"/>
    <mergeCell ref="BF87:BL87"/>
    <mergeCell ref="BN87:BT87"/>
    <mergeCell ref="BV87:CB87"/>
    <mergeCell ref="CD87:CJ87"/>
    <mergeCell ref="CL87:CR87"/>
    <mergeCell ref="CT87:CZ87"/>
    <mergeCell ref="DB87:DH87"/>
    <mergeCell ref="DJ87:DP87"/>
    <mergeCell ref="DR87:DX87"/>
    <mergeCell ref="DZ87:EF87"/>
    <mergeCell ref="EH87:EN87"/>
    <mergeCell ref="EP87:EV87"/>
    <mergeCell ref="EX87:FD87"/>
    <mergeCell ref="B88:H88"/>
    <mergeCell ref="J88:P88"/>
    <mergeCell ref="R88:X88"/>
    <mergeCell ref="Z88:AF88"/>
    <mergeCell ref="AH88:AN88"/>
    <mergeCell ref="AP88:AV88"/>
    <mergeCell ref="AX88:BD88"/>
    <mergeCell ref="BF88:BL88"/>
    <mergeCell ref="BN88:BT88"/>
    <mergeCell ref="BV88:CB88"/>
    <mergeCell ref="CD88:CJ88"/>
    <mergeCell ref="CL88:CR88"/>
    <mergeCell ref="CT88:CZ88"/>
    <mergeCell ref="DB88:DH88"/>
    <mergeCell ref="DJ88:DP88"/>
    <mergeCell ref="DR88:DX88"/>
    <mergeCell ref="DZ88:EF88"/>
    <mergeCell ref="EH88:EN88"/>
    <mergeCell ref="EP88:EV88"/>
    <mergeCell ref="EX88:FD88"/>
    <mergeCell ref="B89:H89"/>
    <mergeCell ref="J89:P89"/>
    <mergeCell ref="R89:X89"/>
    <mergeCell ref="Z89:AF89"/>
    <mergeCell ref="AH89:AN89"/>
    <mergeCell ref="AP89:AV89"/>
    <mergeCell ref="AX89:BD89"/>
    <mergeCell ref="BF89:BL89"/>
    <mergeCell ref="BN89:BT89"/>
    <mergeCell ref="BV89:CB89"/>
    <mergeCell ref="CD89:CJ89"/>
    <mergeCell ref="CL89:CR89"/>
    <mergeCell ref="CT89:CZ89"/>
    <mergeCell ref="DB89:DH89"/>
    <mergeCell ref="DJ89:DP89"/>
    <mergeCell ref="DR89:DX89"/>
    <mergeCell ref="DZ89:EF89"/>
    <mergeCell ref="EH89:EN89"/>
    <mergeCell ref="EP89:EV89"/>
    <mergeCell ref="EX89:FD89"/>
    <mergeCell ref="B90:H90"/>
    <mergeCell ref="J90:P90"/>
    <mergeCell ref="R90:X90"/>
    <mergeCell ref="Z90:AF90"/>
    <mergeCell ref="AH90:AN90"/>
    <mergeCell ref="AP90:AV90"/>
    <mergeCell ref="AX90:BD90"/>
    <mergeCell ref="BF90:BL90"/>
    <mergeCell ref="BN90:BT90"/>
    <mergeCell ref="BV90:CB90"/>
    <mergeCell ref="CD90:CJ90"/>
    <mergeCell ref="CL90:CR90"/>
    <mergeCell ref="CT90:CZ90"/>
    <mergeCell ref="DB90:DH90"/>
    <mergeCell ref="DJ90:DP90"/>
    <mergeCell ref="DR90:DX90"/>
    <mergeCell ref="DZ90:EF90"/>
    <mergeCell ref="EH90:EN90"/>
    <mergeCell ref="EP90:EV90"/>
    <mergeCell ref="EX90:FD90"/>
    <mergeCell ref="B91:H91"/>
    <mergeCell ref="J91:P91"/>
    <mergeCell ref="R91:X91"/>
    <mergeCell ref="Z91:AF91"/>
    <mergeCell ref="AH91:AN91"/>
    <mergeCell ref="AP91:AV91"/>
    <mergeCell ref="AX91:BD91"/>
    <mergeCell ref="BF91:BL91"/>
    <mergeCell ref="BN91:BT91"/>
    <mergeCell ref="BV91:CB91"/>
    <mergeCell ref="CD91:CJ91"/>
    <mergeCell ref="CL91:CR91"/>
    <mergeCell ref="CT91:CZ91"/>
    <mergeCell ref="DB91:DH91"/>
    <mergeCell ref="DJ91:DP91"/>
    <mergeCell ref="DR91:DX91"/>
    <mergeCell ref="DZ91:EF91"/>
    <mergeCell ref="EH91:EN91"/>
    <mergeCell ref="EP91:EV91"/>
    <mergeCell ref="EX91:FD91"/>
    <mergeCell ref="B92:H92"/>
    <mergeCell ref="J92:P92"/>
    <mergeCell ref="R92:X92"/>
    <mergeCell ref="Z92:AF92"/>
    <mergeCell ref="AH92:AN92"/>
    <mergeCell ref="AP92:AV92"/>
    <mergeCell ref="AX92:BD92"/>
    <mergeCell ref="BF92:BL92"/>
    <mergeCell ref="BN92:BT92"/>
    <mergeCell ref="BV92:CB92"/>
    <mergeCell ref="CD92:CJ92"/>
    <mergeCell ref="CL92:CR92"/>
    <mergeCell ref="CT92:CZ92"/>
    <mergeCell ref="DB92:DH92"/>
    <mergeCell ref="DJ92:DP92"/>
    <mergeCell ref="DR92:DX92"/>
    <mergeCell ref="DZ92:EF92"/>
    <mergeCell ref="EH92:EN92"/>
    <mergeCell ref="EP92:EV92"/>
    <mergeCell ref="EX92:FD92"/>
    <mergeCell ref="B93:H93"/>
    <mergeCell ref="J93:P93"/>
    <mergeCell ref="R93:X93"/>
    <mergeCell ref="Z93:AF93"/>
    <mergeCell ref="AH93:AN93"/>
    <mergeCell ref="AP93:AV93"/>
    <mergeCell ref="AX93:BD93"/>
    <mergeCell ref="BF93:BL93"/>
    <mergeCell ref="BN93:BT93"/>
    <mergeCell ref="BV93:CB93"/>
    <mergeCell ref="CD93:CJ93"/>
    <mergeCell ref="CL93:CR93"/>
    <mergeCell ref="CT93:CZ93"/>
    <mergeCell ref="DB93:DH93"/>
    <mergeCell ref="DJ93:DP93"/>
    <mergeCell ref="DR93:DX93"/>
    <mergeCell ref="DZ93:EF93"/>
    <mergeCell ref="EH93:EN93"/>
    <mergeCell ref="EP93:EV93"/>
    <mergeCell ref="EX93:FD93"/>
    <mergeCell ref="B94:H94"/>
    <mergeCell ref="J94:P94"/>
    <mergeCell ref="R94:X94"/>
    <mergeCell ref="Z94:AF94"/>
    <mergeCell ref="AH94:AN94"/>
    <mergeCell ref="AP94:AV94"/>
    <mergeCell ref="AX94:BD94"/>
    <mergeCell ref="BF94:BL94"/>
    <mergeCell ref="BN94:BT94"/>
    <mergeCell ref="BV94:CB94"/>
    <mergeCell ref="CD94:CJ94"/>
    <mergeCell ref="CL94:CR94"/>
    <mergeCell ref="CT94:CZ94"/>
    <mergeCell ref="DB94:DH94"/>
    <mergeCell ref="DJ94:DP94"/>
    <mergeCell ref="DR94:DX94"/>
    <mergeCell ref="DZ94:EF94"/>
    <mergeCell ref="EH94:EN94"/>
    <mergeCell ref="EP94:EV94"/>
    <mergeCell ref="EX94:FD94"/>
    <mergeCell ref="B95:H95"/>
    <mergeCell ref="J95:P95"/>
    <mergeCell ref="R95:X95"/>
    <mergeCell ref="Z95:AF95"/>
    <mergeCell ref="AH95:AN95"/>
    <mergeCell ref="AP95:AV95"/>
    <mergeCell ref="AX95:BD95"/>
    <mergeCell ref="BF95:BL95"/>
    <mergeCell ref="BN95:BT95"/>
    <mergeCell ref="BV95:CB95"/>
    <mergeCell ref="CD95:CJ95"/>
    <mergeCell ref="CL95:CR95"/>
    <mergeCell ref="CT95:CZ95"/>
    <mergeCell ref="DB95:DH95"/>
    <mergeCell ref="DJ95:DP95"/>
    <mergeCell ref="DR95:DX95"/>
    <mergeCell ref="DZ95:EF95"/>
    <mergeCell ref="EH95:EN95"/>
    <mergeCell ref="EP95:EV95"/>
    <mergeCell ref="EX95:FD95"/>
    <mergeCell ref="B96:H96"/>
    <mergeCell ref="J96:P96"/>
    <mergeCell ref="R96:X96"/>
    <mergeCell ref="Z96:AF96"/>
    <mergeCell ref="AH96:AN96"/>
    <mergeCell ref="AP96:AV96"/>
    <mergeCell ref="AX96:BD96"/>
    <mergeCell ref="BF96:BL96"/>
    <mergeCell ref="BN96:BT96"/>
    <mergeCell ref="BV96:CB96"/>
    <mergeCell ref="CD96:CJ96"/>
    <mergeCell ref="CL96:CR96"/>
    <mergeCell ref="CT96:CZ96"/>
    <mergeCell ref="DB96:DH96"/>
    <mergeCell ref="DJ96:DP96"/>
    <mergeCell ref="DR96:DX96"/>
    <mergeCell ref="DZ96:EF96"/>
    <mergeCell ref="EH96:EN96"/>
    <mergeCell ref="EP96:EV96"/>
    <mergeCell ref="EX96:FD96"/>
    <mergeCell ref="B97:H97"/>
    <mergeCell ref="J97:P97"/>
    <mergeCell ref="R97:X97"/>
    <mergeCell ref="Z97:AF97"/>
    <mergeCell ref="AH97:AN97"/>
    <mergeCell ref="AP97:AV97"/>
    <mergeCell ref="AX97:BD97"/>
    <mergeCell ref="BF97:BL97"/>
    <mergeCell ref="BN97:BT97"/>
    <mergeCell ref="BV97:CB97"/>
    <mergeCell ref="CD97:CJ97"/>
    <mergeCell ref="CL97:CR97"/>
    <mergeCell ref="CT97:CZ97"/>
    <mergeCell ref="DB97:DH97"/>
    <mergeCell ref="DJ97:DP97"/>
    <mergeCell ref="DR97:DX97"/>
    <mergeCell ref="DZ97:EF97"/>
    <mergeCell ref="EH97:EN97"/>
    <mergeCell ref="EP97:EV97"/>
    <mergeCell ref="EX97:FD97"/>
    <mergeCell ref="D101:F101"/>
    <mergeCell ref="L101:N101"/>
    <mergeCell ref="T101:V101"/>
    <mergeCell ref="AB101:AD101"/>
    <mergeCell ref="AJ101:AL101"/>
    <mergeCell ref="AR101:AT101"/>
    <mergeCell ref="AZ101:BB101"/>
    <mergeCell ref="BH101:BJ101"/>
    <mergeCell ref="BP101:BR101"/>
    <mergeCell ref="BX101:BZ101"/>
    <mergeCell ref="CF101:CH101"/>
    <mergeCell ref="CN101:CP101"/>
    <mergeCell ref="CV101:CX101"/>
    <mergeCell ref="DD101:DF101"/>
    <mergeCell ref="DL101:DN101"/>
    <mergeCell ref="DT101:DV101"/>
    <mergeCell ref="EB101:ED101"/>
    <mergeCell ref="EJ101:EL101"/>
    <mergeCell ref="ER101:ET101"/>
    <mergeCell ref="EZ101:FB101"/>
    <mergeCell ref="G102:H102"/>
    <mergeCell ref="O102:P102"/>
    <mergeCell ref="W102:X102"/>
    <mergeCell ref="AE102:AF102"/>
    <mergeCell ref="AM102:AN102"/>
    <mergeCell ref="AU102:AV102"/>
    <mergeCell ref="BC102:BD102"/>
    <mergeCell ref="BK102:BL102"/>
    <mergeCell ref="BS102:BT102"/>
    <mergeCell ref="CA102:CB102"/>
    <mergeCell ref="CI102:CJ102"/>
    <mergeCell ref="CQ102:CR102"/>
    <mergeCell ref="CY102:CZ102"/>
    <mergeCell ref="DG102:DH102"/>
    <mergeCell ref="DO102:DP102"/>
    <mergeCell ref="DW102:DX102"/>
    <mergeCell ref="EE102:EF102"/>
    <mergeCell ref="EM102:EN102"/>
    <mergeCell ref="EU102:EV102"/>
    <mergeCell ref="FC102:FD102"/>
    <mergeCell ref="B103:H107"/>
    <mergeCell ref="J103:P107"/>
    <mergeCell ref="R103:X107"/>
    <mergeCell ref="Z103:AF107"/>
    <mergeCell ref="AH103:AN107"/>
    <mergeCell ref="AP103:AV107"/>
    <mergeCell ref="AX103:BD107"/>
    <mergeCell ref="BF103:BL107"/>
    <mergeCell ref="BN103:BT107"/>
    <mergeCell ref="BV103:CB107"/>
    <mergeCell ref="CD103:CJ107"/>
    <mergeCell ref="CL103:CR107"/>
    <mergeCell ref="CT103:CZ107"/>
    <mergeCell ref="DB103:DH107"/>
    <mergeCell ref="DJ103:DP107"/>
    <mergeCell ref="DR103:DX107"/>
    <mergeCell ref="DZ103:EF107"/>
    <mergeCell ref="EH103:EN107"/>
    <mergeCell ref="EP103:EV107"/>
    <mergeCell ref="EX103:FD107"/>
    <mergeCell ref="B109:H113"/>
    <mergeCell ref="J109:P113"/>
    <mergeCell ref="R109:X113"/>
    <mergeCell ref="Z109:AF113"/>
    <mergeCell ref="AH109:AN113"/>
    <mergeCell ref="AP109:AV113"/>
    <mergeCell ref="AX109:BD113"/>
    <mergeCell ref="BF109:BL113"/>
    <mergeCell ref="BN109:BT113"/>
    <mergeCell ref="BV109:CB113"/>
    <mergeCell ref="CD109:CJ113"/>
    <mergeCell ref="CL109:CR113"/>
    <mergeCell ref="CT109:CZ113"/>
    <mergeCell ref="DB109:DH113"/>
    <mergeCell ref="DJ109:DP113"/>
    <mergeCell ref="DR109:DX113"/>
    <mergeCell ref="DZ109:EF113"/>
    <mergeCell ref="EH109:EN113"/>
    <mergeCell ref="EP109:EV113"/>
    <mergeCell ref="EX109:FD113"/>
    <mergeCell ref="B116:D116"/>
    <mergeCell ref="J116:L116"/>
    <mergeCell ref="R116:T116"/>
    <mergeCell ref="Z116:AB116"/>
    <mergeCell ref="AH116:AJ116"/>
    <mergeCell ref="AP116:AR116"/>
    <mergeCell ref="AX116:AZ116"/>
    <mergeCell ref="BF116:BH116"/>
    <mergeCell ref="BN116:BP116"/>
    <mergeCell ref="BV116:BX116"/>
    <mergeCell ref="CD116:CF116"/>
    <mergeCell ref="CL116:CN116"/>
    <mergeCell ref="CT116:CV116"/>
    <mergeCell ref="DB116:DD116"/>
    <mergeCell ref="DJ116:DL116"/>
    <mergeCell ref="DR116:DT116"/>
    <mergeCell ref="DZ116:EB116"/>
    <mergeCell ref="EH116:EJ116"/>
    <mergeCell ref="EP116:ER116"/>
    <mergeCell ref="EX116:EZ116"/>
    <mergeCell ref="B118:H118"/>
    <mergeCell ref="J118:P118"/>
    <mergeCell ref="R118:X118"/>
    <mergeCell ref="Z118:AF118"/>
    <mergeCell ref="AH118:AN118"/>
    <mergeCell ref="AP118:AV118"/>
    <mergeCell ref="AX118:BD118"/>
    <mergeCell ref="BF118:BL118"/>
    <mergeCell ref="BN118:BT118"/>
    <mergeCell ref="BV118:CB118"/>
    <mergeCell ref="CD118:CJ118"/>
    <mergeCell ref="CL118:CR118"/>
    <mergeCell ref="CT118:CZ118"/>
    <mergeCell ref="DB118:DH118"/>
    <mergeCell ref="DJ118:DP118"/>
    <mergeCell ref="DR118:DX118"/>
    <mergeCell ref="DZ118:EF118"/>
    <mergeCell ref="EH118:EN118"/>
    <mergeCell ref="EP118:EV118"/>
    <mergeCell ref="EX118:FD118"/>
    <mergeCell ref="B122:H122"/>
    <mergeCell ref="J122:P122"/>
    <mergeCell ref="R122:X122"/>
    <mergeCell ref="Z122:AF122"/>
    <mergeCell ref="AH122:AN122"/>
    <mergeCell ref="AP122:AV122"/>
    <mergeCell ref="AX122:BD122"/>
    <mergeCell ref="BF122:BL122"/>
    <mergeCell ref="BN122:BT122"/>
    <mergeCell ref="BV122:CB122"/>
    <mergeCell ref="CD122:CJ122"/>
    <mergeCell ref="CL122:CR122"/>
    <mergeCell ref="CT122:CZ122"/>
    <mergeCell ref="DB122:DH122"/>
    <mergeCell ref="DJ122:DP122"/>
    <mergeCell ref="DR122:DX122"/>
    <mergeCell ref="DZ122:EF122"/>
    <mergeCell ref="EH122:EN122"/>
    <mergeCell ref="EP122:EV122"/>
    <mergeCell ref="EX122:FD122"/>
    <mergeCell ref="B123:H123"/>
    <mergeCell ref="J123:P123"/>
    <mergeCell ref="R123:X123"/>
    <mergeCell ref="Z123:AF123"/>
    <mergeCell ref="AH123:AN123"/>
    <mergeCell ref="AP123:AV123"/>
    <mergeCell ref="AX123:BD123"/>
    <mergeCell ref="BF123:BL123"/>
    <mergeCell ref="BN123:BT123"/>
    <mergeCell ref="BV123:CB123"/>
    <mergeCell ref="CD123:CJ123"/>
    <mergeCell ref="CL123:CR123"/>
    <mergeCell ref="CT123:CZ123"/>
    <mergeCell ref="DB123:DH123"/>
    <mergeCell ref="DJ123:DP123"/>
    <mergeCell ref="DR123:DX123"/>
    <mergeCell ref="DZ123:EF123"/>
    <mergeCell ref="EH123:EN123"/>
    <mergeCell ref="EP123:EV123"/>
    <mergeCell ref="EX123:FD123"/>
    <mergeCell ref="B126:H126"/>
    <mergeCell ref="J126:P126"/>
    <mergeCell ref="R126:X126"/>
    <mergeCell ref="Z126:AF126"/>
    <mergeCell ref="AH126:AN126"/>
    <mergeCell ref="AP126:AV126"/>
    <mergeCell ref="AX126:BD126"/>
    <mergeCell ref="BF126:BL126"/>
    <mergeCell ref="BN126:BT126"/>
    <mergeCell ref="BV126:CB126"/>
    <mergeCell ref="CD126:CJ126"/>
    <mergeCell ref="CL126:CR126"/>
    <mergeCell ref="CT126:CZ126"/>
    <mergeCell ref="DB126:DH126"/>
    <mergeCell ref="DJ126:DP126"/>
    <mergeCell ref="DR126:DX126"/>
    <mergeCell ref="DZ126:EF126"/>
    <mergeCell ref="EH126:EN126"/>
    <mergeCell ref="EP126:EV126"/>
    <mergeCell ref="EX126:FD126"/>
    <mergeCell ref="B127:H127"/>
    <mergeCell ref="J127:P127"/>
    <mergeCell ref="R127:X127"/>
    <mergeCell ref="Z127:AF127"/>
    <mergeCell ref="AH127:AN127"/>
    <mergeCell ref="AP127:AV127"/>
    <mergeCell ref="AX127:BD127"/>
    <mergeCell ref="BF127:BL127"/>
    <mergeCell ref="BN127:BT127"/>
    <mergeCell ref="BV127:CB127"/>
    <mergeCell ref="CD127:CJ127"/>
    <mergeCell ref="CL127:CR127"/>
    <mergeCell ref="CT127:CZ127"/>
    <mergeCell ref="DB127:DH127"/>
    <mergeCell ref="DJ127:DP127"/>
    <mergeCell ref="DR127:DX127"/>
    <mergeCell ref="DZ127:EF127"/>
    <mergeCell ref="EH127:EN127"/>
    <mergeCell ref="EP127:EV127"/>
    <mergeCell ref="EX127:FD127"/>
    <mergeCell ref="B128:H128"/>
    <mergeCell ref="J128:P128"/>
    <mergeCell ref="R128:X128"/>
    <mergeCell ref="Z128:AF128"/>
    <mergeCell ref="AH128:AN128"/>
    <mergeCell ref="AP128:AV128"/>
    <mergeCell ref="AX128:BD128"/>
    <mergeCell ref="BF128:BL128"/>
    <mergeCell ref="BN128:BT128"/>
    <mergeCell ref="BV128:CB128"/>
    <mergeCell ref="CD128:CJ128"/>
    <mergeCell ref="CL128:CR128"/>
    <mergeCell ref="CT128:CZ128"/>
    <mergeCell ref="DB128:DH128"/>
    <mergeCell ref="DJ128:DP128"/>
    <mergeCell ref="DR128:DX128"/>
    <mergeCell ref="DZ128:EF128"/>
    <mergeCell ref="EH128:EN128"/>
    <mergeCell ref="EP128:EV128"/>
    <mergeCell ref="EX128:FD128"/>
    <mergeCell ref="B129:H129"/>
    <mergeCell ref="J129:P129"/>
    <mergeCell ref="R129:X129"/>
    <mergeCell ref="Z129:AF129"/>
    <mergeCell ref="AH129:AN129"/>
    <mergeCell ref="AP129:AV129"/>
    <mergeCell ref="AX129:BD129"/>
    <mergeCell ref="BF129:BL129"/>
    <mergeCell ref="BN129:BT129"/>
    <mergeCell ref="BV129:CB129"/>
    <mergeCell ref="CD129:CJ129"/>
    <mergeCell ref="CL129:CR129"/>
    <mergeCell ref="CT129:CZ129"/>
    <mergeCell ref="DB129:DH129"/>
    <mergeCell ref="DJ129:DP129"/>
    <mergeCell ref="DR129:DX129"/>
    <mergeCell ref="DZ129:EF129"/>
    <mergeCell ref="EH129:EN129"/>
    <mergeCell ref="EP129:EV129"/>
    <mergeCell ref="EX129:FD129"/>
    <mergeCell ref="B130:H130"/>
    <mergeCell ref="J130:P130"/>
    <mergeCell ref="R130:X130"/>
    <mergeCell ref="Z130:AF130"/>
    <mergeCell ref="AH130:AN130"/>
    <mergeCell ref="AP130:AV130"/>
    <mergeCell ref="AX130:BD130"/>
    <mergeCell ref="BF130:BL130"/>
    <mergeCell ref="BN130:BT130"/>
    <mergeCell ref="BV130:CB130"/>
    <mergeCell ref="CD130:CJ130"/>
    <mergeCell ref="CL130:CR130"/>
    <mergeCell ref="CT130:CZ130"/>
    <mergeCell ref="DB130:DH130"/>
    <mergeCell ref="DJ130:DP130"/>
    <mergeCell ref="DR130:DX130"/>
    <mergeCell ref="DZ130:EF130"/>
    <mergeCell ref="EH130:EN130"/>
    <mergeCell ref="EP130:EV130"/>
    <mergeCell ref="EX130:FD130"/>
    <mergeCell ref="B131:H131"/>
    <mergeCell ref="J131:P131"/>
    <mergeCell ref="R131:X131"/>
    <mergeCell ref="Z131:AF131"/>
    <mergeCell ref="AH131:AN131"/>
    <mergeCell ref="AP131:AV131"/>
    <mergeCell ref="AX131:BD131"/>
    <mergeCell ref="BF131:BL131"/>
    <mergeCell ref="BN131:BT131"/>
    <mergeCell ref="BV131:CB131"/>
    <mergeCell ref="CD131:CJ131"/>
    <mergeCell ref="CL131:CR131"/>
    <mergeCell ref="CT131:CZ131"/>
    <mergeCell ref="DB131:DH131"/>
    <mergeCell ref="DJ131:DP131"/>
    <mergeCell ref="DR131:DX131"/>
    <mergeCell ref="DZ131:EF131"/>
    <mergeCell ref="EH131:EN131"/>
    <mergeCell ref="EP131:EV131"/>
    <mergeCell ref="EX131:FD131"/>
    <mergeCell ref="B132:H132"/>
    <mergeCell ref="J132:P132"/>
    <mergeCell ref="R132:X132"/>
    <mergeCell ref="Z132:AF132"/>
    <mergeCell ref="AH132:AN132"/>
    <mergeCell ref="AP132:AV132"/>
    <mergeCell ref="AX132:BD132"/>
    <mergeCell ref="BF132:BL132"/>
    <mergeCell ref="BN132:BT132"/>
    <mergeCell ref="BV132:CB132"/>
    <mergeCell ref="CD132:CJ132"/>
    <mergeCell ref="CL132:CR132"/>
    <mergeCell ref="CT132:CZ132"/>
    <mergeCell ref="DB132:DH132"/>
    <mergeCell ref="DJ132:DP132"/>
    <mergeCell ref="DR132:DX132"/>
    <mergeCell ref="DZ132:EF132"/>
    <mergeCell ref="EH132:EN132"/>
    <mergeCell ref="EP132:EV132"/>
    <mergeCell ref="EX132:FD132"/>
    <mergeCell ref="B133:H133"/>
    <mergeCell ref="J133:P133"/>
    <mergeCell ref="R133:X133"/>
    <mergeCell ref="Z133:AF133"/>
    <mergeCell ref="AH133:AN133"/>
    <mergeCell ref="AP133:AV133"/>
    <mergeCell ref="AX133:BD133"/>
    <mergeCell ref="BF133:BL133"/>
    <mergeCell ref="BN133:BT133"/>
    <mergeCell ref="BV133:CB133"/>
    <mergeCell ref="CD133:CJ133"/>
    <mergeCell ref="CL133:CR133"/>
    <mergeCell ref="CT133:CZ133"/>
    <mergeCell ref="DB133:DH133"/>
    <mergeCell ref="DJ133:DP133"/>
    <mergeCell ref="DR133:DX133"/>
    <mergeCell ref="DZ133:EF133"/>
    <mergeCell ref="EH133:EN133"/>
    <mergeCell ref="EP133:EV133"/>
    <mergeCell ref="EX133:FD133"/>
    <mergeCell ref="B134:H134"/>
    <mergeCell ref="J134:P134"/>
    <mergeCell ref="R134:X134"/>
    <mergeCell ref="Z134:AF134"/>
    <mergeCell ref="AH134:AN134"/>
    <mergeCell ref="AP134:AV134"/>
    <mergeCell ref="AX134:BD134"/>
    <mergeCell ref="BF134:BL134"/>
    <mergeCell ref="BN134:BT134"/>
    <mergeCell ref="BV134:CB134"/>
    <mergeCell ref="CD134:CJ134"/>
    <mergeCell ref="CL134:CR134"/>
    <mergeCell ref="CT134:CZ134"/>
    <mergeCell ref="DB134:DH134"/>
    <mergeCell ref="DJ134:DP134"/>
    <mergeCell ref="DR134:DX134"/>
    <mergeCell ref="DZ134:EF134"/>
    <mergeCell ref="EH134:EN134"/>
    <mergeCell ref="EP134:EV134"/>
    <mergeCell ref="EX134:FD134"/>
    <mergeCell ref="B135:H135"/>
    <mergeCell ref="J135:P135"/>
    <mergeCell ref="R135:X135"/>
    <mergeCell ref="Z135:AF135"/>
    <mergeCell ref="AH135:AN135"/>
    <mergeCell ref="AP135:AV135"/>
    <mergeCell ref="AX135:BD135"/>
    <mergeCell ref="BF135:BL135"/>
    <mergeCell ref="BN135:BT135"/>
    <mergeCell ref="BV135:CB135"/>
    <mergeCell ref="CD135:CJ135"/>
    <mergeCell ref="CL135:CR135"/>
    <mergeCell ref="CT135:CZ135"/>
    <mergeCell ref="DB135:DH135"/>
    <mergeCell ref="DJ135:DP135"/>
    <mergeCell ref="DR135:DX135"/>
    <mergeCell ref="DZ135:EF135"/>
    <mergeCell ref="EH135:EN135"/>
    <mergeCell ref="EP135:EV135"/>
    <mergeCell ref="EX135:FD135"/>
    <mergeCell ref="B136:H136"/>
    <mergeCell ref="J136:P136"/>
    <mergeCell ref="R136:X136"/>
    <mergeCell ref="Z136:AF136"/>
    <mergeCell ref="AH136:AN136"/>
    <mergeCell ref="AP136:AV136"/>
    <mergeCell ref="AX136:BD136"/>
    <mergeCell ref="BF136:BL136"/>
    <mergeCell ref="BN136:BT136"/>
    <mergeCell ref="BV136:CB136"/>
    <mergeCell ref="CD136:CJ136"/>
    <mergeCell ref="CL136:CR136"/>
    <mergeCell ref="CT136:CZ136"/>
    <mergeCell ref="DB136:DH136"/>
    <mergeCell ref="DJ136:DP136"/>
    <mergeCell ref="DR136:DX136"/>
    <mergeCell ref="DZ136:EF136"/>
    <mergeCell ref="EH136:EN136"/>
    <mergeCell ref="EP136:EV136"/>
    <mergeCell ref="EX136:FD136"/>
    <mergeCell ref="B137:H137"/>
    <mergeCell ref="J137:P137"/>
    <mergeCell ref="R137:X137"/>
    <mergeCell ref="Z137:AF137"/>
    <mergeCell ref="AH137:AN137"/>
    <mergeCell ref="AP137:AV137"/>
    <mergeCell ref="AX137:BD137"/>
    <mergeCell ref="BF137:BL137"/>
    <mergeCell ref="BN137:BT137"/>
    <mergeCell ref="BV137:CB137"/>
    <mergeCell ref="CD137:CJ137"/>
    <mergeCell ref="CL137:CR137"/>
    <mergeCell ref="CT137:CZ137"/>
    <mergeCell ref="DB137:DH137"/>
    <mergeCell ref="DJ137:DP137"/>
    <mergeCell ref="DR137:DX137"/>
    <mergeCell ref="DZ137:EF137"/>
    <mergeCell ref="EH137:EN137"/>
    <mergeCell ref="EP137:EV137"/>
    <mergeCell ref="EX137:FD137"/>
    <mergeCell ref="B138:H138"/>
    <mergeCell ref="J138:P138"/>
    <mergeCell ref="R138:X138"/>
    <mergeCell ref="Z138:AF138"/>
    <mergeCell ref="AH138:AN138"/>
    <mergeCell ref="AP138:AV138"/>
    <mergeCell ref="AX138:BD138"/>
    <mergeCell ref="BF138:BL138"/>
    <mergeCell ref="BN138:BT138"/>
    <mergeCell ref="BV138:CB138"/>
    <mergeCell ref="CD138:CJ138"/>
    <mergeCell ref="CL138:CR138"/>
    <mergeCell ref="CT138:CZ138"/>
    <mergeCell ref="DB138:DH138"/>
    <mergeCell ref="DJ138:DP138"/>
    <mergeCell ref="DR138:DX138"/>
    <mergeCell ref="DZ138:EF138"/>
    <mergeCell ref="EH138:EN138"/>
    <mergeCell ref="EP138:EV138"/>
    <mergeCell ref="EX138:FD138"/>
    <mergeCell ref="B139:H139"/>
    <mergeCell ref="J139:P139"/>
    <mergeCell ref="R139:X139"/>
    <mergeCell ref="Z139:AF139"/>
    <mergeCell ref="AH139:AN139"/>
    <mergeCell ref="AP139:AV139"/>
    <mergeCell ref="AX139:BD139"/>
    <mergeCell ref="BF139:BL139"/>
    <mergeCell ref="BN139:BT139"/>
    <mergeCell ref="BV139:CB139"/>
    <mergeCell ref="CD139:CJ139"/>
    <mergeCell ref="CL139:CR139"/>
    <mergeCell ref="CT139:CZ139"/>
    <mergeCell ref="DB139:DH139"/>
    <mergeCell ref="DJ139:DP139"/>
    <mergeCell ref="DR139:DX139"/>
    <mergeCell ref="DZ139:EF139"/>
    <mergeCell ref="EH139:EN139"/>
    <mergeCell ref="EP139:EV139"/>
    <mergeCell ref="EX139:FD139"/>
    <mergeCell ref="B140:H140"/>
    <mergeCell ref="J140:P140"/>
    <mergeCell ref="R140:X140"/>
    <mergeCell ref="Z140:AF140"/>
    <mergeCell ref="AH140:AN140"/>
    <mergeCell ref="AP140:AV140"/>
    <mergeCell ref="AX140:BD140"/>
    <mergeCell ref="BF140:BL140"/>
    <mergeCell ref="BN140:BT140"/>
    <mergeCell ref="BV140:CB140"/>
    <mergeCell ref="CD140:CJ140"/>
    <mergeCell ref="CL140:CR140"/>
    <mergeCell ref="CT140:CZ140"/>
    <mergeCell ref="DB140:DH140"/>
    <mergeCell ref="DJ140:DP140"/>
    <mergeCell ref="DR140:DX140"/>
    <mergeCell ref="DZ140:EF140"/>
    <mergeCell ref="EH140:EN140"/>
    <mergeCell ref="EP140:EV140"/>
    <mergeCell ref="EX140:FD140"/>
    <mergeCell ref="B141:H141"/>
    <mergeCell ref="J141:P141"/>
    <mergeCell ref="R141:X141"/>
    <mergeCell ref="Z141:AF141"/>
    <mergeCell ref="AH141:AN141"/>
    <mergeCell ref="AP141:AV141"/>
    <mergeCell ref="AX141:BD141"/>
    <mergeCell ref="BF141:BL141"/>
    <mergeCell ref="BN141:BT141"/>
    <mergeCell ref="BV141:CB141"/>
    <mergeCell ref="CD141:CJ141"/>
    <mergeCell ref="CL141:CR141"/>
    <mergeCell ref="CT141:CZ141"/>
    <mergeCell ref="DB141:DH141"/>
    <mergeCell ref="DJ141:DP141"/>
    <mergeCell ref="DR141:DX141"/>
    <mergeCell ref="DZ141:EF141"/>
    <mergeCell ref="EH141:EN141"/>
    <mergeCell ref="EP141:EV141"/>
    <mergeCell ref="EX141:FD141"/>
    <mergeCell ref="B142:H142"/>
    <mergeCell ref="J142:P142"/>
    <mergeCell ref="R142:X142"/>
    <mergeCell ref="Z142:AF142"/>
    <mergeCell ref="AH142:AN142"/>
    <mergeCell ref="AP142:AV142"/>
    <mergeCell ref="AX142:BD142"/>
    <mergeCell ref="BF142:BL142"/>
    <mergeCell ref="BN142:BT142"/>
    <mergeCell ref="BV142:CB142"/>
    <mergeCell ref="CD142:CJ142"/>
    <mergeCell ref="CL142:CR142"/>
    <mergeCell ref="CT142:CZ142"/>
    <mergeCell ref="DB142:DH142"/>
    <mergeCell ref="DJ142:DP142"/>
    <mergeCell ref="DR142:DX142"/>
    <mergeCell ref="DZ142:EF142"/>
    <mergeCell ref="EH142:EN142"/>
    <mergeCell ref="EP142:EV142"/>
    <mergeCell ref="EX142:FD142"/>
    <mergeCell ref="B143:H143"/>
    <mergeCell ref="J143:P143"/>
    <mergeCell ref="R143:X143"/>
    <mergeCell ref="Z143:AF143"/>
    <mergeCell ref="AH143:AN143"/>
    <mergeCell ref="AP143:AV143"/>
    <mergeCell ref="AX143:BD143"/>
    <mergeCell ref="BF143:BL143"/>
    <mergeCell ref="BN143:BT143"/>
    <mergeCell ref="BV143:CB143"/>
    <mergeCell ref="CD143:CJ143"/>
    <mergeCell ref="CL143:CR143"/>
    <mergeCell ref="CT143:CZ143"/>
    <mergeCell ref="DB143:DH143"/>
    <mergeCell ref="DJ143:DP143"/>
    <mergeCell ref="DR143:DX143"/>
    <mergeCell ref="DZ143:EF143"/>
    <mergeCell ref="EH143:EN143"/>
    <mergeCell ref="EP143:EV143"/>
    <mergeCell ref="EX143:FD143"/>
    <mergeCell ref="B145:H149"/>
    <mergeCell ref="J145:P149"/>
    <mergeCell ref="R145:X149"/>
    <mergeCell ref="Z145:AF149"/>
    <mergeCell ref="AH145:AN149"/>
    <mergeCell ref="AP145:AV149"/>
    <mergeCell ref="AX145:BD149"/>
    <mergeCell ref="BF145:BL149"/>
    <mergeCell ref="BN145:BT149"/>
    <mergeCell ref="BV145:CB149"/>
    <mergeCell ref="CD145:CJ149"/>
    <mergeCell ref="CL145:CR149"/>
    <mergeCell ref="CT145:CZ149"/>
    <mergeCell ref="DB145:DH149"/>
    <mergeCell ref="DJ145:DP149"/>
    <mergeCell ref="DR145:DX149"/>
    <mergeCell ref="DZ145:EF149"/>
    <mergeCell ref="EH145:EN149"/>
    <mergeCell ref="EP145:EV149"/>
    <mergeCell ref="EX145:FD149"/>
    <mergeCell ref="B151:H155"/>
    <mergeCell ref="J151:P155"/>
    <mergeCell ref="R151:X155"/>
    <mergeCell ref="Z151:AF155"/>
    <mergeCell ref="AH151:AN155"/>
    <mergeCell ref="AP151:AV155"/>
    <mergeCell ref="AX151:BD155"/>
    <mergeCell ref="BF151:BL155"/>
    <mergeCell ref="BN151:BT155"/>
    <mergeCell ref="BV151:CB155"/>
    <mergeCell ref="CD151:CJ155"/>
    <mergeCell ref="CL151:CR155"/>
    <mergeCell ref="CT151:CZ155"/>
    <mergeCell ref="DB151:DH155"/>
    <mergeCell ref="DJ151:DP155"/>
    <mergeCell ref="DR151:DX155"/>
    <mergeCell ref="DZ151:EF155"/>
    <mergeCell ref="EH151:EN155"/>
    <mergeCell ref="EP151:EV155"/>
    <mergeCell ref="EX151:FD155"/>
    <mergeCell ref="J175:P175"/>
    <mergeCell ref="R175:X175"/>
    <mergeCell ref="Z175:AF175"/>
    <mergeCell ref="AH175:AN175"/>
    <mergeCell ref="AP175:AV175"/>
    <mergeCell ref="AX175:BD175"/>
    <mergeCell ref="BF175:BL175"/>
    <mergeCell ref="BN175:BT175"/>
    <mergeCell ref="BV175:CB175"/>
    <mergeCell ref="CD175:CJ175"/>
    <mergeCell ref="CL175:CR175"/>
    <mergeCell ref="CT175:CZ175"/>
    <mergeCell ref="DB175:DH175"/>
    <mergeCell ref="DJ175:DP175"/>
    <mergeCell ref="DR175:DX175"/>
    <mergeCell ref="DZ175:EF175"/>
    <mergeCell ref="EH175:EN175"/>
    <mergeCell ref="EP175:EV175"/>
    <mergeCell ref="EX175:FD175"/>
    <mergeCell ref="J176:P176"/>
    <mergeCell ref="B186:H186"/>
    <mergeCell ref="J186:P186"/>
    <mergeCell ref="R186:X186"/>
    <mergeCell ref="Z186:AF186"/>
    <mergeCell ref="AH186:AN186"/>
    <mergeCell ref="AP186:AV186"/>
    <mergeCell ref="AX186:BD186"/>
    <mergeCell ref="BF186:BL186"/>
    <mergeCell ref="BN186:BT186"/>
    <mergeCell ref="BV186:CB186"/>
    <mergeCell ref="CD186:CJ186"/>
    <mergeCell ref="CL186:CR186"/>
    <mergeCell ref="CT186:CZ186"/>
    <mergeCell ref="DB186:DH186"/>
    <mergeCell ref="DJ186:DP186"/>
    <mergeCell ref="DR186:DX186"/>
    <mergeCell ref="DZ186:EF186"/>
    <mergeCell ref="EH186:EN186"/>
    <mergeCell ref="EP186:EV186"/>
    <mergeCell ref="EX186:FD186"/>
    <mergeCell ref="B187:H187"/>
    <mergeCell ref="J187:P187"/>
    <mergeCell ref="R187:X187"/>
    <mergeCell ref="Z187:AF187"/>
    <mergeCell ref="AH187:AN187"/>
    <mergeCell ref="AP187:AV187"/>
    <mergeCell ref="AX187:BD187"/>
    <mergeCell ref="BF187:BL187"/>
    <mergeCell ref="BN187:BT187"/>
    <mergeCell ref="BV187:CB187"/>
    <mergeCell ref="CD187:CJ187"/>
    <mergeCell ref="CL187:CR187"/>
    <mergeCell ref="CT187:CZ187"/>
    <mergeCell ref="DB187:DH187"/>
    <mergeCell ref="DJ187:DP187"/>
    <mergeCell ref="DR187:DX187"/>
    <mergeCell ref="DZ187:EF187"/>
    <mergeCell ref="EH187:EN187"/>
    <mergeCell ref="EP187:EV187"/>
    <mergeCell ref="EX187:FD187"/>
    <mergeCell ref="B191:H191"/>
    <mergeCell ref="J191:P191"/>
    <mergeCell ref="R191:X191"/>
    <mergeCell ref="Z191:AF191"/>
    <mergeCell ref="AH191:AN191"/>
    <mergeCell ref="AP191:AV191"/>
    <mergeCell ref="AX191:BD191"/>
    <mergeCell ref="BF191:BL191"/>
    <mergeCell ref="BN191:BT191"/>
    <mergeCell ref="BV191:CB191"/>
    <mergeCell ref="CD191:CJ191"/>
    <mergeCell ref="CL191:CR191"/>
    <mergeCell ref="CT191:CZ191"/>
    <mergeCell ref="DB191:DH191"/>
    <mergeCell ref="DJ191:DP191"/>
    <mergeCell ref="DR191:DX191"/>
    <mergeCell ref="DZ191:EF191"/>
    <mergeCell ref="EH191:EN191"/>
    <mergeCell ref="EP191:EV191"/>
    <mergeCell ref="EX191:FD191"/>
    <mergeCell ref="B192:H192"/>
    <mergeCell ref="J192:P192"/>
    <mergeCell ref="R192:X192"/>
    <mergeCell ref="Z192:AF192"/>
    <mergeCell ref="AH192:AN192"/>
    <mergeCell ref="AP192:AV192"/>
    <mergeCell ref="AX192:BD192"/>
    <mergeCell ref="BF192:BL192"/>
    <mergeCell ref="BN192:BT192"/>
    <mergeCell ref="BV192:CB192"/>
    <mergeCell ref="CD192:CJ192"/>
    <mergeCell ref="CL192:CR192"/>
    <mergeCell ref="CT192:CZ192"/>
    <mergeCell ref="DB192:DH192"/>
    <mergeCell ref="DJ192:DP192"/>
    <mergeCell ref="DR192:DX192"/>
    <mergeCell ref="DZ192:EF192"/>
    <mergeCell ref="EH192:EN192"/>
    <mergeCell ref="EP192:EV192"/>
    <mergeCell ref="EX192:FD192"/>
    <mergeCell ref="J197:P197"/>
    <mergeCell ref="J198:P198"/>
    <mergeCell ref="J199:P199"/>
    <mergeCell ref="J200:P200"/>
    <mergeCell ref="J201:P201"/>
    <mergeCell ref="J202:P202"/>
    <mergeCell ref="J203:P203"/>
    <mergeCell ref="J204:P204"/>
    <mergeCell ref="J205:P205"/>
    <mergeCell ref="B235:H235"/>
    <mergeCell ref="J235:P235"/>
    <mergeCell ref="R235:X235"/>
    <mergeCell ref="Z235:AF235"/>
    <mergeCell ref="AH235:AN235"/>
    <mergeCell ref="AP235:AV235"/>
    <mergeCell ref="AX235:BD235"/>
    <mergeCell ref="BF235:BL235"/>
    <mergeCell ref="BN235:BT235"/>
    <mergeCell ref="BV235:CB235"/>
    <mergeCell ref="CD235:CJ235"/>
    <mergeCell ref="CL235:CR235"/>
    <mergeCell ref="CT235:CZ235"/>
    <mergeCell ref="DB235:DH235"/>
    <mergeCell ref="DJ235:DP235"/>
    <mergeCell ref="DR235:DX235"/>
    <mergeCell ref="DZ235:EF235"/>
    <mergeCell ref="EH235:EN235"/>
    <mergeCell ref="EP235:EV235"/>
    <mergeCell ref="EX235:FD235"/>
    <mergeCell ref="B236:H236"/>
    <mergeCell ref="J236:P236"/>
    <mergeCell ref="R236:X236"/>
    <mergeCell ref="Z236:AF236"/>
    <mergeCell ref="AH236:AN236"/>
    <mergeCell ref="AP236:AV236"/>
    <mergeCell ref="AX236:BD236"/>
    <mergeCell ref="BF236:BL236"/>
    <mergeCell ref="BN236:BT236"/>
    <mergeCell ref="BV236:CB236"/>
    <mergeCell ref="CD236:CJ236"/>
    <mergeCell ref="CL236:CR236"/>
    <mergeCell ref="CT236:CZ236"/>
    <mergeCell ref="DB236:DH236"/>
    <mergeCell ref="DJ236:DP236"/>
    <mergeCell ref="DR236:DX236"/>
    <mergeCell ref="DZ236:EF236"/>
    <mergeCell ref="EH236:EN236"/>
    <mergeCell ref="EP236:EV236"/>
    <mergeCell ref="EX236:FD236"/>
    <mergeCell ref="B237:H237"/>
    <mergeCell ref="J237:P237"/>
    <mergeCell ref="R237:X237"/>
    <mergeCell ref="Z237:AF237"/>
    <mergeCell ref="AH237:AN237"/>
    <mergeCell ref="AP237:AV237"/>
    <mergeCell ref="AX237:BD237"/>
    <mergeCell ref="BF237:BL237"/>
    <mergeCell ref="BN237:BT237"/>
    <mergeCell ref="BV237:CB237"/>
    <mergeCell ref="CD237:CJ237"/>
    <mergeCell ref="CL237:CR237"/>
    <mergeCell ref="CT237:CZ237"/>
    <mergeCell ref="DB237:DH237"/>
    <mergeCell ref="DJ237:DP237"/>
    <mergeCell ref="DR237:DX237"/>
    <mergeCell ref="DZ237:EF237"/>
    <mergeCell ref="EH237:EN237"/>
    <mergeCell ref="EP237:EV237"/>
    <mergeCell ref="EX237:FD237"/>
    <mergeCell ref="B238:H238"/>
    <mergeCell ref="J238:P238"/>
    <mergeCell ref="R238:X238"/>
    <mergeCell ref="Z238:AF238"/>
    <mergeCell ref="AH238:AN238"/>
    <mergeCell ref="AP238:AV238"/>
    <mergeCell ref="AX238:BD238"/>
    <mergeCell ref="BF238:BL238"/>
    <mergeCell ref="BN238:BT238"/>
    <mergeCell ref="BV238:CB238"/>
    <mergeCell ref="CD238:CJ238"/>
    <mergeCell ref="CL238:CR238"/>
    <mergeCell ref="CT238:CZ238"/>
    <mergeCell ref="DB238:DH238"/>
    <mergeCell ref="DJ238:DP238"/>
    <mergeCell ref="DR238:DX238"/>
    <mergeCell ref="DZ238:EF238"/>
    <mergeCell ref="EH238:EN238"/>
    <mergeCell ref="EP238:EV238"/>
    <mergeCell ref="EX238:FD238"/>
    <mergeCell ref="B239:H239"/>
    <mergeCell ref="J239:P239"/>
    <mergeCell ref="R239:X239"/>
    <mergeCell ref="Z239:AF239"/>
    <mergeCell ref="AH239:AN239"/>
    <mergeCell ref="AP239:AV239"/>
    <mergeCell ref="AX239:BD239"/>
    <mergeCell ref="BF239:BL239"/>
    <mergeCell ref="BN239:BT239"/>
    <mergeCell ref="BV239:CB239"/>
    <mergeCell ref="CD239:CJ239"/>
    <mergeCell ref="CL239:CR239"/>
    <mergeCell ref="CT239:CZ239"/>
    <mergeCell ref="DB239:DH239"/>
    <mergeCell ref="DJ239:DP239"/>
    <mergeCell ref="DR239:DX239"/>
    <mergeCell ref="DZ239:EF239"/>
    <mergeCell ref="EH239:EN239"/>
    <mergeCell ref="EP239:EV239"/>
    <mergeCell ref="EX239:FD239"/>
    <mergeCell ref="B240:H240"/>
    <mergeCell ref="J240:P240"/>
    <mergeCell ref="R240:X240"/>
    <mergeCell ref="Z240:AF240"/>
    <mergeCell ref="AH240:AN240"/>
    <mergeCell ref="AP240:AV240"/>
    <mergeCell ref="AX240:BD240"/>
    <mergeCell ref="BF240:BL240"/>
    <mergeCell ref="BN240:BT240"/>
    <mergeCell ref="BV240:CB240"/>
    <mergeCell ref="CD240:CJ240"/>
    <mergeCell ref="CL240:CR240"/>
    <mergeCell ref="CT240:CZ240"/>
    <mergeCell ref="DB240:DH240"/>
    <mergeCell ref="DJ240:DP240"/>
    <mergeCell ref="DR240:DX240"/>
    <mergeCell ref="DZ240:EF240"/>
    <mergeCell ref="EH240:EN240"/>
    <mergeCell ref="EP240:EV240"/>
    <mergeCell ref="EX240:FD240"/>
    <mergeCell ref="B241:H241"/>
    <mergeCell ref="J241:P241"/>
    <mergeCell ref="R241:X241"/>
    <mergeCell ref="Z241:AF241"/>
    <mergeCell ref="AH241:AN241"/>
    <mergeCell ref="AP241:AV241"/>
    <mergeCell ref="AX241:BD241"/>
    <mergeCell ref="BF241:BL241"/>
    <mergeCell ref="BN241:BT241"/>
    <mergeCell ref="BV241:CB241"/>
    <mergeCell ref="CD241:CJ241"/>
    <mergeCell ref="CL241:CR241"/>
    <mergeCell ref="CT241:CZ241"/>
    <mergeCell ref="DB241:DH241"/>
    <mergeCell ref="DJ241:DP241"/>
    <mergeCell ref="DR241:DX241"/>
    <mergeCell ref="DZ241:EF241"/>
    <mergeCell ref="EH241:EN241"/>
    <mergeCell ref="EP241:EV241"/>
    <mergeCell ref="EX241:FD241"/>
    <mergeCell ref="B242:H242"/>
    <mergeCell ref="J242:P242"/>
    <mergeCell ref="R242:X242"/>
    <mergeCell ref="Z242:AF242"/>
    <mergeCell ref="AH242:AN242"/>
    <mergeCell ref="AP242:AV242"/>
    <mergeCell ref="AX242:BD242"/>
    <mergeCell ref="BF242:BL242"/>
    <mergeCell ref="BN242:BT242"/>
    <mergeCell ref="BV242:CB242"/>
    <mergeCell ref="CD242:CJ242"/>
    <mergeCell ref="CL242:CR242"/>
    <mergeCell ref="CT242:CZ242"/>
    <mergeCell ref="DB242:DH242"/>
    <mergeCell ref="DJ242:DP242"/>
    <mergeCell ref="DR242:DX242"/>
    <mergeCell ref="DZ242:EF242"/>
    <mergeCell ref="EH242:EN242"/>
    <mergeCell ref="EP242:EV242"/>
    <mergeCell ref="EX242:FD242"/>
    <mergeCell ref="B243:H243"/>
    <mergeCell ref="J243:P243"/>
    <mergeCell ref="R243:X243"/>
    <mergeCell ref="Z243:AF243"/>
    <mergeCell ref="AH243:AN243"/>
    <mergeCell ref="AP243:AV243"/>
    <mergeCell ref="AX243:BD243"/>
    <mergeCell ref="BF243:BL243"/>
    <mergeCell ref="BN243:BT243"/>
    <mergeCell ref="BV243:CB243"/>
    <mergeCell ref="CD243:CJ243"/>
    <mergeCell ref="CL243:CR243"/>
    <mergeCell ref="CT243:CZ243"/>
    <mergeCell ref="DB243:DH243"/>
    <mergeCell ref="DJ243:DP243"/>
    <mergeCell ref="DR243:DX243"/>
    <mergeCell ref="DZ243:EF243"/>
    <mergeCell ref="EH243:EN243"/>
    <mergeCell ref="EP243:EV243"/>
    <mergeCell ref="EX243:FD243"/>
    <mergeCell ref="B244:H244"/>
    <mergeCell ref="J244:P244"/>
    <mergeCell ref="R244:X244"/>
    <mergeCell ref="Z244:AF244"/>
    <mergeCell ref="AH244:AN244"/>
    <mergeCell ref="AP244:AV244"/>
    <mergeCell ref="AX244:BD244"/>
    <mergeCell ref="BF244:BL244"/>
    <mergeCell ref="BN244:BT244"/>
    <mergeCell ref="BV244:CB244"/>
    <mergeCell ref="CD244:CJ244"/>
    <mergeCell ref="CL244:CR244"/>
    <mergeCell ref="CT244:CZ244"/>
    <mergeCell ref="DB244:DH244"/>
    <mergeCell ref="DJ244:DP244"/>
    <mergeCell ref="DR244:DX244"/>
    <mergeCell ref="DZ244:EF244"/>
    <mergeCell ref="EH244:EN244"/>
    <mergeCell ref="EP244:EV244"/>
    <mergeCell ref="EX244:FD244"/>
    <mergeCell ref="B245:H245"/>
    <mergeCell ref="J245:P245"/>
    <mergeCell ref="R245:X245"/>
    <mergeCell ref="Z245:AF245"/>
    <mergeCell ref="AH245:AN245"/>
    <mergeCell ref="AP245:AV245"/>
    <mergeCell ref="AX245:BD245"/>
    <mergeCell ref="BF245:BL245"/>
    <mergeCell ref="BN245:BT245"/>
    <mergeCell ref="BV245:CB245"/>
    <mergeCell ref="CD245:CJ245"/>
    <mergeCell ref="CL245:CR245"/>
    <mergeCell ref="CT245:CZ245"/>
    <mergeCell ref="DB245:DH245"/>
    <mergeCell ref="DJ245:DP245"/>
    <mergeCell ref="DR245:DX245"/>
    <mergeCell ref="DZ245:EF245"/>
    <mergeCell ref="EH245:EN245"/>
    <mergeCell ref="EP245:EV245"/>
    <mergeCell ref="EX245:FD245"/>
    <mergeCell ref="B246:H246"/>
    <mergeCell ref="J246:P246"/>
    <mergeCell ref="R246:X246"/>
    <mergeCell ref="Z246:AF246"/>
    <mergeCell ref="AH246:AN246"/>
    <mergeCell ref="AP246:AV246"/>
    <mergeCell ref="AX246:BD246"/>
    <mergeCell ref="BF246:BL246"/>
    <mergeCell ref="BN246:BT246"/>
    <mergeCell ref="BV246:CB246"/>
    <mergeCell ref="CD246:CJ246"/>
    <mergeCell ref="CL246:CR246"/>
    <mergeCell ref="CT246:CZ246"/>
    <mergeCell ref="DB246:DH246"/>
    <mergeCell ref="DJ246:DP246"/>
    <mergeCell ref="DR246:DX246"/>
    <mergeCell ref="DZ246:EF246"/>
    <mergeCell ref="EH246:EN246"/>
    <mergeCell ref="EP246:EV246"/>
    <mergeCell ref="EX246:FD246"/>
    <mergeCell ref="B247:H247"/>
    <mergeCell ref="J247:P247"/>
    <mergeCell ref="R247:X247"/>
    <mergeCell ref="Z247:AF247"/>
    <mergeCell ref="AH247:AN247"/>
    <mergeCell ref="AP247:AV247"/>
    <mergeCell ref="AX247:BD247"/>
    <mergeCell ref="BF247:BL247"/>
    <mergeCell ref="BN247:BT247"/>
    <mergeCell ref="BV247:CB247"/>
    <mergeCell ref="CD247:CJ247"/>
    <mergeCell ref="CL247:CR247"/>
    <mergeCell ref="CT247:CZ247"/>
    <mergeCell ref="DB247:DH247"/>
    <mergeCell ref="DJ247:DP247"/>
    <mergeCell ref="DR247:DX247"/>
    <mergeCell ref="DZ247:EF247"/>
    <mergeCell ref="EH247:EN247"/>
    <mergeCell ref="EP247:EV247"/>
    <mergeCell ref="EX247:FD247"/>
    <mergeCell ref="B248:H248"/>
    <mergeCell ref="J248:P248"/>
    <mergeCell ref="R248:X248"/>
    <mergeCell ref="Z248:AF248"/>
    <mergeCell ref="AH248:AN248"/>
    <mergeCell ref="AP248:AV248"/>
    <mergeCell ref="AX248:BD248"/>
    <mergeCell ref="BF248:BL248"/>
    <mergeCell ref="BN248:BT248"/>
    <mergeCell ref="BV248:CB248"/>
    <mergeCell ref="CD248:CJ248"/>
    <mergeCell ref="CL248:CR248"/>
    <mergeCell ref="CT248:CZ248"/>
    <mergeCell ref="DB248:DH248"/>
    <mergeCell ref="DJ248:DP248"/>
    <mergeCell ref="DR248:DX248"/>
    <mergeCell ref="DZ248:EF248"/>
    <mergeCell ref="EH248:EN248"/>
    <mergeCell ref="EP248:EV248"/>
    <mergeCell ref="EX248:FD248"/>
    <mergeCell ref="B249:H249"/>
    <mergeCell ref="J249:P249"/>
    <mergeCell ref="R249:X249"/>
    <mergeCell ref="Z249:AF249"/>
    <mergeCell ref="AH249:AN249"/>
    <mergeCell ref="AP249:AV249"/>
    <mergeCell ref="AX249:BD249"/>
    <mergeCell ref="BF249:BL249"/>
    <mergeCell ref="BN249:BT249"/>
    <mergeCell ref="BV249:CB249"/>
    <mergeCell ref="CD249:CJ249"/>
    <mergeCell ref="CL249:CR249"/>
    <mergeCell ref="CT249:CZ249"/>
    <mergeCell ref="DB249:DH249"/>
    <mergeCell ref="DJ249:DP249"/>
    <mergeCell ref="DR249:DX249"/>
    <mergeCell ref="DZ249:EF249"/>
    <mergeCell ref="EH249:EN249"/>
    <mergeCell ref="EP249:EV249"/>
    <mergeCell ref="EX249:FD249"/>
    <mergeCell ref="B250:H250"/>
    <mergeCell ref="J250:P250"/>
    <mergeCell ref="R250:X250"/>
    <mergeCell ref="Z250:AF250"/>
    <mergeCell ref="AH250:AN250"/>
    <mergeCell ref="AP250:AV250"/>
    <mergeCell ref="AX250:BD250"/>
    <mergeCell ref="BF250:BL250"/>
    <mergeCell ref="BN250:BT250"/>
    <mergeCell ref="BV250:CB250"/>
    <mergeCell ref="CD250:CJ250"/>
    <mergeCell ref="CL250:CR250"/>
    <mergeCell ref="CT250:CZ250"/>
    <mergeCell ref="DB250:DH250"/>
    <mergeCell ref="DJ250:DP250"/>
    <mergeCell ref="DR250:DX250"/>
    <mergeCell ref="DZ250:EF250"/>
    <mergeCell ref="EH250:EN250"/>
    <mergeCell ref="EP250:EV250"/>
    <mergeCell ref="EX250:FD250"/>
    <mergeCell ref="B251:H251"/>
    <mergeCell ref="J251:P251"/>
    <mergeCell ref="R251:X251"/>
    <mergeCell ref="Z251:AF251"/>
    <mergeCell ref="AH251:AN251"/>
    <mergeCell ref="AP251:AV251"/>
    <mergeCell ref="AX251:BD251"/>
    <mergeCell ref="BF251:BL251"/>
    <mergeCell ref="BN251:BT251"/>
    <mergeCell ref="BV251:CB251"/>
    <mergeCell ref="CD251:CJ251"/>
    <mergeCell ref="CL251:CR251"/>
    <mergeCell ref="CT251:CZ251"/>
    <mergeCell ref="DB251:DH251"/>
    <mergeCell ref="DJ251:DP251"/>
    <mergeCell ref="DR251:DX251"/>
    <mergeCell ref="DZ251:EF251"/>
    <mergeCell ref="EH251:EN251"/>
    <mergeCell ref="EP251:EV251"/>
    <mergeCell ref="EX251:FD251"/>
    <mergeCell ref="B252:H252"/>
    <mergeCell ref="J252:P252"/>
    <mergeCell ref="R252:X252"/>
    <mergeCell ref="Z252:AF252"/>
    <mergeCell ref="AH252:AN252"/>
    <mergeCell ref="AP252:AV252"/>
    <mergeCell ref="AX252:BD252"/>
    <mergeCell ref="BF252:BL252"/>
    <mergeCell ref="BN252:BT252"/>
    <mergeCell ref="BV252:CB252"/>
    <mergeCell ref="CD252:CJ252"/>
    <mergeCell ref="CL252:CR252"/>
    <mergeCell ref="CT252:CZ252"/>
    <mergeCell ref="DB252:DH252"/>
    <mergeCell ref="DJ252:DP252"/>
    <mergeCell ref="DR252:DX252"/>
    <mergeCell ref="DZ252:EF252"/>
    <mergeCell ref="EH252:EN252"/>
    <mergeCell ref="EP252:EV252"/>
    <mergeCell ref="EX252:FD252"/>
    <mergeCell ref="B253:H253"/>
    <mergeCell ref="J253:P253"/>
    <mergeCell ref="R253:X253"/>
    <mergeCell ref="Z253:AF253"/>
    <mergeCell ref="AH253:AN253"/>
    <mergeCell ref="AP253:AV253"/>
    <mergeCell ref="AX253:BD253"/>
    <mergeCell ref="BF253:BL253"/>
    <mergeCell ref="BN253:BT253"/>
    <mergeCell ref="BV253:CB253"/>
    <mergeCell ref="CD253:CJ253"/>
    <mergeCell ref="CL253:CR253"/>
    <mergeCell ref="CT253:CZ253"/>
    <mergeCell ref="DB253:DH253"/>
    <mergeCell ref="DJ253:DP253"/>
    <mergeCell ref="DR253:DX253"/>
    <mergeCell ref="DZ253:EF253"/>
    <mergeCell ref="EH253:EN253"/>
    <mergeCell ref="EP253:EV253"/>
    <mergeCell ref="EX253:FD253"/>
    <mergeCell ref="B254:H254"/>
    <mergeCell ref="J254:P254"/>
    <mergeCell ref="R254:X254"/>
    <mergeCell ref="Z254:AF254"/>
    <mergeCell ref="AH254:AN254"/>
    <mergeCell ref="AP254:AV254"/>
    <mergeCell ref="AX254:BD254"/>
    <mergeCell ref="BF254:BL254"/>
    <mergeCell ref="BN254:BT254"/>
    <mergeCell ref="BV254:CB254"/>
    <mergeCell ref="CD254:CJ254"/>
    <mergeCell ref="CL254:CR254"/>
    <mergeCell ref="CT254:CZ254"/>
    <mergeCell ref="DB254:DH254"/>
    <mergeCell ref="DJ254:DP254"/>
    <mergeCell ref="DR254:DX254"/>
    <mergeCell ref="DZ254:EF254"/>
    <mergeCell ref="EH254:EN254"/>
    <mergeCell ref="EP254:EV254"/>
    <mergeCell ref="EX254:FD254"/>
    <mergeCell ref="B255:H255"/>
    <mergeCell ref="J255:P255"/>
    <mergeCell ref="R255:X255"/>
    <mergeCell ref="Z255:AF255"/>
    <mergeCell ref="AH255:AN255"/>
    <mergeCell ref="AP255:AV255"/>
    <mergeCell ref="AX255:BD255"/>
    <mergeCell ref="BF255:BL255"/>
    <mergeCell ref="BN255:BT255"/>
    <mergeCell ref="BV255:CB255"/>
    <mergeCell ref="CD255:CJ255"/>
    <mergeCell ref="CL255:CR255"/>
    <mergeCell ref="CT255:CZ255"/>
    <mergeCell ref="DB255:DH255"/>
    <mergeCell ref="DJ255:DP255"/>
    <mergeCell ref="DR255:DX255"/>
    <mergeCell ref="DZ255:EF255"/>
    <mergeCell ref="EH255:EN255"/>
    <mergeCell ref="EP255:EV255"/>
    <mergeCell ref="EX255:FD255"/>
    <mergeCell ref="B256:H256"/>
    <mergeCell ref="J256:P256"/>
    <mergeCell ref="R256:X256"/>
    <mergeCell ref="Z256:AF256"/>
    <mergeCell ref="AH256:AN256"/>
    <mergeCell ref="AP256:AV256"/>
    <mergeCell ref="AX256:BD256"/>
    <mergeCell ref="BF256:BL256"/>
    <mergeCell ref="BN256:BT256"/>
    <mergeCell ref="BV256:CB256"/>
    <mergeCell ref="CD256:CJ256"/>
    <mergeCell ref="CL256:CR256"/>
    <mergeCell ref="CT256:CZ256"/>
    <mergeCell ref="DB256:DH256"/>
    <mergeCell ref="DJ256:DP256"/>
    <mergeCell ref="DR256:DX256"/>
    <mergeCell ref="DZ256:EF256"/>
    <mergeCell ref="EH256:EN256"/>
    <mergeCell ref="EP256:EV256"/>
    <mergeCell ref="EX256:FD256"/>
    <mergeCell ref="B257:H257"/>
    <mergeCell ref="J257:P257"/>
    <mergeCell ref="R257:X257"/>
    <mergeCell ref="Z257:AF257"/>
    <mergeCell ref="AH257:AN257"/>
    <mergeCell ref="AP257:AV257"/>
    <mergeCell ref="AX257:BD257"/>
    <mergeCell ref="BF257:BL257"/>
    <mergeCell ref="BN257:BT257"/>
    <mergeCell ref="BV257:CB257"/>
    <mergeCell ref="CD257:CJ257"/>
    <mergeCell ref="CL257:CR257"/>
    <mergeCell ref="CT257:CZ257"/>
    <mergeCell ref="DB257:DH257"/>
    <mergeCell ref="DJ257:DP257"/>
    <mergeCell ref="DR257:DX257"/>
    <mergeCell ref="DZ257:EF257"/>
    <mergeCell ref="EH257:EN257"/>
    <mergeCell ref="EP257:EV257"/>
    <mergeCell ref="EX257:FD257"/>
    <mergeCell ref="B258:H258"/>
    <mergeCell ref="J258:P258"/>
    <mergeCell ref="R258:X258"/>
    <mergeCell ref="Z258:AF258"/>
    <mergeCell ref="AH258:AN258"/>
    <mergeCell ref="AP258:AV258"/>
    <mergeCell ref="AX258:BD258"/>
    <mergeCell ref="BF258:BL258"/>
    <mergeCell ref="BN258:BT258"/>
    <mergeCell ref="BV258:CB258"/>
    <mergeCell ref="CD258:CJ258"/>
    <mergeCell ref="CL258:CR258"/>
    <mergeCell ref="CT258:CZ258"/>
    <mergeCell ref="DB258:DH258"/>
    <mergeCell ref="DJ258:DP258"/>
    <mergeCell ref="DR258:DX258"/>
    <mergeCell ref="DZ258:EF258"/>
    <mergeCell ref="EH258:EN258"/>
    <mergeCell ref="EP258:EV258"/>
    <mergeCell ref="EX258:FD258"/>
    <mergeCell ref="B259:H259"/>
    <mergeCell ref="J259:P259"/>
    <mergeCell ref="R259:X259"/>
    <mergeCell ref="Z259:AF259"/>
    <mergeCell ref="AH259:AN259"/>
    <mergeCell ref="AP259:AV259"/>
    <mergeCell ref="AX259:BD259"/>
    <mergeCell ref="BF259:BL259"/>
    <mergeCell ref="BN259:BT259"/>
    <mergeCell ref="BV259:CB259"/>
    <mergeCell ref="CD259:CJ259"/>
    <mergeCell ref="CL259:CR259"/>
    <mergeCell ref="CT259:CZ259"/>
    <mergeCell ref="DB259:DH259"/>
    <mergeCell ref="DJ259:DP259"/>
    <mergeCell ref="DR259:DX259"/>
    <mergeCell ref="DZ259:EF259"/>
    <mergeCell ref="EH259:EN259"/>
    <mergeCell ref="EP259:EV259"/>
    <mergeCell ref="EX259:FD259"/>
    <mergeCell ref="B260:H260"/>
    <mergeCell ref="J260:P260"/>
    <mergeCell ref="R260:X260"/>
    <mergeCell ref="Z260:AF260"/>
    <mergeCell ref="AH260:AN260"/>
    <mergeCell ref="AP260:AV260"/>
    <mergeCell ref="AX260:BD260"/>
    <mergeCell ref="BF260:BL260"/>
    <mergeCell ref="BN260:BT260"/>
    <mergeCell ref="BV260:CB260"/>
    <mergeCell ref="CD260:CJ260"/>
    <mergeCell ref="CL260:CR260"/>
    <mergeCell ref="CT260:CZ260"/>
    <mergeCell ref="DB260:DH260"/>
    <mergeCell ref="DJ260:DP260"/>
    <mergeCell ref="DR260:DX260"/>
    <mergeCell ref="DZ260:EF260"/>
    <mergeCell ref="EH260:EN260"/>
    <mergeCell ref="EP260:EV260"/>
    <mergeCell ref="EX260:FD260"/>
    <mergeCell ref="B261:H261"/>
    <mergeCell ref="J261:P261"/>
    <mergeCell ref="R261:X261"/>
    <mergeCell ref="Z261:AF261"/>
    <mergeCell ref="AH261:AN261"/>
    <mergeCell ref="AP261:AV261"/>
    <mergeCell ref="AX261:BD261"/>
    <mergeCell ref="BF261:BL261"/>
    <mergeCell ref="BN261:BT261"/>
    <mergeCell ref="BV261:CB261"/>
    <mergeCell ref="CD261:CJ261"/>
    <mergeCell ref="CL261:CR261"/>
    <mergeCell ref="CT261:CZ261"/>
    <mergeCell ref="DB261:DH261"/>
    <mergeCell ref="DJ261:DP261"/>
    <mergeCell ref="DR261:DX261"/>
    <mergeCell ref="DZ261:EF261"/>
    <mergeCell ref="EH261:EN261"/>
    <mergeCell ref="EP261:EV261"/>
    <mergeCell ref="EX261:FD261"/>
    <mergeCell ref="B262:H262"/>
    <mergeCell ref="J262:P262"/>
    <mergeCell ref="R262:X262"/>
    <mergeCell ref="Z262:AF262"/>
    <mergeCell ref="AH262:AN262"/>
    <mergeCell ref="AP262:AV262"/>
    <mergeCell ref="AX262:BD262"/>
    <mergeCell ref="BF262:BL262"/>
    <mergeCell ref="BN262:BT262"/>
    <mergeCell ref="BV262:CB262"/>
    <mergeCell ref="CD262:CJ262"/>
    <mergeCell ref="CL262:CR262"/>
    <mergeCell ref="CT262:CZ262"/>
    <mergeCell ref="DB262:DH262"/>
    <mergeCell ref="DJ262:DP262"/>
    <mergeCell ref="DR262:DX262"/>
    <mergeCell ref="DZ262:EF262"/>
    <mergeCell ref="EH262:EN262"/>
    <mergeCell ref="EP262:EV262"/>
    <mergeCell ref="EX262:FD262"/>
    <mergeCell ref="B263:H263"/>
    <mergeCell ref="J263:P263"/>
    <mergeCell ref="R263:X263"/>
    <mergeCell ref="Z263:AF263"/>
    <mergeCell ref="AH263:AN263"/>
    <mergeCell ref="AP263:AV263"/>
    <mergeCell ref="AX263:BD263"/>
    <mergeCell ref="BF263:BL263"/>
    <mergeCell ref="BN263:BT263"/>
    <mergeCell ref="BV263:CB263"/>
    <mergeCell ref="CD263:CJ263"/>
    <mergeCell ref="CL263:CR263"/>
    <mergeCell ref="CT263:CZ263"/>
    <mergeCell ref="DB263:DH263"/>
    <mergeCell ref="DJ263:DP263"/>
    <mergeCell ref="DR263:DX263"/>
    <mergeCell ref="DZ263:EF263"/>
    <mergeCell ref="EH263:EN263"/>
    <mergeCell ref="EP263:EV263"/>
    <mergeCell ref="EX263:FD263"/>
    <mergeCell ref="B264:H264"/>
    <mergeCell ref="J264:P264"/>
    <mergeCell ref="R264:X264"/>
    <mergeCell ref="Z264:AF264"/>
    <mergeCell ref="AH264:AN264"/>
    <mergeCell ref="AP264:AV264"/>
    <mergeCell ref="AX264:BD264"/>
    <mergeCell ref="BF264:BL264"/>
    <mergeCell ref="BN264:BT264"/>
    <mergeCell ref="BV264:CB264"/>
    <mergeCell ref="CD264:CJ264"/>
    <mergeCell ref="CL264:CR264"/>
    <mergeCell ref="CT264:CZ264"/>
    <mergeCell ref="DB264:DH264"/>
    <mergeCell ref="DJ264:DP264"/>
    <mergeCell ref="DR264:DX264"/>
    <mergeCell ref="DZ264:EF264"/>
    <mergeCell ref="EH264:EN264"/>
    <mergeCell ref="EP264:EV264"/>
    <mergeCell ref="EX264:FD264"/>
    <mergeCell ref="B265:H265"/>
    <mergeCell ref="J265:P265"/>
    <mergeCell ref="R265:X265"/>
    <mergeCell ref="Z265:AF265"/>
    <mergeCell ref="AH265:AN265"/>
    <mergeCell ref="AP265:AV265"/>
    <mergeCell ref="AX265:BD265"/>
    <mergeCell ref="BF265:BL265"/>
    <mergeCell ref="BN265:BT265"/>
    <mergeCell ref="BV265:CB265"/>
    <mergeCell ref="CD265:CJ265"/>
    <mergeCell ref="CL265:CR265"/>
    <mergeCell ref="CT265:CZ265"/>
    <mergeCell ref="DB265:DH265"/>
    <mergeCell ref="DJ265:DP265"/>
    <mergeCell ref="DR265:DX265"/>
    <mergeCell ref="DZ265:EF265"/>
    <mergeCell ref="EH265:EN265"/>
    <mergeCell ref="EP265:EV265"/>
    <mergeCell ref="EX265:FD265"/>
    <mergeCell ref="B266:H266"/>
    <mergeCell ref="J266:P266"/>
    <mergeCell ref="R266:X266"/>
    <mergeCell ref="Z266:AF266"/>
    <mergeCell ref="AH266:AN266"/>
    <mergeCell ref="AP266:AV266"/>
    <mergeCell ref="AX266:BD266"/>
    <mergeCell ref="BF266:BL266"/>
    <mergeCell ref="BN266:BT266"/>
    <mergeCell ref="BV266:CB266"/>
    <mergeCell ref="CD266:CJ266"/>
    <mergeCell ref="CL266:CR266"/>
    <mergeCell ref="CT266:CZ266"/>
    <mergeCell ref="DB266:DH266"/>
    <mergeCell ref="DJ266:DP266"/>
    <mergeCell ref="DR266:DX266"/>
    <mergeCell ref="DZ266:EF266"/>
    <mergeCell ref="EH266:EN266"/>
    <mergeCell ref="EP266:EV266"/>
    <mergeCell ref="EX266:FD266"/>
    <mergeCell ref="B267:H267"/>
    <mergeCell ref="J267:P267"/>
    <mergeCell ref="R267:X267"/>
    <mergeCell ref="Z267:AF267"/>
    <mergeCell ref="AH267:AN267"/>
    <mergeCell ref="AP267:AV267"/>
    <mergeCell ref="AX267:BD267"/>
    <mergeCell ref="BF267:BL267"/>
    <mergeCell ref="BN267:BT267"/>
    <mergeCell ref="BV267:CB267"/>
    <mergeCell ref="CD267:CJ267"/>
    <mergeCell ref="CL267:CR267"/>
    <mergeCell ref="CT267:CZ267"/>
    <mergeCell ref="DB267:DH267"/>
    <mergeCell ref="DJ267:DP267"/>
    <mergeCell ref="DR267:DX267"/>
    <mergeCell ref="DZ267:EF267"/>
    <mergeCell ref="EH267:EN267"/>
    <mergeCell ref="EP267:EV267"/>
    <mergeCell ref="EX267:FD267"/>
    <mergeCell ref="B268:H268"/>
    <mergeCell ref="J268:P268"/>
    <mergeCell ref="R268:X268"/>
    <mergeCell ref="Z268:AF268"/>
    <mergeCell ref="AH268:AN268"/>
    <mergeCell ref="AP268:AV268"/>
    <mergeCell ref="AX268:BD268"/>
    <mergeCell ref="BF268:BL268"/>
    <mergeCell ref="BN268:BT268"/>
    <mergeCell ref="BV268:CB268"/>
    <mergeCell ref="CD268:CJ268"/>
    <mergeCell ref="CL268:CR268"/>
    <mergeCell ref="CT268:CZ268"/>
    <mergeCell ref="DB268:DH268"/>
    <mergeCell ref="DJ268:DP268"/>
    <mergeCell ref="DR268:DX268"/>
    <mergeCell ref="DZ268:EF268"/>
    <mergeCell ref="EH268:EN268"/>
    <mergeCell ref="EP268:EV268"/>
    <mergeCell ref="EX268:FD268"/>
    <mergeCell ref="B269:H269"/>
    <mergeCell ref="J269:P269"/>
    <mergeCell ref="R269:X269"/>
    <mergeCell ref="Z269:AF269"/>
    <mergeCell ref="AH269:AN269"/>
    <mergeCell ref="AP269:AV269"/>
    <mergeCell ref="AX269:BD269"/>
    <mergeCell ref="BF269:BL269"/>
    <mergeCell ref="BN269:BT269"/>
    <mergeCell ref="BV269:CB269"/>
    <mergeCell ref="CD269:CJ269"/>
    <mergeCell ref="CL269:CR269"/>
    <mergeCell ref="CT269:CZ269"/>
    <mergeCell ref="DB269:DH269"/>
    <mergeCell ref="DJ269:DP269"/>
    <mergeCell ref="DR269:DX269"/>
    <mergeCell ref="DZ269:EF269"/>
    <mergeCell ref="EH269:EN269"/>
    <mergeCell ref="EP269:EV269"/>
    <mergeCell ref="EX269:FD269"/>
    <mergeCell ref="B270:H270"/>
    <mergeCell ref="J270:P270"/>
    <mergeCell ref="R270:X270"/>
    <mergeCell ref="Z270:AF270"/>
    <mergeCell ref="AH270:AN270"/>
    <mergeCell ref="AP270:AV270"/>
    <mergeCell ref="AX270:BD270"/>
    <mergeCell ref="BF270:BL270"/>
    <mergeCell ref="BN270:BT270"/>
    <mergeCell ref="BV270:CB270"/>
    <mergeCell ref="CD270:CJ270"/>
    <mergeCell ref="CL270:CR270"/>
    <mergeCell ref="CT270:CZ270"/>
    <mergeCell ref="DB270:DH270"/>
    <mergeCell ref="DJ270:DP270"/>
    <mergeCell ref="DR270:DX270"/>
    <mergeCell ref="DZ270:EF270"/>
    <mergeCell ref="EH270:EN270"/>
    <mergeCell ref="EP270:EV270"/>
    <mergeCell ref="EX270:FD270"/>
    <mergeCell ref="B271:H271"/>
    <mergeCell ref="J271:P271"/>
    <mergeCell ref="R271:X271"/>
    <mergeCell ref="Z271:AF271"/>
    <mergeCell ref="AH271:AN271"/>
    <mergeCell ref="AP271:AV271"/>
    <mergeCell ref="AX271:BD271"/>
    <mergeCell ref="BF271:BL271"/>
    <mergeCell ref="BN271:BT271"/>
    <mergeCell ref="BV271:CB271"/>
    <mergeCell ref="CD271:CJ271"/>
    <mergeCell ref="CL271:CR271"/>
    <mergeCell ref="CT271:CZ271"/>
    <mergeCell ref="DB271:DH271"/>
    <mergeCell ref="DJ271:DP271"/>
    <mergeCell ref="DR271:DX271"/>
    <mergeCell ref="DZ271:EF271"/>
    <mergeCell ref="EH271:EN271"/>
    <mergeCell ref="EP271:EV271"/>
    <mergeCell ref="EX271:FD271"/>
    <mergeCell ref="B272:H272"/>
    <mergeCell ref="J272:P272"/>
    <mergeCell ref="R272:X272"/>
    <mergeCell ref="Z272:AF272"/>
    <mergeCell ref="AH272:AN272"/>
    <mergeCell ref="AP272:AV272"/>
    <mergeCell ref="AX272:BD272"/>
    <mergeCell ref="BF272:BL272"/>
    <mergeCell ref="BN272:BT272"/>
    <mergeCell ref="BV272:CB272"/>
    <mergeCell ref="CD272:CJ272"/>
    <mergeCell ref="CL272:CR272"/>
    <mergeCell ref="CT272:CZ272"/>
    <mergeCell ref="DB272:DH272"/>
    <mergeCell ref="DJ272:DP272"/>
    <mergeCell ref="DR272:DX272"/>
    <mergeCell ref="DZ272:EF272"/>
    <mergeCell ref="EH272:EN272"/>
    <mergeCell ref="EP272:EV272"/>
    <mergeCell ref="EX272:FD272"/>
    <mergeCell ref="B273:H273"/>
    <mergeCell ref="J273:P273"/>
    <mergeCell ref="R273:X273"/>
    <mergeCell ref="Z273:AF273"/>
    <mergeCell ref="AH273:AN273"/>
    <mergeCell ref="AP273:AV273"/>
    <mergeCell ref="AX273:BD273"/>
    <mergeCell ref="BF273:BL273"/>
    <mergeCell ref="BN273:BT273"/>
    <mergeCell ref="BV273:CB273"/>
    <mergeCell ref="CD273:CJ273"/>
    <mergeCell ref="CL273:CR273"/>
    <mergeCell ref="CT273:CZ273"/>
    <mergeCell ref="DB273:DH273"/>
    <mergeCell ref="DJ273:DP273"/>
    <mergeCell ref="DR273:DX273"/>
    <mergeCell ref="DZ273:EF273"/>
    <mergeCell ref="EH273:EN273"/>
    <mergeCell ref="EP273:EV273"/>
    <mergeCell ref="EX273:FD273"/>
    <mergeCell ref="B274:H274"/>
    <mergeCell ref="J274:P274"/>
    <mergeCell ref="R274:X274"/>
    <mergeCell ref="Z274:AF274"/>
    <mergeCell ref="AH274:AN274"/>
    <mergeCell ref="AP274:AV274"/>
    <mergeCell ref="AX274:BD274"/>
    <mergeCell ref="BF274:BL274"/>
    <mergeCell ref="BN274:BT274"/>
    <mergeCell ref="BV274:CB274"/>
    <mergeCell ref="CD274:CJ274"/>
    <mergeCell ref="CL274:CR274"/>
    <mergeCell ref="CT274:CZ274"/>
    <mergeCell ref="DB274:DH274"/>
    <mergeCell ref="DJ274:DP274"/>
    <mergeCell ref="DR274:DX274"/>
    <mergeCell ref="DZ274:EF274"/>
    <mergeCell ref="EH274:EN274"/>
    <mergeCell ref="EP274:EV274"/>
    <mergeCell ref="EX274:FD274"/>
    <mergeCell ref="B275:H275"/>
    <mergeCell ref="J275:P275"/>
    <mergeCell ref="R275:X275"/>
    <mergeCell ref="Z275:AF275"/>
    <mergeCell ref="AH275:AN275"/>
    <mergeCell ref="AP275:AV275"/>
    <mergeCell ref="AX275:BD275"/>
    <mergeCell ref="BF275:BL275"/>
    <mergeCell ref="BN275:BT275"/>
    <mergeCell ref="BV275:CB275"/>
    <mergeCell ref="CD275:CJ275"/>
    <mergeCell ref="CL275:CR275"/>
    <mergeCell ref="CT275:CZ275"/>
    <mergeCell ref="DB275:DH275"/>
    <mergeCell ref="DJ275:DP275"/>
    <mergeCell ref="DR275:DX275"/>
    <mergeCell ref="DZ275:EF275"/>
    <mergeCell ref="EH275:EN275"/>
    <mergeCell ref="EP275:EV275"/>
    <mergeCell ref="EX275:FD275"/>
    <mergeCell ref="B276:H276"/>
    <mergeCell ref="J276:P276"/>
    <mergeCell ref="R276:X276"/>
    <mergeCell ref="Z276:AF276"/>
    <mergeCell ref="AH276:AN276"/>
    <mergeCell ref="AP276:AV276"/>
    <mergeCell ref="AX276:BD276"/>
    <mergeCell ref="BF276:BL276"/>
    <mergeCell ref="BN276:BT276"/>
    <mergeCell ref="BV276:CB276"/>
    <mergeCell ref="CD276:CJ276"/>
    <mergeCell ref="CL276:CR276"/>
    <mergeCell ref="CT276:CZ276"/>
    <mergeCell ref="DB276:DH276"/>
    <mergeCell ref="DJ276:DP276"/>
    <mergeCell ref="DR276:DX276"/>
    <mergeCell ref="DZ276:EF276"/>
    <mergeCell ref="EH276:EN276"/>
    <mergeCell ref="EP276:EV276"/>
    <mergeCell ref="EX276:FD276"/>
    <mergeCell ref="B277:H277"/>
    <mergeCell ref="J277:P277"/>
    <mergeCell ref="R277:X277"/>
    <mergeCell ref="Z277:AF277"/>
    <mergeCell ref="AH277:AN277"/>
    <mergeCell ref="AP277:AV277"/>
    <mergeCell ref="AX277:BD277"/>
    <mergeCell ref="BF277:BL277"/>
    <mergeCell ref="BN277:BT277"/>
    <mergeCell ref="BV277:CB277"/>
    <mergeCell ref="CD277:CJ277"/>
    <mergeCell ref="CL277:CR277"/>
    <mergeCell ref="CT277:CZ277"/>
    <mergeCell ref="DB277:DH277"/>
    <mergeCell ref="DJ277:DP277"/>
    <mergeCell ref="DR277:DX277"/>
    <mergeCell ref="DZ277:EF277"/>
    <mergeCell ref="EH277:EN277"/>
    <mergeCell ref="EP277:EV277"/>
    <mergeCell ref="EX277:FD277"/>
    <mergeCell ref="B278:H278"/>
    <mergeCell ref="J278:P278"/>
    <mergeCell ref="R278:X278"/>
    <mergeCell ref="Z278:AF278"/>
    <mergeCell ref="AH278:AN278"/>
    <mergeCell ref="AP278:AV278"/>
    <mergeCell ref="AX278:BD278"/>
    <mergeCell ref="BF278:BL278"/>
    <mergeCell ref="BN278:BT278"/>
    <mergeCell ref="BV278:CB278"/>
    <mergeCell ref="CD278:CJ278"/>
    <mergeCell ref="CL278:CR278"/>
    <mergeCell ref="CT278:CZ278"/>
    <mergeCell ref="DB278:DH278"/>
    <mergeCell ref="DJ278:DP278"/>
    <mergeCell ref="DR278:DX278"/>
    <mergeCell ref="DZ278:EF278"/>
    <mergeCell ref="EH278:EN278"/>
    <mergeCell ref="EP278:EV278"/>
    <mergeCell ref="EX278:FD278"/>
    <mergeCell ref="B279:H279"/>
    <mergeCell ref="J279:P279"/>
    <mergeCell ref="R279:X279"/>
    <mergeCell ref="Z279:AF279"/>
    <mergeCell ref="AH279:AN279"/>
    <mergeCell ref="AP279:AV279"/>
    <mergeCell ref="AX279:BD279"/>
    <mergeCell ref="BF279:BL279"/>
    <mergeCell ref="BN279:BT279"/>
    <mergeCell ref="BV279:CB279"/>
    <mergeCell ref="CD279:CJ279"/>
    <mergeCell ref="CL279:CR279"/>
    <mergeCell ref="CT279:CZ279"/>
    <mergeCell ref="DB279:DH279"/>
    <mergeCell ref="DJ279:DP279"/>
    <mergeCell ref="DR279:DX279"/>
    <mergeCell ref="DZ279:EF279"/>
    <mergeCell ref="EH279:EN279"/>
    <mergeCell ref="EP279:EV279"/>
    <mergeCell ref="EX279:FD279"/>
    <mergeCell ref="B280:H280"/>
    <mergeCell ref="J280:P280"/>
    <mergeCell ref="R280:X280"/>
    <mergeCell ref="Z280:AF280"/>
    <mergeCell ref="AH280:AN280"/>
    <mergeCell ref="AP280:AV280"/>
    <mergeCell ref="AX280:BD280"/>
    <mergeCell ref="BF280:BL280"/>
    <mergeCell ref="BN280:BT280"/>
    <mergeCell ref="BV280:CB280"/>
    <mergeCell ref="CD280:CJ280"/>
    <mergeCell ref="CL280:CR280"/>
    <mergeCell ref="CT280:CZ280"/>
    <mergeCell ref="DB280:DH280"/>
    <mergeCell ref="DJ280:DP280"/>
    <mergeCell ref="DR280:DX280"/>
    <mergeCell ref="DZ280:EF280"/>
    <mergeCell ref="EH280:EN280"/>
    <mergeCell ref="EP280:EV280"/>
    <mergeCell ref="EX280:FD280"/>
    <mergeCell ref="L294:M294"/>
    <mergeCell ref="L319:M319"/>
    <mergeCell ref="B324:C324"/>
    <mergeCell ref="E324:I324"/>
    <mergeCell ref="J324:K324"/>
    <mergeCell ref="M324:Q324"/>
    <mergeCell ref="R324:S324"/>
    <mergeCell ref="U324:Y324"/>
    <mergeCell ref="Z324:AA324"/>
    <mergeCell ref="AC324:AG324"/>
    <mergeCell ref="AH324:AI324"/>
    <mergeCell ref="AK324:AO324"/>
    <mergeCell ref="AP324:AQ324"/>
    <mergeCell ref="AS324:AW324"/>
    <mergeCell ref="AX324:AY324"/>
    <mergeCell ref="BA324:BE324"/>
    <mergeCell ref="BF324:BG324"/>
    <mergeCell ref="BI324:BM324"/>
    <mergeCell ref="BN324:BO324"/>
    <mergeCell ref="BQ324:BU324"/>
    <mergeCell ref="BV324:BW324"/>
    <mergeCell ref="BY324:CC324"/>
    <mergeCell ref="CD324:CE324"/>
    <mergeCell ref="CG324:CK324"/>
    <mergeCell ref="CL324:CM324"/>
    <mergeCell ref="CO324:CS324"/>
    <mergeCell ref="CT324:CU324"/>
    <mergeCell ref="CW324:DA324"/>
    <mergeCell ref="DB324:DC324"/>
    <mergeCell ref="DE324:DI324"/>
    <mergeCell ref="DJ324:DK324"/>
    <mergeCell ref="DM324:DQ324"/>
    <mergeCell ref="DR324:DS324"/>
    <mergeCell ref="DU324:DY324"/>
    <mergeCell ref="DZ324:EA324"/>
    <mergeCell ref="EC324:EG324"/>
    <mergeCell ref="EH324:EI324"/>
    <mergeCell ref="EK324:EO324"/>
    <mergeCell ref="EP324:EQ324"/>
    <mergeCell ref="ES324:EW324"/>
    <mergeCell ref="EX324:EY324"/>
    <mergeCell ref="FA324:FE324"/>
    <mergeCell ref="B325:C325"/>
    <mergeCell ref="E325:I325"/>
    <mergeCell ref="J325:K325"/>
    <mergeCell ref="M325:Q325"/>
    <mergeCell ref="R325:S325"/>
    <mergeCell ref="U325:Y325"/>
    <mergeCell ref="Z325:AA325"/>
    <mergeCell ref="AC325:AG325"/>
    <mergeCell ref="AH325:AI325"/>
    <mergeCell ref="AK325:AO325"/>
    <mergeCell ref="AP325:AQ325"/>
    <mergeCell ref="AS325:AW325"/>
    <mergeCell ref="AX325:AY325"/>
    <mergeCell ref="BA325:BE325"/>
    <mergeCell ref="BF325:BG325"/>
    <mergeCell ref="BI325:BM325"/>
    <mergeCell ref="BN325:BO325"/>
    <mergeCell ref="BQ325:BU325"/>
    <mergeCell ref="BV325:BW325"/>
    <mergeCell ref="BY325:CC325"/>
    <mergeCell ref="CD325:CE325"/>
    <mergeCell ref="CG325:CK325"/>
    <mergeCell ref="CL325:CM325"/>
    <mergeCell ref="CO325:CS325"/>
    <mergeCell ref="CT325:CU325"/>
    <mergeCell ref="CW325:DA325"/>
    <mergeCell ref="DB325:DC325"/>
    <mergeCell ref="DE325:DI325"/>
    <mergeCell ref="DJ325:DK325"/>
    <mergeCell ref="DM325:DQ325"/>
    <mergeCell ref="DR325:DS325"/>
    <mergeCell ref="DU325:DY325"/>
    <mergeCell ref="DZ325:EA325"/>
    <mergeCell ref="EC325:EG325"/>
    <mergeCell ref="EH325:EI325"/>
    <mergeCell ref="EK325:EO325"/>
    <mergeCell ref="EP325:EQ325"/>
    <mergeCell ref="ES325:EW325"/>
    <mergeCell ref="EX325:EY325"/>
    <mergeCell ref="FA325:FE325"/>
    <mergeCell ref="B326:G326"/>
    <mergeCell ref="H326:I327"/>
    <mergeCell ref="J326:O326"/>
    <mergeCell ref="P326:Q327"/>
    <mergeCell ref="R326:W326"/>
    <mergeCell ref="X326:Y327"/>
    <mergeCell ref="Z326:AE326"/>
    <mergeCell ref="AF326:AG327"/>
    <mergeCell ref="AH326:AM326"/>
    <mergeCell ref="AN326:AO327"/>
    <mergeCell ref="AP326:AU326"/>
    <mergeCell ref="AV326:AW327"/>
    <mergeCell ref="AX326:BC326"/>
    <mergeCell ref="BD326:BE327"/>
    <mergeCell ref="BF326:BK326"/>
    <mergeCell ref="BL326:BM327"/>
    <mergeCell ref="BN326:BS326"/>
    <mergeCell ref="BT326:BU327"/>
    <mergeCell ref="BV326:CA326"/>
    <mergeCell ref="CB326:CC327"/>
    <mergeCell ref="CD326:CI326"/>
    <mergeCell ref="CJ326:CK327"/>
    <mergeCell ref="CL326:CQ326"/>
    <mergeCell ref="CR326:CS327"/>
    <mergeCell ref="CT326:CY326"/>
    <mergeCell ref="CZ326:DA327"/>
    <mergeCell ref="DB326:DG326"/>
    <mergeCell ref="DH326:DI327"/>
    <mergeCell ref="DJ326:DO326"/>
    <mergeCell ref="DP326:DQ327"/>
    <mergeCell ref="DR326:DW326"/>
    <mergeCell ref="DX326:DY327"/>
    <mergeCell ref="DZ326:EE326"/>
    <mergeCell ref="EF326:EG327"/>
    <mergeCell ref="EH326:EM326"/>
    <mergeCell ref="EN326:EO327"/>
    <mergeCell ref="EP326:EU326"/>
    <mergeCell ref="EV326:EW327"/>
    <mergeCell ref="EX326:FC326"/>
    <mergeCell ref="FD326:FE327"/>
    <mergeCell ref="B327:C327"/>
    <mergeCell ref="D327:E327"/>
    <mergeCell ref="F327:G327"/>
    <mergeCell ref="J327:K327"/>
    <mergeCell ref="L327:M327"/>
    <mergeCell ref="N327:O327"/>
    <mergeCell ref="R327:S327"/>
    <mergeCell ref="T327:U327"/>
    <mergeCell ref="V327:W327"/>
    <mergeCell ref="Z327:AA327"/>
    <mergeCell ref="AB327:AC327"/>
    <mergeCell ref="AD327:AE327"/>
    <mergeCell ref="AH327:AI327"/>
    <mergeCell ref="AJ327:AK327"/>
    <mergeCell ref="AL327:AM327"/>
    <mergeCell ref="AP327:AQ327"/>
    <mergeCell ref="AR327:AS327"/>
    <mergeCell ref="AT327:AU327"/>
    <mergeCell ref="AX327:AY327"/>
    <mergeCell ref="AZ327:BA327"/>
    <mergeCell ref="BB327:BC327"/>
    <mergeCell ref="BF327:BG327"/>
    <mergeCell ref="BH327:BI327"/>
    <mergeCell ref="BJ327:BK327"/>
    <mergeCell ref="BN327:BO327"/>
    <mergeCell ref="BP327:BQ327"/>
    <mergeCell ref="BR327:BS327"/>
    <mergeCell ref="BV327:BW327"/>
    <mergeCell ref="BX327:BY327"/>
    <mergeCell ref="BZ327:CA327"/>
    <mergeCell ref="CD327:CE327"/>
    <mergeCell ref="CF327:CG327"/>
    <mergeCell ref="CH327:CI327"/>
    <mergeCell ref="CL327:CM327"/>
    <mergeCell ref="CN327:CO327"/>
    <mergeCell ref="CP327:CQ327"/>
    <mergeCell ref="CT327:CU327"/>
    <mergeCell ref="CV327:CW327"/>
    <mergeCell ref="CX327:CY327"/>
    <mergeCell ref="DB327:DC327"/>
    <mergeCell ref="DD327:DE327"/>
    <mergeCell ref="DF327:DG327"/>
    <mergeCell ref="DJ327:DK327"/>
    <mergeCell ref="DL327:DM327"/>
    <mergeCell ref="DN327:DO327"/>
    <mergeCell ref="DR327:DS327"/>
    <mergeCell ref="DT327:DU327"/>
    <mergeCell ref="DV327:DW327"/>
    <mergeCell ref="DZ327:EA327"/>
    <mergeCell ref="EB327:EC327"/>
    <mergeCell ref="ED327:EE327"/>
    <mergeCell ref="EH327:EI327"/>
    <mergeCell ref="EJ327:EK327"/>
    <mergeCell ref="EL327:EM327"/>
    <mergeCell ref="EP327:EQ327"/>
    <mergeCell ref="ER327:ES327"/>
    <mergeCell ref="ET327:EU327"/>
    <mergeCell ref="EX327:EY327"/>
    <mergeCell ref="EZ327:FA327"/>
    <mergeCell ref="FB327:FC327"/>
    <mergeCell ref="B328:C328"/>
    <mergeCell ref="D328:E328"/>
    <mergeCell ref="F328:G328"/>
    <mergeCell ref="H328:I328"/>
    <mergeCell ref="J328:K328"/>
    <mergeCell ref="L328:M328"/>
    <mergeCell ref="N328:O328"/>
    <mergeCell ref="P328:Q328"/>
    <mergeCell ref="R328:S328"/>
    <mergeCell ref="T328:U328"/>
    <mergeCell ref="V328:W328"/>
    <mergeCell ref="X328:Y328"/>
    <mergeCell ref="Z328:AA328"/>
    <mergeCell ref="AB328:AC328"/>
    <mergeCell ref="AD328:AE328"/>
    <mergeCell ref="AF328:AG328"/>
    <mergeCell ref="AH328:AI328"/>
    <mergeCell ref="AJ328:AK328"/>
    <mergeCell ref="AL328:AM328"/>
    <mergeCell ref="AN328:AO328"/>
    <mergeCell ref="AP328:AQ328"/>
    <mergeCell ref="AR328:AS328"/>
    <mergeCell ref="AT328:AU328"/>
    <mergeCell ref="AV328:AW328"/>
    <mergeCell ref="AX328:AY328"/>
    <mergeCell ref="AZ328:BA328"/>
    <mergeCell ref="BB328:BC328"/>
    <mergeCell ref="BD328:BE328"/>
    <mergeCell ref="BF328:BG328"/>
    <mergeCell ref="BH328:BI328"/>
    <mergeCell ref="BJ328:BK328"/>
    <mergeCell ref="BL328:BM328"/>
    <mergeCell ref="BN328:BO328"/>
    <mergeCell ref="BP328:BQ328"/>
    <mergeCell ref="BR328:BS328"/>
    <mergeCell ref="BT328:BU328"/>
    <mergeCell ref="BV328:BW328"/>
    <mergeCell ref="BX328:BY328"/>
    <mergeCell ref="BZ328:CA328"/>
    <mergeCell ref="CB328:CC328"/>
    <mergeCell ref="CD328:CE328"/>
    <mergeCell ref="CF328:CG328"/>
    <mergeCell ref="CH328:CI328"/>
    <mergeCell ref="CJ328:CK328"/>
    <mergeCell ref="CL328:CM328"/>
    <mergeCell ref="CN328:CO328"/>
    <mergeCell ref="CP328:CQ328"/>
    <mergeCell ref="CR328:CS328"/>
    <mergeCell ref="CT328:CU328"/>
    <mergeCell ref="CV328:CW328"/>
    <mergeCell ref="CX328:CY328"/>
    <mergeCell ref="CZ328:DA328"/>
    <mergeCell ref="DB328:DC328"/>
    <mergeCell ref="DD328:DE328"/>
    <mergeCell ref="DF328:DG328"/>
    <mergeCell ref="DH328:DI328"/>
    <mergeCell ref="DJ328:DK328"/>
    <mergeCell ref="DL328:DM328"/>
    <mergeCell ref="DN328:DO328"/>
    <mergeCell ref="DP328:DQ328"/>
    <mergeCell ref="DR328:DS328"/>
    <mergeCell ref="DT328:DU328"/>
    <mergeCell ref="DV328:DW328"/>
    <mergeCell ref="DX328:DY328"/>
    <mergeCell ref="DZ328:EA328"/>
    <mergeCell ref="EB328:EC328"/>
    <mergeCell ref="ED328:EE328"/>
    <mergeCell ref="EF328:EG328"/>
    <mergeCell ref="EH328:EI328"/>
    <mergeCell ref="EJ328:EK328"/>
    <mergeCell ref="EL328:EM328"/>
    <mergeCell ref="EN328:EO328"/>
    <mergeCell ref="EP328:EQ328"/>
    <mergeCell ref="ER328:ES328"/>
    <mergeCell ref="ET328:EU328"/>
    <mergeCell ref="EV328:EW328"/>
    <mergeCell ref="EX328:EY328"/>
    <mergeCell ref="EZ328:FA328"/>
    <mergeCell ref="FB328:FC328"/>
    <mergeCell ref="FD328:FE328"/>
    <mergeCell ref="B329:C329"/>
    <mergeCell ref="D329:E329"/>
    <mergeCell ref="F329:G329"/>
    <mergeCell ref="H329:I329"/>
    <mergeCell ref="J329:K329"/>
    <mergeCell ref="L329:M329"/>
    <mergeCell ref="N329:O329"/>
    <mergeCell ref="P329:Q329"/>
    <mergeCell ref="R329:S329"/>
    <mergeCell ref="T329:U329"/>
    <mergeCell ref="V329:W329"/>
    <mergeCell ref="X329:Y329"/>
    <mergeCell ref="Z329:AA329"/>
    <mergeCell ref="AB329:AC329"/>
    <mergeCell ref="AD329:AE329"/>
    <mergeCell ref="AF329:AG329"/>
    <mergeCell ref="AH329:AI329"/>
    <mergeCell ref="AJ329:AK329"/>
    <mergeCell ref="AL329:AM329"/>
    <mergeCell ref="AN329:AO329"/>
    <mergeCell ref="AP329:AQ329"/>
    <mergeCell ref="AR329:AS329"/>
    <mergeCell ref="AT329:AU329"/>
    <mergeCell ref="AV329:AW329"/>
    <mergeCell ref="AX329:AY329"/>
    <mergeCell ref="AZ329:BA329"/>
    <mergeCell ref="BB329:BC329"/>
    <mergeCell ref="BD329:BE329"/>
    <mergeCell ref="BF329:BG329"/>
    <mergeCell ref="BH329:BI329"/>
    <mergeCell ref="BJ329:BK329"/>
    <mergeCell ref="BL329:BM329"/>
    <mergeCell ref="BN329:BO329"/>
    <mergeCell ref="BP329:BQ329"/>
    <mergeCell ref="BR329:BS329"/>
    <mergeCell ref="BT329:BU329"/>
    <mergeCell ref="BV329:BW329"/>
    <mergeCell ref="BX329:BY329"/>
    <mergeCell ref="BZ329:CA329"/>
    <mergeCell ref="CB329:CC329"/>
    <mergeCell ref="CD329:CE329"/>
    <mergeCell ref="CF329:CG329"/>
    <mergeCell ref="CH329:CI329"/>
    <mergeCell ref="CJ329:CK329"/>
    <mergeCell ref="CL329:CM329"/>
    <mergeCell ref="CN329:CO329"/>
    <mergeCell ref="CP329:CQ329"/>
    <mergeCell ref="CR329:CS329"/>
    <mergeCell ref="CT329:CU329"/>
    <mergeCell ref="CV329:CW329"/>
    <mergeCell ref="CX329:CY329"/>
    <mergeCell ref="CZ329:DA329"/>
    <mergeCell ref="DB329:DC329"/>
    <mergeCell ref="DD329:DE329"/>
    <mergeCell ref="DF329:DG329"/>
    <mergeCell ref="DH329:DI329"/>
    <mergeCell ref="DJ329:DK329"/>
    <mergeCell ref="DL329:DM329"/>
    <mergeCell ref="DN329:DO329"/>
    <mergeCell ref="DP329:DQ329"/>
    <mergeCell ref="DR329:DS329"/>
    <mergeCell ref="DT329:DU329"/>
    <mergeCell ref="DV329:DW329"/>
    <mergeCell ref="DX329:DY329"/>
    <mergeCell ref="DZ329:EA329"/>
    <mergeCell ref="EB329:EC329"/>
    <mergeCell ref="ED329:EE329"/>
    <mergeCell ref="EF329:EG329"/>
    <mergeCell ref="EH329:EI329"/>
    <mergeCell ref="EJ329:EK329"/>
    <mergeCell ref="EL329:EM329"/>
    <mergeCell ref="EN329:EO329"/>
    <mergeCell ref="EP329:EQ329"/>
    <mergeCell ref="ER329:ES329"/>
    <mergeCell ref="ET329:EU329"/>
    <mergeCell ref="EV329:EW329"/>
    <mergeCell ref="EX329:EY329"/>
    <mergeCell ref="EZ329:FA329"/>
    <mergeCell ref="FB329:FC329"/>
    <mergeCell ref="FD329:FE329"/>
    <mergeCell ref="B330:C330"/>
    <mergeCell ref="D330:E330"/>
    <mergeCell ref="F330:G330"/>
    <mergeCell ref="H330:I330"/>
    <mergeCell ref="J330:K330"/>
    <mergeCell ref="L330:M330"/>
    <mergeCell ref="N330:O330"/>
    <mergeCell ref="P330:Q330"/>
    <mergeCell ref="R330:S330"/>
    <mergeCell ref="T330:U330"/>
    <mergeCell ref="V330:W330"/>
    <mergeCell ref="X330:Y330"/>
    <mergeCell ref="Z330:AA330"/>
    <mergeCell ref="AB330:AC330"/>
    <mergeCell ref="AD330:AE330"/>
    <mergeCell ref="AF330:AG330"/>
    <mergeCell ref="AH330:AI330"/>
    <mergeCell ref="AJ330:AK330"/>
    <mergeCell ref="AL330:AM330"/>
    <mergeCell ref="AN330:AO330"/>
    <mergeCell ref="AP330:AQ330"/>
    <mergeCell ref="AR330:AS330"/>
    <mergeCell ref="AT330:AU330"/>
    <mergeCell ref="AV330:AW330"/>
    <mergeCell ref="AX330:AY330"/>
    <mergeCell ref="AZ330:BA330"/>
    <mergeCell ref="BB330:BC330"/>
    <mergeCell ref="BD330:BE330"/>
    <mergeCell ref="BF330:BG330"/>
    <mergeCell ref="BH330:BI330"/>
    <mergeCell ref="BJ330:BK330"/>
    <mergeCell ref="BL330:BM330"/>
    <mergeCell ref="BN330:BO330"/>
    <mergeCell ref="BP330:BQ330"/>
    <mergeCell ref="BR330:BS330"/>
    <mergeCell ref="BT330:BU330"/>
    <mergeCell ref="BV330:BW330"/>
    <mergeCell ref="BX330:BY330"/>
    <mergeCell ref="BZ330:CA330"/>
    <mergeCell ref="CB330:CC330"/>
    <mergeCell ref="CD330:CE330"/>
    <mergeCell ref="CF330:CG330"/>
    <mergeCell ref="CH330:CI330"/>
    <mergeCell ref="CJ330:CK330"/>
    <mergeCell ref="CL330:CM330"/>
    <mergeCell ref="CN330:CO330"/>
    <mergeCell ref="CP330:CQ330"/>
    <mergeCell ref="CR330:CS330"/>
    <mergeCell ref="CT330:CU330"/>
    <mergeCell ref="CV330:CW330"/>
    <mergeCell ref="CX330:CY330"/>
    <mergeCell ref="CZ330:DA330"/>
    <mergeCell ref="DB330:DC330"/>
    <mergeCell ref="DD330:DE330"/>
    <mergeCell ref="DF330:DG330"/>
    <mergeCell ref="DH330:DI330"/>
    <mergeCell ref="DJ330:DK330"/>
    <mergeCell ref="DL330:DM330"/>
    <mergeCell ref="DN330:DO330"/>
    <mergeCell ref="DP330:DQ330"/>
    <mergeCell ref="DR330:DS330"/>
    <mergeCell ref="DT330:DU330"/>
    <mergeCell ref="DV330:DW330"/>
    <mergeCell ref="DX330:DY330"/>
    <mergeCell ref="DZ330:EA330"/>
    <mergeCell ref="EB330:EC330"/>
    <mergeCell ref="ED330:EE330"/>
    <mergeCell ref="EF330:EG330"/>
    <mergeCell ref="EH330:EI330"/>
    <mergeCell ref="EJ330:EK330"/>
    <mergeCell ref="EL330:EM330"/>
    <mergeCell ref="EN330:EO330"/>
    <mergeCell ref="EP330:EQ330"/>
    <mergeCell ref="ER330:ES330"/>
    <mergeCell ref="ET330:EU330"/>
    <mergeCell ref="EV330:EW330"/>
    <mergeCell ref="EX330:EY330"/>
    <mergeCell ref="EZ330:FA330"/>
    <mergeCell ref="FB330:FC330"/>
    <mergeCell ref="FD330:FE330"/>
    <mergeCell ref="B331:C331"/>
    <mergeCell ref="D331:E331"/>
    <mergeCell ref="F331:G331"/>
    <mergeCell ref="H331:I331"/>
    <mergeCell ref="J331:K331"/>
    <mergeCell ref="L331:M331"/>
    <mergeCell ref="N331:O331"/>
    <mergeCell ref="P331:Q331"/>
    <mergeCell ref="R331:S331"/>
    <mergeCell ref="T331:U331"/>
    <mergeCell ref="V331:W331"/>
    <mergeCell ref="X331:Y331"/>
    <mergeCell ref="Z331:AA331"/>
    <mergeCell ref="AB331:AC331"/>
    <mergeCell ref="AD331:AE331"/>
    <mergeCell ref="AF331:AG331"/>
    <mergeCell ref="AH331:AI331"/>
    <mergeCell ref="AJ331:AK331"/>
    <mergeCell ref="AL331:AM331"/>
    <mergeCell ref="AN331:AO331"/>
    <mergeCell ref="AP331:AQ331"/>
    <mergeCell ref="AR331:AS331"/>
    <mergeCell ref="AT331:AU331"/>
    <mergeCell ref="AV331:AW331"/>
    <mergeCell ref="AX331:AY331"/>
    <mergeCell ref="AZ331:BA331"/>
    <mergeCell ref="BB331:BC331"/>
    <mergeCell ref="BD331:BE331"/>
    <mergeCell ref="BF331:BG331"/>
    <mergeCell ref="BH331:BI331"/>
    <mergeCell ref="BJ331:BK331"/>
    <mergeCell ref="BL331:BM331"/>
    <mergeCell ref="BN331:BO331"/>
    <mergeCell ref="BP331:BQ331"/>
    <mergeCell ref="BR331:BS331"/>
    <mergeCell ref="BT331:BU331"/>
    <mergeCell ref="BV331:BW331"/>
    <mergeCell ref="BX331:BY331"/>
    <mergeCell ref="BZ331:CA331"/>
    <mergeCell ref="CB331:CC331"/>
    <mergeCell ref="CD331:CE331"/>
    <mergeCell ref="CF331:CG331"/>
    <mergeCell ref="CH331:CI331"/>
    <mergeCell ref="CJ331:CK331"/>
    <mergeCell ref="CL331:CM331"/>
    <mergeCell ref="CN331:CO331"/>
    <mergeCell ref="CP331:CQ331"/>
    <mergeCell ref="CR331:CS331"/>
    <mergeCell ref="CT331:CU331"/>
    <mergeCell ref="CV331:CW331"/>
    <mergeCell ref="CX331:CY331"/>
    <mergeCell ref="CZ331:DA331"/>
    <mergeCell ref="DB331:DC331"/>
    <mergeCell ref="DD331:DE331"/>
    <mergeCell ref="DF331:DG331"/>
    <mergeCell ref="DH331:DI331"/>
    <mergeCell ref="DJ331:DK331"/>
    <mergeCell ref="DL331:DM331"/>
    <mergeCell ref="DN331:DO331"/>
    <mergeCell ref="DP331:DQ331"/>
    <mergeCell ref="DR331:DS331"/>
    <mergeCell ref="DT331:DU331"/>
    <mergeCell ref="DV331:DW331"/>
    <mergeCell ref="DX331:DY331"/>
    <mergeCell ref="DZ331:EA331"/>
    <mergeCell ref="EB331:EC331"/>
    <mergeCell ref="ED331:EE331"/>
    <mergeCell ref="EF331:EG331"/>
    <mergeCell ref="EH331:EI331"/>
    <mergeCell ref="EJ331:EK331"/>
    <mergeCell ref="EL331:EM331"/>
    <mergeCell ref="EN331:EO331"/>
    <mergeCell ref="EP331:EQ331"/>
    <mergeCell ref="ER331:ES331"/>
    <mergeCell ref="ET331:EU331"/>
    <mergeCell ref="EV331:EW331"/>
    <mergeCell ref="EX331:EY331"/>
    <mergeCell ref="EZ331:FA331"/>
    <mergeCell ref="FB331:FC331"/>
    <mergeCell ref="FD331:FE331"/>
    <mergeCell ref="B332:C332"/>
    <mergeCell ref="D332:E332"/>
    <mergeCell ref="F332:G332"/>
    <mergeCell ref="H332:I332"/>
    <mergeCell ref="J332:K332"/>
    <mergeCell ref="L332:M332"/>
    <mergeCell ref="N332:O332"/>
    <mergeCell ref="P332:Q332"/>
    <mergeCell ref="R332:S332"/>
    <mergeCell ref="T332:U332"/>
    <mergeCell ref="V332:W332"/>
    <mergeCell ref="X332:Y332"/>
    <mergeCell ref="Z332:AA332"/>
    <mergeCell ref="AB332:AC332"/>
    <mergeCell ref="AD332:AE332"/>
    <mergeCell ref="AF332:AG332"/>
    <mergeCell ref="AH332:AI332"/>
    <mergeCell ref="AJ332:AK332"/>
    <mergeCell ref="AL332:AM332"/>
    <mergeCell ref="AN332:AO332"/>
    <mergeCell ref="AP332:AQ332"/>
    <mergeCell ref="AR332:AS332"/>
    <mergeCell ref="AT332:AU332"/>
    <mergeCell ref="AV332:AW332"/>
    <mergeCell ref="AX332:AY332"/>
    <mergeCell ref="AZ332:BA332"/>
    <mergeCell ref="BB332:BC332"/>
    <mergeCell ref="BD332:BE332"/>
    <mergeCell ref="BF332:BG332"/>
    <mergeCell ref="BH332:BI332"/>
    <mergeCell ref="BJ332:BK332"/>
    <mergeCell ref="BL332:BM332"/>
    <mergeCell ref="BN332:BO332"/>
    <mergeCell ref="BP332:BQ332"/>
    <mergeCell ref="BR332:BS332"/>
    <mergeCell ref="BT332:BU332"/>
    <mergeCell ref="BV332:BW332"/>
    <mergeCell ref="BX332:BY332"/>
    <mergeCell ref="BZ332:CA332"/>
    <mergeCell ref="CB332:CC332"/>
    <mergeCell ref="CD332:CE332"/>
    <mergeCell ref="CF332:CG332"/>
    <mergeCell ref="CH332:CI332"/>
    <mergeCell ref="CJ332:CK332"/>
    <mergeCell ref="CL332:CM332"/>
    <mergeCell ref="CN332:CO332"/>
    <mergeCell ref="CP332:CQ332"/>
    <mergeCell ref="CR332:CS332"/>
    <mergeCell ref="CT332:CU332"/>
    <mergeCell ref="CV332:CW332"/>
    <mergeCell ref="CX332:CY332"/>
    <mergeCell ref="CZ332:DA332"/>
    <mergeCell ref="DB332:DC332"/>
    <mergeCell ref="DD332:DE332"/>
    <mergeCell ref="DF332:DG332"/>
    <mergeCell ref="DH332:DI332"/>
    <mergeCell ref="DJ332:DK332"/>
    <mergeCell ref="DL332:DM332"/>
    <mergeCell ref="DN332:DO332"/>
    <mergeCell ref="DP332:DQ332"/>
    <mergeCell ref="DR332:DS332"/>
    <mergeCell ref="DT332:DU332"/>
    <mergeCell ref="DV332:DW332"/>
    <mergeCell ref="DX332:DY332"/>
    <mergeCell ref="DZ332:EA332"/>
    <mergeCell ref="EB332:EC332"/>
    <mergeCell ref="ED332:EE332"/>
    <mergeCell ref="EF332:EG332"/>
    <mergeCell ref="EH332:EI332"/>
    <mergeCell ref="EJ332:EK332"/>
    <mergeCell ref="EL332:EM332"/>
    <mergeCell ref="EN332:EO332"/>
    <mergeCell ref="EP332:EQ332"/>
    <mergeCell ref="ER332:ES332"/>
    <mergeCell ref="ET332:EU332"/>
    <mergeCell ref="EV332:EW332"/>
    <mergeCell ref="EX332:EY332"/>
    <mergeCell ref="EZ332:FA332"/>
    <mergeCell ref="FB332:FC332"/>
    <mergeCell ref="FD332:FE332"/>
    <mergeCell ref="B333:C333"/>
    <mergeCell ref="D333:E333"/>
    <mergeCell ref="F333:G333"/>
    <mergeCell ref="H333:I333"/>
    <mergeCell ref="J333:K333"/>
    <mergeCell ref="L333:M333"/>
    <mergeCell ref="N333:O333"/>
    <mergeCell ref="P333:Q333"/>
    <mergeCell ref="R333:S333"/>
    <mergeCell ref="T333:U333"/>
    <mergeCell ref="V333:W333"/>
    <mergeCell ref="X333:Y333"/>
    <mergeCell ref="Z333:AA333"/>
    <mergeCell ref="AB333:AC333"/>
    <mergeCell ref="AD333:AE333"/>
    <mergeCell ref="AF333:AG333"/>
    <mergeCell ref="AH333:AI333"/>
    <mergeCell ref="AJ333:AK333"/>
    <mergeCell ref="AL333:AM333"/>
    <mergeCell ref="AN333:AO333"/>
    <mergeCell ref="AP333:AQ333"/>
    <mergeCell ref="AR333:AS333"/>
    <mergeCell ref="AT333:AU333"/>
    <mergeCell ref="AV333:AW333"/>
    <mergeCell ref="AX333:AY333"/>
    <mergeCell ref="AZ333:BA333"/>
    <mergeCell ref="BB333:BC333"/>
    <mergeCell ref="BD333:BE333"/>
    <mergeCell ref="BF333:BG333"/>
    <mergeCell ref="BH333:BI333"/>
    <mergeCell ref="BJ333:BK333"/>
    <mergeCell ref="BL333:BM333"/>
    <mergeCell ref="BN333:BO333"/>
    <mergeCell ref="BP333:BQ333"/>
    <mergeCell ref="BR333:BS333"/>
    <mergeCell ref="BT333:BU333"/>
    <mergeCell ref="BV333:BW333"/>
    <mergeCell ref="BX333:BY333"/>
    <mergeCell ref="BZ333:CA333"/>
    <mergeCell ref="CB333:CC333"/>
    <mergeCell ref="CD333:CE333"/>
    <mergeCell ref="CF333:CG333"/>
    <mergeCell ref="CH333:CI333"/>
    <mergeCell ref="CJ333:CK333"/>
    <mergeCell ref="CL333:CM333"/>
    <mergeCell ref="CN333:CO333"/>
    <mergeCell ref="CP333:CQ333"/>
    <mergeCell ref="CR333:CS333"/>
    <mergeCell ref="CT333:CU333"/>
    <mergeCell ref="CV333:CW333"/>
    <mergeCell ref="CX333:CY333"/>
    <mergeCell ref="CZ333:DA333"/>
    <mergeCell ref="DB333:DC333"/>
    <mergeCell ref="DD333:DE333"/>
    <mergeCell ref="DF333:DG333"/>
    <mergeCell ref="DH333:DI333"/>
    <mergeCell ref="DJ333:DK333"/>
    <mergeCell ref="DL333:DM333"/>
    <mergeCell ref="DN333:DO333"/>
    <mergeCell ref="DP333:DQ333"/>
    <mergeCell ref="DR333:DS333"/>
    <mergeCell ref="DT333:DU333"/>
    <mergeCell ref="DV333:DW333"/>
    <mergeCell ref="DX333:DY333"/>
    <mergeCell ref="DZ333:EA333"/>
    <mergeCell ref="EB333:EC333"/>
    <mergeCell ref="ED333:EE333"/>
    <mergeCell ref="EF333:EG333"/>
    <mergeCell ref="EH333:EI333"/>
    <mergeCell ref="EJ333:EK333"/>
    <mergeCell ref="EL333:EM333"/>
    <mergeCell ref="EN333:EO333"/>
    <mergeCell ref="EP333:EQ333"/>
    <mergeCell ref="ER333:ES333"/>
    <mergeCell ref="ET333:EU333"/>
    <mergeCell ref="EV333:EW333"/>
    <mergeCell ref="EX333:EY333"/>
    <mergeCell ref="EZ333:FA333"/>
    <mergeCell ref="FB333:FC333"/>
    <mergeCell ref="FD333:FE333"/>
    <mergeCell ref="B334:C334"/>
    <mergeCell ref="D334:E334"/>
    <mergeCell ref="F334:G334"/>
    <mergeCell ref="H334:I334"/>
    <mergeCell ref="J334:K334"/>
    <mergeCell ref="L334:M334"/>
    <mergeCell ref="N334:O334"/>
    <mergeCell ref="P334:Q334"/>
    <mergeCell ref="R334:S334"/>
    <mergeCell ref="T334:U334"/>
    <mergeCell ref="V334:W334"/>
    <mergeCell ref="X334:Y334"/>
    <mergeCell ref="Z334:AA334"/>
    <mergeCell ref="AB334:AC334"/>
    <mergeCell ref="AD334:AE334"/>
    <mergeCell ref="AF334:AG334"/>
    <mergeCell ref="AH334:AI334"/>
    <mergeCell ref="AJ334:AK334"/>
    <mergeCell ref="AL334:AM334"/>
    <mergeCell ref="AN334:AO334"/>
    <mergeCell ref="AP334:AQ334"/>
    <mergeCell ref="AR334:AS334"/>
    <mergeCell ref="AT334:AU334"/>
    <mergeCell ref="AV334:AW334"/>
    <mergeCell ref="AX334:AY334"/>
    <mergeCell ref="AZ334:BA334"/>
    <mergeCell ref="BB334:BC334"/>
    <mergeCell ref="BD334:BE334"/>
    <mergeCell ref="BF334:BG334"/>
    <mergeCell ref="BH334:BI334"/>
    <mergeCell ref="BJ334:BK334"/>
    <mergeCell ref="BL334:BM334"/>
    <mergeCell ref="BN334:BO334"/>
    <mergeCell ref="BP334:BQ334"/>
    <mergeCell ref="BR334:BS334"/>
    <mergeCell ref="BT334:BU334"/>
    <mergeCell ref="BV334:BW334"/>
    <mergeCell ref="BX334:BY334"/>
    <mergeCell ref="BZ334:CA334"/>
    <mergeCell ref="CB334:CC334"/>
    <mergeCell ref="CD334:CE334"/>
    <mergeCell ref="CF334:CG334"/>
    <mergeCell ref="CH334:CI334"/>
    <mergeCell ref="CJ334:CK334"/>
    <mergeCell ref="CL334:CM334"/>
    <mergeCell ref="CN334:CO334"/>
    <mergeCell ref="CP334:CQ334"/>
    <mergeCell ref="CR334:CS334"/>
    <mergeCell ref="CT334:CU334"/>
    <mergeCell ref="CV334:CW334"/>
    <mergeCell ref="CX334:CY334"/>
    <mergeCell ref="CZ334:DA334"/>
    <mergeCell ref="DB334:DC334"/>
    <mergeCell ref="DD334:DE334"/>
    <mergeCell ref="DF334:DG334"/>
    <mergeCell ref="DH334:DI334"/>
    <mergeCell ref="DJ334:DK334"/>
    <mergeCell ref="DL334:DM334"/>
    <mergeCell ref="DN334:DO334"/>
    <mergeCell ref="DP334:DQ334"/>
    <mergeCell ref="DR334:DS334"/>
    <mergeCell ref="DT334:DU334"/>
    <mergeCell ref="DV334:DW334"/>
    <mergeCell ref="DX334:DY334"/>
    <mergeCell ref="DZ334:EA334"/>
    <mergeCell ref="EB334:EC334"/>
    <mergeCell ref="ED334:EE334"/>
    <mergeCell ref="EF334:EG334"/>
    <mergeCell ref="EH334:EI334"/>
    <mergeCell ref="EJ334:EK334"/>
    <mergeCell ref="EL334:EM334"/>
    <mergeCell ref="EN334:EO334"/>
    <mergeCell ref="EP334:EQ334"/>
    <mergeCell ref="ER334:ES334"/>
    <mergeCell ref="ET334:EU334"/>
    <mergeCell ref="EV334:EW334"/>
    <mergeCell ref="EX334:EY334"/>
    <mergeCell ref="EZ334:FA334"/>
    <mergeCell ref="FB334:FC334"/>
    <mergeCell ref="FD334:FE334"/>
    <mergeCell ref="B335:C335"/>
    <mergeCell ref="D335:E335"/>
    <mergeCell ref="F335:G335"/>
    <mergeCell ref="H335:I335"/>
    <mergeCell ref="J335:K335"/>
    <mergeCell ref="L335:M335"/>
    <mergeCell ref="N335:O335"/>
    <mergeCell ref="P335:Q335"/>
    <mergeCell ref="R335:S335"/>
    <mergeCell ref="T335:U335"/>
    <mergeCell ref="V335:W335"/>
    <mergeCell ref="X335:Y335"/>
    <mergeCell ref="Z335:AA335"/>
    <mergeCell ref="AB335:AC335"/>
    <mergeCell ref="AD335:AE335"/>
    <mergeCell ref="AF335:AG335"/>
    <mergeCell ref="AH335:AI335"/>
    <mergeCell ref="AJ335:AK335"/>
    <mergeCell ref="AL335:AM335"/>
    <mergeCell ref="AN335:AO335"/>
    <mergeCell ref="AP335:AQ335"/>
    <mergeCell ref="AR335:AS335"/>
    <mergeCell ref="AT335:AU335"/>
    <mergeCell ref="AV335:AW335"/>
    <mergeCell ref="AX335:AY335"/>
    <mergeCell ref="AZ335:BA335"/>
    <mergeCell ref="BB335:BC335"/>
    <mergeCell ref="BD335:BE335"/>
    <mergeCell ref="BF335:BG335"/>
    <mergeCell ref="BH335:BI335"/>
    <mergeCell ref="BJ335:BK335"/>
    <mergeCell ref="BL335:BM335"/>
    <mergeCell ref="BN335:BO335"/>
    <mergeCell ref="BP335:BQ335"/>
    <mergeCell ref="BR335:BS335"/>
    <mergeCell ref="BT335:BU335"/>
    <mergeCell ref="BV335:BW335"/>
    <mergeCell ref="BX335:BY335"/>
    <mergeCell ref="BZ335:CA335"/>
    <mergeCell ref="CB335:CC335"/>
    <mergeCell ref="CD335:CE335"/>
    <mergeCell ref="CF335:CG335"/>
    <mergeCell ref="CH335:CI335"/>
    <mergeCell ref="CJ335:CK335"/>
    <mergeCell ref="CL335:CM335"/>
    <mergeCell ref="CN335:CO335"/>
    <mergeCell ref="CP335:CQ335"/>
    <mergeCell ref="CR335:CS335"/>
    <mergeCell ref="CT335:CU335"/>
    <mergeCell ref="CV335:CW335"/>
    <mergeCell ref="CX335:CY335"/>
    <mergeCell ref="CZ335:DA335"/>
    <mergeCell ref="DB335:DC335"/>
    <mergeCell ref="DD335:DE335"/>
    <mergeCell ref="DF335:DG335"/>
    <mergeCell ref="DH335:DI335"/>
    <mergeCell ref="DJ335:DK335"/>
    <mergeCell ref="DL335:DM335"/>
    <mergeCell ref="DN335:DO335"/>
    <mergeCell ref="DP335:DQ335"/>
    <mergeCell ref="DR335:DS335"/>
    <mergeCell ref="DT335:DU335"/>
    <mergeCell ref="DV335:DW335"/>
    <mergeCell ref="DX335:DY335"/>
    <mergeCell ref="DZ335:EA335"/>
    <mergeCell ref="EB335:EC335"/>
    <mergeCell ref="ED335:EE335"/>
    <mergeCell ref="EF335:EG335"/>
    <mergeCell ref="EH335:EI335"/>
    <mergeCell ref="EJ335:EK335"/>
    <mergeCell ref="EL335:EM335"/>
    <mergeCell ref="EN335:EO335"/>
    <mergeCell ref="EP335:EQ335"/>
    <mergeCell ref="ER335:ES335"/>
    <mergeCell ref="ET335:EU335"/>
    <mergeCell ref="EV335:EW335"/>
    <mergeCell ref="EX335:EY335"/>
    <mergeCell ref="EZ335:FA335"/>
    <mergeCell ref="FB335:FC335"/>
    <mergeCell ref="FD335:FE335"/>
    <mergeCell ref="B336:C336"/>
    <mergeCell ref="D336:E336"/>
    <mergeCell ref="F336:G336"/>
    <mergeCell ref="H336:I336"/>
    <mergeCell ref="J336:K336"/>
    <mergeCell ref="L336:M336"/>
    <mergeCell ref="N336:O336"/>
    <mergeCell ref="P336:Q336"/>
    <mergeCell ref="R336:S336"/>
    <mergeCell ref="T336:U336"/>
    <mergeCell ref="V336:W336"/>
    <mergeCell ref="X336:Y336"/>
    <mergeCell ref="Z336:AA336"/>
    <mergeCell ref="AB336:AC336"/>
    <mergeCell ref="AD336:AE336"/>
    <mergeCell ref="AF336:AG336"/>
    <mergeCell ref="AH336:AI336"/>
    <mergeCell ref="AJ336:AK336"/>
    <mergeCell ref="AL336:AM336"/>
    <mergeCell ref="AN336:AO336"/>
    <mergeCell ref="AP336:AQ336"/>
    <mergeCell ref="AR336:AS336"/>
    <mergeCell ref="AT336:AU336"/>
    <mergeCell ref="AV336:AW336"/>
    <mergeCell ref="AX336:AY336"/>
    <mergeCell ref="AZ336:BA336"/>
    <mergeCell ref="BB336:BC336"/>
    <mergeCell ref="BD336:BE336"/>
    <mergeCell ref="BF336:BG336"/>
    <mergeCell ref="BH336:BI336"/>
    <mergeCell ref="BJ336:BK336"/>
    <mergeCell ref="BL336:BM336"/>
    <mergeCell ref="BN336:BO336"/>
    <mergeCell ref="BP336:BQ336"/>
    <mergeCell ref="BR336:BS336"/>
    <mergeCell ref="BT336:BU336"/>
    <mergeCell ref="BV336:BW336"/>
    <mergeCell ref="BX336:BY336"/>
    <mergeCell ref="BZ336:CA336"/>
    <mergeCell ref="CB336:CC336"/>
    <mergeCell ref="CD336:CE336"/>
    <mergeCell ref="CF336:CG336"/>
    <mergeCell ref="CH336:CI336"/>
    <mergeCell ref="CJ336:CK336"/>
    <mergeCell ref="CL336:CM336"/>
    <mergeCell ref="CN336:CO336"/>
    <mergeCell ref="CP336:CQ336"/>
    <mergeCell ref="CR336:CS336"/>
    <mergeCell ref="CT336:CU336"/>
    <mergeCell ref="CV336:CW336"/>
    <mergeCell ref="CX336:CY336"/>
    <mergeCell ref="CZ336:DA336"/>
    <mergeCell ref="DB336:DC336"/>
    <mergeCell ref="DD336:DE336"/>
    <mergeCell ref="DF336:DG336"/>
    <mergeCell ref="DH336:DI336"/>
    <mergeCell ref="DJ336:DK336"/>
    <mergeCell ref="DL336:DM336"/>
    <mergeCell ref="DN336:DO336"/>
    <mergeCell ref="DP336:DQ336"/>
    <mergeCell ref="DR336:DS336"/>
    <mergeCell ref="DT336:DU336"/>
    <mergeCell ref="DV336:DW336"/>
    <mergeCell ref="DX336:DY336"/>
    <mergeCell ref="DZ336:EA336"/>
    <mergeCell ref="EB336:EC336"/>
    <mergeCell ref="ED336:EE336"/>
    <mergeCell ref="EF336:EG336"/>
    <mergeCell ref="EH336:EI336"/>
    <mergeCell ref="EJ336:EK336"/>
    <mergeCell ref="EL336:EM336"/>
    <mergeCell ref="EN336:EO336"/>
    <mergeCell ref="EP336:EQ336"/>
    <mergeCell ref="ER336:ES336"/>
    <mergeCell ref="ET336:EU336"/>
    <mergeCell ref="EV336:EW336"/>
    <mergeCell ref="EX336:EY336"/>
    <mergeCell ref="EZ336:FA336"/>
    <mergeCell ref="FB336:FC336"/>
    <mergeCell ref="FD336:FE336"/>
    <mergeCell ref="B337:C337"/>
    <mergeCell ref="D337:E337"/>
    <mergeCell ref="F337:G337"/>
    <mergeCell ref="H337:I337"/>
    <mergeCell ref="J337:K337"/>
    <mergeCell ref="L337:M337"/>
    <mergeCell ref="N337:O337"/>
    <mergeCell ref="P337:Q337"/>
    <mergeCell ref="R337:S337"/>
    <mergeCell ref="T337:U337"/>
    <mergeCell ref="V337:W337"/>
    <mergeCell ref="X337:Y337"/>
    <mergeCell ref="Z337:AA337"/>
    <mergeCell ref="AB337:AC337"/>
    <mergeCell ref="AD337:AE337"/>
    <mergeCell ref="AF337:AG337"/>
    <mergeCell ref="AH337:AI337"/>
    <mergeCell ref="AJ337:AK337"/>
    <mergeCell ref="AL337:AM337"/>
    <mergeCell ref="AN337:AO337"/>
    <mergeCell ref="AP337:AQ337"/>
    <mergeCell ref="AR337:AS337"/>
    <mergeCell ref="AT337:AU337"/>
    <mergeCell ref="AV337:AW337"/>
    <mergeCell ref="AX337:AY337"/>
    <mergeCell ref="AZ337:BA337"/>
    <mergeCell ref="BB337:BC337"/>
    <mergeCell ref="BD337:BE337"/>
    <mergeCell ref="BF337:BG337"/>
    <mergeCell ref="BH337:BI337"/>
    <mergeCell ref="BJ337:BK337"/>
    <mergeCell ref="BL337:BM337"/>
    <mergeCell ref="BN337:BO337"/>
    <mergeCell ref="BP337:BQ337"/>
    <mergeCell ref="BR337:BS337"/>
    <mergeCell ref="BT337:BU337"/>
    <mergeCell ref="BV337:BW337"/>
    <mergeCell ref="BX337:BY337"/>
    <mergeCell ref="BZ337:CA337"/>
    <mergeCell ref="CB337:CC337"/>
    <mergeCell ref="CD337:CE337"/>
    <mergeCell ref="CF337:CG337"/>
    <mergeCell ref="CH337:CI337"/>
    <mergeCell ref="CJ337:CK337"/>
    <mergeCell ref="CL337:CM337"/>
    <mergeCell ref="CN337:CO337"/>
    <mergeCell ref="CP337:CQ337"/>
    <mergeCell ref="CR337:CS337"/>
    <mergeCell ref="CT337:CU337"/>
    <mergeCell ref="CV337:CW337"/>
    <mergeCell ref="CX337:CY337"/>
    <mergeCell ref="CZ337:DA337"/>
    <mergeCell ref="DB337:DC337"/>
    <mergeCell ref="DD337:DE337"/>
    <mergeCell ref="DF337:DG337"/>
    <mergeCell ref="DH337:DI337"/>
    <mergeCell ref="DJ337:DK337"/>
    <mergeCell ref="DL337:DM337"/>
    <mergeCell ref="DN337:DO337"/>
    <mergeCell ref="DP337:DQ337"/>
    <mergeCell ref="DR337:DS337"/>
    <mergeCell ref="DT337:DU337"/>
    <mergeCell ref="DV337:DW337"/>
    <mergeCell ref="DX337:DY337"/>
    <mergeCell ref="DZ337:EA337"/>
    <mergeCell ref="EB337:EC337"/>
    <mergeCell ref="ED337:EE337"/>
    <mergeCell ref="EF337:EG337"/>
    <mergeCell ref="EH337:EI337"/>
    <mergeCell ref="EJ337:EK337"/>
    <mergeCell ref="EL337:EM337"/>
    <mergeCell ref="EN337:EO337"/>
    <mergeCell ref="EP337:EQ337"/>
    <mergeCell ref="ER337:ES337"/>
    <mergeCell ref="ET337:EU337"/>
    <mergeCell ref="EV337:EW337"/>
    <mergeCell ref="EX337:EY337"/>
    <mergeCell ref="EZ337:FA337"/>
    <mergeCell ref="FB337:FC337"/>
    <mergeCell ref="FD337:FE337"/>
    <mergeCell ref="B338:C338"/>
    <mergeCell ref="D338:E338"/>
    <mergeCell ref="F338:G338"/>
    <mergeCell ref="H338:I338"/>
    <mergeCell ref="J338:K338"/>
    <mergeCell ref="L338:M338"/>
    <mergeCell ref="N338:O338"/>
    <mergeCell ref="P338:Q338"/>
    <mergeCell ref="R338:S338"/>
    <mergeCell ref="T338:U338"/>
    <mergeCell ref="V338:W338"/>
    <mergeCell ref="X338:Y338"/>
    <mergeCell ref="Z338:AA338"/>
    <mergeCell ref="AB338:AC338"/>
    <mergeCell ref="AD338:AE338"/>
    <mergeCell ref="AF338:AG338"/>
    <mergeCell ref="AH338:AI338"/>
    <mergeCell ref="AJ338:AK338"/>
    <mergeCell ref="AL338:AM338"/>
    <mergeCell ref="AN338:AO338"/>
    <mergeCell ref="AP338:AQ338"/>
    <mergeCell ref="AR338:AS338"/>
    <mergeCell ref="AT338:AU338"/>
    <mergeCell ref="AV338:AW338"/>
    <mergeCell ref="AX338:AY338"/>
    <mergeCell ref="AZ338:BA338"/>
    <mergeCell ref="BB338:BC338"/>
    <mergeCell ref="BD338:BE338"/>
    <mergeCell ref="BF338:BG338"/>
    <mergeCell ref="BH338:BI338"/>
    <mergeCell ref="BJ338:BK338"/>
    <mergeCell ref="BL338:BM338"/>
    <mergeCell ref="BN338:BO338"/>
    <mergeCell ref="BP338:BQ338"/>
    <mergeCell ref="BR338:BS338"/>
    <mergeCell ref="BT338:BU338"/>
    <mergeCell ref="BV338:BW338"/>
    <mergeCell ref="BX338:BY338"/>
    <mergeCell ref="BZ338:CA338"/>
    <mergeCell ref="CB338:CC338"/>
    <mergeCell ref="CD338:CE338"/>
    <mergeCell ref="CF338:CG338"/>
    <mergeCell ref="CH338:CI338"/>
    <mergeCell ref="CJ338:CK338"/>
    <mergeCell ref="CL338:CM338"/>
    <mergeCell ref="CN338:CO338"/>
    <mergeCell ref="CP338:CQ338"/>
    <mergeCell ref="CR338:CS338"/>
    <mergeCell ref="CT338:CU338"/>
    <mergeCell ref="CV338:CW338"/>
    <mergeCell ref="CX338:CY338"/>
    <mergeCell ref="CZ338:DA338"/>
    <mergeCell ref="DB338:DC338"/>
    <mergeCell ref="DD338:DE338"/>
    <mergeCell ref="DF338:DG338"/>
    <mergeCell ref="DH338:DI338"/>
    <mergeCell ref="DJ338:DK338"/>
    <mergeCell ref="DL338:DM338"/>
    <mergeCell ref="DN338:DO338"/>
    <mergeCell ref="DP338:DQ338"/>
    <mergeCell ref="DR338:DS338"/>
    <mergeCell ref="DT338:DU338"/>
    <mergeCell ref="DV338:DW338"/>
    <mergeCell ref="DX338:DY338"/>
    <mergeCell ref="DZ338:EA338"/>
    <mergeCell ref="EB338:EC338"/>
    <mergeCell ref="ED338:EE338"/>
    <mergeCell ref="EF338:EG338"/>
    <mergeCell ref="EH338:EI338"/>
    <mergeCell ref="EJ338:EK338"/>
    <mergeCell ref="EL338:EM338"/>
    <mergeCell ref="EN338:EO338"/>
    <mergeCell ref="EP338:EQ338"/>
    <mergeCell ref="ER338:ES338"/>
    <mergeCell ref="ET338:EU338"/>
    <mergeCell ref="EV338:EW338"/>
    <mergeCell ref="EX338:EY338"/>
    <mergeCell ref="EZ338:FA338"/>
    <mergeCell ref="FB338:FC338"/>
    <mergeCell ref="FD338:FE338"/>
    <mergeCell ref="B339:C339"/>
    <mergeCell ref="D339:E339"/>
    <mergeCell ref="F339:G339"/>
    <mergeCell ref="H339:I339"/>
    <mergeCell ref="J339:K339"/>
    <mergeCell ref="L339:M339"/>
    <mergeCell ref="N339:O339"/>
    <mergeCell ref="P339:Q339"/>
    <mergeCell ref="R339:S339"/>
    <mergeCell ref="T339:U339"/>
    <mergeCell ref="V339:W339"/>
    <mergeCell ref="X339:Y339"/>
    <mergeCell ref="Z339:AA339"/>
    <mergeCell ref="AB339:AC339"/>
    <mergeCell ref="AD339:AE339"/>
    <mergeCell ref="AF339:AG339"/>
    <mergeCell ref="AH339:AI339"/>
    <mergeCell ref="AJ339:AK339"/>
    <mergeCell ref="AL339:AM339"/>
    <mergeCell ref="AN339:AO339"/>
    <mergeCell ref="AP339:AQ339"/>
    <mergeCell ref="AR339:AS339"/>
    <mergeCell ref="AT339:AU339"/>
    <mergeCell ref="AV339:AW339"/>
    <mergeCell ref="AX339:AY339"/>
    <mergeCell ref="AZ339:BA339"/>
    <mergeCell ref="BB339:BC339"/>
    <mergeCell ref="BD339:BE339"/>
    <mergeCell ref="BF339:BG339"/>
    <mergeCell ref="BH339:BI339"/>
    <mergeCell ref="BJ339:BK339"/>
    <mergeCell ref="BL339:BM339"/>
    <mergeCell ref="BN339:BO339"/>
    <mergeCell ref="BP339:BQ339"/>
    <mergeCell ref="BR339:BS339"/>
    <mergeCell ref="BT339:BU339"/>
    <mergeCell ref="BV339:BW339"/>
    <mergeCell ref="BX339:BY339"/>
    <mergeCell ref="BZ339:CA339"/>
    <mergeCell ref="CB339:CC339"/>
    <mergeCell ref="CD339:CE339"/>
    <mergeCell ref="CF339:CG339"/>
    <mergeCell ref="CH339:CI339"/>
    <mergeCell ref="CJ339:CK339"/>
    <mergeCell ref="CL339:CM339"/>
    <mergeCell ref="CN339:CO339"/>
    <mergeCell ref="CP339:CQ339"/>
    <mergeCell ref="CR339:CS339"/>
    <mergeCell ref="CT339:CU339"/>
    <mergeCell ref="CV339:CW339"/>
    <mergeCell ref="CX339:CY339"/>
    <mergeCell ref="CZ339:DA339"/>
    <mergeCell ref="DB339:DC339"/>
    <mergeCell ref="DD339:DE339"/>
    <mergeCell ref="DF339:DG339"/>
    <mergeCell ref="DH339:DI339"/>
    <mergeCell ref="DJ339:DK339"/>
    <mergeCell ref="DL339:DM339"/>
    <mergeCell ref="DN339:DO339"/>
    <mergeCell ref="DP339:DQ339"/>
    <mergeCell ref="DR339:DS339"/>
    <mergeCell ref="DT339:DU339"/>
    <mergeCell ref="DV339:DW339"/>
    <mergeCell ref="DX339:DY339"/>
    <mergeCell ref="DZ339:EA339"/>
    <mergeCell ref="EB339:EC339"/>
    <mergeCell ref="ED339:EE339"/>
    <mergeCell ref="EF339:EG339"/>
    <mergeCell ref="EH339:EI339"/>
    <mergeCell ref="EJ339:EK339"/>
    <mergeCell ref="EL339:EM339"/>
    <mergeCell ref="EN339:EO339"/>
    <mergeCell ref="EP339:EQ339"/>
    <mergeCell ref="ER339:ES339"/>
    <mergeCell ref="ET339:EU339"/>
    <mergeCell ref="EV339:EW339"/>
    <mergeCell ref="EX339:EY339"/>
    <mergeCell ref="EZ339:FA339"/>
    <mergeCell ref="FB339:FC339"/>
    <mergeCell ref="FD339:FE339"/>
    <mergeCell ref="B340:C340"/>
    <mergeCell ref="D340:E340"/>
    <mergeCell ref="F340:G340"/>
    <mergeCell ref="H340:I340"/>
    <mergeCell ref="J340:K340"/>
    <mergeCell ref="L340:M340"/>
    <mergeCell ref="N340:O340"/>
    <mergeCell ref="P340:Q340"/>
    <mergeCell ref="R340:S340"/>
    <mergeCell ref="T340:U340"/>
    <mergeCell ref="V340:W340"/>
    <mergeCell ref="X340:Y340"/>
    <mergeCell ref="Z340:AA340"/>
    <mergeCell ref="AB340:AC340"/>
    <mergeCell ref="AD340:AE340"/>
    <mergeCell ref="AF340:AG340"/>
    <mergeCell ref="AH340:AI340"/>
    <mergeCell ref="AJ340:AK340"/>
    <mergeCell ref="AL340:AM340"/>
    <mergeCell ref="AN340:AO340"/>
    <mergeCell ref="AP340:AQ340"/>
    <mergeCell ref="AR340:AS340"/>
    <mergeCell ref="AT340:AU340"/>
    <mergeCell ref="AV340:AW340"/>
    <mergeCell ref="AX340:AY340"/>
    <mergeCell ref="AZ340:BA340"/>
    <mergeCell ref="BB340:BC340"/>
    <mergeCell ref="BD340:BE340"/>
    <mergeCell ref="BF340:BG340"/>
    <mergeCell ref="BH340:BI340"/>
    <mergeCell ref="BJ340:BK340"/>
    <mergeCell ref="BL340:BM340"/>
    <mergeCell ref="BN340:BO340"/>
    <mergeCell ref="BP340:BQ340"/>
    <mergeCell ref="BR340:BS340"/>
    <mergeCell ref="BT340:BU340"/>
    <mergeCell ref="BV340:BW340"/>
    <mergeCell ref="BX340:BY340"/>
    <mergeCell ref="BZ340:CA340"/>
    <mergeCell ref="CB340:CC340"/>
    <mergeCell ref="CD340:CE340"/>
    <mergeCell ref="CF340:CG340"/>
    <mergeCell ref="CH340:CI340"/>
    <mergeCell ref="CJ340:CK340"/>
    <mergeCell ref="CL340:CM340"/>
    <mergeCell ref="CN340:CO340"/>
    <mergeCell ref="CP340:CQ340"/>
    <mergeCell ref="CR340:CS340"/>
    <mergeCell ref="CT340:CU340"/>
    <mergeCell ref="CV340:CW340"/>
    <mergeCell ref="CX340:CY340"/>
    <mergeCell ref="CZ340:DA340"/>
    <mergeCell ref="DB340:DC340"/>
    <mergeCell ref="DD340:DE340"/>
    <mergeCell ref="DF340:DG340"/>
    <mergeCell ref="DH340:DI340"/>
    <mergeCell ref="DJ340:DK340"/>
    <mergeCell ref="DL340:DM340"/>
    <mergeCell ref="DN340:DO340"/>
    <mergeCell ref="DP340:DQ340"/>
    <mergeCell ref="DR340:DS340"/>
    <mergeCell ref="DT340:DU340"/>
    <mergeCell ref="DV340:DW340"/>
    <mergeCell ref="DX340:DY340"/>
    <mergeCell ref="DZ340:EA340"/>
    <mergeCell ref="EB340:EC340"/>
    <mergeCell ref="ED340:EE340"/>
    <mergeCell ref="EF340:EG340"/>
    <mergeCell ref="EH340:EI340"/>
    <mergeCell ref="EJ340:EK340"/>
    <mergeCell ref="EL340:EM340"/>
    <mergeCell ref="EN340:EO340"/>
    <mergeCell ref="EP340:EQ340"/>
    <mergeCell ref="ER340:ES340"/>
    <mergeCell ref="ET340:EU340"/>
    <mergeCell ref="EV340:EW340"/>
    <mergeCell ref="EX340:EY340"/>
    <mergeCell ref="EZ340:FA340"/>
    <mergeCell ref="FB340:FC340"/>
    <mergeCell ref="FD340:FE340"/>
    <mergeCell ref="B341:C341"/>
    <mergeCell ref="D341:E341"/>
    <mergeCell ref="F341:G341"/>
    <mergeCell ref="H341:I341"/>
    <mergeCell ref="J341:K341"/>
    <mergeCell ref="L341:M341"/>
    <mergeCell ref="N341:O341"/>
    <mergeCell ref="P341:Q341"/>
    <mergeCell ref="R341:S341"/>
    <mergeCell ref="T341:U341"/>
    <mergeCell ref="V341:W341"/>
    <mergeCell ref="X341:Y341"/>
    <mergeCell ref="Z341:AA341"/>
    <mergeCell ref="AB341:AC341"/>
    <mergeCell ref="AD341:AE341"/>
    <mergeCell ref="AF341:AG341"/>
    <mergeCell ref="AH341:AI341"/>
    <mergeCell ref="AJ341:AK341"/>
    <mergeCell ref="AL341:AM341"/>
    <mergeCell ref="AN341:AO341"/>
    <mergeCell ref="AP341:AQ341"/>
    <mergeCell ref="AR341:AS341"/>
    <mergeCell ref="AT341:AU341"/>
    <mergeCell ref="AV341:AW341"/>
    <mergeCell ref="AX341:AY341"/>
    <mergeCell ref="AZ341:BA341"/>
    <mergeCell ref="BB341:BC341"/>
    <mergeCell ref="BD341:BE341"/>
    <mergeCell ref="BF341:BG341"/>
    <mergeCell ref="BH341:BI341"/>
    <mergeCell ref="BJ341:BK341"/>
    <mergeCell ref="BL341:BM341"/>
    <mergeCell ref="BN341:BO341"/>
    <mergeCell ref="BP341:BQ341"/>
    <mergeCell ref="BR341:BS341"/>
    <mergeCell ref="BT341:BU341"/>
    <mergeCell ref="BV341:BW341"/>
    <mergeCell ref="BX341:BY341"/>
    <mergeCell ref="BZ341:CA341"/>
    <mergeCell ref="CB341:CC341"/>
    <mergeCell ref="CD341:CE341"/>
    <mergeCell ref="CF341:CG341"/>
    <mergeCell ref="CH341:CI341"/>
    <mergeCell ref="CJ341:CK341"/>
    <mergeCell ref="CL341:CM341"/>
    <mergeCell ref="CN341:CO341"/>
    <mergeCell ref="CP341:CQ341"/>
    <mergeCell ref="CR341:CS341"/>
    <mergeCell ref="CT341:CU341"/>
    <mergeCell ref="CV341:CW341"/>
    <mergeCell ref="CX341:CY341"/>
    <mergeCell ref="CZ341:DA341"/>
    <mergeCell ref="DB341:DC341"/>
    <mergeCell ref="DD341:DE341"/>
    <mergeCell ref="DF341:DG341"/>
    <mergeCell ref="DH341:DI341"/>
    <mergeCell ref="DJ341:DK341"/>
    <mergeCell ref="DL341:DM341"/>
    <mergeCell ref="DN341:DO341"/>
    <mergeCell ref="DP341:DQ341"/>
    <mergeCell ref="DR341:DS341"/>
    <mergeCell ref="DT341:DU341"/>
    <mergeCell ref="DV341:DW341"/>
    <mergeCell ref="DX341:DY341"/>
    <mergeCell ref="DZ341:EA341"/>
    <mergeCell ref="EB341:EC341"/>
    <mergeCell ref="ED341:EE341"/>
    <mergeCell ref="EF341:EG341"/>
    <mergeCell ref="EH341:EI341"/>
    <mergeCell ref="EJ341:EK341"/>
    <mergeCell ref="EL341:EM341"/>
    <mergeCell ref="EN341:EO341"/>
    <mergeCell ref="EP341:EQ341"/>
    <mergeCell ref="ER341:ES341"/>
    <mergeCell ref="ET341:EU341"/>
    <mergeCell ref="EV341:EW341"/>
    <mergeCell ref="EX341:EY341"/>
    <mergeCell ref="EZ341:FA341"/>
    <mergeCell ref="FB341:FC341"/>
    <mergeCell ref="FD341:FE341"/>
    <mergeCell ref="B342:C342"/>
    <mergeCell ref="D342:E342"/>
    <mergeCell ref="F342:G342"/>
    <mergeCell ref="H342:I342"/>
    <mergeCell ref="J342:K342"/>
    <mergeCell ref="L342:M342"/>
    <mergeCell ref="N342:O342"/>
    <mergeCell ref="P342:Q342"/>
    <mergeCell ref="R342:S342"/>
    <mergeCell ref="T342:U342"/>
    <mergeCell ref="V342:W342"/>
    <mergeCell ref="X342:Y342"/>
    <mergeCell ref="Z342:AA342"/>
    <mergeCell ref="AB342:AC342"/>
    <mergeCell ref="AD342:AE342"/>
    <mergeCell ref="AF342:AG342"/>
    <mergeCell ref="AH342:AI342"/>
    <mergeCell ref="AJ342:AK342"/>
    <mergeCell ref="AL342:AM342"/>
    <mergeCell ref="AN342:AO342"/>
    <mergeCell ref="AP342:AQ342"/>
    <mergeCell ref="AR342:AS342"/>
    <mergeCell ref="AT342:AU342"/>
    <mergeCell ref="AV342:AW342"/>
    <mergeCell ref="AX342:AY342"/>
    <mergeCell ref="AZ342:BA342"/>
    <mergeCell ref="BB342:BC342"/>
    <mergeCell ref="BD342:BE342"/>
    <mergeCell ref="BF342:BG342"/>
    <mergeCell ref="BH342:BI342"/>
    <mergeCell ref="BJ342:BK342"/>
    <mergeCell ref="BL342:BM342"/>
    <mergeCell ref="BN342:BO342"/>
    <mergeCell ref="BP342:BQ342"/>
    <mergeCell ref="BR342:BS342"/>
    <mergeCell ref="BT342:BU342"/>
    <mergeCell ref="BV342:BW342"/>
    <mergeCell ref="BX342:BY342"/>
    <mergeCell ref="BZ342:CA342"/>
    <mergeCell ref="CB342:CC342"/>
    <mergeCell ref="CD342:CE342"/>
    <mergeCell ref="CF342:CG342"/>
    <mergeCell ref="CH342:CI342"/>
    <mergeCell ref="CJ342:CK342"/>
    <mergeCell ref="CL342:CM342"/>
    <mergeCell ref="CN342:CO342"/>
    <mergeCell ref="CP342:CQ342"/>
    <mergeCell ref="CR342:CS342"/>
    <mergeCell ref="CT342:CU342"/>
    <mergeCell ref="CV342:CW342"/>
    <mergeCell ref="CX342:CY342"/>
    <mergeCell ref="CZ342:DA342"/>
    <mergeCell ref="DB342:DC342"/>
    <mergeCell ref="DD342:DE342"/>
    <mergeCell ref="DF342:DG342"/>
    <mergeCell ref="DH342:DI342"/>
    <mergeCell ref="DJ342:DK342"/>
    <mergeCell ref="DL342:DM342"/>
    <mergeCell ref="DN342:DO342"/>
    <mergeCell ref="DP342:DQ342"/>
    <mergeCell ref="DR342:DS342"/>
    <mergeCell ref="DT342:DU342"/>
    <mergeCell ref="DV342:DW342"/>
    <mergeCell ref="DX342:DY342"/>
    <mergeCell ref="DZ342:EA342"/>
    <mergeCell ref="EB342:EC342"/>
    <mergeCell ref="ED342:EE342"/>
    <mergeCell ref="EF342:EG342"/>
    <mergeCell ref="EH342:EI342"/>
    <mergeCell ref="EJ342:EK342"/>
    <mergeCell ref="EL342:EM342"/>
    <mergeCell ref="EN342:EO342"/>
    <mergeCell ref="EP342:EQ342"/>
    <mergeCell ref="ER342:ES342"/>
    <mergeCell ref="ET342:EU342"/>
    <mergeCell ref="EV342:EW342"/>
    <mergeCell ref="EX342:EY342"/>
    <mergeCell ref="EZ342:FA342"/>
    <mergeCell ref="FB342:FC342"/>
    <mergeCell ref="FD342:FE342"/>
    <mergeCell ref="B343:C343"/>
    <mergeCell ref="D343:E343"/>
    <mergeCell ref="F343:G343"/>
    <mergeCell ref="H343:I343"/>
    <mergeCell ref="J343:K343"/>
    <mergeCell ref="L343:M343"/>
    <mergeCell ref="N343:O343"/>
    <mergeCell ref="P343:Q343"/>
    <mergeCell ref="R343:S343"/>
    <mergeCell ref="T343:U343"/>
    <mergeCell ref="V343:W343"/>
    <mergeCell ref="X343:Y343"/>
    <mergeCell ref="Z343:AA343"/>
    <mergeCell ref="AB343:AC343"/>
    <mergeCell ref="AD343:AE343"/>
    <mergeCell ref="AF343:AG343"/>
    <mergeCell ref="AH343:AI343"/>
    <mergeCell ref="AJ343:AK343"/>
    <mergeCell ref="AL343:AM343"/>
    <mergeCell ref="AN343:AO343"/>
    <mergeCell ref="AP343:AQ343"/>
    <mergeCell ref="AR343:AS343"/>
    <mergeCell ref="AT343:AU343"/>
    <mergeCell ref="AV343:AW343"/>
    <mergeCell ref="AX343:AY343"/>
    <mergeCell ref="AZ343:BA343"/>
    <mergeCell ref="BB343:BC343"/>
    <mergeCell ref="BD343:BE343"/>
    <mergeCell ref="BF343:BG343"/>
    <mergeCell ref="BH343:BI343"/>
    <mergeCell ref="BJ343:BK343"/>
    <mergeCell ref="BL343:BM343"/>
    <mergeCell ref="BN343:BO343"/>
    <mergeCell ref="BP343:BQ343"/>
    <mergeCell ref="BR343:BS343"/>
    <mergeCell ref="BT343:BU343"/>
    <mergeCell ref="BV343:BW343"/>
    <mergeCell ref="BX343:BY343"/>
    <mergeCell ref="BZ343:CA343"/>
    <mergeCell ref="CB343:CC343"/>
    <mergeCell ref="CD343:CE343"/>
    <mergeCell ref="CF343:CG343"/>
    <mergeCell ref="CH343:CI343"/>
    <mergeCell ref="CJ343:CK343"/>
    <mergeCell ref="CL343:CM343"/>
    <mergeCell ref="CN343:CO343"/>
    <mergeCell ref="CP343:CQ343"/>
    <mergeCell ref="CR343:CS343"/>
    <mergeCell ref="CT343:CU343"/>
    <mergeCell ref="CV343:CW343"/>
    <mergeCell ref="CX343:CY343"/>
    <mergeCell ref="CZ343:DA343"/>
    <mergeCell ref="DB343:DC343"/>
    <mergeCell ref="DD343:DE343"/>
    <mergeCell ref="DF343:DG343"/>
    <mergeCell ref="DH343:DI343"/>
    <mergeCell ref="DJ343:DK343"/>
    <mergeCell ref="DL343:DM343"/>
    <mergeCell ref="DN343:DO343"/>
    <mergeCell ref="DP343:DQ343"/>
    <mergeCell ref="DR343:DS343"/>
    <mergeCell ref="DT343:DU343"/>
    <mergeCell ref="DV343:DW343"/>
    <mergeCell ref="DX343:DY343"/>
    <mergeCell ref="DZ343:EA343"/>
    <mergeCell ref="EB343:EC343"/>
    <mergeCell ref="ED343:EE343"/>
    <mergeCell ref="EF343:EG343"/>
    <mergeCell ref="EH343:EI343"/>
    <mergeCell ref="EJ343:EK343"/>
    <mergeCell ref="EL343:EM343"/>
    <mergeCell ref="EN343:EO343"/>
    <mergeCell ref="EP343:EQ343"/>
    <mergeCell ref="ER343:ES343"/>
    <mergeCell ref="ET343:EU343"/>
    <mergeCell ref="EV343:EW343"/>
    <mergeCell ref="EX343:EY343"/>
    <mergeCell ref="EZ343:FA343"/>
    <mergeCell ref="FB343:FC343"/>
    <mergeCell ref="FD343:FE343"/>
    <mergeCell ref="B344:C344"/>
    <mergeCell ref="D344:E344"/>
    <mergeCell ref="F344:G344"/>
    <mergeCell ref="H344:I344"/>
    <mergeCell ref="J344:K344"/>
    <mergeCell ref="L344:M344"/>
    <mergeCell ref="N344:O344"/>
    <mergeCell ref="P344:Q344"/>
    <mergeCell ref="R344:S344"/>
    <mergeCell ref="T344:U344"/>
    <mergeCell ref="V344:W344"/>
    <mergeCell ref="X344:Y344"/>
    <mergeCell ref="Z344:AA344"/>
    <mergeCell ref="AB344:AC344"/>
    <mergeCell ref="AD344:AE344"/>
    <mergeCell ref="AF344:AG344"/>
    <mergeCell ref="AH344:AI344"/>
    <mergeCell ref="AJ344:AK344"/>
    <mergeCell ref="AL344:AM344"/>
    <mergeCell ref="AN344:AO344"/>
    <mergeCell ref="AP344:AQ344"/>
    <mergeCell ref="AR344:AS344"/>
    <mergeCell ref="AT344:AU344"/>
    <mergeCell ref="AV344:AW344"/>
    <mergeCell ref="AX344:AY344"/>
    <mergeCell ref="AZ344:BA344"/>
    <mergeCell ref="BB344:BC344"/>
    <mergeCell ref="BD344:BE344"/>
    <mergeCell ref="BF344:BG344"/>
    <mergeCell ref="BH344:BI344"/>
    <mergeCell ref="BJ344:BK344"/>
    <mergeCell ref="BL344:BM344"/>
    <mergeCell ref="BN344:BO344"/>
    <mergeCell ref="BP344:BQ344"/>
    <mergeCell ref="BR344:BS344"/>
    <mergeCell ref="BT344:BU344"/>
    <mergeCell ref="BV344:BW344"/>
    <mergeCell ref="BX344:BY344"/>
    <mergeCell ref="BZ344:CA344"/>
    <mergeCell ref="CB344:CC344"/>
    <mergeCell ref="CD344:CE344"/>
    <mergeCell ref="CF344:CG344"/>
    <mergeCell ref="CH344:CI344"/>
    <mergeCell ref="CJ344:CK344"/>
    <mergeCell ref="CL344:CM344"/>
    <mergeCell ref="CN344:CO344"/>
    <mergeCell ref="CP344:CQ344"/>
    <mergeCell ref="CR344:CS344"/>
    <mergeCell ref="CT344:CU344"/>
    <mergeCell ref="CV344:CW344"/>
    <mergeCell ref="CX344:CY344"/>
    <mergeCell ref="CZ344:DA344"/>
    <mergeCell ref="DB344:DC344"/>
    <mergeCell ref="DD344:DE344"/>
    <mergeCell ref="DF344:DG344"/>
    <mergeCell ref="DH344:DI344"/>
    <mergeCell ref="DJ344:DK344"/>
    <mergeCell ref="DL344:DM344"/>
    <mergeCell ref="DN344:DO344"/>
    <mergeCell ref="DP344:DQ344"/>
    <mergeCell ref="DR344:DS344"/>
    <mergeCell ref="DT344:DU344"/>
    <mergeCell ref="DV344:DW344"/>
    <mergeCell ref="DX344:DY344"/>
    <mergeCell ref="DZ344:EA344"/>
    <mergeCell ref="EB344:EC344"/>
    <mergeCell ref="ED344:EE344"/>
    <mergeCell ref="EF344:EG344"/>
    <mergeCell ref="EH344:EI344"/>
    <mergeCell ref="EJ344:EK344"/>
    <mergeCell ref="EL344:EM344"/>
    <mergeCell ref="EN344:EO344"/>
    <mergeCell ref="EP344:EQ344"/>
    <mergeCell ref="ER344:ES344"/>
    <mergeCell ref="ET344:EU344"/>
    <mergeCell ref="EV344:EW344"/>
    <mergeCell ref="EX344:EY344"/>
    <mergeCell ref="EZ344:FA344"/>
    <mergeCell ref="FB344:FC344"/>
    <mergeCell ref="FD344:FE344"/>
    <mergeCell ref="B345:C345"/>
    <mergeCell ref="D345:E345"/>
    <mergeCell ref="F345:G345"/>
    <mergeCell ref="H345:I345"/>
    <mergeCell ref="J345:K345"/>
    <mergeCell ref="L345:M345"/>
    <mergeCell ref="N345:O345"/>
    <mergeCell ref="P345:Q345"/>
    <mergeCell ref="R345:S345"/>
    <mergeCell ref="T345:U345"/>
    <mergeCell ref="V345:W345"/>
    <mergeCell ref="X345:Y345"/>
    <mergeCell ref="Z345:AA345"/>
    <mergeCell ref="AB345:AC345"/>
    <mergeCell ref="AD345:AE345"/>
    <mergeCell ref="AF345:AG345"/>
    <mergeCell ref="AH345:AI345"/>
    <mergeCell ref="AJ345:AK345"/>
    <mergeCell ref="AL345:AM345"/>
    <mergeCell ref="AN345:AO345"/>
    <mergeCell ref="AP345:AQ345"/>
    <mergeCell ref="AR345:AS345"/>
    <mergeCell ref="AT345:AU345"/>
    <mergeCell ref="AV345:AW345"/>
    <mergeCell ref="AX345:AY345"/>
    <mergeCell ref="AZ345:BA345"/>
    <mergeCell ref="BB345:BC345"/>
    <mergeCell ref="BD345:BE345"/>
    <mergeCell ref="BF345:BG345"/>
    <mergeCell ref="BH345:BI345"/>
    <mergeCell ref="BJ345:BK345"/>
    <mergeCell ref="BL345:BM345"/>
    <mergeCell ref="BN345:BO345"/>
    <mergeCell ref="BP345:BQ345"/>
    <mergeCell ref="BR345:BS345"/>
    <mergeCell ref="BT345:BU345"/>
    <mergeCell ref="BV345:BW345"/>
    <mergeCell ref="BX345:BY345"/>
    <mergeCell ref="BZ345:CA345"/>
    <mergeCell ref="CB345:CC345"/>
    <mergeCell ref="CD345:CE345"/>
    <mergeCell ref="CF345:CG345"/>
    <mergeCell ref="CH345:CI345"/>
    <mergeCell ref="CJ345:CK345"/>
    <mergeCell ref="CL345:CM345"/>
    <mergeCell ref="CN345:CO345"/>
    <mergeCell ref="CP345:CQ345"/>
    <mergeCell ref="CR345:CS345"/>
    <mergeCell ref="CT345:CU345"/>
    <mergeCell ref="CV345:CW345"/>
    <mergeCell ref="CX345:CY345"/>
    <mergeCell ref="CZ345:DA345"/>
    <mergeCell ref="DB345:DC345"/>
    <mergeCell ref="DD345:DE345"/>
    <mergeCell ref="DF345:DG345"/>
    <mergeCell ref="DH345:DI345"/>
    <mergeCell ref="DJ345:DK345"/>
    <mergeCell ref="DL345:DM345"/>
    <mergeCell ref="DN345:DO345"/>
    <mergeCell ref="DP345:DQ345"/>
    <mergeCell ref="DR345:DS345"/>
    <mergeCell ref="DT345:DU345"/>
    <mergeCell ref="DV345:DW345"/>
    <mergeCell ref="DX345:DY345"/>
    <mergeCell ref="DZ345:EA345"/>
    <mergeCell ref="EB345:EC345"/>
    <mergeCell ref="ED345:EE345"/>
    <mergeCell ref="EF345:EG345"/>
    <mergeCell ref="EH345:EI345"/>
    <mergeCell ref="EJ345:EK345"/>
    <mergeCell ref="EL345:EM345"/>
    <mergeCell ref="EN345:EO345"/>
    <mergeCell ref="EP345:EQ345"/>
    <mergeCell ref="ER345:ES345"/>
    <mergeCell ref="ET345:EU345"/>
    <mergeCell ref="EV345:EW345"/>
    <mergeCell ref="EX345:EY345"/>
    <mergeCell ref="EZ345:FA345"/>
    <mergeCell ref="FB345:FC345"/>
    <mergeCell ref="FD345:FE345"/>
    <mergeCell ref="B346:C346"/>
    <mergeCell ref="D346:E346"/>
    <mergeCell ref="F346:G346"/>
    <mergeCell ref="H346:I346"/>
    <mergeCell ref="J346:K346"/>
    <mergeCell ref="L346:M346"/>
    <mergeCell ref="N346:O346"/>
    <mergeCell ref="P346:Q346"/>
    <mergeCell ref="R346:S346"/>
    <mergeCell ref="T346:U346"/>
    <mergeCell ref="V346:W346"/>
    <mergeCell ref="X346:Y346"/>
    <mergeCell ref="Z346:AA346"/>
    <mergeCell ref="AB346:AC346"/>
    <mergeCell ref="AD346:AE346"/>
    <mergeCell ref="AF346:AG346"/>
    <mergeCell ref="AH346:AI346"/>
    <mergeCell ref="AJ346:AK346"/>
    <mergeCell ref="AL346:AM346"/>
    <mergeCell ref="AN346:AO346"/>
    <mergeCell ref="AP346:AQ346"/>
    <mergeCell ref="AR346:AS346"/>
    <mergeCell ref="AT346:AU346"/>
    <mergeCell ref="AV346:AW346"/>
    <mergeCell ref="AX346:AY346"/>
    <mergeCell ref="AZ346:BA346"/>
    <mergeCell ref="BB346:BC346"/>
    <mergeCell ref="BD346:BE346"/>
    <mergeCell ref="BF346:BG346"/>
    <mergeCell ref="BH346:BI346"/>
    <mergeCell ref="BJ346:BK346"/>
    <mergeCell ref="BL346:BM346"/>
    <mergeCell ref="BN346:BO346"/>
    <mergeCell ref="BP346:BQ346"/>
    <mergeCell ref="BR346:BS346"/>
    <mergeCell ref="BT346:BU346"/>
    <mergeCell ref="BV346:BW346"/>
    <mergeCell ref="BX346:BY346"/>
    <mergeCell ref="BZ346:CA346"/>
    <mergeCell ref="CB346:CC346"/>
    <mergeCell ref="CD346:CE346"/>
    <mergeCell ref="CF346:CG346"/>
    <mergeCell ref="CH346:CI346"/>
    <mergeCell ref="CJ346:CK346"/>
    <mergeCell ref="CL346:CM346"/>
    <mergeCell ref="CN346:CO346"/>
    <mergeCell ref="CP346:CQ346"/>
    <mergeCell ref="CR346:CS346"/>
    <mergeCell ref="CT346:CU346"/>
    <mergeCell ref="CV346:CW346"/>
    <mergeCell ref="CX346:CY346"/>
    <mergeCell ref="CZ346:DA346"/>
    <mergeCell ref="DB346:DC346"/>
    <mergeCell ref="DD346:DE346"/>
    <mergeCell ref="DF346:DG346"/>
    <mergeCell ref="DH346:DI346"/>
    <mergeCell ref="DJ346:DK346"/>
    <mergeCell ref="DL346:DM346"/>
    <mergeCell ref="DN346:DO346"/>
    <mergeCell ref="DP346:DQ346"/>
    <mergeCell ref="DR346:DS346"/>
    <mergeCell ref="DT346:DU346"/>
    <mergeCell ref="DV346:DW346"/>
    <mergeCell ref="DX346:DY346"/>
    <mergeCell ref="DZ346:EA346"/>
    <mergeCell ref="EB346:EC346"/>
    <mergeCell ref="ED346:EE346"/>
    <mergeCell ref="EF346:EG346"/>
    <mergeCell ref="EH346:EI346"/>
    <mergeCell ref="EJ346:EK346"/>
    <mergeCell ref="EL346:EM346"/>
    <mergeCell ref="EN346:EO346"/>
    <mergeCell ref="EP346:EQ346"/>
    <mergeCell ref="ER346:ES346"/>
    <mergeCell ref="ET346:EU346"/>
    <mergeCell ref="EV346:EW346"/>
    <mergeCell ref="EX346:EY346"/>
    <mergeCell ref="EZ346:FA346"/>
    <mergeCell ref="FB346:FC346"/>
    <mergeCell ref="FD346:FE346"/>
    <mergeCell ref="B347:C347"/>
    <mergeCell ref="D347:E347"/>
    <mergeCell ref="F347:G347"/>
    <mergeCell ref="H347:I347"/>
    <mergeCell ref="J347:K347"/>
    <mergeCell ref="L347:M347"/>
    <mergeCell ref="N347:O347"/>
    <mergeCell ref="P347:Q347"/>
    <mergeCell ref="R347:S347"/>
    <mergeCell ref="T347:U347"/>
    <mergeCell ref="V347:W347"/>
    <mergeCell ref="X347:Y347"/>
    <mergeCell ref="Z347:AA347"/>
    <mergeCell ref="AB347:AC347"/>
    <mergeCell ref="AD347:AE347"/>
    <mergeCell ref="AF347:AG347"/>
    <mergeCell ref="AH347:AI347"/>
    <mergeCell ref="AJ347:AK347"/>
    <mergeCell ref="AL347:AM347"/>
    <mergeCell ref="AN347:AO347"/>
    <mergeCell ref="AP347:AQ347"/>
    <mergeCell ref="AR347:AS347"/>
    <mergeCell ref="AT347:AU347"/>
    <mergeCell ref="AV347:AW347"/>
    <mergeCell ref="AX347:AY347"/>
    <mergeCell ref="AZ347:BA347"/>
    <mergeCell ref="BB347:BC347"/>
    <mergeCell ref="BD347:BE347"/>
    <mergeCell ref="BF347:BG347"/>
    <mergeCell ref="BH347:BI347"/>
    <mergeCell ref="BJ347:BK347"/>
    <mergeCell ref="BL347:BM347"/>
    <mergeCell ref="BN347:BO347"/>
    <mergeCell ref="BP347:BQ347"/>
    <mergeCell ref="BR347:BS347"/>
    <mergeCell ref="BT347:BU347"/>
    <mergeCell ref="BV347:BW347"/>
    <mergeCell ref="BX347:BY347"/>
    <mergeCell ref="BZ347:CA347"/>
    <mergeCell ref="CB347:CC347"/>
    <mergeCell ref="CD347:CE347"/>
    <mergeCell ref="CF347:CG347"/>
    <mergeCell ref="CH347:CI347"/>
    <mergeCell ref="CJ347:CK347"/>
    <mergeCell ref="CL347:CM347"/>
    <mergeCell ref="CN347:CO347"/>
    <mergeCell ref="CP347:CQ347"/>
    <mergeCell ref="CR347:CS347"/>
    <mergeCell ref="CT347:CU347"/>
    <mergeCell ref="CV347:CW347"/>
    <mergeCell ref="CX347:CY347"/>
    <mergeCell ref="CZ347:DA347"/>
    <mergeCell ref="DB347:DC347"/>
    <mergeCell ref="DD347:DE347"/>
    <mergeCell ref="DF347:DG347"/>
    <mergeCell ref="DH347:DI347"/>
    <mergeCell ref="DJ347:DK347"/>
    <mergeCell ref="DL347:DM347"/>
    <mergeCell ref="DN347:DO347"/>
    <mergeCell ref="DP347:DQ347"/>
    <mergeCell ref="DR347:DS347"/>
    <mergeCell ref="DT347:DU347"/>
    <mergeCell ref="DV347:DW347"/>
    <mergeCell ref="DX347:DY347"/>
    <mergeCell ref="DZ347:EA347"/>
    <mergeCell ref="EB347:EC347"/>
    <mergeCell ref="ED347:EE347"/>
    <mergeCell ref="EF347:EG347"/>
    <mergeCell ref="EH347:EI347"/>
    <mergeCell ref="EJ347:EK347"/>
    <mergeCell ref="EL347:EM347"/>
    <mergeCell ref="EN347:EO347"/>
    <mergeCell ref="EP347:EQ347"/>
    <mergeCell ref="ER347:ES347"/>
    <mergeCell ref="ET347:EU347"/>
    <mergeCell ref="EV347:EW347"/>
    <mergeCell ref="EX347:EY347"/>
    <mergeCell ref="EZ347:FA347"/>
    <mergeCell ref="FB347:FC347"/>
    <mergeCell ref="FD347:FE347"/>
    <mergeCell ref="B348:C348"/>
    <mergeCell ref="D348:E348"/>
    <mergeCell ref="F348:G348"/>
    <mergeCell ref="H348:I348"/>
    <mergeCell ref="J348:K348"/>
    <mergeCell ref="L348:M348"/>
    <mergeCell ref="N348:O348"/>
    <mergeCell ref="P348:Q348"/>
    <mergeCell ref="R348:S348"/>
    <mergeCell ref="T348:U348"/>
    <mergeCell ref="V348:W348"/>
    <mergeCell ref="X348:Y348"/>
    <mergeCell ref="Z348:AA348"/>
    <mergeCell ref="AB348:AC348"/>
    <mergeCell ref="AD348:AE348"/>
    <mergeCell ref="AF348:AG348"/>
    <mergeCell ref="AH348:AI348"/>
    <mergeCell ref="AJ348:AK348"/>
    <mergeCell ref="AL348:AM348"/>
    <mergeCell ref="AN348:AO348"/>
    <mergeCell ref="AP348:AQ348"/>
    <mergeCell ref="AR348:AS348"/>
    <mergeCell ref="AT348:AU348"/>
    <mergeCell ref="AV348:AW348"/>
    <mergeCell ref="AX348:AY348"/>
    <mergeCell ref="AZ348:BA348"/>
    <mergeCell ref="BB348:BC348"/>
    <mergeCell ref="BD348:BE348"/>
    <mergeCell ref="BF348:BG348"/>
    <mergeCell ref="BH348:BI348"/>
    <mergeCell ref="BJ348:BK348"/>
    <mergeCell ref="BL348:BM348"/>
    <mergeCell ref="BN348:BO348"/>
    <mergeCell ref="BP348:BQ348"/>
    <mergeCell ref="BR348:BS348"/>
    <mergeCell ref="BT348:BU348"/>
    <mergeCell ref="BV348:BW348"/>
    <mergeCell ref="BX348:BY348"/>
    <mergeCell ref="BZ348:CA348"/>
    <mergeCell ref="CB348:CC348"/>
    <mergeCell ref="CD348:CE348"/>
    <mergeCell ref="CF348:CG348"/>
    <mergeCell ref="CH348:CI348"/>
    <mergeCell ref="CJ348:CK348"/>
    <mergeCell ref="CL348:CM348"/>
    <mergeCell ref="CN348:CO348"/>
    <mergeCell ref="CP348:CQ348"/>
    <mergeCell ref="CR348:CS348"/>
    <mergeCell ref="CT348:CU348"/>
    <mergeCell ref="CV348:CW348"/>
    <mergeCell ref="CX348:CY348"/>
    <mergeCell ref="CZ348:DA348"/>
    <mergeCell ref="DB348:DC348"/>
    <mergeCell ref="DD348:DE348"/>
    <mergeCell ref="DF348:DG348"/>
    <mergeCell ref="DH348:DI348"/>
    <mergeCell ref="DJ348:DK348"/>
    <mergeCell ref="DL348:DM348"/>
    <mergeCell ref="DN348:DO348"/>
    <mergeCell ref="DP348:DQ348"/>
    <mergeCell ref="DR348:DS348"/>
    <mergeCell ref="DT348:DU348"/>
    <mergeCell ref="DV348:DW348"/>
    <mergeCell ref="DX348:DY348"/>
    <mergeCell ref="DZ348:EA348"/>
    <mergeCell ref="EB348:EC348"/>
    <mergeCell ref="ED348:EE348"/>
    <mergeCell ref="EF348:EG348"/>
    <mergeCell ref="EH348:EI348"/>
    <mergeCell ref="EJ348:EK348"/>
    <mergeCell ref="EL348:EM348"/>
    <mergeCell ref="EN348:EO348"/>
    <mergeCell ref="EP348:EQ348"/>
    <mergeCell ref="ER348:ES348"/>
    <mergeCell ref="ET348:EU348"/>
    <mergeCell ref="EV348:EW348"/>
    <mergeCell ref="EX348:EY348"/>
    <mergeCell ref="EZ348:FA348"/>
    <mergeCell ref="FB348:FC348"/>
    <mergeCell ref="FD348:FE348"/>
    <mergeCell ref="B349:C349"/>
    <mergeCell ref="D349:E349"/>
    <mergeCell ref="F349:G349"/>
    <mergeCell ref="H349:I349"/>
    <mergeCell ref="J349:K349"/>
    <mergeCell ref="L349:M349"/>
    <mergeCell ref="N349:O349"/>
    <mergeCell ref="P349:Q349"/>
    <mergeCell ref="R349:S349"/>
    <mergeCell ref="T349:U349"/>
    <mergeCell ref="V349:W349"/>
    <mergeCell ref="X349:Y349"/>
    <mergeCell ref="Z349:AA349"/>
    <mergeCell ref="AB349:AC349"/>
    <mergeCell ref="AD349:AE349"/>
    <mergeCell ref="AF349:AG349"/>
    <mergeCell ref="AH349:AI349"/>
    <mergeCell ref="AJ349:AK349"/>
    <mergeCell ref="AL349:AM349"/>
    <mergeCell ref="AN349:AO349"/>
    <mergeCell ref="AP349:AQ349"/>
    <mergeCell ref="AR349:AS349"/>
    <mergeCell ref="AT349:AU349"/>
    <mergeCell ref="AV349:AW349"/>
    <mergeCell ref="AX349:AY349"/>
    <mergeCell ref="AZ349:BA349"/>
    <mergeCell ref="BB349:BC349"/>
    <mergeCell ref="BD349:BE349"/>
    <mergeCell ref="BF349:BG349"/>
    <mergeCell ref="BH349:BI349"/>
    <mergeCell ref="BJ349:BK349"/>
    <mergeCell ref="BL349:BM349"/>
    <mergeCell ref="BN349:BO349"/>
    <mergeCell ref="BP349:BQ349"/>
    <mergeCell ref="BR349:BS349"/>
    <mergeCell ref="BT349:BU349"/>
    <mergeCell ref="BV349:BW349"/>
    <mergeCell ref="BX349:BY349"/>
    <mergeCell ref="BZ349:CA349"/>
    <mergeCell ref="CB349:CC349"/>
    <mergeCell ref="CD349:CE349"/>
    <mergeCell ref="CF349:CG349"/>
    <mergeCell ref="CH349:CI349"/>
    <mergeCell ref="CJ349:CK349"/>
    <mergeCell ref="CL349:CM349"/>
    <mergeCell ref="CN349:CO349"/>
    <mergeCell ref="CP349:CQ349"/>
    <mergeCell ref="CR349:CS349"/>
    <mergeCell ref="CT349:CU349"/>
    <mergeCell ref="CV349:CW349"/>
    <mergeCell ref="CX349:CY349"/>
    <mergeCell ref="CZ349:DA349"/>
    <mergeCell ref="DB349:DC349"/>
    <mergeCell ref="DD349:DE349"/>
    <mergeCell ref="DF349:DG349"/>
    <mergeCell ref="DH349:DI349"/>
    <mergeCell ref="DJ349:DK349"/>
    <mergeCell ref="DL349:DM349"/>
    <mergeCell ref="DN349:DO349"/>
    <mergeCell ref="DP349:DQ349"/>
    <mergeCell ref="DR349:DS349"/>
    <mergeCell ref="DT349:DU349"/>
    <mergeCell ref="DV349:DW349"/>
    <mergeCell ref="DX349:DY349"/>
    <mergeCell ref="DZ349:EA349"/>
    <mergeCell ref="EB349:EC349"/>
    <mergeCell ref="ED349:EE349"/>
    <mergeCell ref="EF349:EG349"/>
    <mergeCell ref="EH349:EI349"/>
    <mergeCell ref="EJ349:EK349"/>
    <mergeCell ref="EL349:EM349"/>
    <mergeCell ref="EN349:EO349"/>
    <mergeCell ref="EP349:EQ349"/>
    <mergeCell ref="ER349:ES349"/>
    <mergeCell ref="ET349:EU349"/>
    <mergeCell ref="EV349:EW349"/>
    <mergeCell ref="EX349:EY349"/>
    <mergeCell ref="EZ349:FA349"/>
    <mergeCell ref="FB349:FC349"/>
    <mergeCell ref="FD349:FE349"/>
    <mergeCell ref="B350:C350"/>
    <mergeCell ref="D350:E350"/>
    <mergeCell ref="F350:G350"/>
    <mergeCell ref="H350:I350"/>
    <mergeCell ref="J350:K350"/>
    <mergeCell ref="L350:M350"/>
    <mergeCell ref="N350:O350"/>
    <mergeCell ref="P350:Q350"/>
    <mergeCell ref="R350:S350"/>
    <mergeCell ref="T350:U350"/>
    <mergeCell ref="V350:W350"/>
    <mergeCell ref="X350:Y350"/>
    <mergeCell ref="Z350:AA350"/>
    <mergeCell ref="AB350:AC350"/>
    <mergeCell ref="AD350:AE350"/>
    <mergeCell ref="AF350:AG350"/>
    <mergeCell ref="AH350:AI350"/>
    <mergeCell ref="AJ350:AK350"/>
    <mergeCell ref="AL350:AM350"/>
    <mergeCell ref="AN350:AO350"/>
    <mergeCell ref="AP350:AQ350"/>
    <mergeCell ref="AR350:AS350"/>
    <mergeCell ref="AT350:AU350"/>
    <mergeCell ref="AV350:AW350"/>
    <mergeCell ref="AX350:AY350"/>
    <mergeCell ref="AZ350:BA350"/>
    <mergeCell ref="BB350:BC350"/>
    <mergeCell ref="BD350:BE350"/>
    <mergeCell ref="BF350:BG350"/>
    <mergeCell ref="BH350:BI350"/>
    <mergeCell ref="BJ350:BK350"/>
    <mergeCell ref="BL350:BM350"/>
    <mergeCell ref="BN350:BO350"/>
    <mergeCell ref="BP350:BQ350"/>
    <mergeCell ref="BR350:BS350"/>
    <mergeCell ref="BT350:BU350"/>
    <mergeCell ref="BV350:BW350"/>
    <mergeCell ref="BX350:BY350"/>
    <mergeCell ref="BZ350:CA350"/>
    <mergeCell ref="CB350:CC350"/>
    <mergeCell ref="CD350:CE350"/>
    <mergeCell ref="CF350:CG350"/>
    <mergeCell ref="CH350:CI350"/>
    <mergeCell ref="CJ350:CK350"/>
    <mergeCell ref="CL350:CM350"/>
    <mergeCell ref="CN350:CO350"/>
    <mergeCell ref="CP350:CQ350"/>
    <mergeCell ref="CR350:CS350"/>
    <mergeCell ref="CT350:CU350"/>
    <mergeCell ref="CV350:CW350"/>
    <mergeCell ref="CX350:CY350"/>
    <mergeCell ref="CZ350:DA350"/>
    <mergeCell ref="DB350:DC350"/>
    <mergeCell ref="DD350:DE350"/>
    <mergeCell ref="DF350:DG350"/>
    <mergeCell ref="DH350:DI350"/>
    <mergeCell ref="DJ350:DK350"/>
    <mergeCell ref="DL350:DM350"/>
    <mergeCell ref="DN350:DO350"/>
    <mergeCell ref="DP350:DQ350"/>
    <mergeCell ref="DR350:DS350"/>
    <mergeCell ref="DT350:DU350"/>
    <mergeCell ref="DV350:DW350"/>
    <mergeCell ref="DX350:DY350"/>
    <mergeCell ref="DZ350:EA350"/>
    <mergeCell ref="EB350:EC350"/>
    <mergeCell ref="ED350:EE350"/>
    <mergeCell ref="EF350:EG350"/>
    <mergeCell ref="EH350:EI350"/>
    <mergeCell ref="EJ350:EK350"/>
    <mergeCell ref="EL350:EM350"/>
    <mergeCell ref="EN350:EO350"/>
    <mergeCell ref="EP350:EQ350"/>
    <mergeCell ref="ER350:ES350"/>
    <mergeCell ref="ET350:EU350"/>
    <mergeCell ref="EV350:EW350"/>
    <mergeCell ref="EX350:EY350"/>
    <mergeCell ref="EZ350:FA350"/>
    <mergeCell ref="FB350:FC350"/>
    <mergeCell ref="FD350:FE350"/>
    <mergeCell ref="B351:C351"/>
    <mergeCell ref="D351:E351"/>
    <mergeCell ref="F351:G351"/>
    <mergeCell ref="H351:I351"/>
    <mergeCell ref="J351:K351"/>
    <mergeCell ref="L351:M351"/>
    <mergeCell ref="N351:O351"/>
    <mergeCell ref="P351:Q351"/>
    <mergeCell ref="R351:S351"/>
    <mergeCell ref="T351:U351"/>
    <mergeCell ref="V351:W351"/>
    <mergeCell ref="X351:Y351"/>
    <mergeCell ref="Z351:AA351"/>
    <mergeCell ref="AB351:AC351"/>
    <mergeCell ref="AD351:AE351"/>
    <mergeCell ref="AF351:AG351"/>
    <mergeCell ref="AH351:AI351"/>
    <mergeCell ref="AJ351:AK351"/>
    <mergeCell ref="AL351:AM351"/>
    <mergeCell ref="AN351:AO351"/>
    <mergeCell ref="AP351:AQ351"/>
    <mergeCell ref="AR351:AS351"/>
    <mergeCell ref="AT351:AU351"/>
    <mergeCell ref="AV351:AW351"/>
    <mergeCell ref="AX351:AY351"/>
    <mergeCell ref="AZ351:BA351"/>
    <mergeCell ref="BB351:BC351"/>
    <mergeCell ref="BD351:BE351"/>
    <mergeCell ref="BF351:BG351"/>
    <mergeCell ref="BH351:BI351"/>
    <mergeCell ref="BJ351:BK351"/>
    <mergeCell ref="BL351:BM351"/>
    <mergeCell ref="BN351:BO351"/>
    <mergeCell ref="BP351:BQ351"/>
    <mergeCell ref="BR351:BS351"/>
    <mergeCell ref="BT351:BU351"/>
    <mergeCell ref="BV351:BW351"/>
    <mergeCell ref="BX351:BY351"/>
    <mergeCell ref="BZ351:CA351"/>
    <mergeCell ref="CB351:CC351"/>
    <mergeCell ref="CD351:CE351"/>
    <mergeCell ref="CF351:CG351"/>
    <mergeCell ref="CH351:CI351"/>
    <mergeCell ref="CJ351:CK351"/>
    <mergeCell ref="CL351:CM351"/>
    <mergeCell ref="CN351:CO351"/>
    <mergeCell ref="CP351:CQ351"/>
    <mergeCell ref="CR351:CS351"/>
    <mergeCell ref="CT351:CU351"/>
    <mergeCell ref="CV351:CW351"/>
    <mergeCell ref="CX351:CY351"/>
    <mergeCell ref="CZ351:DA351"/>
    <mergeCell ref="DB351:DC351"/>
    <mergeCell ref="DD351:DE351"/>
    <mergeCell ref="DF351:DG351"/>
    <mergeCell ref="DH351:DI351"/>
    <mergeCell ref="DJ351:DK351"/>
    <mergeCell ref="DL351:DM351"/>
    <mergeCell ref="DN351:DO351"/>
    <mergeCell ref="DP351:DQ351"/>
    <mergeCell ref="DR351:DS351"/>
    <mergeCell ref="DT351:DU351"/>
    <mergeCell ref="DV351:DW351"/>
    <mergeCell ref="DX351:DY351"/>
    <mergeCell ref="DZ351:EA351"/>
    <mergeCell ref="EB351:EC351"/>
    <mergeCell ref="ED351:EE351"/>
    <mergeCell ref="EF351:EG351"/>
    <mergeCell ref="EH351:EI351"/>
    <mergeCell ref="EJ351:EK351"/>
    <mergeCell ref="EL351:EM351"/>
    <mergeCell ref="EN351:EO351"/>
    <mergeCell ref="EP351:EQ351"/>
    <mergeCell ref="ER351:ES351"/>
    <mergeCell ref="ET351:EU351"/>
    <mergeCell ref="EV351:EW351"/>
    <mergeCell ref="EX351:EY351"/>
    <mergeCell ref="EZ351:FA351"/>
    <mergeCell ref="FB351:FC351"/>
    <mergeCell ref="FD351:FE351"/>
    <mergeCell ref="B352:C352"/>
    <mergeCell ref="D352:E352"/>
    <mergeCell ref="F352:G352"/>
    <mergeCell ref="H352:I352"/>
    <mergeCell ref="J352:K352"/>
    <mergeCell ref="L352:M352"/>
    <mergeCell ref="N352:O352"/>
    <mergeCell ref="P352:Q352"/>
    <mergeCell ref="R352:S352"/>
    <mergeCell ref="T352:U352"/>
    <mergeCell ref="V352:W352"/>
    <mergeCell ref="X352:Y352"/>
    <mergeCell ref="Z352:AA352"/>
    <mergeCell ref="AB352:AC352"/>
    <mergeCell ref="AD352:AE352"/>
    <mergeCell ref="AF352:AG352"/>
    <mergeCell ref="AH352:AI352"/>
    <mergeCell ref="AJ352:AK352"/>
    <mergeCell ref="AL352:AM352"/>
    <mergeCell ref="AN352:AO352"/>
    <mergeCell ref="AP352:AQ352"/>
    <mergeCell ref="AR352:AS352"/>
    <mergeCell ref="AT352:AU352"/>
    <mergeCell ref="AV352:AW352"/>
    <mergeCell ref="AX352:AY352"/>
    <mergeCell ref="AZ352:BA352"/>
    <mergeCell ref="BB352:BC352"/>
    <mergeCell ref="BD352:BE352"/>
    <mergeCell ref="BF352:BG352"/>
    <mergeCell ref="BH352:BI352"/>
    <mergeCell ref="BJ352:BK352"/>
    <mergeCell ref="BL352:BM352"/>
    <mergeCell ref="BN352:BO352"/>
    <mergeCell ref="BP352:BQ352"/>
    <mergeCell ref="BR352:BS352"/>
    <mergeCell ref="BT352:BU352"/>
    <mergeCell ref="BV352:BW352"/>
    <mergeCell ref="BX352:BY352"/>
    <mergeCell ref="BZ352:CA352"/>
    <mergeCell ref="CB352:CC352"/>
    <mergeCell ref="CD352:CE352"/>
    <mergeCell ref="CF352:CG352"/>
    <mergeCell ref="CH352:CI352"/>
    <mergeCell ref="CJ352:CK352"/>
    <mergeCell ref="CL352:CM352"/>
    <mergeCell ref="CN352:CO352"/>
    <mergeCell ref="CP352:CQ352"/>
    <mergeCell ref="CR352:CS352"/>
    <mergeCell ref="CT352:CU352"/>
    <mergeCell ref="CV352:CW352"/>
    <mergeCell ref="CX352:CY352"/>
    <mergeCell ref="CZ352:DA352"/>
    <mergeCell ref="DB352:DC352"/>
    <mergeCell ref="DD352:DE352"/>
    <mergeCell ref="DF352:DG352"/>
    <mergeCell ref="DH352:DI352"/>
    <mergeCell ref="DJ352:DK352"/>
    <mergeCell ref="DL352:DM352"/>
    <mergeCell ref="DN352:DO352"/>
    <mergeCell ref="DP352:DQ352"/>
    <mergeCell ref="DR352:DS352"/>
    <mergeCell ref="DT352:DU352"/>
    <mergeCell ref="DV352:DW352"/>
    <mergeCell ref="DX352:DY352"/>
    <mergeCell ref="DZ352:EA352"/>
    <mergeCell ref="EB352:EC352"/>
    <mergeCell ref="ED352:EE352"/>
    <mergeCell ref="EF352:EG352"/>
    <mergeCell ref="EH352:EI352"/>
    <mergeCell ref="EJ352:EK352"/>
    <mergeCell ref="EL352:EM352"/>
    <mergeCell ref="EN352:EO352"/>
    <mergeCell ref="EP352:EQ352"/>
    <mergeCell ref="ER352:ES352"/>
    <mergeCell ref="ET352:EU352"/>
    <mergeCell ref="EV352:EW352"/>
    <mergeCell ref="EX352:EY352"/>
    <mergeCell ref="EZ352:FA352"/>
    <mergeCell ref="FB352:FC352"/>
    <mergeCell ref="FD352:FE352"/>
    <mergeCell ref="B354:I354"/>
    <mergeCell ref="J354:Q354"/>
    <mergeCell ref="R354:Y354"/>
    <mergeCell ref="Z354:AG354"/>
    <mergeCell ref="AH354:AO354"/>
    <mergeCell ref="AP354:AW354"/>
    <mergeCell ref="AX354:BE354"/>
    <mergeCell ref="BF354:BM354"/>
    <mergeCell ref="BN354:BU354"/>
    <mergeCell ref="BV354:CC354"/>
    <mergeCell ref="CD354:CK354"/>
    <mergeCell ref="CL354:CS354"/>
    <mergeCell ref="CT354:DA354"/>
    <mergeCell ref="DB354:DI354"/>
    <mergeCell ref="DJ354:DQ354"/>
    <mergeCell ref="DR354:DY354"/>
    <mergeCell ref="DZ354:EG354"/>
    <mergeCell ref="EH354:EO354"/>
    <mergeCell ref="EP354:EW354"/>
    <mergeCell ref="EX354:FE354"/>
    <mergeCell ref="B360:C384"/>
    <mergeCell ref="D360:E384"/>
    <mergeCell ref="F360:G384"/>
    <mergeCell ref="H360:I384"/>
    <mergeCell ref="J360:K384"/>
    <mergeCell ref="L360:M384"/>
    <mergeCell ref="N360:O384"/>
    <mergeCell ref="P360:Q384"/>
    <mergeCell ref="R360:S384"/>
    <mergeCell ref="T360:U384"/>
    <mergeCell ref="V360:W384"/>
    <mergeCell ref="X360:Y384"/>
    <mergeCell ref="Z360:AA384"/>
    <mergeCell ref="AB360:AC384"/>
    <mergeCell ref="AD360:AE384"/>
    <mergeCell ref="AF360:AG384"/>
    <mergeCell ref="AH360:AI384"/>
    <mergeCell ref="AJ360:AK384"/>
    <mergeCell ref="AL360:AM384"/>
    <mergeCell ref="AN360:AO384"/>
    <mergeCell ref="AP360:AQ384"/>
    <mergeCell ref="AR360:AS384"/>
    <mergeCell ref="AT360:AU384"/>
    <mergeCell ref="AV360:AW384"/>
    <mergeCell ref="AX360:AY384"/>
    <mergeCell ref="AZ360:BA384"/>
    <mergeCell ref="BB360:BC384"/>
    <mergeCell ref="BD360:BE384"/>
    <mergeCell ref="BF360:BG384"/>
    <mergeCell ref="BH360:BI384"/>
    <mergeCell ref="BJ360:BK384"/>
    <mergeCell ref="BL360:BM384"/>
    <mergeCell ref="BN360:BO384"/>
    <mergeCell ref="BP360:BQ384"/>
    <mergeCell ref="BR360:BS384"/>
    <mergeCell ref="BT360:BU384"/>
    <mergeCell ref="BV360:BW384"/>
    <mergeCell ref="BX360:BY384"/>
    <mergeCell ref="BZ360:CA384"/>
    <mergeCell ref="CB360:CC384"/>
    <mergeCell ref="CD360:CE384"/>
    <mergeCell ref="CF360:CG384"/>
    <mergeCell ref="CH360:CI384"/>
    <mergeCell ref="CJ360:CK384"/>
    <mergeCell ref="CL360:CM384"/>
    <mergeCell ref="CN360:CO384"/>
    <mergeCell ref="CP360:CQ384"/>
    <mergeCell ref="CR360:CS384"/>
    <mergeCell ref="CT360:CU384"/>
    <mergeCell ref="CV360:CW384"/>
    <mergeCell ref="CX360:CY384"/>
    <mergeCell ref="CZ360:DA384"/>
    <mergeCell ref="DB360:DC384"/>
    <mergeCell ref="DD360:DE384"/>
    <mergeCell ref="DF360:DG384"/>
    <mergeCell ref="DH360:DI384"/>
    <mergeCell ref="DJ360:DK384"/>
    <mergeCell ref="DL360:DM384"/>
    <mergeCell ref="DN360:DO384"/>
    <mergeCell ref="DP360:DQ384"/>
    <mergeCell ref="DR360:DS384"/>
    <mergeCell ref="DT360:DU384"/>
    <mergeCell ref="DV360:DW384"/>
    <mergeCell ref="DX360:DY384"/>
    <mergeCell ref="DZ360:EA384"/>
    <mergeCell ref="EB360:EC384"/>
    <mergeCell ref="ED360:EE384"/>
    <mergeCell ref="EF360:EG384"/>
    <mergeCell ref="EH360:EI384"/>
    <mergeCell ref="EJ360:EK384"/>
    <mergeCell ref="EL360:EM384"/>
    <mergeCell ref="EN360:EO384"/>
    <mergeCell ref="EP360:EQ384"/>
    <mergeCell ref="ER360:ES384"/>
    <mergeCell ref="ET360:EU384"/>
    <mergeCell ref="EV360:EW384"/>
    <mergeCell ref="EX360:EY384"/>
    <mergeCell ref="EZ360:FA384"/>
    <mergeCell ref="FB360:FC384"/>
    <mergeCell ref="FD360:FE384"/>
  </mergeCells>
  <dataValidations count="13">
    <dataValidation allowBlank="true" operator="between" showDropDown="false" showErrorMessage="true" showInputMessage="true" sqref="J9" type="list">
      <formula1>$AA$2:$AA$5</formula1>
      <formula2>0</formula2>
    </dataValidation>
    <dataValidation allowBlank="true" operator="between" showDropDown="false" showErrorMessage="true" showInputMessage="true" sqref="O9" type="list">
      <formula1>$AB$2:$AB$4</formula1>
      <formula2>0</formula2>
    </dataValidation>
    <dataValidation allowBlank="true" operator="between" showDropDown="false" showErrorMessage="true" showInputMessage="true" sqref="J77:P78 R77:X78 Z77:AF78 AH77:AN78 AP77:AV78 AX77:BD78 BF77:BL78 BN77:BT78 BV77:CB78 CD77:CJ78 CL77:CR78 CT77:CZ78 DB77:DH78 DJ77:DP78 DR77:DX78 DZ77:EF78 EH77:EN78 EP77:EV78 EX77:FD78" type="list">
      <formula1>$B$122:$B$123</formula1>
      <formula2>0</formula2>
    </dataValidation>
    <dataValidation allowBlank="true" operator="between" showDropDown="false" showErrorMessage="true" showInputMessage="true" sqref="B61 J61 R61 Z61 AH61 AP61 AX61 BF61 BN61 BV61 CD61 CL61 CT61 DB61 DJ61 DR61 DZ61 EH61 EP61 EX61 R67 Z67 AH67 AP67 AX67 BF67 BN67 BV67 CD67 CL67 CT67 DB67 DJ67 DR67 DZ67 EH67 EP67 EX67" type="list">
      <formula1>Data!$AI$2:$AI$6</formula1>
      <formula2>0</formula2>
    </dataValidation>
    <dataValidation allowBlank="true" operator="between" showDropDown="false" showErrorMessage="true" showInputMessage="true" sqref="G3 G21 O21 W21 AE21 AM21 AU21 BC21 BK21 BS21 CA21 CI21 CQ21 CY21 DG21 DO21 DW21 EE21 EM21 EU21 FC21 G61 O61 W61 AE61 AM61 AU61 BC61 BK61 BS61 CA61 CI61 CQ61 CY61 DG61 DO61 DW61 EE61 EM61 EU61 FC61 W67 AE67 AM67 AU67 BC67 BK67 BS67 CA67 CI67 CQ67 CY67 DG67 DO67 DW67 EE67 EM67 EU67 FC67" type="list">
      <formula1>Data!$AJ$2:$AJ$6</formula1>
      <formula2>0</formula2>
    </dataValidation>
    <dataValidation allowBlank="true" operator="between" showDropDown="false" showErrorMessage="true" showInputMessage="true" sqref="G72 O72 W72 AE72 AM72 AU72 BC72 BK72 BS72 CA72 CI72 CQ72 CY72 DG72 DO72 DW72 EE72 EM72 EU72 FC72 G81 O81 W81 AE81 AM81 AU81 BC81 BK81 BS81 CA81 CI81 CQ81 CY81 DG81 DO81 DW81 EE81 EM81 EU81 FC81 G101 O101 W101 AE101 AM101 AU101 BC101 BK101 BS101 CA101 CI101 CQ101 CY101 DG101 DO101 DW101 EE101 EM101 EU101 FC101" type="list">
      <formula1>Data!$AT$2:$AT$3</formula1>
      <formula2>0</formula2>
    </dataValidation>
    <dataValidation allowBlank="true" operator="between" showDropDown="false" showErrorMessage="true" showInputMessage="true" sqref="B74:D74 J74:L74 R74:T74 Z74:AB74 AH74:AJ74 AP74:AR74 AX74:AZ74 BF74:BH74 BN74:BP74 BV74:BX74 CD74:CF74 CL74:CN74 CT74:CV74 DB74:DD74 DJ74:DL74 DR74:DT74 DZ74:EB74 EH74:EJ74 EP74:ER74 EX74:EZ74" type="list">
      <formula1>Data!$AO$2:$AO$4</formula1>
      <formula2>0</formula2>
    </dataValidation>
    <dataValidation allowBlank="true" operator="between" showDropDown="false" showErrorMessage="true" showInputMessage="true" sqref="F74:G74 N74:O74 V74:W74 AD74:AE74 AL74:AM74 AT74:AU74 BB74:BC74 BJ74:BK74 BR74:BS74 BZ74:CA74 CH74:CI74 CP74:CQ74 CX74:CY74 DF74:DG74 DN74:DO74 DV74:DW74 ED74:EE74 EL74:EM74 ET74:EU74 FB74:FC74" type="list">
      <formula1>Data!$AO$6:$AO$8</formula1>
      <formula2>0</formula2>
    </dataValidation>
    <dataValidation allowBlank="true" operator="between" showDropDown="false" showErrorMessage="true" showInputMessage="true" sqref="E102 M102 U102 AC102 AK102 AS102 BA102 BI102 BQ102 BY102 CG102 CO102 CW102 DE102 DM102 DU102 EC102 EK102 ES102 FA102" type="list">
      <formula1>Data!$AO$9:$AO$10</formula1>
      <formula2>0</formula2>
    </dataValidation>
    <dataValidation allowBlank="true" operator="between" showDropDown="false" showErrorMessage="true" showInputMessage="true" sqref="G102:H102 O102:P102 W102:X102 AE102:AF102 AM102:AN102 AU102:AV102 BC102:BD102 BK102:BL102 BS102:BT102 CA102:CB102 CI102:CJ102 CQ102:CR102 CY102:CZ102 DG102:DH102 DO102:DP102 DW102:DX102 EE102:EF102 EM102:EN102 EU102:EV102 FC102:FD102" type="list">
      <formula1>Data!$AO$12:$AO$13</formula1>
      <formula2>0</formula2>
    </dataValidation>
    <dataValidation allowBlank="true" operator="between" showDropDown="false" showErrorMessage="true" showInputMessage="true" sqref="B32:E32 J32:M32 R32:U32 Z32:AC32 AH32:AK32 AP32:AS32 AX32:BA32 BF32:BI32 BN32:BQ32 BV32:BY32 CD32:CG32 CL32:CO32 CT32:CW32 DB32:DE32 DJ32:DM32 DR32:DU32 DZ32:EC32 EH32:EK32 EP32:ES32 EX32:FA32" type="list">
      <formula1>Data!$AR$8:$AR$13</formula1>
      <formula2>0</formula2>
    </dataValidation>
    <dataValidation allowBlank="true" operator="between" showDropDown="false" showErrorMessage="true" showInputMessage="true" sqref="G6:I6 G24:I24 O24:Q24 W24:Y24 AE24:AG24 AM24:AO24 AU24:AW24 BC24:BE24 BK24:BM24 BS24:BU24 CA24:CC24 CI24:CK24 CQ24:CS24 CY24:DA24 DG24:DI24 DO24:DQ24 DW24:DY24 EE24:EG24 EM24:EO24 EU24:EW24 FC24:FE24" type="list">
      <formula1>Data!$AK$2:$AK$12</formula1>
      <formula2>0</formula2>
    </dataValidation>
    <dataValidation allowBlank="true" operator="between" showDropDown="false" showErrorMessage="true" showInputMessage="true" sqref="B3:B7 B21:B25 J21:J25 R21:R25 Z21:Z25 AH21:AH25 AP21:AP25 AX21:AX25 BF21:BF25 BN21:BN25 BV21:BV25 CD21:CD25 CL21:CL25 CT21:CT25 DB21:DB25 DJ21:DJ25 DR21:DR25 DZ21:DZ25 EH21:EH25 EP21:EP25 EX21:EX25 B67 J67" type="list">
      <formula1>Data!$AI$2:$AI$9</formula1>
      <formula2>0</formula2>
    </dataValidation>
  </dataValidations>
  <hyperlinks>
    <hyperlink ref="A2" location="Form!A225" display="CC Data"/>
    <hyperlink ref="B18" location="Form!A330" display="Drawings"/>
    <hyperlink ref="J18" location="Form!J330" display="Drawings"/>
    <hyperlink ref="R18" location="Form!R330" display="Drawings"/>
    <hyperlink ref="Z18" location="Form!Z330" display="Drawings"/>
    <hyperlink ref="AH18" location="Form!AH330" display="Drawings"/>
    <hyperlink ref="AP18" location="Form!AP330" display="Drawings"/>
    <hyperlink ref="AX18" location="Form!AX330" display="Drawings"/>
    <hyperlink ref="BF18" location="Form!BF330" display="Drawings"/>
    <hyperlink ref="BN18" location="Form!BN330" display="Drawings"/>
    <hyperlink ref="BV18" location="Form!BV330" display="Drawings"/>
    <hyperlink ref="CD18" location="Form!CD330" display="Drawings"/>
    <hyperlink ref="CL18" location="Form!CL330" display="Drawings"/>
    <hyperlink ref="CT18" location="Form!CT330" display="Drawings"/>
    <hyperlink ref="DB18" location="Form!DB330" display="Drawings"/>
    <hyperlink ref="DJ18" location="Form!DJ330" display="Drawings"/>
    <hyperlink ref="DR18" location="Form!DR330" display="Drawings"/>
    <hyperlink ref="DZ18" location="Form!DZ330" display="Drawings"/>
    <hyperlink ref="EH18" location="Form!EH330" display="Drawings"/>
    <hyperlink ref="EP18" location="Form!EP330" display="Drawings"/>
    <hyperlink ref="EX18" location="Form!EX330" display="Drawings"/>
    <hyperlink ref="E59" r:id="rId1" display="jpp@stanleystrong.co.uk"/>
    <hyperlink ref="FA59" r:id="rId2" display="test@test.com"/>
    <hyperlink ref="A72" location="Form!A225" display="CC Data"/>
    <hyperlink ref="I72" location="Form!I225" display="CC Data"/>
    <hyperlink ref="Q72" location="Form!Q225" display="CC Data"/>
    <hyperlink ref="Y72" location="Form!Y225" display="CC Data"/>
    <hyperlink ref="AG72" location="Form!AG240" display="CC Data"/>
    <hyperlink ref="AO72" location="Form!AO240" display="CC Data"/>
    <hyperlink ref="AW72" location="Form!AW240" display="CC Data"/>
    <hyperlink ref="BE72" location="Form!BE240" display="CC Data"/>
    <hyperlink ref="BM72" location="Form!BM240" display="CC Data"/>
    <hyperlink ref="BU72" location="Form!BU240" display="CC Data"/>
    <hyperlink ref="CC72" location="Form!CC240" display="CC Data"/>
    <hyperlink ref="CK72" location="Form!CK240" display="CC Data"/>
    <hyperlink ref="CS72" location="Form!CS240" display="CC Data"/>
    <hyperlink ref="DA72" location="Form!DA240" display="CC Data"/>
    <hyperlink ref="DI72" location="Form!DI240" display="CC Data"/>
    <hyperlink ref="DQ72" location="Form!DQ240" display="CC Data"/>
    <hyperlink ref="DY72" location="Form!DY240" display="CC Data"/>
    <hyperlink ref="EG72" location="Form!EG240" display="CC Data"/>
    <hyperlink ref="EO72" location="Form!EO240" display="CC Data"/>
    <hyperlink ref="EW72" location="Form!EW240" display="CC Data"/>
    <hyperlink ref="FE72" location="Form!FE240" display="CC Data"/>
    <hyperlink ref="A81" location="Form!A225" display="CC Data"/>
    <hyperlink ref="I81" location="Form!I225" display="CC Data"/>
    <hyperlink ref="Q81" location="Form!Q225" display="CC Data"/>
    <hyperlink ref="Y81" location="Form!Y225" display="CC Data"/>
    <hyperlink ref="AG81" location="Form!AG240" display="CC Data"/>
    <hyperlink ref="AO81" location="Form!AO240" display="CC Data"/>
    <hyperlink ref="AW81" location="Form!AW240" display="CC Data"/>
    <hyperlink ref="BE81" location="Form!BE240" display="CC Data"/>
    <hyperlink ref="BM81" location="Form!BM240" display="CC Data"/>
    <hyperlink ref="BU81" location="Form!BU240" display="CC Data"/>
    <hyperlink ref="CC81" location="Form!CC240" display="CC Data"/>
    <hyperlink ref="CK81" location="Form!CK240" display="CC Data"/>
    <hyperlink ref="CS81" location="Form!CS240" display="CC Data"/>
    <hyperlink ref="DA81" location="Form!DA240" display="CC Data"/>
    <hyperlink ref="DI81" location="Form!DI240" display="CC Data"/>
    <hyperlink ref="DQ81" location="Form!DQ240" display="CC Data"/>
    <hyperlink ref="DY81" location="Form!DY240" display="CC Data"/>
    <hyperlink ref="EG81" location="Form!EG240" display="CC Data"/>
    <hyperlink ref="EO81" location="Form!EO240" display="CC Data"/>
    <hyperlink ref="EW81" location="Form!EW240" display="CC Data"/>
    <hyperlink ref="FE81" location="Form!FE240" display="CC Data"/>
    <hyperlink ref="A101" location="Form!A225" display="CC Data"/>
    <hyperlink ref="I101" location="Form!I225" display="CC Data"/>
    <hyperlink ref="Q101" location="Form!Q225" display="CC Data"/>
    <hyperlink ref="Y101" location="Form!Y225" display="CC Data"/>
    <hyperlink ref="AG101" location="Form!AG240" display="CC Data"/>
    <hyperlink ref="AO101" location="Form!AO240" display="CC Data"/>
    <hyperlink ref="AW101" location="Form!AW240" display="CC Data"/>
    <hyperlink ref="BE101" location="Form!BE240" display="CC Data"/>
    <hyperlink ref="BM101" location="Form!BM240" display="CC Data"/>
    <hyperlink ref="BU101" location="Form!BU240" display="CC Data"/>
    <hyperlink ref="CC101" location="Form!CC240" display="CC Data"/>
    <hyperlink ref="CK101" location="Form!CK240" display="CC Data"/>
    <hyperlink ref="CS101" location="Form!CS240" display="CC Data"/>
    <hyperlink ref="DA101" location="Form!DA240" display="CC Data"/>
    <hyperlink ref="DI101" location="Form!DI240" display="CC Data"/>
    <hyperlink ref="DQ101" location="Form!DQ240" display="CC Data"/>
    <hyperlink ref="DY101" location="Form!DY240" display="CC Data"/>
    <hyperlink ref="EG101" location="Form!EG240" display="CC Data"/>
    <hyperlink ref="EO101" location="Form!EO240" display="CC Data"/>
    <hyperlink ref="EW101" location="Form!EW240" display="CC Data"/>
    <hyperlink ref="FE101" location="Form!FE240" display="CC Data"/>
    <hyperlink ref="B233" location="Form!A1" display="HOME"/>
    <hyperlink ref="C233" location="Form!B19" display="Top"/>
    <hyperlink ref="J233" location="Form!A1" display="HOME"/>
    <hyperlink ref="K233" location="Form!J19" display="Top"/>
    <hyperlink ref="R233" location="Form!A1" display="HOME"/>
    <hyperlink ref="S233" location="Form!R19" display="Top"/>
    <hyperlink ref="Z233" location="Form!A1" display="HOME"/>
    <hyperlink ref="AA233" location="Form!Z19" display="Top"/>
    <hyperlink ref="AH233" location="Form!A1" display="HOME"/>
    <hyperlink ref="AI233" location="Form!AH19" display="Top"/>
    <hyperlink ref="AP233" location="Form!A1" display="HOME"/>
    <hyperlink ref="AQ233" location="Form!AP19" display="Top"/>
    <hyperlink ref="AX233" location="Form!A1" display="HOME"/>
    <hyperlink ref="AY233" location="Form!AX19" display="Top"/>
    <hyperlink ref="BF233" location="Form!A1" display="HOME"/>
    <hyperlink ref="BG233" location="Form!BF19" display="Top"/>
    <hyperlink ref="BN233" location="Form!A1" display="HOME"/>
    <hyperlink ref="BO233" location="Form!BN19" display="Top"/>
    <hyperlink ref="BV233" location="Form!A1" display="HOME"/>
    <hyperlink ref="BW233" location="Form!BV19" display="Top"/>
    <hyperlink ref="CD233" location="Form!A1" display="HOME"/>
    <hyperlink ref="CE233" location="Form!CD19" display="Top"/>
    <hyperlink ref="CL233" location="Form!A1" display="HOME"/>
    <hyperlink ref="CM233" location="Form!CL19" display="Top"/>
    <hyperlink ref="CT233" location="Form!A1" display="HOME"/>
    <hyperlink ref="CU233" location="Form!CT19" display="Top"/>
    <hyperlink ref="DB233" location="Form!A1" display="HOME"/>
    <hyperlink ref="DC233" location="Form!DB19" display="Top"/>
    <hyperlink ref="DJ233" location="Form!A1" display="HOME"/>
    <hyperlink ref="DK233" location="Form!DJ19" display="Top"/>
    <hyperlink ref="DR233" location="Form!A1" display="HOME"/>
    <hyperlink ref="DS233" location="Form!DR19" display="Top"/>
    <hyperlink ref="DZ233" location="Form!A1" display="HOME"/>
    <hyperlink ref="EA233" location="Form!DZ19" display="Top"/>
    <hyperlink ref="EH233" location="Form!A1" display="HOME"/>
    <hyperlink ref="EI233" location="Form!EH19" display="Top"/>
    <hyperlink ref="EP233" location="Form!A1" display="HOME"/>
    <hyperlink ref="EQ233" location="Form!EP19" display="Top"/>
    <hyperlink ref="EX233" location="Form!A1" display="HOME"/>
    <hyperlink ref="EY233" location="Form!EX19" display="Top"/>
    <hyperlink ref="B323" location="Form!A1" display="HOME"/>
    <hyperlink ref="C323" location="Form!B19" display="Top"/>
    <hyperlink ref="J323" location="Form!A1" display="HOME"/>
    <hyperlink ref="K323" location="Form!J19" display="Top"/>
    <hyperlink ref="R323" location="Form!A1" display="HOME"/>
    <hyperlink ref="S323" location="Form!R19" display="Top"/>
    <hyperlink ref="Z323" location="Form!A1" display="HOME"/>
    <hyperlink ref="AA323" location="Form!Z19" display="Top"/>
    <hyperlink ref="AH323" location="Form!A1" display="HOME"/>
    <hyperlink ref="AI323" location="Form!AH19" display="Top"/>
    <hyperlink ref="AP323" location="Form!A1" display="HOME"/>
    <hyperlink ref="AQ323" location="Form!AP19" display="Top"/>
    <hyperlink ref="AX323" location="Form!A1" display="HOME"/>
    <hyperlink ref="AY323" location="Form!AX19" display="Top"/>
    <hyperlink ref="BF323" location="Form!A1" display="HOME"/>
    <hyperlink ref="BG323" location="Form!BF19" display="Top"/>
    <hyperlink ref="BN323" location="Form!A1" display="HOME"/>
    <hyperlink ref="BO323" location="Form!BN19" display="Top"/>
    <hyperlink ref="BV323" location="Form!A1" display="HOME"/>
    <hyperlink ref="BW323" location="Form!BV19" display="Top"/>
    <hyperlink ref="CD323" location="Form!A1" display="HOME"/>
    <hyperlink ref="CE323" location="Form!CD19" display="Top"/>
    <hyperlink ref="CL323" location="Form!A1" display="HOME"/>
    <hyperlink ref="CM323" location="Form!CL19" display="Top"/>
    <hyperlink ref="CT323" location="Form!A1" display="HOME"/>
    <hyperlink ref="CU323" location="Form!CT19" display="Top"/>
    <hyperlink ref="DB323" location="Form!A1" display="HOME"/>
    <hyperlink ref="DC323" location="Form!DB19" display="Top"/>
    <hyperlink ref="DJ323" location="Form!A1" display="HOME"/>
    <hyperlink ref="DK323" location="Form!DJ19" display="Top"/>
    <hyperlink ref="DR323" location="Form!A1" display="HOME"/>
    <hyperlink ref="DS323" location="Form!DR19" display="Top"/>
    <hyperlink ref="DZ323" location="Form!A1" display="HOME"/>
    <hyperlink ref="EA323" location="Form!DZ19" display="Top"/>
    <hyperlink ref="EH323" location="Form!A1" display="HOME"/>
    <hyperlink ref="EI323" location="Form!EH19" display="Top"/>
    <hyperlink ref="EP323" location="Form!A1" display="HOME"/>
    <hyperlink ref="EQ323" location="Form!EP19" display="Top"/>
    <hyperlink ref="EX323" location="Form!A1" display="HOME"/>
    <hyperlink ref="EY323" location="Form!EX19"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9" defaultRowHeight="14.6" zeroHeight="false" outlineLevelRow="0" outlineLevelCol="0"/>
  <cols>
    <col collapsed="false" customWidth="true" hidden="false" outlineLevel="0" max="2" min="1" style="0" width="9.15"/>
    <col collapsed="false" customWidth="true" hidden="false" outlineLevel="0" max="9" min="9" style="0" width="18.15"/>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 collapsed="false" customWidth="true" hidden="false" outlineLevel="0" max="80" min="80" style="0" width="17.84"/>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s="186" customFormat="true" ht="14.6" hidden="false" customHeight="false" outlineLevel="0" collapsed="false">
      <c r="O4" s="189" t="n">
        <v>42005</v>
      </c>
      <c r="BY4" s="189" t="n">
        <v>42018</v>
      </c>
      <c r="BZ4" s="189" t="n">
        <v>42005</v>
      </c>
    </row>
    <row r="5" s="80" customFormat="true" ht="14.6" hidden="false" customHeight="false" outlineLevel="0" collapsed="false">
      <c r="O5" s="82"/>
      <c r="BY5" s="82"/>
      <c r="BZ5" s="82"/>
    </row>
    <row r="6" s="80" customFormat="true" ht="14.6" hidden="false" customHeight="false" outlineLevel="0" collapsed="false">
      <c r="O6" s="82"/>
      <c r="BY6" s="82"/>
      <c r="BZ6" s="82"/>
    </row>
    <row r="7" s="80" customFormat="true" ht="14.6" hidden="false" customHeight="false" outlineLevel="0" collapsed="false">
      <c r="N7" s="83"/>
      <c r="O7" s="82"/>
      <c r="BY7" s="82"/>
      <c r="BZ7" s="82"/>
    </row>
    <row r="8" s="80" customFormat="true" ht="14.6" hidden="false" customHeight="false" outlineLevel="0" collapsed="false">
      <c r="A8" s="82"/>
      <c r="B8" s="82"/>
      <c r="C8" s="82"/>
      <c r="D8" s="82"/>
      <c r="E8" s="82"/>
      <c r="F8" s="82"/>
      <c r="G8" s="82"/>
      <c r="I8" s="82"/>
      <c r="O8" s="82"/>
      <c r="BY8" s="82"/>
      <c r="BZ8" s="82"/>
    </row>
    <row r="9" s="80" customFormat="true" ht="14.6" hidden="false" customHeight="false" outlineLevel="0" collapsed="false">
      <c r="I9" s="82"/>
      <c r="O9" s="82"/>
      <c r="BY9" s="82"/>
      <c r="BZ9" s="82"/>
    </row>
    <row r="10" s="80" customFormat="true" ht="14.6" hidden="false" customHeight="false" outlineLevel="0" collapsed="false">
      <c r="A10" s="200" t="s">
        <v>688</v>
      </c>
      <c r="I10" s="82"/>
      <c r="O10" s="82"/>
      <c r="BY10" s="82"/>
      <c r="BZ10" s="82"/>
    </row>
    <row r="11" s="80" customFormat="true" ht="14.6" hidden="false" customHeight="false" outlineLevel="0" collapsed="false">
      <c r="A11" s="197" t="s">
        <v>380</v>
      </c>
      <c r="I11" s="82"/>
      <c r="O11" s="82"/>
      <c r="BY11" s="82"/>
      <c r="BZ11" s="82"/>
    </row>
    <row r="12" s="80" customFormat="true" ht="14.6" hidden="false" customHeight="false" outlineLevel="0" collapsed="false">
      <c r="A12" s="197" t="s">
        <v>662</v>
      </c>
      <c r="O12" s="82"/>
      <c r="BY12" s="82"/>
      <c r="BZ12" s="82"/>
    </row>
    <row r="13" s="80" customFormat="true" ht="14.6" hidden="false" customHeight="false" outlineLevel="0" collapsed="false">
      <c r="O13" s="82"/>
      <c r="BY13" s="82"/>
      <c r="BZ13" s="82"/>
    </row>
    <row r="14" s="80" customFormat="true" ht="14.6" hidden="false" customHeight="false" outlineLevel="0" collapsed="false">
      <c r="O14" s="82"/>
      <c r="BY14" s="82"/>
      <c r="BZ14" s="82"/>
    </row>
    <row r="15" s="80" customFormat="true" ht="14.6" hidden="false" customHeight="false" outlineLevel="0" collapsed="false">
      <c r="O15" s="82"/>
      <c r="BY15" s="82"/>
      <c r="BZ15" s="82"/>
    </row>
    <row r="16" s="80" customFormat="true" ht="14.6" hidden="false" customHeight="false" outlineLevel="0" collapsed="false">
      <c r="I16" s="83"/>
      <c r="M16" s="83"/>
      <c r="O16" s="82"/>
      <c r="BY16" s="82"/>
      <c r="BZ16" s="82"/>
    </row>
    <row r="17" s="80" customFormat="true" ht="14.6" hidden="false" customHeight="false" outlineLevel="0" collapsed="false">
      <c r="N17" s="83"/>
      <c r="O17" s="82"/>
      <c r="BY17" s="82"/>
      <c r="BZ17" s="82"/>
    </row>
    <row r="18" s="80" customFormat="true" ht="14.6" hidden="false" customHeight="false" outlineLevel="0" collapsed="false">
      <c r="I18" s="82"/>
      <c r="O18" s="82"/>
      <c r="BY18" s="82"/>
      <c r="BZ18" s="82"/>
    </row>
    <row r="19" s="80" customFormat="true" ht="14.6" hidden="false" customHeight="false" outlineLevel="0" collapsed="false">
      <c r="I19" s="82"/>
      <c r="O19" s="82"/>
      <c r="BY19" s="82"/>
      <c r="BZ19" s="82"/>
    </row>
    <row r="20" s="80" customFormat="true" ht="14.6" hidden="false" customHeight="false" outlineLevel="0" collapsed="false">
      <c r="I20" s="82"/>
      <c r="O20" s="82"/>
      <c r="BY20" s="82"/>
      <c r="BZ20" s="82"/>
    </row>
    <row r="21" s="80" customFormat="true" ht="14.6" hidden="false" customHeight="false" outlineLevel="0" collapsed="false">
      <c r="I21" s="82"/>
      <c r="O21" s="82"/>
      <c r="BY21" s="82"/>
      <c r="BZ21" s="82"/>
    </row>
    <row r="22" s="80" customFormat="true" ht="14.6" hidden="false" customHeight="false" outlineLevel="0" collapsed="false">
      <c r="I22" s="82"/>
      <c r="O22" s="82"/>
      <c r="BY22" s="82"/>
      <c r="BZ22" s="82"/>
    </row>
    <row r="23" s="80" customFormat="true" ht="14.6" hidden="false" customHeight="false" outlineLevel="0" collapsed="false">
      <c r="I23" s="82"/>
      <c r="O23" s="82"/>
      <c r="BY23" s="82"/>
      <c r="BZ23" s="82"/>
    </row>
    <row r="24" s="80" customFormat="true" ht="14.6" hidden="false" customHeight="false" outlineLevel="0" collapsed="false">
      <c r="I24" s="82"/>
      <c r="O24" s="82"/>
      <c r="BY24" s="82"/>
      <c r="BZ24" s="82"/>
    </row>
    <row r="25" s="80" customFormat="true" ht="14.6" hidden="false" customHeight="false" outlineLevel="0" collapsed="false">
      <c r="I25" s="82"/>
      <c r="O25" s="82"/>
      <c r="BY25" s="82"/>
      <c r="BZ25" s="82"/>
    </row>
    <row r="26" s="80" customFormat="true" ht="14.6" hidden="false" customHeight="false" outlineLevel="0" collapsed="false">
      <c r="I26" s="82"/>
      <c r="O26" s="82"/>
      <c r="BY26" s="82"/>
      <c r="BZ26" s="82"/>
    </row>
    <row r="27" s="80" customFormat="true" ht="14.6" hidden="false" customHeight="false" outlineLevel="0" collapsed="false">
      <c r="I27" s="82"/>
      <c r="O27" s="82"/>
      <c r="BY27" s="82"/>
      <c r="BZ27" s="82"/>
    </row>
    <row r="28" s="80" customFormat="true" ht="14.6" hidden="false" customHeight="false" outlineLevel="0" collapsed="false">
      <c r="I28" s="82"/>
      <c r="O28" s="82"/>
      <c r="BY28" s="82"/>
      <c r="BZ28" s="82"/>
    </row>
    <row r="29" s="80" customFormat="true" ht="14.6" hidden="false" customHeight="false" outlineLevel="0" collapsed="false">
      <c r="O29" s="82"/>
      <c r="BY29" s="82"/>
      <c r="BZ29" s="82"/>
    </row>
    <row r="30" s="80" customFormat="true" ht="14.6" hidden="false" customHeight="false" outlineLevel="0" collapsed="false">
      <c r="O30" s="82"/>
      <c r="BY30" s="82"/>
      <c r="BZ30" s="82"/>
    </row>
    <row r="31" s="80" customFormat="true" ht="14.6" hidden="false" customHeight="false" outlineLevel="0" collapsed="false">
      <c r="O31" s="82"/>
      <c r="BY31" s="82"/>
      <c r="BZ31" s="82"/>
    </row>
    <row r="32" s="80" customFormat="true" ht="14.6" hidden="false" customHeight="false" outlineLevel="0" collapsed="false">
      <c r="O32" s="82"/>
      <c r="BY32" s="82"/>
      <c r="BZ32" s="82"/>
    </row>
    <row r="33" s="80" customFormat="true" ht="14.6" hidden="false" customHeight="false" outlineLevel="0" collapsed="false">
      <c r="I33" s="83"/>
      <c r="M33" s="83"/>
      <c r="O33" s="82"/>
      <c r="BY33" s="82"/>
      <c r="BZ33" s="82"/>
    </row>
    <row r="34" s="80" customFormat="true" ht="14.6" hidden="false" customHeight="false" outlineLevel="0" collapsed="false">
      <c r="N34" s="83"/>
      <c r="O34" s="82"/>
      <c r="BY34" s="82"/>
      <c r="BZ34" s="82"/>
    </row>
    <row r="35" s="80" customFormat="true" ht="14.6" hidden="false" customHeight="false" outlineLevel="0" collapsed="false">
      <c r="I35" s="82"/>
      <c r="O35" s="82"/>
      <c r="BY35" s="82"/>
      <c r="BZ35" s="82"/>
    </row>
    <row r="36" s="80" customFormat="true" ht="14.6" hidden="false" customHeight="false" outlineLevel="0" collapsed="false">
      <c r="I36" s="82"/>
      <c r="O36" s="82"/>
      <c r="BY36" s="82"/>
      <c r="BZ36" s="82"/>
    </row>
    <row r="37" s="80" customFormat="true" ht="14.6" hidden="false" customHeight="false" outlineLevel="0" collapsed="false">
      <c r="I37" s="82"/>
      <c r="O37" s="82"/>
      <c r="BY37" s="82"/>
      <c r="BZ37" s="82"/>
    </row>
    <row r="38" s="80" customFormat="true" ht="14.6" hidden="false" customHeight="false" outlineLevel="0" collapsed="false">
      <c r="I38" s="82"/>
      <c r="O38" s="82"/>
      <c r="BY38" s="82"/>
      <c r="BZ38" s="82"/>
    </row>
    <row r="39" s="80" customFormat="true" ht="14.6" hidden="false" customHeight="false" outlineLevel="0" collapsed="false">
      <c r="I39" s="82"/>
      <c r="O39" s="82"/>
      <c r="BY39" s="82"/>
      <c r="BZ39" s="82"/>
    </row>
    <row r="40" s="80" customFormat="true" ht="14.6" hidden="false" customHeight="false" outlineLevel="0" collapsed="false">
      <c r="I40" s="82"/>
      <c r="O40" s="82"/>
      <c r="BY40" s="82"/>
      <c r="BZ40" s="82"/>
    </row>
    <row r="41" s="80" customFormat="true" ht="14.6" hidden="false" customHeight="false" outlineLevel="0" collapsed="false">
      <c r="I41" s="82"/>
      <c r="O41" s="82"/>
      <c r="BY41" s="82"/>
      <c r="BZ41" s="82"/>
    </row>
    <row r="42" s="80" customFormat="true" ht="14.6" hidden="false" customHeight="false" outlineLevel="0" collapsed="false">
      <c r="I42" s="82"/>
      <c r="O42" s="82"/>
      <c r="BY42" s="82"/>
      <c r="BZ42" s="82"/>
    </row>
    <row r="43" s="80" customFormat="true" ht="14.6" hidden="false" customHeight="false" outlineLevel="0" collapsed="false">
      <c r="I43" s="82"/>
      <c r="O43" s="82"/>
      <c r="BY43" s="82"/>
      <c r="BZ43" s="82"/>
    </row>
    <row r="44" s="80" customFormat="true" ht="14.6" hidden="false" customHeight="false" outlineLevel="0" collapsed="false">
      <c r="I44" s="82"/>
      <c r="O44" s="82"/>
      <c r="BY44" s="82"/>
      <c r="BZ44" s="82"/>
    </row>
    <row r="45" s="80" customFormat="true" ht="14.6" hidden="false" customHeight="false" outlineLevel="0" collapsed="false">
      <c r="I45" s="82"/>
      <c r="O45" s="82"/>
      <c r="BY45" s="82"/>
      <c r="BZ45" s="82"/>
    </row>
    <row r="46" s="80" customFormat="true" ht="14.6" hidden="false" customHeight="false" outlineLevel="0" collapsed="false">
      <c r="I46" s="82"/>
      <c r="O46" s="82"/>
      <c r="BY46" s="82"/>
      <c r="BZ46" s="82"/>
    </row>
    <row r="47" s="80" customFormat="true" ht="14.6" hidden="false" customHeight="false" outlineLevel="0" collapsed="false">
      <c r="I47" s="82"/>
      <c r="O47" s="82"/>
      <c r="BY47" s="82"/>
      <c r="BZ47" s="82"/>
    </row>
    <row r="48" s="80" customFormat="true" ht="14.6" hidden="false" customHeight="false" outlineLevel="0" collapsed="false">
      <c r="I48" s="82"/>
      <c r="O48" s="82"/>
      <c r="BY48" s="82"/>
      <c r="BZ48" s="82"/>
    </row>
    <row r="49" s="80" customFormat="true" ht="14.6" hidden="false" customHeight="false" outlineLevel="0" collapsed="false">
      <c r="I49" s="82"/>
      <c r="O49" s="82"/>
      <c r="BY49" s="82"/>
      <c r="BZ49" s="82"/>
    </row>
    <row r="50" s="80" customFormat="true" ht="14.6" hidden="false" customHeight="false" outlineLevel="0" collapsed="false">
      <c r="I50" s="82"/>
      <c r="O50" s="82"/>
      <c r="BY50" s="82"/>
      <c r="BZ50" s="82"/>
    </row>
    <row r="51" s="80" customFormat="true" ht="14.6" hidden="false" customHeight="false" outlineLevel="0" collapsed="false">
      <c r="O51" s="82"/>
      <c r="BY51" s="82"/>
      <c r="BZ51" s="82"/>
    </row>
    <row r="52" s="80" customFormat="true" ht="14.6" hidden="false" customHeight="false" outlineLevel="0" collapsed="false">
      <c r="O52" s="82"/>
      <c r="BY52" s="82"/>
      <c r="BZ52" s="82"/>
    </row>
    <row r="53" s="80" customFormat="true" ht="14.6" hidden="false" customHeight="false" outlineLevel="0" collapsed="false">
      <c r="O53" s="82"/>
      <c r="BY53" s="82"/>
      <c r="BZ53" s="82"/>
    </row>
    <row r="54" s="80" customFormat="true" ht="14.6" hidden="false" customHeight="false" outlineLevel="0" collapsed="false">
      <c r="O54" s="82"/>
      <c r="BY54" s="82"/>
      <c r="BZ54" s="82"/>
    </row>
    <row r="55" s="80" customFormat="true" ht="14.6" hidden="false" customHeight="false" outlineLevel="0" collapsed="false">
      <c r="I55" s="83"/>
      <c r="M55" s="83"/>
      <c r="O55" s="82"/>
      <c r="BY55" s="82"/>
      <c r="BZ55" s="82"/>
    </row>
    <row r="56" s="80" customFormat="true" ht="14.6" hidden="false" customHeight="false" outlineLevel="0" collapsed="false">
      <c r="N56" s="83"/>
      <c r="O56" s="82"/>
      <c r="BY56" s="82"/>
      <c r="BZ56" s="82"/>
    </row>
    <row r="57" s="80" customFormat="true" ht="14.6" hidden="false" customHeight="false" outlineLevel="0" collapsed="false">
      <c r="I57" s="82"/>
      <c r="O57" s="82"/>
      <c r="BY57" s="82"/>
      <c r="BZ57" s="82"/>
    </row>
    <row r="58" s="80" customFormat="true" ht="14.6" hidden="false" customHeight="false" outlineLevel="0" collapsed="false">
      <c r="I58" s="82"/>
      <c r="O58" s="82"/>
      <c r="BY58" s="82"/>
      <c r="BZ58" s="82"/>
    </row>
    <row r="59" s="80" customFormat="true" ht="14.6" hidden="false" customHeight="false" outlineLevel="0" collapsed="false">
      <c r="I59" s="82"/>
      <c r="O59" s="82"/>
      <c r="BY59" s="82"/>
      <c r="BZ59" s="82"/>
    </row>
    <row r="60" s="80" customFormat="true" ht="14.6" hidden="false" customHeight="false" outlineLevel="0" collapsed="false">
      <c r="I60" s="82"/>
      <c r="O60" s="82"/>
      <c r="BY60" s="82"/>
      <c r="BZ60" s="82"/>
    </row>
    <row r="61" s="80" customFormat="true" ht="14.6" hidden="false" customHeight="false" outlineLevel="0" collapsed="false">
      <c r="I61" s="82"/>
      <c r="O61" s="82"/>
      <c r="BY61" s="82"/>
      <c r="BZ61" s="82"/>
    </row>
    <row r="62" s="80" customFormat="true" ht="14.6" hidden="false" customHeight="false" outlineLevel="0" collapsed="false">
      <c r="I62" s="82"/>
      <c r="O62" s="82"/>
      <c r="BY62" s="82"/>
      <c r="BZ62" s="82"/>
    </row>
    <row r="63" s="80" customFormat="true" ht="14.6" hidden="false" customHeight="false" outlineLevel="0" collapsed="false">
      <c r="I63" s="82"/>
      <c r="O63" s="82"/>
      <c r="BY63" s="82"/>
      <c r="BZ63" s="82"/>
    </row>
    <row r="64" s="80" customFormat="true" ht="14.6" hidden="false" customHeight="false" outlineLevel="0" collapsed="false">
      <c r="I64" s="82"/>
      <c r="O64" s="82"/>
      <c r="BY64" s="82"/>
      <c r="BZ64" s="82"/>
    </row>
    <row r="65" s="80" customFormat="true" ht="14.6" hidden="false" customHeight="false" outlineLevel="0" collapsed="false">
      <c r="I65" s="82"/>
      <c r="O65" s="82"/>
      <c r="BY65" s="82"/>
      <c r="BZ65" s="82"/>
    </row>
    <row r="66" s="80" customFormat="true" ht="14.6" hidden="false" customHeight="false" outlineLevel="0" collapsed="false">
      <c r="I66" s="82"/>
      <c r="O66" s="82"/>
      <c r="BY66" s="82"/>
      <c r="BZ66" s="82"/>
    </row>
    <row r="67" s="80" customFormat="true" ht="14.6" hidden="false" customHeight="false" outlineLevel="0" collapsed="false">
      <c r="I67" s="82"/>
      <c r="O67" s="82"/>
      <c r="BY67" s="82"/>
      <c r="BZ67" s="82"/>
    </row>
    <row r="68" s="80" customFormat="true" ht="14.6" hidden="false" customHeight="false" outlineLevel="0" collapsed="false">
      <c r="I68" s="82"/>
      <c r="O68" s="82"/>
      <c r="BY68" s="82"/>
      <c r="BZ68" s="82"/>
    </row>
    <row r="69" s="80" customFormat="true" ht="14.6" hidden="false" customHeight="false" outlineLevel="0" collapsed="false">
      <c r="I69" s="82"/>
      <c r="O69" s="82"/>
      <c r="BY69" s="82"/>
      <c r="BZ69" s="82"/>
    </row>
    <row r="70" s="80" customFormat="true" ht="14.6" hidden="false" customHeight="false" outlineLevel="0" collapsed="false">
      <c r="I70" s="82"/>
      <c r="O70" s="82"/>
      <c r="BY70" s="82"/>
      <c r="BZ70" s="82"/>
    </row>
    <row r="71" s="80" customFormat="true" ht="14.6" hidden="false" customHeight="false" outlineLevel="0" collapsed="false">
      <c r="I71" s="82"/>
      <c r="O71" s="82"/>
      <c r="BY71" s="82"/>
      <c r="BZ71" s="82"/>
    </row>
    <row r="72" s="80" customFormat="true" ht="14.6" hidden="false" customHeight="false" outlineLevel="0" collapsed="false">
      <c r="I72" s="82"/>
      <c r="O72" s="82"/>
      <c r="BY72" s="82"/>
      <c r="BZ72" s="82"/>
    </row>
    <row r="73" s="80" customFormat="true" ht="14.6" hidden="false" customHeight="false" outlineLevel="0" collapsed="false">
      <c r="I73" s="82"/>
      <c r="O73" s="82"/>
      <c r="BY73" s="82"/>
      <c r="BZ73" s="82"/>
    </row>
    <row r="74" s="80" customFormat="true" ht="14.6" hidden="false" customHeight="false" outlineLevel="0" collapsed="false">
      <c r="I74" s="82"/>
      <c r="O74" s="82"/>
      <c r="BY74" s="82"/>
      <c r="BZ74" s="82"/>
    </row>
    <row r="75" s="80" customFormat="true" ht="14.6" hidden="false" customHeight="false" outlineLevel="0" collapsed="false">
      <c r="I75" s="82"/>
      <c r="O75" s="82"/>
      <c r="BY75" s="82"/>
      <c r="BZ75" s="82"/>
    </row>
    <row r="76" s="80" customFormat="true" ht="14.6" hidden="false" customHeight="false" outlineLevel="0" collapsed="false">
      <c r="O76" s="82"/>
      <c r="BY76" s="82"/>
      <c r="BZ76" s="82"/>
    </row>
    <row r="77" s="80" customFormat="true" ht="14.6" hidden="false" customHeight="false" outlineLevel="0" collapsed="false">
      <c r="O77" s="82"/>
      <c r="BY77" s="82"/>
      <c r="BZ77" s="82"/>
    </row>
    <row r="78" s="80" customFormat="true" ht="14.6" hidden="false" customHeight="false" outlineLevel="0" collapsed="false">
      <c r="O78" s="82"/>
      <c r="BY78" s="82"/>
      <c r="BZ78" s="82"/>
    </row>
    <row r="79" s="80" customFormat="true" ht="14.6" hidden="false" customHeight="false" outlineLevel="0" collapsed="false">
      <c r="O79" s="82"/>
      <c r="BY79" s="82"/>
      <c r="BZ79" s="82"/>
    </row>
    <row r="80" s="80" customFormat="true" ht="14.6" hidden="false" customHeight="false" outlineLevel="0" collapsed="false">
      <c r="I80" s="83"/>
      <c r="M80" s="83"/>
      <c r="O80" s="82"/>
      <c r="BY80" s="82"/>
      <c r="BZ80" s="82"/>
    </row>
    <row r="81" s="80" customFormat="true" ht="14.6" hidden="false" customHeight="false" outlineLevel="0" collapsed="false">
      <c r="N81" s="83"/>
      <c r="O81" s="82"/>
      <c r="BY81" s="82"/>
      <c r="BZ81" s="82"/>
    </row>
    <row r="82" s="80" customFormat="true" ht="14.6" hidden="false" customHeight="false" outlineLevel="0" collapsed="false">
      <c r="I82" s="82"/>
      <c r="O82" s="82"/>
      <c r="BY82" s="82"/>
      <c r="BZ82" s="82"/>
    </row>
    <row r="83" s="80" customFormat="true" ht="14.6" hidden="false" customHeight="false" outlineLevel="0" collapsed="false">
      <c r="I83" s="82"/>
      <c r="O83" s="82"/>
      <c r="BY83" s="82"/>
      <c r="BZ83" s="82"/>
    </row>
    <row r="84" s="80" customFormat="true" ht="14.6" hidden="false" customHeight="false" outlineLevel="0" collapsed="false">
      <c r="I84" s="82"/>
      <c r="O84" s="82"/>
      <c r="BY84" s="82"/>
      <c r="BZ84" s="82"/>
    </row>
    <row r="85" s="80" customFormat="true" ht="14.6" hidden="false" customHeight="false" outlineLevel="0" collapsed="false">
      <c r="I85" s="82"/>
      <c r="O85" s="82"/>
      <c r="BY85" s="82"/>
      <c r="BZ85" s="82"/>
    </row>
    <row r="86" s="80" customFormat="true" ht="14.6" hidden="false" customHeight="false" outlineLevel="0" collapsed="false">
      <c r="I86" s="82"/>
      <c r="O86" s="82"/>
      <c r="BY86" s="82"/>
      <c r="BZ86" s="82"/>
    </row>
    <row r="87" s="80" customFormat="true" ht="14.6" hidden="false" customHeight="false" outlineLevel="0" collapsed="false">
      <c r="I87" s="82"/>
      <c r="O87" s="82"/>
      <c r="BY87" s="82"/>
      <c r="BZ87" s="82"/>
    </row>
    <row r="88" s="80" customFormat="true" ht="14.6" hidden="false" customHeight="false" outlineLevel="0" collapsed="false">
      <c r="I88" s="82"/>
      <c r="O88" s="82"/>
      <c r="BY88" s="82"/>
      <c r="BZ88" s="82"/>
    </row>
    <row r="89" s="80" customFormat="true" ht="14.6" hidden="false" customHeight="false" outlineLevel="0" collapsed="false">
      <c r="I89" s="82"/>
      <c r="O89" s="82"/>
      <c r="BY89" s="82"/>
      <c r="BZ89" s="82"/>
    </row>
    <row r="90" s="80" customFormat="true" ht="14.6" hidden="false" customHeight="false" outlineLevel="0" collapsed="false">
      <c r="I90" s="82"/>
      <c r="O90" s="82"/>
      <c r="BY90" s="82"/>
      <c r="BZ90" s="82"/>
    </row>
    <row r="91" s="80" customFormat="true" ht="14.6" hidden="false" customHeight="false" outlineLevel="0" collapsed="false">
      <c r="I91" s="82"/>
      <c r="O91" s="82"/>
      <c r="BY91" s="82"/>
      <c r="BZ91" s="82"/>
    </row>
    <row r="92" s="80" customFormat="true" ht="14.6" hidden="false" customHeight="false" outlineLevel="0" collapsed="false">
      <c r="I92" s="82"/>
      <c r="O92" s="82"/>
      <c r="BY92" s="82"/>
      <c r="BZ92" s="82"/>
    </row>
    <row r="93" s="80" customFormat="true" ht="14.6" hidden="false" customHeight="false" outlineLevel="0" collapsed="false">
      <c r="I93" s="82"/>
      <c r="O93" s="82"/>
      <c r="BY93" s="82"/>
      <c r="BZ93" s="82"/>
    </row>
    <row r="94" s="80" customFormat="true" ht="14.6" hidden="false" customHeight="false" outlineLevel="0" collapsed="false">
      <c r="I94" s="82"/>
      <c r="O94" s="82"/>
      <c r="BY94" s="82"/>
      <c r="BZ94" s="82"/>
    </row>
    <row r="95" s="80" customFormat="true" ht="14.6" hidden="false" customHeight="false" outlineLevel="0" collapsed="false">
      <c r="I95" s="82"/>
      <c r="O95" s="82"/>
      <c r="BY95" s="82"/>
      <c r="BZ95" s="82"/>
    </row>
    <row r="96" s="80" customFormat="true" ht="14.6" hidden="false" customHeight="false" outlineLevel="0" collapsed="false">
      <c r="I96" s="82"/>
      <c r="O96" s="82"/>
      <c r="BY96" s="82"/>
      <c r="BZ96" s="82"/>
    </row>
    <row r="97" s="80" customFormat="true" ht="14.6" hidden="false" customHeight="false" outlineLevel="0" collapsed="false">
      <c r="I97" s="82"/>
      <c r="O97" s="82"/>
      <c r="BY97" s="82"/>
      <c r="BZ97" s="82"/>
    </row>
    <row r="98" s="80" customFormat="true" ht="14.6" hidden="false" customHeight="false" outlineLevel="0" collapsed="false">
      <c r="I98" s="82"/>
      <c r="O98" s="82"/>
      <c r="BY98" s="82"/>
      <c r="BZ98" s="82"/>
    </row>
    <row r="99" s="80" customFormat="true" ht="14.6" hidden="false" customHeight="false" outlineLevel="0" collapsed="false">
      <c r="I99" s="82"/>
      <c r="O99" s="82"/>
      <c r="BY99" s="82"/>
      <c r="BZ99" s="82"/>
    </row>
    <row r="100" s="80" customFormat="true" ht="14.6" hidden="false" customHeight="false" outlineLevel="0" collapsed="false">
      <c r="I100" s="82"/>
      <c r="O100" s="82"/>
      <c r="BY100" s="82"/>
      <c r="BZ100" s="82"/>
    </row>
    <row r="101" s="80" customFormat="true" ht="14.6" hidden="false" customHeight="false" outlineLevel="0" collapsed="false">
      <c r="I101" s="82"/>
      <c r="O101" s="82"/>
      <c r="BY101" s="82"/>
      <c r="BZ101" s="82"/>
    </row>
    <row r="102" s="80" customFormat="true" ht="14.6" hidden="false" customHeight="false" outlineLevel="0" collapsed="false">
      <c r="I102" s="82"/>
      <c r="O102" s="82"/>
      <c r="BY102" s="82"/>
      <c r="BZ102" s="82"/>
    </row>
    <row r="103" s="80" customFormat="true" ht="14.6" hidden="false" customHeight="false" outlineLevel="0" collapsed="false">
      <c r="I103" s="82"/>
      <c r="O103" s="82"/>
      <c r="BY103" s="82"/>
      <c r="BZ103" s="82"/>
    </row>
    <row r="104" s="80" customFormat="true" ht="14.6" hidden="false" customHeight="false" outlineLevel="0" collapsed="false">
      <c r="I104" s="82"/>
      <c r="O104" s="82"/>
      <c r="BY104" s="82"/>
      <c r="BZ104" s="82"/>
    </row>
    <row r="105" s="80" customFormat="true" ht="14.6" hidden="false" customHeight="false" outlineLevel="0" collapsed="false">
      <c r="I105" s="82"/>
      <c r="M105" s="83"/>
      <c r="O105" s="82"/>
      <c r="BY105" s="82"/>
      <c r="BZ105" s="82"/>
    </row>
    <row r="106" s="80" customFormat="true" ht="14.6" hidden="false" customHeight="false" outlineLevel="0" collapsed="false">
      <c r="O106" s="82"/>
      <c r="BY106" s="82"/>
      <c r="BZ106" s="82"/>
    </row>
    <row r="107" s="80" customFormat="true" ht="14.6" hidden="false" customHeight="false" outlineLevel="0" collapsed="false">
      <c r="O107" s="82"/>
      <c r="BY107" s="82"/>
      <c r="BZ107" s="82"/>
    </row>
    <row r="108" s="80" customFormat="true" ht="14.6" hidden="false" customHeight="false" outlineLevel="0" collapsed="false">
      <c r="O108" s="82"/>
      <c r="BY108" s="82"/>
      <c r="BZ108" s="82"/>
    </row>
    <row r="109" s="80" customFormat="true" ht="14.6" hidden="false" customHeight="false" outlineLevel="0" collapsed="false">
      <c r="O109" s="82"/>
      <c r="BY109" s="82"/>
      <c r="BZ109" s="82"/>
    </row>
    <row r="110" s="80" customFormat="true" ht="14.6" hidden="false" customHeight="false" outlineLevel="0" collapsed="false">
      <c r="I110" s="83"/>
      <c r="O110" s="82"/>
      <c r="BY110" s="82"/>
      <c r="BZ110" s="82"/>
    </row>
    <row r="111" s="80" customFormat="true" ht="14.6" hidden="false" customHeight="false" outlineLevel="0" collapsed="false">
      <c r="O111" s="82"/>
      <c r="BY111" s="82"/>
      <c r="BZ111" s="82"/>
    </row>
    <row r="112" s="80" customFormat="true" ht="14.6" hidden="false" customHeight="false" outlineLevel="0" collapsed="false">
      <c r="O112" s="82"/>
      <c r="BY112" s="82"/>
      <c r="BZ112" s="82"/>
    </row>
    <row r="113" s="186" customFormat="true" ht="14.6" hidden="false" customHeight="false" outlineLevel="0" collapsed="false">
      <c r="O113" s="189"/>
      <c r="BY113" s="189"/>
      <c r="BZ113" s="189"/>
    </row>
    <row r="114" s="186" customFormat="true" ht="14.6" hidden="false" customHeight="false" outlineLevel="0" collapsed="false">
      <c r="O114" s="189"/>
      <c r="BY114" s="189"/>
      <c r="BZ114" s="189"/>
    </row>
    <row r="115" s="186" customFormat="true" ht="14.6" hidden="false" customHeight="false" outlineLevel="0" collapsed="false">
      <c r="O115" s="189"/>
      <c r="BY115" s="189"/>
      <c r="BZ115" s="189"/>
    </row>
    <row r="116" s="186" customFormat="true" ht="14.6" hidden="false" customHeight="false" outlineLevel="0" collapsed="false">
      <c r="O116" s="189"/>
      <c r="BY116" s="189"/>
      <c r="BZ116" s="189"/>
    </row>
    <row r="117" s="186" customFormat="true" ht="14.6" hidden="false" customHeight="false" outlineLevel="0" collapsed="false">
      <c r="O117" s="189"/>
      <c r="BY117" s="189"/>
      <c r="BZ117" s="189"/>
    </row>
    <row r="118" s="186" customFormat="true" ht="14.6" hidden="false" customHeight="false" outlineLevel="0" collapsed="false">
      <c r="O118" s="189"/>
      <c r="BY118" s="189"/>
      <c r="BZ118" s="189"/>
    </row>
    <row r="119" s="186" customFormat="true" ht="14.6" hidden="false" customHeight="false" outlineLevel="0" collapsed="false">
      <c r="O119" s="189"/>
      <c r="BY119" s="189"/>
      <c r="BZ119" s="189"/>
    </row>
    <row r="120" s="186" customFormat="true" ht="14.6" hidden="false" customHeight="false" outlineLevel="0" collapsed="false">
      <c r="O120" s="189"/>
      <c r="BY120" s="189"/>
      <c r="BZ120" s="189"/>
    </row>
    <row r="121" s="186" customFormat="true" ht="14.6" hidden="false" customHeight="false" outlineLevel="0" collapsed="false">
      <c r="O121" s="189"/>
      <c r="BY121" s="189"/>
      <c r="BZ121" s="189"/>
    </row>
    <row r="122" s="186" customFormat="true" ht="14.6" hidden="false" customHeight="false" outlineLevel="0" collapsed="false">
      <c r="O122" s="189"/>
      <c r="BY122" s="189"/>
      <c r="BZ122" s="189"/>
    </row>
    <row r="123" s="186" customFormat="true" ht="14.6" hidden="false" customHeight="false" outlineLevel="0" collapsed="false">
      <c r="O123" s="189"/>
      <c r="BY123" s="189"/>
      <c r="BZ123" s="189"/>
    </row>
    <row r="124" s="186" customFormat="true" ht="14.6" hidden="false" customHeight="false" outlineLevel="0" collapsed="false">
      <c r="O124" s="189"/>
      <c r="BY124" s="189"/>
      <c r="BZ124" s="189"/>
    </row>
    <row r="125" s="186" customFormat="true" ht="14.6" hidden="false" customHeight="false" outlineLevel="0" collapsed="false">
      <c r="O125" s="189"/>
      <c r="BY125" s="189"/>
      <c r="BZ125" s="189"/>
    </row>
    <row r="126" s="186" customFormat="true" ht="14.6" hidden="false" customHeight="false" outlineLevel="0" collapsed="false">
      <c r="O126" s="189"/>
      <c r="BY126" s="189"/>
      <c r="BZ126" s="189"/>
    </row>
    <row r="127" s="186" customFormat="true" ht="14.6" hidden="false" customHeight="false" outlineLevel="0" collapsed="false">
      <c r="O127" s="189"/>
      <c r="BY127" s="189"/>
      <c r="BZ127" s="189"/>
    </row>
    <row r="128" s="186" customFormat="true" ht="14.6" hidden="false" customHeight="false" outlineLevel="0" collapsed="false">
      <c r="O128" s="189"/>
      <c r="BY128" s="189"/>
      <c r="BZ128" s="189"/>
    </row>
    <row r="129" s="186" customFormat="true" ht="14.6" hidden="false" customHeight="false" outlineLevel="0" collapsed="false">
      <c r="O129" s="189"/>
      <c r="BY129" s="189"/>
      <c r="BZ129" s="189"/>
    </row>
    <row r="130" s="186" customFormat="true" ht="14.6" hidden="false" customHeight="false" outlineLevel="0" collapsed="false">
      <c r="O130" s="189"/>
      <c r="BY130" s="189"/>
      <c r="BZ130" s="189"/>
    </row>
    <row r="131" s="186" customFormat="true" ht="14.6" hidden="false" customHeight="false" outlineLevel="0" collapsed="false">
      <c r="O131" s="189"/>
      <c r="BY131" s="189"/>
      <c r="BZ131" s="189"/>
    </row>
    <row r="132" s="186" customFormat="true" ht="14.6" hidden="false" customHeight="false" outlineLevel="0" collapsed="false">
      <c r="O132" s="189"/>
      <c r="BY132" s="189"/>
      <c r="BZ132" s="189"/>
    </row>
    <row r="133" s="186" customFormat="true" ht="14.6" hidden="false" customHeight="false" outlineLevel="0" collapsed="false">
      <c r="O133" s="189"/>
      <c r="BY133" s="189"/>
      <c r="BZ133" s="189"/>
    </row>
    <row r="134" s="186" customFormat="true" ht="14.6" hidden="false" customHeight="false" outlineLevel="0" collapsed="false">
      <c r="O134" s="189"/>
      <c r="BY134" s="189"/>
      <c r="BZ134" s="189"/>
    </row>
    <row r="135" s="186" customFormat="true" ht="14.6" hidden="false" customHeight="false" outlineLevel="0" collapsed="false">
      <c r="O135" s="189"/>
      <c r="BY135" s="189"/>
      <c r="BZ135" s="189"/>
    </row>
    <row r="136" s="186" customFormat="true" ht="14.6" hidden="false" customHeight="false" outlineLevel="0" collapsed="false">
      <c r="O136" s="189"/>
      <c r="BY136" s="189"/>
      <c r="BZ136" s="189"/>
    </row>
    <row r="137" s="186" customFormat="true" ht="14.6" hidden="false" customHeight="false" outlineLevel="0" collapsed="false">
      <c r="O137" s="189"/>
      <c r="BY137" s="189"/>
      <c r="BZ137" s="189"/>
    </row>
    <row r="138" s="186" customFormat="true" ht="14.6" hidden="false" customHeight="false" outlineLevel="0" collapsed="false">
      <c r="O138" s="189"/>
      <c r="BY138" s="189"/>
      <c r="BZ138" s="189"/>
    </row>
    <row r="139" s="186" customFormat="true" ht="14.6" hidden="false" customHeight="false" outlineLevel="0" collapsed="false">
      <c r="O139" s="189"/>
      <c r="BY139" s="189"/>
      <c r="BZ139" s="189"/>
    </row>
    <row r="140" s="186" customFormat="true" ht="14.6" hidden="false" customHeight="false" outlineLevel="0" collapsed="false">
      <c r="O140" s="189"/>
      <c r="BY140" s="189"/>
      <c r="BZ140" s="189"/>
    </row>
    <row r="141" s="186" customFormat="true" ht="14.6" hidden="false" customHeight="false" outlineLevel="0" collapsed="false">
      <c r="O141" s="189"/>
      <c r="BY141" s="189"/>
      <c r="BZ141" s="189"/>
    </row>
    <row r="142" s="186" customFormat="true" ht="14.6" hidden="false" customHeight="false" outlineLevel="0" collapsed="false">
      <c r="O142" s="189"/>
      <c r="BY142" s="189"/>
      <c r="BZ142" s="189"/>
    </row>
    <row r="143" s="186" customFormat="true" ht="14.6" hidden="false" customHeight="false" outlineLevel="0" collapsed="false">
      <c r="O143" s="189"/>
      <c r="BY143" s="189"/>
      <c r="BZ143" s="189"/>
    </row>
    <row r="144" s="186" customFormat="true" ht="14.6" hidden="false" customHeight="false" outlineLevel="0" collapsed="false">
      <c r="O144" s="189"/>
      <c r="BY144" s="189"/>
      <c r="BZ144" s="189"/>
    </row>
    <row r="145" s="186" customFormat="true" ht="14.6" hidden="false" customHeight="false" outlineLevel="0" collapsed="false">
      <c r="O145" s="189"/>
      <c r="BY145" s="189"/>
      <c r="BZ145" s="189"/>
    </row>
    <row r="146" s="186" customFormat="true" ht="14.6" hidden="false" customHeight="false" outlineLevel="0" collapsed="false">
      <c r="O146" s="189"/>
      <c r="BY146" s="189"/>
      <c r="BZ146" s="189"/>
    </row>
    <row r="147" s="186" customFormat="true" ht="14.6" hidden="false" customHeight="false" outlineLevel="0" collapsed="false">
      <c r="O147" s="189"/>
      <c r="BY147" s="189"/>
      <c r="BZ147" s="189"/>
    </row>
    <row r="148" s="186" customFormat="true" ht="14.6" hidden="false" customHeight="false" outlineLevel="0" collapsed="false">
      <c r="O148" s="189"/>
      <c r="BY148" s="189"/>
      <c r="BZ148" s="189"/>
    </row>
    <row r="149" s="186" customFormat="true" ht="14.6" hidden="false" customHeight="false" outlineLevel="0" collapsed="false">
      <c r="O149" s="189"/>
      <c r="BY149" s="189"/>
      <c r="BZ149" s="189"/>
    </row>
    <row r="150" s="186" customFormat="true" ht="14.6" hidden="false" customHeight="false" outlineLevel="0" collapsed="false">
      <c r="O150" s="189"/>
      <c r="BY150" s="189"/>
      <c r="BZ150" s="189"/>
    </row>
    <row r="151" s="186" customFormat="true" ht="14.6" hidden="false" customHeight="false" outlineLevel="0" collapsed="false">
      <c r="O151" s="189"/>
      <c r="BY151" s="189"/>
      <c r="BZ151" s="189"/>
    </row>
    <row r="152" s="186" customFormat="true" ht="14.6" hidden="false" customHeight="false" outlineLevel="0" collapsed="false">
      <c r="O152" s="189"/>
      <c r="BY152" s="189"/>
      <c r="BZ152" s="189"/>
    </row>
    <row r="153" s="186" customFormat="true" ht="14.6" hidden="false" customHeight="false" outlineLevel="0" collapsed="false">
      <c r="O153" s="189"/>
      <c r="BY153" s="189"/>
      <c r="BZ153" s="189"/>
    </row>
    <row r="154" s="186" customFormat="true" ht="14.6" hidden="false" customHeight="false" outlineLevel="0" collapsed="false">
      <c r="O154" s="189"/>
      <c r="BY154" s="189"/>
      <c r="BZ154" s="189"/>
    </row>
    <row r="155" s="186" customFormat="true" ht="14.6" hidden="false" customHeight="false" outlineLevel="0" collapsed="false">
      <c r="O155" s="189"/>
      <c r="BY155" s="189"/>
      <c r="BZ155" s="189"/>
    </row>
    <row r="156" s="186" customFormat="true" ht="14.6" hidden="false" customHeight="false" outlineLevel="0" collapsed="false">
      <c r="O156" s="189"/>
      <c r="BY156" s="189"/>
      <c r="BZ156" s="189"/>
    </row>
    <row r="157" s="186" customFormat="true" ht="14.6" hidden="false" customHeight="false" outlineLevel="0" collapsed="false">
      <c r="O157" s="189"/>
      <c r="BY157" s="189"/>
      <c r="BZ157" s="189"/>
    </row>
    <row r="158" s="186" customFormat="true" ht="14.6" hidden="false" customHeight="false" outlineLevel="0" collapsed="false">
      <c r="O158" s="189"/>
      <c r="BY158" s="189"/>
      <c r="BZ158" s="189"/>
    </row>
    <row r="159" s="186" customFormat="true" ht="14.6" hidden="false" customHeight="false" outlineLevel="0" collapsed="false">
      <c r="O159" s="189"/>
      <c r="BY159" s="189"/>
      <c r="BZ159" s="189"/>
    </row>
    <row r="160" s="186" customFormat="true" ht="14.6" hidden="false" customHeight="false" outlineLevel="0" collapsed="false">
      <c r="O160" s="189"/>
      <c r="BY160" s="189"/>
      <c r="BZ160" s="189"/>
    </row>
    <row r="161" s="186" customFormat="true" ht="14.6" hidden="false" customHeight="false" outlineLevel="0" collapsed="false">
      <c r="O161" s="189"/>
      <c r="BY161" s="189"/>
      <c r="BZ161" s="189"/>
    </row>
    <row r="162" s="186" customFormat="true" ht="14.6" hidden="false" customHeight="false" outlineLevel="0" collapsed="false">
      <c r="O162" s="189"/>
      <c r="BY162" s="189"/>
      <c r="BZ162" s="189"/>
    </row>
    <row r="163" s="186" customFormat="true" ht="14.6" hidden="false" customHeight="false" outlineLevel="0" collapsed="false">
      <c r="O163" s="189"/>
      <c r="BY163" s="189"/>
      <c r="BZ163" s="189"/>
    </row>
    <row r="164" s="186" customFormat="true" ht="14.6" hidden="false" customHeight="false" outlineLevel="0" collapsed="false">
      <c r="O164" s="189"/>
      <c r="BY164" s="189"/>
      <c r="BZ164" s="189"/>
    </row>
    <row r="165" s="186" customFormat="true" ht="14.6" hidden="false" customHeight="false" outlineLevel="0" collapsed="false">
      <c r="O165" s="189"/>
      <c r="BY165" s="189"/>
      <c r="BZ165" s="189"/>
    </row>
    <row r="166" s="186" customFormat="true" ht="14.6" hidden="false" customHeight="false" outlineLevel="0" collapsed="false">
      <c r="O166" s="189"/>
      <c r="BY166" s="189"/>
      <c r="BZ166" s="18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689</v>
      </c>
      <c r="O10" s="82"/>
      <c r="BY10" s="82"/>
      <c r="BZ10" s="82"/>
    </row>
    <row r="11" customFormat="false" ht="14.6" hidden="false" customHeight="false" outlineLevel="0" collapsed="false">
      <c r="A11" s="197" t="s">
        <v>382</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690</v>
      </c>
      <c r="O10" s="82"/>
      <c r="BY10" s="82"/>
      <c r="BZ10" s="82"/>
    </row>
    <row r="11" customFormat="false" ht="14.6" hidden="false" customHeight="false" outlineLevel="0" collapsed="false">
      <c r="A11" s="197" t="s">
        <v>384</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691</v>
      </c>
      <c r="O10" s="82"/>
      <c r="BY10" s="82"/>
      <c r="BZ10" s="82"/>
    </row>
    <row r="11" customFormat="false" ht="14.6" hidden="false" customHeight="false" outlineLevel="0" collapsed="false">
      <c r="A11" s="197" t="s">
        <v>386</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692</v>
      </c>
      <c r="O10" s="82"/>
      <c r="BY10" s="82"/>
      <c r="BZ10" s="82"/>
    </row>
    <row r="11" customFormat="false" ht="14.6" hidden="false" customHeight="false" outlineLevel="0" collapsed="false">
      <c r="A11" s="197" t="s">
        <v>388</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693</v>
      </c>
      <c r="O10" s="82"/>
      <c r="BY10" s="82"/>
      <c r="BZ10" s="82"/>
    </row>
    <row r="11" customFormat="false" ht="14.6" hidden="false" customHeight="false" outlineLevel="0" collapsed="false">
      <c r="A11" s="197" t="s">
        <v>390</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694</v>
      </c>
      <c r="O10" s="82"/>
      <c r="BY10" s="82"/>
      <c r="BZ10" s="82"/>
    </row>
    <row r="11" customFormat="false" ht="14.6" hidden="false" customHeight="false" outlineLevel="0" collapsed="false">
      <c r="A11" s="197" t="s">
        <v>392</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695</v>
      </c>
      <c r="O10" s="82"/>
      <c r="BY10" s="82"/>
      <c r="BZ10" s="82"/>
    </row>
    <row r="11" customFormat="false" ht="14.6" hidden="false" customHeight="false" outlineLevel="0" collapsed="false">
      <c r="A11" s="197" t="s">
        <v>394</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696</v>
      </c>
      <c r="O10" s="82"/>
      <c r="BY10" s="82"/>
      <c r="BZ10" s="82"/>
    </row>
    <row r="11" customFormat="false" ht="14.6" hidden="false" customHeight="false" outlineLevel="0" collapsed="false">
      <c r="A11" s="197" t="s">
        <v>396</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697</v>
      </c>
      <c r="O10" s="82"/>
      <c r="BY10" s="82"/>
      <c r="BZ10" s="82"/>
    </row>
    <row r="11" customFormat="false" ht="14.6" hidden="false" customHeight="false" outlineLevel="0" collapsed="false">
      <c r="A11" s="197" t="s">
        <v>398</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1" sqref="B70:H70 G11"/>
    </sheetView>
  </sheetViews>
  <sheetFormatPr defaultColWidth="9.15234375" defaultRowHeight="12.45" zeroHeight="false" outlineLevelRow="0" outlineLevelCol="0"/>
  <cols>
    <col collapsed="false" customWidth="false" hidden="false" outlineLevel="0" max="1024" min="1" style="114" width="9.15"/>
  </cols>
  <sheetData>
    <row r="1" customFormat="false" ht="12.45" hidden="false" customHeight="false" outlineLevel="0" collapsed="false">
      <c r="A1" s="115" t="s">
        <v>230</v>
      </c>
      <c r="B1" s="115"/>
      <c r="C1" s="115"/>
      <c r="D1" s="116" t="str">
        <f aca="false">Data!I26</f>
        <v>107 Rosebery Road, London, N10 2LD</v>
      </c>
      <c r="E1" s="116"/>
      <c r="F1" s="116"/>
      <c r="G1" s="116"/>
      <c r="H1" s="116"/>
      <c r="I1" s="116"/>
      <c r="J1" s="116"/>
      <c r="K1" s="116"/>
      <c r="L1" s="116"/>
    </row>
    <row r="2" customFormat="false" ht="12.45" hidden="false" customHeight="false" outlineLevel="0" collapsed="false">
      <c r="A2" s="117" t="s">
        <v>231</v>
      </c>
      <c r="B2" s="117"/>
      <c r="C2" s="117"/>
      <c r="D2" s="116" t="s">
        <v>232</v>
      </c>
      <c r="E2" s="116"/>
      <c r="F2" s="116"/>
      <c r="G2" s="116"/>
      <c r="H2" s="116"/>
      <c r="I2" s="116"/>
      <c r="J2" s="116"/>
      <c r="K2" s="116"/>
      <c r="L2" s="116"/>
    </row>
    <row r="3" customFormat="false" ht="12.45" hidden="false" customHeight="false" outlineLevel="0" collapsed="false">
      <c r="A3" s="117" t="s">
        <v>233</v>
      </c>
      <c r="B3" s="117"/>
      <c r="C3" s="117"/>
      <c r="D3" s="116" t="s">
        <v>234</v>
      </c>
      <c r="E3" s="116"/>
      <c r="F3" s="116"/>
      <c r="G3" s="116"/>
      <c r="H3" s="116"/>
      <c r="I3" s="116"/>
      <c r="J3" s="116"/>
      <c r="K3" s="116"/>
      <c r="L3" s="116"/>
    </row>
    <row r="4" customFormat="false" ht="12.9" hidden="false" customHeight="false" outlineLevel="0" collapsed="false"/>
    <row r="5" customFormat="false" ht="12.9" hidden="false" customHeight="false" outlineLevel="0" collapsed="false">
      <c r="A5" s="118" t="s">
        <v>235</v>
      </c>
      <c r="B5" s="118"/>
      <c r="C5" s="118"/>
      <c r="D5" s="118"/>
      <c r="E5" s="118"/>
      <c r="F5" s="118"/>
      <c r="G5" s="119" t="s">
        <v>236</v>
      </c>
      <c r="H5" s="119"/>
      <c r="I5" s="119"/>
      <c r="J5" s="119" t="s">
        <v>237</v>
      </c>
      <c r="K5" s="119"/>
      <c r="L5" s="119"/>
      <c r="M5" s="119"/>
      <c r="N5" s="119"/>
      <c r="O5" s="119"/>
      <c r="P5" s="119"/>
      <c r="Q5" s="119"/>
      <c r="R5" s="119"/>
    </row>
    <row r="6" customFormat="false" ht="12.9" hidden="false" customHeight="false" outlineLevel="0" collapsed="false">
      <c r="A6" s="120" t="s">
        <v>194</v>
      </c>
      <c r="B6" s="120"/>
      <c r="C6" s="120"/>
      <c r="D6" s="120"/>
      <c r="E6" s="120"/>
      <c r="F6" s="120"/>
      <c r="G6" s="121"/>
      <c r="H6" s="121"/>
      <c r="I6" s="121"/>
      <c r="J6" s="122"/>
      <c r="K6" s="121"/>
      <c r="L6" s="121"/>
      <c r="M6" s="121"/>
      <c r="N6" s="121"/>
      <c r="O6" s="121"/>
      <c r="P6" s="121"/>
      <c r="Q6" s="121"/>
      <c r="R6" s="123" t="s">
        <v>238</v>
      </c>
      <c r="U6" s="124" t="s">
        <v>239</v>
      </c>
      <c r="V6" s="124"/>
      <c r="W6" s="125" t="str">
        <f aca="false">CONCATENATE(S7,T7,S8,T8,S9,T9,S10,T10,S11,T11,S12,T12,S13,T13,S14,T14,S15,T15,S16,T16,S17,T17,S18,T18,S19,T19,S20,T20,S21,T21,S22,T22,S23,,T23,S24,T24,S25,T25,S26,T26,S27,T27,)</f>
        <v>, 4, 5, 5</v>
      </c>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6" t="str">
        <f aca="false">IF(W6="","",W6)</f>
        <v>, 4, 5, 5</v>
      </c>
    </row>
    <row r="7" customFormat="false" ht="12.9" hidden="false" customHeight="false" outlineLevel="0" collapsed="false">
      <c r="A7" s="127" t="s">
        <v>240</v>
      </c>
      <c r="B7" s="127"/>
      <c r="C7" s="127"/>
      <c r="D7" s="127"/>
      <c r="E7" s="127"/>
      <c r="F7" s="127"/>
      <c r="G7" s="128"/>
      <c r="H7" s="128"/>
      <c r="I7" s="128"/>
      <c r="J7" s="129"/>
      <c r="K7" s="130"/>
      <c r="L7" s="130"/>
      <c r="M7" s="130"/>
      <c r="N7" s="130"/>
      <c r="O7" s="130"/>
      <c r="P7" s="130"/>
      <c r="Q7" s="130"/>
      <c r="R7" s="131"/>
      <c r="S7" s="114" t="str">
        <f aca="false">IF(G7="","",CONCATENATE(G7,R7))</f>
        <v/>
      </c>
      <c r="T7" s="114" t="str">
        <f aca="false">IF(G8="","",", ")</f>
        <v/>
      </c>
      <c r="U7" s="132" t="s">
        <v>241</v>
      </c>
      <c r="V7" s="132"/>
      <c r="W7" s="133" t="str">
        <f aca="false">S7&amp;CHAR(10)&amp;S8&amp;CHAR(10)&amp;S9&amp;CHAR(10)&amp;S10&amp;CHAR(10)&amp;S11&amp;CHAR(10)&amp;S12&amp;CHAR(10)&amp;S13&amp;CHAR(10)&amp;S14&amp;CHAR(10)&amp;S15&amp;CHAR(10)&amp;S16&amp;CHAR(10)&amp;S17&amp;CHAR(10)&amp;S18&amp;CHAR(10)&amp;S19&amp;CHAR(10)&amp;S20&amp;CHAR(10)&amp;S21&amp;CHAR(10)&amp;S22&amp;CHAR(10)&amp;S23&amp;CHAR(10)&amp;S24&amp;CHAR(10)&amp;S25&amp;CHAR(10)&amp;S26&amp;CHAR(10)&amp;S27</f>
        <v>4
5
5</v>
      </c>
      <c r="X7" s="133"/>
      <c r="Y7" s="133"/>
      <c r="Z7" s="133"/>
    </row>
    <row r="8" customFormat="false" ht="12.45" hidden="false" customHeight="false" outlineLevel="0" collapsed="false">
      <c r="A8" s="134" t="s">
        <v>242</v>
      </c>
      <c r="B8" s="134"/>
      <c r="C8" s="134"/>
      <c r="D8" s="134"/>
      <c r="E8" s="134"/>
      <c r="F8" s="134"/>
      <c r="G8" s="128"/>
      <c r="H8" s="128"/>
      <c r="I8" s="128"/>
      <c r="J8" s="129"/>
      <c r="K8" s="130"/>
      <c r="L8" s="130"/>
      <c r="M8" s="130"/>
      <c r="N8" s="130"/>
      <c r="O8" s="130"/>
      <c r="P8" s="130"/>
      <c r="Q8" s="130"/>
      <c r="R8" s="135"/>
      <c r="S8" s="114" t="str">
        <f aca="false">IF(G8="","",CONCATENATE(G8,R8))</f>
        <v/>
      </c>
      <c r="T8" s="114" t="str">
        <f aca="false">IF(G9="","",", ")</f>
        <v/>
      </c>
      <c r="W8" s="133"/>
      <c r="X8" s="133"/>
      <c r="Y8" s="133"/>
      <c r="Z8" s="133"/>
    </row>
    <row r="9" customFormat="false" ht="12.45" hidden="false" customHeight="false" outlineLevel="0" collapsed="false">
      <c r="A9" s="127" t="s">
        <v>243</v>
      </c>
      <c r="B9" s="127"/>
      <c r="C9" s="127"/>
      <c r="D9" s="127"/>
      <c r="E9" s="127"/>
      <c r="F9" s="127"/>
      <c r="G9" s="128"/>
      <c r="H9" s="128"/>
      <c r="I9" s="128"/>
      <c r="J9" s="129"/>
      <c r="K9" s="130"/>
      <c r="L9" s="130"/>
      <c r="M9" s="130"/>
      <c r="N9" s="130"/>
      <c r="O9" s="130"/>
      <c r="P9" s="130"/>
      <c r="Q9" s="130"/>
      <c r="R9" s="135"/>
      <c r="S9" s="114" t="str">
        <f aca="false">IF(G9="","",CONCATENATE(G9,R9))</f>
        <v/>
      </c>
      <c r="T9" s="114" t="str">
        <f aca="false">IF(G10="","",", ")</f>
        <v>,</v>
      </c>
      <c r="W9" s="133"/>
      <c r="X9" s="133"/>
      <c r="Y9" s="133"/>
      <c r="Z9" s="133"/>
    </row>
    <row r="10" customFormat="false" ht="12.45" hidden="false" customHeight="false" outlineLevel="0" collapsed="false">
      <c r="A10" s="127" t="s">
        <v>244</v>
      </c>
      <c r="B10" s="127"/>
      <c r="C10" s="127"/>
      <c r="D10" s="127"/>
      <c r="E10" s="127"/>
      <c r="F10" s="127"/>
      <c r="G10" s="128" t="n">
        <v>4</v>
      </c>
      <c r="H10" s="128"/>
      <c r="I10" s="128"/>
      <c r="J10" s="129"/>
      <c r="K10" s="130"/>
      <c r="L10" s="130"/>
      <c r="M10" s="130"/>
      <c r="N10" s="130"/>
      <c r="O10" s="130"/>
      <c r="P10" s="130"/>
      <c r="Q10" s="130"/>
      <c r="R10" s="135"/>
      <c r="S10" s="114" t="str">
        <f aca="false">IF(G10="","",CONCATENATE(G10,R10))</f>
        <v>4</v>
      </c>
      <c r="T10" s="114" t="str">
        <f aca="false">IF(G11="","",", ")</f>
        <v>,</v>
      </c>
      <c r="W10" s="133"/>
      <c r="X10" s="133"/>
      <c r="Y10" s="133"/>
      <c r="Z10" s="133"/>
    </row>
    <row r="11" customFormat="false" ht="12.45" hidden="false" customHeight="false" outlineLevel="0" collapsed="false">
      <c r="A11" s="127" t="s">
        <v>245</v>
      </c>
      <c r="B11" s="127"/>
      <c r="C11" s="127"/>
      <c r="D11" s="127"/>
      <c r="E11" s="127"/>
      <c r="F11" s="127"/>
      <c r="G11" s="128" t="n">
        <v>5</v>
      </c>
      <c r="H11" s="128"/>
      <c r="I11" s="128"/>
      <c r="J11" s="129"/>
      <c r="K11" s="130"/>
      <c r="L11" s="130"/>
      <c r="M11" s="130"/>
      <c r="N11" s="130"/>
      <c r="O11" s="130"/>
      <c r="P11" s="130"/>
      <c r="Q11" s="130"/>
      <c r="R11" s="135"/>
      <c r="S11" s="114" t="str">
        <f aca="false">IF(G11="","",CONCATENATE(G11,R11))</f>
        <v>5</v>
      </c>
      <c r="T11" s="114" t="str">
        <f aca="false">IF(G12="","",", ")</f>
        <v>,</v>
      </c>
      <c r="W11" s="133"/>
      <c r="X11" s="133"/>
      <c r="Y11" s="133"/>
      <c r="Z11" s="133"/>
    </row>
    <row r="12" customFormat="false" ht="12.45" hidden="false" customHeight="false" outlineLevel="0" collapsed="false">
      <c r="A12" s="127" t="s">
        <v>246</v>
      </c>
      <c r="B12" s="127"/>
      <c r="C12" s="127"/>
      <c r="D12" s="127"/>
      <c r="E12" s="127"/>
      <c r="F12" s="127"/>
      <c r="G12" s="128" t="n">
        <v>5</v>
      </c>
      <c r="H12" s="128"/>
      <c r="I12" s="128"/>
      <c r="J12" s="129"/>
      <c r="K12" s="130"/>
      <c r="L12" s="130"/>
      <c r="M12" s="130"/>
      <c r="N12" s="130"/>
      <c r="O12" s="130"/>
      <c r="P12" s="130"/>
      <c r="Q12" s="130"/>
      <c r="R12" s="135"/>
      <c r="S12" s="114" t="str">
        <f aca="false">IF(G12="","",CONCATENATE(G12,R12))</f>
        <v>5</v>
      </c>
      <c r="T12" s="114" t="str">
        <f aca="false">IF(G13="","",", ")</f>
        <v/>
      </c>
      <c r="W12" s="133"/>
      <c r="X12" s="133"/>
      <c r="Y12" s="133"/>
      <c r="Z12" s="133"/>
    </row>
    <row r="13" customFormat="false" ht="12.45" hidden="false" customHeight="false" outlineLevel="0" collapsed="false">
      <c r="A13" s="127" t="s">
        <v>247</v>
      </c>
      <c r="B13" s="127"/>
      <c r="C13" s="127"/>
      <c r="D13" s="127"/>
      <c r="E13" s="127"/>
      <c r="F13" s="127"/>
      <c r="G13" s="128"/>
      <c r="H13" s="128"/>
      <c r="I13" s="128"/>
      <c r="J13" s="129"/>
      <c r="K13" s="130"/>
      <c r="L13" s="130"/>
      <c r="M13" s="130"/>
      <c r="N13" s="130"/>
      <c r="O13" s="130"/>
      <c r="P13" s="130"/>
      <c r="Q13" s="130"/>
      <c r="R13" s="135"/>
      <c r="S13" s="114" t="str">
        <f aca="false">IF(G13="","",CONCATENATE(G13,R13))</f>
        <v/>
      </c>
      <c r="T13" s="114" t="str">
        <f aca="false">IF(G14="","",", ")</f>
        <v/>
      </c>
      <c r="W13" s="133"/>
      <c r="X13" s="133"/>
      <c r="Y13" s="133"/>
      <c r="Z13" s="133"/>
    </row>
    <row r="14" customFormat="false" ht="12.45" hidden="false" customHeight="false" outlineLevel="0" collapsed="false">
      <c r="A14" s="127" t="s">
        <v>248</v>
      </c>
      <c r="B14" s="127"/>
      <c r="C14" s="127"/>
      <c r="D14" s="127"/>
      <c r="E14" s="127"/>
      <c r="F14" s="127"/>
      <c r="G14" s="128"/>
      <c r="H14" s="128"/>
      <c r="I14" s="128"/>
      <c r="J14" s="129"/>
      <c r="K14" s="130"/>
      <c r="L14" s="130"/>
      <c r="M14" s="130"/>
      <c r="N14" s="130"/>
      <c r="O14" s="130"/>
      <c r="P14" s="130"/>
      <c r="Q14" s="130"/>
      <c r="R14" s="135"/>
      <c r="S14" s="114" t="str">
        <f aca="false">IF(G14="","",CONCATENATE(G14,R14))</f>
        <v/>
      </c>
      <c r="T14" s="114" t="str">
        <f aca="false">IF(G15="","",", ")</f>
        <v/>
      </c>
      <c r="W14" s="133"/>
      <c r="X14" s="133"/>
      <c r="Y14" s="133"/>
      <c r="Z14" s="133"/>
    </row>
    <row r="15" customFormat="false" ht="12.45" hidden="false" customHeight="false" outlineLevel="0" collapsed="false">
      <c r="A15" s="127" t="s">
        <v>249</v>
      </c>
      <c r="B15" s="127"/>
      <c r="C15" s="127"/>
      <c r="D15" s="127"/>
      <c r="E15" s="127"/>
      <c r="F15" s="127"/>
      <c r="G15" s="128"/>
      <c r="H15" s="128"/>
      <c r="I15" s="128"/>
      <c r="J15" s="129"/>
      <c r="K15" s="130"/>
      <c r="L15" s="130"/>
      <c r="M15" s="130"/>
      <c r="N15" s="130"/>
      <c r="O15" s="130"/>
      <c r="P15" s="130"/>
      <c r="Q15" s="130"/>
      <c r="R15" s="135"/>
      <c r="S15" s="114" t="str">
        <f aca="false">IF(G15="","",CONCATENATE(G15,R15))</f>
        <v/>
      </c>
      <c r="T15" s="114" t="str">
        <f aca="false">IF(G16="","",", ")</f>
        <v/>
      </c>
      <c r="W15" s="133"/>
      <c r="X15" s="133"/>
      <c r="Y15" s="133"/>
      <c r="Z15" s="133"/>
    </row>
    <row r="16" customFormat="false" ht="12.45" hidden="false" customHeight="false" outlineLevel="0" collapsed="false">
      <c r="A16" s="127" t="s">
        <v>250</v>
      </c>
      <c r="B16" s="127"/>
      <c r="C16" s="127"/>
      <c r="D16" s="127"/>
      <c r="E16" s="127"/>
      <c r="F16" s="127"/>
      <c r="G16" s="128"/>
      <c r="H16" s="128"/>
      <c r="I16" s="128"/>
      <c r="J16" s="129"/>
      <c r="K16" s="130"/>
      <c r="L16" s="130"/>
      <c r="M16" s="130"/>
      <c r="N16" s="130"/>
      <c r="O16" s="130"/>
      <c r="P16" s="130"/>
      <c r="Q16" s="130"/>
      <c r="R16" s="135"/>
      <c r="S16" s="114" t="str">
        <f aca="false">IF(G16="","",CONCATENATE(G16,R16))</f>
        <v/>
      </c>
      <c r="T16" s="114" t="str">
        <f aca="false">IF(G17="","",", ")</f>
        <v/>
      </c>
      <c r="W16" s="133"/>
      <c r="X16" s="133"/>
      <c r="Y16" s="133"/>
      <c r="Z16" s="133"/>
    </row>
    <row r="17" customFormat="false" ht="12.45" hidden="false" customHeight="false" outlineLevel="0" collapsed="false">
      <c r="A17" s="127" t="s">
        <v>251</v>
      </c>
      <c r="B17" s="127"/>
      <c r="C17" s="127"/>
      <c r="D17" s="127"/>
      <c r="E17" s="127"/>
      <c r="F17" s="127"/>
      <c r="G17" s="128"/>
      <c r="H17" s="128"/>
      <c r="I17" s="128"/>
      <c r="J17" s="129"/>
      <c r="K17" s="130"/>
      <c r="L17" s="130"/>
      <c r="M17" s="130"/>
      <c r="N17" s="130"/>
      <c r="O17" s="130"/>
      <c r="P17" s="130"/>
      <c r="Q17" s="130"/>
      <c r="R17" s="135"/>
      <c r="S17" s="114" t="str">
        <f aca="false">IF(G17="","",CONCATENATE(G17,R17))</f>
        <v/>
      </c>
      <c r="T17" s="114" t="str">
        <f aca="false">IF(G18="","",", ")</f>
        <v/>
      </c>
      <c r="W17" s="133"/>
      <c r="X17" s="133"/>
      <c r="Y17" s="133"/>
      <c r="Z17" s="133"/>
    </row>
    <row r="18" customFormat="false" ht="12.45" hidden="false" customHeight="false" outlineLevel="0" collapsed="false">
      <c r="A18" s="127" t="s">
        <v>252</v>
      </c>
      <c r="B18" s="127"/>
      <c r="C18" s="127"/>
      <c r="D18" s="127"/>
      <c r="E18" s="127"/>
      <c r="F18" s="127"/>
      <c r="G18" s="128"/>
      <c r="H18" s="128"/>
      <c r="I18" s="128"/>
      <c r="J18" s="129"/>
      <c r="K18" s="130"/>
      <c r="L18" s="130"/>
      <c r="M18" s="130"/>
      <c r="N18" s="130"/>
      <c r="O18" s="130"/>
      <c r="P18" s="130"/>
      <c r="Q18" s="130"/>
      <c r="R18" s="135"/>
      <c r="S18" s="114" t="str">
        <f aca="false">IF(G18="","",CONCATENATE(G18,R18))</f>
        <v/>
      </c>
      <c r="T18" s="114" t="str">
        <f aca="false">IF(G19="","",", ")</f>
        <v/>
      </c>
      <c r="W18" s="133"/>
      <c r="X18" s="133"/>
      <c r="Y18" s="133"/>
      <c r="Z18" s="133"/>
    </row>
    <row r="19" customFormat="false" ht="12.45" hidden="false" customHeight="false" outlineLevel="0" collapsed="false">
      <c r="A19" s="127"/>
      <c r="B19" s="127"/>
      <c r="C19" s="127"/>
      <c r="D19" s="127"/>
      <c r="E19" s="127"/>
      <c r="F19" s="127"/>
      <c r="G19" s="128"/>
      <c r="H19" s="128"/>
      <c r="I19" s="128"/>
      <c r="J19" s="129"/>
      <c r="K19" s="130"/>
      <c r="L19" s="130"/>
      <c r="M19" s="130"/>
      <c r="N19" s="130"/>
      <c r="O19" s="130"/>
      <c r="P19" s="130"/>
      <c r="Q19" s="130"/>
      <c r="R19" s="135"/>
      <c r="S19" s="114" t="str">
        <f aca="false">IF(G19="","",CONCATENATE(G19,R19))</f>
        <v/>
      </c>
      <c r="T19" s="114" t="str">
        <f aca="false">IF(G20="","",", ")</f>
        <v/>
      </c>
      <c r="W19" s="133"/>
      <c r="X19" s="133"/>
      <c r="Y19" s="133"/>
      <c r="Z19" s="133"/>
    </row>
    <row r="20" customFormat="false" ht="12.45" hidden="false" customHeight="false" outlineLevel="0" collapsed="false">
      <c r="A20" s="127"/>
      <c r="B20" s="127"/>
      <c r="C20" s="127"/>
      <c r="D20" s="127"/>
      <c r="E20" s="127"/>
      <c r="F20" s="127"/>
      <c r="G20" s="128"/>
      <c r="H20" s="128"/>
      <c r="I20" s="128"/>
      <c r="J20" s="129"/>
      <c r="K20" s="130"/>
      <c r="L20" s="130"/>
      <c r="M20" s="130"/>
      <c r="N20" s="130"/>
      <c r="O20" s="130"/>
      <c r="P20" s="130"/>
      <c r="Q20" s="130"/>
      <c r="R20" s="135"/>
      <c r="S20" s="114" t="str">
        <f aca="false">IF(G20="","",CONCATENATE(G20,R20))</f>
        <v/>
      </c>
      <c r="T20" s="114" t="str">
        <f aca="false">IF(G21="","",", ")</f>
        <v/>
      </c>
      <c r="W20" s="133"/>
      <c r="X20" s="133"/>
      <c r="Y20" s="133"/>
      <c r="Z20" s="133"/>
    </row>
    <row r="21" customFormat="false" ht="12.45" hidden="false" customHeight="false" outlineLevel="0" collapsed="false">
      <c r="A21" s="127"/>
      <c r="B21" s="127"/>
      <c r="C21" s="127"/>
      <c r="D21" s="127"/>
      <c r="E21" s="127"/>
      <c r="F21" s="127"/>
      <c r="G21" s="128"/>
      <c r="H21" s="128"/>
      <c r="I21" s="128"/>
      <c r="J21" s="129"/>
      <c r="K21" s="130"/>
      <c r="L21" s="130"/>
      <c r="M21" s="130"/>
      <c r="N21" s="130"/>
      <c r="O21" s="130"/>
      <c r="P21" s="130"/>
      <c r="Q21" s="130"/>
      <c r="R21" s="135"/>
      <c r="S21" s="114" t="str">
        <f aca="false">IF(G21="","",CONCATENATE(G21,R21))</f>
        <v/>
      </c>
      <c r="T21" s="114" t="str">
        <f aca="false">IF(G22="","",", ")</f>
        <v/>
      </c>
      <c r="W21" s="133"/>
      <c r="X21" s="133"/>
      <c r="Y21" s="133"/>
      <c r="Z21" s="133"/>
    </row>
    <row r="22" customFormat="false" ht="12.45" hidden="false" customHeight="false" outlineLevel="0" collapsed="false">
      <c r="A22" s="127"/>
      <c r="B22" s="127"/>
      <c r="C22" s="127"/>
      <c r="D22" s="127"/>
      <c r="E22" s="127"/>
      <c r="F22" s="127"/>
      <c r="G22" s="128"/>
      <c r="H22" s="128"/>
      <c r="I22" s="128"/>
      <c r="J22" s="129"/>
      <c r="K22" s="130"/>
      <c r="L22" s="130"/>
      <c r="M22" s="130"/>
      <c r="N22" s="130"/>
      <c r="O22" s="130"/>
      <c r="P22" s="130"/>
      <c r="Q22" s="130"/>
      <c r="R22" s="135"/>
      <c r="S22" s="114" t="str">
        <f aca="false">IF(G22="","",CONCATENATE(G22,R22))</f>
        <v/>
      </c>
      <c r="T22" s="114" t="str">
        <f aca="false">IF(G23="","",", ")</f>
        <v/>
      </c>
      <c r="W22" s="133"/>
      <c r="X22" s="133"/>
      <c r="Y22" s="133"/>
      <c r="Z22" s="133"/>
    </row>
    <row r="23" customFormat="false" ht="12.45" hidden="false" customHeight="false" outlineLevel="0" collapsed="false">
      <c r="A23" s="127"/>
      <c r="B23" s="127"/>
      <c r="C23" s="127"/>
      <c r="D23" s="127"/>
      <c r="E23" s="127"/>
      <c r="F23" s="127"/>
      <c r="G23" s="128"/>
      <c r="H23" s="128"/>
      <c r="I23" s="128"/>
      <c r="J23" s="129"/>
      <c r="K23" s="130"/>
      <c r="L23" s="130"/>
      <c r="M23" s="130"/>
      <c r="N23" s="130"/>
      <c r="O23" s="130"/>
      <c r="P23" s="130"/>
      <c r="Q23" s="130"/>
      <c r="R23" s="135"/>
      <c r="S23" s="114" t="str">
        <f aca="false">IF(G23="","",CONCATENATE(G23,R23))</f>
        <v/>
      </c>
      <c r="T23" s="114" t="str">
        <f aca="false">IF(G24="","",", ")</f>
        <v/>
      </c>
      <c r="W23" s="133"/>
      <c r="X23" s="133"/>
      <c r="Y23" s="133"/>
      <c r="Z23" s="133"/>
    </row>
    <row r="24" customFormat="false" ht="12.45" hidden="false" customHeight="false" outlineLevel="0" collapsed="false">
      <c r="A24" s="136"/>
      <c r="B24" s="136"/>
      <c r="C24" s="136"/>
      <c r="D24" s="136"/>
      <c r="E24" s="136"/>
      <c r="F24" s="136"/>
      <c r="G24" s="137"/>
      <c r="H24" s="137"/>
      <c r="I24" s="137"/>
      <c r="J24" s="129"/>
      <c r="K24" s="130"/>
      <c r="L24" s="130"/>
      <c r="M24" s="130"/>
      <c r="N24" s="130"/>
      <c r="O24" s="130"/>
      <c r="P24" s="130"/>
      <c r="Q24" s="130"/>
      <c r="R24" s="135"/>
      <c r="S24" s="114" t="str">
        <f aca="false">IF(G24="","",CONCATENATE(G24,R24))</f>
        <v/>
      </c>
      <c r="T24" s="114" t="str">
        <f aca="false">IF(G25="","",", ")</f>
        <v/>
      </c>
      <c r="W24" s="133"/>
      <c r="X24" s="133"/>
      <c r="Y24" s="133"/>
      <c r="Z24" s="133"/>
    </row>
    <row r="25" customFormat="false" ht="12.45" hidden="false" customHeight="false" outlineLevel="0" collapsed="false">
      <c r="A25" s="127"/>
      <c r="B25" s="127"/>
      <c r="C25" s="127"/>
      <c r="D25" s="127"/>
      <c r="E25" s="127"/>
      <c r="F25" s="127"/>
      <c r="G25" s="128"/>
      <c r="H25" s="128"/>
      <c r="I25" s="128"/>
      <c r="J25" s="129"/>
      <c r="K25" s="130"/>
      <c r="L25" s="130"/>
      <c r="M25" s="130"/>
      <c r="N25" s="130"/>
      <c r="O25" s="130"/>
      <c r="P25" s="130"/>
      <c r="Q25" s="130"/>
      <c r="R25" s="135"/>
      <c r="S25" s="114" t="str">
        <f aca="false">IF(G25="","",CONCATENATE(G25,R25))</f>
        <v/>
      </c>
      <c r="T25" s="114" t="str">
        <f aca="false">IF(G26="","",", ")</f>
        <v/>
      </c>
      <c r="W25" s="133"/>
      <c r="X25" s="133"/>
      <c r="Y25" s="133"/>
      <c r="Z25" s="133"/>
    </row>
    <row r="26" customFormat="false" ht="12.45" hidden="false" customHeight="false" outlineLevel="0" collapsed="false">
      <c r="A26" s="136"/>
      <c r="B26" s="136"/>
      <c r="C26" s="136"/>
      <c r="D26" s="136"/>
      <c r="E26" s="136"/>
      <c r="F26" s="136"/>
      <c r="G26" s="138"/>
      <c r="H26" s="138"/>
      <c r="I26" s="138"/>
      <c r="J26" s="139"/>
      <c r="K26" s="130"/>
      <c r="L26" s="130"/>
      <c r="M26" s="130"/>
      <c r="N26" s="130"/>
      <c r="O26" s="130"/>
      <c r="P26" s="130"/>
      <c r="Q26" s="130"/>
      <c r="R26" s="135"/>
      <c r="S26" s="114" t="str">
        <f aca="false">IF(G26="","",CONCATENATE(G26,R26))</f>
        <v/>
      </c>
      <c r="T26" s="114" t="str">
        <f aca="false">IF(G27="","",", ")</f>
        <v/>
      </c>
      <c r="W26" s="133"/>
      <c r="X26" s="133"/>
      <c r="Y26" s="133"/>
      <c r="Z26" s="133"/>
    </row>
    <row r="27" customFormat="false" ht="12.45" hidden="false" customHeight="false" outlineLevel="0" collapsed="false">
      <c r="A27" s="136"/>
      <c r="B27" s="136"/>
      <c r="C27" s="136"/>
      <c r="D27" s="136"/>
      <c r="E27" s="136"/>
      <c r="F27" s="136"/>
      <c r="G27" s="138"/>
      <c r="H27" s="138"/>
      <c r="I27" s="138"/>
      <c r="J27" s="139"/>
      <c r="K27" s="130"/>
      <c r="L27" s="130"/>
      <c r="M27" s="130"/>
      <c r="N27" s="130"/>
      <c r="O27" s="130"/>
      <c r="P27" s="130"/>
      <c r="Q27" s="130"/>
      <c r="R27" s="135"/>
      <c r="S27" s="114" t="str">
        <f aca="false">IF(G27="","",CONCATENATE(G27,R27))</f>
        <v/>
      </c>
      <c r="T27" s="114" t="str">
        <f aca="false">IF(G28="","",", ")</f>
        <v/>
      </c>
      <c r="W27" s="133"/>
      <c r="X27" s="133"/>
      <c r="Y27" s="133"/>
      <c r="Z27" s="133"/>
    </row>
    <row r="28" customFormat="false" ht="12.45" hidden="false" customHeight="false" outlineLevel="0" collapsed="false">
      <c r="A28" s="121"/>
      <c r="B28" s="121"/>
      <c r="C28" s="121"/>
      <c r="D28" s="121"/>
      <c r="E28" s="121"/>
      <c r="F28" s="121"/>
      <c r="G28" s="140"/>
      <c r="H28" s="140"/>
      <c r="I28" s="140"/>
      <c r="J28" s="140"/>
      <c r="K28" s="140"/>
      <c r="L28" s="140"/>
      <c r="M28" s="140"/>
      <c r="N28" s="140"/>
      <c r="O28" s="140"/>
      <c r="P28" s="140"/>
      <c r="Q28" s="140"/>
      <c r="R28" s="140"/>
    </row>
    <row r="29" customFormat="false" ht="12.9" hidden="false" customHeight="false" outlineLevel="0" collapsed="false">
      <c r="A29" s="121"/>
      <c r="B29" s="121"/>
      <c r="C29" s="121"/>
      <c r="D29" s="121"/>
      <c r="E29" s="121"/>
      <c r="F29" s="121"/>
      <c r="G29" s="140"/>
      <c r="H29" s="140"/>
      <c r="I29" s="140"/>
      <c r="J29" s="140"/>
      <c r="K29" s="140"/>
      <c r="L29" s="140"/>
      <c r="M29" s="140"/>
      <c r="N29" s="140"/>
      <c r="O29" s="140"/>
      <c r="P29" s="140"/>
      <c r="Q29" s="140"/>
      <c r="R29" s="140"/>
    </row>
    <row r="30" customFormat="false" ht="12.9" hidden="false" customHeight="false" outlineLevel="0" collapsed="false">
      <c r="A30" s="141" t="s">
        <v>195</v>
      </c>
      <c r="B30" s="141"/>
      <c r="C30" s="141"/>
      <c r="D30" s="141"/>
      <c r="E30" s="141"/>
      <c r="F30" s="141"/>
      <c r="G30" s="140"/>
      <c r="H30" s="140"/>
      <c r="I30" s="140"/>
      <c r="J30" s="140"/>
      <c r="K30" s="140"/>
      <c r="L30" s="140"/>
      <c r="M30" s="140"/>
      <c r="N30" s="140"/>
      <c r="O30" s="140"/>
      <c r="P30" s="140"/>
      <c r="Q30" s="140"/>
      <c r="R30" s="123" t="s">
        <v>238</v>
      </c>
      <c r="U30" s="124" t="s">
        <v>239</v>
      </c>
      <c r="V30" s="124"/>
      <c r="W30" s="125" t="str">
        <f aca="false">CONCATENATE(S31,T31,S32,T32,S33,T33,S34,T34,S35,T35,S36,T36,S37,T37,S38,T38,S39,T39,S40,T40,S41,T41,S42,T42,S43,T43,S44,T44,S45,T45,S46,T46,S47,,T47,S48,T48,S49,T49,S50,T50,S51,T51,)</f>
        <v/>
      </c>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6" t="str">
        <f aca="false">IF(W30="","",W30)</f>
        <v/>
      </c>
    </row>
    <row r="31" customFormat="false" ht="12.9" hidden="false" customHeight="false" outlineLevel="0" collapsed="false">
      <c r="A31" s="127" t="s">
        <v>240</v>
      </c>
      <c r="B31" s="127"/>
      <c r="C31" s="127"/>
      <c r="D31" s="127"/>
      <c r="E31" s="127"/>
      <c r="F31" s="127"/>
      <c r="G31" s="128"/>
      <c r="H31" s="128"/>
      <c r="I31" s="128"/>
      <c r="J31" s="129"/>
      <c r="K31" s="130"/>
      <c r="L31" s="130"/>
      <c r="M31" s="130"/>
      <c r="N31" s="130"/>
      <c r="O31" s="130"/>
      <c r="P31" s="130"/>
      <c r="Q31" s="130"/>
      <c r="R31" s="135"/>
      <c r="S31" s="114" t="str">
        <f aca="false">IF(G31="","",CONCATENATE(G31,R31))</f>
        <v/>
      </c>
      <c r="T31" s="114" t="str">
        <f aca="false">IF(G32="","",", ")</f>
        <v/>
      </c>
      <c r="U31" s="132" t="s">
        <v>241</v>
      </c>
      <c r="V31" s="132"/>
      <c r="W31" s="133" t="str">
        <f aca="false">S31&amp;CHAR(10)&amp;S32&amp;CHAR(10)&amp;S33&amp;CHAR(10)&amp;S34&amp;CHAR(10)&amp;S35&amp;CHAR(10)&amp;S36&amp;CHAR(10)&amp;S37&amp;CHAR(10)&amp;S38&amp;CHAR(10)&amp;S39&amp;CHAR(10)&amp;S40&amp;CHAR(10)&amp;S41&amp;CHAR(10)&amp;S42&amp;CHAR(10)&amp;S43&amp;CHAR(10)&amp;S44&amp;CHAR(10)&amp;S45&amp;CHAR(10)&amp;S46&amp;CHAR(10)&amp;S47&amp;CHAR(10)&amp;S48&amp;CHAR(10)&amp;S49&amp;CHAR(10)&amp;S50&amp;CHAR(10)&amp;S51</f>
        <v>
</v>
      </c>
      <c r="X31" s="133"/>
      <c r="Y31" s="133"/>
      <c r="Z31" s="133"/>
    </row>
    <row r="32" customFormat="false" ht="12.45" hidden="false" customHeight="false" outlineLevel="0" collapsed="false">
      <c r="A32" s="134" t="s">
        <v>242</v>
      </c>
      <c r="B32" s="134"/>
      <c r="C32" s="134"/>
      <c r="D32" s="134"/>
      <c r="E32" s="134"/>
      <c r="F32" s="134"/>
      <c r="G32" s="128"/>
      <c r="H32" s="128"/>
      <c r="I32" s="128"/>
      <c r="J32" s="129"/>
      <c r="K32" s="130"/>
      <c r="L32" s="130"/>
      <c r="M32" s="130"/>
      <c r="N32" s="130"/>
      <c r="O32" s="130"/>
      <c r="P32" s="130"/>
      <c r="Q32" s="130"/>
      <c r="R32" s="135"/>
      <c r="S32" s="114" t="str">
        <f aca="false">IF(G32="","",CONCATENATE(G32,R32))</f>
        <v/>
      </c>
      <c r="T32" s="114" t="str">
        <f aca="false">IF(G33="","",", ")</f>
        <v/>
      </c>
      <c r="W32" s="133"/>
      <c r="X32" s="133"/>
      <c r="Y32" s="133"/>
      <c r="Z32" s="133"/>
    </row>
    <row r="33" customFormat="false" ht="12.45" hidden="false" customHeight="false" outlineLevel="0" collapsed="false">
      <c r="A33" s="127" t="s">
        <v>243</v>
      </c>
      <c r="B33" s="127"/>
      <c r="C33" s="127"/>
      <c r="D33" s="127"/>
      <c r="E33" s="127"/>
      <c r="F33" s="127"/>
      <c r="G33" s="128"/>
      <c r="H33" s="128"/>
      <c r="I33" s="128"/>
      <c r="J33" s="129"/>
      <c r="K33" s="130"/>
      <c r="L33" s="130"/>
      <c r="M33" s="130"/>
      <c r="N33" s="130"/>
      <c r="O33" s="130"/>
      <c r="P33" s="130"/>
      <c r="Q33" s="130"/>
      <c r="R33" s="135"/>
      <c r="S33" s="114" t="str">
        <f aca="false">IF(G33="","",CONCATENATE(G33,R33))</f>
        <v/>
      </c>
      <c r="T33" s="114" t="str">
        <f aca="false">IF(G34="","",", ")</f>
        <v/>
      </c>
      <c r="W33" s="133"/>
      <c r="X33" s="133"/>
      <c r="Y33" s="133"/>
      <c r="Z33" s="133"/>
    </row>
    <row r="34" customFormat="false" ht="12.45" hidden="false" customHeight="false" outlineLevel="0" collapsed="false">
      <c r="A34" s="127" t="s">
        <v>244</v>
      </c>
      <c r="B34" s="127"/>
      <c r="C34" s="127"/>
      <c r="D34" s="127"/>
      <c r="E34" s="127"/>
      <c r="F34" s="127"/>
      <c r="G34" s="128"/>
      <c r="H34" s="128"/>
      <c r="I34" s="128"/>
      <c r="J34" s="129"/>
      <c r="K34" s="130"/>
      <c r="L34" s="130"/>
      <c r="M34" s="130"/>
      <c r="N34" s="130"/>
      <c r="O34" s="130"/>
      <c r="P34" s="130"/>
      <c r="Q34" s="130"/>
      <c r="R34" s="135"/>
      <c r="S34" s="114" t="str">
        <f aca="false">IF(G34="","",CONCATENATE(G34,R34))</f>
        <v/>
      </c>
      <c r="T34" s="114" t="str">
        <f aca="false">IF(G35="","",", ")</f>
        <v/>
      </c>
      <c r="W34" s="133"/>
      <c r="X34" s="133"/>
      <c r="Y34" s="133"/>
      <c r="Z34" s="133"/>
    </row>
    <row r="35" customFormat="false" ht="12.45" hidden="false" customHeight="false" outlineLevel="0" collapsed="false">
      <c r="A35" s="134" t="s">
        <v>245</v>
      </c>
      <c r="B35" s="134"/>
      <c r="C35" s="134"/>
      <c r="D35" s="134"/>
      <c r="E35" s="134"/>
      <c r="F35" s="134"/>
      <c r="G35" s="128"/>
      <c r="H35" s="128"/>
      <c r="I35" s="128"/>
      <c r="J35" s="129"/>
      <c r="K35" s="130"/>
      <c r="L35" s="130"/>
      <c r="M35" s="130"/>
      <c r="N35" s="130"/>
      <c r="O35" s="130"/>
      <c r="P35" s="130"/>
      <c r="Q35" s="130"/>
      <c r="R35" s="135"/>
      <c r="S35" s="114" t="str">
        <f aca="false">IF(G35="","",CONCATENATE(G35,R35))</f>
        <v/>
      </c>
      <c r="T35" s="114" t="str">
        <f aca="false">IF(G36="","",", ")</f>
        <v/>
      </c>
      <c r="W35" s="133"/>
      <c r="X35" s="133"/>
      <c r="Y35" s="133"/>
      <c r="Z35" s="133"/>
    </row>
    <row r="36" customFormat="false" ht="12.45" hidden="false" customHeight="false" outlineLevel="0" collapsed="false">
      <c r="A36" s="134" t="s">
        <v>246</v>
      </c>
      <c r="B36" s="134"/>
      <c r="C36" s="134"/>
      <c r="D36" s="134"/>
      <c r="E36" s="134"/>
      <c r="F36" s="134"/>
      <c r="G36" s="128"/>
      <c r="H36" s="128"/>
      <c r="I36" s="128"/>
      <c r="J36" s="129"/>
      <c r="K36" s="130"/>
      <c r="L36" s="130"/>
      <c r="M36" s="130"/>
      <c r="N36" s="130"/>
      <c r="O36" s="130"/>
      <c r="P36" s="130"/>
      <c r="Q36" s="130"/>
      <c r="R36" s="135"/>
      <c r="S36" s="114" t="str">
        <f aca="false">IF(G36="","",CONCATENATE(G36,R36))</f>
        <v/>
      </c>
      <c r="T36" s="114" t="str">
        <f aca="false">IF(G37="","",", ")</f>
        <v/>
      </c>
      <c r="W36" s="133"/>
      <c r="X36" s="133"/>
      <c r="Y36" s="133"/>
      <c r="Z36" s="133"/>
    </row>
    <row r="37" customFormat="false" ht="12.45" hidden="false" customHeight="false" outlineLevel="0" collapsed="false">
      <c r="A37" s="134" t="s">
        <v>247</v>
      </c>
      <c r="B37" s="134"/>
      <c r="C37" s="134"/>
      <c r="D37" s="134"/>
      <c r="E37" s="134"/>
      <c r="F37" s="134"/>
      <c r="G37" s="128"/>
      <c r="H37" s="128"/>
      <c r="I37" s="128"/>
      <c r="J37" s="129"/>
      <c r="K37" s="130"/>
      <c r="L37" s="130"/>
      <c r="M37" s="130"/>
      <c r="N37" s="130"/>
      <c r="O37" s="130"/>
      <c r="P37" s="130"/>
      <c r="Q37" s="130"/>
      <c r="R37" s="135"/>
      <c r="S37" s="114" t="str">
        <f aca="false">IF(G37="","",CONCATENATE(G37,R37))</f>
        <v/>
      </c>
      <c r="T37" s="114" t="str">
        <f aca="false">IF(G38="","",", ")</f>
        <v/>
      </c>
      <c r="W37" s="133"/>
      <c r="X37" s="133"/>
      <c r="Y37" s="133"/>
      <c r="Z37" s="133"/>
    </row>
    <row r="38" customFormat="false" ht="12.45" hidden="false" customHeight="false" outlineLevel="0" collapsed="false">
      <c r="A38" s="134" t="s">
        <v>248</v>
      </c>
      <c r="B38" s="134"/>
      <c r="C38" s="134"/>
      <c r="D38" s="134"/>
      <c r="E38" s="134"/>
      <c r="F38" s="134"/>
      <c r="G38" s="128"/>
      <c r="H38" s="128"/>
      <c r="I38" s="128"/>
      <c r="J38" s="129"/>
      <c r="K38" s="130"/>
      <c r="L38" s="130"/>
      <c r="M38" s="130"/>
      <c r="N38" s="130"/>
      <c r="O38" s="130"/>
      <c r="P38" s="130"/>
      <c r="Q38" s="130"/>
      <c r="R38" s="135"/>
      <c r="S38" s="114" t="str">
        <f aca="false">IF(G38="","",CONCATENATE(G38,R38))</f>
        <v/>
      </c>
      <c r="T38" s="114" t="str">
        <f aca="false">IF(G39="","",", ")</f>
        <v/>
      </c>
      <c r="W38" s="133"/>
      <c r="X38" s="133"/>
      <c r="Y38" s="133"/>
      <c r="Z38" s="133"/>
    </row>
    <row r="39" customFormat="false" ht="12.45" hidden="false" customHeight="false" outlineLevel="0" collapsed="false">
      <c r="A39" s="134" t="s">
        <v>249</v>
      </c>
      <c r="B39" s="134"/>
      <c r="C39" s="134"/>
      <c r="D39" s="134"/>
      <c r="E39" s="134"/>
      <c r="F39" s="134"/>
      <c r="G39" s="128"/>
      <c r="H39" s="128"/>
      <c r="I39" s="128"/>
      <c r="J39" s="129"/>
      <c r="K39" s="130"/>
      <c r="L39" s="130"/>
      <c r="M39" s="130"/>
      <c r="N39" s="130"/>
      <c r="O39" s="130"/>
      <c r="P39" s="130"/>
      <c r="Q39" s="130"/>
      <c r="R39" s="135"/>
      <c r="S39" s="114" t="str">
        <f aca="false">IF(G39="","",CONCATENATE(G39,R39))</f>
        <v/>
      </c>
      <c r="T39" s="114" t="str">
        <f aca="false">IF(G40="","",", ")</f>
        <v/>
      </c>
      <c r="W39" s="133"/>
      <c r="X39" s="133"/>
      <c r="Y39" s="133"/>
      <c r="Z39" s="133"/>
    </row>
    <row r="40" customFormat="false" ht="12.45" hidden="false" customHeight="false" outlineLevel="0" collapsed="false">
      <c r="A40" s="134" t="s">
        <v>250</v>
      </c>
      <c r="B40" s="134"/>
      <c r="C40" s="134"/>
      <c r="D40" s="134"/>
      <c r="E40" s="134"/>
      <c r="F40" s="134"/>
      <c r="G40" s="128"/>
      <c r="H40" s="128"/>
      <c r="I40" s="128"/>
      <c r="J40" s="129"/>
      <c r="K40" s="130"/>
      <c r="L40" s="130"/>
      <c r="M40" s="130"/>
      <c r="N40" s="130"/>
      <c r="O40" s="130"/>
      <c r="P40" s="130"/>
      <c r="Q40" s="130"/>
      <c r="R40" s="135"/>
      <c r="S40" s="114" t="str">
        <f aca="false">IF(G40="","",CONCATENATE(G40,R40))</f>
        <v/>
      </c>
      <c r="T40" s="114" t="str">
        <f aca="false">IF(G41="","",", ")</f>
        <v/>
      </c>
      <c r="W40" s="133"/>
      <c r="X40" s="133"/>
      <c r="Y40" s="133"/>
      <c r="Z40" s="133"/>
    </row>
    <row r="41" customFormat="false" ht="12.45" hidden="false" customHeight="false" outlineLevel="0" collapsed="false">
      <c r="A41" s="134" t="s">
        <v>251</v>
      </c>
      <c r="B41" s="134"/>
      <c r="C41" s="134"/>
      <c r="D41" s="134"/>
      <c r="E41" s="134"/>
      <c r="F41" s="134"/>
      <c r="G41" s="128"/>
      <c r="H41" s="128"/>
      <c r="I41" s="128"/>
      <c r="J41" s="129"/>
      <c r="K41" s="130"/>
      <c r="L41" s="130"/>
      <c r="M41" s="130"/>
      <c r="N41" s="130"/>
      <c r="O41" s="130"/>
      <c r="P41" s="130"/>
      <c r="Q41" s="130"/>
      <c r="R41" s="135"/>
      <c r="S41" s="114" t="str">
        <f aca="false">IF(G41="","",CONCATENATE(G41,R41))</f>
        <v/>
      </c>
      <c r="T41" s="114" t="str">
        <f aca="false">IF(G42="","",", ")</f>
        <v/>
      </c>
      <c r="W41" s="133"/>
      <c r="X41" s="133"/>
      <c r="Y41" s="133"/>
      <c r="Z41" s="133"/>
    </row>
    <row r="42" customFormat="false" ht="12.45" hidden="false" customHeight="false" outlineLevel="0" collapsed="false">
      <c r="A42" s="134" t="s">
        <v>252</v>
      </c>
      <c r="B42" s="134"/>
      <c r="C42" s="134"/>
      <c r="D42" s="134"/>
      <c r="E42" s="134"/>
      <c r="F42" s="134"/>
      <c r="G42" s="128"/>
      <c r="H42" s="128"/>
      <c r="I42" s="128"/>
      <c r="J42" s="129"/>
      <c r="K42" s="130"/>
      <c r="L42" s="130"/>
      <c r="M42" s="130"/>
      <c r="N42" s="130"/>
      <c r="O42" s="130"/>
      <c r="P42" s="130"/>
      <c r="Q42" s="130"/>
      <c r="R42" s="135"/>
      <c r="S42" s="114" t="str">
        <f aca="false">IF(G42="","",CONCATENATE(G42,R42))</f>
        <v/>
      </c>
      <c r="T42" s="114" t="str">
        <f aca="false">IF(G43="","",", ")</f>
        <v/>
      </c>
      <c r="W42" s="133"/>
      <c r="X42" s="133"/>
      <c r="Y42" s="133"/>
      <c r="Z42" s="133"/>
    </row>
    <row r="43" customFormat="false" ht="12.45" hidden="false" customHeight="false" outlineLevel="0" collapsed="false">
      <c r="A43" s="134"/>
      <c r="B43" s="134"/>
      <c r="C43" s="134"/>
      <c r="D43" s="134"/>
      <c r="E43" s="134"/>
      <c r="F43" s="134"/>
      <c r="G43" s="128"/>
      <c r="H43" s="128"/>
      <c r="I43" s="128"/>
      <c r="J43" s="129"/>
      <c r="K43" s="130"/>
      <c r="L43" s="130"/>
      <c r="M43" s="130"/>
      <c r="N43" s="130"/>
      <c r="O43" s="130"/>
      <c r="P43" s="130"/>
      <c r="Q43" s="130"/>
      <c r="R43" s="135"/>
      <c r="S43" s="114" t="str">
        <f aca="false">IF(G43="","",CONCATENATE(G43,R43))</f>
        <v/>
      </c>
      <c r="T43" s="114" t="str">
        <f aca="false">IF(G44="","",", ")</f>
        <v/>
      </c>
      <c r="W43" s="133"/>
      <c r="X43" s="133"/>
      <c r="Y43" s="133"/>
      <c r="Z43" s="133"/>
    </row>
    <row r="44" customFormat="false" ht="12.45" hidden="false" customHeight="false" outlineLevel="0" collapsed="false">
      <c r="A44" s="134"/>
      <c r="B44" s="134"/>
      <c r="C44" s="134"/>
      <c r="D44" s="134"/>
      <c r="E44" s="134"/>
      <c r="F44" s="134"/>
      <c r="G44" s="128"/>
      <c r="H44" s="128"/>
      <c r="I44" s="128"/>
      <c r="J44" s="129"/>
      <c r="K44" s="130"/>
      <c r="L44" s="130"/>
      <c r="M44" s="130"/>
      <c r="N44" s="130"/>
      <c r="O44" s="130"/>
      <c r="P44" s="130"/>
      <c r="Q44" s="130"/>
      <c r="R44" s="135"/>
      <c r="S44" s="114" t="str">
        <f aca="false">IF(G44="","",CONCATENATE(G44,R44))</f>
        <v/>
      </c>
      <c r="T44" s="114" t="str">
        <f aca="false">IF(G45="","",", ")</f>
        <v/>
      </c>
      <c r="W44" s="133"/>
      <c r="X44" s="133"/>
      <c r="Y44" s="133"/>
      <c r="Z44" s="133"/>
    </row>
    <row r="45" customFormat="false" ht="12.45" hidden="false" customHeight="false" outlineLevel="0" collapsed="false">
      <c r="A45" s="134"/>
      <c r="B45" s="134"/>
      <c r="C45" s="134"/>
      <c r="D45" s="134"/>
      <c r="E45" s="134"/>
      <c r="F45" s="134"/>
      <c r="G45" s="128"/>
      <c r="H45" s="128"/>
      <c r="I45" s="128"/>
      <c r="J45" s="129"/>
      <c r="K45" s="130"/>
      <c r="L45" s="130"/>
      <c r="M45" s="130"/>
      <c r="N45" s="130"/>
      <c r="O45" s="130"/>
      <c r="P45" s="130"/>
      <c r="Q45" s="130"/>
      <c r="R45" s="135"/>
      <c r="S45" s="114" t="str">
        <f aca="false">IF(G45="","",CONCATENATE(G45,R45))</f>
        <v/>
      </c>
      <c r="T45" s="114" t="str">
        <f aca="false">IF(G46="","",", ")</f>
        <v/>
      </c>
      <c r="W45" s="133"/>
      <c r="X45" s="133"/>
      <c r="Y45" s="133"/>
      <c r="Z45" s="133"/>
    </row>
    <row r="46" customFormat="false" ht="12.45" hidden="false" customHeight="false" outlineLevel="0" collapsed="false">
      <c r="A46" s="134"/>
      <c r="B46" s="134"/>
      <c r="C46" s="134"/>
      <c r="D46" s="134"/>
      <c r="E46" s="134"/>
      <c r="F46" s="134"/>
      <c r="G46" s="128"/>
      <c r="H46" s="128"/>
      <c r="I46" s="128"/>
      <c r="J46" s="129"/>
      <c r="K46" s="130"/>
      <c r="L46" s="130"/>
      <c r="M46" s="130"/>
      <c r="N46" s="130"/>
      <c r="O46" s="130"/>
      <c r="P46" s="130"/>
      <c r="Q46" s="130"/>
      <c r="R46" s="135"/>
      <c r="S46" s="114" t="str">
        <f aca="false">IF(G46="","",CONCATENATE(G46,R46))</f>
        <v/>
      </c>
      <c r="T46" s="114" t="str">
        <f aca="false">IF(G47="","",", ")</f>
        <v/>
      </c>
      <c r="W46" s="133"/>
      <c r="X46" s="133"/>
      <c r="Y46" s="133"/>
      <c r="Z46" s="133"/>
    </row>
    <row r="47" customFormat="false" ht="12.45" hidden="false" customHeight="false" outlineLevel="0" collapsed="false">
      <c r="A47" s="134"/>
      <c r="B47" s="134"/>
      <c r="C47" s="134"/>
      <c r="D47" s="134"/>
      <c r="E47" s="134"/>
      <c r="F47" s="134"/>
      <c r="G47" s="128"/>
      <c r="H47" s="128"/>
      <c r="I47" s="128"/>
      <c r="J47" s="129"/>
      <c r="K47" s="130"/>
      <c r="L47" s="130"/>
      <c r="M47" s="130"/>
      <c r="N47" s="130"/>
      <c r="O47" s="130"/>
      <c r="P47" s="130"/>
      <c r="Q47" s="130"/>
      <c r="R47" s="135"/>
      <c r="S47" s="114" t="str">
        <f aca="false">IF(G47="","",CONCATENATE(G47,R47))</f>
        <v/>
      </c>
      <c r="T47" s="114" t="str">
        <f aca="false">IF(G48="","",", ")</f>
        <v/>
      </c>
      <c r="W47" s="133"/>
      <c r="X47" s="133"/>
      <c r="Y47" s="133"/>
      <c r="Z47" s="133"/>
    </row>
    <row r="48" customFormat="false" ht="12.45" hidden="false" customHeight="false" outlineLevel="0" collapsed="false">
      <c r="A48" s="134"/>
      <c r="B48" s="134"/>
      <c r="C48" s="134"/>
      <c r="D48" s="134"/>
      <c r="E48" s="134"/>
      <c r="F48" s="134"/>
      <c r="G48" s="128"/>
      <c r="H48" s="128"/>
      <c r="I48" s="128"/>
      <c r="J48" s="129"/>
      <c r="K48" s="130"/>
      <c r="L48" s="130"/>
      <c r="M48" s="130"/>
      <c r="N48" s="130"/>
      <c r="O48" s="130"/>
      <c r="P48" s="130"/>
      <c r="Q48" s="130"/>
      <c r="R48" s="135"/>
      <c r="S48" s="114" t="str">
        <f aca="false">IF(G48="","",CONCATENATE(G48,R48))</f>
        <v/>
      </c>
      <c r="T48" s="114" t="str">
        <f aca="false">IF(G49="","",", ")</f>
        <v/>
      </c>
      <c r="W48" s="133"/>
      <c r="X48" s="133"/>
      <c r="Y48" s="133"/>
      <c r="Z48" s="133"/>
    </row>
    <row r="49" customFormat="false" ht="12.45" hidden="false" customHeight="false" outlineLevel="0" collapsed="false">
      <c r="A49" s="134"/>
      <c r="B49" s="134"/>
      <c r="C49" s="134"/>
      <c r="D49" s="134"/>
      <c r="E49" s="134"/>
      <c r="F49" s="134"/>
      <c r="G49" s="128"/>
      <c r="H49" s="128"/>
      <c r="I49" s="128"/>
      <c r="J49" s="129"/>
      <c r="K49" s="130"/>
      <c r="L49" s="130"/>
      <c r="M49" s="130"/>
      <c r="N49" s="130"/>
      <c r="O49" s="130"/>
      <c r="P49" s="130"/>
      <c r="Q49" s="130"/>
      <c r="R49" s="135"/>
      <c r="S49" s="114" t="str">
        <f aca="false">IF(G49="","",CONCATENATE(G49,R49))</f>
        <v/>
      </c>
      <c r="T49" s="114" t="str">
        <f aca="false">IF(G50="","",", ")</f>
        <v/>
      </c>
      <c r="W49" s="133"/>
      <c r="X49" s="133"/>
      <c r="Y49" s="133"/>
      <c r="Z49" s="133"/>
    </row>
    <row r="50" customFormat="false" ht="12.45" hidden="false" customHeight="false" outlineLevel="0" collapsed="false">
      <c r="A50" s="134"/>
      <c r="B50" s="134"/>
      <c r="C50" s="134"/>
      <c r="D50" s="134"/>
      <c r="E50" s="134"/>
      <c r="F50" s="134"/>
      <c r="G50" s="128"/>
      <c r="H50" s="128"/>
      <c r="I50" s="128"/>
      <c r="J50" s="129"/>
      <c r="K50" s="130"/>
      <c r="L50" s="130"/>
      <c r="M50" s="130"/>
      <c r="N50" s="130"/>
      <c r="O50" s="130"/>
      <c r="P50" s="130"/>
      <c r="Q50" s="130"/>
      <c r="R50" s="135"/>
      <c r="S50" s="114" t="str">
        <f aca="false">IF(G50="","",CONCATENATE(G50,R50))</f>
        <v/>
      </c>
      <c r="T50" s="114" t="str">
        <f aca="false">IF(G51="","",", ")</f>
        <v/>
      </c>
      <c r="W50" s="133"/>
      <c r="X50" s="133"/>
      <c r="Y50" s="133"/>
      <c r="Z50" s="133"/>
    </row>
    <row r="51" customFormat="false" ht="12.45" hidden="false" customHeight="false" outlineLevel="0" collapsed="false">
      <c r="A51" s="127"/>
      <c r="B51" s="127"/>
      <c r="C51" s="127"/>
      <c r="D51" s="127"/>
      <c r="E51" s="127"/>
      <c r="F51" s="127"/>
      <c r="G51" s="128"/>
      <c r="H51" s="128"/>
      <c r="I51" s="128"/>
      <c r="J51" s="129"/>
      <c r="K51" s="130"/>
      <c r="L51" s="130"/>
      <c r="M51" s="130"/>
      <c r="N51" s="130"/>
      <c r="O51" s="130"/>
      <c r="P51" s="130"/>
      <c r="Q51" s="130"/>
      <c r="R51" s="135"/>
      <c r="S51" s="114" t="str">
        <f aca="false">IF(G51="","",CONCATENATE(G51,R51))</f>
        <v/>
      </c>
      <c r="T51" s="114" t="str">
        <f aca="false">IF(G52="","",", ")</f>
        <v/>
      </c>
      <c r="W51" s="133"/>
      <c r="X51" s="133"/>
      <c r="Y51" s="133"/>
      <c r="Z51" s="133"/>
    </row>
    <row r="52" customFormat="false" ht="12.45" hidden="false" customHeight="false" outlineLevel="0" collapsed="false">
      <c r="A52" s="121"/>
      <c r="B52" s="121"/>
      <c r="C52" s="121"/>
      <c r="D52" s="121"/>
      <c r="E52" s="121"/>
      <c r="F52" s="121"/>
      <c r="G52" s="140"/>
      <c r="H52" s="140"/>
      <c r="I52" s="140"/>
      <c r="J52" s="140"/>
      <c r="K52" s="140"/>
      <c r="L52" s="140"/>
      <c r="M52" s="140"/>
      <c r="N52" s="140"/>
      <c r="O52" s="140"/>
      <c r="P52" s="140"/>
      <c r="Q52" s="140"/>
      <c r="R52" s="140"/>
    </row>
    <row r="53" customFormat="false" ht="12.9" hidden="false" customHeight="false" outlineLevel="0" collapsed="false">
      <c r="A53" s="121"/>
      <c r="B53" s="121"/>
      <c r="C53" s="121"/>
      <c r="D53" s="121"/>
      <c r="E53" s="121"/>
      <c r="F53" s="121"/>
      <c r="G53" s="140"/>
      <c r="H53" s="140"/>
      <c r="I53" s="140"/>
      <c r="J53" s="140"/>
      <c r="K53" s="140"/>
      <c r="L53" s="140"/>
      <c r="M53" s="140"/>
      <c r="N53" s="140"/>
      <c r="O53" s="140"/>
      <c r="P53" s="140"/>
      <c r="Q53" s="140"/>
      <c r="R53" s="140"/>
    </row>
    <row r="54" customFormat="false" ht="12.9" hidden="false" customHeight="false" outlineLevel="0" collapsed="false">
      <c r="A54" s="141" t="s">
        <v>253</v>
      </c>
      <c r="B54" s="141"/>
      <c r="C54" s="141"/>
      <c r="D54" s="141"/>
      <c r="E54" s="141"/>
      <c r="F54" s="141"/>
      <c r="G54" s="140"/>
      <c r="H54" s="140"/>
      <c r="I54" s="140"/>
      <c r="J54" s="140"/>
      <c r="K54" s="140"/>
      <c r="L54" s="140"/>
      <c r="M54" s="140"/>
      <c r="N54" s="140"/>
      <c r="O54" s="140"/>
      <c r="P54" s="140"/>
      <c r="Q54" s="140"/>
      <c r="R54" s="123" t="s">
        <v>238</v>
      </c>
      <c r="U54" s="124" t="s">
        <v>239</v>
      </c>
      <c r="V54" s="124"/>
      <c r="W54" s="125" t="str">
        <f aca="false">CONCATENATE(S55,T55,S56,T56,S57,T57,S58,T58,S59,T59,S60,T60,S61,T61,S62,T62,S63,T63,S64,T64,S65,T65,S66,T66,S67,T67,S68,T68,S69,T69,S70,T70,S71,,T71,S72,T72,S73,T73,S74,T74,S75,T75,S76,T76,S77,T77,S78,T78,S79,T79,S80,T80,S81,T81,S82,T82,S83,T83,S84,T84,S85,T85,S86,T86,S87,T87,S88,T88,S89,T89,S90,T90,S91,T91,S92,T92,S93,T93,S94,T94,)</f>
        <v/>
      </c>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6" t="str">
        <f aca="false">IF(W54="","",W54)</f>
        <v/>
      </c>
    </row>
    <row r="55" customFormat="false" ht="12.9" hidden="false" customHeight="false" outlineLevel="0" collapsed="false">
      <c r="A55" s="127" t="s">
        <v>240</v>
      </c>
      <c r="B55" s="127"/>
      <c r="C55" s="127"/>
      <c r="D55" s="127"/>
      <c r="E55" s="127"/>
      <c r="F55" s="127"/>
      <c r="G55" s="128"/>
      <c r="H55" s="128"/>
      <c r="I55" s="128"/>
      <c r="J55" s="129"/>
      <c r="K55" s="130"/>
      <c r="L55" s="130"/>
      <c r="M55" s="130"/>
      <c r="N55" s="130"/>
      <c r="O55" s="130"/>
      <c r="P55" s="130"/>
      <c r="Q55" s="130"/>
      <c r="R55" s="135"/>
      <c r="S55" s="114" t="str">
        <f aca="false">IF(G55="","",CONCATENATE(G55,R55))</f>
        <v/>
      </c>
      <c r="T55" s="114" t="str">
        <f aca="false">IF(G56="","",", ")</f>
        <v/>
      </c>
      <c r="U55" s="132" t="s">
        <v>241</v>
      </c>
      <c r="V55" s="132"/>
      <c r="W55" s="133" t="str">
        <f aca="false">S55&amp;CHAR(10)&amp;S56&amp;CHAR(10)&amp;S57&amp;CHAR(10)&amp;S58&amp;CHAR(10)&amp;S59&amp;CHAR(10)&amp;S60&amp;CHAR(10)&amp;S61&amp;CHAR(10)&amp;S62&amp;CHAR(10)&amp;S63&amp;CHAR(10)&amp;S64&amp;CHAR(10)&amp;S65&amp;CHAR(10)&amp;S66&amp;CHAR(10)&amp;S67&amp;CHAR(10)&amp;S68&amp;CHAR(10)&amp;S69&amp;CHAR(10)&amp;S70&amp;CHAR(10)&amp;S71&amp;CHAR(10)&amp;S72&amp;CHAR(10)&amp;S73&amp;CHAR(10)&amp;S74&amp;CHAR(10)&amp;S75&amp;CHAR(10)&amp;S76&amp;CHAR(10)&amp;S77&amp;CHAR(10)&amp;S78&amp;CHAR(10)&amp;S79&amp;CHAR(10)&amp;S80&amp;CHAR(10)&amp;S81&amp;CHAR(10)&amp;S82&amp;CHAR(10)&amp;S83&amp;CHAR(10)&amp;S84&amp;CHAR(10)&amp;S85&amp;CHAR(10)&amp;S86&amp;CHAR(10)&amp;S87&amp;CHAR(10)&amp;S88&amp;CHAR(10)&amp;S89&amp;CHAR(10)&amp;S90&amp;CHAR(10)&amp;S91&amp;CHAR(10)&amp;S92&amp;CHAR(10)&amp;S93&amp;CHAR(10)&amp;S94</f>
        <v>
</v>
      </c>
      <c r="X55" s="133"/>
      <c r="Y55" s="133"/>
      <c r="Z55" s="133"/>
    </row>
    <row r="56" customFormat="false" ht="12.45" hidden="false" customHeight="false" outlineLevel="0" collapsed="false">
      <c r="A56" s="134" t="s">
        <v>242</v>
      </c>
      <c r="B56" s="134"/>
      <c r="C56" s="134"/>
      <c r="D56" s="134"/>
      <c r="E56" s="134"/>
      <c r="F56" s="134"/>
      <c r="G56" s="128"/>
      <c r="H56" s="128"/>
      <c r="I56" s="128"/>
      <c r="J56" s="129"/>
      <c r="K56" s="130"/>
      <c r="L56" s="130"/>
      <c r="M56" s="130"/>
      <c r="N56" s="130"/>
      <c r="O56" s="130"/>
      <c r="P56" s="130"/>
      <c r="Q56" s="130"/>
      <c r="R56" s="135"/>
      <c r="S56" s="114" t="str">
        <f aca="false">IF(G56="","",CONCATENATE(G56,R56))</f>
        <v/>
      </c>
      <c r="T56" s="114" t="str">
        <f aca="false">IF(G57="","",", ")</f>
        <v/>
      </c>
      <c r="W56" s="133"/>
      <c r="X56" s="133"/>
      <c r="Y56" s="133"/>
      <c r="Z56" s="133"/>
    </row>
    <row r="57" customFormat="false" ht="12.45" hidden="false" customHeight="false" outlineLevel="0" collapsed="false">
      <c r="A57" s="127" t="s">
        <v>243</v>
      </c>
      <c r="B57" s="127"/>
      <c r="C57" s="127"/>
      <c r="D57" s="127"/>
      <c r="E57" s="127"/>
      <c r="F57" s="127"/>
      <c r="G57" s="128"/>
      <c r="H57" s="128"/>
      <c r="I57" s="128"/>
      <c r="J57" s="129"/>
      <c r="K57" s="130"/>
      <c r="L57" s="130"/>
      <c r="M57" s="130"/>
      <c r="N57" s="130"/>
      <c r="O57" s="130"/>
      <c r="P57" s="130"/>
      <c r="Q57" s="130"/>
      <c r="R57" s="135"/>
      <c r="S57" s="114" t="str">
        <f aca="false">IF(G57="","",CONCATENATE(G57,R57))</f>
        <v/>
      </c>
      <c r="T57" s="114" t="str">
        <f aca="false">IF(G58="","",", ")</f>
        <v/>
      </c>
      <c r="W57" s="133"/>
      <c r="X57" s="133"/>
      <c r="Y57" s="133"/>
      <c r="Z57" s="133"/>
    </row>
    <row r="58" customFormat="false" ht="12.45" hidden="false" customHeight="false" outlineLevel="0" collapsed="false">
      <c r="A58" s="134" t="s">
        <v>244</v>
      </c>
      <c r="B58" s="134"/>
      <c r="C58" s="134"/>
      <c r="D58" s="134"/>
      <c r="E58" s="134"/>
      <c r="F58" s="134"/>
      <c r="G58" s="128"/>
      <c r="H58" s="128"/>
      <c r="I58" s="128"/>
      <c r="J58" s="129"/>
      <c r="K58" s="130"/>
      <c r="L58" s="130"/>
      <c r="M58" s="130"/>
      <c r="N58" s="130"/>
      <c r="O58" s="130"/>
      <c r="P58" s="130"/>
      <c r="Q58" s="130"/>
      <c r="R58" s="135"/>
      <c r="S58" s="114" t="str">
        <f aca="false">IF(G58="","",CONCATENATE(G58,R58))</f>
        <v/>
      </c>
      <c r="T58" s="114" t="str">
        <f aca="false">IF(G59="","",", ")</f>
        <v/>
      </c>
      <c r="W58" s="133"/>
      <c r="X58" s="133"/>
      <c r="Y58" s="133"/>
      <c r="Z58" s="133"/>
    </row>
    <row r="59" customFormat="false" ht="12.45" hidden="false" customHeight="false" outlineLevel="0" collapsed="false">
      <c r="A59" s="134" t="s">
        <v>245</v>
      </c>
      <c r="B59" s="134"/>
      <c r="C59" s="134"/>
      <c r="D59" s="134"/>
      <c r="E59" s="134"/>
      <c r="F59" s="134"/>
      <c r="G59" s="128"/>
      <c r="H59" s="128"/>
      <c r="I59" s="128"/>
      <c r="J59" s="129"/>
      <c r="K59" s="130"/>
      <c r="L59" s="130"/>
      <c r="M59" s="130"/>
      <c r="N59" s="130"/>
      <c r="O59" s="130"/>
      <c r="P59" s="130"/>
      <c r="Q59" s="130"/>
      <c r="R59" s="135"/>
      <c r="S59" s="114" t="str">
        <f aca="false">IF(G59="","",CONCATENATE(G59,R59))</f>
        <v/>
      </c>
      <c r="T59" s="114" t="str">
        <f aca="false">IF(G60="","",", ")</f>
        <v/>
      </c>
      <c r="W59" s="133"/>
      <c r="X59" s="133"/>
      <c r="Y59" s="133"/>
      <c r="Z59" s="133"/>
    </row>
    <row r="60" customFormat="false" ht="12.45" hidden="false" customHeight="false" outlineLevel="0" collapsed="false">
      <c r="A60" s="134" t="s">
        <v>246</v>
      </c>
      <c r="B60" s="134"/>
      <c r="C60" s="134"/>
      <c r="D60" s="134"/>
      <c r="E60" s="134"/>
      <c r="F60" s="134"/>
      <c r="G60" s="128"/>
      <c r="H60" s="128"/>
      <c r="I60" s="128"/>
      <c r="J60" s="129"/>
      <c r="K60" s="130"/>
      <c r="L60" s="130"/>
      <c r="M60" s="130"/>
      <c r="N60" s="130"/>
      <c r="O60" s="130"/>
      <c r="P60" s="130"/>
      <c r="Q60" s="130"/>
      <c r="R60" s="135"/>
      <c r="S60" s="114" t="str">
        <f aca="false">IF(G60="","",CONCATENATE(G60,R60))</f>
        <v/>
      </c>
      <c r="T60" s="114" t="str">
        <f aca="false">IF(G61="","",", ")</f>
        <v/>
      </c>
      <c r="W60" s="133"/>
      <c r="X60" s="133"/>
      <c r="Y60" s="133"/>
      <c r="Z60" s="133"/>
    </row>
    <row r="61" customFormat="false" ht="12.45" hidden="false" customHeight="false" outlineLevel="0" collapsed="false">
      <c r="A61" s="134" t="s">
        <v>247</v>
      </c>
      <c r="B61" s="134"/>
      <c r="C61" s="134"/>
      <c r="D61" s="134"/>
      <c r="E61" s="134"/>
      <c r="F61" s="134"/>
      <c r="G61" s="128"/>
      <c r="H61" s="128"/>
      <c r="I61" s="128"/>
      <c r="J61" s="129"/>
      <c r="K61" s="130"/>
      <c r="L61" s="130"/>
      <c r="M61" s="130"/>
      <c r="N61" s="130"/>
      <c r="O61" s="130"/>
      <c r="P61" s="130"/>
      <c r="Q61" s="130"/>
      <c r="R61" s="135"/>
      <c r="S61" s="114" t="str">
        <f aca="false">IF(G61="","",CONCATENATE(G61,R61))</f>
        <v/>
      </c>
      <c r="T61" s="114" t="str">
        <f aca="false">IF(G62="","",", ")</f>
        <v/>
      </c>
      <c r="W61" s="133"/>
      <c r="X61" s="133"/>
      <c r="Y61" s="133"/>
      <c r="Z61" s="133"/>
    </row>
    <row r="62" customFormat="false" ht="12.45" hidden="false" customHeight="false" outlineLevel="0" collapsed="false">
      <c r="A62" s="134" t="s">
        <v>248</v>
      </c>
      <c r="B62" s="134"/>
      <c r="C62" s="134"/>
      <c r="D62" s="134"/>
      <c r="E62" s="134"/>
      <c r="F62" s="134"/>
      <c r="G62" s="128"/>
      <c r="H62" s="128"/>
      <c r="I62" s="128"/>
      <c r="J62" s="129"/>
      <c r="K62" s="130"/>
      <c r="L62" s="130"/>
      <c r="M62" s="130"/>
      <c r="N62" s="130"/>
      <c r="O62" s="130"/>
      <c r="P62" s="130"/>
      <c r="Q62" s="130"/>
      <c r="R62" s="135"/>
      <c r="S62" s="114" t="str">
        <f aca="false">IF(G62="","",CONCATENATE(G62,R62))</f>
        <v/>
      </c>
      <c r="T62" s="114" t="str">
        <f aca="false">IF(G63="","",", ")</f>
        <v/>
      </c>
      <c r="W62" s="133"/>
      <c r="X62" s="133"/>
      <c r="Y62" s="133"/>
      <c r="Z62" s="133"/>
    </row>
    <row r="63" customFormat="false" ht="12.45" hidden="false" customHeight="false" outlineLevel="0" collapsed="false">
      <c r="A63" s="134" t="s">
        <v>249</v>
      </c>
      <c r="B63" s="134"/>
      <c r="C63" s="134"/>
      <c r="D63" s="134"/>
      <c r="E63" s="134"/>
      <c r="F63" s="134"/>
      <c r="G63" s="128"/>
      <c r="H63" s="128"/>
      <c r="I63" s="128"/>
      <c r="J63" s="129"/>
      <c r="K63" s="130"/>
      <c r="L63" s="130"/>
      <c r="M63" s="130"/>
      <c r="N63" s="130"/>
      <c r="O63" s="130"/>
      <c r="P63" s="130"/>
      <c r="Q63" s="130"/>
      <c r="R63" s="135"/>
      <c r="S63" s="114" t="str">
        <f aca="false">IF(G63="","",CONCATENATE(G63,R63))</f>
        <v/>
      </c>
      <c r="T63" s="114" t="str">
        <f aca="false">IF(G64="","",", ")</f>
        <v/>
      </c>
      <c r="W63" s="133"/>
      <c r="X63" s="133"/>
      <c r="Y63" s="133"/>
      <c r="Z63" s="133"/>
    </row>
    <row r="64" customFormat="false" ht="12.45" hidden="false" customHeight="false" outlineLevel="0" collapsed="false">
      <c r="A64" s="134" t="s">
        <v>250</v>
      </c>
      <c r="B64" s="134"/>
      <c r="C64" s="134"/>
      <c r="D64" s="134"/>
      <c r="E64" s="134"/>
      <c r="F64" s="134"/>
      <c r="G64" s="128"/>
      <c r="H64" s="128"/>
      <c r="I64" s="128"/>
      <c r="J64" s="129"/>
      <c r="K64" s="130"/>
      <c r="L64" s="130"/>
      <c r="M64" s="130"/>
      <c r="N64" s="130"/>
      <c r="O64" s="130"/>
      <c r="P64" s="130"/>
      <c r="Q64" s="130"/>
      <c r="R64" s="135"/>
      <c r="S64" s="114" t="str">
        <f aca="false">IF(G64="","",CONCATENATE(G64,R64))</f>
        <v/>
      </c>
      <c r="T64" s="114" t="str">
        <f aca="false">IF(G65="","",", ")</f>
        <v/>
      </c>
      <c r="W64" s="133"/>
      <c r="X64" s="133"/>
      <c r="Y64" s="133"/>
      <c r="Z64" s="133"/>
    </row>
    <row r="65" customFormat="false" ht="12.45" hidden="false" customHeight="false" outlineLevel="0" collapsed="false">
      <c r="A65" s="134" t="s">
        <v>251</v>
      </c>
      <c r="B65" s="134"/>
      <c r="C65" s="134"/>
      <c r="D65" s="134"/>
      <c r="E65" s="134"/>
      <c r="F65" s="134"/>
      <c r="G65" s="128"/>
      <c r="H65" s="128"/>
      <c r="I65" s="128"/>
      <c r="J65" s="129"/>
      <c r="K65" s="130"/>
      <c r="L65" s="130"/>
      <c r="M65" s="130"/>
      <c r="N65" s="130"/>
      <c r="O65" s="130"/>
      <c r="P65" s="130"/>
      <c r="Q65" s="130"/>
      <c r="R65" s="135"/>
      <c r="S65" s="114" t="str">
        <f aca="false">IF(G65="","",CONCATENATE(G65,R65))</f>
        <v/>
      </c>
      <c r="T65" s="114" t="str">
        <f aca="false">IF(G66="","",", ")</f>
        <v/>
      </c>
      <c r="W65" s="133"/>
      <c r="X65" s="133"/>
      <c r="Y65" s="133"/>
      <c r="Z65" s="133"/>
    </row>
    <row r="66" customFormat="false" ht="12.45" hidden="false" customHeight="false" outlineLevel="0" collapsed="false">
      <c r="A66" s="134" t="s">
        <v>252</v>
      </c>
      <c r="B66" s="134"/>
      <c r="C66" s="134"/>
      <c r="D66" s="134"/>
      <c r="E66" s="134"/>
      <c r="F66" s="134"/>
      <c r="G66" s="128"/>
      <c r="H66" s="128"/>
      <c r="I66" s="128"/>
      <c r="J66" s="129"/>
      <c r="K66" s="130"/>
      <c r="L66" s="130"/>
      <c r="M66" s="130"/>
      <c r="N66" s="130"/>
      <c r="O66" s="130"/>
      <c r="P66" s="130"/>
      <c r="Q66" s="130"/>
      <c r="R66" s="135"/>
      <c r="S66" s="114" t="str">
        <f aca="false">IF(G66="","",CONCATENATE(G66,R66))</f>
        <v/>
      </c>
      <c r="T66" s="114" t="str">
        <f aca="false">IF(G67="","",", ")</f>
        <v/>
      </c>
      <c r="W66" s="133"/>
      <c r="X66" s="133"/>
      <c r="Y66" s="133"/>
      <c r="Z66" s="133"/>
    </row>
    <row r="67" customFormat="false" ht="12.45" hidden="false" customHeight="false" outlineLevel="0" collapsed="false">
      <c r="A67" s="134"/>
      <c r="B67" s="134"/>
      <c r="C67" s="134"/>
      <c r="D67" s="134"/>
      <c r="E67" s="134"/>
      <c r="F67" s="134"/>
      <c r="G67" s="128"/>
      <c r="H67" s="128"/>
      <c r="I67" s="128"/>
      <c r="J67" s="129"/>
      <c r="K67" s="130"/>
      <c r="L67" s="130"/>
      <c r="M67" s="130"/>
      <c r="N67" s="130"/>
      <c r="O67" s="130"/>
      <c r="P67" s="130"/>
      <c r="Q67" s="130"/>
      <c r="R67" s="135"/>
      <c r="S67" s="114" t="str">
        <f aca="false">IF(G67="","",CONCATENATE(G67,R67))</f>
        <v/>
      </c>
      <c r="T67" s="114" t="str">
        <f aca="false">IF(G68="","",", ")</f>
        <v/>
      </c>
      <c r="W67" s="133"/>
      <c r="X67" s="133"/>
      <c r="Y67" s="133"/>
      <c r="Z67" s="133"/>
    </row>
    <row r="68" customFormat="false" ht="12.45" hidden="false" customHeight="false" outlineLevel="0" collapsed="false">
      <c r="A68" s="134"/>
      <c r="B68" s="134"/>
      <c r="C68" s="134"/>
      <c r="D68" s="134"/>
      <c r="E68" s="134"/>
      <c r="F68" s="134"/>
      <c r="G68" s="128"/>
      <c r="H68" s="128"/>
      <c r="I68" s="128"/>
      <c r="J68" s="129"/>
      <c r="K68" s="130"/>
      <c r="L68" s="130"/>
      <c r="M68" s="130"/>
      <c r="N68" s="130"/>
      <c r="O68" s="130"/>
      <c r="P68" s="130"/>
      <c r="Q68" s="130"/>
      <c r="R68" s="135"/>
      <c r="S68" s="114" t="str">
        <f aca="false">IF(G68="","",CONCATENATE(G68,R68))</f>
        <v/>
      </c>
      <c r="T68" s="114" t="str">
        <f aca="false">IF(G69="","",", ")</f>
        <v/>
      </c>
      <c r="W68" s="133"/>
      <c r="X68" s="133"/>
      <c r="Y68" s="133"/>
      <c r="Z68" s="133"/>
    </row>
    <row r="69" customFormat="false" ht="12.45" hidden="false" customHeight="false" outlineLevel="0" collapsed="false">
      <c r="A69" s="134"/>
      <c r="B69" s="134"/>
      <c r="C69" s="134"/>
      <c r="D69" s="134"/>
      <c r="E69" s="134"/>
      <c r="F69" s="134"/>
      <c r="G69" s="128"/>
      <c r="H69" s="128"/>
      <c r="I69" s="128"/>
      <c r="J69" s="129"/>
      <c r="K69" s="130"/>
      <c r="L69" s="130"/>
      <c r="M69" s="130"/>
      <c r="N69" s="130"/>
      <c r="O69" s="130"/>
      <c r="P69" s="130"/>
      <c r="Q69" s="130"/>
      <c r="R69" s="135"/>
      <c r="S69" s="114" t="str">
        <f aca="false">IF(G69="","",CONCATENATE(G69,R69))</f>
        <v/>
      </c>
      <c r="T69" s="114" t="str">
        <f aca="false">IF(G70="","",", ")</f>
        <v/>
      </c>
      <c r="W69" s="133"/>
      <c r="X69" s="133"/>
      <c r="Y69" s="133"/>
      <c r="Z69" s="133"/>
    </row>
    <row r="70" customFormat="false" ht="12.45" hidden="false" customHeight="false" outlineLevel="0" collapsed="false">
      <c r="A70" s="134"/>
      <c r="B70" s="134"/>
      <c r="C70" s="134"/>
      <c r="D70" s="134"/>
      <c r="E70" s="134"/>
      <c r="F70" s="134"/>
      <c r="G70" s="128"/>
      <c r="H70" s="128"/>
      <c r="I70" s="128"/>
      <c r="J70" s="129"/>
      <c r="K70" s="130"/>
      <c r="L70" s="130"/>
      <c r="M70" s="130"/>
      <c r="N70" s="130"/>
      <c r="O70" s="130"/>
      <c r="P70" s="130"/>
      <c r="Q70" s="130"/>
      <c r="R70" s="135"/>
      <c r="S70" s="114" t="str">
        <f aca="false">IF(G70="","",CONCATENATE(G70,R70))</f>
        <v/>
      </c>
      <c r="T70" s="114" t="str">
        <f aca="false">IF(G71="","",", ")</f>
        <v/>
      </c>
      <c r="W70" s="133"/>
      <c r="X70" s="133"/>
      <c r="Y70" s="133"/>
      <c r="Z70" s="133"/>
    </row>
    <row r="71" customFormat="false" ht="12.45" hidden="false" customHeight="false" outlineLevel="0" collapsed="false">
      <c r="A71" s="134"/>
      <c r="B71" s="134"/>
      <c r="C71" s="134"/>
      <c r="D71" s="134"/>
      <c r="E71" s="134"/>
      <c r="F71" s="134"/>
      <c r="G71" s="128"/>
      <c r="H71" s="128"/>
      <c r="I71" s="128"/>
      <c r="J71" s="129"/>
      <c r="K71" s="130"/>
      <c r="L71" s="130"/>
      <c r="M71" s="130"/>
      <c r="N71" s="130"/>
      <c r="O71" s="130"/>
      <c r="P71" s="130"/>
      <c r="Q71" s="130"/>
      <c r="R71" s="135"/>
      <c r="S71" s="114" t="str">
        <f aca="false">IF(G71="","",CONCATENATE(G71,R71))</f>
        <v/>
      </c>
      <c r="T71" s="114" t="str">
        <f aca="false">IF(G72="","",", ")</f>
        <v/>
      </c>
      <c r="W71" s="133"/>
      <c r="X71" s="133"/>
      <c r="Y71" s="133"/>
      <c r="Z71" s="133"/>
    </row>
    <row r="72" customFormat="false" ht="12.45" hidden="false" customHeight="false" outlineLevel="0" collapsed="false">
      <c r="A72" s="134"/>
      <c r="B72" s="134"/>
      <c r="C72" s="134"/>
      <c r="D72" s="134"/>
      <c r="E72" s="134"/>
      <c r="F72" s="134"/>
      <c r="G72" s="128"/>
      <c r="H72" s="128"/>
      <c r="I72" s="128"/>
      <c r="J72" s="129"/>
      <c r="K72" s="130"/>
      <c r="L72" s="130"/>
      <c r="M72" s="130"/>
      <c r="N72" s="130"/>
      <c r="O72" s="130"/>
      <c r="P72" s="130"/>
      <c r="Q72" s="130"/>
      <c r="R72" s="135"/>
      <c r="S72" s="114" t="str">
        <f aca="false">IF(G72="","",CONCATENATE(G72,R72))</f>
        <v/>
      </c>
      <c r="T72" s="114" t="str">
        <f aca="false">IF(G73="","",", ")</f>
        <v/>
      </c>
      <c r="W72" s="133"/>
      <c r="X72" s="133"/>
      <c r="Y72" s="133"/>
      <c r="Z72" s="133"/>
    </row>
    <row r="73" customFormat="false" ht="12.45" hidden="false" customHeight="false" outlineLevel="0" collapsed="false">
      <c r="A73" s="134"/>
      <c r="B73" s="134"/>
      <c r="C73" s="134"/>
      <c r="D73" s="134"/>
      <c r="E73" s="134"/>
      <c r="F73" s="134"/>
      <c r="G73" s="128"/>
      <c r="H73" s="128"/>
      <c r="I73" s="128"/>
      <c r="J73" s="129"/>
      <c r="K73" s="130"/>
      <c r="L73" s="130"/>
      <c r="M73" s="130"/>
      <c r="N73" s="130"/>
      <c r="O73" s="130"/>
      <c r="P73" s="130"/>
      <c r="Q73" s="130"/>
      <c r="R73" s="135"/>
      <c r="S73" s="114" t="str">
        <f aca="false">IF(G73="","",CONCATENATE(G73,R73))</f>
        <v/>
      </c>
      <c r="T73" s="114" t="str">
        <f aca="false">IF(G74="","",", ")</f>
        <v/>
      </c>
      <c r="W73" s="133"/>
      <c r="X73" s="133"/>
      <c r="Y73" s="133"/>
      <c r="Z73" s="133"/>
    </row>
    <row r="74" customFormat="false" ht="12.45" hidden="false" customHeight="false" outlineLevel="0" collapsed="false">
      <c r="A74" s="134"/>
      <c r="B74" s="134"/>
      <c r="C74" s="134"/>
      <c r="D74" s="134"/>
      <c r="E74" s="134"/>
      <c r="F74" s="134"/>
      <c r="G74" s="128"/>
      <c r="H74" s="128"/>
      <c r="I74" s="128"/>
      <c r="J74" s="129"/>
      <c r="K74" s="130"/>
      <c r="L74" s="130"/>
      <c r="M74" s="130"/>
      <c r="N74" s="130"/>
      <c r="O74" s="130"/>
      <c r="P74" s="130"/>
      <c r="Q74" s="130"/>
      <c r="R74" s="135"/>
      <c r="S74" s="114" t="str">
        <f aca="false">IF(G74="","",CONCATENATE(G74,R74))</f>
        <v/>
      </c>
      <c r="T74" s="114" t="str">
        <f aca="false">IF(G75="","",", ")</f>
        <v/>
      </c>
      <c r="W74" s="133"/>
      <c r="X74" s="133"/>
      <c r="Y74" s="133"/>
      <c r="Z74" s="133"/>
    </row>
    <row r="75" customFormat="false" ht="12.45" hidden="false" customHeight="false" outlineLevel="0" collapsed="false">
      <c r="A75" s="134"/>
      <c r="B75" s="134"/>
      <c r="C75" s="134"/>
      <c r="D75" s="134"/>
      <c r="E75" s="134"/>
      <c r="F75" s="134"/>
      <c r="G75" s="128"/>
      <c r="H75" s="128"/>
      <c r="I75" s="128"/>
      <c r="J75" s="129"/>
      <c r="K75" s="130"/>
      <c r="L75" s="130"/>
      <c r="M75" s="130"/>
      <c r="N75" s="130"/>
      <c r="O75" s="130"/>
      <c r="P75" s="130"/>
      <c r="Q75" s="130"/>
      <c r="R75" s="135"/>
      <c r="S75" s="114" t="str">
        <f aca="false">IF(G75="","",CONCATENATE(G75,R75))</f>
        <v/>
      </c>
      <c r="T75" s="114" t="str">
        <f aca="false">IF(G76="","",", ")</f>
        <v/>
      </c>
      <c r="W75" s="133"/>
      <c r="X75" s="133"/>
      <c r="Y75" s="133"/>
      <c r="Z75" s="133"/>
    </row>
    <row r="76" customFormat="false" ht="12.45" hidden="false" customHeight="false" outlineLevel="0" collapsed="false">
      <c r="A76" s="134"/>
      <c r="B76" s="134"/>
      <c r="C76" s="134"/>
      <c r="D76" s="134"/>
      <c r="E76" s="134"/>
      <c r="F76" s="134"/>
      <c r="G76" s="128"/>
      <c r="H76" s="128"/>
      <c r="I76" s="128"/>
      <c r="J76" s="129"/>
      <c r="K76" s="130"/>
      <c r="L76" s="130"/>
      <c r="M76" s="130"/>
      <c r="N76" s="130"/>
      <c r="O76" s="130"/>
      <c r="P76" s="130"/>
      <c r="Q76" s="130"/>
      <c r="R76" s="135"/>
      <c r="S76" s="114" t="str">
        <f aca="false">IF(G76="","",CONCATENATE(G76,R76))</f>
        <v/>
      </c>
      <c r="T76" s="114" t="str">
        <f aca="false">IF(G77="","",", ")</f>
        <v/>
      </c>
      <c r="W76" s="133"/>
      <c r="X76" s="133"/>
      <c r="Y76" s="133"/>
      <c r="Z76" s="133"/>
    </row>
    <row r="77" customFormat="false" ht="12.45" hidden="false" customHeight="false" outlineLevel="0" collapsed="false">
      <c r="A77" s="134"/>
      <c r="B77" s="134"/>
      <c r="C77" s="134"/>
      <c r="D77" s="134"/>
      <c r="E77" s="134"/>
      <c r="F77" s="134"/>
      <c r="G77" s="128"/>
      <c r="H77" s="128"/>
      <c r="I77" s="128"/>
      <c r="J77" s="129"/>
      <c r="K77" s="130"/>
      <c r="L77" s="130"/>
      <c r="M77" s="130"/>
      <c r="N77" s="130"/>
      <c r="O77" s="130"/>
      <c r="P77" s="130"/>
      <c r="Q77" s="130"/>
      <c r="R77" s="135"/>
      <c r="S77" s="114" t="str">
        <f aca="false">IF(G77="","",CONCATENATE(G77,R77))</f>
        <v/>
      </c>
      <c r="T77" s="114" t="str">
        <f aca="false">IF(G78="","",", ")</f>
        <v/>
      </c>
      <c r="W77" s="133"/>
      <c r="X77" s="133"/>
      <c r="Y77" s="133"/>
      <c r="Z77" s="133"/>
    </row>
    <row r="78" customFormat="false" ht="12.45" hidden="false" customHeight="false" outlineLevel="0" collapsed="false">
      <c r="A78" s="134"/>
      <c r="B78" s="134"/>
      <c r="C78" s="134"/>
      <c r="D78" s="134"/>
      <c r="E78" s="134"/>
      <c r="F78" s="134"/>
      <c r="G78" s="128"/>
      <c r="H78" s="128"/>
      <c r="I78" s="128"/>
      <c r="J78" s="129"/>
      <c r="K78" s="130"/>
      <c r="L78" s="130"/>
      <c r="M78" s="130"/>
      <c r="N78" s="130"/>
      <c r="O78" s="130"/>
      <c r="P78" s="130"/>
      <c r="Q78" s="130"/>
      <c r="R78" s="135"/>
      <c r="S78" s="114" t="str">
        <f aca="false">IF(G78="","",CONCATENATE(G78,R78))</f>
        <v/>
      </c>
      <c r="T78" s="114" t="str">
        <f aca="false">IF(G79="","",", ")</f>
        <v/>
      </c>
      <c r="W78" s="133"/>
      <c r="X78" s="133"/>
      <c r="Y78" s="133"/>
      <c r="Z78" s="133"/>
    </row>
    <row r="79" customFormat="false" ht="12.45" hidden="false" customHeight="false" outlineLevel="0" collapsed="false">
      <c r="A79" s="134"/>
      <c r="B79" s="134"/>
      <c r="C79" s="134"/>
      <c r="D79" s="134"/>
      <c r="E79" s="134"/>
      <c r="F79" s="134"/>
      <c r="G79" s="128"/>
      <c r="H79" s="128"/>
      <c r="I79" s="128"/>
      <c r="J79" s="129"/>
      <c r="K79" s="130"/>
      <c r="L79" s="130"/>
      <c r="M79" s="130"/>
      <c r="N79" s="130"/>
      <c r="O79" s="130"/>
      <c r="P79" s="130"/>
      <c r="Q79" s="130"/>
      <c r="R79" s="135"/>
      <c r="S79" s="114" t="str">
        <f aca="false">IF(G79="","",CONCATENATE(G79,R79))</f>
        <v/>
      </c>
      <c r="T79" s="114" t="str">
        <f aca="false">IF(G80="","",", ")</f>
        <v/>
      </c>
      <c r="W79" s="133"/>
      <c r="X79" s="133"/>
      <c r="Y79" s="133"/>
      <c r="Z79" s="133"/>
    </row>
    <row r="80" customFormat="false" ht="12.45" hidden="false" customHeight="false" outlineLevel="0" collapsed="false">
      <c r="A80" s="134"/>
      <c r="B80" s="134"/>
      <c r="C80" s="134"/>
      <c r="D80" s="134"/>
      <c r="E80" s="134"/>
      <c r="F80" s="134"/>
      <c r="G80" s="128"/>
      <c r="H80" s="128"/>
      <c r="I80" s="128"/>
      <c r="J80" s="129"/>
      <c r="K80" s="130"/>
      <c r="L80" s="130"/>
      <c r="M80" s="130"/>
      <c r="N80" s="130"/>
      <c r="O80" s="130"/>
      <c r="P80" s="130"/>
      <c r="Q80" s="130"/>
      <c r="R80" s="135"/>
      <c r="S80" s="114" t="str">
        <f aca="false">IF(G80="","",CONCATENATE(G80,R80))</f>
        <v/>
      </c>
      <c r="T80" s="114" t="str">
        <f aca="false">IF(G81="","",", ")</f>
        <v/>
      </c>
      <c r="W80" s="133"/>
      <c r="X80" s="133"/>
      <c r="Y80" s="133"/>
      <c r="Z80" s="133"/>
    </row>
    <row r="81" customFormat="false" ht="12.45" hidden="false" customHeight="false" outlineLevel="0" collapsed="false">
      <c r="A81" s="134"/>
      <c r="B81" s="134"/>
      <c r="C81" s="134"/>
      <c r="D81" s="134"/>
      <c r="E81" s="134"/>
      <c r="F81" s="134"/>
      <c r="G81" s="128"/>
      <c r="H81" s="128"/>
      <c r="I81" s="128"/>
      <c r="J81" s="129"/>
      <c r="K81" s="130"/>
      <c r="L81" s="130"/>
      <c r="M81" s="130"/>
      <c r="N81" s="130"/>
      <c r="O81" s="130"/>
      <c r="P81" s="130"/>
      <c r="Q81" s="130"/>
      <c r="R81" s="135"/>
      <c r="S81" s="114" t="str">
        <f aca="false">IF(G81="","",CONCATENATE(G81,R81))</f>
        <v/>
      </c>
      <c r="T81" s="114" t="str">
        <f aca="false">IF(G82="","",", ")</f>
        <v/>
      </c>
      <c r="W81" s="133"/>
      <c r="X81" s="133"/>
      <c r="Y81" s="133"/>
      <c r="Z81" s="133"/>
    </row>
    <row r="82" customFormat="false" ht="12.45" hidden="false" customHeight="false" outlineLevel="0" collapsed="false">
      <c r="A82" s="134"/>
      <c r="B82" s="134"/>
      <c r="C82" s="134"/>
      <c r="D82" s="134"/>
      <c r="E82" s="134"/>
      <c r="F82" s="134"/>
      <c r="G82" s="128"/>
      <c r="H82" s="128"/>
      <c r="I82" s="128"/>
      <c r="J82" s="129"/>
      <c r="K82" s="130"/>
      <c r="L82" s="130"/>
      <c r="M82" s="130"/>
      <c r="N82" s="130"/>
      <c r="O82" s="130"/>
      <c r="P82" s="130"/>
      <c r="Q82" s="130"/>
      <c r="R82" s="135"/>
      <c r="S82" s="114" t="str">
        <f aca="false">IF(G82="","",CONCATENATE(G82,R82))</f>
        <v/>
      </c>
      <c r="T82" s="114" t="str">
        <f aca="false">IF(G83="","",", ")</f>
        <v/>
      </c>
      <c r="W82" s="133"/>
      <c r="X82" s="133"/>
      <c r="Y82" s="133"/>
      <c r="Z82" s="133"/>
    </row>
    <row r="83" customFormat="false" ht="12.45" hidden="false" customHeight="false" outlineLevel="0" collapsed="false">
      <c r="A83" s="134"/>
      <c r="B83" s="134"/>
      <c r="C83" s="134"/>
      <c r="D83" s="134"/>
      <c r="E83" s="134"/>
      <c r="F83" s="134"/>
      <c r="G83" s="128"/>
      <c r="H83" s="128"/>
      <c r="I83" s="128"/>
      <c r="J83" s="129"/>
      <c r="K83" s="130"/>
      <c r="L83" s="130"/>
      <c r="M83" s="130"/>
      <c r="N83" s="130"/>
      <c r="O83" s="130"/>
      <c r="P83" s="130"/>
      <c r="Q83" s="130"/>
      <c r="R83" s="135"/>
      <c r="S83" s="114" t="str">
        <f aca="false">IF(G83="","",CONCATENATE(G83,R83))</f>
        <v/>
      </c>
      <c r="T83" s="114" t="str">
        <f aca="false">IF(G84="","",", ")</f>
        <v/>
      </c>
      <c r="W83" s="133"/>
      <c r="X83" s="133"/>
      <c r="Y83" s="133"/>
      <c r="Z83" s="133"/>
    </row>
    <row r="84" customFormat="false" ht="12.45" hidden="false" customHeight="false" outlineLevel="0" collapsed="false">
      <c r="A84" s="134"/>
      <c r="B84" s="134"/>
      <c r="C84" s="134"/>
      <c r="D84" s="134"/>
      <c r="E84" s="134"/>
      <c r="F84" s="134"/>
      <c r="G84" s="128"/>
      <c r="H84" s="128"/>
      <c r="I84" s="128"/>
      <c r="J84" s="129"/>
      <c r="K84" s="130"/>
      <c r="L84" s="130"/>
      <c r="M84" s="130"/>
      <c r="N84" s="130"/>
      <c r="O84" s="130"/>
      <c r="P84" s="130"/>
      <c r="Q84" s="130"/>
      <c r="R84" s="135"/>
      <c r="S84" s="114" t="str">
        <f aca="false">IF(G84="","",CONCATENATE(G84,R84))</f>
        <v/>
      </c>
      <c r="T84" s="114" t="str">
        <f aca="false">IF(G85="","",", ")</f>
        <v/>
      </c>
      <c r="W84" s="133"/>
      <c r="X84" s="133"/>
      <c r="Y84" s="133"/>
      <c r="Z84" s="133"/>
    </row>
    <row r="85" customFormat="false" ht="12.45" hidden="false" customHeight="false" outlineLevel="0" collapsed="false">
      <c r="A85" s="134"/>
      <c r="B85" s="134"/>
      <c r="C85" s="134"/>
      <c r="D85" s="134"/>
      <c r="E85" s="134"/>
      <c r="F85" s="134"/>
      <c r="G85" s="128"/>
      <c r="H85" s="128"/>
      <c r="I85" s="128"/>
      <c r="J85" s="129"/>
      <c r="K85" s="130"/>
      <c r="L85" s="130"/>
      <c r="M85" s="130"/>
      <c r="N85" s="130"/>
      <c r="O85" s="130"/>
      <c r="P85" s="130"/>
      <c r="Q85" s="130"/>
      <c r="R85" s="135"/>
      <c r="S85" s="114" t="str">
        <f aca="false">IF(G85="","",CONCATENATE(G85,R85))</f>
        <v/>
      </c>
      <c r="T85" s="114" t="str">
        <f aca="false">IF(G86="","",", ")</f>
        <v/>
      </c>
      <c r="W85" s="133"/>
      <c r="X85" s="133"/>
      <c r="Y85" s="133"/>
      <c r="Z85" s="133"/>
    </row>
    <row r="86" customFormat="false" ht="12.45" hidden="false" customHeight="false" outlineLevel="0" collapsed="false">
      <c r="A86" s="134"/>
      <c r="B86" s="134"/>
      <c r="C86" s="134"/>
      <c r="D86" s="134"/>
      <c r="E86" s="134"/>
      <c r="F86" s="134"/>
      <c r="G86" s="128"/>
      <c r="H86" s="128"/>
      <c r="I86" s="128"/>
      <c r="J86" s="129"/>
      <c r="K86" s="130"/>
      <c r="L86" s="130"/>
      <c r="M86" s="130"/>
      <c r="N86" s="130"/>
      <c r="O86" s="130"/>
      <c r="P86" s="130"/>
      <c r="Q86" s="130"/>
      <c r="R86" s="135"/>
      <c r="S86" s="114" t="str">
        <f aca="false">IF(G86="","",CONCATENATE(G86,R86))</f>
        <v/>
      </c>
      <c r="T86" s="114" t="str">
        <f aca="false">IF(G87="","",", ")</f>
        <v/>
      </c>
      <c r="W86" s="133"/>
      <c r="X86" s="133"/>
      <c r="Y86" s="133"/>
      <c r="Z86" s="133"/>
    </row>
    <row r="87" customFormat="false" ht="12.45" hidden="false" customHeight="false" outlineLevel="0" collapsed="false">
      <c r="A87" s="134"/>
      <c r="B87" s="134"/>
      <c r="C87" s="134"/>
      <c r="D87" s="134"/>
      <c r="E87" s="134"/>
      <c r="F87" s="134"/>
      <c r="G87" s="128"/>
      <c r="H87" s="128"/>
      <c r="I87" s="128"/>
      <c r="J87" s="129"/>
      <c r="K87" s="130"/>
      <c r="L87" s="130"/>
      <c r="M87" s="130"/>
      <c r="N87" s="130"/>
      <c r="O87" s="130"/>
      <c r="P87" s="130"/>
      <c r="Q87" s="130"/>
      <c r="R87" s="135"/>
      <c r="S87" s="114" t="str">
        <f aca="false">IF(G87="","",CONCATENATE(G87,R87))</f>
        <v/>
      </c>
      <c r="T87" s="114" t="str">
        <f aca="false">IF(G88="","",", ")</f>
        <v/>
      </c>
      <c r="W87" s="133"/>
      <c r="X87" s="133"/>
      <c r="Y87" s="133"/>
      <c r="Z87" s="133"/>
    </row>
    <row r="88" customFormat="false" ht="12.45" hidden="false" customHeight="false" outlineLevel="0" collapsed="false">
      <c r="A88" s="134"/>
      <c r="B88" s="134"/>
      <c r="C88" s="134"/>
      <c r="D88" s="134"/>
      <c r="E88" s="134"/>
      <c r="F88" s="134"/>
      <c r="G88" s="128"/>
      <c r="H88" s="128"/>
      <c r="I88" s="128"/>
      <c r="J88" s="129"/>
      <c r="K88" s="130"/>
      <c r="L88" s="130"/>
      <c r="M88" s="130"/>
      <c r="N88" s="130"/>
      <c r="O88" s="130"/>
      <c r="P88" s="130"/>
      <c r="Q88" s="130"/>
      <c r="R88" s="135"/>
      <c r="S88" s="114" t="str">
        <f aca="false">IF(G88="","",CONCATENATE(G88,R88))</f>
        <v/>
      </c>
      <c r="T88" s="114" t="str">
        <f aca="false">IF(G89="","",", ")</f>
        <v/>
      </c>
      <c r="W88" s="133"/>
      <c r="X88" s="133"/>
      <c r="Y88" s="133"/>
      <c r="Z88" s="133"/>
    </row>
    <row r="89" customFormat="false" ht="12.45" hidden="false" customHeight="false" outlineLevel="0" collapsed="false">
      <c r="A89" s="134"/>
      <c r="B89" s="134"/>
      <c r="C89" s="134"/>
      <c r="D89" s="134"/>
      <c r="E89" s="134"/>
      <c r="F89" s="134"/>
      <c r="G89" s="128"/>
      <c r="H89" s="128"/>
      <c r="I89" s="128"/>
      <c r="J89" s="129"/>
      <c r="K89" s="130"/>
      <c r="L89" s="130"/>
      <c r="M89" s="130"/>
      <c r="N89" s="130"/>
      <c r="O89" s="130"/>
      <c r="P89" s="130"/>
      <c r="Q89" s="130"/>
      <c r="R89" s="135"/>
      <c r="S89" s="114" t="str">
        <f aca="false">IF(G89="","",CONCATENATE(G89,R89))</f>
        <v/>
      </c>
      <c r="T89" s="114" t="str">
        <f aca="false">IF(G90="","",", ")</f>
        <v/>
      </c>
      <c r="W89" s="133"/>
      <c r="X89" s="133"/>
      <c r="Y89" s="133"/>
      <c r="Z89" s="133"/>
    </row>
    <row r="90" customFormat="false" ht="12.45" hidden="false" customHeight="false" outlineLevel="0" collapsed="false">
      <c r="A90" s="134"/>
      <c r="B90" s="134"/>
      <c r="C90" s="134"/>
      <c r="D90" s="134"/>
      <c r="E90" s="134"/>
      <c r="F90" s="134"/>
      <c r="G90" s="128"/>
      <c r="H90" s="128"/>
      <c r="I90" s="128"/>
      <c r="J90" s="129"/>
      <c r="K90" s="130"/>
      <c r="L90" s="130"/>
      <c r="M90" s="130"/>
      <c r="N90" s="130"/>
      <c r="O90" s="130"/>
      <c r="P90" s="130"/>
      <c r="Q90" s="130"/>
      <c r="R90" s="135"/>
      <c r="S90" s="114" t="str">
        <f aca="false">IF(G90="","",CONCATENATE(G90,R90))</f>
        <v/>
      </c>
      <c r="T90" s="114" t="str">
        <f aca="false">IF(G91="","",", ")</f>
        <v/>
      </c>
      <c r="W90" s="133"/>
      <c r="X90" s="133"/>
      <c r="Y90" s="133"/>
      <c r="Z90" s="133"/>
    </row>
    <row r="91" customFormat="false" ht="12.45" hidden="false" customHeight="false" outlineLevel="0" collapsed="false">
      <c r="A91" s="134"/>
      <c r="B91" s="134"/>
      <c r="C91" s="134"/>
      <c r="D91" s="134"/>
      <c r="E91" s="134"/>
      <c r="F91" s="134"/>
      <c r="G91" s="128"/>
      <c r="H91" s="128"/>
      <c r="I91" s="128"/>
      <c r="J91" s="129"/>
      <c r="K91" s="130"/>
      <c r="L91" s="130"/>
      <c r="M91" s="130"/>
      <c r="N91" s="130"/>
      <c r="O91" s="130"/>
      <c r="P91" s="130"/>
      <c r="Q91" s="130"/>
      <c r="R91" s="135"/>
      <c r="S91" s="114" t="str">
        <f aca="false">IF(G91="","",CONCATENATE(G91,R91))</f>
        <v/>
      </c>
      <c r="T91" s="114" t="str">
        <f aca="false">IF(G92="","",", ")</f>
        <v/>
      </c>
      <c r="W91" s="133"/>
      <c r="X91" s="133"/>
      <c r="Y91" s="133"/>
      <c r="Z91" s="133"/>
    </row>
    <row r="92" customFormat="false" ht="12.45" hidden="false" customHeight="false" outlineLevel="0" collapsed="false">
      <c r="A92" s="134"/>
      <c r="B92" s="134"/>
      <c r="C92" s="134"/>
      <c r="D92" s="134"/>
      <c r="E92" s="134"/>
      <c r="F92" s="134"/>
      <c r="G92" s="128"/>
      <c r="H92" s="128"/>
      <c r="I92" s="128"/>
      <c r="J92" s="129"/>
      <c r="K92" s="130"/>
      <c r="L92" s="130"/>
      <c r="M92" s="130"/>
      <c r="N92" s="130"/>
      <c r="O92" s="130"/>
      <c r="P92" s="130"/>
      <c r="Q92" s="130"/>
      <c r="R92" s="135"/>
      <c r="S92" s="114" t="str">
        <f aca="false">IF(G92="","",CONCATENATE(G92,R92))</f>
        <v/>
      </c>
      <c r="T92" s="114" t="str">
        <f aca="false">IF(G93="","",", ")</f>
        <v/>
      </c>
      <c r="W92" s="133"/>
      <c r="X92" s="133"/>
      <c r="Y92" s="133"/>
      <c r="Z92" s="133"/>
    </row>
    <row r="93" customFormat="false" ht="12.45" hidden="false" customHeight="false" outlineLevel="0" collapsed="false">
      <c r="A93" s="134"/>
      <c r="B93" s="134"/>
      <c r="C93" s="134"/>
      <c r="D93" s="134"/>
      <c r="E93" s="134"/>
      <c r="F93" s="134"/>
      <c r="G93" s="128"/>
      <c r="H93" s="128"/>
      <c r="I93" s="128"/>
      <c r="J93" s="129"/>
      <c r="K93" s="130"/>
      <c r="L93" s="130"/>
      <c r="M93" s="130"/>
      <c r="N93" s="130"/>
      <c r="O93" s="130"/>
      <c r="P93" s="130"/>
      <c r="Q93" s="130"/>
      <c r="R93" s="135"/>
      <c r="S93" s="114" t="str">
        <f aca="false">IF(G93="","",CONCATENATE(G93,R93))</f>
        <v/>
      </c>
      <c r="T93" s="114" t="str">
        <f aca="false">IF(G94="","",", ")</f>
        <v/>
      </c>
      <c r="W93" s="133"/>
      <c r="X93" s="133"/>
      <c r="Y93" s="133"/>
      <c r="Z93" s="133"/>
    </row>
    <row r="94" customFormat="false" ht="12.45" hidden="false" customHeight="false" outlineLevel="0" collapsed="false">
      <c r="A94" s="134"/>
      <c r="B94" s="134"/>
      <c r="C94" s="134"/>
      <c r="D94" s="134"/>
      <c r="E94" s="134"/>
      <c r="F94" s="134"/>
      <c r="G94" s="128"/>
      <c r="H94" s="128"/>
      <c r="I94" s="128"/>
      <c r="J94" s="129"/>
      <c r="K94" s="130"/>
      <c r="L94" s="130"/>
      <c r="M94" s="130"/>
      <c r="N94" s="130"/>
      <c r="O94" s="130"/>
      <c r="P94" s="130"/>
      <c r="Q94" s="130"/>
      <c r="R94" s="135"/>
      <c r="S94" s="114" t="str">
        <f aca="false">IF(G94="","",CONCATENATE(G94,R94))</f>
        <v/>
      </c>
      <c r="T94" s="114" t="str">
        <f aca="false">IF(G95="","",", ")</f>
        <v/>
      </c>
      <c r="W94" s="133"/>
      <c r="X94" s="133"/>
      <c r="Y94" s="133"/>
      <c r="Z94" s="133"/>
    </row>
    <row r="96" customFormat="false" ht="12.9" hidden="false" customHeight="false" outlineLevel="0" collapsed="false"/>
    <row r="97" customFormat="false" ht="12.9" hidden="false" customHeight="false" outlineLevel="0" collapsed="false">
      <c r="A97" s="141" t="s">
        <v>254</v>
      </c>
      <c r="B97" s="141"/>
      <c r="C97" s="141"/>
      <c r="D97" s="141"/>
      <c r="E97" s="141"/>
      <c r="F97" s="141"/>
      <c r="G97" s="140"/>
      <c r="H97" s="140"/>
      <c r="I97" s="140"/>
      <c r="J97" s="140"/>
      <c r="K97" s="140"/>
      <c r="L97" s="140"/>
      <c r="M97" s="140"/>
      <c r="N97" s="140"/>
      <c r="O97" s="140"/>
      <c r="P97" s="140"/>
      <c r="Q97" s="140"/>
      <c r="R97" s="123" t="s">
        <v>238</v>
      </c>
      <c r="U97" s="124" t="s">
        <v>239</v>
      </c>
      <c r="V97" s="124"/>
      <c r="W97" s="125" t="str">
        <f aca="false">CONCATENATE(S98,T98,S99,T99,S100,T100,S101,T101,S102,T102,S103,T103,S104,T104,S105,T105,S106,T106,S107,T107,S108,T108,S109,T109,S110,T110,S111,T111,S112,T112,S113,T113,S114,,T114,S115,T115,S116,T116,S117,T117,S118,T118,S119,T119,S120,T120,S121,T121,S122,T122,S123,T123,S124,T124,S125,T125,S126,T126,S127,T127,S128,T128,S129,T129,S130,T130,S131,T131,S132,T132,S133,T133,S134,T134,S135,T135,S136,T136,S137,T137,)</f>
        <v/>
      </c>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6" t="str">
        <f aca="false">IF(W97="","",W97)</f>
        <v/>
      </c>
    </row>
    <row r="98" customFormat="false" ht="12.9" hidden="false" customHeight="false" outlineLevel="0" collapsed="false">
      <c r="A98" s="127" t="s">
        <v>240</v>
      </c>
      <c r="B98" s="127"/>
      <c r="C98" s="127"/>
      <c r="D98" s="127"/>
      <c r="E98" s="127"/>
      <c r="F98" s="127"/>
      <c r="G98" s="128"/>
      <c r="H98" s="128"/>
      <c r="I98" s="128"/>
      <c r="J98" s="129"/>
      <c r="K98" s="130"/>
      <c r="L98" s="130"/>
      <c r="M98" s="130"/>
      <c r="N98" s="130"/>
      <c r="O98" s="130"/>
      <c r="P98" s="130"/>
      <c r="Q98" s="130"/>
      <c r="R98" s="135"/>
      <c r="S98" s="114" t="str">
        <f aca="false">IF(G98="","",CONCATENATE(G98,R98))</f>
        <v/>
      </c>
      <c r="T98" s="114" t="str">
        <f aca="false">IF(G99="","",", ")</f>
        <v/>
      </c>
      <c r="U98" s="132" t="s">
        <v>241</v>
      </c>
      <c r="V98" s="132"/>
      <c r="W98" s="133" t="str">
        <f aca="false">S98&amp;CHAR(10)&amp;S99&amp;CHAR(10)&amp;S100&amp;CHAR(10)&amp;S101&amp;CHAR(10)&amp;S102&amp;CHAR(10)&amp;S103&amp;CHAR(10)&amp;S104&amp;CHAR(10)&amp;S105&amp;CHAR(10)&amp;S106&amp;CHAR(10)&amp;S107&amp;CHAR(10)&amp;S108&amp;CHAR(10)&amp;S109&amp;CHAR(10)&amp;S110&amp;CHAR(10)&amp;S111&amp;CHAR(10)&amp;S112&amp;CHAR(10)&amp;S113&amp;CHAR(10)&amp;S114&amp;CHAR(10)&amp;S115&amp;CHAR(10)&amp;S116&amp;CHAR(10)&amp;S117&amp;CHAR(10)&amp;S118&amp;CHAR(10)&amp;S119&amp;CHAR(10)&amp;S120&amp;CHAR(10)&amp;S121&amp;CHAR(10)&amp;S122&amp;CHAR(10)&amp;S123&amp;CHAR(10)&amp;S124&amp;CHAR(10)&amp;S125&amp;CHAR(10)&amp;S126&amp;CHAR(10)&amp;S127&amp;CHAR(10)&amp;S128&amp;CHAR(10)&amp;S129&amp;CHAR(10)&amp;S130&amp;CHAR(10)&amp;S131&amp;CHAR(10)&amp;S132&amp;CHAR(10)&amp;S133&amp;CHAR(10)&amp;S134&amp;CHAR(10)&amp;S135&amp;CHAR(10)&amp;S136&amp;CHAR(10)&amp;S137</f>
        <v>
</v>
      </c>
      <c r="X98" s="133"/>
      <c r="Y98" s="133"/>
      <c r="Z98" s="133"/>
    </row>
    <row r="99" customFormat="false" ht="12.45" hidden="false" customHeight="false" outlineLevel="0" collapsed="false">
      <c r="A99" s="134" t="s">
        <v>242</v>
      </c>
      <c r="B99" s="134"/>
      <c r="C99" s="134"/>
      <c r="D99" s="134"/>
      <c r="E99" s="134"/>
      <c r="F99" s="134"/>
      <c r="G99" s="128"/>
      <c r="H99" s="128"/>
      <c r="I99" s="128"/>
      <c r="J99" s="129"/>
      <c r="K99" s="130"/>
      <c r="L99" s="130"/>
      <c r="M99" s="130"/>
      <c r="N99" s="130"/>
      <c r="O99" s="130"/>
      <c r="P99" s="130"/>
      <c r="Q99" s="130"/>
      <c r="R99" s="135"/>
      <c r="S99" s="114" t="str">
        <f aca="false">IF(G99="","",CONCATENATE(G99,R99))</f>
        <v/>
      </c>
      <c r="T99" s="114" t="str">
        <f aca="false">IF(G100="","",", ")</f>
        <v/>
      </c>
      <c r="W99" s="133"/>
      <c r="X99" s="133"/>
      <c r="Y99" s="133"/>
      <c r="Z99" s="133"/>
    </row>
    <row r="100" customFormat="false" ht="12.45" hidden="false" customHeight="false" outlineLevel="0" collapsed="false">
      <c r="A100" s="127" t="s">
        <v>243</v>
      </c>
      <c r="B100" s="127"/>
      <c r="C100" s="127"/>
      <c r="D100" s="127"/>
      <c r="E100" s="127"/>
      <c r="F100" s="127"/>
      <c r="G100" s="128"/>
      <c r="H100" s="128"/>
      <c r="I100" s="128"/>
      <c r="J100" s="129"/>
      <c r="K100" s="130"/>
      <c r="L100" s="130"/>
      <c r="M100" s="130"/>
      <c r="N100" s="130"/>
      <c r="O100" s="130"/>
      <c r="P100" s="130"/>
      <c r="Q100" s="130"/>
      <c r="R100" s="135"/>
      <c r="S100" s="114" t="str">
        <f aca="false">IF(G100="","",CONCATENATE(G100,R100))</f>
        <v/>
      </c>
      <c r="T100" s="114" t="str">
        <f aca="false">IF(G101="","",", ")</f>
        <v/>
      </c>
      <c r="W100" s="133"/>
      <c r="X100" s="133"/>
      <c r="Y100" s="133"/>
      <c r="Z100" s="133"/>
    </row>
    <row r="101" customFormat="false" ht="12.45" hidden="false" customHeight="false" outlineLevel="0" collapsed="false">
      <c r="A101" s="134" t="s">
        <v>244</v>
      </c>
      <c r="B101" s="134"/>
      <c r="C101" s="134"/>
      <c r="D101" s="134"/>
      <c r="E101" s="134"/>
      <c r="F101" s="134"/>
      <c r="G101" s="128"/>
      <c r="H101" s="128"/>
      <c r="I101" s="128"/>
      <c r="J101" s="129"/>
      <c r="K101" s="130"/>
      <c r="L101" s="130"/>
      <c r="M101" s="130"/>
      <c r="N101" s="130"/>
      <c r="O101" s="130"/>
      <c r="P101" s="130"/>
      <c r="Q101" s="130"/>
      <c r="R101" s="135"/>
      <c r="S101" s="114" t="str">
        <f aca="false">IF(G101="","",CONCATENATE(G101,R101))</f>
        <v/>
      </c>
      <c r="T101" s="114" t="str">
        <f aca="false">IF(G102="","",", ")</f>
        <v/>
      </c>
      <c r="W101" s="133"/>
      <c r="X101" s="133"/>
      <c r="Y101" s="133"/>
      <c r="Z101" s="133"/>
    </row>
    <row r="102" customFormat="false" ht="12.45" hidden="false" customHeight="false" outlineLevel="0" collapsed="false">
      <c r="A102" s="134" t="s">
        <v>245</v>
      </c>
      <c r="B102" s="134"/>
      <c r="C102" s="134"/>
      <c r="D102" s="134"/>
      <c r="E102" s="134"/>
      <c r="F102" s="134"/>
      <c r="G102" s="128"/>
      <c r="H102" s="128"/>
      <c r="I102" s="128"/>
      <c r="J102" s="129"/>
      <c r="K102" s="130"/>
      <c r="L102" s="130"/>
      <c r="M102" s="130"/>
      <c r="N102" s="130"/>
      <c r="O102" s="130"/>
      <c r="P102" s="130"/>
      <c r="Q102" s="130"/>
      <c r="R102" s="135"/>
      <c r="S102" s="114" t="str">
        <f aca="false">IF(G102="","",CONCATENATE(G102,R102))</f>
        <v/>
      </c>
      <c r="T102" s="114" t="str">
        <f aca="false">IF(G103="","",", ")</f>
        <v/>
      </c>
      <c r="W102" s="133"/>
      <c r="X102" s="133"/>
      <c r="Y102" s="133"/>
      <c r="Z102" s="133"/>
    </row>
    <row r="103" customFormat="false" ht="12.45" hidden="false" customHeight="false" outlineLevel="0" collapsed="false">
      <c r="A103" s="134" t="s">
        <v>246</v>
      </c>
      <c r="B103" s="134"/>
      <c r="C103" s="134"/>
      <c r="D103" s="134"/>
      <c r="E103" s="134"/>
      <c r="F103" s="134"/>
      <c r="G103" s="128"/>
      <c r="H103" s="128"/>
      <c r="I103" s="128"/>
      <c r="J103" s="129"/>
      <c r="K103" s="130"/>
      <c r="L103" s="130"/>
      <c r="M103" s="130"/>
      <c r="N103" s="130"/>
      <c r="O103" s="130"/>
      <c r="P103" s="130"/>
      <c r="Q103" s="130"/>
      <c r="R103" s="135"/>
      <c r="S103" s="114" t="str">
        <f aca="false">IF(G103="","",CONCATENATE(G103,R103))</f>
        <v/>
      </c>
      <c r="T103" s="114" t="str">
        <f aca="false">IF(G104="","",", ")</f>
        <v/>
      </c>
      <c r="W103" s="133"/>
      <c r="X103" s="133"/>
      <c r="Y103" s="133"/>
      <c r="Z103" s="133"/>
    </row>
    <row r="104" customFormat="false" ht="12.45" hidden="false" customHeight="false" outlineLevel="0" collapsed="false">
      <c r="A104" s="134" t="s">
        <v>247</v>
      </c>
      <c r="B104" s="134"/>
      <c r="C104" s="134"/>
      <c r="D104" s="134"/>
      <c r="E104" s="134"/>
      <c r="F104" s="134"/>
      <c r="G104" s="128"/>
      <c r="H104" s="128"/>
      <c r="I104" s="128"/>
      <c r="J104" s="129"/>
      <c r="K104" s="130"/>
      <c r="L104" s="130"/>
      <c r="M104" s="130"/>
      <c r="N104" s="130"/>
      <c r="O104" s="130"/>
      <c r="P104" s="130"/>
      <c r="Q104" s="130"/>
      <c r="R104" s="135"/>
      <c r="S104" s="114" t="str">
        <f aca="false">IF(G104="","",CONCATENATE(G104,R104))</f>
        <v/>
      </c>
      <c r="T104" s="114" t="str">
        <f aca="false">IF(G105="","",", ")</f>
        <v/>
      </c>
      <c r="W104" s="133"/>
      <c r="X104" s="133"/>
      <c r="Y104" s="133"/>
      <c r="Z104" s="133"/>
    </row>
    <row r="105" customFormat="false" ht="12.45" hidden="false" customHeight="false" outlineLevel="0" collapsed="false">
      <c r="A105" s="134" t="s">
        <v>248</v>
      </c>
      <c r="B105" s="134"/>
      <c r="C105" s="134"/>
      <c r="D105" s="134"/>
      <c r="E105" s="134"/>
      <c r="F105" s="134"/>
      <c r="G105" s="128"/>
      <c r="H105" s="128"/>
      <c r="I105" s="128"/>
      <c r="J105" s="129"/>
      <c r="K105" s="130"/>
      <c r="L105" s="130"/>
      <c r="M105" s="130"/>
      <c r="N105" s="130"/>
      <c r="O105" s="130"/>
      <c r="P105" s="130"/>
      <c r="Q105" s="130"/>
      <c r="R105" s="135"/>
      <c r="S105" s="114" t="str">
        <f aca="false">IF(G105="","",CONCATENATE(G105,R105))</f>
        <v/>
      </c>
      <c r="T105" s="114" t="str">
        <f aca="false">IF(G106="","",", ")</f>
        <v/>
      </c>
      <c r="W105" s="133"/>
      <c r="X105" s="133"/>
      <c r="Y105" s="133"/>
      <c r="Z105" s="133"/>
    </row>
    <row r="106" customFormat="false" ht="12.45" hidden="false" customHeight="false" outlineLevel="0" collapsed="false">
      <c r="A106" s="134" t="s">
        <v>249</v>
      </c>
      <c r="B106" s="134"/>
      <c r="C106" s="134"/>
      <c r="D106" s="134"/>
      <c r="E106" s="134"/>
      <c r="F106" s="134"/>
      <c r="G106" s="128"/>
      <c r="H106" s="128"/>
      <c r="I106" s="128"/>
      <c r="J106" s="129"/>
      <c r="K106" s="130"/>
      <c r="L106" s="130"/>
      <c r="M106" s="130"/>
      <c r="N106" s="130"/>
      <c r="O106" s="130"/>
      <c r="P106" s="130"/>
      <c r="Q106" s="130"/>
      <c r="R106" s="135"/>
      <c r="S106" s="114" t="str">
        <f aca="false">IF(G106="","",CONCATENATE(G106,R106))</f>
        <v/>
      </c>
      <c r="T106" s="114" t="str">
        <f aca="false">IF(G107="","",", ")</f>
        <v/>
      </c>
      <c r="W106" s="133"/>
      <c r="X106" s="133"/>
      <c r="Y106" s="133"/>
      <c r="Z106" s="133"/>
    </row>
    <row r="107" customFormat="false" ht="12.45" hidden="false" customHeight="false" outlineLevel="0" collapsed="false">
      <c r="A107" s="134" t="s">
        <v>250</v>
      </c>
      <c r="B107" s="134"/>
      <c r="C107" s="134"/>
      <c r="D107" s="134"/>
      <c r="E107" s="134"/>
      <c r="F107" s="134"/>
      <c r="G107" s="128"/>
      <c r="H107" s="128"/>
      <c r="I107" s="128"/>
      <c r="J107" s="129"/>
      <c r="K107" s="130"/>
      <c r="L107" s="130"/>
      <c r="M107" s="130"/>
      <c r="N107" s="130"/>
      <c r="O107" s="130"/>
      <c r="P107" s="130"/>
      <c r="Q107" s="130"/>
      <c r="R107" s="135"/>
      <c r="S107" s="114" t="str">
        <f aca="false">IF(G107="","",CONCATENATE(G107,R107))</f>
        <v/>
      </c>
      <c r="T107" s="114" t="str">
        <f aca="false">IF(G108="","",", ")</f>
        <v/>
      </c>
      <c r="W107" s="133"/>
      <c r="X107" s="133"/>
      <c r="Y107" s="133"/>
      <c r="Z107" s="133"/>
    </row>
    <row r="108" customFormat="false" ht="12.45" hidden="false" customHeight="false" outlineLevel="0" collapsed="false">
      <c r="A108" s="134" t="s">
        <v>251</v>
      </c>
      <c r="B108" s="134"/>
      <c r="C108" s="134"/>
      <c r="D108" s="134"/>
      <c r="E108" s="134"/>
      <c r="F108" s="134"/>
      <c r="G108" s="128"/>
      <c r="H108" s="128"/>
      <c r="I108" s="128"/>
      <c r="J108" s="129"/>
      <c r="K108" s="130"/>
      <c r="L108" s="130"/>
      <c r="M108" s="130"/>
      <c r="N108" s="130"/>
      <c r="O108" s="130"/>
      <c r="P108" s="130"/>
      <c r="Q108" s="130"/>
      <c r="R108" s="135"/>
      <c r="S108" s="114" t="str">
        <f aca="false">IF(G108="","",CONCATENATE(G108,R108))</f>
        <v/>
      </c>
      <c r="T108" s="114" t="str">
        <f aca="false">IF(G109="","",", ")</f>
        <v/>
      </c>
      <c r="W108" s="133"/>
      <c r="X108" s="133"/>
      <c r="Y108" s="133"/>
      <c r="Z108" s="133"/>
    </row>
    <row r="109" customFormat="false" ht="12.45" hidden="false" customHeight="false" outlineLevel="0" collapsed="false">
      <c r="A109" s="134" t="s">
        <v>252</v>
      </c>
      <c r="B109" s="134"/>
      <c r="C109" s="134"/>
      <c r="D109" s="134"/>
      <c r="E109" s="134"/>
      <c r="F109" s="134"/>
      <c r="G109" s="128"/>
      <c r="H109" s="128"/>
      <c r="I109" s="128"/>
      <c r="J109" s="129"/>
      <c r="K109" s="130"/>
      <c r="L109" s="130"/>
      <c r="M109" s="130"/>
      <c r="N109" s="130"/>
      <c r="O109" s="130"/>
      <c r="P109" s="130"/>
      <c r="Q109" s="130"/>
      <c r="R109" s="135"/>
      <c r="S109" s="114" t="str">
        <f aca="false">IF(G109="","",CONCATENATE(G109,R109))</f>
        <v/>
      </c>
      <c r="T109" s="114" t="str">
        <f aca="false">IF(G110="","",", ")</f>
        <v/>
      </c>
      <c r="W109" s="133"/>
      <c r="X109" s="133"/>
      <c r="Y109" s="133"/>
      <c r="Z109" s="133"/>
    </row>
    <row r="110" customFormat="false" ht="12.45" hidden="false" customHeight="false" outlineLevel="0" collapsed="false">
      <c r="A110" s="134"/>
      <c r="B110" s="134"/>
      <c r="C110" s="134"/>
      <c r="D110" s="134"/>
      <c r="E110" s="134"/>
      <c r="F110" s="134"/>
      <c r="G110" s="128"/>
      <c r="H110" s="128"/>
      <c r="I110" s="128"/>
      <c r="J110" s="129"/>
      <c r="K110" s="130"/>
      <c r="L110" s="130"/>
      <c r="M110" s="130"/>
      <c r="N110" s="130"/>
      <c r="O110" s="130"/>
      <c r="P110" s="130"/>
      <c r="Q110" s="130"/>
      <c r="R110" s="135"/>
      <c r="S110" s="114" t="str">
        <f aca="false">IF(G110="","",CONCATENATE(G110,R110))</f>
        <v/>
      </c>
      <c r="T110" s="114" t="str">
        <f aca="false">IF(G111="","",", ")</f>
        <v/>
      </c>
      <c r="W110" s="133"/>
      <c r="X110" s="133"/>
      <c r="Y110" s="133"/>
      <c r="Z110" s="133"/>
    </row>
    <row r="111" customFormat="false" ht="12.45" hidden="false" customHeight="false" outlineLevel="0" collapsed="false">
      <c r="A111" s="134"/>
      <c r="B111" s="134"/>
      <c r="C111" s="134"/>
      <c r="D111" s="134"/>
      <c r="E111" s="134"/>
      <c r="F111" s="134"/>
      <c r="G111" s="128"/>
      <c r="H111" s="128"/>
      <c r="I111" s="128"/>
      <c r="J111" s="129"/>
      <c r="K111" s="130"/>
      <c r="L111" s="130"/>
      <c r="M111" s="130"/>
      <c r="N111" s="130"/>
      <c r="O111" s="130"/>
      <c r="P111" s="130"/>
      <c r="Q111" s="130"/>
      <c r="R111" s="135"/>
      <c r="S111" s="114" t="str">
        <f aca="false">IF(G111="","",CONCATENATE(G111,R111))</f>
        <v/>
      </c>
      <c r="T111" s="114" t="str">
        <f aca="false">IF(G112="","",", ")</f>
        <v/>
      </c>
      <c r="W111" s="133"/>
      <c r="X111" s="133"/>
      <c r="Y111" s="133"/>
      <c r="Z111" s="133"/>
    </row>
    <row r="112" customFormat="false" ht="12.45" hidden="false" customHeight="false" outlineLevel="0" collapsed="false">
      <c r="A112" s="134"/>
      <c r="B112" s="134"/>
      <c r="C112" s="134"/>
      <c r="D112" s="134"/>
      <c r="E112" s="134"/>
      <c r="F112" s="134"/>
      <c r="G112" s="128"/>
      <c r="H112" s="128"/>
      <c r="I112" s="128"/>
      <c r="J112" s="129"/>
      <c r="K112" s="130"/>
      <c r="L112" s="130"/>
      <c r="M112" s="130"/>
      <c r="N112" s="130"/>
      <c r="O112" s="130"/>
      <c r="P112" s="130"/>
      <c r="Q112" s="130"/>
      <c r="R112" s="135"/>
      <c r="S112" s="114" t="str">
        <f aca="false">IF(G112="","",CONCATENATE(G112,R112))</f>
        <v/>
      </c>
      <c r="T112" s="114" t="str">
        <f aca="false">IF(G113="","",", ")</f>
        <v/>
      </c>
      <c r="W112" s="133"/>
      <c r="X112" s="133"/>
      <c r="Y112" s="133"/>
      <c r="Z112" s="133"/>
    </row>
    <row r="113" customFormat="false" ht="12.45" hidden="false" customHeight="false" outlineLevel="0" collapsed="false">
      <c r="A113" s="134"/>
      <c r="B113" s="134"/>
      <c r="C113" s="134"/>
      <c r="D113" s="134"/>
      <c r="E113" s="134"/>
      <c r="F113" s="134"/>
      <c r="G113" s="128"/>
      <c r="H113" s="128"/>
      <c r="I113" s="128"/>
      <c r="J113" s="129"/>
      <c r="K113" s="130"/>
      <c r="L113" s="130"/>
      <c r="M113" s="130"/>
      <c r="N113" s="130"/>
      <c r="O113" s="130"/>
      <c r="P113" s="130"/>
      <c r="Q113" s="130"/>
      <c r="R113" s="135"/>
      <c r="S113" s="114" t="str">
        <f aca="false">IF(G113="","",CONCATENATE(G113,R113))</f>
        <v/>
      </c>
      <c r="T113" s="114" t="str">
        <f aca="false">IF(G114="","",", ")</f>
        <v/>
      </c>
      <c r="W113" s="133"/>
      <c r="X113" s="133"/>
      <c r="Y113" s="133"/>
      <c r="Z113" s="133"/>
    </row>
    <row r="114" customFormat="false" ht="12.45" hidden="false" customHeight="false" outlineLevel="0" collapsed="false">
      <c r="A114" s="134"/>
      <c r="B114" s="134"/>
      <c r="C114" s="134"/>
      <c r="D114" s="134"/>
      <c r="E114" s="134"/>
      <c r="F114" s="134"/>
      <c r="G114" s="128"/>
      <c r="H114" s="128"/>
      <c r="I114" s="128"/>
      <c r="J114" s="129"/>
      <c r="K114" s="130"/>
      <c r="L114" s="130"/>
      <c r="M114" s="130"/>
      <c r="N114" s="130"/>
      <c r="O114" s="130"/>
      <c r="P114" s="130"/>
      <c r="Q114" s="130"/>
      <c r="R114" s="135"/>
      <c r="S114" s="114" t="str">
        <f aca="false">IF(G114="","",CONCATENATE(G114,R114))</f>
        <v/>
      </c>
      <c r="T114" s="114" t="str">
        <f aca="false">IF(G115="","",", ")</f>
        <v/>
      </c>
      <c r="W114" s="133"/>
      <c r="X114" s="133"/>
      <c r="Y114" s="133"/>
      <c r="Z114" s="133"/>
    </row>
    <row r="115" customFormat="false" ht="12.45" hidden="false" customHeight="false" outlineLevel="0" collapsed="false">
      <c r="A115" s="134"/>
      <c r="B115" s="134"/>
      <c r="C115" s="134"/>
      <c r="D115" s="134"/>
      <c r="E115" s="134"/>
      <c r="F115" s="134"/>
      <c r="G115" s="128"/>
      <c r="H115" s="128"/>
      <c r="I115" s="128"/>
      <c r="J115" s="129"/>
      <c r="K115" s="130"/>
      <c r="L115" s="130"/>
      <c r="M115" s="130"/>
      <c r="N115" s="130"/>
      <c r="O115" s="130"/>
      <c r="P115" s="130"/>
      <c r="Q115" s="130"/>
      <c r="R115" s="135"/>
      <c r="S115" s="114" t="str">
        <f aca="false">IF(G115="","",CONCATENATE(G115,R115))</f>
        <v/>
      </c>
      <c r="T115" s="114" t="str">
        <f aca="false">IF(G116="","",", ")</f>
        <v/>
      </c>
      <c r="W115" s="133"/>
      <c r="X115" s="133"/>
      <c r="Y115" s="133"/>
      <c r="Z115" s="133"/>
    </row>
    <row r="116" customFormat="false" ht="12.45" hidden="false" customHeight="false" outlineLevel="0" collapsed="false">
      <c r="A116" s="134"/>
      <c r="B116" s="134"/>
      <c r="C116" s="134"/>
      <c r="D116" s="134"/>
      <c r="E116" s="134"/>
      <c r="F116" s="134"/>
      <c r="G116" s="128"/>
      <c r="H116" s="128"/>
      <c r="I116" s="128"/>
      <c r="J116" s="129"/>
      <c r="K116" s="130"/>
      <c r="L116" s="130"/>
      <c r="M116" s="130"/>
      <c r="N116" s="130"/>
      <c r="O116" s="130"/>
      <c r="P116" s="130"/>
      <c r="Q116" s="130"/>
      <c r="R116" s="135"/>
      <c r="S116" s="114" t="str">
        <f aca="false">IF(G116="","",CONCATENATE(G116,R116))</f>
        <v/>
      </c>
      <c r="T116" s="114" t="str">
        <f aca="false">IF(G117="","",", ")</f>
        <v/>
      </c>
      <c r="W116" s="133"/>
      <c r="X116" s="133"/>
      <c r="Y116" s="133"/>
      <c r="Z116" s="133"/>
    </row>
    <row r="117" customFormat="false" ht="12.45" hidden="false" customHeight="false" outlineLevel="0" collapsed="false">
      <c r="A117" s="134"/>
      <c r="B117" s="134"/>
      <c r="C117" s="134"/>
      <c r="D117" s="134"/>
      <c r="E117" s="134"/>
      <c r="F117" s="134"/>
      <c r="G117" s="128"/>
      <c r="H117" s="128"/>
      <c r="I117" s="128"/>
      <c r="J117" s="129"/>
      <c r="K117" s="130"/>
      <c r="L117" s="130"/>
      <c r="M117" s="130"/>
      <c r="N117" s="130"/>
      <c r="O117" s="130"/>
      <c r="P117" s="130"/>
      <c r="Q117" s="130"/>
      <c r="R117" s="135"/>
      <c r="S117" s="114" t="str">
        <f aca="false">IF(G117="","",CONCATENATE(G117,R117))</f>
        <v/>
      </c>
      <c r="T117" s="114" t="str">
        <f aca="false">IF(G118="","",", ")</f>
        <v/>
      </c>
      <c r="W117" s="133"/>
      <c r="X117" s="133"/>
      <c r="Y117" s="133"/>
      <c r="Z117" s="133"/>
    </row>
    <row r="118" customFormat="false" ht="12.45" hidden="false" customHeight="false" outlineLevel="0" collapsed="false">
      <c r="A118" s="134"/>
      <c r="B118" s="134"/>
      <c r="C118" s="134"/>
      <c r="D118" s="134"/>
      <c r="E118" s="134"/>
      <c r="F118" s="134"/>
      <c r="G118" s="128"/>
      <c r="H118" s="128"/>
      <c r="I118" s="128"/>
      <c r="J118" s="129"/>
      <c r="K118" s="130"/>
      <c r="L118" s="130"/>
      <c r="M118" s="130"/>
      <c r="N118" s="130"/>
      <c r="O118" s="130"/>
      <c r="P118" s="130"/>
      <c r="Q118" s="130"/>
      <c r="R118" s="135"/>
      <c r="S118" s="114" t="str">
        <f aca="false">IF(G118="","",CONCATENATE(G118,R118))</f>
        <v/>
      </c>
      <c r="T118" s="114" t="str">
        <f aca="false">IF(G119="","",", ")</f>
        <v/>
      </c>
      <c r="W118" s="133"/>
      <c r="X118" s="133"/>
      <c r="Y118" s="133"/>
      <c r="Z118" s="133"/>
    </row>
    <row r="119" customFormat="false" ht="12.45" hidden="false" customHeight="false" outlineLevel="0" collapsed="false">
      <c r="A119" s="134"/>
      <c r="B119" s="134"/>
      <c r="C119" s="134"/>
      <c r="D119" s="134"/>
      <c r="E119" s="134"/>
      <c r="F119" s="134"/>
      <c r="G119" s="128"/>
      <c r="H119" s="128"/>
      <c r="I119" s="128"/>
      <c r="J119" s="129"/>
      <c r="K119" s="130"/>
      <c r="L119" s="130"/>
      <c r="M119" s="130"/>
      <c r="N119" s="130"/>
      <c r="O119" s="130"/>
      <c r="P119" s="130"/>
      <c r="Q119" s="130"/>
      <c r="R119" s="135"/>
      <c r="S119" s="114" t="str">
        <f aca="false">IF(G119="","",CONCATENATE(G119,R119))</f>
        <v/>
      </c>
      <c r="T119" s="114" t="str">
        <f aca="false">IF(G120="","",", ")</f>
        <v/>
      </c>
      <c r="W119" s="133"/>
      <c r="X119" s="133"/>
      <c r="Y119" s="133"/>
      <c r="Z119" s="133"/>
    </row>
    <row r="120" customFormat="false" ht="12.45" hidden="false" customHeight="false" outlineLevel="0" collapsed="false">
      <c r="A120" s="134"/>
      <c r="B120" s="134"/>
      <c r="C120" s="134"/>
      <c r="D120" s="134"/>
      <c r="E120" s="134"/>
      <c r="F120" s="134"/>
      <c r="G120" s="128"/>
      <c r="H120" s="128"/>
      <c r="I120" s="128"/>
      <c r="J120" s="129"/>
      <c r="K120" s="130"/>
      <c r="L120" s="130"/>
      <c r="M120" s="130"/>
      <c r="N120" s="130"/>
      <c r="O120" s="130"/>
      <c r="P120" s="130"/>
      <c r="Q120" s="130"/>
      <c r="R120" s="135"/>
      <c r="S120" s="114" t="str">
        <f aca="false">IF(G120="","",CONCATENATE(G120,R120))</f>
        <v/>
      </c>
      <c r="T120" s="114" t="str">
        <f aca="false">IF(G121="","",", ")</f>
        <v/>
      </c>
      <c r="W120" s="133"/>
      <c r="X120" s="133"/>
      <c r="Y120" s="133"/>
      <c r="Z120" s="133"/>
    </row>
    <row r="121" customFormat="false" ht="12.45" hidden="false" customHeight="false" outlineLevel="0" collapsed="false">
      <c r="A121" s="134"/>
      <c r="B121" s="134"/>
      <c r="C121" s="134"/>
      <c r="D121" s="134"/>
      <c r="E121" s="134"/>
      <c r="F121" s="134"/>
      <c r="G121" s="128"/>
      <c r="H121" s="128"/>
      <c r="I121" s="128"/>
      <c r="J121" s="129"/>
      <c r="K121" s="130"/>
      <c r="L121" s="130"/>
      <c r="M121" s="130"/>
      <c r="N121" s="130"/>
      <c r="O121" s="130"/>
      <c r="P121" s="130"/>
      <c r="Q121" s="130"/>
      <c r="R121" s="135"/>
      <c r="S121" s="114" t="str">
        <f aca="false">IF(G121="","",CONCATENATE(G121,R121))</f>
        <v/>
      </c>
      <c r="T121" s="114" t="str">
        <f aca="false">IF(G122="","",", ")</f>
        <v/>
      </c>
      <c r="W121" s="133"/>
      <c r="X121" s="133"/>
      <c r="Y121" s="133"/>
      <c r="Z121" s="133"/>
    </row>
    <row r="122" customFormat="false" ht="12.45" hidden="false" customHeight="false" outlineLevel="0" collapsed="false">
      <c r="A122" s="134"/>
      <c r="B122" s="134"/>
      <c r="C122" s="134"/>
      <c r="D122" s="134"/>
      <c r="E122" s="134"/>
      <c r="F122" s="134"/>
      <c r="G122" s="128"/>
      <c r="H122" s="128"/>
      <c r="I122" s="128"/>
      <c r="J122" s="129"/>
      <c r="K122" s="130"/>
      <c r="L122" s="130"/>
      <c r="M122" s="130"/>
      <c r="N122" s="130"/>
      <c r="O122" s="130"/>
      <c r="P122" s="130"/>
      <c r="Q122" s="130"/>
      <c r="R122" s="135"/>
      <c r="S122" s="114" t="str">
        <f aca="false">IF(G122="","",CONCATENATE(G122,R122))</f>
        <v/>
      </c>
      <c r="T122" s="114" t="str">
        <f aca="false">IF(G123="","",", ")</f>
        <v/>
      </c>
      <c r="W122" s="133"/>
      <c r="X122" s="133"/>
      <c r="Y122" s="133"/>
      <c r="Z122" s="133"/>
    </row>
    <row r="123" customFormat="false" ht="12.45" hidden="false" customHeight="false" outlineLevel="0" collapsed="false">
      <c r="A123" s="134"/>
      <c r="B123" s="134"/>
      <c r="C123" s="134"/>
      <c r="D123" s="134"/>
      <c r="E123" s="134"/>
      <c r="F123" s="134"/>
      <c r="G123" s="128"/>
      <c r="H123" s="128"/>
      <c r="I123" s="128"/>
      <c r="J123" s="129"/>
      <c r="K123" s="130"/>
      <c r="L123" s="130"/>
      <c r="M123" s="130"/>
      <c r="N123" s="130"/>
      <c r="O123" s="130"/>
      <c r="P123" s="130"/>
      <c r="Q123" s="130"/>
      <c r="R123" s="135"/>
      <c r="S123" s="114" t="str">
        <f aca="false">IF(G123="","",CONCATENATE(G123,R123))</f>
        <v/>
      </c>
      <c r="T123" s="114" t="str">
        <f aca="false">IF(G124="","",", ")</f>
        <v/>
      </c>
      <c r="W123" s="133"/>
      <c r="X123" s="133"/>
      <c r="Y123" s="133"/>
      <c r="Z123" s="133"/>
    </row>
    <row r="124" customFormat="false" ht="12.45" hidden="false" customHeight="false" outlineLevel="0" collapsed="false">
      <c r="A124" s="134"/>
      <c r="B124" s="134"/>
      <c r="C124" s="134"/>
      <c r="D124" s="134"/>
      <c r="E124" s="134"/>
      <c r="F124" s="134"/>
      <c r="G124" s="128"/>
      <c r="H124" s="128"/>
      <c r="I124" s="128"/>
      <c r="J124" s="129"/>
      <c r="K124" s="130"/>
      <c r="L124" s="130"/>
      <c r="M124" s="130"/>
      <c r="N124" s="130"/>
      <c r="O124" s="130"/>
      <c r="P124" s="130"/>
      <c r="Q124" s="130"/>
      <c r="R124" s="135"/>
      <c r="S124" s="114" t="str">
        <f aca="false">IF(G124="","",CONCATENATE(G124,R124))</f>
        <v/>
      </c>
      <c r="T124" s="114" t="str">
        <f aca="false">IF(G125="","",", ")</f>
        <v/>
      </c>
      <c r="W124" s="133"/>
      <c r="X124" s="133"/>
      <c r="Y124" s="133"/>
      <c r="Z124" s="133"/>
    </row>
    <row r="125" customFormat="false" ht="12.45" hidden="false" customHeight="false" outlineLevel="0" collapsed="false">
      <c r="A125" s="134"/>
      <c r="B125" s="134"/>
      <c r="C125" s="134"/>
      <c r="D125" s="134"/>
      <c r="E125" s="134"/>
      <c r="F125" s="134"/>
      <c r="G125" s="128"/>
      <c r="H125" s="128"/>
      <c r="I125" s="128"/>
      <c r="J125" s="129"/>
      <c r="K125" s="130"/>
      <c r="L125" s="130"/>
      <c r="M125" s="130"/>
      <c r="N125" s="130"/>
      <c r="O125" s="130"/>
      <c r="P125" s="130"/>
      <c r="Q125" s="130"/>
      <c r="R125" s="135"/>
      <c r="S125" s="114" t="str">
        <f aca="false">IF(G125="","",CONCATENATE(G125,R125))</f>
        <v/>
      </c>
      <c r="T125" s="114" t="str">
        <f aca="false">IF(G126="","",", ")</f>
        <v/>
      </c>
      <c r="W125" s="133"/>
      <c r="X125" s="133"/>
      <c r="Y125" s="133"/>
      <c r="Z125" s="133"/>
    </row>
    <row r="126" customFormat="false" ht="12.45" hidden="false" customHeight="false" outlineLevel="0" collapsed="false">
      <c r="A126" s="134"/>
      <c r="B126" s="134"/>
      <c r="C126" s="134"/>
      <c r="D126" s="134"/>
      <c r="E126" s="134"/>
      <c r="F126" s="134"/>
      <c r="G126" s="128"/>
      <c r="H126" s="128"/>
      <c r="I126" s="128"/>
      <c r="J126" s="129"/>
      <c r="K126" s="130"/>
      <c r="L126" s="130"/>
      <c r="M126" s="130"/>
      <c r="N126" s="130"/>
      <c r="O126" s="130"/>
      <c r="P126" s="130"/>
      <c r="Q126" s="130"/>
      <c r="R126" s="135"/>
      <c r="S126" s="114" t="str">
        <f aca="false">IF(G126="","",CONCATENATE(G126,R126))</f>
        <v/>
      </c>
      <c r="T126" s="114" t="str">
        <f aca="false">IF(G127="","",", ")</f>
        <v/>
      </c>
      <c r="W126" s="133"/>
      <c r="X126" s="133"/>
      <c r="Y126" s="133"/>
      <c r="Z126" s="133"/>
    </row>
    <row r="127" customFormat="false" ht="12.45" hidden="false" customHeight="false" outlineLevel="0" collapsed="false">
      <c r="A127" s="134"/>
      <c r="B127" s="134"/>
      <c r="C127" s="134"/>
      <c r="D127" s="134"/>
      <c r="E127" s="134"/>
      <c r="F127" s="134"/>
      <c r="G127" s="128"/>
      <c r="H127" s="128"/>
      <c r="I127" s="128"/>
      <c r="J127" s="129"/>
      <c r="K127" s="130"/>
      <c r="L127" s="130"/>
      <c r="M127" s="130"/>
      <c r="N127" s="130"/>
      <c r="O127" s="130"/>
      <c r="P127" s="130"/>
      <c r="Q127" s="130"/>
      <c r="R127" s="135"/>
      <c r="S127" s="114" t="str">
        <f aca="false">IF(G127="","",CONCATENATE(G127,R127))</f>
        <v/>
      </c>
      <c r="T127" s="114" t="str">
        <f aca="false">IF(G128="","",", ")</f>
        <v/>
      </c>
      <c r="W127" s="133"/>
      <c r="X127" s="133"/>
      <c r="Y127" s="133"/>
      <c r="Z127" s="133"/>
    </row>
    <row r="128" customFormat="false" ht="12.45" hidden="false" customHeight="false" outlineLevel="0" collapsed="false">
      <c r="A128" s="134"/>
      <c r="B128" s="134"/>
      <c r="C128" s="134"/>
      <c r="D128" s="134"/>
      <c r="E128" s="134"/>
      <c r="F128" s="134"/>
      <c r="G128" s="128"/>
      <c r="H128" s="128"/>
      <c r="I128" s="128"/>
      <c r="J128" s="129"/>
      <c r="K128" s="130"/>
      <c r="L128" s="130"/>
      <c r="M128" s="130"/>
      <c r="N128" s="130"/>
      <c r="O128" s="130"/>
      <c r="P128" s="130"/>
      <c r="Q128" s="130"/>
      <c r="R128" s="135"/>
      <c r="S128" s="114" t="str">
        <f aca="false">IF(G128="","",CONCATENATE(G128,R128))</f>
        <v/>
      </c>
      <c r="T128" s="114" t="str">
        <f aca="false">IF(G129="","",", ")</f>
        <v/>
      </c>
      <c r="W128" s="133"/>
      <c r="X128" s="133"/>
      <c r="Y128" s="133"/>
      <c r="Z128" s="133"/>
    </row>
    <row r="129" customFormat="false" ht="12.45" hidden="false" customHeight="false" outlineLevel="0" collapsed="false">
      <c r="A129" s="134"/>
      <c r="B129" s="134"/>
      <c r="C129" s="134"/>
      <c r="D129" s="134"/>
      <c r="E129" s="134"/>
      <c r="F129" s="134"/>
      <c r="G129" s="128"/>
      <c r="H129" s="128"/>
      <c r="I129" s="128"/>
      <c r="J129" s="129"/>
      <c r="K129" s="130"/>
      <c r="L129" s="130"/>
      <c r="M129" s="130"/>
      <c r="N129" s="130"/>
      <c r="O129" s="130"/>
      <c r="P129" s="130"/>
      <c r="Q129" s="130"/>
      <c r="R129" s="135"/>
      <c r="S129" s="114" t="str">
        <f aca="false">IF(G129="","",CONCATENATE(G129,R129))</f>
        <v/>
      </c>
      <c r="T129" s="114" t="str">
        <f aca="false">IF(G130="","",", ")</f>
        <v/>
      </c>
      <c r="W129" s="133"/>
      <c r="X129" s="133"/>
      <c r="Y129" s="133"/>
      <c r="Z129" s="133"/>
    </row>
    <row r="130" customFormat="false" ht="12.45" hidden="false" customHeight="false" outlineLevel="0" collapsed="false">
      <c r="A130" s="134"/>
      <c r="B130" s="134"/>
      <c r="C130" s="134"/>
      <c r="D130" s="134"/>
      <c r="E130" s="134"/>
      <c r="F130" s="134"/>
      <c r="G130" s="128"/>
      <c r="H130" s="128"/>
      <c r="I130" s="128"/>
      <c r="J130" s="129"/>
      <c r="K130" s="130"/>
      <c r="L130" s="130"/>
      <c r="M130" s="130"/>
      <c r="N130" s="130"/>
      <c r="O130" s="130"/>
      <c r="P130" s="130"/>
      <c r="Q130" s="130"/>
      <c r="R130" s="135"/>
      <c r="S130" s="114" t="str">
        <f aca="false">IF(G130="","",CONCATENATE(G130,R130))</f>
        <v/>
      </c>
      <c r="T130" s="114" t="str">
        <f aca="false">IF(G131="","",", ")</f>
        <v/>
      </c>
      <c r="W130" s="133"/>
      <c r="X130" s="133"/>
      <c r="Y130" s="133"/>
      <c r="Z130" s="133"/>
    </row>
    <row r="131" customFormat="false" ht="12.45" hidden="false" customHeight="false" outlineLevel="0" collapsed="false">
      <c r="A131" s="134"/>
      <c r="B131" s="134"/>
      <c r="C131" s="134"/>
      <c r="D131" s="134"/>
      <c r="E131" s="134"/>
      <c r="F131" s="134"/>
      <c r="G131" s="128"/>
      <c r="H131" s="128"/>
      <c r="I131" s="128"/>
      <c r="J131" s="129"/>
      <c r="K131" s="130"/>
      <c r="L131" s="130"/>
      <c r="M131" s="130"/>
      <c r="N131" s="130"/>
      <c r="O131" s="130"/>
      <c r="P131" s="130"/>
      <c r="Q131" s="130"/>
      <c r="R131" s="135"/>
      <c r="S131" s="114" t="str">
        <f aca="false">IF(G131="","",CONCATENATE(G131,R131))</f>
        <v/>
      </c>
      <c r="T131" s="114" t="str">
        <f aca="false">IF(G132="","",", ")</f>
        <v/>
      </c>
      <c r="W131" s="133"/>
      <c r="X131" s="133"/>
      <c r="Y131" s="133"/>
      <c r="Z131" s="133"/>
    </row>
    <row r="132" customFormat="false" ht="12.45" hidden="false" customHeight="false" outlineLevel="0" collapsed="false">
      <c r="A132" s="134"/>
      <c r="B132" s="134"/>
      <c r="C132" s="134"/>
      <c r="D132" s="134"/>
      <c r="E132" s="134"/>
      <c r="F132" s="134"/>
      <c r="G132" s="128"/>
      <c r="H132" s="128"/>
      <c r="I132" s="128"/>
      <c r="J132" s="129"/>
      <c r="K132" s="130"/>
      <c r="L132" s="130"/>
      <c r="M132" s="130"/>
      <c r="N132" s="130"/>
      <c r="O132" s="130"/>
      <c r="P132" s="130"/>
      <c r="Q132" s="130"/>
      <c r="R132" s="135"/>
      <c r="S132" s="114" t="str">
        <f aca="false">IF(G132="","",CONCATENATE(G132,R132))</f>
        <v/>
      </c>
      <c r="T132" s="114" t="str">
        <f aca="false">IF(G133="","",", ")</f>
        <v/>
      </c>
      <c r="W132" s="133"/>
      <c r="X132" s="133"/>
      <c r="Y132" s="133"/>
      <c r="Z132" s="133"/>
    </row>
    <row r="133" customFormat="false" ht="12.45" hidden="false" customHeight="false" outlineLevel="0" collapsed="false">
      <c r="A133" s="134"/>
      <c r="B133" s="134"/>
      <c r="C133" s="134"/>
      <c r="D133" s="134"/>
      <c r="E133" s="134"/>
      <c r="F133" s="134"/>
      <c r="G133" s="128"/>
      <c r="H133" s="128"/>
      <c r="I133" s="128"/>
      <c r="J133" s="129"/>
      <c r="K133" s="130"/>
      <c r="L133" s="130"/>
      <c r="M133" s="130"/>
      <c r="N133" s="130"/>
      <c r="O133" s="130"/>
      <c r="P133" s="130"/>
      <c r="Q133" s="130"/>
      <c r="R133" s="135"/>
      <c r="S133" s="114" t="str">
        <f aca="false">IF(G133="","",CONCATENATE(G133,R133))</f>
        <v/>
      </c>
      <c r="T133" s="114" t="str">
        <f aca="false">IF(G134="","",", ")</f>
        <v/>
      </c>
      <c r="W133" s="133"/>
      <c r="X133" s="133"/>
      <c r="Y133" s="133"/>
      <c r="Z133" s="133"/>
    </row>
    <row r="134" customFormat="false" ht="12.45" hidden="false" customHeight="false" outlineLevel="0" collapsed="false">
      <c r="A134" s="134"/>
      <c r="B134" s="134"/>
      <c r="C134" s="134"/>
      <c r="D134" s="134"/>
      <c r="E134" s="134"/>
      <c r="F134" s="134"/>
      <c r="G134" s="128"/>
      <c r="H134" s="128"/>
      <c r="I134" s="128"/>
      <c r="J134" s="129"/>
      <c r="K134" s="130"/>
      <c r="L134" s="130"/>
      <c r="M134" s="130"/>
      <c r="N134" s="130"/>
      <c r="O134" s="130"/>
      <c r="P134" s="130"/>
      <c r="Q134" s="130"/>
      <c r="R134" s="135"/>
      <c r="S134" s="114" t="str">
        <f aca="false">IF(G134="","",CONCATENATE(G134,R134))</f>
        <v/>
      </c>
      <c r="T134" s="114" t="str">
        <f aca="false">IF(G135="","",", ")</f>
        <v/>
      </c>
      <c r="W134" s="133"/>
      <c r="X134" s="133"/>
      <c r="Y134" s="133"/>
      <c r="Z134" s="133"/>
    </row>
    <row r="135" customFormat="false" ht="12.45" hidden="false" customHeight="false" outlineLevel="0" collapsed="false">
      <c r="A135" s="134"/>
      <c r="B135" s="134"/>
      <c r="C135" s="134"/>
      <c r="D135" s="134"/>
      <c r="E135" s="134"/>
      <c r="F135" s="134"/>
      <c r="G135" s="128"/>
      <c r="H135" s="128"/>
      <c r="I135" s="128"/>
      <c r="J135" s="129"/>
      <c r="K135" s="130"/>
      <c r="L135" s="130"/>
      <c r="M135" s="130"/>
      <c r="N135" s="130"/>
      <c r="O135" s="130"/>
      <c r="P135" s="130"/>
      <c r="Q135" s="130"/>
      <c r="R135" s="135"/>
      <c r="S135" s="114" t="str">
        <f aca="false">IF(G135="","",CONCATENATE(G135,R135))</f>
        <v/>
      </c>
      <c r="T135" s="114" t="str">
        <f aca="false">IF(G136="","",", ")</f>
        <v/>
      </c>
      <c r="W135" s="133"/>
      <c r="X135" s="133"/>
      <c r="Y135" s="133"/>
      <c r="Z135" s="133"/>
    </row>
    <row r="136" customFormat="false" ht="12.45" hidden="false" customHeight="false" outlineLevel="0" collapsed="false">
      <c r="A136" s="134"/>
      <c r="B136" s="134"/>
      <c r="C136" s="134"/>
      <c r="D136" s="134"/>
      <c r="E136" s="134"/>
      <c r="F136" s="134"/>
      <c r="G136" s="128"/>
      <c r="H136" s="128"/>
      <c r="I136" s="128"/>
      <c r="J136" s="129"/>
      <c r="K136" s="130"/>
      <c r="L136" s="130"/>
      <c r="M136" s="130"/>
      <c r="N136" s="130"/>
      <c r="O136" s="130"/>
      <c r="P136" s="130"/>
      <c r="Q136" s="130"/>
      <c r="R136" s="135"/>
      <c r="S136" s="114" t="str">
        <f aca="false">IF(G136="","",CONCATENATE(G136,R136))</f>
        <v/>
      </c>
      <c r="T136" s="114" t="str">
        <f aca="false">IF(G137="","",", ")</f>
        <v/>
      </c>
      <c r="W136" s="133"/>
      <c r="X136" s="133"/>
      <c r="Y136" s="133"/>
      <c r="Z136" s="133"/>
    </row>
    <row r="137" customFormat="false" ht="12.45" hidden="false" customHeight="false" outlineLevel="0" collapsed="false">
      <c r="A137" s="134"/>
      <c r="B137" s="134"/>
      <c r="C137" s="134"/>
      <c r="D137" s="134"/>
      <c r="E137" s="134"/>
      <c r="F137" s="134"/>
      <c r="G137" s="128"/>
      <c r="H137" s="128"/>
      <c r="I137" s="128"/>
      <c r="J137" s="129"/>
      <c r="K137" s="130"/>
      <c r="L137" s="130"/>
      <c r="M137" s="130"/>
      <c r="N137" s="130"/>
      <c r="O137" s="130"/>
      <c r="P137" s="130"/>
      <c r="Q137" s="130"/>
      <c r="R137" s="135"/>
      <c r="S137" s="114" t="str">
        <f aca="false">IF(G137="","",CONCATENATE(G137,R137))</f>
        <v/>
      </c>
      <c r="T137" s="114" t="str">
        <f aca="false">IF(G138="","",", ")</f>
        <v/>
      </c>
      <c r="W137" s="133"/>
      <c r="X137" s="133"/>
      <c r="Y137" s="133"/>
      <c r="Z137" s="133"/>
    </row>
  </sheetData>
  <mergeCells count="285">
    <mergeCell ref="A1:C1"/>
    <mergeCell ref="D1:L1"/>
    <mergeCell ref="A2:C2"/>
    <mergeCell ref="D2:L2"/>
    <mergeCell ref="A3:C3"/>
    <mergeCell ref="D3:L3"/>
    <mergeCell ref="A5:F5"/>
    <mergeCell ref="G5:I5"/>
    <mergeCell ref="J5:R5"/>
    <mergeCell ref="A6:F6"/>
    <mergeCell ref="G6:I6"/>
    <mergeCell ref="U6:V6"/>
    <mergeCell ref="W6:BA6"/>
    <mergeCell ref="A7:F7"/>
    <mergeCell ref="G7:I7"/>
    <mergeCell ref="U7:V7"/>
    <mergeCell ref="W7:Z27"/>
    <mergeCell ref="A8:F8"/>
    <mergeCell ref="G8:I8"/>
    <mergeCell ref="A9:F9"/>
    <mergeCell ref="G9:I9"/>
    <mergeCell ref="A10:F10"/>
    <mergeCell ref="G10:I10"/>
    <mergeCell ref="A11:F11"/>
    <mergeCell ref="G11:I11"/>
    <mergeCell ref="A12:F12"/>
    <mergeCell ref="G12:I12"/>
    <mergeCell ref="A13:F13"/>
    <mergeCell ref="G13:I13"/>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4:F24"/>
    <mergeCell ref="G24:I24"/>
    <mergeCell ref="A25:F25"/>
    <mergeCell ref="G25:I25"/>
    <mergeCell ref="A26:F26"/>
    <mergeCell ref="G26:I26"/>
    <mergeCell ref="A27:F27"/>
    <mergeCell ref="G27:I27"/>
    <mergeCell ref="A28:F28"/>
    <mergeCell ref="G28:I28"/>
    <mergeCell ref="A29:F29"/>
    <mergeCell ref="G29:I29"/>
    <mergeCell ref="A30:F30"/>
    <mergeCell ref="G30:I30"/>
    <mergeCell ref="U30:V30"/>
    <mergeCell ref="W30:BA30"/>
    <mergeCell ref="A31:F31"/>
    <mergeCell ref="G31:I31"/>
    <mergeCell ref="U31:V31"/>
    <mergeCell ref="W31:Z51"/>
    <mergeCell ref="A32:F32"/>
    <mergeCell ref="G32:I32"/>
    <mergeCell ref="A33:F33"/>
    <mergeCell ref="G33:I33"/>
    <mergeCell ref="A34:F34"/>
    <mergeCell ref="G34:I34"/>
    <mergeCell ref="A35:F35"/>
    <mergeCell ref="G35:I35"/>
    <mergeCell ref="A36:F36"/>
    <mergeCell ref="G36:I36"/>
    <mergeCell ref="A37:F37"/>
    <mergeCell ref="G37:I37"/>
    <mergeCell ref="A38:F38"/>
    <mergeCell ref="G38:I38"/>
    <mergeCell ref="A39:F39"/>
    <mergeCell ref="G39:I39"/>
    <mergeCell ref="A40:F40"/>
    <mergeCell ref="G40:I40"/>
    <mergeCell ref="A41:F41"/>
    <mergeCell ref="G41:I41"/>
    <mergeCell ref="A42:F42"/>
    <mergeCell ref="G42:I42"/>
    <mergeCell ref="A43:F43"/>
    <mergeCell ref="G43:I43"/>
    <mergeCell ref="A44:F44"/>
    <mergeCell ref="G44:I44"/>
    <mergeCell ref="A45:F45"/>
    <mergeCell ref="G45:I45"/>
    <mergeCell ref="A46:F46"/>
    <mergeCell ref="G46:I46"/>
    <mergeCell ref="A47:F47"/>
    <mergeCell ref="G47:I47"/>
    <mergeCell ref="A48:F48"/>
    <mergeCell ref="G48:I48"/>
    <mergeCell ref="A49:F49"/>
    <mergeCell ref="G49:I49"/>
    <mergeCell ref="A50:F50"/>
    <mergeCell ref="G50:I50"/>
    <mergeCell ref="A51:F51"/>
    <mergeCell ref="G51:I51"/>
    <mergeCell ref="A52:F52"/>
    <mergeCell ref="G52:I52"/>
    <mergeCell ref="A53:F53"/>
    <mergeCell ref="G53:I53"/>
    <mergeCell ref="A54:F54"/>
    <mergeCell ref="G54:I54"/>
    <mergeCell ref="U54:V54"/>
    <mergeCell ref="W54:BA54"/>
    <mergeCell ref="A55:F55"/>
    <mergeCell ref="G55:I55"/>
    <mergeCell ref="U55:V55"/>
    <mergeCell ref="W55:Z94"/>
    <mergeCell ref="A56:F56"/>
    <mergeCell ref="G56:I56"/>
    <mergeCell ref="A57:F57"/>
    <mergeCell ref="G57:I57"/>
    <mergeCell ref="A58:F58"/>
    <mergeCell ref="G58:I58"/>
    <mergeCell ref="A59:F59"/>
    <mergeCell ref="G59:I59"/>
    <mergeCell ref="A60:F60"/>
    <mergeCell ref="G60:I60"/>
    <mergeCell ref="A61:F61"/>
    <mergeCell ref="G61:I61"/>
    <mergeCell ref="A62:F62"/>
    <mergeCell ref="G62:I62"/>
    <mergeCell ref="A63:F63"/>
    <mergeCell ref="G63:I63"/>
    <mergeCell ref="A64:F64"/>
    <mergeCell ref="G64:I64"/>
    <mergeCell ref="A65:F65"/>
    <mergeCell ref="G65:I65"/>
    <mergeCell ref="A66:F66"/>
    <mergeCell ref="G66:I66"/>
    <mergeCell ref="A67:F67"/>
    <mergeCell ref="G67:I67"/>
    <mergeCell ref="A68:F68"/>
    <mergeCell ref="G68:I68"/>
    <mergeCell ref="A69:F69"/>
    <mergeCell ref="G69:I69"/>
    <mergeCell ref="A70:F70"/>
    <mergeCell ref="G70:I70"/>
    <mergeCell ref="A71:F71"/>
    <mergeCell ref="G71:I71"/>
    <mergeCell ref="A72:F72"/>
    <mergeCell ref="G72:I72"/>
    <mergeCell ref="A73:F73"/>
    <mergeCell ref="G73:I73"/>
    <mergeCell ref="A74:F74"/>
    <mergeCell ref="G74:I74"/>
    <mergeCell ref="A75:F75"/>
    <mergeCell ref="G75:I75"/>
    <mergeCell ref="A76:F76"/>
    <mergeCell ref="G76:I76"/>
    <mergeCell ref="A77:F77"/>
    <mergeCell ref="G77:I77"/>
    <mergeCell ref="A78:F78"/>
    <mergeCell ref="G78:I78"/>
    <mergeCell ref="A79:F79"/>
    <mergeCell ref="G79:I79"/>
    <mergeCell ref="A80:F80"/>
    <mergeCell ref="G80:I80"/>
    <mergeCell ref="A81:F81"/>
    <mergeCell ref="G81:I81"/>
    <mergeCell ref="A82:F82"/>
    <mergeCell ref="G82:I82"/>
    <mergeCell ref="A83:F83"/>
    <mergeCell ref="G83:I83"/>
    <mergeCell ref="A84:F84"/>
    <mergeCell ref="G84:I84"/>
    <mergeCell ref="A85:F85"/>
    <mergeCell ref="G85:I85"/>
    <mergeCell ref="A86:F86"/>
    <mergeCell ref="G86:I86"/>
    <mergeCell ref="A87:F87"/>
    <mergeCell ref="G87:I87"/>
    <mergeCell ref="A88:F88"/>
    <mergeCell ref="G88:I88"/>
    <mergeCell ref="A89:F89"/>
    <mergeCell ref="G89:I89"/>
    <mergeCell ref="A90:F90"/>
    <mergeCell ref="G90:I90"/>
    <mergeCell ref="A91:F91"/>
    <mergeCell ref="G91:I91"/>
    <mergeCell ref="A92:F92"/>
    <mergeCell ref="G92:I92"/>
    <mergeCell ref="A93:F93"/>
    <mergeCell ref="G93:I93"/>
    <mergeCell ref="A94:F94"/>
    <mergeCell ref="G94:I94"/>
    <mergeCell ref="A97:F97"/>
    <mergeCell ref="G97:I97"/>
    <mergeCell ref="U97:V97"/>
    <mergeCell ref="W97:BA97"/>
    <mergeCell ref="A98:F98"/>
    <mergeCell ref="G98:I98"/>
    <mergeCell ref="U98:V98"/>
    <mergeCell ref="W98:Z137"/>
    <mergeCell ref="A99:F99"/>
    <mergeCell ref="G99:I99"/>
    <mergeCell ref="A100:F100"/>
    <mergeCell ref="G100:I100"/>
    <mergeCell ref="A101:F101"/>
    <mergeCell ref="G101:I101"/>
    <mergeCell ref="A102:F102"/>
    <mergeCell ref="G102:I102"/>
    <mergeCell ref="A103:F103"/>
    <mergeCell ref="G103:I103"/>
    <mergeCell ref="A104:F104"/>
    <mergeCell ref="G104:I104"/>
    <mergeCell ref="A105:F105"/>
    <mergeCell ref="G105:I105"/>
    <mergeCell ref="A106:F106"/>
    <mergeCell ref="G106:I106"/>
    <mergeCell ref="A107:F107"/>
    <mergeCell ref="G107:I107"/>
    <mergeCell ref="A108:F108"/>
    <mergeCell ref="G108:I108"/>
    <mergeCell ref="A109:F109"/>
    <mergeCell ref="G109:I109"/>
    <mergeCell ref="A110:F110"/>
    <mergeCell ref="G110:I110"/>
    <mergeCell ref="A111:F111"/>
    <mergeCell ref="G111:I111"/>
    <mergeCell ref="A112:F112"/>
    <mergeCell ref="G112:I112"/>
    <mergeCell ref="A113:F113"/>
    <mergeCell ref="G113:I113"/>
    <mergeCell ref="A114:F114"/>
    <mergeCell ref="G114:I114"/>
    <mergeCell ref="A115:F115"/>
    <mergeCell ref="G115:I115"/>
    <mergeCell ref="A116:F116"/>
    <mergeCell ref="G116:I116"/>
    <mergeCell ref="A117:F117"/>
    <mergeCell ref="G117:I117"/>
    <mergeCell ref="A118:F118"/>
    <mergeCell ref="G118:I118"/>
    <mergeCell ref="A119:F119"/>
    <mergeCell ref="G119:I119"/>
    <mergeCell ref="A120:F120"/>
    <mergeCell ref="G120:I120"/>
    <mergeCell ref="A121:F121"/>
    <mergeCell ref="G121:I121"/>
    <mergeCell ref="A122:F122"/>
    <mergeCell ref="G122:I122"/>
    <mergeCell ref="A123:F123"/>
    <mergeCell ref="G123:I123"/>
    <mergeCell ref="A124:F124"/>
    <mergeCell ref="G124:I124"/>
    <mergeCell ref="A125:F125"/>
    <mergeCell ref="G125:I125"/>
    <mergeCell ref="A126:F126"/>
    <mergeCell ref="G126:I126"/>
    <mergeCell ref="A127:F127"/>
    <mergeCell ref="G127:I127"/>
    <mergeCell ref="A128:F128"/>
    <mergeCell ref="G128:I128"/>
    <mergeCell ref="A129:F129"/>
    <mergeCell ref="G129:I129"/>
    <mergeCell ref="A130:F130"/>
    <mergeCell ref="G130:I130"/>
    <mergeCell ref="A131:F131"/>
    <mergeCell ref="G131:I131"/>
    <mergeCell ref="A132:F132"/>
    <mergeCell ref="G132:I132"/>
    <mergeCell ref="A133:F133"/>
    <mergeCell ref="G133:I133"/>
    <mergeCell ref="A134:F134"/>
    <mergeCell ref="G134:I134"/>
    <mergeCell ref="A135:F135"/>
    <mergeCell ref="G135:I135"/>
    <mergeCell ref="A136:F136"/>
    <mergeCell ref="G136:I136"/>
    <mergeCell ref="A137:F137"/>
    <mergeCell ref="G137:I1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698</v>
      </c>
      <c r="O10" s="82"/>
      <c r="BY10" s="82"/>
      <c r="BZ10" s="82"/>
    </row>
    <row r="11" customFormat="false" ht="14.6" hidden="false" customHeight="false" outlineLevel="0" collapsed="false">
      <c r="A11" s="197" t="s">
        <v>400</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699</v>
      </c>
      <c r="O10" s="82"/>
      <c r="BY10" s="82"/>
      <c r="BZ10" s="82"/>
    </row>
    <row r="11" customFormat="false" ht="14.6" hidden="false" customHeight="false" outlineLevel="0" collapsed="false">
      <c r="A11" s="197" t="s">
        <v>402</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700</v>
      </c>
      <c r="O10" s="82"/>
      <c r="BY10" s="82"/>
      <c r="BZ10" s="82"/>
    </row>
    <row r="11" customFormat="false" ht="14.6" hidden="false" customHeight="false" outlineLevel="0" collapsed="false">
      <c r="A11" s="197" t="s">
        <v>404</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701</v>
      </c>
      <c r="O10" s="82"/>
      <c r="BY10" s="82"/>
      <c r="BZ10" s="82"/>
    </row>
    <row r="11" customFormat="false" ht="14.6" hidden="false" customHeight="false" outlineLevel="0" collapsed="false">
      <c r="A11" s="197" t="s">
        <v>406</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702</v>
      </c>
      <c r="O10" s="82"/>
      <c r="BY10" s="82"/>
      <c r="BZ10" s="82"/>
    </row>
    <row r="11" customFormat="false" ht="14.6" hidden="false" customHeight="false" outlineLevel="0" collapsed="false">
      <c r="A11" s="197" t="s">
        <v>408</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703</v>
      </c>
      <c r="O10" s="82"/>
      <c r="BY10" s="82"/>
      <c r="BZ10" s="82"/>
    </row>
    <row r="11" customFormat="false" ht="14.6" hidden="false" customHeight="false" outlineLevel="0" collapsed="false">
      <c r="A11" s="197" t="s">
        <v>410</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K1" colorId="64" zoomScale="100" zoomScaleNormal="100" zoomScalePageLayoutView="100" workbookViewId="0">
      <selection pane="topLeft" activeCell="AO2" activeCellId="1" sqref="B70:H70 AO2"/>
    </sheetView>
  </sheetViews>
  <sheetFormatPr defaultColWidth="8.4296875" defaultRowHeight="14.6" zeroHeight="false" outlineLevelRow="0" outlineLevelCol="0"/>
  <cols>
    <col collapsed="false" customWidth="true" hidden="false" outlineLevel="0" max="15" min="15" style="189" width="18.23"/>
    <col collapsed="false" customWidth="true" hidden="false" outlineLevel="0" max="69" min="69" style="0" width="14.23"/>
    <col collapsed="false" customWidth="true" hidden="false" outlineLevel="0" max="77" min="77" style="189" width="15.23"/>
    <col collapsed="false" customWidth="true" hidden="false" outlineLevel="0" max="78" min="78" style="189" width="17.53"/>
    <col collapsed="false" customWidth="true" hidden="false" outlineLevel="0" max="81" min="81" style="0" width="14.08"/>
    <col collapsed="false" customWidth="true" hidden="false" outlineLevel="0" max="86" min="86" style="0" width="14.38"/>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test@test.com</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customFormat="false" ht="14.6" hidden="false" customHeight="false" outlineLevel="0" collapsed="false">
      <c r="O4" s="189" t="n">
        <v>42005</v>
      </c>
      <c r="BY4" s="189" t="n">
        <v>42018</v>
      </c>
      <c r="BZ4" s="189" t="n">
        <v>42005</v>
      </c>
    </row>
    <row r="5" customFormat="false" ht="14.6" hidden="false" customHeight="false" outlineLevel="0" collapsed="false">
      <c r="O5" s="82"/>
      <c r="BY5" s="82"/>
      <c r="BZ5" s="82"/>
    </row>
    <row r="6" customFormat="false" ht="14.6" hidden="false" customHeight="false" outlineLevel="0" collapsed="false">
      <c r="O6" s="82"/>
      <c r="BY6" s="82"/>
      <c r="BZ6" s="82"/>
    </row>
    <row r="7" customFormat="false" ht="14.6" hidden="false" customHeight="false" outlineLevel="0" collapsed="false">
      <c r="O7" s="82"/>
      <c r="BY7" s="82"/>
      <c r="BZ7" s="82"/>
    </row>
    <row r="8" customFormat="false" ht="14.6" hidden="false" customHeight="false" outlineLevel="0" collapsed="false">
      <c r="O8" s="82"/>
      <c r="BY8" s="82"/>
      <c r="BZ8" s="82"/>
    </row>
    <row r="9" customFormat="false" ht="14.6" hidden="false" customHeight="false" outlineLevel="0" collapsed="false">
      <c r="O9" s="82"/>
      <c r="BY9" s="82"/>
      <c r="BZ9" s="82"/>
    </row>
    <row r="10" customFormat="false" ht="14.6" hidden="false" customHeight="false" outlineLevel="0" collapsed="false">
      <c r="A10" s="197" t="s">
        <v>704</v>
      </c>
      <c r="O10" s="82"/>
      <c r="BY10" s="82"/>
      <c r="BZ10" s="82"/>
    </row>
    <row r="11" customFormat="false" ht="14.6" hidden="false" customHeight="false" outlineLevel="0" collapsed="false">
      <c r="A11" s="197" t="s">
        <v>412</v>
      </c>
      <c r="O11" s="82"/>
      <c r="BY11" s="82"/>
      <c r="BZ11" s="82"/>
    </row>
    <row r="12" customFormat="false" ht="14.6" hidden="false" customHeight="false" outlineLevel="0" collapsed="false">
      <c r="A12" s="197" t="s">
        <v>662</v>
      </c>
      <c r="O12" s="82"/>
      <c r="BY12" s="82"/>
      <c r="BZ12" s="82"/>
    </row>
    <row r="13" customFormat="false" ht="14.6" hidden="false" customHeight="false" outlineLevel="0" collapsed="false">
      <c r="O13" s="82"/>
      <c r="BY13" s="82"/>
      <c r="BZ13" s="82"/>
    </row>
    <row r="14" customFormat="false" ht="14.6" hidden="false" customHeight="false" outlineLevel="0" collapsed="false">
      <c r="O14" s="82"/>
      <c r="BY14" s="82"/>
      <c r="BZ14" s="82"/>
    </row>
    <row r="15" customFormat="false" ht="14.6" hidden="false" customHeight="false" outlineLevel="0" collapsed="false">
      <c r="O15" s="82"/>
      <c r="BY15" s="82"/>
      <c r="BZ15" s="82"/>
    </row>
    <row r="16" customFormat="false" ht="14.6" hidden="false" customHeight="false" outlineLevel="0" collapsed="false">
      <c r="O16" s="82"/>
      <c r="BY16" s="82"/>
      <c r="BZ16" s="82"/>
    </row>
    <row r="17" customFormat="false" ht="14.6" hidden="false" customHeight="false" outlineLevel="0" collapsed="false">
      <c r="O17" s="82"/>
      <c r="BY17" s="82"/>
      <c r="BZ17" s="82"/>
    </row>
    <row r="18" customFormat="false" ht="14.6" hidden="false" customHeight="false" outlineLevel="0" collapsed="false">
      <c r="O18" s="82"/>
      <c r="BY18" s="82"/>
      <c r="BZ18" s="82"/>
    </row>
    <row r="19" customFormat="false" ht="14.6" hidden="false" customHeight="false" outlineLevel="0" collapsed="false">
      <c r="O19" s="82"/>
      <c r="BY19" s="82"/>
      <c r="BZ19" s="82"/>
    </row>
    <row r="20" customFormat="false" ht="14.6" hidden="false" customHeight="false" outlineLevel="0" collapsed="false">
      <c r="O20" s="82"/>
      <c r="BY20" s="82"/>
      <c r="BZ20" s="82"/>
    </row>
    <row r="21" customFormat="false" ht="14.6" hidden="false" customHeight="false" outlineLevel="0" collapsed="false">
      <c r="O21" s="82"/>
      <c r="BY21" s="82"/>
      <c r="BZ21" s="82"/>
    </row>
    <row r="22" customFormat="false" ht="14.6" hidden="false" customHeight="false" outlineLevel="0" collapsed="false">
      <c r="O22" s="82"/>
      <c r="BY22" s="82"/>
      <c r="BZ22" s="82"/>
    </row>
    <row r="23" customFormat="false" ht="14.6" hidden="false" customHeight="false" outlineLevel="0" collapsed="false">
      <c r="O23" s="82"/>
      <c r="BY23" s="82"/>
      <c r="BZ23" s="82"/>
    </row>
    <row r="24" customFormat="false" ht="14.6" hidden="false" customHeight="false" outlineLevel="0" collapsed="false">
      <c r="O24" s="82"/>
      <c r="BY24" s="82"/>
      <c r="BZ24" s="82"/>
    </row>
    <row r="25" customFormat="false" ht="14.6" hidden="false" customHeight="false" outlineLevel="0" collapsed="false">
      <c r="O25" s="82"/>
      <c r="BY25" s="82"/>
      <c r="BZ25" s="82"/>
    </row>
    <row r="26" customFormat="false" ht="14.6" hidden="false" customHeight="false" outlineLevel="0" collapsed="false">
      <c r="O26" s="82"/>
      <c r="BY26" s="82"/>
      <c r="BZ26" s="82"/>
    </row>
    <row r="27" customFormat="false" ht="14.6" hidden="false" customHeight="false" outlineLevel="0" collapsed="false">
      <c r="O27" s="82"/>
      <c r="BY27" s="82"/>
      <c r="BZ27" s="82"/>
    </row>
    <row r="28" customFormat="false" ht="14.6" hidden="false" customHeight="false" outlineLevel="0" collapsed="false">
      <c r="O28" s="82"/>
      <c r="BY28" s="82"/>
      <c r="BZ28" s="82"/>
    </row>
    <row r="29" customFormat="false" ht="14.6" hidden="false" customHeight="false" outlineLevel="0" collapsed="false">
      <c r="O29" s="82"/>
      <c r="BY29" s="82"/>
      <c r="BZ29" s="82"/>
    </row>
    <row r="30" customFormat="false" ht="14.6" hidden="false" customHeight="false" outlineLevel="0" collapsed="false">
      <c r="O30" s="82"/>
      <c r="BY30" s="82"/>
      <c r="BZ30" s="82"/>
    </row>
    <row r="31" customFormat="false" ht="14.6" hidden="false" customHeight="false" outlineLevel="0" collapsed="false">
      <c r="O31" s="82"/>
      <c r="BY31" s="82"/>
      <c r="BZ31" s="82"/>
    </row>
    <row r="32" customFormat="false" ht="14.6" hidden="false" customHeight="false" outlineLevel="0" collapsed="false">
      <c r="O32" s="82"/>
      <c r="BY32" s="82"/>
      <c r="BZ32" s="82"/>
    </row>
    <row r="33" customFormat="false" ht="14.6" hidden="false" customHeight="false" outlineLevel="0" collapsed="false">
      <c r="O33" s="82"/>
      <c r="BY33" s="82"/>
      <c r="BZ33" s="82"/>
    </row>
    <row r="34" customFormat="false" ht="14.6" hidden="false" customHeight="false" outlineLevel="0" collapsed="false">
      <c r="O34" s="82"/>
      <c r="BY34" s="82"/>
      <c r="BZ34" s="82"/>
    </row>
    <row r="35" customFormat="false" ht="14.6" hidden="false" customHeight="false" outlineLevel="0" collapsed="false">
      <c r="O35" s="82"/>
      <c r="BY35" s="82"/>
      <c r="BZ35" s="82"/>
    </row>
    <row r="36" customFormat="false" ht="14.6" hidden="false" customHeight="false" outlineLevel="0" collapsed="false">
      <c r="O36" s="82"/>
      <c r="BY36" s="82"/>
      <c r="BZ36" s="82"/>
    </row>
    <row r="37" customFormat="false" ht="14.6" hidden="false" customHeight="false" outlineLevel="0" collapsed="false">
      <c r="O37" s="82"/>
      <c r="BY37" s="82"/>
      <c r="BZ37" s="82"/>
    </row>
    <row r="38" customFormat="false" ht="14.6" hidden="false" customHeight="false" outlineLevel="0" collapsed="false">
      <c r="O38" s="82"/>
      <c r="BY38" s="82"/>
      <c r="BZ38" s="82"/>
    </row>
    <row r="39" customFormat="false" ht="14.6" hidden="false" customHeight="false" outlineLevel="0" collapsed="false">
      <c r="O39" s="82"/>
      <c r="BY39" s="82"/>
      <c r="BZ39" s="82"/>
    </row>
    <row r="40" customFormat="false" ht="14.6" hidden="false" customHeight="false" outlineLevel="0" collapsed="false">
      <c r="O40" s="82"/>
      <c r="BY40" s="82"/>
      <c r="BZ40" s="82"/>
    </row>
    <row r="41" customFormat="false" ht="14.6" hidden="false" customHeight="false" outlineLevel="0" collapsed="false">
      <c r="O41" s="82"/>
      <c r="BY41" s="82"/>
      <c r="BZ41" s="82"/>
    </row>
    <row r="42" customFormat="false" ht="14.6" hidden="false" customHeight="false" outlineLevel="0" collapsed="false">
      <c r="O42" s="82"/>
      <c r="BY42" s="82"/>
      <c r="BZ42" s="82"/>
    </row>
    <row r="43" customFormat="false" ht="14.6" hidden="false" customHeight="false" outlineLevel="0" collapsed="false">
      <c r="O43" s="82"/>
      <c r="BY43" s="82"/>
      <c r="BZ43" s="82"/>
    </row>
    <row r="44" customFormat="false" ht="14.6" hidden="false" customHeight="false" outlineLevel="0" collapsed="false">
      <c r="O44" s="82"/>
      <c r="BY44" s="82"/>
      <c r="BZ44" s="82"/>
    </row>
    <row r="45" customFormat="false" ht="14.6" hidden="false" customHeight="false" outlineLevel="0" collapsed="false">
      <c r="O45" s="82"/>
      <c r="BY45" s="82"/>
      <c r="BZ45" s="82"/>
    </row>
    <row r="46" customFormat="false" ht="14.6" hidden="false" customHeight="false" outlineLevel="0" collapsed="false">
      <c r="O46" s="82"/>
      <c r="BY46" s="82"/>
      <c r="BZ46" s="82"/>
    </row>
    <row r="47" customFormat="false" ht="14.6" hidden="false" customHeight="false" outlineLevel="0" collapsed="false">
      <c r="O47" s="82"/>
      <c r="BY47" s="82"/>
      <c r="BZ47" s="82"/>
    </row>
    <row r="48" customFormat="false" ht="14.6" hidden="false" customHeight="false" outlineLevel="0" collapsed="false">
      <c r="O48" s="82"/>
      <c r="BY48" s="82"/>
      <c r="BZ48" s="82"/>
    </row>
    <row r="49" customFormat="false" ht="14.6" hidden="false" customHeight="false" outlineLevel="0" collapsed="false">
      <c r="O49" s="82"/>
      <c r="BY49" s="82"/>
      <c r="BZ49" s="82"/>
    </row>
    <row r="50" customFormat="false" ht="14.6" hidden="false" customHeight="false" outlineLevel="0" collapsed="false">
      <c r="O50" s="82"/>
      <c r="BY50" s="82"/>
      <c r="BZ50" s="82"/>
    </row>
    <row r="51" customFormat="false" ht="14.6" hidden="false" customHeight="false" outlineLevel="0" collapsed="false">
      <c r="O51" s="82"/>
      <c r="BY51" s="82"/>
      <c r="BZ51" s="82"/>
    </row>
    <row r="52" customFormat="false" ht="14.6" hidden="false" customHeight="false" outlineLevel="0" collapsed="false">
      <c r="O52" s="82"/>
      <c r="BY52" s="82"/>
      <c r="BZ52" s="82"/>
    </row>
    <row r="53" customFormat="false" ht="14.6" hidden="false" customHeight="false" outlineLevel="0" collapsed="false">
      <c r="O53" s="82"/>
      <c r="BY53" s="82"/>
      <c r="BZ53" s="82"/>
    </row>
    <row r="54" customFormat="false" ht="14.6" hidden="false" customHeight="false" outlineLevel="0" collapsed="false">
      <c r="O54" s="82"/>
      <c r="BY54" s="82"/>
      <c r="BZ54" s="82"/>
    </row>
    <row r="55" customFormat="false" ht="14.6" hidden="false" customHeight="false" outlineLevel="0" collapsed="false">
      <c r="O55" s="82"/>
      <c r="BY55" s="82"/>
      <c r="BZ55" s="82"/>
    </row>
    <row r="56" customFormat="false" ht="14.6" hidden="false" customHeight="false" outlineLevel="0" collapsed="false">
      <c r="O56" s="82"/>
      <c r="BY56" s="82"/>
      <c r="BZ56" s="82"/>
    </row>
    <row r="57" customFormat="false" ht="14.6" hidden="false" customHeight="false" outlineLevel="0" collapsed="false">
      <c r="O57" s="82"/>
      <c r="BY57" s="82"/>
      <c r="BZ57" s="82"/>
    </row>
    <row r="58" customFormat="false" ht="14.6" hidden="false" customHeight="false" outlineLevel="0" collapsed="false">
      <c r="O58" s="82"/>
      <c r="BY58" s="82"/>
      <c r="BZ58" s="82"/>
    </row>
    <row r="59" customFormat="false" ht="14.6" hidden="false" customHeight="false" outlineLevel="0" collapsed="false">
      <c r="O59" s="82"/>
      <c r="BY59" s="82"/>
      <c r="BZ59" s="82"/>
    </row>
    <row r="60" customFormat="false" ht="14.6" hidden="false" customHeight="false" outlineLevel="0" collapsed="false">
      <c r="O60" s="82"/>
      <c r="BY60" s="82"/>
      <c r="BZ60" s="82"/>
    </row>
    <row r="61" customFormat="false" ht="14.6" hidden="false" customHeight="false" outlineLevel="0" collapsed="false">
      <c r="O61" s="82"/>
      <c r="BY61" s="82"/>
      <c r="BZ61" s="82"/>
    </row>
    <row r="62" customFormat="false" ht="14.6" hidden="false" customHeight="false" outlineLevel="0" collapsed="false">
      <c r="O62" s="82"/>
      <c r="BY62" s="82"/>
      <c r="BZ62" s="82"/>
    </row>
    <row r="63" customFormat="false" ht="14.6" hidden="false" customHeight="false" outlineLevel="0" collapsed="false">
      <c r="O63" s="82"/>
      <c r="BY63" s="82"/>
      <c r="BZ63" s="82"/>
    </row>
    <row r="64" customFormat="false" ht="14.6" hidden="false" customHeight="false" outlineLevel="0" collapsed="false">
      <c r="O64" s="82"/>
      <c r="BY64" s="82"/>
      <c r="BZ64" s="82"/>
    </row>
    <row r="65" customFormat="false" ht="14.6" hidden="false" customHeight="false" outlineLevel="0" collapsed="false">
      <c r="O65" s="82"/>
      <c r="BY65" s="82"/>
      <c r="BZ65" s="82"/>
    </row>
    <row r="66" customFormat="false" ht="14.6" hidden="false" customHeight="false" outlineLevel="0" collapsed="false">
      <c r="O66" s="82"/>
      <c r="BY66" s="82"/>
      <c r="BZ66" s="82"/>
    </row>
    <row r="67" customFormat="false" ht="14.6" hidden="false" customHeight="false" outlineLevel="0" collapsed="false">
      <c r="O67" s="82"/>
      <c r="BY67" s="82"/>
      <c r="BZ67" s="82"/>
    </row>
    <row r="68" customFormat="false" ht="14.6" hidden="false" customHeight="false" outlineLevel="0" collapsed="false">
      <c r="O68" s="82"/>
      <c r="BY68" s="82"/>
      <c r="BZ68" s="82"/>
    </row>
    <row r="69" customFormat="false" ht="14.6" hidden="false" customHeight="false" outlineLevel="0" collapsed="false">
      <c r="O69" s="82"/>
      <c r="BY69" s="82"/>
      <c r="BZ69" s="82"/>
    </row>
    <row r="70" customFormat="false" ht="14.6" hidden="false" customHeight="false" outlineLevel="0" collapsed="false">
      <c r="O70" s="82"/>
      <c r="BY70" s="82"/>
      <c r="BZ70" s="82"/>
    </row>
    <row r="71" customFormat="false" ht="14.6" hidden="false" customHeight="false" outlineLevel="0" collapsed="false">
      <c r="O71" s="82"/>
      <c r="BY71" s="82"/>
      <c r="BZ71" s="82"/>
    </row>
    <row r="72" customFormat="false" ht="14.6" hidden="false" customHeight="false" outlineLevel="0" collapsed="false">
      <c r="O72" s="82"/>
      <c r="BY72" s="82"/>
      <c r="BZ72" s="82"/>
    </row>
    <row r="73" customFormat="false" ht="14.6" hidden="false" customHeight="false" outlineLevel="0" collapsed="false">
      <c r="O73" s="82"/>
      <c r="BY73" s="82"/>
      <c r="BZ73" s="82"/>
    </row>
    <row r="74" customFormat="false" ht="14.6" hidden="false" customHeight="false" outlineLevel="0" collapsed="false">
      <c r="O74" s="82"/>
      <c r="BY74" s="82"/>
      <c r="BZ74" s="82"/>
    </row>
    <row r="75" customFormat="false" ht="14.6" hidden="false" customHeight="false" outlineLevel="0" collapsed="false">
      <c r="O75" s="82"/>
      <c r="BY75" s="82"/>
      <c r="BZ75" s="82"/>
    </row>
    <row r="76" customFormat="false" ht="14.6" hidden="false" customHeight="false" outlineLevel="0" collapsed="false">
      <c r="O76" s="82"/>
      <c r="BY76" s="82"/>
      <c r="BZ76" s="82"/>
    </row>
    <row r="77" customFormat="false" ht="14.6" hidden="false" customHeight="false" outlineLevel="0" collapsed="false">
      <c r="O77" s="82"/>
      <c r="BY77" s="82"/>
      <c r="BZ77" s="82"/>
    </row>
    <row r="78" customFormat="false" ht="14.6" hidden="false" customHeight="false" outlineLevel="0" collapsed="false">
      <c r="O78" s="82"/>
      <c r="BY78" s="82"/>
      <c r="BZ78" s="82"/>
    </row>
    <row r="79" customFormat="false" ht="14.6" hidden="false" customHeight="false" outlineLevel="0" collapsed="false">
      <c r="O79" s="82"/>
      <c r="BY79" s="82"/>
      <c r="BZ79" s="82"/>
    </row>
    <row r="80" customFormat="false" ht="14.6" hidden="false" customHeight="false" outlineLevel="0" collapsed="false">
      <c r="O80" s="82"/>
      <c r="BY80" s="82"/>
      <c r="BZ80" s="82"/>
    </row>
    <row r="81" customFormat="false" ht="14.6" hidden="false" customHeight="false" outlineLevel="0" collapsed="false">
      <c r="O81" s="82"/>
      <c r="BY81" s="82"/>
      <c r="BZ81" s="82"/>
    </row>
    <row r="82" customFormat="false" ht="14.6" hidden="false" customHeight="false" outlineLevel="0" collapsed="false">
      <c r="O82" s="82"/>
      <c r="BY82" s="82"/>
      <c r="BZ82" s="82"/>
    </row>
    <row r="83" customFormat="false" ht="14.6" hidden="false" customHeight="false" outlineLevel="0" collapsed="false">
      <c r="O83" s="82"/>
      <c r="BY83" s="82"/>
      <c r="BZ83" s="82"/>
    </row>
    <row r="84" customFormat="false" ht="14.6" hidden="false" customHeight="false" outlineLevel="0" collapsed="false">
      <c r="O84" s="82"/>
      <c r="BY84" s="82"/>
      <c r="BZ84" s="82"/>
    </row>
    <row r="85" customFormat="false" ht="14.6" hidden="false" customHeight="false" outlineLevel="0" collapsed="false">
      <c r="O85" s="82"/>
      <c r="BY85" s="82"/>
      <c r="BZ85" s="82"/>
    </row>
    <row r="86" customFormat="false" ht="14.6" hidden="false" customHeight="false" outlineLevel="0" collapsed="false">
      <c r="O86" s="82"/>
      <c r="BY86" s="82"/>
      <c r="BZ86" s="82"/>
    </row>
    <row r="87" customFormat="false" ht="14.6" hidden="false" customHeight="false" outlineLevel="0" collapsed="false">
      <c r="O87" s="82"/>
      <c r="BY87" s="82"/>
      <c r="BZ87" s="82"/>
    </row>
    <row r="88" customFormat="false" ht="14.6" hidden="false" customHeight="false" outlineLevel="0" collapsed="false">
      <c r="O88" s="82"/>
      <c r="BY88" s="82"/>
      <c r="BZ88" s="82"/>
    </row>
    <row r="89" customFormat="false" ht="14.6" hidden="false" customHeight="false" outlineLevel="0" collapsed="false">
      <c r="O89" s="82"/>
      <c r="BY89" s="82"/>
      <c r="BZ89" s="82"/>
    </row>
    <row r="90" customFormat="false" ht="14.6" hidden="false" customHeight="false" outlineLevel="0" collapsed="false">
      <c r="O90" s="82"/>
      <c r="BY90" s="82"/>
      <c r="BZ90" s="82"/>
    </row>
    <row r="91" customFormat="false" ht="14.6" hidden="false" customHeight="false" outlineLevel="0" collapsed="false">
      <c r="O91" s="82"/>
      <c r="BY91" s="82"/>
      <c r="BZ91" s="82"/>
    </row>
    <row r="92" customFormat="false" ht="14.6" hidden="false" customHeight="false" outlineLevel="0" collapsed="false">
      <c r="O92" s="82"/>
      <c r="BY92" s="82"/>
      <c r="BZ92" s="82"/>
    </row>
    <row r="93" customFormat="false" ht="14.6" hidden="false" customHeight="false" outlineLevel="0" collapsed="false">
      <c r="O93" s="82"/>
      <c r="BY93" s="82"/>
      <c r="BZ93" s="82"/>
    </row>
    <row r="94" customFormat="false" ht="14.6" hidden="false" customHeight="false" outlineLevel="0" collapsed="false">
      <c r="O94" s="82"/>
      <c r="BY94" s="82"/>
      <c r="BZ94" s="82"/>
    </row>
    <row r="95" customFormat="false" ht="14.6" hidden="false" customHeight="false" outlineLevel="0" collapsed="false">
      <c r="O95" s="82"/>
      <c r="BY95" s="82"/>
      <c r="BZ95" s="82"/>
    </row>
    <row r="96" customFormat="false" ht="14.6" hidden="false" customHeight="false" outlineLevel="0" collapsed="false">
      <c r="O96" s="82"/>
      <c r="BY96" s="82"/>
      <c r="BZ96" s="82"/>
    </row>
    <row r="97" customFormat="false" ht="14.6" hidden="false" customHeight="false" outlineLevel="0" collapsed="false">
      <c r="O97" s="82"/>
      <c r="BY97" s="82"/>
      <c r="BZ97" s="82"/>
    </row>
    <row r="98" customFormat="false" ht="14.6" hidden="false" customHeight="false" outlineLevel="0" collapsed="false">
      <c r="O98" s="82"/>
      <c r="BY98" s="82"/>
      <c r="BZ98" s="82"/>
    </row>
    <row r="99" customFormat="false" ht="14.6" hidden="false" customHeight="false" outlineLevel="0" collapsed="false">
      <c r="O99" s="82"/>
      <c r="BY99" s="82"/>
      <c r="BZ99" s="82"/>
    </row>
    <row r="100" customFormat="false" ht="14.6" hidden="false" customHeight="false" outlineLevel="0" collapsed="false">
      <c r="O100" s="82"/>
      <c r="BY100" s="82"/>
      <c r="BZ100" s="82"/>
    </row>
    <row r="101" customFormat="false" ht="14.6" hidden="false" customHeight="false" outlineLevel="0" collapsed="false">
      <c r="O101" s="82"/>
      <c r="BY101" s="82"/>
      <c r="BZ101" s="82"/>
    </row>
    <row r="102" customFormat="false" ht="14.6" hidden="false" customHeight="false" outlineLevel="0" collapsed="false">
      <c r="O102" s="82"/>
      <c r="BY102" s="82"/>
      <c r="BZ102" s="82"/>
    </row>
    <row r="103" customFormat="false" ht="14.6" hidden="false" customHeight="false" outlineLevel="0" collapsed="false">
      <c r="O103" s="82"/>
      <c r="BY103" s="82"/>
      <c r="BZ103" s="82"/>
    </row>
    <row r="104" customFormat="false" ht="14.6" hidden="false" customHeight="false" outlineLevel="0" collapsed="false">
      <c r="O104" s="82"/>
      <c r="BY104" s="82"/>
      <c r="BZ104" s="82"/>
    </row>
    <row r="105" customFormat="false" ht="14.6" hidden="false" customHeight="false" outlineLevel="0" collapsed="false">
      <c r="O105" s="82"/>
      <c r="BY105" s="82"/>
      <c r="BZ105" s="82"/>
    </row>
    <row r="106" customFormat="false" ht="14.6" hidden="false" customHeight="false" outlineLevel="0" collapsed="false">
      <c r="O106" s="82"/>
      <c r="BY106" s="82"/>
      <c r="BZ106" s="82"/>
    </row>
    <row r="107" customFormat="false" ht="14.6" hidden="false" customHeight="false" outlineLevel="0" collapsed="false">
      <c r="O107" s="82"/>
      <c r="BY107" s="82"/>
      <c r="BZ107" s="82"/>
    </row>
    <row r="108" customFormat="false" ht="14.6" hidden="false" customHeight="false" outlineLevel="0" collapsed="false">
      <c r="O108" s="82"/>
      <c r="BY108" s="82"/>
      <c r="BZ108" s="82"/>
    </row>
    <row r="109" customFormat="false" ht="14.6" hidden="false" customHeight="false" outlineLevel="0" collapsed="false">
      <c r="O109" s="82"/>
      <c r="BY109" s="82"/>
      <c r="BZ109" s="82"/>
    </row>
    <row r="110" customFormat="false" ht="14.6" hidden="false" customHeight="false" outlineLevel="0" collapsed="false">
      <c r="O110" s="82"/>
      <c r="BY110" s="82"/>
      <c r="BZ110" s="82"/>
    </row>
    <row r="111" customFormat="false" ht="14.6" hidden="false" customHeight="false" outlineLevel="0" collapsed="false">
      <c r="O111" s="82"/>
      <c r="BY111" s="82"/>
      <c r="BZ111" s="82"/>
    </row>
    <row r="112" customFormat="false" ht="14.6" hidden="false" customHeight="false" outlineLevel="0" collapsed="false">
      <c r="O112" s="82"/>
      <c r="BY112" s="82"/>
      <c r="BZ112"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675"/>
  <sheetViews>
    <sheetView showFormulas="false" showGridLines="true" showRowColHeaders="true" showZeros="true" rightToLeft="false" tabSelected="false" showOutlineSymbols="true" defaultGridColor="true" view="normal" topLeftCell="B103" colorId="64" zoomScale="100" zoomScaleNormal="100" zoomScalePageLayoutView="100" workbookViewId="0">
      <selection pane="topLeft" activeCell="P126" activeCellId="1" sqref="B70:H70 P126"/>
    </sheetView>
  </sheetViews>
  <sheetFormatPr defaultColWidth="9.15234375" defaultRowHeight="14.6" zeroHeight="false" outlineLevelRow="0" outlineLevelCol="0"/>
  <cols>
    <col collapsed="false" customWidth="false" hidden="false" outlineLevel="0" max="11" min="1" style="142" width="9.15"/>
    <col collapsed="false" customWidth="true" hidden="false" outlineLevel="0" max="12" min="12" style="142" width="10.15"/>
    <col collapsed="false" customWidth="false" hidden="false" outlineLevel="0" max="26" min="13" style="142" width="9.15"/>
    <col collapsed="false" customWidth="true" hidden="false" outlineLevel="0" max="27" min="27" style="142" width="16.69"/>
    <col collapsed="false" customWidth="false" hidden="false" outlineLevel="0" max="1024" min="28" style="142" width="9.15"/>
  </cols>
  <sheetData>
    <row r="1" customFormat="false" ht="14.6" hidden="false" customHeight="false" outlineLevel="0" collapsed="false">
      <c r="A1" s="143"/>
      <c r="B1" s="143"/>
      <c r="C1" s="142" t="s">
        <v>255</v>
      </c>
      <c r="D1" s="142" t="s">
        <v>256</v>
      </c>
      <c r="E1" s="142" t="s">
        <v>257</v>
      </c>
      <c r="F1" s="142" t="s">
        <v>258</v>
      </c>
      <c r="G1" s="142" t="s">
        <v>259</v>
      </c>
      <c r="H1" s="142" t="s">
        <v>260</v>
      </c>
      <c r="I1" s="142" t="s">
        <v>261</v>
      </c>
      <c r="J1" s="142" t="s">
        <v>262</v>
      </c>
      <c r="K1" s="142" t="s">
        <v>6</v>
      </c>
      <c r="L1" s="142" t="s">
        <v>263</v>
      </c>
      <c r="M1" s="142" t="s">
        <v>264</v>
      </c>
      <c r="N1" s="142" t="s">
        <v>265</v>
      </c>
      <c r="O1" s="142" t="s">
        <v>266</v>
      </c>
      <c r="P1" s="142" t="s">
        <v>267</v>
      </c>
      <c r="Q1" s="142" t="s">
        <v>268</v>
      </c>
      <c r="R1" s="142" t="s">
        <v>269</v>
      </c>
      <c r="S1" s="142" t="s">
        <v>270</v>
      </c>
      <c r="T1" s="142" t="s">
        <v>271</v>
      </c>
      <c r="U1" s="142" t="s">
        <v>272</v>
      </c>
      <c r="V1" s="142" t="s">
        <v>273</v>
      </c>
      <c r="W1" s="142" t="s">
        <v>274</v>
      </c>
      <c r="X1" s="142" t="s">
        <v>275</v>
      </c>
      <c r="Y1" s="142" t="s">
        <v>276</v>
      </c>
      <c r="Z1" s="142" t="s">
        <v>277</v>
      </c>
      <c r="AA1" s="142" t="s">
        <v>278</v>
      </c>
      <c r="AI1" s="144" t="s">
        <v>279</v>
      </c>
      <c r="AJ1" s="144"/>
      <c r="AK1" s="145"/>
      <c r="AL1" s="145"/>
      <c r="AM1" s="145"/>
      <c r="AN1" s="145"/>
      <c r="AO1" s="146" t="s">
        <v>279</v>
      </c>
      <c r="AP1" s="145"/>
      <c r="AQ1" s="145"/>
      <c r="AR1" s="145"/>
      <c r="AS1" s="145"/>
      <c r="AT1" s="147"/>
    </row>
    <row r="2" customFormat="false" ht="15" hidden="false" customHeight="false" outlineLevel="0" collapsed="false">
      <c r="A2" s="148" t="s">
        <v>280</v>
      </c>
      <c r="B2" s="149"/>
      <c r="C2" s="150"/>
      <c r="D2" s="150"/>
      <c r="E2" s="150" t="s">
        <v>281</v>
      </c>
      <c r="F2" s="150" t="s">
        <v>282</v>
      </c>
      <c r="G2" s="150" t="s">
        <v>14</v>
      </c>
      <c r="H2" s="150" t="s">
        <v>283</v>
      </c>
      <c r="I2" s="150" t="s">
        <v>284</v>
      </c>
      <c r="J2" s="150" t="s">
        <v>285</v>
      </c>
      <c r="K2" s="150" t="s">
        <v>24</v>
      </c>
      <c r="L2" s="150" t="s">
        <v>286</v>
      </c>
      <c r="M2" s="150" t="n">
        <v>12</v>
      </c>
      <c r="N2" s="150" t="n">
        <v>487</v>
      </c>
      <c r="O2" s="150" t="s">
        <v>287</v>
      </c>
      <c r="P2" s="150"/>
      <c r="Q2" s="150" t="s">
        <v>288</v>
      </c>
      <c r="R2" s="150" t="s">
        <v>289</v>
      </c>
      <c r="S2" s="150" t="n">
        <v>4234</v>
      </c>
      <c r="T2" s="150" t="s">
        <v>290</v>
      </c>
      <c r="U2" s="150" t="n">
        <v>9847</v>
      </c>
      <c r="V2" s="150" t="s">
        <v>291</v>
      </c>
      <c r="W2" s="150"/>
      <c r="X2" s="150" t="s">
        <v>292</v>
      </c>
      <c r="Y2" s="150" t="s">
        <v>293</v>
      </c>
      <c r="Z2" s="150" t="s">
        <v>294</v>
      </c>
      <c r="AA2" s="151" t="n">
        <v>41609</v>
      </c>
      <c r="AI2" s="152" t="s">
        <v>9</v>
      </c>
      <c r="AJ2" s="7" t="s">
        <v>24</v>
      </c>
      <c r="AK2" s="7" t="s">
        <v>295</v>
      </c>
      <c r="AL2" s="7"/>
      <c r="AM2" s="7"/>
      <c r="AN2" s="7"/>
      <c r="AO2" s="7" t="s">
        <v>296</v>
      </c>
      <c r="AP2" s="7"/>
      <c r="AQ2" s="7"/>
      <c r="AR2" s="7"/>
      <c r="AS2" s="7"/>
      <c r="AT2" s="153" t="s">
        <v>104</v>
      </c>
    </row>
    <row r="3" customFormat="false" ht="15" hidden="false" customHeight="false" outlineLevel="0" collapsed="false">
      <c r="A3" s="148" t="s">
        <v>44</v>
      </c>
      <c r="B3" s="149"/>
      <c r="C3" s="150" t="s">
        <v>9</v>
      </c>
      <c r="D3" s="150" t="s">
        <v>297</v>
      </c>
      <c r="E3" s="150" t="s">
        <v>298</v>
      </c>
      <c r="F3" s="150" t="s">
        <v>299</v>
      </c>
      <c r="G3" s="150" t="s">
        <v>300</v>
      </c>
      <c r="H3" s="150" t="s">
        <v>301</v>
      </c>
      <c r="I3" s="150" t="s">
        <v>302</v>
      </c>
      <c r="J3" s="150" t="s">
        <v>303</v>
      </c>
      <c r="K3" s="150" t="s">
        <v>304</v>
      </c>
      <c r="L3" s="150" t="s">
        <v>305</v>
      </c>
      <c r="M3" s="150" t="s">
        <v>306</v>
      </c>
      <c r="N3" s="150" t="n">
        <v>63</v>
      </c>
      <c r="O3" s="150" t="s">
        <v>307</v>
      </c>
      <c r="P3" s="150"/>
      <c r="Q3" s="150" t="s">
        <v>308</v>
      </c>
      <c r="R3" s="150" t="s">
        <v>309</v>
      </c>
      <c r="S3" s="150" t="s">
        <v>310</v>
      </c>
      <c r="T3" s="150"/>
      <c r="U3" s="150" t="n">
        <v>12</v>
      </c>
      <c r="V3" s="150" t="s">
        <v>311</v>
      </c>
      <c r="W3" s="150"/>
      <c r="X3" s="150" t="s">
        <v>312</v>
      </c>
      <c r="Y3" s="150" t="s">
        <v>313</v>
      </c>
      <c r="Z3" s="150" t="s">
        <v>314</v>
      </c>
      <c r="AA3" s="151"/>
      <c r="AI3" s="152" t="s">
        <v>14</v>
      </c>
      <c r="AJ3" s="7" t="s">
        <v>315</v>
      </c>
      <c r="AK3" s="7" t="s">
        <v>286</v>
      </c>
      <c r="AL3" s="7"/>
      <c r="AM3" s="7"/>
      <c r="AN3" s="7"/>
      <c r="AO3" s="7" t="s">
        <v>316</v>
      </c>
      <c r="AP3" s="7"/>
      <c r="AQ3" s="7"/>
      <c r="AR3" s="7"/>
      <c r="AS3" s="7"/>
      <c r="AT3" s="153" t="s">
        <v>105</v>
      </c>
    </row>
    <row r="4" customFormat="false" ht="15" hidden="false" customHeight="false" outlineLevel="0" collapsed="false">
      <c r="A4" s="148" t="s">
        <v>45</v>
      </c>
      <c r="B4" s="149"/>
      <c r="C4" s="150" t="s">
        <v>9</v>
      </c>
      <c r="D4" s="150" t="s">
        <v>317</v>
      </c>
      <c r="E4" s="150" t="s">
        <v>281</v>
      </c>
      <c r="F4" s="150" t="s">
        <v>282</v>
      </c>
      <c r="G4" s="150" t="s">
        <v>14</v>
      </c>
      <c r="H4" s="150" t="s">
        <v>283</v>
      </c>
      <c r="I4" s="150" t="s">
        <v>284</v>
      </c>
      <c r="J4" s="150" t="s">
        <v>285</v>
      </c>
      <c r="K4" s="150" t="s">
        <v>24</v>
      </c>
      <c r="L4" s="150" t="s">
        <v>18</v>
      </c>
      <c r="M4" s="150" t="n">
        <v>12</v>
      </c>
      <c r="N4" s="150" t="n">
        <v>487</v>
      </c>
      <c r="O4" s="150" t="s">
        <v>287</v>
      </c>
      <c r="P4" s="150"/>
      <c r="Q4" s="150" t="s">
        <v>288</v>
      </c>
      <c r="R4" s="150" t="s">
        <v>289</v>
      </c>
      <c r="S4" s="150" t="n">
        <v>4234</v>
      </c>
      <c r="T4" s="150" t="s">
        <v>290</v>
      </c>
      <c r="U4" s="150" t="n">
        <v>9847</v>
      </c>
      <c r="V4" s="150" t="s">
        <v>291</v>
      </c>
      <c r="W4" s="150"/>
      <c r="X4" s="150" t="s">
        <v>292</v>
      </c>
      <c r="Y4" s="150" t="s">
        <v>293</v>
      </c>
      <c r="Z4" s="150" t="s">
        <v>294</v>
      </c>
      <c r="AA4" s="151"/>
      <c r="AI4" s="152" t="s">
        <v>300</v>
      </c>
      <c r="AJ4" s="7" t="s">
        <v>13</v>
      </c>
      <c r="AK4" s="7" t="s">
        <v>70</v>
      </c>
      <c r="AL4" s="7"/>
      <c r="AM4" s="7"/>
      <c r="AN4" s="7"/>
      <c r="AO4" s="7" t="s">
        <v>108</v>
      </c>
      <c r="AP4" s="7"/>
      <c r="AQ4" s="7"/>
      <c r="AR4" s="7"/>
      <c r="AS4" s="7"/>
      <c r="AT4" s="153"/>
    </row>
    <row r="5" customFormat="false" ht="15" hidden="false" customHeight="false" outlineLevel="0" collapsed="false">
      <c r="A5" s="148" t="s">
        <v>46</v>
      </c>
      <c r="B5" s="149"/>
      <c r="C5" s="150"/>
      <c r="D5" s="150"/>
      <c r="E5" s="150"/>
      <c r="F5" s="150"/>
      <c r="G5" s="150"/>
      <c r="H5" s="150"/>
      <c r="I5" s="150"/>
      <c r="J5" s="150"/>
      <c r="K5" s="150"/>
      <c r="L5" s="150"/>
      <c r="M5" s="150"/>
      <c r="N5" s="150"/>
      <c r="O5" s="150"/>
      <c r="P5" s="150"/>
      <c r="Q5" s="150"/>
      <c r="R5" s="150"/>
      <c r="S5" s="150"/>
      <c r="T5" s="150"/>
      <c r="U5" s="150"/>
      <c r="V5" s="150"/>
      <c r="W5" s="150"/>
      <c r="X5" s="150"/>
      <c r="Y5" s="150"/>
      <c r="Z5" s="150"/>
      <c r="AA5" s="151"/>
      <c r="AI5" s="152" t="s">
        <v>318</v>
      </c>
      <c r="AJ5" s="7" t="s">
        <v>304</v>
      </c>
      <c r="AK5" s="7" t="s">
        <v>18</v>
      </c>
      <c r="AL5" s="7"/>
      <c r="AM5" s="7"/>
      <c r="AN5" s="7"/>
      <c r="AO5" s="7" t="s">
        <v>319</v>
      </c>
      <c r="AP5" s="7"/>
      <c r="AQ5" s="7"/>
      <c r="AR5" s="7"/>
      <c r="AS5" s="7"/>
      <c r="AT5" s="153"/>
    </row>
    <row r="6" customFormat="false" ht="15" hidden="false" customHeight="false" outlineLevel="0" collapsed="false">
      <c r="A6" s="148" t="s">
        <v>47</v>
      </c>
      <c r="B6" s="149"/>
      <c r="C6" s="150"/>
      <c r="D6" s="150"/>
      <c r="E6" s="150"/>
      <c r="F6" s="150"/>
      <c r="G6" s="150"/>
      <c r="H6" s="150"/>
      <c r="I6" s="150"/>
      <c r="J6" s="150"/>
      <c r="K6" s="150"/>
      <c r="L6" s="150"/>
      <c r="M6" s="150"/>
      <c r="N6" s="150"/>
      <c r="O6" s="150"/>
      <c r="P6" s="150"/>
      <c r="Q6" s="150"/>
      <c r="R6" s="150"/>
      <c r="S6" s="150"/>
      <c r="T6" s="150"/>
      <c r="U6" s="150"/>
      <c r="V6" s="150"/>
      <c r="W6" s="150"/>
      <c r="X6" s="150"/>
      <c r="Y6" s="150"/>
      <c r="Z6" s="150"/>
      <c r="AA6" s="151"/>
      <c r="AI6" s="152" t="s">
        <v>320</v>
      </c>
      <c r="AJ6" s="7" t="s">
        <v>36</v>
      </c>
      <c r="AK6" s="7" t="s">
        <v>321</v>
      </c>
      <c r="AL6" s="7"/>
      <c r="AM6" s="7"/>
      <c r="AN6" s="7"/>
      <c r="AO6" s="7" t="s">
        <v>322</v>
      </c>
      <c r="AP6" s="7"/>
      <c r="AQ6" s="7" t="s">
        <v>323</v>
      </c>
      <c r="AR6" s="7"/>
      <c r="AS6" s="7"/>
      <c r="AT6" s="153"/>
    </row>
    <row r="7" customFormat="false" ht="15" hidden="false" customHeight="false" outlineLevel="0" collapsed="false">
      <c r="A7" s="148" t="s">
        <v>48</v>
      </c>
      <c r="B7" s="149"/>
      <c r="C7" s="150"/>
      <c r="D7" s="150"/>
      <c r="E7" s="150"/>
      <c r="F7" s="150"/>
      <c r="G7" s="150"/>
      <c r="H7" s="150"/>
      <c r="I7" s="150"/>
      <c r="J7" s="150"/>
      <c r="K7" s="150"/>
      <c r="L7" s="150"/>
      <c r="M7" s="150"/>
      <c r="N7" s="150"/>
      <c r="O7" s="150"/>
      <c r="P7" s="150"/>
      <c r="Q7" s="150"/>
      <c r="R7" s="150"/>
      <c r="S7" s="150"/>
      <c r="T7" s="150"/>
      <c r="U7" s="150"/>
      <c r="V7" s="150"/>
      <c r="W7" s="150"/>
      <c r="X7" s="150"/>
      <c r="Y7" s="150"/>
      <c r="Z7" s="150"/>
      <c r="AA7" s="151"/>
      <c r="AI7" s="152" t="s">
        <v>324</v>
      </c>
      <c r="AJ7" s="7"/>
      <c r="AK7" s="7" t="s">
        <v>325</v>
      </c>
      <c r="AL7" s="7"/>
      <c r="AM7" s="7"/>
      <c r="AN7" s="7"/>
      <c r="AO7" s="7" t="s">
        <v>326</v>
      </c>
      <c r="AP7" s="7"/>
      <c r="AQ7" s="7" t="s">
        <v>327</v>
      </c>
      <c r="AR7" s="7"/>
      <c r="AS7" s="7"/>
      <c r="AT7" s="153"/>
    </row>
    <row r="8" customFormat="false" ht="14.6" hidden="false" customHeight="false" outlineLevel="0" collapsed="false">
      <c r="A8" s="154"/>
      <c r="B8" s="154"/>
      <c r="C8" s="150"/>
      <c r="D8" s="150"/>
      <c r="E8" s="150"/>
      <c r="F8" s="150"/>
      <c r="G8" s="150"/>
      <c r="H8" s="150"/>
      <c r="I8" s="150"/>
      <c r="J8" s="150"/>
      <c r="K8" s="150"/>
      <c r="L8" s="150"/>
      <c r="M8" s="150"/>
      <c r="N8" s="150"/>
      <c r="O8" s="150"/>
      <c r="P8" s="150"/>
      <c r="Q8" s="150"/>
      <c r="R8" s="150"/>
      <c r="S8" s="150"/>
      <c r="T8" s="150"/>
      <c r="U8" s="150"/>
      <c r="V8" s="150"/>
      <c r="W8" s="150"/>
      <c r="X8" s="150"/>
      <c r="Y8" s="150"/>
      <c r="Z8" s="150"/>
      <c r="AA8" s="151"/>
      <c r="AI8" s="152" t="s">
        <v>328</v>
      </c>
      <c r="AJ8" s="7"/>
      <c r="AK8" s="7" t="s">
        <v>329</v>
      </c>
      <c r="AL8" s="7"/>
      <c r="AM8" s="7"/>
      <c r="AN8" s="7"/>
      <c r="AO8" s="7" t="s">
        <v>330</v>
      </c>
      <c r="AP8" s="7"/>
      <c r="AQ8" s="7"/>
      <c r="AR8" s="7" t="s">
        <v>21</v>
      </c>
      <c r="AS8" s="7"/>
      <c r="AT8" s="153"/>
    </row>
    <row r="9" customFormat="false" ht="15" hidden="false" customHeight="false" outlineLevel="0" collapsed="false">
      <c r="AI9" s="152" t="s">
        <v>331</v>
      </c>
      <c r="AJ9" s="7"/>
      <c r="AK9" s="7" t="s">
        <v>332</v>
      </c>
      <c r="AL9" s="7"/>
      <c r="AM9" s="7"/>
      <c r="AN9" s="7"/>
      <c r="AO9" s="7" t="s">
        <v>128</v>
      </c>
      <c r="AP9" s="7"/>
      <c r="AQ9" s="7" t="s">
        <v>333</v>
      </c>
      <c r="AR9" s="7" t="s">
        <v>75</v>
      </c>
      <c r="AS9" s="7"/>
      <c r="AT9" s="153"/>
    </row>
    <row r="10" customFormat="false" ht="15" hidden="false" customHeight="false" outlineLevel="0" collapsed="false">
      <c r="A10" s="155" t="s">
        <v>334</v>
      </c>
      <c r="B10" s="1"/>
      <c r="C10" s="1"/>
      <c r="D10" s="1" t="str">
        <f aca="false">IF(B12="Male","owner",IF(B12="Female","owner",IF(B12="Married","owners",IF(B12="Plural","owners",IF(B12="Company","owners",)))))</f>
        <v>owners</v>
      </c>
      <c r="E10" s="1"/>
      <c r="F10" s="1"/>
      <c r="G10" s="1"/>
      <c r="H10" s="1"/>
      <c r="I10" s="1" t="str">
        <f aca="false">IF(B12="Male","him",IF(B12="Female","her",IF(B12="Married","them",IF(B12="Plural","them",IF(B12="Company","them",)))))</f>
        <v>them</v>
      </c>
      <c r="J10" s="1" t="str">
        <f aca="false">IF(B12="Male","chooses",IF(B12="Female","chooses",IF(B12="Married","choose",IF(B12="Plural","choose",IF(B12="Company","choose",)))))</f>
        <v>choose</v>
      </c>
      <c r="K10" s="1" t="str">
        <f aca="false">IF(B12="Male","exercises",IF(B12="Female","exercises",IF(B12="Married","exercise",IF(B12="Plural","exercise",IF(B12="Company","exercise",)))))</f>
        <v>exercise</v>
      </c>
      <c r="L10" s="1" t="str">
        <f aca="false">IF(B12="Male","requires",IF(B12="Female","requires",IF(B12="Married","require",IF(B12="Plural","require",IF(B12="Company","require",)))))</f>
        <v>require</v>
      </c>
      <c r="M10" s="1"/>
      <c r="N10" s="1"/>
      <c r="O10" s="1"/>
      <c r="P10" s="1"/>
      <c r="Q10" s="1"/>
      <c r="R10" s="1"/>
      <c r="S10" s="156" t="s">
        <v>335</v>
      </c>
      <c r="T10" s="156"/>
      <c r="U10" s="1" t="str">
        <f aca="false">IF(X11="Male","his",IF(X11="Female","her"))</f>
        <v>his</v>
      </c>
      <c r="V10" s="1"/>
      <c r="W10" s="1"/>
      <c r="X10" s="1"/>
      <c r="Y10" s="1"/>
      <c r="Z10" s="1"/>
      <c r="AA10" s="1"/>
      <c r="AB10" s="1"/>
      <c r="AC10" s="1" t="str">
        <f aca="false">IF(S11="","",".")</f>
        <v>.</v>
      </c>
      <c r="AD10" s="1"/>
      <c r="AE10" s="1"/>
      <c r="AF10" s="1"/>
      <c r="AG10" s="1"/>
      <c r="AI10" s="152"/>
      <c r="AJ10" s="7"/>
      <c r="AK10" s="7" t="s">
        <v>305</v>
      </c>
      <c r="AL10" s="7"/>
      <c r="AM10" s="7"/>
      <c r="AN10" s="7"/>
      <c r="AO10" s="7" t="s">
        <v>131</v>
      </c>
      <c r="AP10" s="7"/>
      <c r="AQ10" s="7" t="s">
        <v>336</v>
      </c>
      <c r="AR10" s="7" t="s">
        <v>78</v>
      </c>
      <c r="AS10" s="7"/>
      <c r="AT10" s="153"/>
    </row>
    <row r="11" customFormat="false" ht="14.6" hidden="false" customHeight="false" outlineLevel="0" collapsed="false">
      <c r="A11" s="157" t="str">
        <f aca="false">IF(B12="Male","Building Owner",IF(B12="Female","Building Owner",IF(B12="Married","Building Owners",IF(B12="Plural","Building Owners",IF(B12="Company","Building Owners",)))))</f>
        <v>Building Owners</v>
      </c>
      <c r="B11" s="157"/>
      <c r="C11" s="158" t="s">
        <v>165</v>
      </c>
      <c r="D11" s="73" t="str">
        <f aca="false">A11</f>
        <v>Building Owners</v>
      </c>
      <c r="E11" s="73"/>
      <c r="F11" s="73" t="str">
        <f aca="false">CONCATENATE("(",A11,")")</f>
        <v>(Building Owners)</v>
      </c>
      <c r="G11" s="73"/>
      <c r="H11" s="3" t="str">
        <f aca="false">IF(B12="Male","neighbour",IF(B12="Female","neighbour",IF(B12="Married","neighbours",IF(B12="Plural","neighbours",IF(B12="Company","neighbours",)))))</f>
        <v>neighbours</v>
      </c>
      <c r="I11" s="3"/>
      <c r="J11" s="3" t="str">
        <f aca="false">IF(B12="Male","Building Owner's",IF(B12="Female","Building Owner's",IF(B12="Married","Building Owners'",IF(B12="Plural","Building Owners'",IF(B12="Company","Building Owners'",)))))</f>
        <v>Building Owners'</v>
      </c>
      <c r="K11" s="3"/>
      <c r="L11" s="3"/>
      <c r="M11" s="3"/>
      <c r="N11" s="3"/>
      <c r="O11" s="3"/>
      <c r="P11" s="3" t="str">
        <f aca="false">IF(A14="","",".")</f>
        <v>.</v>
      </c>
      <c r="Q11" s="3"/>
      <c r="R11" s="1"/>
      <c r="S11" s="159" t="str">
        <f aca="false">IF(Form!J9="","",Form!J9)</f>
        <v>Mr</v>
      </c>
      <c r="T11" s="159" t="str">
        <f aca="false">IF(Form!K9="","",Form!K9)</f>
        <v>Steve</v>
      </c>
      <c r="U11" s="3" t="str">
        <f aca="false">LEFT(T11,1)</f>
        <v>S</v>
      </c>
      <c r="V11" s="160" t="str">
        <f aca="false">IF(Form!L9="","",Form!L9)</f>
        <v/>
      </c>
      <c r="W11" s="160" t="str">
        <f aca="false">IF(Form!M9="","",Form!M9)</f>
        <v>Whitehead MFPWS</v>
      </c>
      <c r="X11" s="160" t="str">
        <f aca="false">IF(Form!O9="","",Form!O9)</f>
        <v>Male</v>
      </c>
      <c r="Y11" s="1" t="str">
        <f aca="false">CONCATENATE(S11,AC10," ",T11," ",W11)</f>
        <v>Mr. Steve Whitehead MFPWS</v>
      </c>
      <c r="Z11" s="1"/>
      <c r="AA11" s="1"/>
      <c r="AB11" s="1"/>
      <c r="AC11" s="1"/>
      <c r="AD11" s="1"/>
      <c r="AE11" s="1"/>
      <c r="AF11" s="1"/>
      <c r="AG11" s="1"/>
      <c r="AI11" s="152"/>
      <c r="AJ11" s="7"/>
      <c r="AK11" s="7" t="s">
        <v>337</v>
      </c>
      <c r="AL11" s="7"/>
      <c r="AM11" s="7"/>
      <c r="AN11" s="7"/>
      <c r="AO11" s="7"/>
      <c r="AP11" s="7"/>
      <c r="AQ11" s="7"/>
      <c r="AR11" s="7" t="s">
        <v>79</v>
      </c>
      <c r="AS11" s="7"/>
      <c r="AT11" s="153"/>
    </row>
    <row r="12" customFormat="false" ht="14.6" hidden="false" customHeight="false" outlineLevel="0" collapsed="false">
      <c r="A12" s="161" t="s">
        <v>338</v>
      </c>
      <c r="B12" s="39" t="str">
        <f aca="false">IF(Form!$G$3="","",Form!$G$3)</f>
        <v>Married</v>
      </c>
      <c r="C12" s="39" t="str">
        <f aca="false">IF(Form!$G$6="","",Form!$G$6)</f>
        <v>Freeholders</v>
      </c>
      <c r="D12" s="3"/>
      <c r="E12" s="3" t="s">
        <v>339</v>
      </c>
      <c r="F12" s="3" t="s">
        <v>340</v>
      </c>
      <c r="G12" s="3" t="str">
        <f aca="false">IF(B12="Male","I",IF(B12="Female","I",IF(B12="Married","We",IF(B12="Plural","We",IF(B12="Company","We",)))))</f>
        <v>We</v>
      </c>
      <c r="H12" s="3" t="str">
        <f aca="false">IF(B12="Male","my",IF(B12="Female","my",IF(B12="Married","our",IF(B12="Plural","our",IF(B12="Company","our",)))))</f>
        <v>our</v>
      </c>
      <c r="I12" s="3" t="str">
        <f aca="false">IF(B12="Male","his",IF(B12="Female","her",IF(B12="Married","their",IF(B12="Plural","their",IF(B12="Company","their",)))))</f>
        <v>their</v>
      </c>
      <c r="J12" s="3" t="str">
        <f aca="false">IF(B12="Male","he",IF(B12="Female","she",IF(B12="Married","they",IF(B12="Plural","they",IF(B12="Company","they",)))))</f>
        <v>they</v>
      </c>
      <c r="K12" s="3" t="str">
        <f aca="false">IF(B12="Male","does",IF(B12="Female","does",IF(B12="Married","do",IF(B12="Plural","do",IF(B12="Company","do",)))))</f>
        <v>do</v>
      </c>
      <c r="L12" s="3" t="str">
        <f aca="false">IF(B12="Male","has",IF(B12="Female","has",IF(B12="Married","have",IF(B12="Plural","have",IF(B12="Company","have",)))))</f>
        <v>have</v>
      </c>
      <c r="M12" s="3" t="str">
        <f aca="false">IF(B12="Male","I",IF(B12="Female","I",IF(B12="Married","we",IF(B12="Plural","we",IF(B12="Company","we",)))))</f>
        <v>we</v>
      </c>
      <c r="N12" s="3" t="str">
        <f aca="false">IF(B12="Male","me",IF(B12="Female","me",IF(B12="Married","us",IF(B12="Plural","us",IF(B12="Company","us",)))))</f>
        <v>us</v>
      </c>
      <c r="O12" s="3" t="str">
        <f aca="false">IF(B12="Male","is",IF(B12="Female","is",IF(B12="Married","are",IF(B12="Plural","are",IF(B12="Company","are",)))))</f>
        <v>are</v>
      </c>
      <c r="P12" s="3" t="str">
        <f aca="false">IF(A15="","",".")</f>
        <v>.</v>
      </c>
      <c r="Q12" s="3" t="str">
        <f aca="false">IF(A15="","","and")</f>
        <v>and</v>
      </c>
      <c r="R12" s="1"/>
      <c r="S12" s="160" t="str">
        <f aca="false">IF(Form!J12="","",Form!J12)</f>
        <v>Grey &amp; Associates,</v>
      </c>
      <c r="T12" s="160" t="str">
        <f aca="false">IF(Form!K12="","",Form!K12)</f>
        <v>4th Floor, 26-28</v>
      </c>
      <c r="U12" s="160" t="str">
        <f aca="false">IF(Form!L12="","",Form!L12)</f>
        <v>Hammersmith Grove,</v>
      </c>
      <c r="V12" s="160" t="str">
        <f aca="false">IF(Form!M12="","",Form!M12)</f>
        <v/>
      </c>
      <c r="W12" s="160" t="str">
        <f aca="false">IF(Form!N12="","",Form!N12)</f>
        <v/>
      </c>
      <c r="X12" s="160" t="str">
        <f aca="false">IF(Form!O12="","",Form!O12)</f>
        <v>London,</v>
      </c>
      <c r="Y12" s="160" t="str">
        <f aca="false">IF(Form!P12="","",Form!P12)</f>
        <v>W6 7BA</v>
      </c>
      <c r="Z12" s="1"/>
      <c r="AA12" s="162" t="str">
        <f aca="false">CONCATENATE(IF(S12="","",S12),IF(T12="","",T12),IF(U12="","",U12),IF(V12="","",V12),IF(W12="","",W12),IF(X12="","",X12),IF(Y12="","",Y12))</f>
        <v>Grey &amp; Associates, 4th Floor, 26-28 Hammersmith Grove, London, W6 7BA</v>
      </c>
      <c r="AB12" s="162"/>
      <c r="AC12" s="162"/>
      <c r="AD12" s="162"/>
      <c r="AE12" s="162"/>
      <c r="AF12" s="162"/>
      <c r="AG12" s="162"/>
      <c r="AI12" s="152"/>
      <c r="AJ12" s="7"/>
      <c r="AK12" s="7" t="s">
        <v>341</v>
      </c>
      <c r="AL12" s="7"/>
      <c r="AM12" s="7"/>
      <c r="AN12" s="7"/>
      <c r="AO12" s="7" t="s">
        <v>130</v>
      </c>
      <c r="AP12" s="7"/>
      <c r="AQ12" s="7" t="n">
        <v>1</v>
      </c>
      <c r="AR12" s="7" t="s">
        <v>80</v>
      </c>
      <c r="AS12" s="7"/>
      <c r="AT12" s="153"/>
    </row>
    <row r="13" customFormat="false" ht="14.6" hidden="false" customHeight="false" outlineLevel="0" collapsed="false">
      <c r="A13" s="3" t="s">
        <v>2</v>
      </c>
      <c r="B13" s="3" t="s">
        <v>3</v>
      </c>
      <c r="C13" s="3" t="s">
        <v>342</v>
      </c>
      <c r="D13" s="3" t="s">
        <v>4</v>
      </c>
      <c r="E13" s="3" t="s">
        <v>5</v>
      </c>
      <c r="F13" s="3" t="s">
        <v>343</v>
      </c>
      <c r="G13" s="3"/>
      <c r="H13" s="3"/>
      <c r="I13" s="3"/>
      <c r="J13" s="3"/>
      <c r="K13" s="3" t="s">
        <v>344</v>
      </c>
      <c r="L13" s="3"/>
      <c r="M13" s="3" t="s">
        <v>345</v>
      </c>
      <c r="N13" s="3" t="s">
        <v>346</v>
      </c>
      <c r="O13" s="3"/>
      <c r="P13" s="3" t="s">
        <v>347</v>
      </c>
      <c r="Q13" s="3"/>
      <c r="R13" s="1"/>
      <c r="S13" s="1"/>
      <c r="T13" s="1"/>
      <c r="U13" s="1"/>
      <c r="V13" s="1"/>
      <c r="W13" s="1"/>
      <c r="X13" s="1"/>
      <c r="Y13" s="1"/>
      <c r="Z13" s="1"/>
      <c r="AA13" s="1"/>
      <c r="AB13" s="1"/>
      <c r="AC13" s="1"/>
      <c r="AD13" s="1"/>
      <c r="AE13" s="1"/>
      <c r="AF13" s="1"/>
      <c r="AG13" s="1"/>
      <c r="AI13" s="163" t="s">
        <v>348</v>
      </c>
      <c r="AJ13" s="7"/>
      <c r="AK13" s="7"/>
      <c r="AL13" s="7"/>
      <c r="AM13" s="7"/>
      <c r="AN13" s="7"/>
      <c r="AO13" s="7" t="s">
        <v>349</v>
      </c>
      <c r="AP13" s="7"/>
      <c r="AQ13" s="7" t="n">
        <v>2</v>
      </c>
      <c r="AR13" s="7" t="s">
        <v>81</v>
      </c>
      <c r="AS13" s="7"/>
      <c r="AT13" s="153"/>
    </row>
    <row r="14" customFormat="false" ht="14.6" hidden="false" customHeight="false" outlineLevel="0" collapsed="false">
      <c r="A14" s="39" t="str">
        <f aca="false">IF(Form!$B$3="","",Form!$B$3)</f>
        <v>Mr</v>
      </c>
      <c r="B14" s="39" t="str">
        <f aca="false">IF(Form!$C$3="","",Form!$C$3)</f>
        <v>Christos</v>
      </c>
      <c r="C14" s="3" t="str">
        <f aca="false">LEFT(B14,1)</f>
        <v>C</v>
      </c>
      <c r="D14" s="39" t="str">
        <f aca="false">IF(Form!$D$3="","",Form!$D$3)</f>
        <v>Kallonas</v>
      </c>
      <c r="E14" s="39" t="str">
        <f aca="false">IF(Form!$E$3="","",Form!$E$3)</f>
        <v>Michaels</v>
      </c>
      <c r="F14" s="3" t="str">
        <f aca="false">CONCATENATE(A14,P11," ",B14," ",E14)</f>
        <v>Mr. Christos Michaels</v>
      </c>
      <c r="G14" s="3"/>
      <c r="H14" s="3" t="str">
        <f aca="false">CONCATENATE(A14," ",C14," ",E14)</f>
        <v>Mr C Michaels</v>
      </c>
      <c r="I14" s="3"/>
      <c r="J14" s="3"/>
      <c r="K14" s="3" t="str">
        <f aca="false">CONCATENATE(A14,P11," ",C14,P11," ",E14)</f>
        <v>Mr. C. Michaels</v>
      </c>
      <c r="L14" s="3"/>
      <c r="M14" s="3" t="str">
        <f aca="false">CONCATENATE(B14," ",D14," ",E14)</f>
        <v>Christos Kallonas Michaels</v>
      </c>
      <c r="N14" s="3" t="str">
        <f aca="false">UPPER(M14)</f>
        <v>CHRISTOS KALLONAS MICHAELS</v>
      </c>
      <c r="O14" s="3"/>
      <c r="P14" s="3" t="str">
        <f aca="false">CONCATENATE(A14,P11," ",E14)</f>
        <v>Mr. Michaels</v>
      </c>
      <c r="Q14" s="3"/>
      <c r="R14" s="1"/>
      <c r="S14" s="164" t="str">
        <f aca="false">CONCATENATE(IF(S12="","",S12),IF(S12="","",CHAR(10)),IF(T12="","",T12),IF(U12="","",U12),IF(U12="","",CHAR(10)),IF(V12="","",V12),IF(V12="","",CHAR(10)),IF(W12="","",W12),IF(W12="","",CHAR(10)),IF(X12="","",X12),IF(X12="","",CHAR(10)),IF(Y12="","",Y12))</f>
        <v>Grey &amp; Associates, 
4th Floor, 26-28 Hammersmith Grove, 
London, 
W6 7BA</v>
      </c>
      <c r="T14" s="164"/>
      <c r="U14" s="164"/>
      <c r="V14" s="1"/>
      <c r="W14" s="1"/>
      <c r="X14" s="1"/>
      <c r="Y14" s="1"/>
      <c r="Z14" s="1"/>
      <c r="AA14" s="1"/>
      <c r="AB14" s="1"/>
      <c r="AC14" s="1"/>
      <c r="AD14" s="1"/>
      <c r="AE14" s="1"/>
      <c r="AF14" s="1"/>
      <c r="AG14" s="1"/>
      <c r="AI14" s="163" t="s">
        <v>350</v>
      </c>
      <c r="AJ14" s="7"/>
      <c r="AK14" s="7"/>
      <c r="AL14" s="7"/>
      <c r="AM14" s="7"/>
      <c r="AN14" s="7"/>
      <c r="AO14" s="7"/>
      <c r="AP14" s="7"/>
      <c r="AQ14" s="7"/>
      <c r="AR14" s="7"/>
      <c r="AS14" s="7"/>
      <c r="AT14" s="153"/>
    </row>
    <row r="15" customFormat="false" ht="14.6" hidden="false" customHeight="false" outlineLevel="0" collapsed="false">
      <c r="A15" s="39" t="str">
        <f aca="false">IF(Form!$B$4="","",Form!$B$4)</f>
        <v>Mrs</v>
      </c>
      <c r="B15" s="39" t="str">
        <f aca="false">IF(Form!$C$4="","",Form!$C$4)</f>
        <v>Bianca</v>
      </c>
      <c r="C15" s="3" t="str">
        <f aca="false">LEFT(B15,1)</f>
        <v>B</v>
      </c>
      <c r="D15" s="39" t="str">
        <f aca="false">IF(Form!$D$4="","",Form!$D$4)</f>
        <v>Lisa</v>
      </c>
      <c r="E15" s="39" t="str">
        <f aca="false">IF(Form!$E$4="","",Form!$E$4)</f>
        <v>Michaels</v>
      </c>
      <c r="F15" s="3" t="str">
        <f aca="false">CONCATENATE(A15,P12," ",B15," ",E15)</f>
        <v>Mrs. Bianca Michaels</v>
      </c>
      <c r="G15" s="3"/>
      <c r="H15" s="3" t="str">
        <f aca="false">CONCATENATE(" ",Q12," ",A15," ",C15," ",E15)</f>
        <v>and Mrs B Michaels</v>
      </c>
      <c r="I15" s="3"/>
      <c r="J15" s="3"/>
      <c r="K15" s="3" t="str">
        <f aca="false">CONCATENATE(" ",Q12," ",A15,P12," ",C15,P12," ",E15)</f>
        <v>and Mrs. B. Michaels</v>
      </c>
      <c r="L15" s="3"/>
      <c r="M15" s="3" t="str">
        <f aca="false">CONCATENATE(" ",Q12," ",B15," ",D15," ",E15)</f>
        <v>and Bianca Lisa Michaels</v>
      </c>
      <c r="N15" s="3" t="str">
        <f aca="false">UPPER(M15)</f>
        <v>AND BIANCA LISA MICHAELS</v>
      </c>
      <c r="O15" s="3"/>
      <c r="P15" s="3" t="str">
        <f aca="false">CONCATENATE(" ",Q12," ",A15,P12," ",E15)</f>
        <v>and Mrs. Michaels</v>
      </c>
      <c r="Q15" s="3"/>
      <c r="R15" s="1"/>
      <c r="S15" s="164"/>
      <c r="T15" s="164"/>
      <c r="U15" s="164"/>
      <c r="V15" s="1"/>
      <c r="W15" s="1"/>
      <c r="X15" s="1"/>
      <c r="Y15" s="1"/>
      <c r="Z15" s="1"/>
      <c r="AA15" s="1"/>
      <c r="AB15" s="1"/>
      <c r="AC15" s="1"/>
      <c r="AD15" s="1"/>
      <c r="AE15" s="1"/>
      <c r="AF15" s="1"/>
      <c r="AG15" s="1"/>
      <c r="AI15" s="152"/>
      <c r="AJ15" s="7"/>
      <c r="AK15" s="7"/>
      <c r="AL15" s="7"/>
      <c r="AM15" s="7"/>
      <c r="AN15" s="7"/>
      <c r="AO15" s="7" t="s">
        <v>153</v>
      </c>
      <c r="AP15" s="7"/>
      <c r="AQ15" s="7" t="s">
        <v>24</v>
      </c>
      <c r="AR15" s="7"/>
      <c r="AS15" s="7"/>
      <c r="AT15" s="153"/>
    </row>
    <row r="16" customFormat="false" ht="14.6" hidden="false" customHeight="false" outlineLevel="0" collapsed="false">
      <c r="A16" s="3"/>
      <c r="B16" s="3"/>
      <c r="C16" s="3"/>
      <c r="D16" s="3"/>
      <c r="E16" s="3"/>
      <c r="F16" s="3"/>
      <c r="G16" s="3"/>
      <c r="H16" s="3"/>
      <c r="I16" s="3"/>
      <c r="J16" s="3"/>
      <c r="K16" s="3" t="str">
        <f aca="false">CONCATENATE(A14,P11," and ",A15,P12," ",C14,P11," ",E14)</f>
        <v>Mr. and Mrs. C. Michaels</v>
      </c>
      <c r="L16" s="3"/>
      <c r="M16" s="3"/>
      <c r="N16" s="3"/>
      <c r="O16" s="3"/>
      <c r="P16" s="3" t="str">
        <f aca="false">CONCATENATE(A14,P11," and ",A15,P12," ",E14)</f>
        <v>Mr. and Mrs. Michaels</v>
      </c>
      <c r="Q16" s="3"/>
      <c r="R16" s="1"/>
      <c r="S16" s="164"/>
      <c r="T16" s="164"/>
      <c r="U16" s="164"/>
      <c r="V16" s="1"/>
      <c r="W16" s="1"/>
      <c r="X16" s="1"/>
      <c r="Y16" s="1"/>
      <c r="Z16" s="1"/>
      <c r="AA16" s="1"/>
      <c r="AB16" s="1"/>
      <c r="AC16" s="1"/>
      <c r="AD16" s="1"/>
      <c r="AE16" s="1"/>
      <c r="AF16" s="1"/>
      <c r="AG16" s="1"/>
      <c r="AI16" s="165"/>
      <c r="AJ16" s="166"/>
      <c r="AK16" s="166"/>
      <c r="AL16" s="166"/>
      <c r="AM16" s="166"/>
      <c r="AN16" s="166"/>
      <c r="AO16" s="166" t="s">
        <v>154</v>
      </c>
      <c r="AP16" s="166"/>
      <c r="AQ16" s="166" t="s">
        <v>315</v>
      </c>
      <c r="AR16" s="166"/>
      <c r="AS16" s="166"/>
      <c r="AT16" s="167"/>
    </row>
    <row r="17" customFormat="false" ht="15" hidden="false" customHeight="true" outlineLevel="0" collapsed="false">
      <c r="A17" s="73" t="s">
        <v>351</v>
      </c>
      <c r="B17" s="73"/>
      <c r="C17" s="168" t="str">
        <f aca="false">CONCATENATE(AF28,AF29,AF30,AF31,AF32)</f>
        <v>CHRISTOS KALLONAS MICHAELS AND BIANCA LISA MICHAELS</v>
      </c>
      <c r="D17" s="168"/>
      <c r="E17" s="168"/>
      <c r="F17" s="168"/>
      <c r="G17" s="168"/>
      <c r="H17" s="168"/>
      <c r="I17" s="168"/>
      <c r="J17" s="113"/>
      <c r="K17" s="3"/>
      <c r="L17" s="1"/>
      <c r="M17" s="1"/>
      <c r="N17" s="3"/>
      <c r="O17" s="3"/>
      <c r="P17" s="3"/>
      <c r="Q17" s="3"/>
      <c r="R17" s="1"/>
      <c r="S17" s="164"/>
      <c r="T17" s="164"/>
      <c r="U17" s="164"/>
      <c r="V17" s="1"/>
      <c r="W17" s="1"/>
      <c r="X17" s="1"/>
      <c r="Y17" s="1"/>
      <c r="Z17" s="1"/>
      <c r="AA17" s="1"/>
      <c r="AB17" s="1"/>
      <c r="AC17" s="1"/>
      <c r="AD17" s="1"/>
      <c r="AE17" s="1"/>
      <c r="AF17" s="1"/>
      <c r="AG17" s="1"/>
    </row>
    <row r="18" customFormat="false" ht="14.6" hidden="false" customHeight="false" outlineLevel="0" collapsed="false">
      <c r="A18" s="3" t="s">
        <v>352</v>
      </c>
      <c r="B18" s="3"/>
      <c r="C18" s="73" t="str">
        <f aca="false">IF(B12="Married",K16,IF(B12="Company",E14,CONCATENATE(AC28,AC29,AC30,AC31,AC32)))</f>
        <v>Mr. and Mrs. C. Michaels</v>
      </c>
      <c r="D18" s="73"/>
      <c r="E18" s="73"/>
      <c r="F18" s="73"/>
      <c r="G18" s="73"/>
      <c r="H18" s="73"/>
      <c r="I18" s="73"/>
      <c r="J18" s="73"/>
      <c r="K18" s="1"/>
      <c r="L18" s="3"/>
      <c r="M18" s="3"/>
      <c r="N18" s="3"/>
      <c r="O18" s="3"/>
      <c r="P18" s="3" t="str">
        <f aca="false">IF(B12="Married",P16,IF(B12="Company","Sir/Madam",CONCATENATE(AH28,AH29,AH30,AH31,AH32)))</f>
        <v>Mr. and Mrs. Michaels</v>
      </c>
      <c r="Q18" s="1"/>
      <c r="R18" s="1"/>
      <c r="S18" s="164"/>
      <c r="T18" s="164"/>
      <c r="U18" s="164"/>
      <c r="V18" s="1"/>
      <c r="W18" s="1"/>
      <c r="X18" s="1"/>
      <c r="Y18" s="1"/>
      <c r="Z18" s="1"/>
      <c r="AA18" s="1"/>
      <c r="AB18" s="1"/>
      <c r="AC18" s="1"/>
      <c r="AD18" s="1"/>
      <c r="AE18" s="1"/>
      <c r="AF18" s="1"/>
      <c r="AG18" s="1"/>
    </row>
    <row r="19" customFormat="false" ht="14.6" hidden="false" customHeight="false" outlineLevel="0" collapsed="false">
      <c r="A19" s="3"/>
      <c r="B19" s="3"/>
      <c r="C19" s="3"/>
      <c r="D19" s="3"/>
      <c r="E19" s="3"/>
      <c r="F19" s="3"/>
      <c r="G19" s="3"/>
      <c r="H19" s="3"/>
      <c r="I19" s="3"/>
      <c r="J19" s="3"/>
      <c r="K19" s="3"/>
      <c r="L19" s="3"/>
      <c r="M19" s="3"/>
      <c r="N19" s="3"/>
      <c r="O19" s="3"/>
      <c r="P19" s="3" t="str">
        <f aca="false">IF(B12="Married",P16,IF(B12="Company",E14,CONCATENATE(AH28,AH29,AH30,AH31,AH32)))</f>
        <v>Mr. and Mrs. Michaels</v>
      </c>
      <c r="Q19" s="3"/>
      <c r="R19" s="1"/>
      <c r="S19" s="164"/>
      <c r="T19" s="164"/>
      <c r="U19" s="164"/>
      <c r="V19" s="1"/>
      <c r="W19" s="1"/>
      <c r="X19" s="1"/>
      <c r="Y19" s="1"/>
      <c r="Z19" s="1"/>
      <c r="AA19" s="1"/>
      <c r="AB19" s="1"/>
      <c r="AC19" s="1"/>
      <c r="AD19" s="1"/>
      <c r="AE19" s="1"/>
      <c r="AF19" s="1"/>
      <c r="AG19" s="1"/>
    </row>
    <row r="20" customFormat="false" ht="14.6" hidden="false" customHeight="false" outlineLevel="0" collapsed="false">
      <c r="A20" s="3" t="s">
        <v>353</v>
      </c>
      <c r="B20" s="1" t="s">
        <v>354</v>
      </c>
      <c r="C20" s="3"/>
      <c r="D20" s="3"/>
      <c r="E20" s="3"/>
      <c r="F20" s="3"/>
      <c r="G20" s="3"/>
      <c r="H20" s="3"/>
      <c r="I20" s="3"/>
      <c r="J20" s="3"/>
      <c r="K20" s="3"/>
      <c r="L20" s="3"/>
      <c r="M20" s="3" t="str">
        <f aca="false">Form!G3</f>
        <v>Married</v>
      </c>
      <c r="N20" s="3"/>
      <c r="O20" s="3"/>
      <c r="P20" s="3"/>
      <c r="Q20" s="3"/>
      <c r="R20" s="1"/>
      <c r="S20" s="1"/>
      <c r="T20" s="1"/>
      <c r="U20" s="1"/>
      <c r="V20" s="1"/>
      <c r="W20" s="1"/>
      <c r="X20" s="1"/>
      <c r="Y20" s="1"/>
      <c r="Z20" s="1"/>
      <c r="AA20" s="1"/>
      <c r="AB20" s="1"/>
      <c r="AC20" s="1"/>
      <c r="AD20" s="1"/>
      <c r="AE20" s="1"/>
      <c r="AF20" s="1"/>
      <c r="AG20" s="1"/>
    </row>
    <row r="21" customFormat="false" ht="14.6" hidden="false" customHeight="false" outlineLevel="0" collapsed="false">
      <c r="A21" s="73" t="str">
        <f aca="false">CONCATENATE(A20," ",D11," ",B20)</f>
        <v>as Building Owners of the land and premises known as</v>
      </c>
      <c r="B21" s="73"/>
      <c r="C21" s="73"/>
      <c r="D21" s="73"/>
      <c r="E21" s="73"/>
      <c r="F21" s="73"/>
      <c r="G21" s="73"/>
      <c r="H21" s="73"/>
      <c r="I21" s="73"/>
      <c r="J21" s="73"/>
      <c r="K21" s="3"/>
      <c r="L21" s="3"/>
      <c r="M21" s="3"/>
      <c r="N21" s="3"/>
      <c r="O21" s="3"/>
      <c r="P21" s="3"/>
      <c r="Q21" s="3"/>
      <c r="R21" s="1"/>
    </row>
    <row r="22" customFormat="false" ht="14.6" hidden="false" customHeight="false" outlineLevel="0" collapsed="false">
      <c r="A22" s="73" t="s">
        <v>355</v>
      </c>
      <c r="B22" s="73"/>
      <c r="C22" s="73"/>
      <c r="D22" s="73"/>
      <c r="E22" s="73"/>
      <c r="F22" s="73"/>
      <c r="G22" s="73"/>
      <c r="H22" s="73"/>
      <c r="I22" s="73"/>
      <c r="J22" s="73"/>
      <c r="K22" s="3"/>
      <c r="L22" s="3"/>
      <c r="M22" s="3"/>
      <c r="N22" s="3"/>
      <c r="O22" s="3"/>
      <c r="P22" s="3"/>
      <c r="Q22" s="3"/>
      <c r="R22" s="1"/>
    </row>
    <row r="23" customFormat="false" ht="14.6" hidden="false" customHeight="false" outlineLevel="0" collapsed="false">
      <c r="A23" s="3"/>
      <c r="B23" s="3"/>
      <c r="C23" s="113"/>
      <c r="D23" s="113"/>
      <c r="E23" s="113"/>
      <c r="F23" s="113"/>
      <c r="G23" s="113"/>
      <c r="H23" s="113"/>
      <c r="I23" s="113"/>
      <c r="J23" s="113"/>
      <c r="K23" s="3"/>
      <c r="L23" s="3"/>
      <c r="M23" s="3"/>
      <c r="N23" s="3"/>
      <c r="O23" s="3"/>
      <c r="P23" s="3"/>
      <c r="Q23" s="3"/>
      <c r="R23" s="1"/>
    </row>
    <row r="24" customFormat="false" ht="14.6" hidden="false" customHeight="false" outlineLevel="0" collapsed="false">
      <c r="A24" s="161" t="s">
        <v>356</v>
      </c>
      <c r="B24" s="169" t="s">
        <v>357</v>
      </c>
      <c r="C24" s="169"/>
      <c r="D24" s="170" t="s">
        <v>358</v>
      </c>
      <c r="E24" s="170"/>
      <c r="F24" s="3"/>
      <c r="G24" s="3"/>
      <c r="H24" s="3"/>
      <c r="I24" s="3"/>
      <c r="J24" s="3"/>
      <c r="K24" s="3"/>
      <c r="L24" s="3"/>
      <c r="M24" s="3"/>
      <c r="N24" s="3"/>
      <c r="O24" s="3"/>
      <c r="P24" s="3"/>
      <c r="Q24" s="3" t="str">
        <f aca="false">IF(A26="","",", ")</f>
        <v/>
      </c>
      <c r="R24" s="1" t="str">
        <f aca="false">IF(A27="","",", ")</f>
        <v/>
      </c>
    </row>
    <row r="25" customFormat="false" ht="14.6" hidden="false" customHeight="false" outlineLevel="0" collapsed="false">
      <c r="A25" s="3" t="s">
        <v>25</v>
      </c>
      <c r="B25" s="3" t="s">
        <v>26</v>
      </c>
      <c r="C25" s="3" t="s">
        <v>27</v>
      </c>
      <c r="D25" s="3" t="s">
        <v>28</v>
      </c>
      <c r="E25" s="3" t="s">
        <v>29</v>
      </c>
      <c r="F25" s="3" t="s">
        <v>30</v>
      </c>
      <c r="G25" s="3" t="s">
        <v>31</v>
      </c>
      <c r="H25" s="3"/>
      <c r="I25" s="3" t="s">
        <v>359</v>
      </c>
      <c r="J25" s="3"/>
      <c r="K25" s="3"/>
      <c r="L25" s="3"/>
      <c r="M25" s="3"/>
      <c r="N25" s="3"/>
      <c r="O25" s="3"/>
      <c r="P25" s="3"/>
      <c r="Q25" s="3"/>
      <c r="R25" s="1"/>
    </row>
    <row r="26" customFormat="false" ht="15" hidden="false" customHeight="true" outlineLevel="0" collapsed="false">
      <c r="A26" s="39" t="str">
        <f aca="false">IF(Form!$B$11="","",Form!$B$11)</f>
        <v/>
      </c>
      <c r="B26" s="39" t="n">
        <f aca="false">IF(Form!$C$11="","",Form!$C$11)</f>
        <v>107</v>
      </c>
      <c r="C26" s="39" t="str">
        <f aca="false">IF(Form!$D$11="","",CONCATENATE(" ",Form!$D$11))</f>
        <v>Rosebery Road</v>
      </c>
      <c r="D26" s="39" t="str">
        <f aca="false">IF(Form!$E$11="","",Form!$E$11)</f>
        <v/>
      </c>
      <c r="E26" s="39" t="str">
        <f aca="false">IF(Form!$F$11="","",Form!$F$11)</f>
        <v/>
      </c>
      <c r="F26" s="39" t="str">
        <f aca="false">IF(Form!$G$11="","",Form!$G$11)</f>
        <v>London</v>
      </c>
      <c r="G26" s="39" t="str">
        <f aca="false">IF(Form!$H$11="","",Form!$H$11)</f>
        <v>N10 2LD</v>
      </c>
      <c r="H26" s="3"/>
      <c r="I26" s="171" t="str">
        <f aca="false">CONCATENATE(IF(S26="","",S26),IF(T26="","",T26),IF(U26="","",U26),IF(V26="","",V26),IF(W26="","",W26),IF(X26="","",X26),IF(Y26="","",Y26))</f>
        <v>107 Rosebery Road, London, N10 2LD</v>
      </c>
      <c r="J26" s="171"/>
      <c r="K26" s="171"/>
      <c r="L26" s="171"/>
      <c r="M26" s="171"/>
      <c r="N26" s="171"/>
      <c r="O26" s="171"/>
      <c r="P26" s="113"/>
      <c r="Q26" s="113"/>
      <c r="R26" s="1"/>
      <c r="S26" s="39" t="str">
        <f aca="false">IF(Form!$B$11="","",CONCATENATE(Form!$B$11,", "))</f>
        <v/>
      </c>
      <c r="T26" s="39" t="n">
        <f aca="false">IF(Form!$C$11="","",Form!$C$11)</f>
        <v>107</v>
      </c>
      <c r="U26" s="39" t="str">
        <f aca="false">IF(Form!$D$11="","",CONCATENATE(" ",Form!$D$11,", "))</f>
        <v>Rosebery Road,</v>
      </c>
      <c r="V26" s="39" t="str">
        <f aca="false">IF(Form!$E$11="","",CONCATENATE(Form!$E$11,", "))</f>
        <v/>
      </c>
      <c r="W26" s="39" t="str">
        <f aca="false">IF(Form!$F$11="","",CONCATENATE(Form!$F$11,", "))</f>
        <v/>
      </c>
      <c r="X26" s="39" t="str">
        <f aca="false">IF(Form!$G$11="","",CONCATENATE(Form!$G$11,", "))</f>
        <v>London,</v>
      </c>
      <c r="Y26" s="39" t="str">
        <f aca="false">IF(Form!$H$11="","",Form!$H$11)</f>
        <v>N10 2LD</v>
      </c>
    </row>
    <row r="27" customFormat="false" ht="15" hidden="false" customHeight="true" outlineLevel="0" collapsed="false">
      <c r="A27" s="172" t="str">
        <f aca="false">IF(Form!$B$15="","",Form!$B$15)</f>
        <v/>
      </c>
      <c r="B27" s="172" t="n">
        <f aca="false">IF(Form!$C$15="","",Form!$C$15)</f>
        <v>107</v>
      </c>
      <c r="C27" s="172" t="str">
        <f aca="false">IF(Form!$D$15="","",CONCATENATE(" ",Form!$D$15))</f>
        <v>Rosebery Road</v>
      </c>
      <c r="D27" s="172" t="str">
        <f aca="false">IF(Form!$E$15="","",Form!$E$15)</f>
        <v/>
      </c>
      <c r="E27" s="172" t="str">
        <f aca="false">IF(Form!$F$15="","",Form!$F$15)</f>
        <v/>
      </c>
      <c r="F27" s="172" t="str">
        <f aca="false">IF(Form!$G$15="","",Form!$G$15)</f>
        <v>London</v>
      </c>
      <c r="G27" s="172" t="str">
        <f aca="false">IF(Form!$H$15="","",Form!$H$15)</f>
        <v>N10 2LD</v>
      </c>
      <c r="H27" s="3"/>
      <c r="I27" s="173" t="str">
        <f aca="false">CONCATENATE(IF(S27="","",S27),IF(T27="","",T27),IF(U27="","",U27),IF(V27="","",V27),IF(W27="","",W27),IF(X27="","",X27),IF(Y27="","",Y27))</f>
        <v>107 Rosebery Road, London, N10 2LD</v>
      </c>
      <c r="J27" s="173"/>
      <c r="K27" s="173"/>
      <c r="L27" s="173"/>
      <c r="M27" s="173"/>
      <c r="N27" s="173"/>
      <c r="O27" s="173"/>
      <c r="P27" s="113"/>
      <c r="Q27" s="113"/>
      <c r="R27" s="1"/>
      <c r="S27" s="172" t="str">
        <f aca="false">IF(Form!$B$15="","",CONCATENATE(Form!$B$15,", "))</f>
        <v/>
      </c>
      <c r="T27" s="172" t="n">
        <f aca="false">IF(Form!$C$15="","",Form!$C$15)</f>
        <v>107</v>
      </c>
      <c r="U27" s="172" t="str">
        <f aca="false">IF(Form!$D$15="","",CONCATENATE(" ",Form!$D$15,", "))</f>
        <v>Rosebery Road,</v>
      </c>
      <c r="V27" s="172" t="str">
        <f aca="false">IF(Form!$E$15="","",CONCATENATE(Form!$E$15,", "))</f>
        <v/>
      </c>
      <c r="W27" s="172" t="str">
        <f aca="false">IF(Form!$F$15="","",CONCATENATE(Form!$F$15,", "))</f>
        <v/>
      </c>
      <c r="X27" s="172" t="str">
        <f aca="false">IF(Form!$G$15="","",CONCATENATE(Form!$G$15,", "))</f>
        <v>London,</v>
      </c>
      <c r="Y27" s="172" t="str">
        <f aca="false">IF(Form!$H$15="","",Form!$H$15)</f>
        <v>N10 2LD</v>
      </c>
    </row>
    <row r="28" customFormat="false" ht="14.6" hidden="false" customHeight="false" outlineLevel="0" collapsed="false">
      <c r="A28" s="3"/>
      <c r="B28" s="3"/>
      <c r="C28" s="3"/>
      <c r="D28" s="3"/>
      <c r="E28" s="3"/>
      <c r="F28" s="3"/>
      <c r="G28" s="3"/>
      <c r="H28" s="3"/>
      <c r="I28" s="3" t="s">
        <v>360</v>
      </c>
      <c r="J28" s="3"/>
      <c r="K28" s="3"/>
      <c r="L28" s="174"/>
      <c r="M28" s="3" t="s">
        <v>361</v>
      </c>
      <c r="N28" s="3"/>
      <c r="O28" s="3"/>
      <c r="P28" s="3"/>
      <c r="Q28" s="3"/>
      <c r="R28" s="1"/>
      <c r="S28" s="39" t="str">
        <f aca="false">IF(Form!B3="","",Form!B3)</f>
        <v>Mr</v>
      </c>
      <c r="T28" s="39" t="str">
        <f aca="false">IF(Form!C3="","",Form!C3)</f>
        <v>Christos</v>
      </c>
      <c r="U28" s="3" t="str">
        <f aca="false">LEFT(T28,1)</f>
        <v>C</v>
      </c>
      <c r="V28" s="39" t="str">
        <f aca="false">IF(Form!D3="","",Form!D3)</f>
        <v>Kallonas</v>
      </c>
      <c r="W28" s="39" t="str">
        <f aca="false">IF(Form!E3="","",Form!E3)</f>
        <v>Michaels</v>
      </c>
      <c r="X28" s="3" t="str">
        <f aca="false">IF(B12="Company",W28,CONCATENATE(S28,P11," ",T28," ",W28))</f>
        <v>Mr. Christos Michaels</v>
      </c>
      <c r="Y28" s="3"/>
      <c r="Z28" s="3" t="str">
        <f aca="false">IF(B12="Company",W28,CONCATENATE(S28," ",U28," ",W28))</f>
        <v>Mr C Michaels</v>
      </c>
      <c r="AA28" s="3"/>
      <c r="AB28" s="3"/>
      <c r="AC28" s="3" t="str">
        <f aca="false">IF(B12="Company",W28,CONCATENATE(S28,P11," ",U28,P11," ",W28))</f>
        <v>Mr. C. Michaels</v>
      </c>
      <c r="AD28" s="3"/>
      <c r="AE28" s="3" t="str">
        <f aca="false">IF(B12="Company",W28,CONCATENATE(T28," ",V28," ",W28))</f>
        <v>Christos Kallonas Michaels</v>
      </c>
      <c r="AF28" s="3" t="str">
        <f aca="false">UPPER(AE28)</f>
        <v>CHRISTOS KALLONAS MICHAELS</v>
      </c>
      <c r="AG28" s="3"/>
      <c r="AH28" s="3" t="str">
        <f aca="false">IF(B12="Company",W28,CONCATENATE(S28,P11," ",W28))</f>
        <v>Mr. Michaels</v>
      </c>
      <c r="AI28" s="3"/>
      <c r="AJ28" s="1"/>
    </row>
    <row r="29" customFormat="false" ht="15" hidden="false" customHeight="true" outlineLevel="0" collapsed="false">
      <c r="A29" s="3" t="s">
        <v>278</v>
      </c>
      <c r="B29" s="175" t="str">
        <f aca="false">IF(Form!$I$3="","",Form!$I$3)</f>
        <v/>
      </c>
      <c r="C29" s="175"/>
      <c r="D29" s="175"/>
      <c r="E29" s="3"/>
      <c r="F29" s="3"/>
      <c r="G29" s="3"/>
      <c r="H29" s="3"/>
      <c r="I29" s="176" t="str">
        <f aca="false">CONCATENATE(IF(A26="","",A26),IF(A26="","",CHAR(10)),IF(B26="","",B26),IF(C26="","",C26),IF(C26="","",CHAR(10)),IF(D26="","",D26),IF(D26="","",CHAR(10)),IF(E26="","",E26),IF(E26="","",CHAR(10)),IF(F26="","",F26),IF(F26="","",CHAR(10)),IF(G26="","",G26))</f>
        <v>107 Rosebery Road
London
N10 2LD</v>
      </c>
      <c r="J29" s="176"/>
      <c r="K29" s="176"/>
      <c r="L29" s="174"/>
      <c r="M29" s="177" t="str">
        <f aca="false">CONCATENATE(IF(A27="","",A27),IF(A27="","",CHAR(10)),IF(B27="","",B27),IF(C27="","",C27),IF(C27="","",CHAR(10)),IF(D27="","",D27),IF(D27="","",CHAR(10)),IF(E27="","",E27),IF(E27="","",CHAR(10)),IF(F27="","",F27),IF(F27="","",CHAR(10)),IF(G27="","",G27))</f>
        <v>107 Rosebery Road
London
N10 2LD</v>
      </c>
      <c r="N29" s="177"/>
      <c r="O29" s="177"/>
      <c r="P29" s="3"/>
      <c r="Q29" s="3"/>
      <c r="R29" s="1"/>
      <c r="S29" s="39" t="str">
        <f aca="false">IF(Form!B4="","",Form!B4)</f>
        <v>Mrs</v>
      </c>
      <c r="T29" s="39" t="str">
        <f aca="false">IF(Form!C4="","",Form!C4)</f>
        <v>Bianca</v>
      </c>
      <c r="U29" s="3" t="str">
        <f aca="false">LEFT(T29,1)</f>
        <v>B</v>
      </c>
      <c r="V29" s="39" t="str">
        <f aca="false">IF(Form!D4="","",Form!D4)</f>
        <v>Lisa</v>
      </c>
      <c r="W29" s="39" t="str">
        <f aca="false">IF(Form!E4="","",Form!E4)</f>
        <v>Michaels</v>
      </c>
      <c r="X29" s="3" t="str">
        <f aca="false">IF(W29="","",CONCATENATE(S29,P11," ",T29," ",W29))</f>
        <v>Mrs. Bianca Michaels</v>
      </c>
      <c r="Y29" s="3"/>
      <c r="Z29" s="3" t="str">
        <f aca="false">IF(W29="","",CONCATENATE(" ",Q12," ",S29," ",U29," ",W29))</f>
        <v>and Mrs B Michaels</v>
      </c>
      <c r="AA29" s="3"/>
      <c r="AB29" s="3"/>
      <c r="AC29" s="3" t="str">
        <f aca="false">IF(W29="","",IF(W30="",CONCATENATE(" ",Q12," ",S29,P11," ",U29,P11," ",W29),CONCATENATE(", ",S29,P11," ",U29,P11," ",W29)))</f>
        <v>and Mrs. B. Michaels</v>
      </c>
      <c r="AD29" s="3"/>
      <c r="AE29" s="3" t="str">
        <f aca="false">IF(W29="","",CONCATENATE(" ",Q12," ",T29," ",V29," ",W29))</f>
        <v>and Bianca Lisa Michaels</v>
      </c>
      <c r="AF29" s="3" t="str">
        <f aca="false">UPPER(AE29)</f>
        <v>AND BIANCA LISA MICHAELS</v>
      </c>
      <c r="AG29" s="3"/>
      <c r="AH29" s="3" t="str">
        <f aca="false">IF(W29="","",IF(W30="",CONCATENATE(" ",Q12," ",S29,P11," ",W29),CONCATENATE(", ",S29,P11," ",W29)))</f>
        <v>and Mrs. Michaels</v>
      </c>
      <c r="AI29" s="3"/>
      <c r="AJ29" s="1"/>
    </row>
    <row r="30" customFormat="false" ht="14.6" hidden="false" customHeight="false" outlineLevel="0" collapsed="false">
      <c r="A30" s="3" t="s">
        <v>295</v>
      </c>
      <c r="B30" s="3"/>
      <c r="C30" s="3"/>
      <c r="D30" s="3"/>
      <c r="E30" s="3"/>
      <c r="F30" s="3"/>
      <c r="G30" s="3"/>
      <c r="H30" s="3"/>
      <c r="I30" s="176"/>
      <c r="J30" s="176"/>
      <c r="K30" s="176"/>
      <c r="L30" s="174"/>
      <c r="M30" s="177"/>
      <c r="N30" s="177"/>
      <c r="O30" s="177"/>
      <c r="P30" s="3"/>
      <c r="Q30" s="3"/>
      <c r="R30" s="1"/>
      <c r="S30" s="39" t="str">
        <f aca="false">IF(Form!B5="","",Form!B5)</f>
        <v/>
      </c>
      <c r="T30" s="39" t="str">
        <f aca="false">IF(Form!C5="","",Form!C5)</f>
        <v/>
      </c>
      <c r="U30" s="3" t="str">
        <f aca="false">LEFT(T30,1)</f>
        <v/>
      </c>
      <c r="V30" s="39" t="str">
        <f aca="false">IF(Form!D5="","",Form!D5)</f>
        <v/>
      </c>
      <c r="W30" s="39" t="str">
        <f aca="false">IF(Form!E5="","",Form!E5)</f>
        <v/>
      </c>
      <c r="X30" s="3" t="str">
        <f aca="false">IF(W30="","",CONCATENATE(S30,P11," ",T30," ",W30))</f>
        <v/>
      </c>
      <c r="Y30" s="3"/>
      <c r="Z30" s="3" t="str">
        <f aca="false">IF(W30="","",CONCATENATE(" ",Q12," ",S30," ",U30," ",W30))</f>
        <v/>
      </c>
      <c r="AA30" s="3"/>
      <c r="AB30" s="3"/>
      <c r="AC30" s="3" t="str">
        <f aca="false">IF(W30="","",IF(W31="",CONCATENATE(" ",Q12," ",S30,P11," ",U30,P11," ",W30),CONCATENATE(", ",S30,P11," ",U30,P11," ",W30)))</f>
        <v/>
      </c>
      <c r="AD30" s="3"/>
      <c r="AE30" s="3" t="str">
        <f aca="false">IF(W30="","",CONCATENATE(" ",Q12," ",T30," ",V30," ",W30))</f>
        <v/>
      </c>
      <c r="AF30" s="3" t="str">
        <f aca="false">UPPER(AE30)</f>
        <v/>
      </c>
      <c r="AG30" s="3"/>
      <c r="AH30" s="3" t="str">
        <f aca="false">IF(W30="","",IF(W31="",CONCATENATE(" ",Q12," ",S30,P11," ",W30),CONCATENATE(", ",S30,P11," ",W30)))</f>
        <v/>
      </c>
      <c r="AI30" s="3"/>
      <c r="AJ30" s="1"/>
    </row>
    <row r="31" customFormat="false" ht="14.6" hidden="false" customHeight="false" outlineLevel="0" collapsed="false">
      <c r="A31" s="1" t="str">
        <f aca="false">CONCATENATE(A30,"s")</f>
        <v>Leaseholders</v>
      </c>
      <c r="B31" s="3"/>
      <c r="C31" s="3"/>
      <c r="D31" s="3"/>
      <c r="E31" s="3"/>
      <c r="F31" s="3"/>
      <c r="G31" s="3"/>
      <c r="H31" s="3"/>
      <c r="I31" s="176"/>
      <c r="J31" s="176"/>
      <c r="K31" s="176"/>
      <c r="L31" s="174"/>
      <c r="M31" s="177"/>
      <c r="N31" s="177"/>
      <c r="O31" s="177"/>
      <c r="P31" s="3"/>
      <c r="Q31" s="3"/>
      <c r="R31" s="1"/>
      <c r="S31" s="39" t="str">
        <f aca="false">IF(Form!B6="","",Form!B6)</f>
        <v/>
      </c>
      <c r="T31" s="39" t="str">
        <f aca="false">IF(Form!C6="","",Form!C6)</f>
        <v/>
      </c>
      <c r="U31" s="3" t="str">
        <f aca="false">LEFT(T31,1)</f>
        <v/>
      </c>
      <c r="V31" s="39" t="str">
        <f aca="false">IF(Form!D6="","",Form!D6)</f>
        <v/>
      </c>
      <c r="W31" s="39" t="str">
        <f aca="false">IF(Form!E6="","",Form!E6)</f>
        <v/>
      </c>
      <c r="X31" s="3" t="str">
        <f aca="false">IF(W31="","",CONCATENATE(S31,P11," ",T31," ",W31))</f>
        <v/>
      </c>
      <c r="Y31" s="3"/>
      <c r="Z31" s="3" t="str">
        <f aca="false">IF(W31="","",CONCATENATE(" ",Q12," ",S31," ",U31," ",W31))</f>
        <v/>
      </c>
      <c r="AA31" s="3"/>
      <c r="AB31" s="3"/>
      <c r="AC31" s="3" t="str">
        <f aca="false">IF(W31="","",IF(W32="",CONCATENATE(" ",Q12," ",S31,P11," ",U31,P11," ",W31),CONCATENATE(", ",S31,P11," ",U31,P11," ",W31)))</f>
        <v/>
      </c>
      <c r="AD31" s="3"/>
      <c r="AE31" s="3" t="str">
        <f aca="false">IF(W31="","",CONCATENATE(" ",Q12," ",T31," ",V31," ",W31))</f>
        <v/>
      </c>
      <c r="AF31" s="3" t="str">
        <f aca="false">UPPER(AE31)</f>
        <v/>
      </c>
      <c r="AG31" s="3"/>
      <c r="AH31" s="3" t="str">
        <f aca="false">IF(W31="","",IF(W32="",CONCATENATE(" ",Q12," ",S31,P11," ",W31),CONCATENATE(", ",S31,P11," ",W31)))</f>
        <v/>
      </c>
      <c r="AI31" s="3"/>
      <c r="AJ31" s="1"/>
    </row>
    <row r="32" customFormat="false" ht="14.6" hidden="false" customHeight="false" outlineLevel="0" collapsed="false">
      <c r="A32" s="3" t="s">
        <v>70</v>
      </c>
      <c r="B32" s="3"/>
      <c r="C32" s="3"/>
      <c r="D32" s="3"/>
      <c r="E32" s="3"/>
      <c r="F32" s="3"/>
      <c r="G32" s="3"/>
      <c r="H32" s="3"/>
      <c r="I32" s="176"/>
      <c r="J32" s="176"/>
      <c r="K32" s="176"/>
      <c r="L32" s="3"/>
      <c r="M32" s="177"/>
      <c r="N32" s="177"/>
      <c r="O32" s="177"/>
      <c r="P32" s="3"/>
      <c r="Q32" s="3" t="s">
        <v>24</v>
      </c>
      <c r="R32" s="1"/>
      <c r="S32" s="39" t="str">
        <f aca="false">IF(Form!B7="","",Form!B7)</f>
        <v/>
      </c>
      <c r="T32" s="39" t="str">
        <f aca="false">IF(Form!C7="","",Form!C7)</f>
        <v/>
      </c>
      <c r="U32" s="3" t="str">
        <f aca="false">LEFT(T32,1)</f>
        <v/>
      </c>
      <c r="V32" s="39" t="str">
        <f aca="false">IF(Form!D7="","",Form!D7)</f>
        <v/>
      </c>
      <c r="W32" s="39" t="str">
        <f aca="false">IF(Form!E7="","",Form!E7)</f>
        <v/>
      </c>
      <c r="X32" s="3" t="str">
        <f aca="false">IF(W32="","",CONCATENATE(S32,P11," ",T32," ",W32))</f>
        <v/>
      </c>
      <c r="Y32" s="3"/>
      <c r="Z32" s="3" t="str">
        <f aca="false">IF(W32="","",CONCATENATE(" ",Q12," ",S32," ",U32," ",W32))</f>
        <v/>
      </c>
      <c r="AA32" s="3"/>
      <c r="AB32" s="3"/>
      <c r="AC32" s="3" t="str">
        <f aca="false">IF(W32="","",IF(W33="",CONCATENATE(" ",Q12," ",S32,P11," ",U32,P11," ",W32),CONCATENATE(", ",S32,P11," ",U32,P11," ",W32)))</f>
        <v/>
      </c>
      <c r="AD32" s="3"/>
      <c r="AE32" s="3" t="str">
        <f aca="false">IF(W32="","",CONCATENATE(" ",Q12," ",T32," ",V32," ",W32))</f>
        <v/>
      </c>
      <c r="AF32" s="3" t="str">
        <f aca="false">UPPER(AE32)</f>
        <v/>
      </c>
      <c r="AG32" s="3"/>
      <c r="AH32" s="3" t="str">
        <f aca="false">IF(W32="","",IF(W33="",CONCATENATE(" ",Q12," ",S32,P11," ",W32),CONCATENATE(", ",S32,P11," ",W32)))</f>
        <v/>
      </c>
      <c r="AI32" s="3"/>
      <c r="AJ32" s="1"/>
    </row>
    <row r="33" customFormat="false" ht="14.6" hidden="false" customHeight="false" outlineLevel="0" collapsed="false">
      <c r="A33" s="1" t="str">
        <f aca="false">CONCATENATE(A32,"s")</f>
        <v>Freeholders</v>
      </c>
      <c r="B33" s="3"/>
      <c r="C33" s="3"/>
      <c r="D33" s="3"/>
      <c r="E33" s="3"/>
      <c r="F33" s="3"/>
      <c r="G33" s="3"/>
      <c r="H33" s="3"/>
      <c r="I33" s="176"/>
      <c r="J33" s="176"/>
      <c r="K33" s="176"/>
      <c r="L33" s="3"/>
      <c r="M33" s="177"/>
      <c r="N33" s="177"/>
      <c r="O33" s="177"/>
      <c r="P33" s="3"/>
      <c r="Q33" s="3" t="s">
        <v>315</v>
      </c>
      <c r="R33" s="1"/>
    </row>
    <row r="34" customFormat="false" ht="14.6" hidden="false" customHeight="false" outlineLevel="0" collapsed="false">
      <c r="A34" s="3" t="s">
        <v>329</v>
      </c>
      <c r="B34" s="3"/>
      <c r="C34" s="3"/>
      <c r="D34" s="3"/>
      <c r="E34" s="3"/>
      <c r="F34" s="3"/>
      <c r="G34" s="3"/>
      <c r="H34" s="3"/>
      <c r="I34" s="176"/>
      <c r="J34" s="176"/>
      <c r="K34" s="176"/>
      <c r="L34" s="3"/>
      <c r="M34" s="177"/>
      <c r="N34" s="177"/>
      <c r="O34" s="177"/>
      <c r="P34" s="3"/>
      <c r="Q34" s="3" t="s">
        <v>304</v>
      </c>
      <c r="R34" s="1"/>
    </row>
    <row r="35" customFormat="false" ht="14.6" hidden="false" customHeight="false" outlineLevel="0" collapsed="false">
      <c r="A35" s="1" t="str">
        <f aca="false">IF(A34="Leaseholder &amp; Freeholder","Leaseholders &amp; Freeholders")</f>
        <v>Leaseholders &amp; Freeholders</v>
      </c>
      <c r="B35" s="3"/>
      <c r="C35" s="3"/>
      <c r="D35" s="3"/>
      <c r="E35" s="3"/>
      <c r="F35" s="3"/>
      <c r="G35" s="3"/>
      <c r="H35" s="3"/>
      <c r="I35" s="174"/>
      <c r="J35" s="174"/>
      <c r="K35" s="174"/>
      <c r="L35" s="3"/>
      <c r="M35" s="3"/>
      <c r="N35" s="3"/>
      <c r="O35" s="3"/>
      <c r="P35" s="3"/>
      <c r="Q35" s="3"/>
      <c r="R35" s="1"/>
    </row>
    <row r="36" customFormat="false" ht="15" hidden="false" customHeight="false" outlineLevel="0" collapsed="false">
      <c r="A36" s="154" t="s">
        <v>362</v>
      </c>
    </row>
    <row r="37" customFormat="false" ht="15" hidden="false" customHeight="false" outlineLevel="0" collapsed="false">
      <c r="A37" s="178" t="s">
        <v>363</v>
      </c>
      <c r="B37" s="179"/>
      <c r="C37" s="179"/>
      <c r="D37" s="1" t="str">
        <f aca="false">IF(B39="Male","owner",IF(B39="Female","owner",IF(B39="Married","owners",IF(B39="Plural","owners",IF(B39="Company","owners",)))))</f>
        <v>owners</v>
      </c>
      <c r="E37" s="1"/>
      <c r="F37" s="1"/>
      <c r="G37" s="1"/>
      <c r="H37" s="1"/>
      <c r="I37" s="1" t="str">
        <f aca="false">IF(B39="Male","him",IF(B39="Female","her",IF(B39="Married","them",IF(B39="Plural","them",IF(B39="Company","them",)))))</f>
        <v>them</v>
      </c>
      <c r="J37" s="1" t="str">
        <f aca="false">IF(B39="Male","chooses",IF(B39="Female","chooses",IF(B39="Married","choose",IF(B39="Plural","choose",IF(B39="Company","choose",)))))</f>
        <v>choose</v>
      </c>
      <c r="K37" s="1" t="str">
        <f aca="false">IF(B39="Male","exercises",IF(B39="Female","exercises",IF(B39="Married","exercise",IF(B39="Plural","exercise",IF(B39="Company","exercise",)))))</f>
        <v>exercise</v>
      </c>
      <c r="L37" s="1" t="str">
        <f aca="false">IF(B39="Male","requires",IF(B39="Female","requires",IF(B39="Married","require",IF(B39="Plural","require",IF(B39="Company","require",)))))</f>
        <v>require</v>
      </c>
      <c r="M37" s="1" t="str">
        <f aca="false">IF(B39="Male","am",IF(B39="Female","am",IF(B39="Married","are",IF(B39="Plural","are",IF(B39="Company","are",)))))</f>
        <v>are</v>
      </c>
      <c r="N37" s="1" t="str">
        <f aca="false">IF(B39="Male","I",IF(B39="Female","I",IF(B39="Married","we",IF(B39="Plural","we",IF(B39="Company","we",)))))</f>
        <v>we</v>
      </c>
      <c r="O37" s="1"/>
      <c r="P37" s="1"/>
      <c r="Q37" s="1"/>
      <c r="R37" s="1"/>
      <c r="S37" s="156" t="s">
        <v>364</v>
      </c>
      <c r="T37" s="156"/>
      <c r="U37" s="1" t="n">
        <f aca="false">IF(X38="Male","his",IF(X38="Female","her"))</f>
        <v>0</v>
      </c>
      <c r="V37" s="1"/>
      <c r="W37" s="1"/>
      <c r="X37" s="1"/>
      <c r="Y37" s="1"/>
      <c r="Z37" s="1"/>
      <c r="AA37" s="1"/>
      <c r="AB37" s="1"/>
      <c r="AC37" s="1" t="str">
        <f aca="false">IF(S38="","",".")</f>
        <v/>
      </c>
      <c r="AD37" s="1"/>
      <c r="AE37" s="1"/>
      <c r="AF37" s="1"/>
      <c r="AG37" s="1"/>
    </row>
    <row r="38" customFormat="false" ht="14.6" hidden="false" customHeight="false" outlineLevel="0" collapsed="false">
      <c r="A38" s="157" t="str">
        <f aca="false">IF(B39="Male","Adjoining Owner",IF(B39="Female","Adjoining Owner",IF(B39="Married","Adjoining Owners",IF(B39="Plural","Adjoining Owners",IF(B39="Company","Adjoining Owners",)))))</f>
        <v>Adjoining Owners</v>
      </c>
      <c r="B38" s="157"/>
      <c r="C38" s="158" t="s">
        <v>165</v>
      </c>
      <c r="D38" s="73" t="str">
        <f aca="false">A38</f>
        <v>Adjoining Owners</v>
      </c>
      <c r="E38" s="73"/>
      <c r="F38" s="73" t="str">
        <f aca="false">CONCATENATE("(",A38,")")</f>
        <v>(Adjoining Owners)</v>
      </c>
      <c r="G38" s="73"/>
      <c r="H38" s="3" t="str">
        <f aca="false">IF(B39="Male","Owner",IF(B39="Female","Owner",IF(B39="Married","Owners",IF(B39="Plural","Owners",IF(B39="Company","Owners",)))))</f>
        <v>Owners</v>
      </c>
      <c r="I38" s="3" t="str">
        <f aca="false">IF(B39="Male","I",IF(B39="Female","I",IF(B39="Married","we",IF(B39="Plural","we",IF(B39="Company","we",)))))</f>
        <v>we</v>
      </c>
      <c r="J38" s="3" t="str">
        <f aca="false">IF(B39="Male","Adjoining Owner's",IF(B39="Female","Adjoining Owner's",IF(B39="Married","Adjoining Owners'",IF(B39="Plural","Adjoining Owners'",IF(B39="Company","Adjoining Owners'",)))))</f>
        <v>Adjoining Owners'</v>
      </c>
      <c r="K38" s="3"/>
      <c r="L38" s="3"/>
      <c r="M38" s="3" t="str">
        <f aca="false">IF(B39="Male","me",IF(B39="Female","me",IF(B39="Married","us",IF(B39="Plural","us",IF(B39="Company","us",)))))</f>
        <v>us</v>
      </c>
      <c r="N38" s="3" t="str">
        <f aca="false">IF(B39="Male","myself",IF(B39="Female","myself",IF(B39="Married","ourselves",IF(B39="Plural","ourselves",IF(B39="Company","ourselves",)))))</f>
        <v>ourselves</v>
      </c>
      <c r="O38" s="3" t="str">
        <f aca="false">IF(B39="Male","is",IF(B39="Female","is",IF(B39="Married","are",IF(B39="Plural","are",IF(B39="Company","are",)))))</f>
        <v>are</v>
      </c>
      <c r="P38" s="150" t="str">
        <f aca="false">IF(A41="","",".")</f>
        <v>.</v>
      </c>
      <c r="Q38" s="3"/>
      <c r="R38" s="1"/>
      <c r="S38" s="159" t="str">
        <f aca="true">IF(OFFSET(INDIRECT(A36),42,0,1,1)="","",OFFSET(INDIRECT(A36),42,0,1,1))</f>
        <v/>
      </c>
      <c r="T38" s="159" t="str">
        <f aca="true">IF(OFFSET(INDIRECT(A36),42,1,1,1)="","",OFFSET(INDIRECT(A36),42,1,1,1))</f>
        <v/>
      </c>
      <c r="U38" s="3" t="str">
        <f aca="false">LEFT(T38,1)</f>
        <v/>
      </c>
      <c r="V38" s="159" t="str">
        <f aca="true">IF(OFFSET(INDIRECT(A36),42,2,1,1)="","",OFFSET(INDIRECT(A36),42,2,1,1))</f>
        <v/>
      </c>
      <c r="W38" s="159" t="str">
        <f aca="true">IF(OFFSET(INDIRECT(A36),42,3,1,1)="","",OFFSET(INDIRECT(A36),42,3,1,1))</f>
        <v/>
      </c>
      <c r="X38" s="159" t="str">
        <f aca="true">IF(OFFSET(INDIRECT(A36),42,5,1,1)="","",OFFSET(INDIRECT(A36),42,5,1,1))</f>
        <v/>
      </c>
      <c r="Y38" s="1" t="str">
        <f aca="false">CONCATENATE(S38,AC37," ",T38," ",W38)</f>
        <v>  </v>
      </c>
      <c r="Z38" s="1"/>
      <c r="AA38" s="1"/>
      <c r="AB38" s="1"/>
      <c r="AC38" s="1"/>
      <c r="AD38" s="1"/>
      <c r="AE38" s="1"/>
      <c r="AF38" s="1"/>
      <c r="AG38" s="1"/>
    </row>
    <row r="39" customFormat="false" ht="14.6" hidden="false" customHeight="false" outlineLevel="0" collapsed="false">
      <c r="A39" s="161" t="s">
        <v>338</v>
      </c>
      <c r="B39" s="39" t="str">
        <f aca="true">IF(OFFSET(INDIRECT(A36),2,5,1,1)="","",OFFSET(INDIRECT(A36),2,5,1,1))</f>
        <v>Married</v>
      </c>
      <c r="C39" s="39" t="str">
        <f aca="true">IF(OFFSET(INDIRECT(A36),5,5,1,1)="","",OFFSET(INDIRECT(A36),5,5,1,1))</f>
        <v>Freeholders</v>
      </c>
      <c r="D39" s="3"/>
      <c r="E39" s="3" t="s">
        <v>339</v>
      </c>
      <c r="F39" s="3" t="s">
        <v>340</v>
      </c>
      <c r="G39" s="3" t="str">
        <f aca="false">IF(B39="Male","I",IF(B39="Female","I",IF(B39="Married","We",IF(B39="Plural","We",IF(B39="Company","We",)))))</f>
        <v>We</v>
      </c>
      <c r="H39" s="3" t="str">
        <f aca="false">IF(B39="Male","my",IF(B39="Female","my",IF(B39="Married","our",IF(B39="Plural","our",IF(B39="Company","our",)))))</f>
        <v>our</v>
      </c>
      <c r="I39" s="3" t="str">
        <f aca="false">IF(B39="Male","his",IF(B39="Female","her",IF(B39="Married","their",IF(B39="Plural","their",IF(B39="Company","their",)))))</f>
        <v>their</v>
      </c>
      <c r="J39" s="3" t="str">
        <f aca="false">IF(B39="Male","he",IF(B39="Female","she",IF(B39="Married","they",IF(B39="Plural","they",IF(B39="Company","they",)))))</f>
        <v>they</v>
      </c>
      <c r="K39" s="3" t="str">
        <f aca="false">IF(B39="Male","does",IF(B39="Female","does",IF(B39="Married","do",IF(B39="Plural","do",IF(B39="Company","do",)))))</f>
        <v>do</v>
      </c>
      <c r="L39" s="3" t="str">
        <f aca="false">IF(B39="Male","has",IF(B39="Female","has",IF(B39="Married","have",IF(B39="Plural","have",IF(B39="Company","have",)))))</f>
        <v>have</v>
      </c>
      <c r="M39" s="3" t="str">
        <f aca="false">IF(B39="Male","I am/am not",IF(B39="Female","I am/am not",IF(B39="Married","We are/are not",IF(B39="Plural","We are/are not",IF(B39="Company","We are/are not",)))))</f>
        <v>We are/are not</v>
      </c>
      <c r="N39" s="3" t="str">
        <f aca="false">IF(B39="Male","am/am not",IF(B39="Female","am/am not",IF(B39="Married","are/are not",IF(B39="Plural","are/are not",IF(B39="Company","are/are not",)))))</f>
        <v>are/are not</v>
      </c>
      <c r="O39" s="3" t="str">
        <f aca="false">IF(B39="Male","myself",IF(B39="Female","myself",IF(B39="Married","ourselves",IF(B39="Plural","ourselves",IF(B39="Company","ourselves",)))))</f>
        <v>ourselves</v>
      </c>
      <c r="P39" s="150" t="str">
        <f aca="false">IF(A42="","",".")</f>
        <v>.</v>
      </c>
      <c r="Q39" s="150" t="str">
        <f aca="false">IF(A42="","","and")</f>
        <v>and</v>
      </c>
      <c r="R39" s="1"/>
      <c r="S39" s="159" t="str">
        <f aca="true">IF(OFFSET(INDIRECT(A36),45,0,1,1)="","",CONCATENATE((OFFSET(INDIRECT(A36),45,0,1,1)),", "))</f>
        <v/>
      </c>
      <c r="T39" s="159" t="str">
        <f aca="true">IF(OFFSET(INDIRECT(A36),45,1,1,1)="","",OFFSET(INDIRECT(A36),45,1,1,1))</f>
        <v/>
      </c>
      <c r="U39" s="159" t="str">
        <f aca="true">IF(OFFSET(INDIRECT(A36),45,2,1,1)="","",CONCATENATE(" ",(OFFSET(INDIRECT(A36),45,2,1,1)),", "))</f>
        <v/>
      </c>
      <c r="V39" s="159" t="str">
        <f aca="true">IF(OFFSET(INDIRECT(A36),45,3,1,1)="","",CONCATENATE((OFFSET(INDIRECT(A36),45,3,1,1)),", "))</f>
        <v/>
      </c>
      <c r="W39" s="159" t="str">
        <f aca="true">IF(OFFSET(INDIRECT(A36),45,4,1,1)="","",CONCATENATE((OFFSET(INDIRECT(A36),45,4,1,1)),", "))</f>
        <v/>
      </c>
      <c r="X39" s="159" t="str">
        <f aca="true">IF(OFFSET(INDIRECT(A36),45,5,1,1)="","",CONCATENATE((OFFSET(INDIRECT(A36),45,5,1,1)),", "))</f>
        <v/>
      </c>
      <c r="Y39" s="159" t="str">
        <f aca="true">IF(OFFSET(INDIRECT(A36),45,6,1,1)="","",OFFSET(INDIRECT(A36),45,6,1,1))</f>
        <v/>
      </c>
      <c r="Z39" s="1"/>
      <c r="AA39" s="162" t="str">
        <f aca="false">CONCATENATE(IF(S39="","",S39),IF(T39="","",T39),IF(U39="","",U39),IF(V39="","",V39),IF(W39="","",W39),IF(X39="","",X39),IF(Y39="","",Y39))</f>
        <v/>
      </c>
      <c r="AB39" s="162"/>
      <c r="AC39" s="162"/>
      <c r="AD39" s="162"/>
      <c r="AE39" s="162"/>
      <c r="AF39" s="162"/>
      <c r="AG39" s="162"/>
    </row>
    <row r="40" customFormat="false" ht="14.6" hidden="false" customHeight="false" outlineLevel="0" collapsed="false">
      <c r="A40" s="3" t="s">
        <v>2</v>
      </c>
      <c r="B40" s="3" t="s">
        <v>3</v>
      </c>
      <c r="C40" s="3" t="s">
        <v>342</v>
      </c>
      <c r="D40" s="3" t="s">
        <v>4</v>
      </c>
      <c r="E40" s="3" t="s">
        <v>5</v>
      </c>
      <c r="F40" s="3" t="s">
        <v>343</v>
      </c>
      <c r="G40" s="3"/>
      <c r="H40" s="3"/>
      <c r="I40" s="3"/>
      <c r="J40" s="3"/>
      <c r="K40" s="3" t="s">
        <v>344</v>
      </c>
      <c r="L40" s="3"/>
      <c r="M40" s="3" t="s">
        <v>345</v>
      </c>
      <c r="N40" s="3" t="s">
        <v>346</v>
      </c>
      <c r="O40" s="3"/>
      <c r="P40" s="3"/>
      <c r="Q40" s="3"/>
      <c r="R40" s="1"/>
      <c r="S40" s="159" t="str">
        <f aca="true">IF(OFFSET(INDIRECT(A36),45,0,1,1)="","",OFFSET(INDIRECT(A36),45,0,1,1))</f>
        <v/>
      </c>
      <c r="T40" s="159" t="str">
        <f aca="true">IF(OFFSET(INDIRECT(A36),45,1,1,1)="","",OFFSET(INDIRECT(A36),45,1,1,1))</f>
        <v/>
      </c>
      <c r="U40" s="159" t="str">
        <f aca="true">IF(OFFSET(INDIRECT(A36),45,2,1,1)="","",CONCATENATE(" ",OFFSET(INDIRECT(A36),45,2,1,1)))</f>
        <v/>
      </c>
      <c r="V40" s="159" t="str">
        <f aca="true">IF(OFFSET(INDIRECT(A36),45,3,1,1)="","",OFFSET(INDIRECT(A36),45,3,1,1))</f>
        <v/>
      </c>
      <c r="W40" s="159" t="str">
        <f aca="true">IF(OFFSET(INDIRECT(A36),45,4,1,1)="","",OFFSET(INDIRECT(A36),45,4,1,1))</f>
        <v/>
      </c>
      <c r="X40" s="159" t="str">
        <f aca="true">IF(OFFSET(INDIRECT(A36),45,5,1,1)="","",OFFSET(INDIRECT(A36),45,5,1,1))</f>
        <v/>
      </c>
      <c r="Y40" s="159" t="str">
        <f aca="true">IF(OFFSET(INDIRECT(A36),45,6,1,1)="","",OFFSET(INDIRECT(A36),45,6,1,1))</f>
        <v/>
      </c>
      <c r="Z40" s="1"/>
      <c r="AA40" s="1"/>
      <c r="AB40" s="1"/>
      <c r="AC40" s="1"/>
      <c r="AD40" s="1"/>
      <c r="AE40" s="1"/>
      <c r="AF40" s="1"/>
      <c r="AG40" s="1"/>
    </row>
    <row r="41" customFormat="false" ht="15" hidden="false" customHeight="false" outlineLevel="0" collapsed="false">
      <c r="A41" s="39" t="str">
        <f aca="true">IF(OFFSET(INDIRECT(A36),2,0,1,1)="","",OFFSET(INDIRECT(A36),2,0,1,1))</f>
        <v>Mr</v>
      </c>
      <c r="B41" s="39" t="str">
        <f aca="true">IF(OFFSET(INDIRECT(A36),2,1,1,1)="","",OFFSET(INDIRECT(A36),2,1,1,1))</f>
        <v>Adrian</v>
      </c>
      <c r="C41" s="3" t="str">
        <f aca="false">LEFT(B41,1)</f>
        <v>A</v>
      </c>
      <c r="D41" s="39" t="str">
        <f aca="true">IF(OFFSET(INDIRECT(A36),2,2,1,1)="","",OFFSET(INDIRECT(A36),2,2,1,1))</f>
        <v>David</v>
      </c>
      <c r="E41" s="39" t="str">
        <f aca="true">IF(OFFSET(INDIRECT(A36),2,3,1,1)="","",OFFSET(INDIRECT(A36),2,3,1,1))</f>
        <v>Cartwright</v>
      </c>
      <c r="F41" s="3" t="str">
        <f aca="false">CONCATENATE(A41,P38," ",B41," ",E41)</f>
        <v>Mr. Adrian Cartwright</v>
      </c>
      <c r="G41" s="3"/>
      <c r="H41" s="3" t="str">
        <f aca="false">CONCATENATE(A41," ",C41," ",E41)</f>
        <v>Mr A Cartwright</v>
      </c>
      <c r="I41" s="3"/>
      <c r="J41" s="3"/>
      <c r="K41" s="3" t="str">
        <f aca="false">CONCATENATE(A41,P38," ",C41,P38," ",E41)</f>
        <v>Mr. A. Cartwright</v>
      </c>
      <c r="L41" s="3"/>
      <c r="M41" s="3" t="str">
        <f aca="false">CONCATENATE(B41," ",D41," ",E41)</f>
        <v>Adrian David Cartwright</v>
      </c>
      <c r="N41" s="3" t="str">
        <f aca="false">UPPER(M41)</f>
        <v>ADRIAN DAVID CARTWRIGHT</v>
      </c>
      <c r="O41" s="3"/>
      <c r="P41" s="3" t="str">
        <f aca="false">CONCATENATE(A41,P38," ",E41)</f>
        <v>Mr. Cartwright</v>
      </c>
      <c r="Q41" s="3"/>
      <c r="R41" s="1"/>
      <c r="S41" s="1"/>
      <c r="T41" s="1"/>
      <c r="U41" s="1"/>
      <c r="V41" s="1"/>
      <c r="W41" s="1"/>
      <c r="X41" s="1"/>
      <c r="Y41" s="1"/>
      <c r="Z41" s="1"/>
      <c r="AA41" s="1"/>
      <c r="AB41" s="1"/>
      <c r="AC41" s="1"/>
      <c r="AD41" s="1"/>
      <c r="AE41" s="1"/>
      <c r="AF41" s="1"/>
      <c r="AG41" s="1"/>
    </row>
    <row r="42" customFormat="false" ht="15" hidden="false" customHeight="false" outlineLevel="0" collapsed="false">
      <c r="A42" s="39" t="str">
        <f aca="true">IF(OFFSET(INDIRECT(A36),3,0,1,1)="","",OFFSET(INDIRECT(A36),3,0,1,1))</f>
        <v>Mrs</v>
      </c>
      <c r="B42" s="39" t="str">
        <f aca="true">IF(OFFSET(INDIRECT(A36),3,1,1,1)="","",OFFSET(INDIRECT(A36),3,1,1,1))</f>
        <v>Sally</v>
      </c>
      <c r="C42" s="3" t="str">
        <f aca="false">LEFT(B42,1)</f>
        <v>S</v>
      </c>
      <c r="D42" s="39" t="str">
        <f aca="true">IF(OFFSET(INDIRECT(A36),3,2,1,1)="","",OFFSET(INDIRECT(A36),3,2,1,1))</f>
        <v/>
      </c>
      <c r="E42" s="39" t="str">
        <f aca="true">IF(OFFSET(INDIRECT(A36),3,3,1,1)="","",OFFSET(INDIRECT(A36),3,3,1,1))</f>
        <v>Cartwright</v>
      </c>
      <c r="F42" s="3" t="str">
        <f aca="false">CONCATENATE(A42,P39," ",B42," ",E42)</f>
        <v>Mrs. Sally Cartwright</v>
      </c>
      <c r="G42" s="3"/>
      <c r="H42" s="3" t="str">
        <f aca="false">CONCATENATE(" ",Q39," ",A42," ",C42," ",E42)</f>
        <v> and Mrs S Cartwright</v>
      </c>
      <c r="I42" s="3"/>
      <c r="J42" s="3"/>
      <c r="K42" s="3" t="str">
        <f aca="false">CONCATENATE(" ",Q39," ",A42,P39," ",C42,P39," ",E42)</f>
        <v> and Mrs. S. Cartwright</v>
      </c>
      <c r="L42" s="3"/>
      <c r="M42" s="3" t="str">
        <f aca="false">CONCATENATE(" ",Q39," ",B42," ",D42," ",E42)</f>
        <v> and Sally  Cartwright</v>
      </c>
      <c r="N42" s="3" t="str">
        <f aca="false">UPPER(M42)</f>
        <v> AND SALLY  CARTWRIGHT</v>
      </c>
      <c r="O42" s="3"/>
      <c r="P42" s="3" t="str">
        <f aca="false">CONCATENATE(" ",Q39," ",A42,P39," ",E42)</f>
        <v> and Mrs. Cartwright</v>
      </c>
      <c r="Q42" s="3"/>
      <c r="R42" s="1"/>
      <c r="S42" s="156" t="s">
        <v>365</v>
      </c>
      <c r="T42" s="156"/>
      <c r="U42" s="1" t="n">
        <f aca="false">IF(X43="Male","his",IF(X43="Female","her"))</f>
        <v>0</v>
      </c>
      <c r="V42" s="1"/>
      <c r="W42" s="1"/>
      <c r="X42" s="1"/>
      <c r="Y42" s="1"/>
      <c r="Z42" s="1"/>
      <c r="AA42" s="1"/>
      <c r="AB42" s="1"/>
      <c r="AC42" s="1" t="str">
        <f aca="false">IF(S43="","",".")</f>
        <v/>
      </c>
      <c r="AD42" s="1"/>
      <c r="AE42" s="1"/>
      <c r="AF42" s="1"/>
      <c r="AG42" s="1"/>
    </row>
    <row r="43" customFormat="false" ht="14.6" hidden="false" customHeight="false" outlineLevel="0" collapsed="false">
      <c r="A43" s="3"/>
      <c r="B43" s="3"/>
      <c r="C43" s="3"/>
      <c r="D43" s="3"/>
      <c r="E43" s="3"/>
      <c r="F43" s="3"/>
      <c r="G43" s="3"/>
      <c r="H43" s="3"/>
      <c r="I43" s="3"/>
      <c r="J43" s="3"/>
      <c r="K43" s="3" t="str">
        <f aca="false">CONCATENATE(A41,P38," and ",A42,P39," ",C41,P38," ",E41)</f>
        <v>Mr. and Mrs. A. Cartwright</v>
      </c>
      <c r="L43" s="3"/>
      <c r="M43" s="3"/>
      <c r="N43" s="3"/>
      <c r="O43" s="3"/>
      <c r="P43" s="3" t="str">
        <f aca="false">CONCATENATE(A41,P38," and ",A42,P39," ",E41)</f>
        <v>Mr. and Mrs. Cartwright</v>
      </c>
      <c r="Q43" s="3"/>
      <c r="R43" s="1"/>
      <c r="S43" s="180" t="str">
        <f aca="true">IF(OFFSET(INDIRECT(A36),48,0,1,1)="","",OFFSET(INDIRECT(A36),48,0,1,1))</f>
        <v/>
      </c>
      <c r="T43" s="180" t="str">
        <f aca="true">IF(OFFSET(INDIRECT(A36),48,1,1,1)="","",OFFSET(INDIRECT(A36),48,1,1,1))</f>
        <v/>
      </c>
      <c r="U43" s="3" t="str">
        <f aca="false">LEFT(T43,1)</f>
        <v/>
      </c>
      <c r="V43" s="180" t="str">
        <f aca="true">IF(OFFSET(INDIRECT(A36),48,2,1,1)="","",OFFSET(INDIRECT(A36),48,2,1,1))</f>
        <v/>
      </c>
      <c r="W43" s="180" t="str">
        <f aca="true">IF(OFFSET(INDIRECT(A36),48,3,1,1)="","",OFFSET(INDIRECT(A36),48,3,1,1))</f>
        <v/>
      </c>
      <c r="X43" s="180" t="str">
        <f aca="true">IF(OFFSET(INDIRECT(A36),48,5,1,1)="","",OFFSET(INDIRECT(A36),48,5,1,1))</f>
        <v/>
      </c>
      <c r="Y43" s="1" t="str">
        <f aca="false">CONCATENATE(S43,AC42," ",T43," ",W43)</f>
        <v>  </v>
      </c>
      <c r="Z43" s="1"/>
      <c r="AA43" s="1"/>
      <c r="AB43" s="1"/>
      <c r="AC43" s="1"/>
      <c r="AD43" s="1"/>
      <c r="AE43" s="1"/>
      <c r="AF43" s="1"/>
      <c r="AG43" s="1"/>
    </row>
    <row r="44" customFormat="false" ht="15" hidden="false" customHeight="true" outlineLevel="0" collapsed="false">
      <c r="A44" s="73" t="s">
        <v>351</v>
      </c>
      <c r="B44" s="73"/>
      <c r="C44" s="168" t="str">
        <f aca="false">CONCATENATE(AF80,AF81,AF82,AF83,AF84)</f>
        <v>ADRIAN DAVID CARTWRIGHT AND SALLY  CARTWRIGHT</v>
      </c>
      <c r="D44" s="168"/>
      <c r="E44" s="168"/>
      <c r="F44" s="168"/>
      <c r="G44" s="168"/>
      <c r="H44" s="168"/>
      <c r="I44" s="168"/>
      <c r="J44" s="113"/>
      <c r="K44" s="3"/>
      <c r="L44" s="1"/>
      <c r="M44" s="1"/>
      <c r="N44" s="3"/>
      <c r="O44" s="3"/>
      <c r="P44" s="3"/>
      <c r="Q44" s="3"/>
      <c r="R44" s="1"/>
      <c r="S44" s="180" t="str">
        <f aca="true">IF(OFFSET(INDIRECT(A36),51,0,1,1)="","",CONCATENATE((OFFSET(INDIRECT(A36),51,0,1,1)),", "))</f>
        <v/>
      </c>
      <c r="T44" s="180" t="str">
        <f aca="true">IF(OFFSET(INDIRECT(A36),51,1,1,1)="","",OFFSET(INDIRECT(A36),51,1,1,1))</f>
        <v/>
      </c>
      <c r="U44" s="180" t="str">
        <f aca="true">IF(OFFSET(INDIRECT(A36),51,2,1,1)="","",CONCATENATE(" ",(OFFSET(INDIRECT(A36),51,2,1,1)),", "))</f>
        <v/>
      </c>
      <c r="V44" s="180" t="str">
        <f aca="true">IF(OFFSET(INDIRECT(A36),51,3,1,1)="","",CONCATENATE((OFFSET(INDIRECT(A36),51,3,1,1)),", "))</f>
        <v/>
      </c>
      <c r="W44" s="180" t="str">
        <f aca="true">IF(OFFSET(INDIRECT(A36),51,4,1,1)="","",CONCATENATE((OFFSET(INDIRECT(A36),51,4,1,1)),", "))</f>
        <v/>
      </c>
      <c r="X44" s="180" t="str">
        <f aca="true">IF(OFFSET(INDIRECT(A36),51,5,1,1)="","",CONCATENATE((OFFSET(INDIRECT(A36),51,5,1,1)),", "))</f>
        <v/>
      </c>
      <c r="Y44" s="180" t="str">
        <f aca="true">IF(OFFSET(INDIRECT(A36),51,6,1,1)="","",OFFSET(INDIRECT(A36),51,6,1,1))</f>
        <v/>
      </c>
      <c r="Z44" s="1"/>
      <c r="AA44" s="171" t="str">
        <f aca="false">CONCATENATE(IF(S44="","",S44),IF(T44="","",T44),IF(U44="","",U44),IF(V44="","",V44),IF(W44="","",W44),IF(X44="","",X44),IF(Y44="","",Y44))</f>
        <v/>
      </c>
      <c r="AB44" s="171"/>
      <c r="AC44" s="171"/>
      <c r="AD44" s="171"/>
      <c r="AE44" s="171"/>
      <c r="AF44" s="171"/>
      <c r="AG44" s="171"/>
    </row>
    <row r="45" customFormat="false" ht="14.6" hidden="false" customHeight="false" outlineLevel="0" collapsed="false">
      <c r="A45" s="3" t="s">
        <v>352</v>
      </c>
      <c r="B45" s="3"/>
      <c r="C45" s="73" t="str">
        <f aca="false">IF(B39="Married",K43,IF(B39="Company",E41,CONCATENATE(AC80,AC81,AC82,AC83,AC84)))</f>
        <v>Mr. and Mrs. A. Cartwright</v>
      </c>
      <c r="D45" s="73"/>
      <c r="E45" s="73"/>
      <c r="F45" s="73"/>
      <c r="G45" s="73"/>
      <c r="H45" s="73"/>
      <c r="I45" s="73"/>
      <c r="J45" s="73"/>
      <c r="K45" s="1"/>
      <c r="L45" s="3"/>
      <c r="M45" s="3"/>
      <c r="N45" s="3"/>
      <c r="O45" s="3"/>
      <c r="P45" s="3" t="str">
        <f aca="false">IF(B39="Married",P43,IF(B39="Company","Sir/Madam",CONCATENATE(AH80,AH81,AH82,AH83,AH84)))</f>
        <v>Mr. and Mrs. Cartwright</v>
      </c>
      <c r="Q45" s="3"/>
      <c r="R45" s="1"/>
      <c r="S45" s="180" t="str">
        <f aca="true">IF(OFFSET(INDIRECT(A36),51,0,1,1)="","",OFFSET(INDIRECT(A36),51,0,1,1))</f>
        <v/>
      </c>
      <c r="T45" s="180" t="str">
        <f aca="true">IF(OFFSET(INDIRECT(A36),51,1,1,1)="","",OFFSET(INDIRECT(A36),51,1,1,1))</f>
        <v/>
      </c>
      <c r="U45" s="180" t="str">
        <f aca="true">IF(OFFSET(INDIRECT(A36),51,2,1,1)="","",CONCATENATE(" ",OFFSET(INDIRECT(A36),51,2,1,1)))</f>
        <v/>
      </c>
      <c r="V45" s="180" t="str">
        <f aca="true">IF(OFFSET(INDIRECT(A36),51,3,1,1)="","",OFFSET(INDIRECT(A36),51,3,1,1))</f>
        <v/>
      </c>
      <c r="W45" s="180" t="str">
        <f aca="true">IF(OFFSET(INDIRECT(A36),51,4,1,1)="","",OFFSET(INDIRECT(A36),51,4,1,1))</f>
        <v/>
      </c>
      <c r="X45" s="180" t="str">
        <f aca="true">IF(OFFSET(INDIRECT(A36),51,5,1,1)="","",OFFSET(INDIRECT(A36),51,5,1,1))</f>
        <v/>
      </c>
      <c r="Y45" s="180" t="str">
        <f aca="true">IF(OFFSET(INDIRECT(A36),51,6,1,1)="","",OFFSET(INDIRECT(A36),51,6,1,1))</f>
        <v/>
      </c>
      <c r="Z45" s="1"/>
      <c r="AA45" s="1"/>
      <c r="AB45" s="1"/>
      <c r="AC45" s="1"/>
      <c r="AD45" s="1"/>
      <c r="AE45" s="1"/>
      <c r="AF45" s="1"/>
      <c r="AG45" s="1"/>
    </row>
    <row r="46" customFormat="false" ht="14.6" hidden="false" customHeight="false" outlineLevel="0" collapsed="false">
      <c r="A46" s="161" t="s">
        <v>356</v>
      </c>
      <c r="B46" s="3"/>
      <c r="C46" s="73" t="str">
        <f aca="false">CONCATENATE("Dear ",P45)</f>
        <v>Dear Mr. and Mrs. Cartwright</v>
      </c>
      <c r="D46" s="73"/>
      <c r="E46" s="73"/>
      <c r="F46" s="73"/>
      <c r="G46" s="73"/>
      <c r="H46" s="73"/>
      <c r="I46" s="73"/>
      <c r="J46" s="73"/>
      <c r="K46" s="3"/>
      <c r="L46" s="3"/>
      <c r="M46" s="3"/>
      <c r="N46" s="3"/>
      <c r="O46" s="3"/>
      <c r="P46" s="3"/>
      <c r="Q46" s="150" t="str">
        <f aca="false">IF(A48="","",", ")</f>
        <v/>
      </c>
      <c r="R46" s="1"/>
      <c r="S46" s="1"/>
      <c r="T46" s="1"/>
      <c r="U46" s="1"/>
      <c r="V46" s="1"/>
      <c r="W46" s="1"/>
      <c r="X46" s="1"/>
      <c r="Y46" s="1"/>
      <c r="Z46" s="1"/>
      <c r="AA46" s="1"/>
      <c r="AB46" s="1"/>
      <c r="AC46" s="1"/>
      <c r="AD46" s="1"/>
      <c r="AE46" s="1"/>
      <c r="AF46" s="1"/>
      <c r="AG46" s="1"/>
    </row>
    <row r="47" customFormat="false" ht="14.6" hidden="false" customHeight="false" outlineLevel="0" collapsed="false">
      <c r="A47" s="3" t="s">
        <v>25</v>
      </c>
      <c r="B47" s="3" t="s">
        <v>26</v>
      </c>
      <c r="C47" s="3" t="s">
        <v>27</v>
      </c>
      <c r="D47" s="3" t="s">
        <v>28</v>
      </c>
      <c r="E47" s="3" t="s">
        <v>29</v>
      </c>
      <c r="F47" s="3" t="s">
        <v>30</v>
      </c>
      <c r="G47" s="3" t="s">
        <v>31</v>
      </c>
      <c r="H47" s="3"/>
      <c r="I47" s="3" t="s">
        <v>359</v>
      </c>
      <c r="J47" s="3"/>
      <c r="K47" s="3"/>
      <c r="L47" s="3"/>
      <c r="M47" s="3"/>
      <c r="N47" s="3"/>
      <c r="O47" s="3"/>
      <c r="P47" s="3"/>
      <c r="Q47" s="3"/>
      <c r="R47" s="1"/>
      <c r="S47" s="164" t="str">
        <f aca="false">CONCATENATE(IF(S40="","",S40),IF(S40="","",CHAR(10)),IF(T40="","",T40),IF(U40="","",U40),IF(U40="","",CHAR(10)),IF(V40="","",V40),IF(V40="","",CHAR(10)),IF(W40="","",W40),IF(W40="","",CHAR(10)),IF(X40="","",X40),IF(X40="","",CHAR(10)),IF(Y40="","",Y40))</f>
        <v/>
      </c>
      <c r="T47" s="164"/>
      <c r="U47" s="164"/>
      <c r="V47" s="1"/>
      <c r="W47" s="176" t="str">
        <f aca="false">CONCATENATE(IF(S45="","",S45),IF(S45="","",CHAR(10)),IF(T45="","",T45),IF(U45="","",U45),IF(U45="","",CHAR(10)),IF(V45="","",V45),IF(V45="","",CHAR(10)),IF(W45="","",W45),IF(W45="","",CHAR(10)),IF(X45="","",X45),IF(X45="","",CHAR(10)),IF(Y45="","",Y45))</f>
        <v/>
      </c>
      <c r="X47" s="176"/>
      <c r="Y47" s="176"/>
      <c r="Z47" s="1"/>
      <c r="AA47" s="1"/>
      <c r="AB47" s="1"/>
      <c r="AC47" s="1"/>
      <c r="AD47" s="1"/>
      <c r="AE47" s="1"/>
      <c r="AF47" s="1"/>
      <c r="AG47" s="1"/>
    </row>
    <row r="48" customFormat="false" ht="15" hidden="false" customHeight="true" outlineLevel="0" collapsed="false">
      <c r="A48" s="39" t="str">
        <f aca="true">IF(OFFSET(INDIRECT(A36),10,0,1,1)="","",CONCATENATE((OFFSET(INDIRECT(A36),10,0,1,1)),", "))</f>
        <v/>
      </c>
      <c r="B48" s="39" t="n">
        <f aca="true">IF(OFFSET(INDIRECT(A36),10,1,1,1)="","",OFFSET(INDIRECT(A36),10,1,1,1))</f>
        <v>105</v>
      </c>
      <c r="C48" s="39" t="str">
        <f aca="true">IF(OFFSET(INDIRECT(A36),10,2,1,1)="","",CONCATENATE(" ",OFFSET(INDIRECT(A36),10,2,1,1),", "))</f>
        <v> Rosebery Road, </v>
      </c>
      <c r="D48" s="39" t="str">
        <f aca="true">IF(OFFSET(INDIRECT(A36),10,3,1,1)="","",CONCATENATE((OFFSET(INDIRECT(A36),10,3,1,1)),", "))</f>
        <v/>
      </c>
      <c r="E48" s="39" t="str">
        <f aca="true">IF(OFFSET(INDIRECT(A36),10,4,1,1)="","",CONCATENATE((OFFSET(INDIRECT(A36),10,4,1,1)),", "))</f>
        <v/>
      </c>
      <c r="F48" s="39" t="str">
        <f aca="true">IF(OFFSET(INDIRECT(A36),10,5,1,1)="","",CONCATENATE((OFFSET(INDIRECT(A36),10,5,1,1)),", "))</f>
        <v>London, </v>
      </c>
      <c r="G48" s="39" t="str">
        <f aca="true">IF(OFFSET(INDIRECT(A36),10,6,1,1)="","",OFFSET(INDIRECT(A36),10,6,1,1))</f>
        <v>N10 2LD</v>
      </c>
      <c r="H48" s="3"/>
      <c r="I48" s="171" t="str">
        <f aca="false">CONCATENATE(IF(A48="","",A48),IF(B48="","",B48),IF(C48="","",C48),IF(D48="","",D48),IF(E48="","",E48),IF(F48="","",F48),IF(G48="","",G48))</f>
        <v>105 Rosebery Road, London, N10 2LD</v>
      </c>
      <c r="J48" s="171"/>
      <c r="K48" s="171"/>
      <c r="L48" s="171"/>
      <c r="M48" s="171"/>
      <c r="N48" s="171"/>
      <c r="O48" s="171"/>
      <c r="P48" s="113"/>
      <c r="Q48" s="113"/>
      <c r="R48" s="1"/>
      <c r="S48" s="164"/>
      <c r="T48" s="164"/>
      <c r="U48" s="164"/>
      <c r="V48" s="1"/>
      <c r="W48" s="176"/>
      <c r="X48" s="176"/>
      <c r="Y48" s="176"/>
      <c r="Z48" s="1"/>
      <c r="AA48" s="1"/>
      <c r="AB48" s="1"/>
      <c r="AC48" s="1"/>
      <c r="AD48" s="1"/>
      <c r="AE48" s="1"/>
      <c r="AF48" s="1"/>
      <c r="AG48" s="1"/>
    </row>
    <row r="49" customFormat="false" ht="14.6" hidden="false" customHeight="false" outlineLevel="0" collapsed="false">
      <c r="A49" s="39" t="str">
        <f aca="true">IF(OFFSET(INDIRECT(A36),10,0,1,1)="","",OFFSET(INDIRECT(A36),10,0,1,1))</f>
        <v/>
      </c>
      <c r="B49" s="39" t="n">
        <f aca="true">IF(OFFSET(INDIRECT(A36),10,1,1,1)="","",OFFSET(INDIRECT(A36),10,1,1,1))</f>
        <v>105</v>
      </c>
      <c r="C49" s="39" t="str">
        <f aca="true">IF(OFFSET(INDIRECT(A36),10,2,1,1)="","",CONCATENATE(" ",OFFSET(INDIRECT(A36),10,2,1,1)))</f>
        <v> Rosebery Road</v>
      </c>
      <c r="D49" s="39" t="str">
        <f aca="true">IF(OFFSET(INDIRECT(A36),10,3,1,1)="","",OFFSET(INDIRECT(A36),10,3,1,1))</f>
        <v/>
      </c>
      <c r="E49" s="39" t="str">
        <f aca="true">IF(OFFSET(INDIRECT(A36),10,4,1,1)="","",OFFSET(INDIRECT(A36),10,4,1,1))</f>
        <v/>
      </c>
      <c r="F49" s="39" t="str">
        <f aca="true">IF(OFFSET(INDIRECT(A36),10,5,1,1)="","",OFFSET(INDIRECT(A36),10,5,1,1))</f>
        <v>London</v>
      </c>
      <c r="G49" s="39" t="str">
        <f aca="true">IF(OFFSET(INDIRECT(A36),10,6,1,1)="","",OFFSET(INDIRECT(A36),10,6,1,1))</f>
        <v>N10 2LD</v>
      </c>
      <c r="H49" s="3"/>
      <c r="I49" s="3"/>
      <c r="J49" s="3"/>
      <c r="K49" s="3"/>
      <c r="L49" s="174"/>
      <c r="M49" s="174"/>
      <c r="N49" s="3"/>
      <c r="O49" s="3"/>
      <c r="P49" s="3"/>
      <c r="Q49" s="3"/>
      <c r="R49" s="1"/>
      <c r="S49" s="164"/>
      <c r="T49" s="164"/>
      <c r="U49" s="164"/>
      <c r="V49" s="1"/>
      <c r="W49" s="176"/>
      <c r="X49" s="176"/>
      <c r="Y49" s="176"/>
      <c r="Z49" s="1"/>
      <c r="AA49" s="1"/>
      <c r="AB49" s="1"/>
      <c r="AC49" s="1"/>
      <c r="AD49" s="1"/>
      <c r="AE49" s="1"/>
      <c r="AF49" s="1"/>
      <c r="AG49" s="1"/>
    </row>
    <row r="50" customFormat="false" ht="14.6" hidden="false" customHeight="false" outlineLevel="0" collapsed="false">
      <c r="A50" s="3" t="s">
        <v>295</v>
      </c>
      <c r="B50" s="3"/>
      <c r="C50" s="3"/>
      <c r="D50" s="3"/>
      <c r="E50" s="3"/>
      <c r="F50" s="3"/>
      <c r="G50" s="3"/>
      <c r="H50" s="3"/>
      <c r="I50" s="3" t="s">
        <v>360</v>
      </c>
      <c r="J50" s="3"/>
      <c r="K50" s="3"/>
      <c r="L50" s="174"/>
      <c r="M50" s="174"/>
      <c r="N50" s="3"/>
      <c r="O50" s="3"/>
      <c r="P50" s="3"/>
      <c r="Q50" s="3"/>
      <c r="R50" s="1"/>
      <c r="S50" s="164"/>
      <c r="T50" s="164"/>
      <c r="U50" s="164"/>
      <c r="V50" s="1"/>
      <c r="W50" s="176"/>
      <c r="X50" s="176"/>
      <c r="Y50" s="176"/>
      <c r="Z50" s="1"/>
      <c r="AA50" s="1"/>
      <c r="AB50" s="1"/>
      <c r="AC50" s="1"/>
      <c r="AD50" s="1"/>
      <c r="AE50" s="1"/>
      <c r="AF50" s="1"/>
      <c r="AG50" s="1"/>
    </row>
    <row r="51" customFormat="false" ht="15" hidden="false" customHeight="true" outlineLevel="0" collapsed="false">
      <c r="A51" s="1" t="str">
        <f aca="false">CONCATENATE(A50,"s")</f>
        <v>Leaseholders</v>
      </c>
      <c r="B51" s="3"/>
      <c r="C51" s="3"/>
      <c r="D51" s="3"/>
      <c r="E51" s="3"/>
      <c r="F51" s="3"/>
      <c r="G51" s="3"/>
      <c r="H51" s="3"/>
      <c r="I51" s="176" t="str">
        <f aca="false">CONCATENATE(IF(A49="","",A49),IF(A49="","",CHAR(10)),IF(B49="","",B49),IF(C49="","",C49),IF(C49="","",CHAR(10)),IF(D49="","",D49),IF(D49="","",CHAR(10)),IF(E49="","",E49),IF(E49="","",CHAR(10)),IF(F49="","",F49),IF(F49="","",CHAR(10)),IF(G49="","",G49))</f>
        <v>105 Rosebery Road
London
N10 2LD</v>
      </c>
      <c r="J51" s="176"/>
      <c r="K51" s="176"/>
      <c r="L51" s="174"/>
      <c r="M51" s="174"/>
      <c r="N51" s="3"/>
      <c r="O51" s="3"/>
      <c r="P51" s="3"/>
      <c r="Q51" s="3"/>
      <c r="R51" s="1"/>
      <c r="S51" s="164"/>
      <c r="T51" s="164"/>
      <c r="U51" s="164"/>
      <c r="V51" s="1"/>
      <c r="W51" s="176"/>
      <c r="X51" s="176"/>
      <c r="Y51" s="176"/>
      <c r="Z51" s="1"/>
      <c r="AA51" s="1"/>
      <c r="AB51" s="1"/>
      <c r="AC51" s="1"/>
      <c r="AD51" s="1"/>
      <c r="AE51" s="1"/>
      <c r="AF51" s="1"/>
      <c r="AG51" s="1"/>
    </row>
    <row r="52" customFormat="false" ht="14.6" hidden="false" customHeight="false" outlineLevel="0" collapsed="false">
      <c r="A52" s="3" t="s">
        <v>70</v>
      </c>
      <c r="B52" s="3"/>
      <c r="C52" s="3"/>
      <c r="D52" s="3"/>
      <c r="E52" s="3"/>
      <c r="F52" s="3"/>
      <c r="G52" s="3"/>
      <c r="H52" s="3"/>
      <c r="I52" s="176"/>
      <c r="J52" s="176"/>
      <c r="K52" s="176"/>
      <c r="L52" s="174"/>
      <c r="M52" s="174"/>
      <c r="N52" s="3"/>
      <c r="O52" s="3"/>
      <c r="P52" s="3"/>
      <c r="Q52" s="3"/>
      <c r="R52" s="1"/>
      <c r="S52" s="164"/>
      <c r="T52" s="164"/>
      <c r="U52" s="164"/>
      <c r="V52" s="1"/>
      <c r="W52" s="176"/>
      <c r="X52" s="176"/>
      <c r="Y52" s="176"/>
      <c r="Z52" s="1"/>
      <c r="AA52" s="1"/>
      <c r="AB52" s="1"/>
      <c r="AC52" s="1"/>
      <c r="AD52" s="1"/>
      <c r="AE52" s="1"/>
      <c r="AF52" s="1"/>
      <c r="AG52" s="1"/>
    </row>
    <row r="53" customFormat="false" ht="14.6" hidden="false" customHeight="false" outlineLevel="0" collapsed="false">
      <c r="A53" s="1" t="str">
        <f aca="false">CONCATENATE(A52,"s")</f>
        <v>Freeholders</v>
      </c>
      <c r="B53" s="3"/>
      <c r="C53" s="3"/>
      <c r="D53" s="3"/>
      <c r="E53" s="3"/>
      <c r="F53" s="3"/>
      <c r="G53" s="3"/>
      <c r="H53" s="3"/>
      <c r="I53" s="176"/>
      <c r="J53" s="176"/>
      <c r="K53" s="176"/>
      <c r="L53" s="174"/>
      <c r="M53" s="174"/>
      <c r="N53" s="3"/>
      <c r="O53" s="3"/>
      <c r="P53" s="3"/>
      <c r="Q53" s="3"/>
      <c r="R53" s="1"/>
      <c r="S53" s="1"/>
      <c r="T53" s="1"/>
      <c r="U53" s="1"/>
      <c r="V53" s="1"/>
      <c r="W53" s="1"/>
      <c r="X53" s="1"/>
      <c r="Y53" s="1"/>
      <c r="Z53" s="1"/>
      <c r="AA53" s="1"/>
      <c r="AB53" s="1"/>
      <c r="AC53" s="1"/>
      <c r="AD53" s="1"/>
      <c r="AE53" s="1"/>
      <c r="AF53" s="1"/>
      <c r="AG53" s="1"/>
    </row>
    <row r="54" customFormat="false" ht="14.6" hidden="false" customHeight="false" outlineLevel="0" collapsed="false">
      <c r="A54" s="3" t="s">
        <v>329</v>
      </c>
      <c r="B54" s="3"/>
      <c r="C54" s="3"/>
      <c r="D54" s="3"/>
      <c r="E54" s="3"/>
      <c r="F54" s="3"/>
      <c r="G54" s="3"/>
      <c r="H54" s="3"/>
      <c r="I54" s="176"/>
      <c r="J54" s="176"/>
      <c r="K54" s="176"/>
      <c r="L54" s="3"/>
      <c r="M54" s="3"/>
      <c r="N54" s="3"/>
      <c r="O54" s="3"/>
      <c r="P54" s="3"/>
      <c r="Q54" s="3"/>
      <c r="R54" s="1"/>
    </row>
    <row r="55" customFormat="false" ht="14.6" hidden="false" customHeight="false" outlineLevel="0" collapsed="false">
      <c r="A55" s="1" t="str">
        <f aca="false">IF(A54="Leaseholder &amp; Freeholder","Leaseholders &amp; Freeholders")</f>
        <v>Leaseholders &amp; Freeholders</v>
      </c>
      <c r="B55" s="3"/>
      <c r="C55" s="3"/>
      <c r="D55" s="3"/>
      <c r="E55" s="3"/>
      <c r="F55" s="3"/>
      <c r="G55" s="3"/>
      <c r="H55" s="3"/>
      <c r="I55" s="176"/>
      <c r="J55" s="176"/>
      <c r="K55" s="176"/>
      <c r="L55" s="3"/>
      <c r="M55" s="3"/>
      <c r="N55" s="3"/>
      <c r="O55" s="3"/>
      <c r="P55" s="3"/>
      <c r="Q55" s="3"/>
      <c r="R55" s="1"/>
      <c r="S55" s="150" t="s">
        <v>296</v>
      </c>
      <c r="T55" s="150"/>
    </row>
    <row r="56" customFormat="false" ht="15.75" hidden="false" customHeight="true" outlineLevel="0" collapsed="false">
      <c r="A56" s="1"/>
      <c r="B56" s="3"/>
      <c r="C56" s="3"/>
      <c r="D56" s="3"/>
      <c r="E56" s="3"/>
      <c r="F56" s="3"/>
      <c r="G56" s="3"/>
      <c r="H56" s="3"/>
      <c r="I56" s="176"/>
      <c r="J56" s="176"/>
      <c r="K56" s="176"/>
      <c r="L56" s="3"/>
      <c r="M56" s="3"/>
      <c r="N56" s="3"/>
      <c r="O56" s="3"/>
      <c r="P56" s="3"/>
      <c r="Q56" s="3"/>
      <c r="R56" s="1"/>
      <c r="S56" s="181" t="str">
        <f aca="false">CONCATENATE("Under Section 1(2), subject to your written consent",CHAR(10),"it is intended to build on the line of junction of the said lands a ",Form!F74)</f>
        <v>Under Section 1(2), subject to your written consent
it is intended to build on the line of junction of the said lands a</v>
      </c>
      <c r="T56" s="181"/>
      <c r="U56" s="181"/>
      <c r="V56" s="181"/>
      <c r="W56" s="181"/>
      <c r="X56" s="181"/>
      <c r="Y56" s="181"/>
      <c r="Z56" s="181"/>
      <c r="AA56" s="181"/>
    </row>
    <row r="57" customFormat="false" ht="14.6" hidden="false" customHeight="false" outlineLevel="0" collapsed="false">
      <c r="A57" s="1"/>
      <c r="B57" s="3"/>
      <c r="C57" s="3"/>
      <c r="D57" s="3"/>
      <c r="E57" s="3"/>
      <c r="F57" s="3"/>
      <c r="G57" s="3"/>
      <c r="H57" s="3"/>
      <c r="I57" s="3"/>
      <c r="J57" s="3"/>
      <c r="K57" s="3"/>
      <c r="L57" s="3"/>
      <c r="M57" s="3"/>
      <c r="N57" s="3"/>
      <c r="O57" s="3"/>
      <c r="P57" s="3"/>
      <c r="Q57" s="3"/>
      <c r="R57" s="1"/>
      <c r="S57" s="181"/>
      <c r="T57" s="181"/>
      <c r="U57" s="181"/>
      <c r="V57" s="181"/>
      <c r="W57" s="181"/>
      <c r="X57" s="181"/>
      <c r="Y57" s="181"/>
      <c r="Z57" s="181"/>
      <c r="AA57" s="181"/>
    </row>
    <row r="58" customFormat="false" ht="14.6" hidden="false" customHeight="false" outlineLevel="0" collapsed="false">
      <c r="A58" s="157" t="s">
        <v>366</v>
      </c>
      <c r="B58" s="157"/>
      <c r="C58" s="3"/>
      <c r="D58" s="3"/>
      <c r="E58" s="3"/>
      <c r="F58" s="3"/>
      <c r="G58" s="3"/>
      <c r="H58" s="3"/>
      <c r="I58" s="3"/>
      <c r="J58" s="3"/>
      <c r="K58" s="3"/>
      <c r="L58" s="3"/>
      <c r="M58" s="3"/>
      <c r="N58" s="3"/>
      <c r="O58" s="3"/>
      <c r="P58" s="3"/>
      <c r="Q58" s="150" t="str">
        <f aca="false">IF(A60="","",", ")</f>
        <v/>
      </c>
      <c r="R58" s="1"/>
    </row>
    <row r="59" customFormat="false" ht="14.6" hidden="false" customHeight="false" outlineLevel="0" collapsed="false">
      <c r="A59" s="3" t="s">
        <v>25</v>
      </c>
      <c r="B59" s="3" t="s">
        <v>26</v>
      </c>
      <c r="C59" s="3" t="s">
        <v>27</v>
      </c>
      <c r="D59" s="3" t="s">
        <v>28</v>
      </c>
      <c r="E59" s="3" t="s">
        <v>29</v>
      </c>
      <c r="F59" s="3" t="s">
        <v>30</v>
      </c>
      <c r="G59" s="3" t="s">
        <v>31</v>
      </c>
      <c r="H59" s="3"/>
      <c r="I59" s="3" t="s">
        <v>359</v>
      </c>
      <c r="J59" s="3"/>
      <c r="K59" s="3"/>
      <c r="L59" s="3"/>
      <c r="M59" s="3"/>
      <c r="N59" s="3"/>
      <c r="O59" s="3"/>
      <c r="P59" s="3"/>
      <c r="Q59" s="3"/>
      <c r="R59" s="1"/>
      <c r="S59" s="150" t="s">
        <v>316</v>
      </c>
      <c r="T59" s="150"/>
    </row>
    <row r="60" customFormat="false" ht="15" hidden="false" customHeight="true" outlineLevel="0" collapsed="false">
      <c r="A60" s="39" t="str">
        <f aca="true">IF(OFFSET(INDIRECT(A36),17,0,1,1)="","",CONCATENATE((OFFSET(INDIRECT(A36),17,0,1,1)),", "))</f>
        <v/>
      </c>
      <c r="B60" s="39" t="n">
        <f aca="true">IF(OFFSET(INDIRECT(A36),17,1,1,1)="","",OFFSET(INDIRECT(A36),17,1,1,1))</f>
        <v>105</v>
      </c>
      <c r="C60" s="39" t="str">
        <f aca="true">IF(OFFSET(INDIRECT(A36),17,2,1,1)="","",CONCATENATE(" ",(OFFSET(INDIRECT(A36),17,2,1,1)),", "))</f>
        <v> Rosebery Road, </v>
      </c>
      <c r="D60" s="39" t="str">
        <f aca="true">IF(OFFSET(INDIRECT(A36),17,3,1,1)="","",CONCATENATE((OFFSET(INDIRECT(A36),17,3,1,1)),", "))</f>
        <v/>
      </c>
      <c r="E60" s="39" t="str">
        <f aca="true">IF(OFFSET(INDIRECT(A36),17,4,1,1)="","",CONCATENATE((OFFSET(INDIRECT(A36),17,4,1,1)),", "))</f>
        <v/>
      </c>
      <c r="F60" s="39" t="str">
        <f aca="true">IF(OFFSET(INDIRECT(A36),17,5,1,1)="","",CONCATENATE((OFFSET(INDIRECT(A36),17,5,1,1)),", "))</f>
        <v>London, </v>
      </c>
      <c r="G60" s="39" t="str">
        <f aca="true">IF(OFFSET(INDIRECT(A36),17,6,1,1)="","",OFFSET(INDIRECT(A36),17,6,1,1))</f>
        <v>N10 2LD</v>
      </c>
      <c r="H60" s="3"/>
      <c r="I60" s="171" t="str">
        <f aca="false">CONCATENATE(IF(A60="","",A60),IF(B60="","",B60),IF(C60="","",C60),IF(D60="","",D60),IF(E60="","",E60),IF(F60="","",F60),IF(G60="","",G60))</f>
        <v>105 Rosebery Road, London, N10 2LD</v>
      </c>
      <c r="J60" s="171"/>
      <c r="K60" s="171"/>
      <c r="L60" s="171"/>
      <c r="M60" s="171"/>
      <c r="N60" s="171"/>
      <c r="O60" s="171"/>
      <c r="P60" s="113"/>
      <c r="Q60" s="113"/>
      <c r="R60" s="1"/>
      <c r="S60" s="181" t="str">
        <f aca="false">CONCATENATE("Under Section 1(5)",CHAR(10),"it is intended to build on the line of junction of the said lands a wall wholly on ",$H$12," land.")</f>
        <v>Under Section 1(5)
it is intended to build on the line of junction of the said lands a wall wholly on our land.</v>
      </c>
      <c r="T60" s="181"/>
      <c r="U60" s="181"/>
      <c r="V60" s="181"/>
      <c r="W60" s="181"/>
      <c r="X60" s="181"/>
      <c r="Y60" s="181"/>
      <c r="Z60" s="181"/>
      <c r="AA60" s="181"/>
    </row>
    <row r="61" customFormat="false" ht="14.6" hidden="false" customHeight="false" outlineLevel="0" collapsed="false">
      <c r="A61" s="39" t="str">
        <f aca="true">IF(OFFSET(INDIRECT(A36),17,0,1,1)="","",OFFSET(INDIRECT(A36),17,0,1,1))</f>
        <v/>
      </c>
      <c r="B61" s="39" t="n">
        <f aca="true">IF(OFFSET(INDIRECT(A36),17,1,1,1)="","",OFFSET(INDIRECT(A36),17,1,1,1))</f>
        <v>105</v>
      </c>
      <c r="C61" s="39" t="str">
        <f aca="true">IF(OFFSET(INDIRECT(A36),17,2,1,1)="","",CONCATENATE(" ",(OFFSET(INDIRECT(A36),17,2,1,1))))</f>
        <v> Rosebery Road</v>
      </c>
      <c r="D61" s="39" t="str">
        <f aca="true">IF(OFFSET(INDIRECT(A36),17,3,1,1)="","",OFFSET(INDIRECT(A36),17,3,1,1))</f>
        <v/>
      </c>
      <c r="E61" s="39" t="str">
        <f aca="true">IF(OFFSET(INDIRECT(A36),17,4,1,1)="","",OFFSET(INDIRECT(A36),17,4,1,1))</f>
        <v/>
      </c>
      <c r="F61" s="39" t="str">
        <f aca="true">IF(OFFSET(INDIRECT(A36),17,5,1,1)="","",OFFSET(INDIRECT(A36),17,5,1,1))</f>
        <v>London</v>
      </c>
      <c r="G61" s="39" t="str">
        <f aca="true">IF(OFFSET(INDIRECT(A36),17,6,1,1)="","",OFFSET(INDIRECT(A36),17,6,1,1))</f>
        <v>N10 2LD</v>
      </c>
      <c r="H61" s="3"/>
      <c r="I61" s="3"/>
      <c r="J61" s="3"/>
      <c r="K61" s="3"/>
      <c r="L61" s="174"/>
      <c r="M61" s="174"/>
      <c r="N61" s="3"/>
      <c r="O61" s="3"/>
      <c r="P61" s="3"/>
      <c r="Q61" s="3"/>
      <c r="R61" s="1"/>
      <c r="S61" s="181"/>
      <c r="T61" s="181"/>
      <c r="U61" s="181"/>
      <c r="V61" s="181"/>
      <c r="W61" s="181"/>
      <c r="X61" s="181"/>
      <c r="Y61" s="181"/>
      <c r="Z61" s="181"/>
      <c r="AA61" s="181"/>
    </row>
    <row r="62" customFormat="false" ht="14.6" hidden="false" customHeight="false" outlineLevel="0" collapsed="false">
      <c r="A62" s="3"/>
      <c r="B62" s="3"/>
      <c r="C62" s="3"/>
      <c r="D62" s="3"/>
      <c r="E62" s="3"/>
      <c r="F62" s="3"/>
      <c r="G62" s="3"/>
      <c r="H62" s="3"/>
      <c r="I62" s="3" t="s">
        <v>360</v>
      </c>
      <c r="J62" s="3"/>
      <c r="K62" s="3"/>
      <c r="L62" s="174"/>
      <c r="M62" s="174"/>
      <c r="N62" s="3"/>
      <c r="O62" s="3"/>
      <c r="P62" s="3"/>
      <c r="Q62" s="3"/>
      <c r="R62" s="1"/>
    </row>
    <row r="63" customFormat="false" ht="15" hidden="false" customHeight="true" outlineLevel="0" collapsed="false">
      <c r="A63" s="3"/>
      <c r="B63" s="3"/>
      <c r="C63" s="3"/>
      <c r="D63" s="3"/>
      <c r="E63" s="3"/>
      <c r="F63" s="3"/>
      <c r="G63" s="3"/>
      <c r="H63" s="3"/>
      <c r="I63" s="176" t="str">
        <f aca="false">CONCATENATE(IF(A61="","",A61),IF(A61="","",CHAR(10)),IF(B61="","",B61),IF(C61="","",C61),IF(C61="","",CHAR(10)),IF(D61="","",D61),IF(D61="","",CHAR(10)),IF(E61="","",E61),IF(E61="","",CHAR(10)),IF(F61="","",F61),IF(F61="","",CHAR(10)),IF(G61="","",G61))</f>
        <v>105 Rosebery Road
London
N10 2LD</v>
      </c>
      <c r="J63" s="176"/>
      <c r="K63" s="176"/>
      <c r="L63" s="174"/>
      <c r="M63" s="174"/>
      <c r="N63" s="3"/>
      <c r="O63" s="3"/>
      <c r="P63" s="3"/>
      <c r="Q63" s="3"/>
      <c r="R63" s="1"/>
      <c r="S63" s="150" t="s">
        <v>367</v>
      </c>
      <c r="T63" s="150"/>
      <c r="U63" s="150"/>
    </row>
    <row r="64" customFormat="false" ht="14.6" hidden="false" customHeight="false" outlineLevel="0" collapsed="false">
      <c r="A64" s="3"/>
      <c r="B64" s="3"/>
      <c r="C64" s="3"/>
      <c r="D64" s="3"/>
      <c r="E64" s="3"/>
      <c r="F64" s="3"/>
      <c r="G64" s="3"/>
      <c r="H64" s="3"/>
      <c r="I64" s="176"/>
      <c r="J64" s="176"/>
      <c r="K64" s="176"/>
      <c r="L64" s="174"/>
      <c r="M64" s="174"/>
      <c r="N64" s="3"/>
      <c r="O64" s="3"/>
      <c r="P64" s="3"/>
      <c r="Q64" s="3"/>
      <c r="R64" s="1"/>
      <c r="S64" s="182" t="str">
        <f aca="false">CONCATENATE(S56,CHAR(10),CHAR(10),S60)</f>
        <v>Under Section 1(2), subject to your written consent
it is intended to build on the line of junction of the said lands a 
Under Section 1(5)
it is intended to build on the line of junction of the said lands a wall wholly on our land.</v>
      </c>
      <c r="T64" s="182"/>
      <c r="U64" s="182"/>
      <c r="V64" s="182"/>
      <c r="W64" s="182"/>
      <c r="X64" s="182"/>
      <c r="Y64" s="182"/>
      <c r="Z64" s="182"/>
      <c r="AA64" s="182"/>
    </row>
    <row r="65" customFormat="false" ht="14.6" hidden="false" customHeight="false" outlineLevel="0" collapsed="false">
      <c r="A65" s="3"/>
      <c r="B65" s="3"/>
      <c r="C65" s="3"/>
      <c r="D65" s="3"/>
      <c r="E65" s="3"/>
      <c r="F65" s="3"/>
      <c r="G65" s="3"/>
      <c r="H65" s="3"/>
      <c r="I65" s="176"/>
      <c r="J65" s="176"/>
      <c r="K65" s="176"/>
      <c r="L65" s="174"/>
      <c r="M65" s="174"/>
      <c r="N65" s="3"/>
      <c r="O65" s="3"/>
      <c r="P65" s="3"/>
      <c r="Q65" s="3"/>
      <c r="R65" s="1"/>
      <c r="S65" s="182"/>
      <c r="T65" s="182"/>
      <c r="U65" s="182"/>
      <c r="V65" s="182"/>
      <c r="W65" s="182"/>
      <c r="X65" s="182"/>
      <c r="Y65" s="182"/>
      <c r="Z65" s="182"/>
      <c r="AA65" s="182"/>
    </row>
    <row r="66" customFormat="false" ht="14.6" hidden="false" customHeight="false" outlineLevel="0" collapsed="false">
      <c r="A66" s="3"/>
      <c r="B66" s="3"/>
      <c r="C66" s="3"/>
      <c r="D66" s="3"/>
      <c r="E66" s="3"/>
      <c r="F66" s="3"/>
      <c r="G66" s="3"/>
      <c r="H66" s="3"/>
      <c r="I66" s="176"/>
      <c r="J66" s="176"/>
      <c r="K66" s="176"/>
      <c r="L66" s="3"/>
      <c r="M66" s="3"/>
      <c r="N66" s="3"/>
      <c r="O66" s="3"/>
      <c r="P66" s="3"/>
      <c r="Q66" s="3"/>
      <c r="R66" s="1"/>
      <c r="S66" s="182"/>
      <c r="T66" s="182"/>
      <c r="U66" s="182"/>
      <c r="V66" s="182"/>
      <c r="W66" s="182"/>
      <c r="X66" s="182"/>
      <c r="Y66" s="182"/>
      <c r="Z66" s="182"/>
      <c r="AA66" s="182"/>
    </row>
    <row r="67" customFormat="false" ht="14.6" hidden="false" customHeight="false" outlineLevel="0" collapsed="false">
      <c r="A67" s="3"/>
      <c r="B67" s="3"/>
      <c r="C67" s="3"/>
      <c r="D67" s="3"/>
      <c r="E67" s="3"/>
      <c r="F67" s="3"/>
      <c r="G67" s="3"/>
      <c r="H67" s="3"/>
      <c r="I67" s="176"/>
      <c r="J67" s="176"/>
      <c r="K67" s="176"/>
      <c r="L67" s="3"/>
      <c r="M67" s="3"/>
      <c r="N67" s="3"/>
      <c r="O67" s="3"/>
      <c r="P67" s="3"/>
      <c r="Q67" s="3"/>
      <c r="R67" s="1"/>
      <c r="S67" s="182"/>
      <c r="T67" s="182"/>
      <c r="U67" s="182"/>
      <c r="V67" s="182"/>
      <c r="W67" s="182"/>
      <c r="X67" s="182"/>
      <c r="Y67" s="182"/>
      <c r="Z67" s="182"/>
      <c r="AA67" s="182"/>
    </row>
    <row r="68" customFormat="false" ht="14.6" hidden="false" customHeight="false" outlineLevel="0" collapsed="false">
      <c r="A68" s="3"/>
      <c r="B68" s="3"/>
      <c r="C68" s="3"/>
      <c r="D68" s="3"/>
      <c r="E68" s="3"/>
      <c r="F68" s="3"/>
      <c r="G68" s="3"/>
      <c r="H68" s="3"/>
      <c r="I68" s="176"/>
      <c r="J68" s="176"/>
      <c r="K68" s="176"/>
      <c r="L68" s="3"/>
      <c r="M68" s="3"/>
      <c r="N68" s="3"/>
      <c r="O68" s="3"/>
      <c r="P68" s="3"/>
      <c r="Q68" s="3"/>
      <c r="R68" s="1"/>
      <c r="S68" s="182"/>
      <c r="T68" s="182"/>
      <c r="U68" s="182"/>
      <c r="V68" s="182"/>
      <c r="W68" s="182"/>
      <c r="X68" s="182"/>
      <c r="Y68" s="182"/>
      <c r="Z68" s="182"/>
      <c r="AA68" s="182"/>
    </row>
    <row r="69" customFormat="false" ht="14.6" hidden="false" customHeight="false" outlineLevel="0" collapsed="false">
      <c r="A69" s="3"/>
      <c r="B69" s="3"/>
      <c r="C69" s="3"/>
      <c r="D69" s="3"/>
      <c r="E69" s="3"/>
      <c r="F69" s="3"/>
      <c r="G69" s="3"/>
      <c r="H69" s="3"/>
      <c r="I69" s="3"/>
      <c r="J69" s="3"/>
      <c r="K69" s="3"/>
      <c r="L69" s="3"/>
      <c r="M69" s="3"/>
      <c r="N69" s="3"/>
      <c r="O69" s="3"/>
      <c r="P69" s="3"/>
      <c r="Q69" s="3"/>
      <c r="R69" s="1"/>
    </row>
    <row r="70" customFormat="false" ht="14.6" hidden="false" customHeight="false" outlineLevel="0" collapsed="false">
      <c r="A70" s="157" t="s">
        <v>368</v>
      </c>
      <c r="B70" s="157"/>
      <c r="C70" s="3"/>
      <c r="D70" s="3"/>
      <c r="E70" s="3"/>
      <c r="F70" s="3"/>
      <c r="G70" s="3"/>
      <c r="H70" s="3"/>
      <c r="I70" s="3"/>
      <c r="J70" s="3"/>
      <c r="K70" s="3"/>
      <c r="L70" s="3"/>
      <c r="M70" s="3"/>
      <c r="N70" s="3"/>
      <c r="O70" s="3"/>
      <c r="P70" s="3"/>
      <c r="Q70" s="3" t="str">
        <f aca="false">IF(A72="","",", ")</f>
        <v/>
      </c>
      <c r="R70" s="1"/>
      <c r="S70" s="150" t="s">
        <v>369</v>
      </c>
      <c r="T70" s="150"/>
      <c r="U70" s="150"/>
    </row>
    <row r="71" customFormat="false" ht="14.6" hidden="false" customHeight="false" outlineLevel="0" collapsed="false">
      <c r="A71" s="3" t="s">
        <v>25</v>
      </c>
      <c r="B71" s="3" t="s">
        <v>26</v>
      </c>
      <c r="C71" s="3" t="s">
        <v>27</v>
      </c>
      <c r="D71" s="3" t="s">
        <v>28</v>
      </c>
      <c r="E71" s="3" t="s">
        <v>29</v>
      </c>
      <c r="F71" s="3" t="s">
        <v>30</v>
      </c>
      <c r="G71" s="3" t="s">
        <v>31</v>
      </c>
      <c r="H71" s="3"/>
      <c r="I71" s="3" t="s">
        <v>359</v>
      </c>
      <c r="J71" s="3"/>
      <c r="K71" s="3"/>
      <c r="L71" s="3"/>
      <c r="M71" s="3"/>
      <c r="N71" s="3"/>
      <c r="O71" s="3"/>
      <c r="P71" s="3"/>
      <c r="Q71" s="3"/>
      <c r="R71" s="1"/>
      <c r="S71" s="182" t="str">
        <f aca="false">IF(Form!B74="Section 1(2)",S56,IF(Form!B74="Section 1(5)",S60,IF(Form!B74="Section 1(2), Section 1(5)",S64,"")))</f>
        <v>Under Section 1(2), subject to your written consent
it is intended to build on the line of junction of the said lands a 
Under Section 1(5)
it is intended to build on the line of junction of the said lands a wall wholly on our land.</v>
      </c>
      <c r="T71" s="182"/>
      <c r="U71" s="182"/>
      <c r="V71" s="182"/>
      <c r="W71" s="182"/>
      <c r="X71" s="182"/>
      <c r="Y71" s="182"/>
      <c r="Z71" s="182"/>
      <c r="AA71" s="182"/>
    </row>
    <row r="72" customFormat="false" ht="15" hidden="false" customHeight="true" outlineLevel="0" collapsed="false">
      <c r="A72" s="39" t="str">
        <f aca="false">IF(Form!$B$44="","",Form!$B$44)</f>
        <v/>
      </c>
      <c r="B72" s="39" t="str">
        <f aca="false">IF(Form!$C$44="","",Form!$C$44)</f>
        <v/>
      </c>
      <c r="C72" s="39" t="str">
        <f aca="false">IF(Form!$D$44="","",Form!$D$44)</f>
        <v/>
      </c>
      <c r="D72" s="39" t="str">
        <f aca="false">IF(Form!$E$44="","",Form!$E$44)</f>
        <v/>
      </c>
      <c r="E72" s="39" t="str">
        <f aca="false">IF(Form!$F$44="","",Form!$F$44)</f>
        <v/>
      </c>
      <c r="F72" s="39" t="str">
        <f aca="false">IF(Form!$G$44="","",Form!$G$44)</f>
        <v/>
      </c>
      <c r="G72" s="39" t="str">
        <f aca="false">IF(Form!$H$44="","",Form!$H$44)</f>
        <v/>
      </c>
      <c r="H72" s="3"/>
      <c r="I72" s="171" t="str">
        <f aca="false">CONCATENATE(IF(A72="","",A72),IF(B72="","",B72),IF(C72="","",C72),IF(D72="","",D72),IF(E72="","",E72),IF(F72="","",F72),IF(G72="","",G72))</f>
        <v/>
      </c>
      <c r="J72" s="171"/>
      <c r="K72" s="171"/>
      <c r="L72" s="171"/>
      <c r="M72" s="171"/>
      <c r="N72" s="171"/>
      <c r="O72" s="171"/>
      <c r="P72" s="113"/>
      <c r="Q72" s="113"/>
      <c r="R72" s="1"/>
      <c r="S72" s="182"/>
      <c r="T72" s="182"/>
      <c r="U72" s="182"/>
      <c r="V72" s="182"/>
      <c r="W72" s="182"/>
      <c r="X72" s="182"/>
      <c r="Y72" s="182"/>
      <c r="Z72" s="182"/>
      <c r="AA72" s="182"/>
    </row>
    <row r="73" customFormat="false" ht="14.6" hidden="false" customHeight="false" outlineLevel="0" collapsed="false">
      <c r="A73" s="3"/>
      <c r="B73" s="3"/>
      <c r="C73" s="3"/>
      <c r="D73" s="3"/>
      <c r="E73" s="3"/>
      <c r="F73" s="3"/>
      <c r="G73" s="3"/>
      <c r="H73" s="3"/>
      <c r="I73" s="3"/>
      <c r="J73" s="3"/>
      <c r="K73" s="3"/>
      <c r="L73" s="174"/>
      <c r="M73" s="174"/>
      <c r="N73" s="3"/>
      <c r="O73" s="3"/>
      <c r="P73" s="3"/>
      <c r="Q73" s="3"/>
      <c r="R73" s="1"/>
      <c r="S73" s="182"/>
      <c r="T73" s="182"/>
      <c r="U73" s="182"/>
      <c r="V73" s="182"/>
      <c r="W73" s="182"/>
      <c r="X73" s="182"/>
      <c r="Y73" s="182"/>
      <c r="Z73" s="182"/>
      <c r="AA73" s="182"/>
    </row>
    <row r="74" customFormat="false" ht="14.6" hidden="false" customHeight="false" outlineLevel="0" collapsed="false">
      <c r="A74" s="3"/>
      <c r="B74" s="3"/>
      <c r="C74" s="3"/>
      <c r="D74" s="3"/>
      <c r="E74" s="3"/>
      <c r="F74" s="3"/>
      <c r="G74" s="3"/>
      <c r="H74" s="3"/>
      <c r="I74" s="3" t="s">
        <v>360</v>
      </c>
      <c r="J74" s="3"/>
      <c r="K74" s="3"/>
      <c r="L74" s="174"/>
      <c r="M74" s="174"/>
      <c r="N74" s="3"/>
      <c r="O74" s="3"/>
      <c r="P74" s="3"/>
      <c r="Q74" s="3"/>
      <c r="R74" s="1"/>
      <c r="S74" s="182"/>
      <c r="T74" s="182"/>
      <c r="U74" s="182"/>
      <c r="V74" s="182"/>
      <c r="W74" s="182"/>
      <c r="X74" s="182"/>
      <c r="Y74" s="182"/>
      <c r="Z74" s="182"/>
      <c r="AA74" s="182"/>
    </row>
    <row r="75" customFormat="false" ht="15" hidden="false" customHeight="true" outlineLevel="0" collapsed="false">
      <c r="A75" s="3"/>
      <c r="B75" s="3"/>
      <c r="C75" s="3"/>
      <c r="D75" s="3"/>
      <c r="E75" s="3"/>
      <c r="F75" s="3"/>
      <c r="G75" s="3"/>
      <c r="H75" s="3"/>
      <c r="I75" s="176" t="str">
        <f aca="false">CONCATENATE(IF(A72="","",A72),IF(A72="","",CHAR(10)),IF(B72="","",B72),IF(C72="","",C72),IF(C72="","",CHAR(10)),IF(D72="","",D72),IF(D72="","",CHAR(10)),IF(E72="","",E72),IF(E72="","",CHAR(10)),IF(F72="","",F72),IF(F72="","",CHAR(10)),IF(G72="","",G72))</f>
        <v/>
      </c>
      <c r="J75" s="176"/>
      <c r="K75" s="176"/>
      <c r="L75" s="174"/>
      <c r="M75" s="174"/>
      <c r="N75" s="3"/>
      <c r="O75" s="3"/>
      <c r="P75" s="3"/>
      <c r="Q75" s="3"/>
      <c r="R75" s="1"/>
      <c r="S75" s="182"/>
      <c r="T75" s="182"/>
      <c r="U75" s="182"/>
      <c r="V75" s="182"/>
      <c r="W75" s="182"/>
      <c r="X75" s="182"/>
      <c r="Y75" s="182"/>
      <c r="Z75" s="182"/>
      <c r="AA75" s="182"/>
    </row>
    <row r="76" customFormat="false" ht="14.6" hidden="false" customHeight="false" outlineLevel="0" collapsed="false">
      <c r="A76" s="3"/>
      <c r="B76" s="3"/>
      <c r="C76" s="3"/>
      <c r="D76" s="3"/>
      <c r="E76" s="3"/>
      <c r="F76" s="3"/>
      <c r="G76" s="3"/>
      <c r="H76" s="3"/>
      <c r="I76" s="176"/>
      <c r="J76" s="176"/>
      <c r="K76" s="176"/>
      <c r="L76" s="174"/>
      <c r="M76" s="174"/>
      <c r="N76" s="3"/>
      <c r="O76" s="3"/>
      <c r="P76" s="3"/>
      <c r="Q76" s="3"/>
      <c r="R76" s="1"/>
    </row>
    <row r="77" customFormat="false" ht="14.6" hidden="false" customHeight="false" outlineLevel="0" collapsed="false">
      <c r="A77" s="3"/>
      <c r="B77" s="3"/>
      <c r="C77" s="3"/>
      <c r="D77" s="3"/>
      <c r="E77" s="3"/>
      <c r="F77" s="3"/>
      <c r="G77" s="3"/>
      <c r="H77" s="3"/>
      <c r="I77" s="176"/>
      <c r="J77" s="176"/>
      <c r="K77" s="176"/>
      <c r="L77" s="174"/>
      <c r="M77" s="174"/>
      <c r="N77" s="3"/>
      <c r="O77" s="3"/>
      <c r="P77" s="3"/>
      <c r="Q77" s="3"/>
      <c r="R77" s="1"/>
      <c r="S77" s="150" t="s">
        <v>370</v>
      </c>
      <c r="T77" s="150"/>
      <c r="U77" s="150"/>
      <c r="V77" s="183" t="str">
        <f aca="true">IF(OFFSET(INDIRECT(A36),53,5,1,1)="No","DELETE THIS PAGE WHEN MADE INTO PDF!","")</f>
        <v/>
      </c>
      <c r="W77" s="183"/>
      <c r="X77" s="183"/>
      <c r="Y77" s="183"/>
      <c r="Z77" s="183"/>
      <c r="AA77" s="183"/>
    </row>
    <row r="78" customFormat="false" ht="14.6" hidden="false" customHeight="false" outlineLevel="0" collapsed="false">
      <c r="A78" s="3"/>
      <c r="B78" s="3"/>
      <c r="C78" s="3"/>
      <c r="D78" s="3"/>
      <c r="E78" s="3"/>
      <c r="F78" s="3"/>
      <c r="G78" s="3"/>
      <c r="H78" s="3"/>
      <c r="I78" s="176"/>
      <c r="J78" s="176"/>
      <c r="K78" s="176"/>
      <c r="L78" s="3"/>
      <c r="M78" s="3"/>
      <c r="N78" s="3"/>
      <c r="O78" s="3"/>
      <c r="P78" s="3"/>
      <c r="Q78" s="3"/>
      <c r="R78" s="1"/>
      <c r="S78" s="150" t="s">
        <v>371</v>
      </c>
      <c r="T78" s="150"/>
      <c r="U78" s="150"/>
      <c r="V78" s="183" t="str">
        <f aca="true">IF(OFFSET(INDIRECT(A36),62,5,1,1)="No","DELETE THIS PAGE WHEN MADE INTO PDF!","")</f>
        <v/>
      </c>
      <c r="W78" s="183"/>
      <c r="X78" s="183"/>
      <c r="Y78" s="183"/>
      <c r="Z78" s="183"/>
      <c r="AA78" s="183"/>
    </row>
    <row r="79" customFormat="false" ht="14.6" hidden="false" customHeight="false" outlineLevel="0" collapsed="false">
      <c r="A79" s="3"/>
      <c r="B79" s="3"/>
      <c r="C79" s="3"/>
      <c r="D79" s="3"/>
      <c r="E79" s="3"/>
      <c r="F79" s="3"/>
      <c r="G79" s="3"/>
      <c r="H79" s="3"/>
      <c r="I79" s="176"/>
      <c r="J79" s="176"/>
      <c r="K79" s="176"/>
      <c r="L79" s="3"/>
      <c r="M79" s="3"/>
      <c r="N79" s="3"/>
      <c r="O79" s="3"/>
      <c r="P79" s="3"/>
      <c r="Q79" s="3"/>
      <c r="R79" s="1"/>
      <c r="S79" s="150" t="s">
        <v>372</v>
      </c>
      <c r="T79" s="150"/>
      <c r="U79" s="150"/>
      <c r="V79" s="183" t="str">
        <f aca="true">IF(OFFSET(INDIRECT(A36),82,5,1,1)="No","DELETE THIS PAGE WHEN MADE INTO PDF!","")</f>
        <v/>
      </c>
      <c r="W79" s="183"/>
      <c r="X79" s="183"/>
      <c r="Y79" s="183"/>
      <c r="Z79" s="183"/>
      <c r="AA79" s="183"/>
    </row>
    <row r="80" customFormat="false" ht="14.6" hidden="false" customHeight="false" outlineLevel="0" collapsed="false">
      <c r="A80" s="3"/>
      <c r="B80" s="3"/>
      <c r="C80" s="3"/>
      <c r="D80" s="3"/>
      <c r="E80" s="3"/>
      <c r="F80" s="3"/>
      <c r="G80" s="3"/>
      <c r="H80" s="3"/>
      <c r="I80" s="176"/>
      <c r="J80" s="176"/>
      <c r="K80" s="176"/>
      <c r="L80" s="3"/>
      <c r="M80" s="3"/>
      <c r="N80" s="3"/>
      <c r="O80" s="3"/>
      <c r="P80" s="3"/>
      <c r="Q80" s="3"/>
      <c r="R80" s="1"/>
      <c r="S80" s="39" t="str">
        <f aca="true">IF(OFFSET(INDIRECT(A36),2,0,1,1)="","",OFFSET(INDIRECT(A36),2,0,1,1))</f>
        <v>Mr</v>
      </c>
      <c r="T80" s="39" t="str">
        <f aca="true">IF(OFFSET(INDIRECT(A36),2,1,1,1)="","",OFFSET(INDIRECT(A36),2,1,1,1))</f>
        <v>Adrian</v>
      </c>
      <c r="U80" s="3" t="str">
        <f aca="false">LEFT(T80,1)</f>
        <v>A</v>
      </c>
      <c r="V80" s="39" t="str">
        <f aca="true">IF(OFFSET(INDIRECT(A36),2,2,1,1)="","",OFFSET(INDIRECT(A36),2,2,1,1))</f>
        <v>David</v>
      </c>
      <c r="W80" s="39" t="str">
        <f aca="true">IF(OFFSET(INDIRECT(A36),2,3,1,1)="","",OFFSET(INDIRECT(A36),2,3,1,1))</f>
        <v>Cartwright</v>
      </c>
      <c r="X80" s="3" t="str">
        <f aca="false">IF(B39="Company",W80,CONCATENATE(S80,P38," ",T80," ",W80))</f>
        <v>Mr. Adrian Cartwright</v>
      </c>
      <c r="Y80" s="3"/>
      <c r="Z80" s="3" t="str">
        <f aca="false">IF(B39="Company",W80,CONCATENATE(S80," ",U80," ",W80))</f>
        <v>Mr A Cartwright</v>
      </c>
      <c r="AA80" s="3"/>
      <c r="AB80" s="3"/>
      <c r="AC80" s="3" t="str">
        <f aca="false">IF(B39="Company",W80,CONCATENATE(S80,P38," ",U80,P38," ",W80))</f>
        <v>Mr. A. Cartwright</v>
      </c>
      <c r="AD80" s="3"/>
      <c r="AE80" s="3" t="str">
        <f aca="false">IF(B39="Company",W80,CONCATENATE(T80," ",V80," ",W80))</f>
        <v>Adrian David Cartwright</v>
      </c>
      <c r="AF80" s="3" t="str">
        <f aca="false">UPPER(AE80)</f>
        <v>ADRIAN DAVID CARTWRIGHT</v>
      </c>
      <c r="AG80" s="3"/>
      <c r="AH80" s="3" t="str">
        <f aca="false">IF(B39="Company",W80,CONCATENATE(S80,P38," ",W80))</f>
        <v>Mr. Cartwright</v>
      </c>
      <c r="AI80" s="3"/>
      <c r="AJ80" s="1"/>
    </row>
    <row r="81" customFormat="false" ht="14.6" hidden="false" customHeight="false" outlineLevel="0" collapsed="false">
      <c r="A81" s="3"/>
      <c r="B81" s="3"/>
      <c r="C81" s="3"/>
      <c r="D81" s="3"/>
      <c r="E81" s="3"/>
      <c r="F81" s="3"/>
      <c r="G81" s="3"/>
      <c r="H81" s="3"/>
      <c r="I81" s="174"/>
      <c r="J81" s="174"/>
      <c r="K81" s="174"/>
      <c r="L81" s="3"/>
      <c r="M81" s="3"/>
      <c r="N81" s="3"/>
      <c r="O81" s="3"/>
      <c r="P81" s="3"/>
      <c r="Q81" s="3"/>
      <c r="R81" s="1"/>
      <c r="S81" s="39" t="str">
        <f aca="true">IF(OFFSET(INDIRECT(A36),3,0,1,1)="","",OFFSET(INDIRECT(A36),3,0,1,1))</f>
        <v>Mrs</v>
      </c>
      <c r="T81" s="39" t="str">
        <f aca="true">IF(OFFSET(INDIRECT(A36),3,1,1,1)="","",OFFSET(INDIRECT(A36),3,1,1,1))</f>
        <v>Sally</v>
      </c>
      <c r="U81" s="3" t="str">
        <f aca="false">LEFT(T81,1)</f>
        <v>S</v>
      </c>
      <c r="V81" s="39" t="str">
        <f aca="true">IF(OFFSET(INDIRECT(A36),3,2,1,1)="","",OFFSET(INDIRECT(A36),3,2,1,1))</f>
        <v/>
      </c>
      <c r="W81" s="39" t="str">
        <f aca="true">IF(OFFSET(INDIRECT(A36),3,3,1,1)="","",OFFSET(INDIRECT(A36),3,3,1,1))</f>
        <v>Cartwright</v>
      </c>
      <c r="X81" s="3" t="str">
        <f aca="false">IF(W81="","",CONCATENATE(S81,P38," ",T81," ",W81))</f>
        <v>Mrs. Sally Cartwright</v>
      </c>
      <c r="Y81" s="3"/>
      <c r="Z81" s="3" t="str">
        <f aca="false">IF(W81="","",CONCATENATE(" ",Q64," ",S81," ",U81," ",W81))</f>
        <v>  Mrs S Cartwright</v>
      </c>
      <c r="AA81" s="3"/>
      <c r="AB81" s="3"/>
      <c r="AC81" s="3" t="str">
        <f aca="false">IF(W81="","",IF(W82="",CONCATENATE(" ",$Q$39," ",S81,$P$38," ",U81,$P$38," ",W81),CONCATENATE(", ",S81,$P$38," ",U81,$P$38," ",W81)))</f>
        <v> and Mrs. S. Cartwright</v>
      </c>
      <c r="AD81" s="3"/>
      <c r="AE81" s="3" t="str">
        <f aca="false">IF(W81="","",CONCATENATE(" ",Q39," ",T81," ",V81," ",W81))</f>
        <v> and Sally  Cartwright</v>
      </c>
      <c r="AF81" s="3" t="str">
        <f aca="false">UPPER(AE81)</f>
        <v> AND SALLY  CARTWRIGHT</v>
      </c>
      <c r="AG81" s="3"/>
      <c r="AH81" s="3" t="str">
        <f aca="false">IF(W81="","",IF(W82="",CONCATENATE(" ",Q39," ",S81,P38," ",W81),CONCATENATE(", ",S81,P38," ",W81)))</f>
        <v> and Mrs. Cartwright</v>
      </c>
      <c r="AI81" s="3"/>
      <c r="AJ81" s="1"/>
    </row>
    <row r="82" customFormat="false" ht="14.6" hidden="false" customHeight="false" outlineLevel="0" collapsed="false">
      <c r="A82" s="157" t="s">
        <v>373</v>
      </c>
      <c r="B82" s="157"/>
      <c r="C82" s="3"/>
      <c r="D82" s="3"/>
      <c r="E82" s="3"/>
      <c r="F82" s="3"/>
      <c r="G82" s="3"/>
      <c r="H82" s="3"/>
      <c r="I82" s="3"/>
      <c r="J82" s="3"/>
      <c r="K82" s="3"/>
      <c r="L82" s="3"/>
      <c r="M82" s="3"/>
      <c r="N82" s="3"/>
      <c r="O82" s="3"/>
      <c r="P82" s="3"/>
      <c r="Q82" s="3" t="str">
        <f aca="false">IF(A84="","",", ")</f>
        <v/>
      </c>
      <c r="R82" s="1"/>
      <c r="S82" s="39" t="str">
        <f aca="true">IF(OFFSET(INDIRECT(A36),4,0,1,1)="","",OFFSET(INDIRECT(A36),4,0,1,1))</f>
        <v/>
      </c>
      <c r="T82" s="39" t="str">
        <f aca="true">IF(OFFSET(INDIRECT(A36),4,1,1,1)="","",OFFSET(INDIRECT(A36),4,1,1,1))</f>
        <v/>
      </c>
      <c r="U82" s="3" t="str">
        <f aca="false">LEFT(T82,1)</f>
        <v/>
      </c>
      <c r="V82" s="39" t="str">
        <f aca="true">IF(OFFSET(INDIRECT(A36),4,2,1,1)="","",OFFSET(INDIRECT(A36),4,2,1,1))</f>
        <v/>
      </c>
      <c r="W82" s="39" t="str">
        <f aca="true">IF(OFFSET(INDIRECT(A36),4,3,1,1)="","",OFFSET(INDIRECT(A36),4,3,1,1))</f>
        <v/>
      </c>
      <c r="X82" s="3" t="str">
        <f aca="false">IF(W82="","",CONCATENATE(S82,P38," ",T82," ",W82))</f>
        <v/>
      </c>
      <c r="Y82" s="3"/>
      <c r="Z82" s="3" t="str">
        <f aca="false">IF(W82="","",CONCATENATE(" ",Q64," ",S82," ",U82," ",W82))</f>
        <v/>
      </c>
      <c r="AA82" s="3"/>
      <c r="AB82" s="3"/>
      <c r="AC82" s="3" t="str">
        <f aca="false">IF(W82="","",IF(W83="",CONCATENATE(" ",Q39," ",S82,P38," ",U82,P38," ",W82),CONCATENATE(", ",S82,P38," ",U82,P38," ",W82)))</f>
        <v/>
      </c>
      <c r="AD82" s="3"/>
      <c r="AE82" s="3" t="str">
        <f aca="false">IF(W82="","",CONCATENATE(" ",Q39," ",T82," ",V82," ",W82))</f>
        <v/>
      </c>
      <c r="AF82" s="3" t="str">
        <f aca="false">UPPER(AE82)</f>
        <v/>
      </c>
      <c r="AG82" s="3"/>
      <c r="AH82" s="3" t="str">
        <f aca="false">IF(W82="","",IF(W83="",CONCATENATE(" ",Q39," ",S82,P38," ",W82),CONCATENATE(", ",S82,P38," ",W82)))</f>
        <v/>
      </c>
      <c r="AI82" s="3"/>
      <c r="AJ82" s="1"/>
    </row>
    <row r="83" customFormat="false" ht="14.6" hidden="false" customHeight="false" outlineLevel="0" collapsed="false">
      <c r="A83" s="3" t="s">
        <v>25</v>
      </c>
      <c r="B83" s="3" t="s">
        <v>26</v>
      </c>
      <c r="C83" s="3" t="s">
        <v>27</v>
      </c>
      <c r="D83" s="3" t="s">
        <v>28</v>
      </c>
      <c r="E83" s="3" t="s">
        <v>29</v>
      </c>
      <c r="F83" s="3" t="s">
        <v>30</v>
      </c>
      <c r="G83" s="3" t="s">
        <v>31</v>
      </c>
      <c r="H83" s="3"/>
      <c r="I83" s="3" t="s">
        <v>359</v>
      </c>
      <c r="J83" s="3"/>
      <c r="K83" s="3"/>
      <c r="L83" s="3"/>
      <c r="M83" s="3"/>
      <c r="N83" s="3"/>
      <c r="O83" s="3"/>
      <c r="P83" s="3"/>
      <c r="Q83" s="3"/>
      <c r="R83" s="1"/>
      <c r="S83" s="39" t="str">
        <f aca="true">IF(OFFSET(INDIRECT(A36),5,0,1,1)="","",OFFSET(INDIRECT(A36),5,0,1,1))</f>
        <v/>
      </c>
      <c r="T83" s="39" t="str">
        <f aca="true">IF(OFFSET(INDIRECT(A36),5,1,1,1)="","",OFFSET(INDIRECT(A36),5,1,1,1))</f>
        <v/>
      </c>
      <c r="U83" s="3" t="str">
        <f aca="false">LEFT(T83,1)</f>
        <v/>
      </c>
      <c r="V83" s="39" t="str">
        <f aca="true">IF(OFFSET(INDIRECT(A36),5,2,1,1)="","",OFFSET(INDIRECT(A36),5,2,1,1))</f>
        <v/>
      </c>
      <c r="W83" s="39" t="str">
        <f aca="true">IF(OFFSET(INDIRECT(A36),5,3,1,1)="","",OFFSET(INDIRECT(A36),5,3,1,1))</f>
        <v/>
      </c>
      <c r="X83" s="3" t="str">
        <f aca="false">IF(W83="","",CONCATENATE(S83,P38," ",T83," ",W83))</f>
        <v/>
      </c>
      <c r="Y83" s="3"/>
      <c r="Z83" s="3" t="str">
        <f aca="false">IF(W83="","",CONCATENATE(" ",Q64," ",S83," ",U83," ",W83))</f>
        <v/>
      </c>
      <c r="AA83" s="3"/>
      <c r="AB83" s="3"/>
      <c r="AC83" s="3" t="str">
        <f aca="false">IF(W83="","",IF(W84="",CONCATENATE(" ",Q39," ",S83,P38," ",U83,P38," ",W83),CONCATENATE(", ",S83,P38," ",U83,P38," ",W83)))</f>
        <v/>
      </c>
      <c r="AD83" s="3"/>
      <c r="AE83" s="3" t="str">
        <f aca="false">IF(W83="","",CONCATENATE(" ",Q39," ",T83," ",V83," ",W83))</f>
        <v/>
      </c>
      <c r="AF83" s="3" t="str">
        <f aca="false">UPPER(AE83)</f>
        <v/>
      </c>
      <c r="AG83" s="3"/>
      <c r="AH83" s="3" t="str">
        <f aca="false">IF(W83="","",IF(W84="",CONCATENATE(" ",Q39," ",S83,P38," ",W83),CONCATENATE(", ",S83,P38," ",W83)))</f>
        <v/>
      </c>
      <c r="AI83" s="3"/>
      <c r="AJ83" s="1"/>
    </row>
    <row r="84" customFormat="false" ht="15" hidden="false" customHeight="true" outlineLevel="0" collapsed="false">
      <c r="A84" s="39" t="str">
        <f aca="false">IF(Form!$B$61="","",Form!$B$61)</f>
        <v/>
      </c>
      <c r="B84" s="39" t="str">
        <f aca="false">IF(Form!$C$61="","",Form!$C$61)</f>
        <v/>
      </c>
      <c r="C84" s="39" t="str">
        <f aca="false">IF(Form!$D$61="","",Form!$D$61)</f>
        <v/>
      </c>
      <c r="D84" s="39" t="str">
        <f aca="false">IF(Form!$E$61="","",Form!$E$61)</f>
        <v/>
      </c>
      <c r="E84" s="39" t="str">
        <f aca="false">IF(Form!$F$61="","",Form!$F$61)</f>
        <v/>
      </c>
      <c r="F84" s="39" t="str">
        <f aca="false">IF(Form!$G$61="","",Form!$G$61)</f>
        <v/>
      </c>
      <c r="G84" s="39" t="str">
        <f aca="false">IF(Form!$H$61="","",Form!$H$61)</f>
        <v/>
      </c>
      <c r="H84" s="3"/>
      <c r="I84" s="171" t="str">
        <f aca="false">CONCATENATE(IF(A84="","",A84),IF(B84="","",B84),IF(C84="","",C84),IF(D84="","",D84),IF(E84="","",E84),IF(F84="","",F84),IF(G84="","",G84))</f>
        <v/>
      </c>
      <c r="J84" s="171"/>
      <c r="K84" s="171"/>
      <c r="L84" s="171"/>
      <c r="M84" s="171"/>
      <c r="N84" s="171"/>
      <c r="O84" s="171"/>
      <c r="P84" s="113"/>
      <c r="Q84" s="113"/>
      <c r="R84" s="1"/>
      <c r="S84" s="39" t="str">
        <f aca="true">IF(OFFSET(INDIRECT(A36),6,0,1,1)="","",OFFSET(INDIRECT(A36),6,0,1,1))</f>
        <v/>
      </c>
      <c r="T84" s="39" t="str">
        <f aca="true">IF(OFFSET(INDIRECT(A36),6,1,1,1)="","",OFFSET(INDIRECT(A36),6,1,1,1))</f>
        <v/>
      </c>
      <c r="U84" s="3" t="str">
        <f aca="false">LEFT(T84,1)</f>
        <v/>
      </c>
      <c r="V84" s="39" t="str">
        <f aca="true">IF(OFFSET(INDIRECT(A36),6,2,1,1)="","",OFFSET(INDIRECT(A36),6,2,1,1))</f>
        <v/>
      </c>
      <c r="W84" s="39" t="str">
        <f aca="true">IF(OFFSET(INDIRECT(A36),6,3,1,1)="","",OFFSET(INDIRECT(A36),6,3,1,1))</f>
        <v/>
      </c>
      <c r="X84" s="3" t="str">
        <f aca="false">IF(W84="","",CONCATENATE(S84,P38," ",T84," ",W84))</f>
        <v/>
      </c>
      <c r="Y84" s="3"/>
      <c r="Z84" s="3" t="str">
        <f aca="false">IF(W84="","",CONCATENATE(" ",Q64," ",S84," ",U84," ",W84))</f>
        <v/>
      </c>
      <c r="AA84" s="3"/>
      <c r="AB84" s="3"/>
      <c r="AC84" s="3" t="str">
        <f aca="false">IF(W84="","",IF(W85="",CONCATENATE(" ",Q39," ",S84,P38," ",U84,P38," ",W84),CONCATENATE(", ",S84,P38," ",U84,P38," ",W84)))</f>
        <v/>
      </c>
      <c r="AD84" s="3"/>
      <c r="AE84" s="3" t="str">
        <f aca="false">IF(W84="","",CONCATENATE(" ",Q39," ",T84," ",V84," ",W84))</f>
        <v/>
      </c>
      <c r="AF84" s="3" t="str">
        <f aca="false">UPPER(AE84)</f>
        <v/>
      </c>
      <c r="AG84" s="3"/>
      <c r="AH84" s="3" t="str">
        <f aca="false">IF(W84="","",IF(W85="",CONCATENATE(" ",Q39," ",S84,P38," ",W84),CONCATENATE(", ",S84,P38," ",W84)))</f>
        <v/>
      </c>
      <c r="AI84" s="3"/>
      <c r="AJ84" s="1"/>
    </row>
    <row r="85" customFormat="false" ht="14.6" hidden="false" customHeight="false" outlineLevel="0" collapsed="false">
      <c r="A85" s="3"/>
      <c r="B85" s="3"/>
      <c r="C85" s="3"/>
      <c r="D85" s="3"/>
      <c r="E85" s="3"/>
      <c r="F85" s="3"/>
      <c r="G85" s="3"/>
      <c r="H85" s="3"/>
      <c r="I85" s="3"/>
      <c r="J85" s="3"/>
      <c r="K85" s="3"/>
      <c r="L85" s="174"/>
      <c r="M85" s="174"/>
      <c r="N85" s="3"/>
      <c r="O85" s="3"/>
      <c r="P85" s="3"/>
      <c r="Q85" s="3"/>
      <c r="R85" s="1"/>
      <c r="S85" s="184" t="str">
        <f aca="true">IF(OFFSET(INDIRECT(A36),55,0,1,1)="","",OFFSET(INDIRECT(A36),55,0,1,1))</f>
        <v>Section 1(2), Section 1(5)</v>
      </c>
      <c r="T85" s="184"/>
    </row>
    <row r="86" customFormat="false" ht="14.6" hidden="false" customHeight="false" outlineLevel="0" collapsed="false">
      <c r="A86" s="3"/>
      <c r="B86" s="3"/>
      <c r="C86" s="3"/>
      <c r="D86" s="3"/>
      <c r="E86" s="3"/>
      <c r="F86" s="3"/>
      <c r="G86" s="3"/>
      <c r="H86" s="3"/>
      <c r="I86" s="3" t="s">
        <v>360</v>
      </c>
      <c r="J86" s="3"/>
      <c r="K86" s="3"/>
      <c r="L86" s="174"/>
      <c r="M86" s="174"/>
      <c r="N86" s="3"/>
      <c r="O86" s="3"/>
      <c r="P86" s="3"/>
      <c r="Q86" s="3"/>
      <c r="R86" s="1"/>
      <c r="S86" s="184" t="str">
        <f aca="true">IF(OFFSET(INDIRECT(A36),63,3,1,1)="","",OFFSET(INDIRECT(A36),63,3,1,1))</f>
        <v>Section 2(2)(a, f, g, j, k, n)</v>
      </c>
      <c r="T86" s="184"/>
    </row>
    <row r="87" customFormat="false" ht="15" hidden="false" customHeight="true" outlineLevel="0" collapsed="false">
      <c r="A87" s="3"/>
      <c r="B87" s="3"/>
      <c r="C87" s="3"/>
      <c r="D87" s="3"/>
      <c r="E87" s="3"/>
      <c r="F87" s="3"/>
      <c r="G87" s="3"/>
      <c r="H87" s="3"/>
      <c r="I87" s="176" t="str">
        <f aca="false">CONCATENATE(IF(A84="","",A84),IF(A84="","",CHAR(10)),IF(B84="","",B84),IF(C84="","",C84),IF(C84="","",CHAR(10)),IF(D84="","",D84),IF(D84="","",CHAR(10)),IF(E84="","",E84),IF(E84="","",CHAR(10)),IF(F84="","",F84),IF(F84="","",CHAR(10)),IF(G84="","",G84))</f>
        <v/>
      </c>
      <c r="J87" s="176"/>
      <c r="K87" s="176"/>
      <c r="L87" s="174"/>
      <c r="M87" s="174"/>
      <c r="N87" s="3"/>
      <c r="O87" s="3"/>
      <c r="P87" s="3"/>
      <c r="Q87" s="3"/>
      <c r="R87" s="1"/>
      <c r="S87" s="184" t="str">
        <f aca="true">IF(OFFSET(INDIRECT(A36),83,5,1,1)="","",OFFSET(INDIRECT(A36),83,5,1,1))</f>
        <v>Section 6(1)</v>
      </c>
      <c r="T87" s="184"/>
    </row>
    <row r="88" customFormat="false" ht="14.6" hidden="false" customHeight="false" outlineLevel="0" collapsed="false">
      <c r="A88" s="3"/>
      <c r="B88" s="3"/>
      <c r="C88" s="3"/>
      <c r="D88" s="3"/>
      <c r="E88" s="3"/>
      <c r="F88" s="3"/>
      <c r="G88" s="3"/>
      <c r="H88" s="3"/>
      <c r="I88" s="176"/>
      <c r="J88" s="176"/>
      <c r="K88" s="176"/>
      <c r="L88" s="174"/>
      <c r="M88" s="174"/>
      <c r="N88" s="3"/>
      <c r="O88" s="3"/>
      <c r="P88" s="3"/>
      <c r="Q88" s="3"/>
      <c r="R88" s="1"/>
      <c r="S88" s="184"/>
      <c r="T88" s="184"/>
    </row>
    <row r="89" customFormat="false" ht="14.6" hidden="false" customHeight="false" outlineLevel="0" collapsed="false">
      <c r="A89" s="3"/>
      <c r="B89" s="3"/>
      <c r="C89" s="3"/>
      <c r="D89" s="3"/>
      <c r="E89" s="3"/>
      <c r="F89" s="3"/>
      <c r="G89" s="3"/>
      <c r="H89" s="3"/>
      <c r="I89" s="176"/>
      <c r="J89" s="176"/>
      <c r="K89" s="176"/>
      <c r="L89" s="174"/>
      <c r="M89" s="174"/>
      <c r="N89" s="3"/>
      <c r="O89" s="3"/>
      <c r="P89" s="3"/>
      <c r="Q89" s="3"/>
      <c r="R89" s="1"/>
      <c r="S89" s="185" t="str">
        <f aca="false">CONCATENATE(IF(S85="","",CONCATENATE(S85,", ")),IF(S86="","",CONCATENATE(S86,", ")),IF(S87="","",CONCATENATE(S87,", ")))</f>
        <v>Section 1(2), Section 1(5), Section 2(2)(a, f, g, j, k, n), Section 6(1), </v>
      </c>
      <c r="T89" s="185"/>
      <c r="U89" s="185"/>
      <c r="V89" s="185"/>
      <c r="W89" s="185"/>
      <c r="X89" s="185"/>
    </row>
    <row r="90" customFormat="false" ht="14.6" hidden="false" customHeight="false" outlineLevel="0" collapsed="false">
      <c r="A90" s="3"/>
      <c r="B90" s="3"/>
      <c r="C90" s="3"/>
      <c r="D90" s="3"/>
      <c r="E90" s="3"/>
      <c r="F90" s="3"/>
      <c r="G90" s="3"/>
      <c r="H90" s="3"/>
      <c r="I90" s="176"/>
      <c r="J90" s="176"/>
      <c r="K90" s="176"/>
      <c r="L90" s="3"/>
      <c r="M90" s="3"/>
      <c r="N90" s="3"/>
      <c r="O90" s="3"/>
      <c r="P90" s="3"/>
      <c r="Q90" s="3"/>
      <c r="R90" s="1"/>
    </row>
    <row r="91" customFormat="false" ht="14.6" hidden="false" customHeight="false" outlineLevel="0" collapsed="false">
      <c r="A91" s="3"/>
      <c r="B91" s="3"/>
      <c r="C91" s="3"/>
      <c r="D91" s="3"/>
      <c r="E91" s="3"/>
      <c r="F91" s="3"/>
      <c r="G91" s="3"/>
      <c r="H91" s="3"/>
      <c r="I91" s="176"/>
      <c r="J91" s="176"/>
      <c r="K91" s="176"/>
      <c r="L91" s="3"/>
      <c r="M91" s="3"/>
      <c r="N91" s="3"/>
      <c r="O91" s="3"/>
      <c r="P91" s="3"/>
      <c r="Q91" s="3"/>
      <c r="R91" s="1"/>
    </row>
    <row r="92" customFormat="false" ht="14.6" hidden="false" customHeight="false" outlineLevel="0" collapsed="false">
      <c r="A92" s="3"/>
      <c r="B92" s="3"/>
      <c r="C92" s="3"/>
      <c r="D92" s="3"/>
      <c r="E92" s="3"/>
      <c r="F92" s="3"/>
      <c r="G92" s="3"/>
      <c r="H92" s="3"/>
      <c r="I92" s="176"/>
      <c r="J92" s="176"/>
      <c r="K92" s="176"/>
      <c r="L92" s="3"/>
      <c r="M92" s="3"/>
      <c r="N92" s="3"/>
      <c r="O92" s="3"/>
      <c r="P92" s="3"/>
      <c r="Q92" s="3"/>
      <c r="R92" s="1"/>
    </row>
    <row r="93" customFormat="false" ht="14.6" hidden="false" customHeight="false" outlineLevel="0" collapsed="false">
      <c r="A93" s="3"/>
      <c r="B93" s="3"/>
      <c r="C93" s="3"/>
      <c r="D93" s="3"/>
      <c r="E93" s="3"/>
      <c r="F93" s="3"/>
      <c r="G93" s="3"/>
      <c r="H93" s="3"/>
      <c r="I93" s="174"/>
      <c r="J93" s="174"/>
      <c r="K93" s="174"/>
      <c r="L93" s="3"/>
      <c r="M93" s="3"/>
      <c r="N93" s="3"/>
      <c r="O93" s="3"/>
      <c r="P93" s="3"/>
      <c r="Q93" s="3"/>
      <c r="R93" s="1"/>
    </row>
    <row r="94" customFormat="false" ht="14.6" hidden="false" customHeight="false" outlineLevel="0" collapsed="false">
      <c r="A94" s="157" t="s">
        <v>374</v>
      </c>
      <c r="B94" s="157"/>
      <c r="C94" s="3"/>
      <c r="D94" s="3"/>
      <c r="E94" s="3"/>
      <c r="F94" s="3"/>
      <c r="G94" s="3"/>
      <c r="H94" s="3"/>
      <c r="I94" s="3"/>
      <c r="J94" s="3"/>
      <c r="K94" s="3"/>
      <c r="L94" s="3"/>
      <c r="M94" s="3"/>
      <c r="N94" s="3"/>
      <c r="O94" s="3"/>
      <c r="P94" s="3"/>
      <c r="Q94" s="3" t="str">
        <f aca="false">IF(A96="","",", ")</f>
        <v>,</v>
      </c>
      <c r="R94" s="1"/>
    </row>
    <row r="95" customFormat="false" ht="14.6" hidden="false" customHeight="false" outlineLevel="0" collapsed="false">
      <c r="A95" s="3" t="s">
        <v>25</v>
      </c>
      <c r="B95" s="3" t="s">
        <v>26</v>
      </c>
      <c r="C95" s="3" t="s">
        <v>27</v>
      </c>
      <c r="D95" s="3" t="s">
        <v>28</v>
      </c>
      <c r="E95" s="3" t="s">
        <v>29</v>
      </c>
      <c r="F95" s="3" t="s">
        <v>30</v>
      </c>
      <c r="G95" s="3" t="s">
        <v>31</v>
      </c>
      <c r="H95" s="3"/>
      <c r="I95" s="3" t="s">
        <v>359</v>
      </c>
      <c r="J95" s="3"/>
      <c r="K95" s="3"/>
      <c r="L95" s="3"/>
      <c r="M95" s="3"/>
      <c r="N95" s="3"/>
      <c r="O95" s="3"/>
      <c r="P95" s="3"/>
      <c r="Q95" s="3"/>
      <c r="R95" s="1"/>
    </row>
    <row r="96" customFormat="false" ht="15" hidden="false" customHeight="true" outlineLevel="0" collapsed="false">
      <c r="A96" s="39" t="str">
        <f aca="false">IF(Form!$B$65="","",Form!$B$65)</f>
        <v>Third Surveyor</v>
      </c>
      <c r="B96" s="39" t="str">
        <f aca="false">IF(Form!$C$65="","",Form!$C$65)</f>
        <v/>
      </c>
      <c r="C96" s="39" t="str">
        <f aca="false">IF(Form!$D$65="","",Form!$D$65)</f>
        <v/>
      </c>
      <c r="D96" s="39" t="str">
        <f aca="false">IF(Form!$E$65="","",Form!$E$65)</f>
        <v/>
      </c>
      <c r="E96" s="39" t="str">
        <f aca="false">IF(Form!$F$65="","",Form!$F$65)</f>
        <v/>
      </c>
      <c r="F96" s="39" t="str">
        <f aca="false">IF(Form!$G$65="","",Form!$G$65)</f>
        <v/>
      </c>
      <c r="G96" s="39" t="str">
        <f aca="false">IF(Form!$H$65="","",Form!$H$65)</f>
        <v/>
      </c>
      <c r="H96" s="3"/>
      <c r="I96" s="171" t="str">
        <f aca="false">CONCATENATE(IF(A96="","",A96),IF(B96="","",B96),IF(C96="","",C96),IF(D96="","",D96),IF(E96="","",E96),IF(F96="","",F96),IF(G96="","",G96))</f>
        <v>Third Surveyor</v>
      </c>
      <c r="J96" s="171"/>
      <c r="K96" s="171"/>
      <c r="L96" s="171"/>
      <c r="M96" s="171"/>
      <c r="N96" s="171"/>
      <c r="O96" s="171"/>
      <c r="P96" s="113"/>
      <c r="Q96" s="113"/>
      <c r="R96" s="1"/>
    </row>
    <row r="97" customFormat="false" ht="14.6" hidden="false" customHeight="false" outlineLevel="0" collapsed="false">
      <c r="A97" s="3"/>
      <c r="B97" s="3"/>
      <c r="C97" s="3"/>
      <c r="D97" s="3"/>
      <c r="E97" s="3"/>
      <c r="F97" s="3"/>
      <c r="G97" s="3"/>
      <c r="H97" s="3"/>
      <c r="I97" s="3"/>
      <c r="J97" s="3"/>
      <c r="K97" s="3"/>
      <c r="L97" s="174"/>
      <c r="M97" s="174"/>
      <c r="N97" s="3"/>
      <c r="O97" s="3"/>
      <c r="P97" s="3"/>
      <c r="Q97" s="3"/>
      <c r="R97" s="1"/>
    </row>
    <row r="98" customFormat="false" ht="14.6" hidden="false" customHeight="false" outlineLevel="0" collapsed="false">
      <c r="A98" s="3"/>
      <c r="B98" s="3"/>
      <c r="C98" s="3"/>
      <c r="D98" s="3"/>
      <c r="E98" s="3"/>
      <c r="F98" s="3"/>
      <c r="G98" s="3"/>
      <c r="H98" s="3"/>
      <c r="I98" s="3" t="s">
        <v>360</v>
      </c>
      <c r="J98" s="3"/>
      <c r="K98" s="3"/>
      <c r="L98" s="174"/>
      <c r="M98" s="174"/>
      <c r="N98" s="3"/>
      <c r="O98" s="3"/>
      <c r="P98" s="3"/>
      <c r="Q98" s="3"/>
      <c r="R98" s="1"/>
    </row>
    <row r="99" customFormat="false" ht="15" hidden="false" customHeight="true" outlineLevel="0" collapsed="false">
      <c r="A99" s="3"/>
      <c r="B99" s="3"/>
      <c r="C99" s="3"/>
      <c r="D99" s="3"/>
      <c r="E99" s="3"/>
      <c r="F99" s="3"/>
      <c r="G99" s="3"/>
      <c r="H99" s="3"/>
      <c r="I99" s="176" t="str">
        <f aca="false">CONCATENATE(IF(A96="","",A96),IF(A96="","",CHAR(10)),IF(B96="","",B96),IF(C96="","",C96),IF(C96="","",CHAR(10)),IF(D96="","",D96),IF(D96="","",CHAR(10)),IF(E96="","",E96),IF(E96="","",CHAR(10)),IF(F96="","",F96),IF(F96="","",CHAR(10)),IF(G96="","",G96))</f>
        <v>Third Surveyor</v>
      </c>
      <c r="J99" s="176"/>
      <c r="K99" s="176"/>
      <c r="L99" s="174"/>
      <c r="M99" s="174"/>
      <c r="N99" s="3"/>
      <c r="O99" s="3"/>
      <c r="P99" s="3"/>
      <c r="Q99" s="3"/>
      <c r="R99" s="1"/>
    </row>
    <row r="100" customFormat="false" ht="14.6" hidden="false" customHeight="false" outlineLevel="0" collapsed="false">
      <c r="A100" s="3"/>
      <c r="B100" s="3"/>
      <c r="C100" s="3"/>
      <c r="D100" s="3"/>
      <c r="E100" s="3"/>
      <c r="F100" s="3"/>
      <c r="G100" s="3"/>
      <c r="H100" s="3"/>
      <c r="I100" s="176"/>
      <c r="J100" s="176"/>
      <c r="K100" s="176"/>
      <c r="L100" s="174"/>
      <c r="M100" s="174"/>
      <c r="N100" s="3"/>
      <c r="O100" s="3"/>
      <c r="P100" s="3"/>
      <c r="Q100" s="3"/>
      <c r="R100" s="1"/>
    </row>
    <row r="101" customFormat="false" ht="14.6" hidden="false" customHeight="false" outlineLevel="0" collapsed="false">
      <c r="A101" s="3"/>
      <c r="B101" s="3"/>
      <c r="C101" s="3"/>
      <c r="D101" s="3"/>
      <c r="E101" s="3"/>
      <c r="F101" s="3"/>
      <c r="G101" s="3"/>
      <c r="H101" s="3"/>
      <c r="I101" s="176"/>
      <c r="J101" s="176"/>
      <c r="K101" s="176"/>
      <c r="L101" s="174"/>
      <c r="M101" s="174"/>
      <c r="N101" s="3"/>
      <c r="O101" s="3"/>
      <c r="P101" s="3"/>
      <c r="Q101" s="3"/>
      <c r="R101" s="1"/>
    </row>
    <row r="102" customFormat="false" ht="14.6" hidden="false" customHeight="false" outlineLevel="0" collapsed="false">
      <c r="A102" s="3"/>
      <c r="B102" s="3"/>
      <c r="C102" s="3"/>
      <c r="D102" s="3"/>
      <c r="E102" s="3"/>
      <c r="F102" s="3"/>
      <c r="G102" s="3"/>
      <c r="H102" s="3"/>
      <c r="I102" s="176"/>
      <c r="J102" s="176"/>
      <c r="K102" s="176"/>
      <c r="L102" s="3"/>
      <c r="M102" s="3"/>
      <c r="N102" s="3"/>
      <c r="O102" s="3"/>
      <c r="P102" s="3"/>
      <c r="Q102" s="3"/>
      <c r="R102" s="1"/>
    </row>
    <row r="103" customFormat="false" ht="14.6" hidden="false" customHeight="false" outlineLevel="0" collapsed="false">
      <c r="A103" s="3"/>
      <c r="B103" s="3"/>
      <c r="C103" s="3"/>
      <c r="D103" s="3"/>
      <c r="E103" s="3"/>
      <c r="F103" s="3"/>
      <c r="G103" s="3"/>
      <c r="H103" s="3"/>
      <c r="I103" s="176"/>
      <c r="J103" s="176"/>
      <c r="K103" s="176"/>
      <c r="L103" s="3"/>
      <c r="M103" s="3"/>
      <c r="N103" s="3"/>
      <c r="O103" s="3"/>
      <c r="P103" s="3"/>
      <c r="Q103" s="3"/>
      <c r="R103" s="1"/>
    </row>
    <row r="104" customFormat="false" ht="14.6" hidden="false" customHeight="false" outlineLevel="0" collapsed="false">
      <c r="A104" s="3"/>
      <c r="B104" s="3"/>
      <c r="C104" s="3"/>
      <c r="D104" s="3"/>
      <c r="E104" s="3"/>
      <c r="F104" s="3"/>
      <c r="G104" s="3"/>
      <c r="H104" s="3"/>
      <c r="I104" s="176"/>
      <c r="J104" s="176"/>
      <c r="K104" s="176"/>
      <c r="L104" s="3"/>
      <c r="M104" s="3"/>
      <c r="N104" s="3"/>
      <c r="O104" s="3"/>
      <c r="P104" s="3"/>
      <c r="Q104" s="3"/>
      <c r="R104" s="1"/>
    </row>
    <row r="105" customFormat="false" ht="14.6" hidden="false" customHeight="false" outlineLevel="0" collapsed="false">
      <c r="A105" s="3"/>
      <c r="B105" s="3"/>
      <c r="C105" s="3"/>
      <c r="D105" s="3"/>
      <c r="E105" s="3"/>
      <c r="F105" s="3"/>
      <c r="G105" s="3"/>
      <c r="H105" s="3"/>
      <c r="I105" s="174"/>
      <c r="J105" s="174"/>
      <c r="K105" s="174"/>
      <c r="L105" s="3"/>
      <c r="M105" s="3"/>
      <c r="N105" s="3"/>
      <c r="O105" s="3"/>
      <c r="P105" s="3"/>
      <c r="Q105" s="3"/>
      <c r="R105" s="1"/>
    </row>
    <row r="106" customFormat="false" ht="14.6" hidden="false" customHeight="false" outlineLevel="0" collapsed="false">
      <c r="A106" s="157" t="s">
        <v>375</v>
      </c>
      <c r="B106" s="157"/>
      <c r="C106" s="3"/>
      <c r="D106" s="3"/>
      <c r="E106" s="3"/>
      <c r="F106" s="3"/>
      <c r="G106" s="3"/>
      <c r="H106" s="3"/>
      <c r="I106" s="3"/>
      <c r="J106" s="3"/>
      <c r="K106" s="3"/>
      <c r="L106" s="3"/>
      <c r="M106" s="3"/>
      <c r="N106" s="3"/>
      <c r="O106" s="3"/>
      <c r="P106" s="3"/>
      <c r="Q106" s="3" t="str">
        <f aca="false">IF(A108="","",", ")</f>
        <v>,</v>
      </c>
      <c r="R106" s="1"/>
    </row>
    <row r="107" customFormat="false" ht="14.6" hidden="false" customHeight="false" outlineLevel="0" collapsed="false">
      <c r="A107" s="3" t="s">
        <v>25</v>
      </c>
      <c r="B107" s="3" t="s">
        <v>26</v>
      </c>
      <c r="C107" s="3" t="s">
        <v>27</v>
      </c>
      <c r="D107" s="3" t="s">
        <v>28</v>
      </c>
      <c r="E107" s="3" t="s">
        <v>29</v>
      </c>
      <c r="F107" s="3" t="s">
        <v>30</v>
      </c>
      <c r="G107" s="3" t="s">
        <v>31</v>
      </c>
      <c r="H107" s="3"/>
      <c r="I107" s="3" t="s">
        <v>359</v>
      </c>
      <c r="J107" s="3"/>
      <c r="K107" s="3"/>
      <c r="L107" s="3"/>
      <c r="M107" s="3"/>
      <c r="N107" s="3"/>
      <c r="O107" s="3"/>
      <c r="P107" s="3"/>
      <c r="Q107" s="3"/>
      <c r="R107" s="1"/>
    </row>
    <row r="108" customFormat="false" ht="15" hidden="false" customHeight="true" outlineLevel="0" collapsed="false">
      <c r="A108" s="39" t="str">
        <f aca="false">IF(Form!$B$69="","",Form!$B$69)</f>
        <v>Company</v>
      </c>
      <c r="B108" s="39" t="str">
        <f aca="false">IF(Form!$C$69="","",Form!$C$69)</f>
        <v>House No</v>
      </c>
      <c r="C108" s="39" t="str">
        <f aca="false">IF(Form!$D$69="","",Form!$D$69)</f>
        <v>Road</v>
      </c>
      <c r="D108" s="39" t="str">
        <f aca="false">IF(Form!$E$69="","",Form!$E$69)</f>
        <v>Spare</v>
      </c>
      <c r="E108" s="39" t="str">
        <f aca="false">IF(Form!$F$69="","",Form!$F$69)</f>
        <v>Town</v>
      </c>
      <c r="F108" s="39" t="str">
        <f aca="false">IF(Form!$G$69="","",Form!$G$69)</f>
        <v>County</v>
      </c>
      <c r="G108" s="39" t="str">
        <f aca="false">IF(Form!$H$69="","",Form!$H$69)</f>
        <v>Post Code</v>
      </c>
      <c r="H108" s="3"/>
      <c r="I108" s="171" t="str">
        <f aca="false">CONCATENATE(IF(A108="","",A108),IF(B108="","",B108),IF(C108="","",C108),IF(D108="","",D108),IF(E108="","",E108),IF(F108="","",F108),IF(G108="","",G108))</f>
        <v>CompanyHouse NoRoadSpareTownCountyPost Code</v>
      </c>
      <c r="J108" s="171"/>
      <c r="K108" s="171"/>
      <c r="L108" s="171"/>
      <c r="M108" s="171"/>
      <c r="N108" s="171"/>
      <c r="O108" s="171"/>
      <c r="P108" s="113"/>
      <c r="Q108" s="113"/>
      <c r="R108" s="1"/>
    </row>
    <row r="109" customFormat="false" ht="14.6" hidden="false" customHeight="false" outlineLevel="0" collapsed="false">
      <c r="A109" s="3"/>
      <c r="B109" s="3"/>
      <c r="C109" s="3"/>
      <c r="D109" s="3"/>
      <c r="E109" s="3"/>
      <c r="F109" s="3"/>
      <c r="G109" s="3"/>
      <c r="H109" s="3"/>
      <c r="I109" s="3"/>
      <c r="J109" s="3"/>
      <c r="K109" s="3"/>
      <c r="L109" s="174"/>
      <c r="M109" s="174"/>
      <c r="N109" s="3"/>
      <c r="O109" s="3"/>
      <c r="P109" s="3"/>
      <c r="Q109" s="3"/>
      <c r="R109" s="1"/>
    </row>
    <row r="110" customFormat="false" ht="14.6" hidden="false" customHeight="false" outlineLevel="0" collapsed="false">
      <c r="A110" s="3"/>
      <c r="B110" s="3"/>
      <c r="C110" s="3"/>
      <c r="D110" s="3"/>
      <c r="E110" s="3"/>
      <c r="F110" s="3"/>
      <c r="G110" s="3"/>
      <c r="H110" s="3"/>
      <c r="I110" s="3" t="s">
        <v>360</v>
      </c>
      <c r="J110" s="3"/>
      <c r="K110" s="3"/>
      <c r="L110" s="174"/>
      <c r="M110" s="174"/>
      <c r="N110" s="3"/>
      <c r="O110" s="3"/>
      <c r="P110" s="3"/>
      <c r="Q110" s="3"/>
      <c r="R110" s="1"/>
    </row>
    <row r="111" customFormat="false" ht="15" hidden="false" customHeight="true" outlineLevel="0" collapsed="false">
      <c r="A111" s="3"/>
      <c r="B111" s="3"/>
      <c r="C111" s="3"/>
      <c r="D111" s="3"/>
      <c r="E111" s="3"/>
      <c r="F111" s="3"/>
      <c r="G111" s="3"/>
      <c r="H111" s="3"/>
      <c r="I111" s="176" t="str">
        <f aca="false">CONCATENATE(IF(A108="","",A108),IF(A108="","",CHAR(10)),IF(B108="","",B108),IF(C108="","",C108),IF(C108="","",CHAR(10)),IF(D108="","",D108),IF(D108="","",CHAR(10)),IF(E108="","",E108),IF(E108="","",CHAR(10)),IF(F108="","",F108),IF(F108="","",CHAR(10)),IF(G108="","",G108))</f>
        <v>Company
House NoRoad
Spare
Town
County
Post Code</v>
      </c>
      <c r="J111" s="176"/>
      <c r="K111" s="176"/>
      <c r="L111" s="174"/>
      <c r="M111" s="174"/>
      <c r="N111" s="3"/>
      <c r="O111" s="3"/>
      <c r="P111" s="3"/>
      <c r="Q111" s="3"/>
      <c r="R111" s="1"/>
    </row>
    <row r="112" customFormat="false" ht="14.6" hidden="false" customHeight="false" outlineLevel="0" collapsed="false">
      <c r="A112" s="3"/>
      <c r="B112" s="3"/>
      <c r="C112" s="3"/>
      <c r="D112" s="3"/>
      <c r="E112" s="3"/>
      <c r="F112" s="3"/>
      <c r="G112" s="3"/>
      <c r="H112" s="3"/>
      <c r="I112" s="176"/>
      <c r="J112" s="176"/>
      <c r="K112" s="176"/>
      <c r="L112" s="174"/>
      <c r="M112" s="174"/>
      <c r="N112" s="3"/>
      <c r="O112" s="3"/>
      <c r="P112" s="3"/>
      <c r="Q112" s="3"/>
      <c r="R112" s="1"/>
    </row>
    <row r="113" customFormat="false" ht="14.6" hidden="false" customHeight="false" outlineLevel="0" collapsed="false">
      <c r="A113" s="3"/>
      <c r="B113" s="3"/>
      <c r="C113" s="3"/>
      <c r="D113" s="3"/>
      <c r="E113" s="3"/>
      <c r="F113" s="3"/>
      <c r="G113" s="3"/>
      <c r="H113" s="3"/>
      <c r="I113" s="176"/>
      <c r="J113" s="176"/>
      <c r="K113" s="176"/>
      <c r="L113" s="174"/>
      <c r="M113" s="174"/>
      <c r="N113" s="3"/>
      <c r="O113" s="3"/>
      <c r="P113" s="3"/>
      <c r="Q113" s="3"/>
      <c r="R113" s="1"/>
    </row>
    <row r="114" customFormat="false" ht="14.6" hidden="false" customHeight="false" outlineLevel="0" collapsed="false">
      <c r="A114" s="3"/>
      <c r="B114" s="3"/>
      <c r="C114" s="3"/>
      <c r="D114" s="3"/>
      <c r="E114" s="3"/>
      <c r="F114" s="3"/>
      <c r="G114" s="3"/>
      <c r="H114" s="3"/>
      <c r="I114" s="176"/>
      <c r="J114" s="176"/>
      <c r="K114" s="176"/>
      <c r="L114" s="3"/>
      <c r="M114" s="3"/>
      <c r="N114" s="3"/>
      <c r="O114" s="3"/>
      <c r="P114" s="3"/>
      <c r="Q114" s="3"/>
      <c r="R114" s="1"/>
    </row>
    <row r="115" customFormat="false" ht="14.6" hidden="false" customHeight="false" outlineLevel="0" collapsed="false">
      <c r="A115" s="3"/>
      <c r="B115" s="3"/>
      <c r="C115" s="3"/>
      <c r="D115" s="3"/>
      <c r="E115" s="3"/>
      <c r="F115" s="3"/>
      <c r="G115" s="3"/>
      <c r="H115" s="3"/>
      <c r="I115" s="176"/>
      <c r="J115" s="176"/>
      <c r="K115" s="176"/>
      <c r="L115" s="3"/>
      <c r="M115" s="3"/>
      <c r="N115" s="3"/>
      <c r="O115" s="3"/>
      <c r="P115" s="3"/>
      <c r="Q115" s="3"/>
      <c r="R115" s="1"/>
    </row>
    <row r="116" customFormat="false" ht="14.6" hidden="false" customHeight="false" outlineLevel="0" collapsed="false">
      <c r="A116" s="3"/>
      <c r="B116" s="3"/>
      <c r="C116" s="3"/>
      <c r="D116" s="3"/>
      <c r="E116" s="3"/>
      <c r="F116" s="3"/>
      <c r="G116" s="3"/>
      <c r="H116" s="3"/>
      <c r="I116" s="176"/>
      <c r="J116" s="176"/>
      <c r="K116" s="176"/>
      <c r="L116" s="3"/>
      <c r="M116" s="3"/>
      <c r="N116" s="3"/>
      <c r="O116" s="3"/>
      <c r="P116" s="3"/>
      <c r="Q116" s="3"/>
      <c r="R116" s="1"/>
    </row>
    <row r="117" customFormat="false" ht="14.6" hidden="false" customHeight="false" outlineLevel="0" collapsed="false">
      <c r="A117" s="3"/>
      <c r="B117" s="3"/>
      <c r="C117" s="3"/>
      <c r="D117" s="3"/>
      <c r="E117" s="3"/>
      <c r="F117" s="3"/>
      <c r="G117" s="3"/>
      <c r="H117" s="3"/>
      <c r="I117" s="174"/>
      <c r="J117" s="174"/>
      <c r="K117" s="174"/>
      <c r="L117" s="3"/>
      <c r="M117" s="3"/>
      <c r="N117" s="3"/>
      <c r="O117" s="3"/>
      <c r="P117" s="3"/>
      <c r="Q117" s="3"/>
      <c r="R117" s="1"/>
    </row>
    <row r="118" customFormat="false" ht="15" hidden="false" customHeight="false" outlineLevel="0" collapsed="false">
      <c r="A118" s="142" t="s">
        <v>376</v>
      </c>
    </row>
    <row r="119" customFormat="false" ht="15" hidden="false" customHeight="false" outlineLevel="0" collapsed="false">
      <c r="A119" s="178" t="s">
        <v>377</v>
      </c>
      <c r="B119" s="179"/>
      <c r="C119" s="179"/>
      <c r="D119" s="1" t="str">
        <f aca="false">IF(B121="Male","owner",IF(B121="Female","owner",IF(B121="Married","owners",IF(B121="Plural","owners",IF(B121="Company","owners",)))))</f>
        <v>owner</v>
      </c>
      <c r="E119" s="1"/>
      <c r="F119" s="1"/>
      <c r="G119" s="1"/>
      <c r="H119" s="1"/>
      <c r="I119" s="1" t="str">
        <f aca="false">IF(B121="Male","him",IF(B121="Female","her",IF(B121="Married","them",IF(B121="Plural","them",IF(B121="Company","them",)))))</f>
        <v>him</v>
      </c>
      <c r="J119" s="1" t="str">
        <f aca="false">IF(B121="Male","chooses",IF(B121="Female","chooses",IF(B121="Married","choose",IF(B121="Plural","choose",IF(B121="Company","choose",)))))</f>
        <v>chooses</v>
      </c>
      <c r="K119" s="1" t="str">
        <f aca="false">IF(B121="Male","exercises",IF(B121="Female","exercises",IF(B121="Married","exercise",IF(B121="Plural","exercise",IF(B121="Company","exercise",)))))</f>
        <v>exercises</v>
      </c>
      <c r="L119" s="1" t="str">
        <f aca="false">IF(B121="Male","requires",IF(B121="Female","requires",IF(B121="Married","require",IF(B121="Plural","require",IF(B121="Company","require",)))))</f>
        <v>requires</v>
      </c>
      <c r="M119" s="1" t="str">
        <f aca="false">IF(B121="Male","am",IF(B121="Female","am",IF(B121="Married","are",IF(B121="Plural","are",IF(B121="Company","are",)))))</f>
        <v>am</v>
      </c>
      <c r="N119" s="1" t="str">
        <f aca="false">IF(B121="Male","I",IF(B121="Female","I",IF(B121="Married","we",IF(B121="Plural","we",IF(B121="Company","we",)))))</f>
        <v>I</v>
      </c>
      <c r="O119" s="1"/>
      <c r="P119" s="1"/>
      <c r="Q119" s="1"/>
      <c r="R119" s="1"/>
      <c r="S119" s="156" t="s">
        <v>364</v>
      </c>
      <c r="T119" s="156"/>
      <c r="U119" s="1" t="str">
        <f aca="false">IF(X120="Male","his",IF(X120="Female","her"))</f>
        <v>his</v>
      </c>
      <c r="V119" s="1"/>
      <c r="W119" s="1"/>
      <c r="X119" s="1"/>
      <c r="Y119" s="1"/>
      <c r="Z119" s="1"/>
      <c r="AA119" s="1"/>
      <c r="AB119" s="1"/>
      <c r="AC119" s="1" t="str">
        <f aca="false">IF(S120="","",".")</f>
        <v>.</v>
      </c>
      <c r="AD119" s="1"/>
      <c r="AE119" s="1"/>
      <c r="AF119" s="1"/>
      <c r="AG119" s="1"/>
    </row>
    <row r="120" customFormat="false" ht="14.6" hidden="false" customHeight="false" outlineLevel="0" collapsed="false">
      <c r="A120" s="157" t="str">
        <f aca="false">IF(B121="Male","Adjoining Owner",IF(B121="Female","Adjoining Owner",IF(B121="Married","Adjoining Owners",IF(B121="Plural","Adjoining Owners",IF(B121="Company","Adjoining Owners",)))))</f>
        <v>Adjoining Owner</v>
      </c>
      <c r="B120" s="157"/>
      <c r="C120" s="158" t="s">
        <v>165</v>
      </c>
      <c r="D120" s="73" t="str">
        <f aca="false">A120</f>
        <v>Adjoining Owner</v>
      </c>
      <c r="E120" s="73"/>
      <c r="F120" s="73" t="str">
        <f aca="false">CONCATENATE("(",A120,")")</f>
        <v>(Adjoining Owner)</v>
      </c>
      <c r="G120" s="73"/>
      <c r="H120" s="3" t="str">
        <f aca="false">IF(B121="Male","Owner",IF(B121="Female","Owner",IF(B121="Married","Owners",IF(B121="Plural","Owners",IF(B121="Company","Owners",)))))</f>
        <v>Owner</v>
      </c>
      <c r="I120" s="3" t="str">
        <f aca="false">IF(B121="Male","I",IF(B121="Female","I",IF(B121="Married","we",IF(B121="Plural","we",IF(B121="Company","we",)))))</f>
        <v>I</v>
      </c>
      <c r="J120" s="3" t="str">
        <f aca="false">IF(B121="Male","Adjoining Owner's",IF(B121="Female","Adjoining Owner's",IF(B121="Married","Adjoining Owners'",IF(B121="Plural","Adjoining Owners'",IF(B121="Company","Adjoining Owners'",)))))</f>
        <v>Adjoining Owner's</v>
      </c>
      <c r="K120" s="3"/>
      <c r="L120" s="3"/>
      <c r="M120" s="3" t="str">
        <f aca="false">IF(B121="Male","me",IF(B121="Female","me",IF(B121="Married","us",IF(B121="Plural","us",IF(B121="Company","us",)))))</f>
        <v>me</v>
      </c>
      <c r="N120" s="3" t="str">
        <f aca="false">IF(B121="Male","myself",IF(B121="Female","myself",IF(B121="Married","ourselves",IF(B121="Plural","ourselves",IF(B121="Company","ourselves",)))))</f>
        <v>myself</v>
      </c>
      <c r="O120" s="3" t="str">
        <f aca="false">IF(B121="Male","is",IF(B121="Female","is",IF(B121="Married","are",IF(B121="Plural","are",IF(B121="Company","are",)))))</f>
        <v>is</v>
      </c>
      <c r="P120" s="150" t="str">
        <f aca="false">IF(A123="","",".")</f>
        <v>.</v>
      </c>
      <c r="Q120" s="3"/>
      <c r="R120" s="1"/>
      <c r="S120" s="159" t="str">
        <f aca="true">IF(OFFSET(INDIRECT(A118),42,0,1,1)="","",OFFSET(INDIRECT(A118),42,0,1,1))</f>
        <v>Mr</v>
      </c>
      <c r="T120" s="159" t="str">
        <f aca="true">IF(OFFSET(INDIRECT(A118),42,1,1,1)="","",OFFSET(INDIRECT(A118),42,1,1,1))</f>
        <v>Jean-Pierre</v>
      </c>
      <c r="U120" s="3" t="str">
        <f aca="false">LEFT(T120,1)</f>
        <v>J</v>
      </c>
      <c r="V120" s="159" t="str">
        <f aca="true">IF(OFFSET(INDIRECT(A118),42,2,1,1)="","",OFFSET(INDIRECT(A118),42,2,1,1))</f>
        <v/>
      </c>
      <c r="W120" s="159" t="str">
        <f aca="true">IF(OFFSET(INDIRECT(A118),42,3,1,1)="","",OFFSET(INDIRECT(A118),42,3,1,1))</f>
        <v>Panchaud  MRICS FFPWS</v>
      </c>
      <c r="X120" s="159" t="str">
        <f aca="true">IF(OFFSET(INDIRECT(A118),42,5,1,1)="","",OFFSET(INDIRECT(A118),42,5,1,1))</f>
        <v>Male</v>
      </c>
      <c r="Y120" s="1" t="str">
        <f aca="false">CONCATENATE(S120,AC119," ",T120," ",W120)</f>
        <v>Mr. Jean-Pierre Panchaud  MRICS FFPWS</v>
      </c>
      <c r="Z120" s="1"/>
      <c r="AA120" s="1"/>
      <c r="AB120" s="1"/>
      <c r="AC120" s="1"/>
      <c r="AD120" s="1"/>
      <c r="AE120" s="1"/>
      <c r="AF120" s="1"/>
      <c r="AG120" s="1"/>
    </row>
    <row r="121" customFormat="false" ht="14.6" hidden="false" customHeight="false" outlineLevel="0" collapsed="false">
      <c r="A121" s="161" t="s">
        <v>338</v>
      </c>
      <c r="B121" s="39" t="str">
        <f aca="true">IF(OFFSET(INDIRECT(A118),2,5,1,1)="","",OFFSET(INDIRECT(A118),2,5,1,1))</f>
        <v>Male</v>
      </c>
      <c r="C121" s="39" t="str">
        <f aca="true">IF(OFFSET(INDIRECT(A118),5,5,1,1)="","",OFFSET(INDIRECT(A118),5,5,1,1))</f>
        <v>Freeholder</v>
      </c>
      <c r="D121" s="3"/>
      <c r="E121" s="3" t="s">
        <v>339</v>
      </c>
      <c r="F121" s="3" t="s">
        <v>340</v>
      </c>
      <c r="G121" s="3" t="str">
        <f aca="false">IF(B121="Male","I",IF(B121="Female","I",IF(B121="Married","We",IF(B121="Plural","We",IF(B121="Company","We",)))))</f>
        <v>I</v>
      </c>
      <c r="H121" s="3" t="str">
        <f aca="false">IF(B121="Male","my",IF(B121="Female","my",IF(B121="Married","our",IF(B121="Plural","our",IF(B121="Company","our",)))))</f>
        <v>my</v>
      </c>
      <c r="I121" s="3" t="str">
        <f aca="false">IF(B121="Male","his",IF(B121="Female","her",IF(B121="Married","their",IF(B121="Plural","their",IF(B121="Company","their",)))))</f>
        <v>his</v>
      </c>
      <c r="J121" s="3" t="str">
        <f aca="false">IF(B121="Male","he",IF(B121="Female","she",IF(B121="Married","they",IF(B121="Plural","they",IF(B121="Company","they",)))))</f>
        <v>he</v>
      </c>
      <c r="K121" s="3" t="str">
        <f aca="false">IF(B121="Male","does",IF(B121="Female","does",IF(B121="Married","do",IF(B121="Plural","do",IF(B121="Company","do",)))))</f>
        <v>does</v>
      </c>
      <c r="L121" s="3" t="str">
        <f aca="false">IF(B121="Male","has",IF(B121="Female","has",IF(B121="Married","have",IF(B121="Plural","have",IF(B121="Company","have",)))))</f>
        <v>has</v>
      </c>
      <c r="M121" s="3" t="str">
        <f aca="false">IF(B121="Male","I am/am not",IF(B121="Female","I am/am not",IF(B121="Married","We are/are not",IF(B121="Plural","We are/are not",IF(B121="Company","We are/are not",)))))</f>
        <v>I am/am not</v>
      </c>
      <c r="N121" s="3" t="str">
        <f aca="false">IF(B121="Male","am/am not",IF(B121="Female","am/am not",IF(B121="Married","are/are not",IF(B121="Plural","are/are not",IF(B121="Company","are/are not",)))))</f>
        <v>am/am not</v>
      </c>
      <c r="O121" s="3" t="str">
        <f aca="false">IF(B121="Male","myself",IF(B121="Female","myself",IF(B121="Married","ourselves",IF(B121="Plural","ourselves",IF(B121="Company","ourselves",)))))</f>
        <v>myself</v>
      </c>
      <c r="P121" s="150" t="str">
        <f aca="false">IF(A124="","",".")</f>
        <v/>
      </c>
      <c r="Q121" s="150" t="str">
        <f aca="false">IF(A124="","","and")</f>
        <v/>
      </c>
      <c r="R121" s="1"/>
      <c r="S121" s="159" t="str">
        <f aca="true">IF(OFFSET(INDIRECT(A118),45,0,1,1)="","",CONCATENATE((OFFSET(INDIRECT(A118),45,0,1,1)),", "))</f>
        <v>Stanley &amp; Strong, </v>
      </c>
      <c r="T121" s="159" t="str">
        <f aca="true">IF(OFFSET(INDIRECT(A118),45,1,1,1)="","",OFFSET(INDIRECT(A118),45,1,1,1))</f>
        <v>352-356</v>
      </c>
      <c r="U121" s="159" t="str">
        <f aca="true">IF(OFFSET(INDIRECT(A118),45,2,1,1)="","",CONCATENATE(" ",(OFFSET(INDIRECT(A118),45,2,1,1)),", "))</f>
        <v> Battersea Park Road, </v>
      </c>
      <c r="V121" s="159" t="str">
        <f aca="true">IF(OFFSET(INDIRECT(A118),45,3,1,1)="","",CONCATENATE((OFFSET(INDIRECT(A118),45,3,1,1)),", "))</f>
        <v/>
      </c>
      <c r="W121" s="159" t="str">
        <f aca="true">IF(OFFSET(INDIRECT(A118),45,4,1,1)="","",CONCATENATE((OFFSET(INDIRECT(A118),45,4,1,1)),", "))</f>
        <v/>
      </c>
      <c r="X121" s="159" t="str">
        <f aca="true">IF(OFFSET(INDIRECT(A118),45,5,1,1)="","",CONCATENATE((OFFSET(INDIRECT(A118),45,5,1,1)),", "))</f>
        <v>London, </v>
      </c>
      <c r="Y121" s="159" t="str">
        <f aca="true">IF(OFFSET(INDIRECT(A118),45,6,1,1)="","",OFFSET(INDIRECT(A118),45,6,1,1))</f>
        <v>SW11 3BY</v>
      </c>
      <c r="Z121" s="1"/>
      <c r="AA121" s="162" t="str">
        <f aca="false">CONCATENATE(IF(S121="","",S121),IF(T121="","",T121),IF(U121="","",U121),IF(V121="","",V121),IF(W121="","",W121),IF(X121="","",X121),IF(Y121="","",Y121))</f>
        <v>Stanley &amp; Strong, 352-356 Battersea Park Road, London, SW11 3BY</v>
      </c>
      <c r="AB121" s="162"/>
      <c r="AC121" s="162"/>
      <c r="AD121" s="162"/>
      <c r="AE121" s="162"/>
      <c r="AF121" s="162"/>
      <c r="AG121" s="162"/>
    </row>
    <row r="122" customFormat="false" ht="14.6" hidden="false" customHeight="false" outlineLevel="0" collapsed="false">
      <c r="A122" s="3" t="s">
        <v>2</v>
      </c>
      <c r="B122" s="3" t="s">
        <v>3</v>
      </c>
      <c r="C122" s="3" t="s">
        <v>342</v>
      </c>
      <c r="D122" s="3" t="s">
        <v>4</v>
      </c>
      <c r="E122" s="3" t="s">
        <v>5</v>
      </c>
      <c r="F122" s="3" t="s">
        <v>343</v>
      </c>
      <c r="G122" s="3"/>
      <c r="H122" s="3"/>
      <c r="I122" s="3"/>
      <c r="J122" s="3"/>
      <c r="K122" s="3" t="s">
        <v>344</v>
      </c>
      <c r="L122" s="3"/>
      <c r="M122" s="3" t="s">
        <v>345</v>
      </c>
      <c r="N122" s="3" t="s">
        <v>346</v>
      </c>
      <c r="O122" s="3"/>
      <c r="P122" s="3"/>
      <c r="Q122" s="3"/>
      <c r="R122" s="1"/>
      <c r="S122" s="159" t="str">
        <f aca="true">IF(OFFSET(INDIRECT(A118),45,0,1,1)="","",OFFSET(INDIRECT(A118),45,0,1,1))</f>
        <v>Stanley &amp; Strong</v>
      </c>
      <c r="T122" s="159" t="str">
        <f aca="true">IF(OFFSET(INDIRECT(A118),45,1,1,1)="","",OFFSET(INDIRECT(A118),45,1,1,1))</f>
        <v>352-356</v>
      </c>
      <c r="U122" s="159" t="str">
        <f aca="true">IF(OFFSET(INDIRECT(A118),45,2,1,1)="","",CONCATENATE(" ",OFFSET(INDIRECT(A118),45,2,1,1)))</f>
        <v> Battersea Park Road</v>
      </c>
      <c r="V122" s="159" t="str">
        <f aca="true">IF(OFFSET(INDIRECT(A118),45,3,1,1)="","",OFFSET(INDIRECT(A118),45,3,1,1))</f>
        <v/>
      </c>
      <c r="W122" s="159" t="str">
        <f aca="true">IF(OFFSET(INDIRECT(A118),45,4,1,1)="","",OFFSET(INDIRECT(A118),45,4,1,1))</f>
        <v/>
      </c>
      <c r="X122" s="159" t="str">
        <f aca="true">IF(OFFSET(INDIRECT(A118),45,5,1,1)="","",OFFSET(INDIRECT(A118),45,5,1,1))</f>
        <v>London</v>
      </c>
      <c r="Y122" s="159" t="str">
        <f aca="true">IF(OFFSET(INDIRECT(A118),45,6,1,1)="","",OFFSET(INDIRECT(A118),45,6,1,1))</f>
        <v>SW11 3BY</v>
      </c>
      <c r="Z122" s="1"/>
      <c r="AA122" s="1"/>
      <c r="AB122" s="1"/>
      <c r="AC122" s="1"/>
      <c r="AD122" s="1"/>
      <c r="AE122" s="1"/>
      <c r="AF122" s="1"/>
      <c r="AG122" s="1"/>
    </row>
    <row r="123" customFormat="false" ht="15" hidden="false" customHeight="false" outlineLevel="0" collapsed="false">
      <c r="A123" s="39" t="str">
        <f aca="true">IF(OFFSET(INDIRECT(A118),2,0,1,1)="","",OFFSET(INDIRECT(A118),2,0,1,1))</f>
        <v>Mr</v>
      </c>
      <c r="B123" s="39" t="str">
        <f aca="true">IF(OFFSET(INDIRECT(A118),2,1,1,1)="","",OFFSET(INDIRECT(A118),2,1,1,1))</f>
        <v>David</v>
      </c>
      <c r="C123" s="3" t="str">
        <f aca="false">LEFT(B123,1)</f>
        <v>D</v>
      </c>
      <c r="D123" s="39" t="str">
        <f aca="true">IF(OFFSET(INDIRECT(A118),2,2,1,1)="","",OFFSET(INDIRECT(A118),2,2,1,1))</f>
        <v>Shane</v>
      </c>
      <c r="E123" s="39" t="str">
        <f aca="true">IF(OFFSET(INDIRECT(A118),2,3,1,1)="","",OFFSET(INDIRECT(A118),2,3,1,1))</f>
        <v>Echlin</v>
      </c>
      <c r="F123" s="3" t="str">
        <f aca="false">CONCATENATE(A123,P120," ",B123," ",E123)</f>
        <v>Mr. David Echlin</v>
      </c>
      <c r="G123" s="3"/>
      <c r="H123" s="3" t="str">
        <f aca="false">CONCATENATE(A123," ",C123," ",E123)</f>
        <v>Mr D Echlin</v>
      </c>
      <c r="I123" s="3"/>
      <c r="J123" s="3"/>
      <c r="K123" s="3" t="str">
        <f aca="false">CONCATENATE(A123,P120," ",C123,P120," ",E123)</f>
        <v>Mr. D. Echlin</v>
      </c>
      <c r="L123" s="3"/>
      <c r="M123" s="3" t="str">
        <f aca="false">CONCATENATE(B123," ",D123," ",E123)</f>
        <v>David Shane Echlin</v>
      </c>
      <c r="N123" s="3" t="str">
        <f aca="false">UPPER(M123)</f>
        <v>DAVID SHANE ECHLIN</v>
      </c>
      <c r="O123" s="3"/>
      <c r="P123" s="3" t="str">
        <f aca="false">CONCATENATE(A123,P120," ",E123)</f>
        <v>Mr. Echlin</v>
      </c>
      <c r="Q123" s="3"/>
      <c r="R123" s="1"/>
      <c r="S123" s="1"/>
      <c r="T123" s="1"/>
      <c r="U123" s="1"/>
      <c r="V123" s="1"/>
      <c r="W123" s="1"/>
      <c r="X123" s="1"/>
      <c r="Y123" s="1"/>
      <c r="Z123" s="1"/>
      <c r="AA123" s="1"/>
      <c r="AB123" s="1"/>
      <c r="AC123" s="1"/>
      <c r="AD123" s="1"/>
      <c r="AE123" s="1"/>
      <c r="AF123" s="1"/>
      <c r="AG123" s="1"/>
    </row>
    <row r="124" customFormat="false" ht="15" hidden="false" customHeight="false" outlineLevel="0" collapsed="false">
      <c r="A124" s="39" t="str">
        <f aca="true">IF(OFFSET(INDIRECT(A118),3,0,1,1)="","",OFFSET(INDIRECT(A118),3,0,1,1))</f>
        <v/>
      </c>
      <c r="B124" s="39" t="str">
        <f aca="true">IF(OFFSET(INDIRECT(A118),3,1,1,1)="","",OFFSET(INDIRECT(A118),3,1,1,1))</f>
        <v/>
      </c>
      <c r="C124" s="3" t="str">
        <f aca="false">LEFT(B124,1)</f>
        <v/>
      </c>
      <c r="D124" s="39" t="str">
        <f aca="true">IF(OFFSET(INDIRECT(A118),3,2,1,1)="","",OFFSET(INDIRECT(A118),3,2,1,1))</f>
        <v/>
      </c>
      <c r="E124" s="39" t="str">
        <f aca="true">IF(OFFSET(INDIRECT(A118),3,3,1,1)="","",OFFSET(INDIRECT(A118),3,3,1,1))</f>
        <v/>
      </c>
      <c r="F124" s="3" t="str">
        <f aca="false">CONCATENATE(A124,P121," ",B124," ",E124)</f>
        <v>  </v>
      </c>
      <c r="G124" s="3"/>
      <c r="H124" s="3" t="str">
        <f aca="false">CONCATENATE(" ",Q121," ",A124," ",C124," ",E124)</f>
        <v>    </v>
      </c>
      <c r="I124" s="3"/>
      <c r="J124" s="3"/>
      <c r="K124" s="3" t="str">
        <f aca="false">CONCATENATE(" ",Q121," ",A124,P121," ",C124,P121," ",E124)</f>
        <v>    </v>
      </c>
      <c r="L124" s="3"/>
      <c r="M124" s="3" t="str">
        <f aca="false">CONCATENATE(" ",Q121," ",B124," ",D124," ",E124)</f>
        <v>    </v>
      </c>
      <c r="N124" s="3" t="str">
        <f aca="false">UPPER(M124)</f>
        <v>    </v>
      </c>
      <c r="O124" s="3"/>
      <c r="P124" s="3" t="str">
        <f aca="false">CONCATENATE(" ",Q121," ",A124,P121," ",E124)</f>
        <v>   </v>
      </c>
      <c r="Q124" s="3"/>
      <c r="R124" s="1"/>
      <c r="S124" s="156" t="s">
        <v>365</v>
      </c>
      <c r="T124" s="156"/>
      <c r="U124" s="1" t="str">
        <f aca="false">IF(X125="Male","his",IF(X125="Female","her"))</f>
        <v>his</v>
      </c>
      <c r="V124" s="1"/>
      <c r="W124" s="1"/>
      <c r="X124" s="1"/>
      <c r="Y124" s="1"/>
      <c r="Z124" s="1"/>
      <c r="AA124" s="1"/>
      <c r="AB124" s="1"/>
      <c r="AC124" s="1" t="str">
        <f aca="false">IF(S125="","",".")</f>
        <v>.</v>
      </c>
      <c r="AD124" s="1"/>
      <c r="AE124" s="1"/>
      <c r="AF124" s="1"/>
      <c r="AG124" s="1"/>
    </row>
    <row r="125" customFormat="false" ht="14.6" hidden="false" customHeight="false" outlineLevel="0" collapsed="false">
      <c r="A125" s="3"/>
      <c r="B125" s="3"/>
      <c r="C125" s="3"/>
      <c r="D125" s="3"/>
      <c r="E125" s="3"/>
      <c r="F125" s="3"/>
      <c r="G125" s="3"/>
      <c r="H125" s="3"/>
      <c r="I125" s="3"/>
      <c r="J125" s="3"/>
      <c r="K125" s="3" t="str">
        <f aca="false">CONCATENATE(A123,P120," and ",A124,P121," ",C123,P120," ",E123)</f>
        <v>Mr. and  D. Echlin</v>
      </c>
      <c r="L125" s="3"/>
      <c r="M125" s="3"/>
      <c r="N125" s="3"/>
      <c r="O125" s="3"/>
      <c r="P125" s="3" t="str">
        <f aca="false">CONCATENATE(A123,P120," and ",A124,P121," ",E123)</f>
        <v>Mr. and  Echlin</v>
      </c>
      <c r="Q125" s="3"/>
      <c r="R125" s="1"/>
      <c r="S125" s="180" t="str">
        <f aca="true">IF(OFFSET(INDIRECT(A118),48,0,1,1)="","",OFFSET(INDIRECT(A118),48,0,1,1))</f>
        <v>Mr</v>
      </c>
      <c r="T125" s="180" t="str">
        <f aca="true">IF(OFFSET(INDIRECT(A118),48,1,1,1)="","",OFFSET(INDIRECT(A118),48,1,1,1))</f>
        <v>Stephen</v>
      </c>
      <c r="U125" s="3" t="str">
        <f aca="false">LEFT(T125,1)</f>
        <v>S</v>
      </c>
      <c r="V125" s="180" t="str">
        <f aca="true">IF(OFFSET(INDIRECT(A118),48,2,1,1)="","",OFFSET(INDIRECT(A118),48,2,1,1))</f>
        <v/>
      </c>
      <c r="W125" s="180" t="str">
        <f aca="true">IF(OFFSET(INDIRECT(A118),48,3,1,1)="","",OFFSET(INDIRECT(A118),48,3,1,1))</f>
        <v>Cook BSc MRICS MFPWS</v>
      </c>
      <c r="X125" s="180" t="str">
        <f aca="true">IF(OFFSET(INDIRECT(A118),48,5,1,1)="","",OFFSET(INDIRECT(A118),48,5,1,1))</f>
        <v>Male</v>
      </c>
      <c r="Y125" s="1" t="str">
        <f aca="false">CONCATENATE(S125,AC124," ",T125," ",W125)</f>
        <v>Mr. Stephen Cook BSc MRICS MFPWS</v>
      </c>
      <c r="Z125" s="1"/>
      <c r="AA125" s="1"/>
      <c r="AB125" s="1"/>
      <c r="AC125" s="1"/>
      <c r="AD125" s="1"/>
      <c r="AE125" s="1"/>
      <c r="AF125" s="1"/>
      <c r="AG125" s="1"/>
    </row>
    <row r="126" customFormat="false" ht="15" hidden="false" customHeight="true" outlineLevel="0" collapsed="false">
      <c r="A126" s="73" t="s">
        <v>351</v>
      </c>
      <c r="B126" s="73"/>
      <c r="C126" s="168" t="str">
        <f aca="false">CONCATENATE(AF162,AF163,AF164,AF165,AF166)</f>
        <v>DAVID SHANE ECHLIN</v>
      </c>
      <c r="D126" s="168"/>
      <c r="E126" s="168"/>
      <c r="F126" s="168"/>
      <c r="G126" s="168"/>
      <c r="H126" s="168"/>
      <c r="I126" s="168"/>
      <c r="J126" s="113"/>
      <c r="K126" s="3"/>
      <c r="L126" s="1"/>
      <c r="M126" s="1"/>
      <c r="N126" s="3"/>
      <c r="O126" s="3"/>
      <c r="P126" s="3"/>
      <c r="Q126" s="3"/>
      <c r="R126" s="1"/>
      <c r="S126" s="180" t="str">
        <f aca="true">IF(OFFSET(INDIRECT(A118),51,0,1,1)="","",CONCATENATE((OFFSET(INDIRECT(A118),51,0,1,1)),", "))</f>
        <v>Cook Steed Associates Limited, </v>
      </c>
      <c r="T126" s="180" t="n">
        <f aca="true">IF(OFFSET(INDIRECT(A118),51,1,1,1)="","",OFFSET(INDIRECT(A118),51,1,1,1))</f>
        <v>177</v>
      </c>
      <c r="U126" s="180" t="str">
        <f aca="true">IF(OFFSET(INDIRECT(A118),51,2,1,1)="","",CONCATENATE(" ",(OFFSET(INDIRECT(A118),51,2,1,1)),", "))</f>
        <v> Battersea High Street, </v>
      </c>
      <c r="V126" s="180" t="str">
        <f aca="true">IF(OFFSET(INDIRECT(A118),51,3,1,1)="","",CONCATENATE((OFFSET(INDIRECT(A118),51,3,1,1)),", "))</f>
        <v/>
      </c>
      <c r="W126" s="180" t="str">
        <f aca="true">IF(OFFSET(INDIRECT(A118),51,4,1,1)="","",CONCATENATE((OFFSET(INDIRECT(A118),51,4,1,1)),", "))</f>
        <v/>
      </c>
      <c r="X126" s="180" t="str">
        <f aca="true">IF(OFFSET(INDIRECT(A118),51,5,1,1)="","",CONCATENATE((OFFSET(INDIRECT(A118),51,5,1,1)),", "))</f>
        <v>London, </v>
      </c>
      <c r="Y126" s="180" t="str">
        <f aca="true">IF(OFFSET(INDIRECT(A118),51,6,1,1)="","",OFFSET(INDIRECT(A118),51,6,1,1))</f>
        <v>SW11 3JS</v>
      </c>
      <c r="Z126" s="1"/>
      <c r="AA126" s="171" t="str">
        <f aca="false">CONCATENATE(IF(S126="","",S126),IF(T126="","",T126),IF(U126="","",U126),IF(V126="","",V126),IF(W126="","",W126),IF(X126="","",X126),IF(Y126="","",Y126))</f>
        <v>Cook Steed Associates Limited, 177 Battersea High Street, London, SW11 3JS</v>
      </c>
      <c r="AB126" s="171"/>
      <c r="AC126" s="171"/>
      <c r="AD126" s="171"/>
      <c r="AE126" s="171"/>
      <c r="AF126" s="171"/>
      <c r="AG126" s="171"/>
    </row>
    <row r="127" customFormat="false" ht="14.6" hidden="false" customHeight="false" outlineLevel="0" collapsed="false">
      <c r="A127" s="3" t="s">
        <v>352</v>
      </c>
      <c r="B127" s="3"/>
      <c r="C127" s="73" t="str">
        <f aca="false">IF(B121="Married",K125,IF(B121="Company",E123,CONCATENATE(AC162,AC163,AC164,AC165,AC166)))</f>
        <v>Mr. D. Echlin</v>
      </c>
      <c r="D127" s="73"/>
      <c r="E127" s="73"/>
      <c r="F127" s="73"/>
      <c r="G127" s="73"/>
      <c r="H127" s="73"/>
      <c r="I127" s="73"/>
      <c r="J127" s="73"/>
      <c r="K127" s="1"/>
      <c r="L127" s="3"/>
      <c r="M127" s="3"/>
      <c r="N127" s="3"/>
      <c r="O127" s="3"/>
      <c r="P127" s="3" t="str">
        <f aca="false">IF(B121="Married",P125,IF(B121="Company","Sir/Madam",CONCATENATE(AH162,AH163,AH164,AH165,AH166)))</f>
        <v>Mr. Echlin</v>
      </c>
      <c r="Q127" s="3"/>
      <c r="R127" s="1"/>
      <c r="S127" s="180" t="str">
        <f aca="true">IF(OFFSET(INDIRECT(A118),51,0,1,1)="","",OFFSET(INDIRECT(A118),51,0,1,1))</f>
        <v>Cook Steed Associates Limited</v>
      </c>
      <c r="T127" s="180" t="n">
        <f aca="true">IF(OFFSET(INDIRECT(A118),51,1,1,1)="","",OFFSET(INDIRECT(A118),51,1,1,1))</f>
        <v>177</v>
      </c>
      <c r="U127" s="180" t="str">
        <f aca="true">IF(OFFSET(INDIRECT(A118),51,2,1,1)="","",CONCATENATE(" ",OFFSET(INDIRECT(A118),51,2,1,1)))</f>
        <v> Battersea High Street</v>
      </c>
      <c r="V127" s="180" t="str">
        <f aca="true">IF(OFFSET(INDIRECT(A118),51,3,1,1)="","",OFFSET(INDIRECT(A118),51,3,1,1))</f>
        <v/>
      </c>
      <c r="W127" s="180" t="str">
        <f aca="true">IF(OFFSET(INDIRECT(A118),51,4,1,1)="","",OFFSET(INDIRECT(A118),51,4,1,1))</f>
        <v/>
      </c>
      <c r="X127" s="180" t="str">
        <f aca="true">IF(OFFSET(INDIRECT(A118),51,5,1,1)="","",OFFSET(INDIRECT(A118),51,5,1,1))</f>
        <v>London</v>
      </c>
      <c r="Y127" s="180" t="str">
        <f aca="true">IF(OFFSET(INDIRECT(A118),51,6,1,1)="","",OFFSET(INDIRECT(A118),51,6,1,1))</f>
        <v>SW11 3JS</v>
      </c>
      <c r="Z127" s="1"/>
      <c r="AA127" s="1"/>
      <c r="AB127" s="1"/>
      <c r="AC127" s="1"/>
      <c r="AD127" s="1"/>
      <c r="AE127" s="1"/>
      <c r="AF127" s="1"/>
      <c r="AG127" s="1"/>
    </row>
    <row r="128" customFormat="false" ht="14.6" hidden="false" customHeight="false" outlineLevel="0" collapsed="false">
      <c r="A128" s="161" t="s">
        <v>356</v>
      </c>
      <c r="B128" s="3"/>
      <c r="C128" s="73" t="str">
        <f aca="false">CONCATENATE("Dear ",P127)</f>
        <v>Dear Mr. Echlin</v>
      </c>
      <c r="D128" s="73"/>
      <c r="E128" s="73"/>
      <c r="F128" s="73"/>
      <c r="G128" s="73"/>
      <c r="H128" s="73"/>
      <c r="I128" s="73"/>
      <c r="J128" s="73"/>
      <c r="K128" s="3"/>
      <c r="L128" s="3"/>
      <c r="M128" s="3"/>
      <c r="N128" s="3"/>
      <c r="O128" s="3"/>
      <c r="P128" s="3"/>
      <c r="Q128" s="150" t="str">
        <f aca="false">IF(A130="","",", ")</f>
        <v/>
      </c>
      <c r="R128" s="1"/>
      <c r="S128" s="1"/>
      <c r="T128" s="1"/>
      <c r="U128" s="1"/>
      <c r="V128" s="1"/>
      <c r="W128" s="1"/>
      <c r="X128" s="1"/>
      <c r="Y128" s="1"/>
      <c r="Z128" s="1"/>
      <c r="AA128" s="1"/>
      <c r="AB128" s="1"/>
      <c r="AC128" s="1"/>
      <c r="AD128" s="1"/>
      <c r="AE128" s="1"/>
      <c r="AF128" s="1"/>
      <c r="AG128" s="1"/>
    </row>
    <row r="129" customFormat="false" ht="14.6" hidden="false" customHeight="false" outlineLevel="0" collapsed="false">
      <c r="A129" s="3" t="s">
        <v>25</v>
      </c>
      <c r="B129" s="3" t="s">
        <v>26</v>
      </c>
      <c r="C129" s="3" t="s">
        <v>27</v>
      </c>
      <c r="D129" s="3" t="s">
        <v>28</v>
      </c>
      <c r="E129" s="3" t="s">
        <v>29</v>
      </c>
      <c r="F129" s="3" t="s">
        <v>30</v>
      </c>
      <c r="G129" s="3" t="s">
        <v>31</v>
      </c>
      <c r="H129" s="3"/>
      <c r="I129" s="3" t="s">
        <v>359</v>
      </c>
      <c r="J129" s="3"/>
      <c r="K129" s="3"/>
      <c r="L129" s="3"/>
      <c r="M129" s="3"/>
      <c r="N129" s="3"/>
      <c r="O129" s="3"/>
      <c r="P129" s="3"/>
      <c r="Q129" s="3"/>
      <c r="R129" s="1"/>
      <c r="S129" s="164" t="str">
        <f aca="false">CONCATENATE(IF(S122="","",S122),IF(S122="","",CHAR(10)),IF(T122="","",T122),IF(U122="","",U122),IF(U122="","",CHAR(10)),IF(V122="","",V122),IF(V122="","",CHAR(10)),IF(W122="","",W122),IF(W122="","",CHAR(10)),IF(X122="","",X122),IF(X122="","",CHAR(10)),IF(Y122="","",Y122))</f>
        <v>Stanley &amp; Strong
352-356 Battersea Park Road
London
SW11 3BY</v>
      </c>
      <c r="T129" s="164"/>
      <c r="U129" s="164"/>
      <c r="V129" s="1"/>
      <c r="W129" s="176" t="str">
        <f aca="false">CONCATENATE(IF(S127="","",S127),IF(S127="","",CHAR(10)),IF(T127="","",T127),IF(U127="","",U127),IF(U127="","",CHAR(10)),IF(V127="","",V127),IF(V127="","",CHAR(10)),IF(W127="","",W127),IF(W127="","",CHAR(10)),IF(X127="","",X127),IF(X127="","",CHAR(10)),IF(Y127="","",Y127))</f>
        <v>Cook Steed Associates Limited
177 Battersea High Street
London
SW11 3JS</v>
      </c>
      <c r="X129" s="176"/>
      <c r="Y129" s="176"/>
      <c r="Z129" s="1"/>
      <c r="AA129" s="1"/>
      <c r="AB129" s="1"/>
      <c r="AC129" s="1"/>
      <c r="AD129" s="1"/>
      <c r="AE129" s="1"/>
      <c r="AF129" s="1"/>
      <c r="AG129" s="1"/>
    </row>
    <row r="130" customFormat="false" ht="15" hidden="false" customHeight="true" outlineLevel="0" collapsed="false">
      <c r="A130" s="39" t="str">
        <f aca="true">IF(OFFSET(INDIRECT(A118),10,0,1,1)="","",CONCATENATE((OFFSET(INDIRECT(A118),10,0,1,1)),", "))</f>
        <v/>
      </c>
      <c r="B130" s="39" t="n">
        <f aca="true">IF(OFFSET(INDIRECT(A118),10,1,1,1)="","",OFFSET(INDIRECT(A118),10,1,1,1))</f>
        <v>109</v>
      </c>
      <c r="C130" s="39" t="str">
        <f aca="true">IF(OFFSET(INDIRECT(A118),10,2,1,1)="","",CONCATENATE(" ",OFFSET(INDIRECT(A118),10,2,1,1),", "))</f>
        <v> Rosebery Road, </v>
      </c>
      <c r="D130" s="39" t="str">
        <f aca="true">IF(OFFSET(INDIRECT(A118),10,3,1,1)="","",CONCATENATE((OFFSET(INDIRECT(A118),10,3,1,1)),", "))</f>
        <v/>
      </c>
      <c r="E130" s="39" t="str">
        <f aca="true">IF(OFFSET(INDIRECT(A118),10,4,1,1)="","",CONCATENATE((OFFSET(INDIRECT(A118),10,4,1,1)),", "))</f>
        <v/>
      </c>
      <c r="F130" s="39" t="str">
        <f aca="true">IF(OFFSET(INDIRECT(A118),10,5,1,1)="","",CONCATENATE((OFFSET(INDIRECT(A118),10,5,1,1)),", "))</f>
        <v>London, </v>
      </c>
      <c r="G130" s="39" t="str">
        <f aca="true">IF(OFFSET(INDIRECT(A118),10,6,1,1)="","",OFFSET(INDIRECT(A118),10,6,1,1))</f>
        <v>N10 2LD</v>
      </c>
      <c r="H130" s="3"/>
      <c r="I130" s="171" t="str">
        <f aca="false">CONCATENATE(IF(A130="","",A130),IF(B130="","",B130),IF(C130="","",C130),IF(D130="","",D130),IF(E130="","",E130),IF(F130="","",F130),IF(G130="","",G130))</f>
        <v>109 Rosebery Road, London, N10 2LD</v>
      </c>
      <c r="J130" s="171"/>
      <c r="K130" s="171"/>
      <c r="L130" s="171"/>
      <c r="M130" s="171"/>
      <c r="N130" s="171"/>
      <c r="O130" s="171"/>
      <c r="P130" s="113"/>
      <c r="Q130" s="113"/>
      <c r="R130" s="1"/>
      <c r="S130" s="164"/>
      <c r="T130" s="164"/>
      <c r="U130" s="164"/>
      <c r="V130" s="1"/>
      <c r="W130" s="176"/>
      <c r="X130" s="176"/>
      <c r="Y130" s="176"/>
      <c r="Z130" s="1"/>
      <c r="AA130" s="1"/>
      <c r="AB130" s="1"/>
      <c r="AC130" s="1"/>
      <c r="AD130" s="1"/>
      <c r="AE130" s="1"/>
      <c r="AF130" s="1"/>
      <c r="AG130" s="1"/>
    </row>
    <row r="131" customFormat="false" ht="14.6" hidden="false" customHeight="false" outlineLevel="0" collapsed="false">
      <c r="A131" s="39" t="str">
        <f aca="true">IF(OFFSET(INDIRECT(A118),10,0,1,1)="","",OFFSET(INDIRECT(A118),10,0,1,1))</f>
        <v/>
      </c>
      <c r="B131" s="39" t="n">
        <f aca="true">IF(OFFSET(INDIRECT(A118),10,1,1,1)="","",OFFSET(INDIRECT(A118),10,1,1,1))</f>
        <v>109</v>
      </c>
      <c r="C131" s="39" t="str">
        <f aca="true">IF(OFFSET(INDIRECT(A118),10,2,1,1)="","",CONCATENATE(" ",OFFSET(INDIRECT(A118),10,2,1,1)))</f>
        <v> Rosebery Road</v>
      </c>
      <c r="D131" s="39" t="str">
        <f aca="true">IF(OFFSET(INDIRECT(A118),10,3,1,1)="","",OFFSET(INDIRECT(A118),10,3,1,1))</f>
        <v/>
      </c>
      <c r="E131" s="39" t="str">
        <f aca="true">IF(OFFSET(INDIRECT(A118),10,4,1,1)="","",OFFSET(INDIRECT(A118),10,4,1,1))</f>
        <v/>
      </c>
      <c r="F131" s="39" t="str">
        <f aca="true">IF(OFFSET(INDIRECT(A118),10,5,1,1)="","",OFFSET(INDIRECT(A118),10,5,1,1))</f>
        <v>London</v>
      </c>
      <c r="G131" s="39" t="str">
        <f aca="true">IF(OFFSET(INDIRECT(A118),10,6,1,1)="","",OFFSET(INDIRECT(A118),10,6,1,1))</f>
        <v>N10 2LD</v>
      </c>
      <c r="H131" s="3"/>
      <c r="I131" s="3"/>
      <c r="J131" s="3"/>
      <c r="K131" s="3"/>
      <c r="L131" s="174"/>
      <c r="M131" s="174"/>
      <c r="N131" s="3"/>
      <c r="O131" s="3"/>
      <c r="P131" s="3"/>
      <c r="Q131" s="3"/>
      <c r="R131" s="1"/>
      <c r="S131" s="164"/>
      <c r="T131" s="164"/>
      <c r="U131" s="164"/>
      <c r="V131" s="1"/>
      <c r="W131" s="176"/>
      <c r="X131" s="176"/>
      <c r="Y131" s="176"/>
      <c r="Z131" s="1"/>
      <c r="AA131" s="1"/>
      <c r="AB131" s="1"/>
      <c r="AC131" s="1"/>
      <c r="AD131" s="1"/>
      <c r="AE131" s="1"/>
      <c r="AF131" s="1"/>
      <c r="AG131" s="1"/>
    </row>
    <row r="132" customFormat="false" ht="14.6" hidden="false" customHeight="false" outlineLevel="0" collapsed="false">
      <c r="A132" s="3" t="s">
        <v>295</v>
      </c>
      <c r="B132" s="3"/>
      <c r="C132" s="3"/>
      <c r="D132" s="3"/>
      <c r="E132" s="3"/>
      <c r="F132" s="3"/>
      <c r="G132" s="3"/>
      <c r="H132" s="3"/>
      <c r="I132" s="3" t="s">
        <v>360</v>
      </c>
      <c r="J132" s="3"/>
      <c r="K132" s="3"/>
      <c r="L132" s="174"/>
      <c r="M132" s="174"/>
      <c r="N132" s="3"/>
      <c r="O132" s="3"/>
      <c r="P132" s="3"/>
      <c r="Q132" s="3"/>
      <c r="R132" s="1"/>
      <c r="S132" s="164"/>
      <c r="T132" s="164"/>
      <c r="U132" s="164"/>
      <c r="V132" s="1"/>
      <c r="W132" s="176"/>
      <c r="X132" s="176"/>
      <c r="Y132" s="176"/>
      <c r="Z132" s="1"/>
      <c r="AA132" s="1"/>
      <c r="AB132" s="1"/>
      <c r="AC132" s="1"/>
      <c r="AD132" s="1"/>
      <c r="AE132" s="1"/>
      <c r="AF132" s="1"/>
      <c r="AG132" s="1"/>
    </row>
    <row r="133" customFormat="false" ht="15" hidden="false" customHeight="true" outlineLevel="0" collapsed="false">
      <c r="A133" s="1" t="str">
        <f aca="false">CONCATENATE(A132,"s")</f>
        <v>Leaseholders</v>
      </c>
      <c r="B133" s="3"/>
      <c r="C133" s="3"/>
      <c r="D133" s="3"/>
      <c r="E133" s="3"/>
      <c r="F133" s="3"/>
      <c r="G133" s="3"/>
      <c r="H133" s="3"/>
      <c r="I133" s="176" t="str">
        <f aca="false">CONCATENATE(IF(A131="","",A131),IF(A131="","",CHAR(10)),IF(B131="","",B131),IF(C131="","",C131),IF(C131="","",CHAR(10)),IF(D131="","",D131),IF(D131="","",CHAR(10)),IF(E131="","",E131),IF(E131="","",CHAR(10)),IF(F131="","",F131),IF(F131="","",CHAR(10)),IF(G131="","",G131))</f>
        <v>109 Rosebery Road
London
N10 2LD</v>
      </c>
      <c r="J133" s="176"/>
      <c r="K133" s="176"/>
      <c r="L133" s="174"/>
      <c r="M133" s="174"/>
      <c r="N133" s="3"/>
      <c r="O133" s="3"/>
      <c r="P133" s="3"/>
      <c r="Q133" s="3"/>
      <c r="R133" s="1"/>
      <c r="S133" s="164"/>
      <c r="T133" s="164"/>
      <c r="U133" s="164"/>
      <c r="V133" s="1"/>
      <c r="W133" s="176"/>
      <c r="X133" s="176"/>
      <c r="Y133" s="176"/>
      <c r="Z133" s="1"/>
      <c r="AA133" s="1"/>
      <c r="AB133" s="1"/>
      <c r="AC133" s="1"/>
      <c r="AD133" s="1"/>
      <c r="AE133" s="1"/>
      <c r="AF133" s="1"/>
      <c r="AG133" s="1"/>
    </row>
    <row r="134" customFormat="false" ht="14.6" hidden="false" customHeight="false" outlineLevel="0" collapsed="false">
      <c r="A134" s="3" t="s">
        <v>70</v>
      </c>
      <c r="B134" s="3"/>
      <c r="C134" s="3"/>
      <c r="D134" s="3"/>
      <c r="E134" s="3"/>
      <c r="F134" s="3"/>
      <c r="G134" s="3"/>
      <c r="H134" s="3"/>
      <c r="I134" s="176"/>
      <c r="J134" s="176"/>
      <c r="K134" s="176"/>
      <c r="L134" s="174"/>
      <c r="M134" s="174"/>
      <c r="N134" s="3"/>
      <c r="O134" s="3"/>
      <c r="P134" s="3"/>
      <c r="Q134" s="3"/>
      <c r="R134" s="1"/>
      <c r="S134" s="164"/>
      <c r="T134" s="164"/>
      <c r="U134" s="164"/>
      <c r="V134" s="1"/>
      <c r="W134" s="176"/>
      <c r="X134" s="176"/>
      <c r="Y134" s="176"/>
      <c r="Z134" s="1"/>
      <c r="AA134" s="1"/>
      <c r="AB134" s="1"/>
      <c r="AC134" s="1"/>
      <c r="AD134" s="1"/>
      <c r="AE134" s="1"/>
      <c r="AF134" s="1"/>
      <c r="AG134" s="1"/>
    </row>
    <row r="135" customFormat="false" ht="14.6" hidden="false" customHeight="false" outlineLevel="0" collapsed="false">
      <c r="A135" s="1" t="str">
        <f aca="false">CONCATENATE(A134,"s")</f>
        <v>Freeholders</v>
      </c>
      <c r="B135" s="3"/>
      <c r="C135" s="3"/>
      <c r="D135" s="3"/>
      <c r="E135" s="3"/>
      <c r="F135" s="3"/>
      <c r="G135" s="3"/>
      <c r="H135" s="3"/>
      <c r="I135" s="176"/>
      <c r="J135" s="176"/>
      <c r="K135" s="176"/>
      <c r="L135" s="174"/>
      <c r="M135" s="174"/>
      <c r="N135" s="3"/>
      <c r="O135" s="3"/>
      <c r="P135" s="3"/>
      <c r="Q135" s="3"/>
      <c r="R135" s="1"/>
      <c r="S135" s="1"/>
      <c r="T135" s="1"/>
      <c r="U135" s="1"/>
      <c r="V135" s="1"/>
      <c r="W135" s="1"/>
      <c r="X135" s="1"/>
      <c r="Y135" s="1"/>
      <c r="Z135" s="1"/>
      <c r="AA135" s="1"/>
      <c r="AB135" s="1"/>
      <c r="AC135" s="1"/>
      <c r="AD135" s="1"/>
      <c r="AE135" s="1"/>
      <c r="AF135" s="1"/>
      <c r="AG135" s="1"/>
    </row>
    <row r="136" customFormat="false" ht="14.6" hidden="false" customHeight="false" outlineLevel="0" collapsed="false">
      <c r="A136" s="3" t="s">
        <v>329</v>
      </c>
      <c r="B136" s="3"/>
      <c r="C136" s="3"/>
      <c r="D136" s="3"/>
      <c r="E136" s="3"/>
      <c r="F136" s="3"/>
      <c r="G136" s="3"/>
      <c r="H136" s="3"/>
      <c r="I136" s="176"/>
      <c r="J136" s="176"/>
      <c r="K136" s="176"/>
      <c r="L136" s="3"/>
      <c r="M136" s="3"/>
      <c r="N136" s="3"/>
      <c r="O136" s="3"/>
      <c r="P136" s="3"/>
      <c r="Q136" s="3"/>
      <c r="R136" s="1"/>
    </row>
    <row r="137" customFormat="false" ht="14.6" hidden="false" customHeight="false" outlineLevel="0" collapsed="false">
      <c r="A137" s="1" t="str">
        <f aca="false">IF(A136="Leaseholder &amp; Freeholder","Leaseholders &amp; Freeholders")</f>
        <v>Leaseholders &amp; Freeholders</v>
      </c>
      <c r="B137" s="3"/>
      <c r="C137" s="3"/>
      <c r="D137" s="3"/>
      <c r="E137" s="3"/>
      <c r="F137" s="3"/>
      <c r="G137" s="3"/>
      <c r="H137" s="3"/>
      <c r="I137" s="176"/>
      <c r="J137" s="176"/>
      <c r="K137" s="176"/>
      <c r="L137" s="3"/>
      <c r="M137" s="3"/>
      <c r="N137" s="3"/>
      <c r="O137" s="3"/>
      <c r="P137" s="3"/>
      <c r="Q137" s="3"/>
      <c r="R137" s="1"/>
      <c r="S137" s="150" t="s">
        <v>296</v>
      </c>
      <c r="T137" s="150"/>
    </row>
    <row r="138" customFormat="false" ht="15.75" hidden="false" customHeight="true" outlineLevel="0" collapsed="false">
      <c r="A138" s="1"/>
      <c r="B138" s="3"/>
      <c r="C138" s="3"/>
      <c r="D138" s="3"/>
      <c r="E138" s="3"/>
      <c r="F138" s="3"/>
      <c r="G138" s="3"/>
      <c r="H138" s="3"/>
      <c r="I138" s="176"/>
      <c r="J138" s="176"/>
      <c r="K138" s="176"/>
      <c r="L138" s="3"/>
      <c r="M138" s="3"/>
      <c r="N138" s="3"/>
      <c r="O138" s="3"/>
      <c r="P138" s="3"/>
      <c r="Q138" s="3"/>
      <c r="R138" s="1"/>
      <c r="S138" s="181" t="str">
        <f aca="false">CONCATENATE("Under Section 1(2), subject to your written consent",CHAR(10),"it is intended to build on the line of junction of the said lands a ",Form!N74)</f>
        <v>Under Section 1(2), subject to your written consent
it is intended to build on the line of junction of the said lands a</v>
      </c>
      <c r="T138" s="181"/>
      <c r="U138" s="181"/>
      <c r="V138" s="181"/>
      <c r="W138" s="181"/>
      <c r="X138" s="181"/>
      <c r="Y138" s="181"/>
      <c r="Z138" s="181"/>
      <c r="AA138" s="181"/>
    </row>
    <row r="139" customFormat="false" ht="14.6" hidden="false" customHeight="false" outlineLevel="0" collapsed="false">
      <c r="A139" s="1"/>
      <c r="B139" s="3"/>
      <c r="C139" s="3"/>
      <c r="D139" s="3"/>
      <c r="E139" s="3"/>
      <c r="F139" s="3"/>
      <c r="G139" s="3"/>
      <c r="H139" s="3"/>
      <c r="I139" s="3"/>
      <c r="J139" s="3"/>
      <c r="K139" s="3"/>
      <c r="L139" s="3"/>
      <c r="M139" s="3"/>
      <c r="N139" s="3"/>
      <c r="O139" s="3"/>
      <c r="P139" s="3"/>
      <c r="Q139" s="3"/>
      <c r="R139" s="1"/>
      <c r="S139" s="181"/>
      <c r="T139" s="181"/>
      <c r="U139" s="181"/>
      <c r="V139" s="181"/>
      <c r="W139" s="181"/>
      <c r="X139" s="181"/>
      <c r="Y139" s="181"/>
      <c r="Z139" s="181"/>
      <c r="AA139" s="181"/>
    </row>
    <row r="140" customFormat="false" ht="14.6" hidden="false" customHeight="false" outlineLevel="0" collapsed="false">
      <c r="A140" s="157" t="s">
        <v>366</v>
      </c>
      <c r="B140" s="157"/>
      <c r="C140" s="3"/>
      <c r="D140" s="3"/>
      <c r="E140" s="3"/>
      <c r="F140" s="3"/>
      <c r="G140" s="3"/>
      <c r="H140" s="3"/>
      <c r="I140" s="3"/>
      <c r="J140" s="3"/>
      <c r="K140" s="3"/>
      <c r="L140" s="3"/>
      <c r="M140" s="3"/>
      <c r="N140" s="3"/>
      <c r="O140" s="3"/>
      <c r="P140" s="3"/>
      <c r="Q140" s="150" t="str">
        <f aca="false">IF(A142="","",", ")</f>
        <v/>
      </c>
      <c r="R140" s="1"/>
    </row>
    <row r="141" customFormat="false" ht="14.6" hidden="false" customHeight="false" outlineLevel="0" collapsed="false">
      <c r="A141" s="3" t="s">
        <v>25</v>
      </c>
      <c r="B141" s="3" t="s">
        <v>26</v>
      </c>
      <c r="C141" s="3" t="s">
        <v>27</v>
      </c>
      <c r="D141" s="3" t="s">
        <v>28</v>
      </c>
      <c r="E141" s="3" t="s">
        <v>29</v>
      </c>
      <c r="F141" s="3" t="s">
        <v>30</v>
      </c>
      <c r="G141" s="3" t="s">
        <v>31</v>
      </c>
      <c r="H141" s="3"/>
      <c r="I141" s="3" t="s">
        <v>359</v>
      </c>
      <c r="J141" s="3"/>
      <c r="K141" s="3"/>
      <c r="L141" s="3"/>
      <c r="M141" s="3"/>
      <c r="N141" s="3"/>
      <c r="O141" s="3"/>
      <c r="P141" s="3"/>
      <c r="Q141" s="3"/>
      <c r="R141" s="1"/>
      <c r="S141" s="150" t="s">
        <v>316</v>
      </c>
      <c r="T141" s="150"/>
    </row>
    <row r="142" customFormat="false" ht="15" hidden="false" customHeight="true" outlineLevel="0" collapsed="false">
      <c r="A142" s="39" t="str">
        <f aca="true">IF(OFFSET(INDIRECT(A118),17,0,1,1)="","",CONCATENATE((OFFSET(INDIRECT(A118),17,0,1,1)),", "))</f>
        <v/>
      </c>
      <c r="B142" s="39" t="n">
        <f aca="true">IF(OFFSET(INDIRECT(A118),17,1,1,1)="","",OFFSET(INDIRECT(A118),17,1,1,1))</f>
        <v>109</v>
      </c>
      <c r="C142" s="39" t="str">
        <f aca="true">IF(OFFSET(INDIRECT(A118),17,2,1,1)="","",CONCATENATE(" ",(OFFSET(INDIRECT(A118),17,2,1,1)),", "))</f>
        <v> Rosebery Road, </v>
      </c>
      <c r="D142" s="39" t="str">
        <f aca="true">IF(OFFSET(INDIRECT(A118),17,3,1,1)="","",CONCATENATE((OFFSET(INDIRECT(A118),17,3,1,1)),", "))</f>
        <v/>
      </c>
      <c r="E142" s="39" t="str">
        <f aca="true">IF(OFFSET(INDIRECT(A118),17,4,1,1)="","",CONCATENATE((OFFSET(INDIRECT(A118),17,4,1,1)),", "))</f>
        <v/>
      </c>
      <c r="F142" s="39" t="str">
        <f aca="true">IF(OFFSET(INDIRECT(A118),17,5,1,1)="","",CONCATENATE((OFFSET(INDIRECT(A118),17,5,1,1)),", "))</f>
        <v>London, </v>
      </c>
      <c r="G142" s="39" t="str">
        <f aca="true">IF(OFFSET(INDIRECT(A118),17,6,1,1)="","",OFFSET(INDIRECT(A118),17,6,1,1))</f>
        <v>N10 2LD</v>
      </c>
      <c r="H142" s="3"/>
      <c r="I142" s="171" t="str">
        <f aca="false">CONCATENATE(IF(A142="","",A142),IF(B142="","",B142),IF(C142="","",C142),IF(D142="","",D142),IF(E142="","",E142),IF(F142="","",F142),IF(G142="","",G142))</f>
        <v>109 Rosebery Road, London, N10 2LD</v>
      </c>
      <c r="J142" s="171"/>
      <c r="K142" s="171"/>
      <c r="L142" s="171"/>
      <c r="M142" s="171"/>
      <c r="N142" s="171"/>
      <c r="O142" s="171"/>
      <c r="P142" s="113"/>
      <c r="Q142" s="113"/>
      <c r="R142" s="1"/>
      <c r="S142" s="181" t="str">
        <f aca="false">CONCATENATE("Under Section 1(5)",CHAR(10),"it is intended to build on the line of junction of the said lands a wall wholly on ",$H$12," land.")</f>
        <v>Under Section 1(5)
it is intended to build on the line of junction of the said lands a wall wholly on our land.</v>
      </c>
      <c r="T142" s="181"/>
      <c r="U142" s="181"/>
      <c r="V142" s="181"/>
      <c r="W142" s="181"/>
      <c r="X142" s="181"/>
      <c r="Y142" s="181"/>
      <c r="Z142" s="181"/>
      <c r="AA142" s="181"/>
    </row>
    <row r="143" customFormat="false" ht="14.6" hidden="false" customHeight="false" outlineLevel="0" collapsed="false">
      <c r="A143" s="39" t="str">
        <f aca="true">IF(OFFSET(INDIRECT(A118),17,0,1,1)="","",OFFSET(INDIRECT(A118),17,0,1,1))</f>
        <v/>
      </c>
      <c r="B143" s="39" t="n">
        <f aca="true">IF(OFFSET(INDIRECT(A118),17,1,1,1)="","",OFFSET(INDIRECT(A118),17,1,1,1))</f>
        <v>109</v>
      </c>
      <c r="C143" s="39" t="str">
        <f aca="true">IF(OFFSET(INDIRECT(A118),17,2,1,1)="","",CONCATENATE(" ",(OFFSET(INDIRECT(A118),17,2,1,1))))</f>
        <v> Rosebery Road</v>
      </c>
      <c r="D143" s="39" t="str">
        <f aca="true">IF(OFFSET(INDIRECT(A118),17,3,1,1)="","",OFFSET(INDIRECT(A118),17,3,1,1))</f>
        <v/>
      </c>
      <c r="E143" s="39" t="str">
        <f aca="true">IF(OFFSET(INDIRECT(A118),17,4,1,1)="","",OFFSET(INDIRECT(A118),17,4,1,1))</f>
        <v/>
      </c>
      <c r="F143" s="39" t="str">
        <f aca="true">IF(OFFSET(INDIRECT(A118),17,5,1,1)="","",OFFSET(INDIRECT(A118),17,5,1,1))</f>
        <v>London</v>
      </c>
      <c r="G143" s="39" t="str">
        <f aca="true">IF(OFFSET(INDIRECT(A118),17,6,1,1)="","",OFFSET(INDIRECT(A118),17,6,1,1))</f>
        <v>N10 2LD</v>
      </c>
      <c r="H143" s="3"/>
      <c r="I143" s="3"/>
      <c r="J143" s="3"/>
      <c r="K143" s="3"/>
      <c r="L143" s="174"/>
      <c r="M143" s="174"/>
      <c r="N143" s="3"/>
      <c r="O143" s="3"/>
      <c r="P143" s="3"/>
      <c r="Q143" s="3"/>
      <c r="R143" s="1"/>
      <c r="S143" s="181"/>
      <c r="T143" s="181"/>
      <c r="U143" s="181"/>
      <c r="V143" s="181"/>
      <c r="W143" s="181"/>
      <c r="X143" s="181"/>
      <c r="Y143" s="181"/>
      <c r="Z143" s="181"/>
      <c r="AA143" s="181"/>
    </row>
    <row r="144" customFormat="false" ht="14.6" hidden="false" customHeight="false" outlineLevel="0" collapsed="false">
      <c r="A144" s="3"/>
      <c r="B144" s="3"/>
      <c r="C144" s="3"/>
      <c r="D144" s="3"/>
      <c r="E144" s="3"/>
      <c r="F144" s="3"/>
      <c r="G144" s="3"/>
      <c r="H144" s="3"/>
      <c r="I144" s="3" t="s">
        <v>360</v>
      </c>
      <c r="J144" s="3"/>
      <c r="K144" s="3"/>
      <c r="L144" s="174"/>
      <c r="M144" s="174"/>
      <c r="N144" s="3"/>
      <c r="O144" s="3"/>
      <c r="P144" s="3"/>
      <c r="Q144" s="3"/>
      <c r="R144" s="1"/>
    </row>
    <row r="145" customFormat="false" ht="15" hidden="false" customHeight="true" outlineLevel="0" collapsed="false">
      <c r="A145" s="3"/>
      <c r="B145" s="3"/>
      <c r="C145" s="3"/>
      <c r="D145" s="3"/>
      <c r="E145" s="3"/>
      <c r="F145" s="3"/>
      <c r="G145" s="3"/>
      <c r="H145" s="3"/>
      <c r="I145" s="176" t="str">
        <f aca="false">CONCATENATE(IF(A143="","",A143),IF(A143="","",CHAR(10)),IF(B143="","",B143),IF(C143="","",C143),IF(C143="","",CHAR(10)),IF(D143="","",D143),IF(D143="","",CHAR(10)),IF(E143="","",E143),IF(E143="","",CHAR(10)),IF(F143="","",F143),IF(F143="","",CHAR(10)),IF(G143="","",G143))</f>
        <v>109 Rosebery Road
London
N10 2LD</v>
      </c>
      <c r="J145" s="176"/>
      <c r="K145" s="176"/>
      <c r="L145" s="174"/>
      <c r="M145" s="174"/>
      <c r="N145" s="3"/>
      <c r="O145" s="3"/>
      <c r="P145" s="3"/>
      <c r="Q145" s="3"/>
      <c r="R145" s="1"/>
      <c r="S145" s="150" t="s">
        <v>367</v>
      </c>
      <c r="T145" s="150"/>
      <c r="U145" s="150"/>
    </row>
    <row r="146" customFormat="false" ht="15" hidden="false" customHeight="true" outlineLevel="0" collapsed="false">
      <c r="A146" s="3"/>
      <c r="B146" s="3"/>
      <c r="C146" s="3"/>
      <c r="D146" s="3"/>
      <c r="E146" s="3"/>
      <c r="F146" s="3"/>
      <c r="G146" s="3"/>
      <c r="H146" s="3"/>
      <c r="I146" s="176"/>
      <c r="J146" s="176"/>
      <c r="K146" s="176"/>
      <c r="L146" s="174"/>
      <c r="M146" s="174"/>
      <c r="N146" s="3"/>
      <c r="O146" s="3"/>
      <c r="P146" s="3"/>
      <c r="Q146" s="3"/>
      <c r="R146" s="1"/>
      <c r="S146" s="182" t="str">
        <f aca="false">CONCATENATE(S138,CHAR(10),CHAR(10),S142)</f>
        <v>Under Section 1(2), subject to your written consent
it is intended to build on the line of junction of the said lands a 
Under Section 1(5)
it is intended to build on the line of junction of the said lands a wall wholly on our land.</v>
      </c>
      <c r="T146" s="182"/>
      <c r="U146" s="182"/>
      <c r="V146" s="182"/>
      <c r="W146" s="182"/>
      <c r="X146" s="182"/>
      <c r="Y146" s="182"/>
      <c r="Z146" s="182"/>
      <c r="AA146" s="182"/>
    </row>
    <row r="147" customFormat="false" ht="14.6" hidden="false" customHeight="false" outlineLevel="0" collapsed="false">
      <c r="A147" s="3"/>
      <c r="B147" s="3"/>
      <c r="C147" s="3"/>
      <c r="D147" s="3"/>
      <c r="E147" s="3"/>
      <c r="F147" s="3"/>
      <c r="G147" s="3"/>
      <c r="H147" s="3"/>
      <c r="I147" s="176"/>
      <c r="J147" s="176"/>
      <c r="K147" s="176"/>
      <c r="L147" s="174"/>
      <c r="M147" s="174"/>
      <c r="N147" s="3"/>
      <c r="O147" s="3"/>
      <c r="P147" s="3"/>
      <c r="Q147" s="3"/>
      <c r="R147" s="1"/>
      <c r="S147" s="182"/>
      <c r="T147" s="182"/>
      <c r="U147" s="182"/>
      <c r="V147" s="182"/>
      <c r="W147" s="182"/>
      <c r="X147" s="182"/>
      <c r="Y147" s="182"/>
      <c r="Z147" s="182"/>
      <c r="AA147" s="182"/>
    </row>
    <row r="148" customFormat="false" ht="14.6" hidden="false" customHeight="false" outlineLevel="0" collapsed="false">
      <c r="A148" s="3"/>
      <c r="B148" s="3"/>
      <c r="C148" s="3"/>
      <c r="D148" s="3"/>
      <c r="E148" s="3"/>
      <c r="F148" s="3"/>
      <c r="G148" s="3"/>
      <c r="H148" s="3"/>
      <c r="I148" s="176"/>
      <c r="J148" s="176"/>
      <c r="K148" s="176"/>
      <c r="L148" s="3"/>
      <c r="M148" s="3"/>
      <c r="N148" s="3"/>
      <c r="O148" s="3"/>
      <c r="P148" s="3"/>
      <c r="Q148" s="3"/>
      <c r="R148" s="1"/>
      <c r="S148" s="182"/>
      <c r="T148" s="182"/>
      <c r="U148" s="182"/>
      <c r="V148" s="182"/>
      <c r="W148" s="182"/>
      <c r="X148" s="182"/>
      <c r="Y148" s="182"/>
      <c r="Z148" s="182"/>
      <c r="AA148" s="182"/>
    </row>
    <row r="149" customFormat="false" ht="14.6" hidden="false" customHeight="false" outlineLevel="0" collapsed="false">
      <c r="A149" s="3"/>
      <c r="B149" s="3"/>
      <c r="C149" s="3"/>
      <c r="D149" s="3"/>
      <c r="E149" s="3"/>
      <c r="F149" s="3"/>
      <c r="G149" s="3"/>
      <c r="H149" s="3"/>
      <c r="I149" s="176"/>
      <c r="J149" s="176"/>
      <c r="K149" s="176"/>
      <c r="L149" s="3"/>
      <c r="M149" s="3"/>
      <c r="N149" s="3"/>
      <c r="O149" s="3"/>
      <c r="P149" s="3"/>
      <c r="Q149" s="3"/>
      <c r="R149" s="1"/>
      <c r="S149" s="182"/>
      <c r="T149" s="182"/>
      <c r="U149" s="182"/>
      <c r="V149" s="182"/>
      <c r="W149" s="182"/>
      <c r="X149" s="182"/>
      <c r="Y149" s="182"/>
      <c r="Z149" s="182"/>
      <c r="AA149" s="182"/>
    </row>
    <row r="150" customFormat="false" ht="14.6" hidden="false" customHeight="false" outlineLevel="0" collapsed="false">
      <c r="A150" s="3"/>
      <c r="B150" s="3"/>
      <c r="C150" s="3"/>
      <c r="D150" s="3"/>
      <c r="E150" s="3"/>
      <c r="F150" s="3"/>
      <c r="G150" s="3"/>
      <c r="H150" s="3"/>
      <c r="I150" s="176"/>
      <c r="J150" s="176"/>
      <c r="K150" s="176"/>
      <c r="L150" s="3"/>
      <c r="M150" s="3"/>
      <c r="N150" s="3"/>
      <c r="O150" s="3"/>
      <c r="P150" s="3"/>
      <c r="Q150" s="3"/>
      <c r="R150" s="1"/>
      <c r="S150" s="182"/>
      <c r="T150" s="182"/>
      <c r="U150" s="182"/>
      <c r="V150" s="182"/>
      <c r="W150" s="182"/>
      <c r="X150" s="182"/>
      <c r="Y150" s="182"/>
      <c r="Z150" s="182"/>
      <c r="AA150" s="182"/>
    </row>
    <row r="151" customFormat="false" ht="14.6" hidden="false" customHeight="false" outlineLevel="0" collapsed="false">
      <c r="A151" s="3"/>
      <c r="B151" s="3"/>
      <c r="C151" s="3"/>
      <c r="D151" s="3"/>
      <c r="E151" s="3"/>
      <c r="F151" s="3"/>
      <c r="G151" s="3"/>
      <c r="H151" s="3"/>
      <c r="I151" s="3"/>
      <c r="J151" s="3"/>
      <c r="K151" s="3"/>
      <c r="L151" s="3"/>
      <c r="M151" s="3"/>
      <c r="N151" s="3"/>
      <c r="O151" s="3"/>
      <c r="P151" s="3"/>
      <c r="Q151" s="3"/>
      <c r="R151" s="1"/>
    </row>
    <row r="152" customFormat="false" ht="14.6" hidden="false" customHeight="false" outlineLevel="0" collapsed="false">
      <c r="A152" s="157" t="s">
        <v>368</v>
      </c>
      <c r="B152" s="157"/>
      <c r="C152" s="3"/>
      <c r="D152" s="3"/>
      <c r="E152" s="3"/>
      <c r="F152" s="3"/>
      <c r="G152" s="3"/>
      <c r="H152" s="3"/>
      <c r="I152" s="3"/>
      <c r="J152" s="3"/>
      <c r="K152" s="3"/>
      <c r="L152" s="3"/>
      <c r="M152" s="3"/>
      <c r="N152" s="3"/>
      <c r="O152" s="3"/>
      <c r="P152" s="3"/>
      <c r="Q152" s="3" t="str">
        <f aca="false">IF(A154="","",", ")</f>
        <v/>
      </c>
      <c r="R152" s="1"/>
      <c r="S152" s="150" t="s">
        <v>369</v>
      </c>
      <c r="T152" s="150"/>
      <c r="U152" s="150"/>
    </row>
    <row r="153" customFormat="false" ht="14.6" hidden="false" customHeight="false" outlineLevel="0" collapsed="false">
      <c r="A153" s="3" t="s">
        <v>25</v>
      </c>
      <c r="B153" s="3" t="s">
        <v>26</v>
      </c>
      <c r="C153" s="3" t="s">
        <v>27</v>
      </c>
      <c r="D153" s="3" t="s">
        <v>28</v>
      </c>
      <c r="E153" s="3" t="s">
        <v>29</v>
      </c>
      <c r="F153" s="3" t="s">
        <v>30</v>
      </c>
      <c r="G153" s="3" t="s">
        <v>31</v>
      </c>
      <c r="H153" s="3"/>
      <c r="I153" s="3" t="s">
        <v>359</v>
      </c>
      <c r="J153" s="3"/>
      <c r="K153" s="3"/>
      <c r="L153" s="3"/>
      <c r="M153" s="3"/>
      <c r="N153" s="3"/>
      <c r="O153" s="3"/>
      <c r="P153" s="3"/>
      <c r="Q153" s="3"/>
      <c r="R153" s="1"/>
      <c r="S153" s="182" t="str">
        <f aca="false">IF(Form!J74="Section 1(2)",S138,IF(Form!J74="Section 1(5)",S142,IF(Form!J74="Section 1(2), Section 1(5)",S146,"")))</f>
        <v/>
      </c>
      <c r="T153" s="182"/>
      <c r="U153" s="182"/>
      <c r="V153" s="182"/>
      <c r="W153" s="182"/>
      <c r="X153" s="182"/>
      <c r="Y153" s="182"/>
      <c r="Z153" s="182"/>
      <c r="AA153" s="182"/>
    </row>
    <row r="154" customFormat="false" ht="15" hidden="false" customHeight="true" outlineLevel="0" collapsed="false">
      <c r="A154" s="39" t="str">
        <f aca="false">IF(Form!$J$44="","",Form!$J$44)</f>
        <v/>
      </c>
      <c r="B154" s="39" t="str">
        <f aca="false">IF(Form!$K$44="","",Form!$K$44)</f>
        <v/>
      </c>
      <c r="C154" s="39" t="str">
        <f aca="false">IF(Form!$L$44="","",Form!$L$44)</f>
        <v/>
      </c>
      <c r="D154" s="39" t="str">
        <f aca="false">IF(Form!$M$44="","",Form!$M$44)</f>
        <v/>
      </c>
      <c r="E154" s="39" t="str">
        <f aca="false">IF(Form!$N$44="","",Form!$N$44)</f>
        <v/>
      </c>
      <c r="F154" s="39" t="str">
        <f aca="false">IF(Form!$O$44="","",Form!$O$44)</f>
        <v/>
      </c>
      <c r="G154" s="39" t="str">
        <f aca="false">IF(Form!$P$44="","",Form!$P$44)</f>
        <v/>
      </c>
      <c r="H154" s="3"/>
      <c r="I154" s="171" t="str">
        <f aca="false">CONCATENATE(IF(A154="","",A154),IF(B154="","",B154),IF(C154="","",C154),IF(D154="","",D154),IF(E154="","",E154),IF(F154="","",F154),IF(G154="","",G154))</f>
        <v/>
      </c>
      <c r="J154" s="171"/>
      <c r="K154" s="171"/>
      <c r="L154" s="171"/>
      <c r="M154" s="171"/>
      <c r="N154" s="171"/>
      <c r="O154" s="171"/>
      <c r="P154" s="113"/>
      <c r="Q154" s="113"/>
      <c r="R154" s="1"/>
      <c r="S154" s="182"/>
      <c r="T154" s="182"/>
      <c r="U154" s="182"/>
      <c r="V154" s="182"/>
      <c r="W154" s="182"/>
      <c r="X154" s="182"/>
      <c r="Y154" s="182"/>
      <c r="Z154" s="182"/>
      <c r="AA154" s="182"/>
    </row>
    <row r="155" customFormat="false" ht="14.6" hidden="false" customHeight="false" outlineLevel="0" collapsed="false">
      <c r="A155" s="3"/>
      <c r="B155" s="3"/>
      <c r="C155" s="3"/>
      <c r="D155" s="3"/>
      <c r="E155" s="3"/>
      <c r="F155" s="3"/>
      <c r="G155" s="3"/>
      <c r="H155" s="3"/>
      <c r="I155" s="3"/>
      <c r="J155" s="3"/>
      <c r="K155" s="3"/>
      <c r="L155" s="174"/>
      <c r="M155" s="174"/>
      <c r="N155" s="3"/>
      <c r="O155" s="3"/>
      <c r="P155" s="3"/>
      <c r="Q155" s="3"/>
      <c r="R155" s="1"/>
      <c r="S155" s="182"/>
      <c r="T155" s="182"/>
      <c r="U155" s="182"/>
      <c r="V155" s="182"/>
      <c r="W155" s="182"/>
      <c r="X155" s="182"/>
      <c r="Y155" s="182"/>
      <c r="Z155" s="182"/>
      <c r="AA155" s="182"/>
    </row>
    <row r="156" customFormat="false" ht="14.6" hidden="false" customHeight="false" outlineLevel="0" collapsed="false">
      <c r="A156" s="3"/>
      <c r="B156" s="3"/>
      <c r="C156" s="3"/>
      <c r="D156" s="3"/>
      <c r="E156" s="3"/>
      <c r="F156" s="3"/>
      <c r="G156" s="3"/>
      <c r="H156" s="3"/>
      <c r="I156" s="3" t="s">
        <v>360</v>
      </c>
      <c r="J156" s="3"/>
      <c r="K156" s="3"/>
      <c r="L156" s="174"/>
      <c r="M156" s="174"/>
      <c r="N156" s="3"/>
      <c r="O156" s="3"/>
      <c r="P156" s="3"/>
      <c r="Q156" s="3"/>
      <c r="R156" s="1"/>
      <c r="S156" s="182"/>
      <c r="T156" s="182"/>
      <c r="U156" s="182"/>
      <c r="V156" s="182"/>
      <c r="W156" s="182"/>
      <c r="X156" s="182"/>
      <c r="Y156" s="182"/>
      <c r="Z156" s="182"/>
      <c r="AA156" s="182"/>
    </row>
    <row r="157" customFormat="false" ht="15" hidden="false" customHeight="true" outlineLevel="0" collapsed="false">
      <c r="A157" s="3"/>
      <c r="B157" s="3"/>
      <c r="C157" s="3"/>
      <c r="D157" s="3"/>
      <c r="E157" s="3"/>
      <c r="F157" s="3"/>
      <c r="G157" s="3"/>
      <c r="H157" s="3"/>
      <c r="I157" s="176" t="str">
        <f aca="false">CONCATENATE(IF(A154="","",A154),IF(A154="","",CHAR(10)),IF(B154="","",B154),IF(C154="","",C154),IF(C154="","",CHAR(10)),IF(D154="","",D154),IF(D154="","",CHAR(10)),IF(E154="","",E154),IF(E154="","",CHAR(10)),IF(F154="","",F154),IF(F154="","",CHAR(10)),IF(G154="","",G154))</f>
        <v/>
      </c>
      <c r="J157" s="176"/>
      <c r="K157" s="176"/>
      <c r="L157" s="174"/>
      <c r="M157" s="174"/>
      <c r="N157" s="3"/>
      <c r="O157" s="3"/>
      <c r="P157" s="3"/>
      <c r="Q157" s="3"/>
      <c r="R157" s="1"/>
      <c r="S157" s="182"/>
      <c r="T157" s="182"/>
      <c r="U157" s="182"/>
      <c r="V157" s="182"/>
      <c r="W157" s="182"/>
      <c r="X157" s="182"/>
      <c r="Y157" s="182"/>
      <c r="Z157" s="182"/>
      <c r="AA157" s="182"/>
    </row>
    <row r="158" customFormat="false" ht="14.6" hidden="false" customHeight="false" outlineLevel="0" collapsed="false">
      <c r="A158" s="3"/>
      <c r="B158" s="3"/>
      <c r="C158" s="3"/>
      <c r="D158" s="3"/>
      <c r="E158" s="3"/>
      <c r="F158" s="3"/>
      <c r="G158" s="3"/>
      <c r="H158" s="3"/>
      <c r="I158" s="176"/>
      <c r="J158" s="176"/>
      <c r="K158" s="176"/>
      <c r="L158" s="174"/>
      <c r="M158" s="174"/>
      <c r="N158" s="3"/>
      <c r="O158" s="3"/>
      <c r="P158" s="3"/>
      <c r="Q158" s="3"/>
      <c r="R158" s="1"/>
    </row>
    <row r="159" customFormat="false" ht="14.6" hidden="false" customHeight="false" outlineLevel="0" collapsed="false">
      <c r="A159" s="3"/>
      <c r="B159" s="3"/>
      <c r="C159" s="3"/>
      <c r="D159" s="3"/>
      <c r="E159" s="3"/>
      <c r="F159" s="3"/>
      <c r="G159" s="3"/>
      <c r="H159" s="3"/>
      <c r="I159" s="176"/>
      <c r="J159" s="176"/>
      <c r="K159" s="176"/>
      <c r="L159" s="174"/>
      <c r="M159" s="174"/>
      <c r="N159" s="3"/>
      <c r="O159" s="3"/>
      <c r="P159" s="3"/>
      <c r="Q159" s="3"/>
      <c r="R159" s="1"/>
      <c r="S159" s="150" t="s">
        <v>370</v>
      </c>
      <c r="T159" s="150"/>
      <c r="U159" s="150"/>
      <c r="V159" s="183" t="str">
        <f aca="true">IF(OFFSET(INDIRECT(A118),53,5,1,1)="No","DELETE THIS PAGE WHEN MADE INTO PDF!","")</f>
        <v>DELETE THIS PAGE WHEN MADE INTO PDF!</v>
      </c>
      <c r="W159" s="183"/>
      <c r="X159" s="183"/>
      <c r="Y159" s="183"/>
      <c r="Z159" s="183"/>
      <c r="AA159" s="183"/>
    </row>
    <row r="160" customFormat="false" ht="14.6" hidden="false" customHeight="false" outlineLevel="0" collapsed="false">
      <c r="A160" s="3"/>
      <c r="B160" s="3"/>
      <c r="C160" s="3"/>
      <c r="D160" s="3"/>
      <c r="E160" s="3"/>
      <c r="F160" s="3"/>
      <c r="G160" s="3"/>
      <c r="H160" s="3"/>
      <c r="I160" s="176"/>
      <c r="J160" s="176"/>
      <c r="K160" s="176"/>
      <c r="L160" s="3"/>
      <c r="M160" s="3"/>
      <c r="N160" s="3"/>
      <c r="O160" s="3"/>
      <c r="P160" s="3"/>
      <c r="Q160" s="3"/>
      <c r="R160" s="1"/>
      <c r="S160" s="150" t="s">
        <v>371</v>
      </c>
      <c r="T160" s="150"/>
      <c r="U160" s="150"/>
      <c r="V160" s="183" t="str">
        <f aca="true">IF(OFFSET(INDIRECT(A118),62,5,1,1)="No","DELETE THIS PAGE WHEN MADE INTO PDF!","")</f>
        <v>DELETE THIS PAGE WHEN MADE INTO PDF!</v>
      </c>
      <c r="W160" s="183"/>
      <c r="X160" s="183"/>
      <c r="Y160" s="183"/>
      <c r="Z160" s="183"/>
      <c r="AA160" s="183"/>
    </row>
    <row r="161" customFormat="false" ht="14.6" hidden="false" customHeight="false" outlineLevel="0" collapsed="false">
      <c r="A161" s="3"/>
      <c r="B161" s="3"/>
      <c r="C161" s="3"/>
      <c r="D161" s="3"/>
      <c r="E161" s="3"/>
      <c r="F161" s="3"/>
      <c r="G161" s="3"/>
      <c r="H161" s="3"/>
      <c r="I161" s="176"/>
      <c r="J161" s="176"/>
      <c r="K161" s="176"/>
      <c r="L161" s="3"/>
      <c r="M161" s="3"/>
      <c r="N161" s="3"/>
      <c r="O161" s="3"/>
      <c r="P161" s="3"/>
      <c r="Q161" s="3"/>
      <c r="R161" s="1"/>
      <c r="S161" s="150" t="s">
        <v>372</v>
      </c>
      <c r="T161" s="150"/>
      <c r="U161" s="150"/>
      <c r="V161" s="183" t="str">
        <f aca="true">IF(OFFSET(INDIRECT(A118),82,5,1,1)="No","DELETE THIS PAGE WHEN MADE INTO PDF!","")</f>
        <v/>
      </c>
      <c r="W161" s="183"/>
      <c r="X161" s="183"/>
      <c r="Y161" s="183"/>
      <c r="Z161" s="183"/>
      <c r="AA161" s="183"/>
    </row>
    <row r="162" customFormat="false" ht="14.6" hidden="false" customHeight="false" outlineLevel="0" collapsed="false">
      <c r="A162" s="3"/>
      <c r="B162" s="3"/>
      <c r="C162" s="3"/>
      <c r="D162" s="3"/>
      <c r="E162" s="3"/>
      <c r="F162" s="3"/>
      <c r="G162" s="3"/>
      <c r="H162" s="3"/>
      <c r="I162" s="176"/>
      <c r="J162" s="176"/>
      <c r="K162" s="176"/>
      <c r="L162" s="3"/>
      <c r="M162" s="3"/>
      <c r="N162" s="3"/>
      <c r="O162" s="3"/>
      <c r="P162" s="3"/>
      <c r="Q162" s="3"/>
      <c r="R162" s="1"/>
      <c r="S162" s="39" t="str">
        <f aca="true">IF(OFFSET(INDIRECT(A118),2,0,1,1)="","",OFFSET(INDIRECT(A118),2,0,1,1))</f>
        <v>Mr</v>
      </c>
      <c r="T162" s="39" t="str">
        <f aca="true">IF(OFFSET(INDIRECT(A118),2,1,1,1)="","",OFFSET(INDIRECT(A118),2,1,1,1))</f>
        <v>David</v>
      </c>
      <c r="U162" s="3" t="str">
        <f aca="false">LEFT(T162,1)</f>
        <v>D</v>
      </c>
      <c r="V162" s="39" t="str">
        <f aca="true">IF(OFFSET(INDIRECT(A118),2,2,1,1)="","",OFFSET(INDIRECT(A118),2,2,1,1))</f>
        <v>Shane</v>
      </c>
      <c r="W162" s="39" t="str">
        <f aca="true">IF(OFFSET(INDIRECT(A118),2,3,1,1)="","",OFFSET(INDIRECT(A118),2,3,1,1))</f>
        <v>Echlin</v>
      </c>
      <c r="X162" s="3" t="str">
        <f aca="false">IF(B121="Company",W162,CONCATENATE(S162,P120," ",T162," ",W162))</f>
        <v>Mr. David Echlin</v>
      </c>
      <c r="Y162" s="3"/>
      <c r="Z162" s="3" t="str">
        <f aca="false">IF(B121="Company",W162,CONCATENATE(S162," ",U162," ",W162))</f>
        <v>Mr D Echlin</v>
      </c>
      <c r="AA162" s="3"/>
      <c r="AB162" s="3"/>
      <c r="AC162" s="3" t="str">
        <f aca="false">IF(B121="Company",W162,CONCATENATE(S162,P120," ",U162,P120," ",W162))</f>
        <v>Mr. D. Echlin</v>
      </c>
      <c r="AD162" s="3"/>
      <c r="AE162" s="3" t="str">
        <f aca="false">IF(B121="Company",W162,CONCATENATE(T162," ",V162," ",W162))</f>
        <v>David Shane Echlin</v>
      </c>
      <c r="AF162" s="3" t="str">
        <f aca="false">UPPER(AE162)</f>
        <v>DAVID SHANE ECHLIN</v>
      </c>
      <c r="AG162" s="3"/>
      <c r="AH162" s="3" t="str">
        <f aca="false">IF(B121="Company",W162,CONCATENATE(S162,P120," ",W162))</f>
        <v>Mr. Echlin</v>
      </c>
      <c r="AI162" s="3"/>
      <c r="AJ162" s="1"/>
    </row>
    <row r="163" customFormat="false" ht="14.6" hidden="false" customHeight="false" outlineLevel="0" collapsed="false">
      <c r="A163" s="3"/>
      <c r="B163" s="3"/>
      <c r="C163" s="3"/>
      <c r="D163" s="3"/>
      <c r="E163" s="3"/>
      <c r="F163" s="3"/>
      <c r="G163" s="3"/>
      <c r="H163" s="3"/>
      <c r="I163" s="174"/>
      <c r="J163" s="174"/>
      <c r="K163" s="174"/>
      <c r="L163" s="3"/>
      <c r="M163" s="3"/>
      <c r="N163" s="3"/>
      <c r="O163" s="3"/>
      <c r="P163" s="3"/>
      <c r="Q163" s="3"/>
      <c r="R163" s="1"/>
      <c r="S163" s="39" t="str">
        <f aca="true">IF(OFFSET(INDIRECT(A118),3,0,1,1)="","",OFFSET(INDIRECT(A118),3,0,1,1))</f>
        <v/>
      </c>
      <c r="T163" s="39" t="str">
        <f aca="true">IF(OFFSET(INDIRECT(A118),3,1,1,1)="","",OFFSET(INDIRECT(A118),3,1,1,1))</f>
        <v/>
      </c>
      <c r="U163" s="3" t="str">
        <f aca="false">LEFT(T163,1)</f>
        <v/>
      </c>
      <c r="V163" s="39" t="str">
        <f aca="true">IF(OFFSET(INDIRECT(A118),3,2,1,1)="","",OFFSET(INDIRECT(A118),3,2,1,1))</f>
        <v/>
      </c>
      <c r="W163" s="39" t="str">
        <f aca="true">IF(OFFSET(INDIRECT(A118),3,3,1,1)="","",OFFSET(INDIRECT(A118),3,3,1,1))</f>
        <v/>
      </c>
      <c r="X163" s="3" t="str">
        <f aca="false">IF(W163="","",CONCATENATE(S163,P120," ",T163," ",W163))</f>
        <v/>
      </c>
      <c r="Y163" s="3"/>
      <c r="Z163" s="3" t="str">
        <f aca="false">IF(W163="","",CONCATENATE(" ",Q146," ",S163," ",U163," ",W163))</f>
        <v/>
      </c>
      <c r="AA163" s="3"/>
      <c r="AB163" s="3"/>
      <c r="AC163" s="3" t="str">
        <f aca="false">IF(W163="","",IF(W164="",CONCATENATE(" ",$Q$39," ",S163,$P$38," ",U163,$P$38," ",W163),CONCATENATE(", ",S163,$P$38," ",U163,$P$38," ",W163)))</f>
        <v/>
      </c>
      <c r="AD163" s="3"/>
      <c r="AE163" s="3" t="str">
        <f aca="false">IF(W163="","",CONCATENATE(" ",Q121," ",T163," ",V163," ",W163))</f>
        <v/>
      </c>
      <c r="AF163" s="3" t="str">
        <f aca="false">UPPER(AE163)</f>
        <v/>
      </c>
      <c r="AG163" s="3"/>
      <c r="AH163" s="3" t="str">
        <f aca="false">IF(W163="","",IF(W164="",CONCATENATE(" ",Q121," ",S163,P120," ",W163),CONCATENATE(", ",S163,P120," ",W163)))</f>
        <v/>
      </c>
      <c r="AI163" s="3"/>
      <c r="AJ163" s="1"/>
    </row>
    <row r="164" customFormat="false" ht="14.6" hidden="false" customHeight="false" outlineLevel="0" collapsed="false">
      <c r="A164" s="157" t="s">
        <v>373</v>
      </c>
      <c r="B164" s="157"/>
      <c r="C164" s="3"/>
      <c r="D164" s="3"/>
      <c r="E164" s="3"/>
      <c r="F164" s="3"/>
      <c r="G164" s="3"/>
      <c r="H164" s="3"/>
      <c r="I164" s="3"/>
      <c r="J164" s="3"/>
      <c r="K164" s="3"/>
      <c r="L164" s="3"/>
      <c r="M164" s="3"/>
      <c r="N164" s="3"/>
      <c r="O164" s="3"/>
      <c r="P164" s="3"/>
      <c r="Q164" s="3" t="str">
        <f aca="false">IF(A166="","",", ")</f>
        <v>, </v>
      </c>
      <c r="R164" s="1"/>
      <c r="S164" s="39" t="str">
        <f aca="true">IF(OFFSET(INDIRECT(A118),4,0,1,1)="","",OFFSET(INDIRECT(A118),4,0,1,1))</f>
        <v/>
      </c>
      <c r="T164" s="39" t="str">
        <f aca="true">IF(OFFSET(INDIRECT(A118),4,1,1,1)="","",OFFSET(INDIRECT(A118),4,1,1,1))</f>
        <v/>
      </c>
      <c r="U164" s="3" t="str">
        <f aca="false">LEFT(T164,1)</f>
        <v/>
      </c>
      <c r="V164" s="39" t="str">
        <f aca="true">IF(OFFSET(INDIRECT(A118),4,2,1,1)="","",OFFSET(INDIRECT(A118),4,2,1,1))</f>
        <v/>
      </c>
      <c r="W164" s="39" t="str">
        <f aca="true">IF(OFFSET(INDIRECT(A118),4,3,1,1)="","",OFFSET(INDIRECT(A118),4,3,1,1))</f>
        <v/>
      </c>
      <c r="X164" s="3" t="str">
        <f aca="false">IF(W164="","",CONCATENATE(S164,P120," ",T164," ",W164))</f>
        <v/>
      </c>
      <c r="Y164" s="3"/>
      <c r="Z164" s="3" t="str">
        <f aca="false">IF(W164="","",CONCATENATE(" ",Q146," ",S164," ",U164," ",W164))</f>
        <v/>
      </c>
      <c r="AA164" s="3"/>
      <c r="AB164" s="3"/>
      <c r="AC164" s="3" t="str">
        <f aca="false">IF(W164="","",IF(W165="",CONCATENATE(" ",Q121," ",S164,P120," ",U164,P120," ",W164),CONCATENATE(", ",S164,P120," ",U164,P120," ",W164)))</f>
        <v/>
      </c>
      <c r="AD164" s="3"/>
      <c r="AE164" s="3" t="str">
        <f aca="false">IF(W164="","",CONCATENATE(" ",Q121," ",T164," ",V164," ",W164))</f>
        <v/>
      </c>
      <c r="AF164" s="3" t="str">
        <f aca="false">UPPER(AE164)</f>
        <v/>
      </c>
      <c r="AG164" s="3"/>
      <c r="AH164" s="3" t="str">
        <f aca="false">IF(W164="","",IF(W165="",CONCATENATE(" ",Q121," ",S164,P120," ",W164),CONCATENATE(", ",S164,P120," ",W164)))</f>
        <v/>
      </c>
      <c r="AI164" s="3"/>
      <c r="AJ164" s="1"/>
    </row>
    <row r="165" customFormat="false" ht="14.6" hidden="false" customHeight="false" outlineLevel="0" collapsed="false">
      <c r="A165" s="3" t="s">
        <v>25</v>
      </c>
      <c r="B165" s="3" t="s">
        <v>26</v>
      </c>
      <c r="C165" s="3" t="s">
        <v>27</v>
      </c>
      <c r="D165" s="3" t="s">
        <v>28</v>
      </c>
      <c r="E165" s="3" t="s">
        <v>29</v>
      </c>
      <c r="F165" s="3" t="s">
        <v>30</v>
      </c>
      <c r="G165" s="3" t="s">
        <v>31</v>
      </c>
      <c r="H165" s="3"/>
      <c r="I165" s="3" t="s">
        <v>359</v>
      </c>
      <c r="J165" s="3"/>
      <c r="K165" s="3"/>
      <c r="L165" s="3"/>
      <c r="M165" s="3"/>
      <c r="N165" s="3"/>
      <c r="O165" s="3"/>
      <c r="P165" s="3"/>
      <c r="Q165" s="3"/>
      <c r="R165" s="1"/>
      <c r="S165" s="39" t="str">
        <f aca="true">IF(OFFSET(INDIRECT(A118),5,0,1,1)="","",OFFSET(INDIRECT(A118),5,0,1,1))</f>
        <v/>
      </c>
      <c r="T165" s="39" t="str">
        <f aca="true">IF(OFFSET(INDIRECT(A118),5,1,1,1)="","",OFFSET(INDIRECT(A118),5,1,1,1))</f>
        <v/>
      </c>
      <c r="U165" s="3" t="str">
        <f aca="false">LEFT(T165,1)</f>
        <v/>
      </c>
      <c r="V165" s="39" t="str">
        <f aca="true">IF(OFFSET(INDIRECT(A118),5,2,1,1)="","",OFFSET(INDIRECT(A118),5,2,1,1))</f>
        <v/>
      </c>
      <c r="W165" s="39" t="str">
        <f aca="true">IF(OFFSET(INDIRECT(A118),5,3,1,1)="","",OFFSET(INDIRECT(A118),5,3,1,1))</f>
        <v/>
      </c>
      <c r="X165" s="3" t="str">
        <f aca="false">IF(W165="","",CONCATENATE(S165,P120," ",T165," ",W165))</f>
        <v/>
      </c>
      <c r="Y165" s="3"/>
      <c r="Z165" s="3" t="str">
        <f aca="false">IF(W165="","",CONCATENATE(" ",Q146," ",S165," ",U165," ",W165))</f>
        <v/>
      </c>
      <c r="AA165" s="3"/>
      <c r="AB165" s="3"/>
      <c r="AC165" s="3" t="str">
        <f aca="false">IF(W165="","",IF(W166="",CONCATENATE(" ",Q121," ",S165,P120," ",U165,P120," ",W165),CONCATENATE(", ",S165,P120," ",U165,P120," ",W165)))</f>
        <v/>
      </c>
      <c r="AD165" s="3"/>
      <c r="AE165" s="3" t="str">
        <f aca="false">IF(W165="","",CONCATENATE(" ",Q121," ",T165," ",V165," ",W165))</f>
        <v/>
      </c>
      <c r="AF165" s="3" t="str">
        <f aca="false">UPPER(AE165)</f>
        <v/>
      </c>
      <c r="AG165" s="3"/>
      <c r="AH165" s="3" t="str">
        <f aca="false">IF(W165="","",IF(W166="",CONCATENATE(" ",Q121," ",S165,P120," ",W165),CONCATENATE(", ",S165,P120," ",W165)))</f>
        <v/>
      </c>
      <c r="AI165" s="3"/>
      <c r="AJ165" s="1"/>
    </row>
    <row r="166" customFormat="false" ht="15" hidden="false" customHeight="true" outlineLevel="0" collapsed="false">
      <c r="A166" s="39" t="str">
        <f aca="false">IF(Form!$J$61="","",Form!$J$61)</f>
        <v>Mr</v>
      </c>
      <c r="B166" s="39" t="str">
        <f aca="false">IF(Form!$K$61="","",Form!$K$61)</f>
        <v>Jean-Pierre</v>
      </c>
      <c r="C166" s="39" t="str">
        <f aca="false">IF(Form!$L$61="","",Form!$L$61)</f>
        <v/>
      </c>
      <c r="D166" s="39" t="str">
        <f aca="false">IF(Form!$M$61="","",Form!$M$61)</f>
        <v>Panchaud  MRICS FFPWS</v>
      </c>
      <c r="E166" s="39" t="str">
        <f aca="false">IF(Form!$N$61="","",Form!$N$61)</f>
        <v/>
      </c>
      <c r="F166" s="39" t="str">
        <f aca="false">IF(Form!$O$61="","",Form!$O$61)</f>
        <v>Male</v>
      </c>
      <c r="G166" s="39" t="str">
        <f aca="false">IF(Form!$P$61="","",Form!$P$61)</f>
        <v> 020 8396 6180</v>
      </c>
      <c r="H166" s="3"/>
      <c r="I166" s="171" t="str">
        <f aca="false">CONCATENATE(IF(A166="","",A166),IF(B166="","",B166),IF(C166="","",C166),IF(D166="","",D166),IF(E166="","",E166),IF(F166="","",F166),IF(G166="","",G166))</f>
        <v>MrJean-PierrePanchaud  MRICS FFPWSMale 020 8396 6180</v>
      </c>
      <c r="J166" s="171"/>
      <c r="K166" s="171"/>
      <c r="L166" s="171"/>
      <c r="M166" s="171"/>
      <c r="N166" s="171"/>
      <c r="O166" s="171"/>
      <c r="P166" s="113"/>
      <c r="Q166" s="113"/>
      <c r="R166" s="1"/>
      <c r="S166" s="39" t="str">
        <f aca="true">IF(OFFSET(INDIRECT(A118),6,0,1,1)="","",OFFSET(INDIRECT(A118),6,0,1,1))</f>
        <v/>
      </c>
      <c r="T166" s="39" t="str">
        <f aca="true">IF(OFFSET(INDIRECT(A118),6,1,1,1)="","",OFFSET(INDIRECT(A118),6,1,1,1))</f>
        <v/>
      </c>
      <c r="U166" s="3" t="str">
        <f aca="false">LEFT(T166,1)</f>
        <v/>
      </c>
      <c r="V166" s="39" t="str">
        <f aca="true">IF(OFFSET(INDIRECT(A118),6,2,1,1)="","",OFFSET(INDIRECT(A118),6,2,1,1))</f>
        <v/>
      </c>
      <c r="W166" s="39" t="str">
        <f aca="true">IF(OFFSET(INDIRECT(A118),6,3,1,1)="","",OFFSET(INDIRECT(A118),6,3,1,1))</f>
        <v/>
      </c>
      <c r="X166" s="3" t="str">
        <f aca="false">IF(W166="","",CONCATENATE(S166,P120," ",T166," ",W166))</f>
        <v/>
      </c>
      <c r="Y166" s="3"/>
      <c r="Z166" s="3" t="str">
        <f aca="false">IF(W166="","",CONCATENATE(" ",Q146," ",S166," ",U166," ",W166))</f>
        <v/>
      </c>
      <c r="AA166" s="3"/>
      <c r="AB166" s="3"/>
      <c r="AC166" s="3" t="str">
        <f aca="false">IF(W166="","",IF(W167="",CONCATENATE(" ",Q121," ",S166,P120," ",U166,P120," ",W166),CONCATENATE(", ",S166,P120," ",U166,P120," ",W166)))</f>
        <v/>
      </c>
      <c r="AD166" s="3"/>
      <c r="AE166" s="3" t="str">
        <f aca="false">IF(W166="","",CONCATENATE(" ",Q121," ",T166," ",V166," ",W166))</f>
        <v/>
      </c>
      <c r="AF166" s="3" t="str">
        <f aca="false">UPPER(AE166)</f>
        <v/>
      </c>
      <c r="AG166" s="3"/>
      <c r="AH166" s="3" t="str">
        <f aca="false">IF(W166="","",IF(W167="",CONCATENATE(" ",Q121," ",S166,P120," ",W166),CONCATENATE(", ",S166,P120," ",W166)))</f>
        <v/>
      </c>
      <c r="AI166" s="3"/>
      <c r="AJ166" s="1"/>
    </row>
    <row r="167" customFormat="false" ht="14.6" hidden="false" customHeight="false" outlineLevel="0" collapsed="false">
      <c r="A167" s="3"/>
      <c r="B167" s="3"/>
      <c r="C167" s="3"/>
      <c r="D167" s="3"/>
      <c r="E167" s="3"/>
      <c r="F167" s="3"/>
      <c r="G167" s="3"/>
      <c r="H167" s="3"/>
      <c r="I167" s="3"/>
      <c r="J167" s="3"/>
      <c r="K167" s="3"/>
      <c r="L167" s="174"/>
      <c r="M167" s="174"/>
      <c r="N167" s="3"/>
      <c r="O167" s="3"/>
      <c r="P167" s="3"/>
      <c r="Q167" s="3"/>
      <c r="R167" s="1"/>
      <c r="S167" s="184" t="str">
        <f aca="true">IF(OFFSET(INDIRECT(A118),55,0,1,1)="","",OFFSET(INDIRECT(A118),55,0,1,1))</f>
        <v/>
      </c>
      <c r="T167" s="184"/>
    </row>
    <row r="168" customFormat="false" ht="14.6" hidden="false" customHeight="false" outlineLevel="0" collapsed="false">
      <c r="A168" s="3"/>
      <c r="B168" s="3"/>
      <c r="C168" s="3"/>
      <c r="D168" s="3"/>
      <c r="E168" s="3"/>
      <c r="F168" s="3"/>
      <c r="G168" s="3"/>
      <c r="H168" s="3"/>
      <c r="I168" s="3" t="s">
        <v>360</v>
      </c>
      <c r="J168" s="3"/>
      <c r="K168" s="3"/>
      <c r="L168" s="174"/>
      <c r="M168" s="174"/>
      <c r="N168" s="3"/>
      <c r="O168" s="3"/>
      <c r="P168" s="3"/>
      <c r="Q168" s="3"/>
      <c r="R168" s="1"/>
      <c r="S168" s="184" t="str">
        <f aca="true">IF(OFFSET(INDIRECT(A118),63,3,1,1)="","",OFFSET(INDIRECT(A118),63,3,1,1))</f>
        <v/>
      </c>
      <c r="T168" s="184"/>
    </row>
    <row r="169" customFormat="false" ht="15" hidden="false" customHeight="true" outlineLevel="0" collapsed="false">
      <c r="A169" s="3"/>
      <c r="B169" s="3"/>
      <c r="C169" s="3"/>
      <c r="D169" s="3"/>
      <c r="E169" s="3"/>
      <c r="F169" s="3"/>
      <c r="G169" s="3"/>
      <c r="H169" s="3"/>
      <c r="I169" s="176" t="str">
        <f aca="false">CONCATENATE(IF(A166="","",A166),IF(A166="","",CHAR(10)),IF(B166="","",B166),IF(C166="","",C166),IF(C166="","",CHAR(10)),IF(D166="","",D166),IF(D166="","",CHAR(10)),IF(E166="","",E166),IF(E166="","",CHAR(10)),IF(F166="","",F166),IF(F166="","",CHAR(10)),IF(G166="","",G166))</f>
        <v>Mr
Jean-PierrePanchaud  MRICS FFPWS
Male
 020 8396 6180</v>
      </c>
      <c r="J169" s="176"/>
      <c r="K169" s="176"/>
      <c r="L169" s="174"/>
      <c r="M169" s="174"/>
      <c r="N169" s="3"/>
      <c r="O169" s="3"/>
      <c r="P169" s="3"/>
      <c r="Q169" s="3"/>
      <c r="R169" s="1"/>
      <c r="S169" s="184" t="str">
        <f aca="true">IF(OFFSET(INDIRECT(A118),83,5,1,1)="","",OFFSET(INDIRECT(A118),83,5,1,1))</f>
        <v>Section 6(1)</v>
      </c>
      <c r="T169" s="184"/>
    </row>
    <row r="170" customFormat="false" ht="14.6" hidden="false" customHeight="false" outlineLevel="0" collapsed="false">
      <c r="A170" s="3"/>
      <c r="B170" s="3"/>
      <c r="C170" s="3"/>
      <c r="D170" s="3"/>
      <c r="E170" s="3"/>
      <c r="F170" s="3"/>
      <c r="G170" s="3"/>
      <c r="H170" s="3"/>
      <c r="I170" s="176"/>
      <c r="J170" s="176"/>
      <c r="K170" s="176"/>
      <c r="L170" s="174"/>
      <c r="M170" s="174"/>
      <c r="N170" s="3"/>
      <c r="O170" s="3"/>
      <c r="P170" s="3"/>
      <c r="Q170" s="3"/>
      <c r="R170" s="1"/>
      <c r="S170" s="184"/>
      <c r="T170" s="184"/>
    </row>
    <row r="171" customFormat="false" ht="14.6" hidden="false" customHeight="false" outlineLevel="0" collapsed="false">
      <c r="A171" s="3"/>
      <c r="B171" s="3"/>
      <c r="C171" s="3"/>
      <c r="D171" s="3"/>
      <c r="E171" s="3"/>
      <c r="F171" s="3"/>
      <c r="G171" s="3"/>
      <c r="H171" s="3"/>
      <c r="I171" s="176"/>
      <c r="J171" s="176"/>
      <c r="K171" s="176"/>
      <c r="L171" s="174"/>
      <c r="M171" s="174"/>
      <c r="N171" s="3"/>
      <c r="O171" s="3"/>
      <c r="P171" s="3"/>
      <c r="Q171" s="3"/>
      <c r="R171" s="1"/>
      <c r="S171" s="185" t="str">
        <f aca="false">CONCATENATE(IF(S167="","",CONCATENATE(S167,", ")),IF(S168="","",CONCATENATE(S168,", ")),IF(S169="","",CONCATENATE(S169,", ")))</f>
        <v>Section 6(1), </v>
      </c>
      <c r="T171" s="185"/>
      <c r="U171" s="185"/>
      <c r="V171" s="185"/>
      <c r="W171" s="185"/>
      <c r="X171" s="185"/>
    </row>
    <row r="172" customFormat="false" ht="14.6" hidden="false" customHeight="false" outlineLevel="0" collapsed="false">
      <c r="A172" s="3"/>
      <c r="B172" s="3"/>
      <c r="C172" s="3"/>
      <c r="D172" s="3"/>
      <c r="E172" s="3"/>
      <c r="F172" s="3"/>
      <c r="G172" s="3"/>
      <c r="H172" s="3"/>
      <c r="I172" s="176"/>
      <c r="J172" s="176"/>
      <c r="K172" s="176"/>
      <c r="L172" s="3"/>
      <c r="M172" s="3"/>
      <c r="N172" s="3"/>
      <c r="O172" s="3"/>
      <c r="P172" s="3"/>
      <c r="Q172" s="3"/>
      <c r="R172" s="1"/>
    </row>
    <row r="173" customFormat="false" ht="14.6" hidden="false" customHeight="false" outlineLevel="0" collapsed="false">
      <c r="A173" s="3"/>
      <c r="B173" s="3"/>
      <c r="C173" s="3"/>
      <c r="D173" s="3"/>
      <c r="E173" s="3"/>
      <c r="F173" s="3"/>
      <c r="G173" s="3"/>
      <c r="H173" s="3"/>
      <c r="I173" s="176"/>
      <c r="J173" s="176"/>
      <c r="K173" s="176"/>
      <c r="L173" s="3"/>
      <c r="M173" s="3"/>
      <c r="N173" s="3"/>
      <c r="O173" s="3"/>
      <c r="P173" s="3"/>
      <c r="Q173" s="3"/>
      <c r="R173" s="1"/>
    </row>
    <row r="174" customFormat="false" ht="14.6" hidden="false" customHeight="false" outlineLevel="0" collapsed="false">
      <c r="A174" s="3"/>
      <c r="B174" s="3"/>
      <c r="C174" s="3"/>
      <c r="D174" s="3"/>
      <c r="E174" s="3"/>
      <c r="F174" s="3"/>
      <c r="G174" s="3"/>
      <c r="H174" s="3"/>
      <c r="I174" s="176"/>
      <c r="J174" s="176"/>
      <c r="K174" s="176"/>
      <c r="L174" s="3"/>
      <c r="M174" s="3"/>
      <c r="N174" s="3"/>
      <c r="O174" s="3"/>
      <c r="P174" s="3"/>
      <c r="Q174" s="3"/>
      <c r="R174" s="1"/>
    </row>
    <row r="175" customFormat="false" ht="14.6" hidden="false" customHeight="false" outlineLevel="0" collapsed="false">
      <c r="A175" s="3"/>
      <c r="B175" s="3"/>
      <c r="C175" s="3"/>
      <c r="D175" s="3"/>
      <c r="E175" s="3"/>
      <c r="F175" s="3"/>
      <c r="G175" s="3"/>
      <c r="H175" s="3"/>
      <c r="I175" s="174"/>
      <c r="J175" s="174"/>
      <c r="K175" s="174"/>
      <c r="L175" s="3"/>
      <c r="M175" s="3"/>
      <c r="N175" s="3"/>
      <c r="O175" s="3"/>
      <c r="P175" s="3"/>
      <c r="Q175" s="3"/>
      <c r="R175" s="1"/>
    </row>
    <row r="176" customFormat="false" ht="14.6" hidden="false" customHeight="false" outlineLevel="0" collapsed="false">
      <c r="A176" s="157" t="s">
        <v>374</v>
      </c>
      <c r="B176" s="157"/>
      <c r="C176" s="3"/>
      <c r="D176" s="3"/>
      <c r="E176" s="3"/>
      <c r="F176" s="3"/>
      <c r="G176" s="3"/>
      <c r="H176" s="3"/>
      <c r="I176" s="3"/>
      <c r="J176" s="3"/>
      <c r="K176" s="3"/>
      <c r="L176" s="3"/>
      <c r="M176" s="3"/>
      <c r="N176" s="3"/>
      <c r="O176" s="3"/>
      <c r="P176" s="3"/>
      <c r="Q176" s="3" t="str">
        <f aca="false">IF(A178="","",", ")</f>
        <v>, </v>
      </c>
      <c r="R176" s="1"/>
    </row>
    <row r="177" customFormat="false" ht="14.6" hidden="false" customHeight="false" outlineLevel="0" collapsed="false">
      <c r="A177" s="3" t="s">
        <v>25</v>
      </c>
      <c r="B177" s="3" t="s">
        <v>26</v>
      </c>
      <c r="C177" s="3" t="s">
        <v>27</v>
      </c>
      <c r="D177" s="3" t="s">
        <v>28</v>
      </c>
      <c r="E177" s="3" t="s">
        <v>29</v>
      </c>
      <c r="F177" s="3" t="s">
        <v>30</v>
      </c>
      <c r="G177" s="3" t="s">
        <v>31</v>
      </c>
      <c r="H177" s="3"/>
      <c r="I177" s="3" t="s">
        <v>359</v>
      </c>
      <c r="J177" s="3"/>
      <c r="K177" s="3"/>
      <c r="L177" s="3"/>
      <c r="M177" s="3"/>
      <c r="N177" s="3"/>
      <c r="O177" s="3"/>
      <c r="P177" s="3"/>
      <c r="Q177" s="3"/>
      <c r="R177" s="1"/>
    </row>
    <row r="178" customFormat="false" ht="15" hidden="false" customHeight="true" outlineLevel="0" collapsed="false">
      <c r="A178" s="39" t="str">
        <f aca="false">IF(Form!$J$65="","",Form!$J$65)</f>
        <v>Third Surveyor</v>
      </c>
      <c r="B178" s="39" t="str">
        <f aca="false">IF(Form!$K$65="","",Form!$K$65)</f>
        <v/>
      </c>
      <c r="C178" s="39" t="str">
        <f aca="false">IF(Form!$L$65="","",Form!$L$65)</f>
        <v/>
      </c>
      <c r="D178" s="39" t="str">
        <f aca="false">IF(Form!$M$65="","",Form!$M$65)</f>
        <v/>
      </c>
      <c r="E178" s="39" t="str">
        <f aca="false">IF(Form!$N$65="","",Form!$N$65)</f>
        <v/>
      </c>
      <c r="F178" s="39" t="str">
        <f aca="false">IF(Form!$O$65="","",Form!$O$65)</f>
        <v/>
      </c>
      <c r="G178" s="39" t="str">
        <f aca="false">IF(Form!$P$65="","",Form!$P$65)</f>
        <v/>
      </c>
      <c r="H178" s="3"/>
      <c r="I178" s="171" t="str">
        <f aca="false">CONCATENATE(IF(A178="","",A178),IF(B178="","",B178),IF(C178="","",C178),IF(D178="","",D178),IF(E178="","",E178),IF(F178="","",F178),IF(G178="","",G178))</f>
        <v>Third Surveyor</v>
      </c>
      <c r="J178" s="171"/>
      <c r="K178" s="171"/>
      <c r="L178" s="171"/>
      <c r="M178" s="171"/>
      <c r="N178" s="171"/>
      <c r="O178" s="171"/>
      <c r="P178" s="113"/>
      <c r="Q178" s="113"/>
      <c r="R178" s="1"/>
    </row>
    <row r="179" customFormat="false" ht="14.6" hidden="false" customHeight="false" outlineLevel="0" collapsed="false">
      <c r="A179" s="3"/>
      <c r="B179" s="3"/>
      <c r="C179" s="3"/>
      <c r="D179" s="3"/>
      <c r="E179" s="3"/>
      <c r="F179" s="3"/>
      <c r="G179" s="3"/>
      <c r="H179" s="3"/>
      <c r="I179" s="3"/>
      <c r="J179" s="3"/>
      <c r="K179" s="3"/>
      <c r="L179" s="174"/>
      <c r="M179" s="174"/>
      <c r="N179" s="3"/>
      <c r="O179" s="3"/>
      <c r="P179" s="3"/>
      <c r="Q179" s="3"/>
      <c r="R179" s="1"/>
    </row>
    <row r="180" customFormat="false" ht="14.6" hidden="false" customHeight="false" outlineLevel="0" collapsed="false">
      <c r="A180" s="3"/>
      <c r="B180" s="3"/>
      <c r="C180" s="3"/>
      <c r="D180" s="3"/>
      <c r="E180" s="3"/>
      <c r="F180" s="3"/>
      <c r="G180" s="3"/>
      <c r="H180" s="3"/>
      <c r="I180" s="3" t="s">
        <v>360</v>
      </c>
      <c r="J180" s="3"/>
      <c r="K180" s="3"/>
      <c r="L180" s="174"/>
      <c r="M180" s="174"/>
      <c r="N180" s="3"/>
      <c r="O180" s="3"/>
      <c r="P180" s="3"/>
      <c r="Q180" s="3"/>
      <c r="R180" s="1"/>
    </row>
    <row r="181" customFormat="false" ht="15" hidden="false" customHeight="true" outlineLevel="0" collapsed="false">
      <c r="A181" s="3"/>
      <c r="B181" s="3"/>
      <c r="C181" s="3"/>
      <c r="D181" s="3"/>
      <c r="E181" s="3"/>
      <c r="F181" s="3"/>
      <c r="G181" s="3"/>
      <c r="H181" s="3"/>
      <c r="I181" s="176" t="str">
        <f aca="false">CONCATENATE(IF(A178="","",A178),IF(A178="","",CHAR(10)),IF(B178="","",B178),IF(C178="","",C178),IF(C178="","",CHAR(10)),IF(D178="","",D178),IF(D178="","",CHAR(10)),IF(E178="","",E178),IF(E178="","",CHAR(10)),IF(F178="","",F178),IF(F178="","",CHAR(10)),IF(G178="","",G178))</f>
        <v>Third Surveyor
</v>
      </c>
      <c r="J181" s="176"/>
      <c r="K181" s="176"/>
      <c r="L181" s="174"/>
      <c r="M181" s="174"/>
      <c r="N181" s="3"/>
      <c r="O181" s="3"/>
      <c r="P181" s="3"/>
      <c r="Q181" s="3"/>
      <c r="R181" s="1"/>
    </row>
    <row r="182" customFormat="false" ht="14.6" hidden="false" customHeight="false" outlineLevel="0" collapsed="false">
      <c r="A182" s="3"/>
      <c r="B182" s="3"/>
      <c r="C182" s="3"/>
      <c r="D182" s="3"/>
      <c r="E182" s="3"/>
      <c r="F182" s="3"/>
      <c r="G182" s="3"/>
      <c r="H182" s="3"/>
      <c r="I182" s="176"/>
      <c r="J182" s="176"/>
      <c r="K182" s="176"/>
      <c r="L182" s="174"/>
      <c r="M182" s="174"/>
      <c r="N182" s="3"/>
      <c r="O182" s="3"/>
      <c r="P182" s="3"/>
      <c r="Q182" s="3"/>
      <c r="R182" s="1"/>
    </row>
    <row r="183" customFormat="false" ht="14.6" hidden="false" customHeight="false" outlineLevel="0" collapsed="false">
      <c r="A183" s="3"/>
      <c r="B183" s="3"/>
      <c r="C183" s="3"/>
      <c r="D183" s="3"/>
      <c r="E183" s="3"/>
      <c r="F183" s="3"/>
      <c r="G183" s="3"/>
      <c r="H183" s="3"/>
      <c r="I183" s="176"/>
      <c r="J183" s="176"/>
      <c r="K183" s="176"/>
      <c r="L183" s="174"/>
      <c r="M183" s="174"/>
      <c r="N183" s="3"/>
      <c r="O183" s="3"/>
      <c r="P183" s="3"/>
      <c r="Q183" s="3"/>
      <c r="R183" s="1"/>
    </row>
    <row r="184" customFormat="false" ht="14.6" hidden="false" customHeight="false" outlineLevel="0" collapsed="false">
      <c r="A184" s="3"/>
      <c r="B184" s="3"/>
      <c r="C184" s="3"/>
      <c r="D184" s="3"/>
      <c r="E184" s="3"/>
      <c r="F184" s="3"/>
      <c r="G184" s="3"/>
      <c r="H184" s="3"/>
      <c r="I184" s="176"/>
      <c r="J184" s="176"/>
      <c r="K184" s="176"/>
      <c r="L184" s="3"/>
      <c r="M184" s="3"/>
      <c r="N184" s="3"/>
      <c r="O184" s="3"/>
      <c r="P184" s="3"/>
      <c r="Q184" s="3"/>
      <c r="R184" s="1"/>
    </row>
    <row r="185" customFormat="false" ht="14.6" hidden="false" customHeight="false" outlineLevel="0" collapsed="false">
      <c r="A185" s="3"/>
      <c r="B185" s="3"/>
      <c r="C185" s="3"/>
      <c r="D185" s="3"/>
      <c r="E185" s="3"/>
      <c r="F185" s="3"/>
      <c r="G185" s="3"/>
      <c r="H185" s="3"/>
      <c r="I185" s="176"/>
      <c r="J185" s="176"/>
      <c r="K185" s="176"/>
      <c r="L185" s="3"/>
      <c r="M185" s="3"/>
      <c r="N185" s="3"/>
      <c r="O185" s="3"/>
      <c r="P185" s="3"/>
      <c r="Q185" s="3"/>
      <c r="R185" s="1"/>
    </row>
    <row r="186" customFormat="false" ht="14.6" hidden="false" customHeight="false" outlineLevel="0" collapsed="false">
      <c r="A186" s="3"/>
      <c r="B186" s="3"/>
      <c r="C186" s="3"/>
      <c r="D186" s="3"/>
      <c r="E186" s="3"/>
      <c r="F186" s="3"/>
      <c r="G186" s="3"/>
      <c r="H186" s="3"/>
      <c r="I186" s="176"/>
      <c r="J186" s="176"/>
      <c r="K186" s="176"/>
      <c r="L186" s="3"/>
      <c r="M186" s="3"/>
      <c r="N186" s="3"/>
      <c r="O186" s="3"/>
      <c r="P186" s="3"/>
      <c r="Q186" s="3"/>
      <c r="R186" s="1"/>
    </row>
    <row r="187" customFormat="false" ht="14.6" hidden="false" customHeight="false" outlineLevel="0" collapsed="false">
      <c r="A187" s="3"/>
      <c r="B187" s="3"/>
      <c r="C187" s="3"/>
      <c r="D187" s="3"/>
      <c r="E187" s="3"/>
      <c r="F187" s="3"/>
      <c r="G187" s="3"/>
      <c r="H187" s="3"/>
      <c r="I187" s="174"/>
      <c r="J187" s="174"/>
      <c r="K187" s="174"/>
      <c r="L187" s="3"/>
      <c r="M187" s="3"/>
      <c r="N187" s="3"/>
      <c r="O187" s="3"/>
      <c r="P187" s="3"/>
      <c r="Q187" s="3"/>
      <c r="R187" s="1"/>
    </row>
    <row r="188" customFormat="false" ht="14.6" hidden="false" customHeight="false" outlineLevel="0" collapsed="false">
      <c r="A188" s="157" t="s">
        <v>375</v>
      </c>
      <c r="B188" s="157"/>
      <c r="C188" s="3"/>
      <c r="D188" s="3"/>
      <c r="E188" s="3"/>
      <c r="F188" s="3"/>
      <c r="G188" s="3"/>
      <c r="H188" s="3"/>
      <c r="I188" s="3"/>
      <c r="J188" s="3"/>
      <c r="K188" s="3"/>
      <c r="L188" s="3"/>
      <c r="M188" s="3"/>
      <c r="N188" s="3"/>
      <c r="O188" s="3"/>
      <c r="P188" s="3"/>
      <c r="Q188" s="3" t="str">
        <f aca="false">IF(A190="","",", ")</f>
        <v>, </v>
      </c>
      <c r="R188" s="1"/>
    </row>
    <row r="189" customFormat="false" ht="14.6" hidden="false" customHeight="false" outlineLevel="0" collapsed="false">
      <c r="A189" s="3" t="s">
        <v>25</v>
      </c>
      <c r="B189" s="3" t="s">
        <v>26</v>
      </c>
      <c r="C189" s="3" t="s">
        <v>27</v>
      </c>
      <c r="D189" s="3" t="s">
        <v>28</v>
      </c>
      <c r="E189" s="3" t="s">
        <v>29</v>
      </c>
      <c r="F189" s="3" t="s">
        <v>30</v>
      </c>
      <c r="G189" s="3" t="s">
        <v>31</v>
      </c>
      <c r="H189" s="3"/>
      <c r="I189" s="3" t="s">
        <v>359</v>
      </c>
      <c r="J189" s="3"/>
      <c r="K189" s="3"/>
      <c r="L189" s="3"/>
      <c r="M189" s="3"/>
      <c r="N189" s="3"/>
      <c r="O189" s="3"/>
      <c r="P189" s="3"/>
      <c r="Q189" s="3"/>
      <c r="R189" s="1"/>
    </row>
    <row r="190" customFormat="false" ht="15" hidden="false" customHeight="true" outlineLevel="0" collapsed="false">
      <c r="A190" s="39" t="str">
        <f aca="false">IF(Form!$J$69="","",Form!$J$69)</f>
        <v>Company</v>
      </c>
      <c r="B190" s="39" t="str">
        <f aca="false">IF(Form!$K$69="","",Form!$K$69)</f>
        <v>House No</v>
      </c>
      <c r="C190" s="39" t="str">
        <f aca="false">IF(Form!$L$69="","",Form!$L$69)</f>
        <v>Road</v>
      </c>
      <c r="D190" s="39" t="str">
        <f aca="false">IF(Form!$M$69="","",Form!$M$69)</f>
        <v>Spare</v>
      </c>
      <c r="E190" s="39" t="str">
        <f aca="false">IF(Form!$N$69="","",Form!$N$69)</f>
        <v>Town</v>
      </c>
      <c r="F190" s="39" t="str">
        <f aca="false">IF(Form!$O$69="","",Form!$O$69)</f>
        <v>County</v>
      </c>
      <c r="G190" s="39" t="str">
        <f aca="false">IF(Form!$P$69="","",Form!$P$69)</f>
        <v>Post Code</v>
      </c>
      <c r="H190" s="3"/>
      <c r="I190" s="171" t="str">
        <f aca="false">CONCATENATE(IF(A190="","",A190),IF(B190="","",B190),IF(C190="","",C190),IF(D190="","",D190),IF(E190="","",E190),IF(F190="","",F190),IF(G190="","",G190))</f>
        <v>CompanyHouse NoRoadSpareTownCountyPost Code</v>
      </c>
      <c r="J190" s="171"/>
      <c r="K190" s="171"/>
      <c r="L190" s="171"/>
      <c r="M190" s="171"/>
      <c r="N190" s="171"/>
      <c r="O190" s="171"/>
      <c r="P190" s="113"/>
      <c r="Q190" s="113"/>
      <c r="R190" s="1"/>
    </row>
    <row r="191" customFormat="false" ht="14.6" hidden="false" customHeight="false" outlineLevel="0" collapsed="false">
      <c r="A191" s="3"/>
      <c r="B191" s="3"/>
      <c r="C191" s="3"/>
      <c r="D191" s="3"/>
      <c r="E191" s="3"/>
      <c r="F191" s="3"/>
      <c r="G191" s="3"/>
      <c r="H191" s="3"/>
      <c r="I191" s="3"/>
      <c r="J191" s="3"/>
      <c r="K191" s="3"/>
      <c r="L191" s="174"/>
      <c r="M191" s="174"/>
      <c r="N191" s="3"/>
      <c r="O191" s="3"/>
      <c r="P191" s="3"/>
      <c r="Q191" s="3"/>
      <c r="R191" s="1"/>
    </row>
    <row r="192" customFormat="false" ht="14.6" hidden="false" customHeight="false" outlineLevel="0" collapsed="false">
      <c r="A192" s="3"/>
      <c r="B192" s="3"/>
      <c r="C192" s="3"/>
      <c r="D192" s="3"/>
      <c r="E192" s="3"/>
      <c r="F192" s="3"/>
      <c r="G192" s="3"/>
      <c r="H192" s="3"/>
      <c r="I192" s="3" t="s">
        <v>360</v>
      </c>
      <c r="J192" s="3"/>
      <c r="K192" s="3"/>
      <c r="L192" s="174"/>
      <c r="M192" s="174"/>
      <c r="N192" s="3"/>
      <c r="O192" s="3"/>
      <c r="P192" s="3"/>
      <c r="Q192" s="3"/>
      <c r="R192" s="1"/>
    </row>
    <row r="193" customFormat="false" ht="15" hidden="false" customHeight="true" outlineLevel="0" collapsed="false">
      <c r="A193" s="3"/>
      <c r="B193" s="3"/>
      <c r="C193" s="3"/>
      <c r="D193" s="3"/>
      <c r="E193" s="3"/>
      <c r="F193" s="3"/>
      <c r="G193" s="3"/>
      <c r="H193" s="3"/>
      <c r="I193" s="176" t="str">
        <f aca="false">CONCATENATE(IF(A190="","",A190),IF(A190="","",CHAR(10)),IF(B190="","",B190),IF(C190="","",C190),IF(C190="","",CHAR(10)),IF(D190="","",D190),IF(D190="","",CHAR(10)),IF(E190="","",E190),IF(E190="","",CHAR(10)),IF(F190="","",F190),IF(F190="","",CHAR(10)),IF(G190="","",G190))</f>
        <v>Company
House NoRoad
Spare
Town
County
Post Code</v>
      </c>
      <c r="J193" s="176"/>
      <c r="K193" s="176"/>
      <c r="L193" s="174"/>
      <c r="M193" s="174"/>
      <c r="N193" s="3"/>
      <c r="O193" s="3"/>
      <c r="P193" s="3"/>
      <c r="Q193" s="3"/>
      <c r="R193" s="1"/>
    </row>
    <row r="194" customFormat="false" ht="14.6" hidden="false" customHeight="false" outlineLevel="0" collapsed="false">
      <c r="A194" s="3"/>
      <c r="B194" s="3"/>
      <c r="C194" s="3"/>
      <c r="D194" s="3"/>
      <c r="E194" s="3"/>
      <c r="F194" s="3"/>
      <c r="G194" s="3"/>
      <c r="H194" s="3"/>
      <c r="I194" s="176"/>
      <c r="J194" s="176"/>
      <c r="K194" s="176"/>
      <c r="L194" s="174"/>
      <c r="M194" s="174"/>
      <c r="N194" s="3"/>
      <c r="O194" s="3"/>
      <c r="P194" s="3"/>
      <c r="Q194" s="3"/>
      <c r="R194" s="1"/>
    </row>
    <row r="195" customFormat="false" ht="14.6" hidden="false" customHeight="false" outlineLevel="0" collapsed="false">
      <c r="A195" s="3"/>
      <c r="B195" s="3"/>
      <c r="C195" s="3"/>
      <c r="D195" s="3"/>
      <c r="E195" s="3"/>
      <c r="F195" s="3"/>
      <c r="G195" s="3"/>
      <c r="H195" s="3"/>
      <c r="I195" s="176"/>
      <c r="J195" s="176"/>
      <c r="K195" s="176"/>
      <c r="L195" s="174"/>
      <c r="M195" s="174"/>
      <c r="N195" s="3"/>
      <c r="O195" s="3"/>
      <c r="P195" s="3"/>
      <c r="Q195" s="3"/>
      <c r="R195" s="1"/>
    </row>
    <row r="196" customFormat="false" ht="14.6" hidden="false" customHeight="false" outlineLevel="0" collapsed="false">
      <c r="A196" s="3"/>
      <c r="B196" s="3"/>
      <c r="C196" s="3"/>
      <c r="D196" s="3"/>
      <c r="E196" s="3"/>
      <c r="F196" s="3"/>
      <c r="G196" s="3"/>
      <c r="H196" s="3"/>
      <c r="I196" s="176"/>
      <c r="J196" s="176"/>
      <c r="K196" s="176"/>
      <c r="L196" s="3"/>
      <c r="M196" s="3"/>
      <c r="N196" s="3"/>
      <c r="O196" s="3"/>
      <c r="P196" s="3"/>
      <c r="Q196" s="3"/>
      <c r="R196" s="1"/>
    </row>
    <row r="197" customFormat="false" ht="14.6" hidden="false" customHeight="false" outlineLevel="0" collapsed="false">
      <c r="A197" s="3"/>
      <c r="B197" s="3"/>
      <c r="C197" s="3"/>
      <c r="D197" s="3"/>
      <c r="E197" s="3"/>
      <c r="F197" s="3"/>
      <c r="G197" s="3"/>
      <c r="H197" s="3"/>
      <c r="I197" s="176"/>
      <c r="J197" s="176"/>
      <c r="K197" s="176"/>
      <c r="L197" s="3"/>
      <c r="M197" s="3"/>
      <c r="N197" s="3"/>
      <c r="O197" s="3"/>
      <c r="P197" s="3"/>
      <c r="Q197" s="3"/>
      <c r="R197" s="1"/>
    </row>
    <row r="198" customFormat="false" ht="14.6" hidden="false" customHeight="false" outlineLevel="0" collapsed="false">
      <c r="A198" s="3"/>
      <c r="B198" s="3"/>
      <c r="C198" s="3"/>
      <c r="D198" s="3"/>
      <c r="E198" s="3"/>
      <c r="F198" s="3"/>
      <c r="G198" s="3"/>
      <c r="H198" s="3"/>
      <c r="I198" s="176"/>
      <c r="J198" s="176"/>
      <c r="K198" s="176"/>
      <c r="L198" s="3"/>
      <c r="M198" s="3"/>
      <c r="N198" s="3"/>
      <c r="O198" s="3"/>
      <c r="P198" s="3"/>
      <c r="Q198" s="3"/>
      <c r="R198" s="1"/>
    </row>
    <row r="199" customFormat="false" ht="14.6" hidden="false" customHeight="false" outlineLevel="0" collapsed="false">
      <c r="A199" s="3"/>
      <c r="B199" s="3"/>
      <c r="C199" s="3"/>
      <c r="D199" s="3"/>
      <c r="E199" s="3"/>
      <c r="F199" s="3"/>
      <c r="G199" s="3"/>
      <c r="H199" s="3"/>
      <c r="I199" s="174"/>
      <c r="J199" s="174"/>
      <c r="K199" s="174"/>
      <c r="L199" s="3"/>
      <c r="M199" s="3"/>
      <c r="N199" s="3"/>
      <c r="O199" s="3"/>
      <c r="P199" s="3"/>
      <c r="Q199" s="3"/>
      <c r="R199" s="1"/>
    </row>
    <row r="200" customFormat="false" ht="15" hidden="false" customHeight="false" outlineLevel="0" collapsed="false">
      <c r="A200" s="142" t="s">
        <v>378</v>
      </c>
    </row>
    <row r="201" customFormat="false" ht="15" hidden="false" customHeight="false" outlineLevel="0" collapsed="false">
      <c r="A201" s="178" t="s">
        <v>379</v>
      </c>
      <c r="B201" s="179"/>
      <c r="C201" s="179"/>
      <c r="D201" s="1" t="n">
        <f aca="false">IF(B203="Male","owner",IF(B203="Female","owner",IF(B203="Married","owners",IF(B203="Plural","owners",IF(B203="Company","owners",)))))</f>
        <v>0</v>
      </c>
      <c r="E201" s="1"/>
      <c r="F201" s="1"/>
      <c r="G201" s="1"/>
      <c r="H201" s="1"/>
      <c r="I201" s="1" t="n">
        <f aca="false">IF(B203="Male","him",IF(B203="Female","her",IF(B203="Married","them",IF(B203="Plural","them",IF(B203="Company","them",)))))</f>
        <v>0</v>
      </c>
      <c r="J201" s="1" t="n">
        <f aca="false">IF(B203="Male","chooses",IF(B203="Female","chooses",IF(B203="Married","choose",IF(B203="Plural","choose",IF(B203="Company","choose",)))))</f>
        <v>0</v>
      </c>
      <c r="K201" s="1" t="n">
        <f aca="false">IF(B203="Male","exercises",IF(B203="Female","exercises",IF(B203="Married","exercise",IF(B203="Plural","exercise",IF(B203="Company","exercise",)))))</f>
        <v>0</v>
      </c>
      <c r="L201" s="1" t="n">
        <f aca="false">IF(B203="Male","requires",IF(B203="Female","requires",IF(B203="Married","require",IF(B203="Plural","require",IF(B203="Company","require",)))))</f>
        <v>0</v>
      </c>
      <c r="M201" s="1" t="n">
        <f aca="false">IF(B203="Male","am",IF(B203="Female","am",IF(B203="Married","are",IF(B203="Plural","are",IF(B203="Company","are",)))))</f>
        <v>0</v>
      </c>
      <c r="N201" s="1" t="n">
        <f aca="false">IF(B203="Male","I",IF(B203="Female","I",IF(B203="Married","we",IF(B203="Plural","we",IF(B203="Company","we",)))))</f>
        <v>0</v>
      </c>
      <c r="O201" s="1"/>
      <c r="P201" s="1"/>
      <c r="Q201" s="1"/>
      <c r="R201" s="1"/>
      <c r="S201" s="156" t="s">
        <v>364</v>
      </c>
      <c r="T201" s="156"/>
      <c r="U201" s="1" t="n">
        <f aca="false">IF(X202="Male","his",IF(X202="Female","her"))</f>
        <v>0</v>
      </c>
      <c r="V201" s="1"/>
      <c r="W201" s="1"/>
      <c r="X201" s="1"/>
      <c r="Y201" s="1"/>
      <c r="Z201" s="1"/>
      <c r="AA201" s="1"/>
      <c r="AB201" s="1"/>
      <c r="AC201" s="1" t="str">
        <f aca="false">IF(S202="","",".")</f>
        <v/>
      </c>
      <c r="AD201" s="1"/>
      <c r="AE201" s="1"/>
      <c r="AF201" s="1"/>
      <c r="AG201" s="1"/>
    </row>
    <row r="202" customFormat="false" ht="14.6" hidden="false" customHeight="false" outlineLevel="0" collapsed="false">
      <c r="A202" s="157" t="n">
        <f aca="false">IF(B203="Male","Adjoining Owner",IF(B203="Female","Adjoining Owner",IF(B203="Married","Adjoining Owners",IF(B203="Plural","Adjoining Owners",IF(B203="Company","Adjoining Owners",)))))</f>
        <v>0</v>
      </c>
      <c r="B202" s="157"/>
      <c r="C202" s="158" t="s">
        <v>165</v>
      </c>
      <c r="D202" s="73" t="n">
        <f aca="false">A202</f>
        <v>0</v>
      </c>
      <c r="E202" s="73"/>
      <c r="F202" s="73" t="str">
        <f aca="false">CONCATENATE("(",A202,")")</f>
        <v>(0)</v>
      </c>
      <c r="G202" s="73"/>
      <c r="H202" s="3" t="n">
        <f aca="false">IF(B203="Male","Owner",IF(B203="Female","Owner",IF(B203="Married","Owners",IF(B203="Plural","Owners",IF(B203="Company","Owners",)))))</f>
        <v>0</v>
      </c>
      <c r="I202" s="3" t="n">
        <f aca="false">IF(B203="Male","I",IF(B203="Female","I",IF(B203="Married","we",IF(B203="Plural","we",IF(B203="Company","we",)))))</f>
        <v>0</v>
      </c>
      <c r="J202" s="3" t="n">
        <f aca="false">IF(B203="Male","Adjoining Owner's",IF(B203="Female","Adjoining Owner's",IF(B203="Married","Adjoining Owners'",IF(B203="Plural","Adjoining Owners'",IF(B203="Company","Adjoining Owners'",)))))</f>
        <v>0</v>
      </c>
      <c r="K202" s="3"/>
      <c r="L202" s="3"/>
      <c r="M202" s="3" t="n">
        <f aca="false">IF(B203="Male","me",IF(B203="Female","me",IF(B203="Married","us",IF(B203="Plural","us",IF(B203="Company","us",)))))</f>
        <v>0</v>
      </c>
      <c r="N202" s="3" t="n">
        <f aca="false">IF(B203="Male","myself",IF(B203="Female","myself",IF(B203="Married","ourselves",IF(B203="Plural","ourselves",IF(B203="Company","ourselves",)))))</f>
        <v>0</v>
      </c>
      <c r="O202" s="3" t="n">
        <f aca="false">IF(B203="Male","is",IF(B203="Female","is",IF(B203="Married","are",IF(B203="Plural","are",IF(B203="Company","are",)))))</f>
        <v>0</v>
      </c>
      <c r="P202" s="150" t="str">
        <f aca="false">IF(A205="","",".")</f>
        <v/>
      </c>
      <c r="Q202" s="3"/>
      <c r="R202" s="1"/>
      <c r="S202" s="159" t="str">
        <f aca="true">IF(OFFSET(INDIRECT(A200),42,0,1,1)="","",OFFSET(INDIRECT(A200),42,0,1,1))</f>
        <v/>
      </c>
      <c r="T202" s="159" t="str">
        <f aca="true">IF(OFFSET(INDIRECT(A200),42,1,1,1)="","",OFFSET(INDIRECT(A200),42,1,1,1))</f>
        <v/>
      </c>
      <c r="U202" s="3" t="str">
        <f aca="false">LEFT(T202,1)</f>
        <v/>
      </c>
      <c r="V202" s="159" t="str">
        <f aca="true">IF(OFFSET(INDIRECT(A200),42,2,1,1)="","",OFFSET(INDIRECT(A200),42,2,1,1))</f>
        <v/>
      </c>
      <c r="W202" s="159" t="str">
        <f aca="true">IF(OFFSET(INDIRECT(A200),42,3,1,1)="","",OFFSET(INDIRECT(A200),42,3,1,1))</f>
        <v/>
      </c>
      <c r="X202" s="159" t="str">
        <f aca="true">IF(OFFSET(INDIRECT(A200),42,5,1,1)="","",OFFSET(INDIRECT(A200),42,5,1,1))</f>
        <v/>
      </c>
      <c r="Y202" s="1" t="str">
        <f aca="false">CONCATENATE(S202,AC201," ",T202," ",W202)</f>
        <v>  </v>
      </c>
      <c r="Z202" s="1"/>
      <c r="AA202" s="1"/>
      <c r="AB202" s="1"/>
      <c r="AC202" s="1"/>
      <c r="AD202" s="1"/>
      <c r="AE202" s="1"/>
      <c r="AF202" s="1"/>
      <c r="AG202" s="1"/>
    </row>
    <row r="203" customFormat="false" ht="14.6" hidden="false" customHeight="false" outlineLevel="0" collapsed="false">
      <c r="A203" s="161" t="s">
        <v>338</v>
      </c>
      <c r="B203" s="39" t="str">
        <f aca="true">IF(OFFSET(INDIRECT(A200),2,5,1,1)="","",OFFSET(INDIRECT(A200),2,5,1,1))</f>
        <v/>
      </c>
      <c r="C203" s="39" t="str">
        <f aca="true">IF(OFFSET(INDIRECT(A200),5,5,1,1)="","",OFFSET(INDIRECT(A200),5,5,1,1))</f>
        <v/>
      </c>
      <c r="D203" s="3"/>
      <c r="E203" s="3" t="s">
        <v>339</v>
      </c>
      <c r="F203" s="3" t="s">
        <v>340</v>
      </c>
      <c r="G203" s="3" t="n">
        <f aca="false">IF(B203="Male","I",IF(B203="Female","I",IF(B203="Married","We",IF(B203="Plural","We",IF(B203="Company","We",)))))</f>
        <v>0</v>
      </c>
      <c r="H203" s="3" t="n">
        <f aca="false">IF(B203="Male","my",IF(B203="Female","my",IF(B203="Married","our",IF(B203="Plural","our",IF(B203="Company","our",)))))</f>
        <v>0</v>
      </c>
      <c r="I203" s="3" t="n">
        <f aca="false">IF(B203="Male","his",IF(B203="Female","her",IF(B203="Married","their",IF(B203="Plural","their",IF(B203="Company","their",)))))</f>
        <v>0</v>
      </c>
      <c r="J203" s="3" t="n">
        <f aca="false">IF(B203="Male","he",IF(B203="Female","she",IF(B203="Married","they",IF(B203="Plural","they",IF(B203="Company","they",)))))</f>
        <v>0</v>
      </c>
      <c r="K203" s="3" t="n">
        <f aca="false">IF(B203="Male","does",IF(B203="Female","does",IF(B203="Married","do",IF(B203="Plural","do",IF(B203="Company","do",)))))</f>
        <v>0</v>
      </c>
      <c r="L203" s="3" t="n">
        <f aca="false">IF(B203="Male","has",IF(B203="Female","has",IF(B203="Married","have",IF(B203="Plural","have",IF(B203="Company","have",)))))</f>
        <v>0</v>
      </c>
      <c r="M203" s="3" t="n">
        <f aca="false">IF(B203="Male","I am/am not",IF(B203="Female","I am/am not",IF(B203="Married","We are/are not",IF(B203="Plural","We are/are not",IF(B203="Company","We are/are not",)))))</f>
        <v>0</v>
      </c>
      <c r="N203" s="3" t="n">
        <f aca="false">IF(B203="Male","am/am not",IF(B203="Female","am/am not",IF(B203="Married","are/are not",IF(B203="Plural","are/are not",IF(B203="Company","are/are not",)))))</f>
        <v>0</v>
      </c>
      <c r="O203" s="3" t="n">
        <f aca="false">IF(B203="Male","myself",IF(B203="Female","myself",IF(B203="Married","ourselves",IF(B203="Plural","ourselves",IF(B203="Company","ourselves",)))))</f>
        <v>0</v>
      </c>
      <c r="P203" s="150" t="str">
        <f aca="false">IF(A206="","",".")</f>
        <v/>
      </c>
      <c r="Q203" s="150" t="str">
        <f aca="false">IF(A206="","","&amp;")</f>
        <v/>
      </c>
      <c r="R203" s="1"/>
      <c r="S203" s="159" t="str">
        <f aca="true">IF(OFFSET(INDIRECT(A200),45,0,1,1)="","",CONCATENATE((OFFSET(INDIRECT(A200),45,0,1,1)),", "))</f>
        <v/>
      </c>
      <c r="T203" s="159" t="str">
        <f aca="true">IF(OFFSET(INDIRECT(A200),45,1,1,1)="","",OFFSET(INDIRECT(A200),45,1,1,1))</f>
        <v/>
      </c>
      <c r="U203" s="159" t="str">
        <f aca="true">IF(OFFSET(INDIRECT(A200),45,2,1,1)="","",CONCATENATE(" ",(OFFSET(INDIRECT(A200),45,2,1,1)),", "))</f>
        <v/>
      </c>
      <c r="V203" s="159" t="str">
        <f aca="true">IF(OFFSET(INDIRECT(A200),45,3,1,1)="","",CONCATENATE((OFFSET(INDIRECT(A200),45,3,1,1)),", "))</f>
        <v/>
      </c>
      <c r="W203" s="159" t="str">
        <f aca="true">IF(OFFSET(INDIRECT(A200),45,4,1,1)="","",CONCATENATE((OFFSET(INDIRECT(A200),45,4,1,1)),", "))</f>
        <v/>
      </c>
      <c r="X203" s="159" t="str">
        <f aca="true">IF(OFFSET(INDIRECT(A200),45,5,1,1)="","",CONCATENATE((OFFSET(INDIRECT(A200),45,5,1,1)),", "))</f>
        <v/>
      </c>
      <c r="Y203" s="159" t="str">
        <f aca="true">IF(OFFSET(INDIRECT(A200),45,6,1,1)="","",OFFSET(INDIRECT(A200),45,6,1,1))</f>
        <v/>
      </c>
      <c r="Z203" s="1"/>
      <c r="AA203" s="162" t="str">
        <f aca="false">CONCATENATE(IF(S203="","",S203),IF(T203="","",T203),IF(U203="","",U203),IF(V203="","",V203),IF(W203="","",W203),IF(X203="","",X203),IF(Y203="","",Y203))</f>
        <v/>
      </c>
      <c r="AB203" s="162"/>
      <c r="AC203" s="162"/>
      <c r="AD203" s="162"/>
      <c r="AE203" s="162"/>
      <c r="AF203" s="162"/>
      <c r="AG203" s="162"/>
    </row>
    <row r="204" customFormat="false" ht="14.6" hidden="false" customHeight="false" outlineLevel="0" collapsed="false">
      <c r="A204" s="3" t="s">
        <v>2</v>
      </c>
      <c r="B204" s="3" t="s">
        <v>3</v>
      </c>
      <c r="C204" s="3" t="s">
        <v>342</v>
      </c>
      <c r="D204" s="3" t="s">
        <v>4</v>
      </c>
      <c r="E204" s="3" t="s">
        <v>5</v>
      </c>
      <c r="F204" s="3" t="s">
        <v>343</v>
      </c>
      <c r="G204" s="3"/>
      <c r="H204" s="3"/>
      <c r="I204" s="3"/>
      <c r="J204" s="3"/>
      <c r="K204" s="3" t="s">
        <v>344</v>
      </c>
      <c r="L204" s="3"/>
      <c r="M204" s="3" t="s">
        <v>345</v>
      </c>
      <c r="N204" s="3" t="s">
        <v>346</v>
      </c>
      <c r="O204" s="3"/>
      <c r="P204" s="3"/>
      <c r="Q204" s="3"/>
      <c r="R204" s="1"/>
      <c r="S204" s="159" t="str">
        <f aca="true">IF(OFFSET(INDIRECT(A200),45,0,1,1)="","",OFFSET(INDIRECT(A200),45,0,1,1))</f>
        <v/>
      </c>
      <c r="T204" s="159" t="str">
        <f aca="true">IF(OFFSET(INDIRECT(A200),45,1,1,1)="","",OFFSET(INDIRECT(A200),45,1,1,1))</f>
        <v/>
      </c>
      <c r="U204" s="159" t="str">
        <f aca="true">IF(OFFSET(INDIRECT(A200),45,2,1,1)="","",CONCATENATE(" ",OFFSET(INDIRECT(A200),45,2,1,1)))</f>
        <v/>
      </c>
      <c r="V204" s="159" t="str">
        <f aca="true">IF(OFFSET(INDIRECT(A200),45,3,1,1)="","",OFFSET(INDIRECT(A200),45,3,1,1))</f>
        <v/>
      </c>
      <c r="W204" s="159" t="str">
        <f aca="true">IF(OFFSET(INDIRECT(A200),45,4,1,1)="","",OFFSET(INDIRECT(A200),45,4,1,1))</f>
        <v/>
      </c>
      <c r="X204" s="159" t="str">
        <f aca="true">IF(OFFSET(INDIRECT(A200),45,5,1,1)="","",OFFSET(INDIRECT(A200),45,5,1,1))</f>
        <v/>
      </c>
      <c r="Y204" s="159" t="str">
        <f aca="true">IF(OFFSET(INDIRECT(A200),45,6,1,1)="","",OFFSET(INDIRECT(A200),45,6,1,1))</f>
        <v/>
      </c>
      <c r="Z204" s="1"/>
      <c r="AA204" s="1"/>
      <c r="AB204" s="1"/>
      <c r="AC204" s="1"/>
      <c r="AD204" s="1"/>
      <c r="AE204" s="1"/>
      <c r="AF204" s="1"/>
      <c r="AG204" s="1"/>
    </row>
    <row r="205" customFormat="false" ht="15" hidden="false" customHeight="false" outlineLevel="0" collapsed="false">
      <c r="A205" s="39" t="str">
        <f aca="true">IF(OFFSET(INDIRECT(A200),2,0,1,1)="","",OFFSET(INDIRECT(A200),2,0,1,1))</f>
        <v/>
      </c>
      <c r="B205" s="39" t="str">
        <f aca="true">IF(OFFSET(INDIRECT(A200),2,1,1,1)="","",OFFSET(INDIRECT(A200),2,1,1,1))</f>
        <v/>
      </c>
      <c r="C205" s="3" t="str">
        <f aca="false">LEFT(B205,1)</f>
        <v/>
      </c>
      <c r="D205" s="39" t="str">
        <f aca="true">IF(OFFSET(INDIRECT(A200),2,2,1,1)="","",OFFSET(INDIRECT(A200),2,2,1,1))</f>
        <v/>
      </c>
      <c r="E205" s="39" t="str">
        <f aca="true">IF(OFFSET(INDIRECT(A200),2,3,1,1)="","",OFFSET(INDIRECT(A200),2,3,1,1))</f>
        <v/>
      </c>
      <c r="F205" s="3" t="str">
        <f aca="false">CONCATENATE(A205,P202," ",B205," ",E205)</f>
        <v>  </v>
      </c>
      <c r="G205" s="3"/>
      <c r="H205" s="3" t="str">
        <f aca="false">CONCATENATE(A205," ",C205," ",E205)</f>
        <v>  </v>
      </c>
      <c r="I205" s="3"/>
      <c r="J205" s="3"/>
      <c r="K205" s="3" t="str">
        <f aca="false">CONCATENATE(A205,P202," ",C205,P202," ",E205)</f>
        <v>  </v>
      </c>
      <c r="L205" s="3"/>
      <c r="M205" s="3" t="str">
        <f aca="false">CONCATENATE(B205," ",D205," ",E205)</f>
        <v>  </v>
      </c>
      <c r="N205" s="3" t="str">
        <f aca="false">UPPER(M205)</f>
        <v>  </v>
      </c>
      <c r="O205" s="3"/>
      <c r="P205" s="3" t="str">
        <f aca="false">CONCATENATE(A205,P202," ",E205)</f>
        <v> </v>
      </c>
      <c r="Q205" s="3"/>
      <c r="R205" s="1"/>
      <c r="S205" s="1"/>
      <c r="T205" s="1"/>
      <c r="U205" s="1"/>
      <c r="V205" s="1"/>
      <c r="W205" s="1"/>
      <c r="X205" s="1"/>
      <c r="Y205" s="1"/>
      <c r="Z205" s="1"/>
      <c r="AA205" s="1"/>
      <c r="AB205" s="1"/>
      <c r="AC205" s="1"/>
      <c r="AD205" s="1"/>
      <c r="AE205" s="1"/>
      <c r="AF205" s="1"/>
      <c r="AG205" s="1"/>
    </row>
    <row r="206" customFormat="false" ht="15" hidden="false" customHeight="false" outlineLevel="0" collapsed="false">
      <c r="A206" s="39" t="str">
        <f aca="true">IF(OFFSET(INDIRECT(A200),3,0,1,1)="","",OFFSET(INDIRECT(A200),3,0,1,1))</f>
        <v/>
      </c>
      <c r="B206" s="39" t="str">
        <f aca="true">IF(OFFSET(INDIRECT(A200),3,1,1,1)="","",OFFSET(INDIRECT(A200),3,1,1,1))</f>
        <v/>
      </c>
      <c r="C206" s="3" t="str">
        <f aca="false">LEFT(B206,1)</f>
        <v/>
      </c>
      <c r="D206" s="39" t="str">
        <f aca="true">IF(OFFSET(INDIRECT(A200),3,2,1,1)="","",OFFSET(INDIRECT(A200),3,2,1,1))</f>
        <v/>
      </c>
      <c r="E206" s="39" t="str">
        <f aca="true">IF(OFFSET(INDIRECT(A200),3,3,1,1)="","",OFFSET(INDIRECT(A200),3,3,1,1))</f>
        <v/>
      </c>
      <c r="F206" s="3" t="str">
        <f aca="false">CONCATENATE(A206,P203," ",B206," ",E206)</f>
        <v>  </v>
      </c>
      <c r="G206" s="3"/>
      <c r="H206" s="3" t="str">
        <f aca="false">CONCATENATE(" ",Q203," ",A206," ",C206," ",E206)</f>
        <v>    </v>
      </c>
      <c r="I206" s="3"/>
      <c r="J206" s="3"/>
      <c r="K206" s="3" t="str">
        <f aca="false">CONCATENATE(" ",Q203," ",A206,P203," ",C206,P203," ",E206)</f>
        <v>    </v>
      </c>
      <c r="L206" s="3"/>
      <c r="M206" s="3" t="str">
        <f aca="false">CONCATENATE(" ",Q203," ",B206," ",D206," ",E206)</f>
        <v>    </v>
      </c>
      <c r="N206" s="3" t="str">
        <f aca="false">UPPER(M206)</f>
        <v>    </v>
      </c>
      <c r="O206" s="3"/>
      <c r="P206" s="3" t="str">
        <f aca="false">CONCATENATE(" ",Q203," ",A206,P203," ",E206)</f>
        <v>   </v>
      </c>
      <c r="Q206" s="3"/>
      <c r="R206" s="1"/>
      <c r="S206" s="156" t="s">
        <v>365</v>
      </c>
      <c r="T206" s="156"/>
      <c r="U206" s="1" t="n">
        <f aca="false">IF(X207="Male","his",IF(X207="Female","her"))</f>
        <v>0</v>
      </c>
      <c r="V206" s="1"/>
      <c r="W206" s="1"/>
      <c r="X206" s="1"/>
      <c r="Y206" s="1"/>
      <c r="Z206" s="1"/>
      <c r="AA206" s="1"/>
      <c r="AB206" s="1"/>
      <c r="AC206" s="1" t="str">
        <f aca="false">IF(S207="","",".")</f>
        <v/>
      </c>
      <c r="AD206" s="1"/>
      <c r="AE206" s="1"/>
      <c r="AF206" s="1"/>
      <c r="AG206" s="1"/>
    </row>
    <row r="207" customFormat="false" ht="14.6" hidden="false" customHeight="false" outlineLevel="0" collapsed="false">
      <c r="A207" s="3"/>
      <c r="B207" s="3"/>
      <c r="C207" s="3"/>
      <c r="D207" s="3"/>
      <c r="E207" s="3"/>
      <c r="F207" s="3"/>
      <c r="G207" s="3"/>
      <c r="H207" s="3"/>
      <c r="I207" s="3"/>
      <c r="J207" s="3"/>
      <c r="K207" s="3" t="str">
        <f aca="false">CONCATENATE(A205,P202," &amp; ",A206,P203," ",C205,P202," ",E205)</f>
        <v> &amp;   </v>
      </c>
      <c r="L207" s="3"/>
      <c r="M207" s="3"/>
      <c r="N207" s="3"/>
      <c r="O207" s="3"/>
      <c r="P207" s="3" t="str">
        <f aca="false">CONCATENATE(A205,P202," &amp; ",A206,P203," ",E205)</f>
        <v> &amp;  </v>
      </c>
      <c r="Q207" s="3"/>
      <c r="R207" s="1"/>
      <c r="S207" s="180" t="str">
        <f aca="true">IF(OFFSET(INDIRECT(A200),48,0,1,1)="","",OFFSET(INDIRECT(A200),48,0,1,1))</f>
        <v/>
      </c>
      <c r="T207" s="180" t="str">
        <f aca="true">IF(OFFSET(INDIRECT(A200),48,1,1,1)="","",OFFSET(INDIRECT(A200),48,1,1,1))</f>
        <v/>
      </c>
      <c r="U207" s="3" t="str">
        <f aca="false">LEFT(T207,1)</f>
        <v/>
      </c>
      <c r="V207" s="180" t="str">
        <f aca="true">IF(OFFSET(INDIRECT(A200),48,2,1,1)="","",OFFSET(INDIRECT(A200),48,2,1,1))</f>
        <v/>
      </c>
      <c r="W207" s="180" t="str">
        <f aca="true">IF(OFFSET(INDIRECT(A200),48,3,1,1)="","",OFFSET(INDIRECT(A200),48,3,1,1))</f>
        <v/>
      </c>
      <c r="X207" s="180" t="str">
        <f aca="true">IF(OFFSET(INDIRECT(A200),48,5,1,1)="","",OFFSET(INDIRECT(A200),48,5,1,1))</f>
        <v/>
      </c>
      <c r="Y207" s="1" t="str">
        <f aca="false">CONCATENATE(S207,AC206," ",T207," ",W207)</f>
        <v>  </v>
      </c>
      <c r="Z207" s="1"/>
      <c r="AA207" s="1"/>
      <c r="AB207" s="1"/>
      <c r="AC207" s="1"/>
      <c r="AD207" s="1"/>
      <c r="AE207" s="1"/>
      <c r="AF207" s="1"/>
      <c r="AG207" s="1"/>
    </row>
    <row r="208" customFormat="false" ht="15" hidden="false" customHeight="true" outlineLevel="0" collapsed="false">
      <c r="A208" s="73" t="s">
        <v>351</v>
      </c>
      <c r="B208" s="73"/>
      <c r="C208" s="168" t="str">
        <f aca="false">CONCATENATE(AF244,AF245,AF246,AF247,AF248)</f>
        <v>  </v>
      </c>
      <c r="D208" s="168"/>
      <c r="E208" s="168"/>
      <c r="F208" s="168"/>
      <c r="G208" s="168"/>
      <c r="H208" s="168"/>
      <c r="I208" s="168"/>
      <c r="J208" s="113"/>
      <c r="K208" s="3"/>
      <c r="L208" s="1"/>
      <c r="M208" s="1"/>
      <c r="N208" s="3"/>
      <c r="O208" s="3"/>
      <c r="P208" s="3"/>
      <c r="Q208" s="3"/>
      <c r="R208" s="1"/>
      <c r="S208" s="180" t="str">
        <f aca="true">IF(OFFSET(INDIRECT(A200),51,0,1,1)="","",CONCATENATE((OFFSET(INDIRECT(A200),51,0,1,1)),", "))</f>
        <v/>
      </c>
      <c r="T208" s="180" t="str">
        <f aca="true">IF(OFFSET(INDIRECT(A200),51,1,1,1)="","",OFFSET(INDIRECT(A200),51,1,1,1))</f>
        <v/>
      </c>
      <c r="U208" s="180" t="str">
        <f aca="true">IF(OFFSET(INDIRECT(A200),51,2,1,1)="","",CONCATENATE(" ",(OFFSET(INDIRECT(A200),51,2,1,1)),", "))</f>
        <v/>
      </c>
      <c r="V208" s="180" t="str">
        <f aca="true">IF(OFFSET(INDIRECT(A200),51,3,1,1)="","",CONCATENATE((OFFSET(INDIRECT(A200),51,3,1,1)),", "))</f>
        <v/>
      </c>
      <c r="W208" s="180" t="str">
        <f aca="true">IF(OFFSET(INDIRECT(A200),51,4,1,1)="","",CONCATENATE((OFFSET(INDIRECT(A200),51,4,1,1)),", "))</f>
        <v/>
      </c>
      <c r="X208" s="180" t="str">
        <f aca="true">IF(OFFSET(INDIRECT(A200),51,5,1,1)="","",CONCATENATE((OFFSET(INDIRECT(A200),51,5,1,1)),", "))</f>
        <v/>
      </c>
      <c r="Y208" s="180" t="str">
        <f aca="true">IF(OFFSET(INDIRECT(A200),51,6,1,1)="","",OFFSET(INDIRECT(A200),51,6,1,1))</f>
        <v/>
      </c>
      <c r="Z208" s="1"/>
      <c r="AA208" s="171" t="str">
        <f aca="false">CONCATENATE(IF(S208="","",S208),IF(T208="","",T208),IF(U208="","",U208),IF(V208="","",V208),IF(W208="","",W208),IF(X208="","",X208),IF(Y208="","",Y208))</f>
        <v/>
      </c>
      <c r="AB208" s="171"/>
      <c r="AC208" s="171"/>
      <c r="AD208" s="171"/>
      <c r="AE208" s="171"/>
      <c r="AF208" s="171"/>
      <c r="AG208" s="171"/>
    </row>
    <row r="209" customFormat="false" ht="14.6" hidden="false" customHeight="false" outlineLevel="0" collapsed="false">
      <c r="A209" s="3" t="s">
        <v>352</v>
      </c>
      <c r="B209" s="3"/>
      <c r="C209" s="73" t="str">
        <f aca="false">IF(B203="Married",K207,IF(B203="Company",E205,CONCATENATE(AC244,AC245,AC246,AC247,AC248)))</f>
        <v>  </v>
      </c>
      <c r="D209" s="73"/>
      <c r="E209" s="73"/>
      <c r="F209" s="73"/>
      <c r="G209" s="73"/>
      <c r="H209" s="73"/>
      <c r="I209" s="73"/>
      <c r="J209" s="73"/>
      <c r="K209" s="1"/>
      <c r="L209" s="3"/>
      <c r="M209" s="3"/>
      <c r="N209" s="3"/>
      <c r="O209" s="3"/>
      <c r="P209" s="3" t="str">
        <f aca="false">IF(B203="Married",P207,IF(B203="Company","Sir/Madam",CONCATENATE(AH244,AH245,AH246,AH247,AH248)))</f>
        <v> </v>
      </c>
      <c r="Q209" s="3"/>
      <c r="R209" s="1"/>
      <c r="S209" s="180" t="str">
        <f aca="true">IF(OFFSET(INDIRECT(A200),51,0,1,1)="","",OFFSET(INDIRECT(A200),51,0,1,1))</f>
        <v/>
      </c>
      <c r="T209" s="180" t="str">
        <f aca="true">IF(OFFSET(INDIRECT(A200),51,1,1,1)="","",OFFSET(INDIRECT(A200),51,1,1,1))</f>
        <v/>
      </c>
      <c r="U209" s="180" t="str">
        <f aca="true">IF(OFFSET(INDIRECT(A200),51,2,1,1)="","",CONCATENATE(" ",OFFSET(INDIRECT(A200),51,2,1,1)))</f>
        <v/>
      </c>
      <c r="V209" s="180" t="str">
        <f aca="true">IF(OFFSET(INDIRECT(A200),51,3,1,1)="","",OFFSET(INDIRECT(A200),51,3,1,1))</f>
        <v/>
      </c>
      <c r="W209" s="180" t="str">
        <f aca="true">IF(OFFSET(INDIRECT(A200),51,4,1,1)="","",OFFSET(INDIRECT(A200),51,4,1,1))</f>
        <v/>
      </c>
      <c r="X209" s="180" t="str">
        <f aca="true">IF(OFFSET(INDIRECT(A200),51,5,1,1)="","",OFFSET(INDIRECT(A200),51,5,1,1))</f>
        <v/>
      </c>
      <c r="Y209" s="180" t="str">
        <f aca="true">IF(OFFSET(INDIRECT(A200),51,6,1,1)="","",OFFSET(INDIRECT(A200),51,6,1,1))</f>
        <v/>
      </c>
      <c r="Z209" s="1"/>
      <c r="AA209" s="1"/>
      <c r="AB209" s="1"/>
      <c r="AC209" s="1"/>
      <c r="AD209" s="1"/>
      <c r="AE209" s="1"/>
      <c r="AF209" s="1"/>
      <c r="AG209" s="1"/>
    </row>
    <row r="210" customFormat="false" ht="14.6" hidden="false" customHeight="false" outlineLevel="0" collapsed="false">
      <c r="A210" s="161" t="s">
        <v>356</v>
      </c>
      <c r="B210" s="3"/>
      <c r="C210" s="73" t="str">
        <f aca="false">CONCATENATE("Dear ",P209)</f>
        <v>Dear  </v>
      </c>
      <c r="D210" s="73"/>
      <c r="E210" s="73"/>
      <c r="F210" s="73"/>
      <c r="G210" s="73"/>
      <c r="H210" s="73"/>
      <c r="I210" s="73"/>
      <c r="J210" s="73"/>
      <c r="K210" s="3"/>
      <c r="L210" s="3"/>
      <c r="M210" s="3"/>
      <c r="N210" s="3"/>
      <c r="O210" s="3"/>
      <c r="P210" s="3"/>
      <c r="Q210" s="150" t="str">
        <f aca="false">IF(A212="","",", ")</f>
        <v/>
      </c>
      <c r="R210" s="1"/>
      <c r="S210" s="1"/>
      <c r="T210" s="1"/>
      <c r="U210" s="1"/>
      <c r="V210" s="1"/>
      <c r="W210" s="1"/>
      <c r="X210" s="1"/>
      <c r="Y210" s="1"/>
      <c r="Z210" s="1"/>
      <c r="AA210" s="1"/>
      <c r="AB210" s="1"/>
      <c r="AC210" s="1"/>
      <c r="AD210" s="1"/>
      <c r="AE210" s="1"/>
      <c r="AF210" s="1"/>
      <c r="AG210" s="1"/>
    </row>
    <row r="211" customFormat="false" ht="14.6" hidden="false" customHeight="false" outlineLevel="0" collapsed="false">
      <c r="A211" s="3" t="s">
        <v>25</v>
      </c>
      <c r="B211" s="3" t="s">
        <v>26</v>
      </c>
      <c r="C211" s="3" t="s">
        <v>27</v>
      </c>
      <c r="D211" s="3" t="s">
        <v>28</v>
      </c>
      <c r="E211" s="3" t="s">
        <v>29</v>
      </c>
      <c r="F211" s="3" t="s">
        <v>30</v>
      </c>
      <c r="G211" s="3" t="s">
        <v>31</v>
      </c>
      <c r="H211" s="3"/>
      <c r="I211" s="3" t="s">
        <v>359</v>
      </c>
      <c r="J211" s="3"/>
      <c r="K211" s="3"/>
      <c r="L211" s="3"/>
      <c r="M211" s="3"/>
      <c r="N211" s="3"/>
      <c r="O211" s="3"/>
      <c r="P211" s="3"/>
      <c r="Q211" s="3"/>
      <c r="R211" s="1"/>
      <c r="S211" s="164" t="str">
        <f aca="false">CONCATENATE(IF(S204="","",S204),IF(S204="","",CHAR(10)),IF(T204="","",T204),IF(U204="","",U204),IF(U204="","",CHAR(10)),IF(V204="","",V204),IF(V204="","",CHAR(10)),IF(W204="","",W204),IF(W204="","",CHAR(10)),IF(X204="","",X204),IF(X204="","",CHAR(10)),IF(Y204="","",Y204))</f>
        <v/>
      </c>
      <c r="T211" s="164"/>
      <c r="U211" s="164"/>
      <c r="V211" s="1"/>
      <c r="W211" s="176" t="str">
        <f aca="false">CONCATENATE(IF(S209="","",S209),IF(S209="","",CHAR(10)),IF(T209="","",T209),IF(U209="","",U209),IF(U209="","",CHAR(10)),IF(V209="","",V209),IF(V209="","",CHAR(10)),IF(W209="","",W209),IF(W209="","",CHAR(10)),IF(X209="","",X209),IF(X209="","",CHAR(10)),IF(Y209="","",Y209))</f>
        <v/>
      </c>
      <c r="X211" s="176"/>
      <c r="Y211" s="176"/>
      <c r="Z211" s="1"/>
      <c r="AA211" s="1"/>
      <c r="AB211" s="1"/>
      <c r="AC211" s="1"/>
      <c r="AD211" s="1"/>
      <c r="AE211" s="1"/>
      <c r="AF211" s="1"/>
      <c r="AG211" s="1"/>
    </row>
    <row r="212" customFormat="false" ht="15" hidden="false" customHeight="true" outlineLevel="0" collapsed="false">
      <c r="A212" s="39" t="str">
        <f aca="true">IF(OFFSET(INDIRECT(A200),10,0,1,1)="","",CONCATENATE((OFFSET(INDIRECT(A200),10,0,1,1)),", "))</f>
        <v/>
      </c>
      <c r="B212" s="39" t="str">
        <f aca="true">IF(OFFSET(INDIRECT(A200),10,1,1,1)="","",OFFSET(INDIRECT(A200),10,1,1,1))</f>
        <v/>
      </c>
      <c r="C212" s="39" t="str">
        <f aca="true">IF(OFFSET(INDIRECT(A200),10,2,1,1)="","",CONCATENATE(" ",OFFSET(INDIRECT(A200),10,2,1,1),", "))</f>
        <v/>
      </c>
      <c r="D212" s="39" t="str">
        <f aca="true">IF(OFFSET(INDIRECT(A200),10,3,1,1)="","",CONCATENATE((OFFSET(INDIRECT(A200),10,3,1,1)),", "))</f>
        <v/>
      </c>
      <c r="E212" s="39" t="str">
        <f aca="true">IF(OFFSET(INDIRECT(A200),10,4,1,1)="","",CONCATENATE((OFFSET(INDIRECT(A200),10,4,1,1)),", "))</f>
        <v/>
      </c>
      <c r="F212" s="39" t="str">
        <f aca="true">IF(OFFSET(INDIRECT(A200),10,5,1,1)="","",CONCATENATE((OFFSET(INDIRECT(A200),10,5,1,1)),", "))</f>
        <v/>
      </c>
      <c r="G212" s="39" t="str">
        <f aca="true">IF(OFFSET(INDIRECT(A200),10,6,1,1)="","",OFFSET(INDIRECT(A200),10,6,1,1))</f>
        <v/>
      </c>
      <c r="H212" s="3"/>
      <c r="I212" s="171" t="str">
        <f aca="false">CONCATENATE(IF(A212="","",A212),IF(B212="","",B212),IF(C212="","",C212),IF(D212="","",D212),IF(E212="","",E212),IF(F212="","",F212),IF(G212="","",G212))</f>
        <v/>
      </c>
      <c r="J212" s="171"/>
      <c r="K212" s="171"/>
      <c r="L212" s="171"/>
      <c r="M212" s="171"/>
      <c r="N212" s="171"/>
      <c r="O212" s="171"/>
      <c r="P212" s="113"/>
      <c r="Q212" s="113"/>
      <c r="R212" s="1"/>
      <c r="S212" s="164"/>
      <c r="T212" s="164"/>
      <c r="U212" s="164"/>
      <c r="V212" s="1"/>
      <c r="W212" s="176"/>
      <c r="X212" s="176"/>
      <c r="Y212" s="176"/>
      <c r="Z212" s="1"/>
      <c r="AA212" s="1"/>
      <c r="AB212" s="1"/>
      <c r="AC212" s="1"/>
      <c r="AD212" s="1"/>
      <c r="AE212" s="1"/>
      <c r="AF212" s="1"/>
      <c r="AG212" s="1"/>
    </row>
    <row r="213" customFormat="false" ht="14.6" hidden="false" customHeight="false" outlineLevel="0" collapsed="false">
      <c r="A213" s="39" t="str">
        <f aca="true">IF(OFFSET(INDIRECT(A200),10,0,1,1)="","",OFFSET(INDIRECT(A200),10,0,1,1))</f>
        <v/>
      </c>
      <c r="B213" s="39" t="str">
        <f aca="true">IF(OFFSET(INDIRECT(A200),10,1,1,1)="","",OFFSET(INDIRECT(A200),10,1,1,1))</f>
        <v/>
      </c>
      <c r="C213" s="39" t="str">
        <f aca="true">IF(OFFSET(INDIRECT(A200),10,2,1,1)="","",CONCATENATE(" ",OFFSET(INDIRECT(A200),10,2,1,1)))</f>
        <v/>
      </c>
      <c r="D213" s="39" t="str">
        <f aca="true">IF(OFFSET(INDIRECT(A200),10,3,1,1)="","",OFFSET(INDIRECT(A200),10,3,1,1))</f>
        <v/>
      </c>
      <c r="E213" s="39" t="str">
        <f aca="true">IF(OFFSET(INDIRECT(A200),10,4,1,1)="","",OFFSET(INDIRECT(A200),10,4,1,1))</f>
        <v/>
      </c>
      <c r="F213" s="39" t="str">
        <f aca="true">IF(OFFSET(INDIRECT(A200),10,5,1,1)="","",OFFSET(INDIRECT(A200),10,5,1,1))</f>
        <v/>
      </c>
      <c r="G213" s="39" t="str">
        <f aca="true">IF(OFFSET(INDIRECT(A200),10,6,1,1)="","",OFFSET(INDIRECT(A200),10,6,1,1))</f>
        <v/>
      </c>
      <c r="H213" s="3"/>
      <c r="I213" s="3"/>
      <c r="J213" s="3"/>
      <c r="K213" s="3"/>
      <c r="L213" s="174"/>
      <c r="M213" s="174"/>
      <c r="N213" s="3"/>
      <c r="O213" s="3"/>
      <c r="P213" s="3"/>
      <c r="Q213" s="3"/>
      <c r="R213" s="1"/>
      <c r="S213" s="164"/>
      <c r="T213" s="164"/>
      <c r="U213" s="164"/>
      <c r="V213" s="1"/>
      <c r="W213" s="176"/>
      <c r="X213" s="176"/>
      <c r="Y213" s="176"/>
      <c r="Z213" s="1"/>
      <c r="AA213" s="1"/>
      <c r="AB213" s="1"/>
      <c r="AC213" s="1"/>
      <c r="AD213" s="1"/>
      <c r="AE213" s="1"/>
      <c r="AF213" s="1"/>
      <c r="AG213" s="1"/>
    </row>
    <row r="214" customFormat="false" ht="14.6" hidden="false" customHeight="false" outlineLevel="0" collapsed="false">
      <c r="A214" s="3" t="s">
        <v>295</v>
      </c>
      <c r="B214" s="3"/>
      <c r="C214" s="3"/>
      <c r="D214" s="3"/>
      <c r="E214" s="3"/>
      <c r="F214" s="3"/>
      <c r="G214" s="3"/>
      <c r="H214" s="3"/>
      <c r="I214" s="3" t="s">
        <v>360</v>
      </c>
      <c r="J214" s="3"/>
      <c r="K214" s="3"/>
      <c r="L214" s="174"/>
      <c r="M214" s="174"/>
      <c r="N214" s="3"/>
      <c r="O214" s="3"/>
      <c r="P214" s="3"/>
      <c r="Q214" s="3"/>
      <c r="R214" s="1"/>
      <c r="S214" s="164"/>
      <c r="T214" s="164"/>
      <c r="U214" s="164"/>
      <c r="V214" s="1"/>
      <c r="W214" s="176"/>
      <c r="X214" s="176"/>
      <c r="Y214" s="176"/>
      <c r="Z214" s="1"/>
      <c r="AA214" s="1"/>
      <c r="AB214" s="1"/>
      <c r="AC214" s="1"/>
      <c r="AD214" s="1"/>
      <c r="AE214" s="1"/>
      <c r="AF214" s="1"/>
      <c r="AG214" s="1"/>
    </row>
    <row r="215" customFormat="false" ht="15" hidden="false" customHeight="true" outlineLevel="0" collapsed="false">
      <c r="A215" s="1" t="str">
        <f aca="false">CONCATENATE(A214,"s")</f>
        <v>Leaseholders</v>
      </c>
      <c r="B215" s="3"/>
      <c r="C215" s="3"/>
      <c r="D215" s="3"/>
      <c r="E215" s="3"/>
      <c r="F215" s="3"/>
      <c r="G215" s="3"/>
      <c r="H215" s="3"/>
      <c r="I215" s="176" t="str">
        <f aca="false">CONCATENATE(IF(A213="","",A213),IF(A213="","",CHAR(10)),IF(B213="","",B213),IF(C213="","",C213),IF(C213="","",CHAR(10)),IF(D213="","",D213),IF(D213="","",CHAR(10)),IF(E213="","",E213),IF(E213="","",CHAR(10)),IF(F213="","",F213),IF(F213="","",CHAR(10)),IF(G213="","",G213))</f>
        <v/>
      </c>
      <c r="J215" s="176"/>
      <c r="K215" s="176"/>
      <c r="L215" s="174"/>
      <c r="M215" s="174"/>
      <c r="N215" s="3"/>
      <c r="O215" s="3"/>
      <c r="P215" s="3"/>
      <c r="Q215" s="3"/>
      <c r="R215" s="1"/>
      <c r="S215" s="164"/>
      <c r="T215" s="164"/>
      <c r="U215" s="164"/>
      <c r="V215" s="1"/>
      <c r="W215" s="176"/>
      <c r="X215" s="176"/>
      <c r="Y215" s="176"/>
      <c r="Z215" s="1"/>
      <c r="AA215" s="1"/>
      <c r="AB215" s="1"/>
      <c r="AC215" s="1"/>
      <c r="AD215" s="1"/>
      <c r="AE215" s="1"/>
      <c r="AF215" s="1"/>
      <c r="AG215" s="1"/>
    </row>
    <row r="216" customFormat="false" ht="14.6" hidden="false" customHeight="false" outlineLevel="0" collapsed="false">
      <c r="A216" s="3" t="s">
        <v>70</v>
      </c>
      <c r="B216" s="3"/>
      <c r="C216" s="3"/>
      <c r="D216" s="3"/>
      <c r="E216" s="3"/>
      <c r="F216" s="3"/>
      <c r="G216" s="3"/>
      <c r="H216" s="3"/>
      <c r="I216" s="176"/>
      <c r="J216" s="176"/>
      <c r="K216" s="176"/>
      <c r="L216" s="174"/>
      <c r="M216" s="174"/>
      <c r="N216" s="3"/>
      <c r="O216" s="3"/>
      <c r="P216" s="3"/>
      <c r="Q216" s="3"/>
      <c r="R216" s="1"/>
      <c r="S216" s="164"/>
      <c r="T216" s="164"/>
      <c r="U216" s="164"/>
      <c r="V216" s="1"/>
      <c r="W216" s="176"/>
      <c r="X216" s="176"/>
      <c r="Y216" s="176"/>
      <c r="Z216" s="1"/>
      <c r="AA216" s="1"/>
      <c r="AB216" s="1"/>
      <c r="AC216" s="1"/>
      <c r="AD216" s="1"/>
      <c r="AE216" s="1"/>
      <c r="AF216" s="1"/>
      <c r="AG216" s="1"/>
    </row>
    <row r="217" customFormat="false" ht="14.6" hidden="false" customHeight="false" outlineLevel="0" collapsed="false">
      <c r="A217" s="1" t="str">
        <f aca="false">CONCATENATE(A216,"s")</f>
        <v>Freeholders</v>
      </c>
      <c r="B217" s="3"/>
      <c r="C217" s="3"/>
      <c r="D217" s="3"/>
      <c r="E217" s="3"/>
      <c r="F217" s="3"/>
      <c r="G217" s="3"/>
      <c r="H217" s="3"/>
      <c r="I217" s="176"/>
      <c r="J217" s="176"/>
      <c r="K217" s="176"/>
      <c r="L217" s="174"/>
      <c r="M217" s="174"/>
      <c r="N217" s="3"/>
      <c r="O217" s="3"/>
      <c r="P217" s="3"/>
      <c r="Q217" s="3"/>
      <c r="R217" s="1"/>
      <c r="S217" s="1"/>
      <c r="T217" s="1"/>
      <c r="U217" s="1"/>
      <c r="V217" s="1"/>
      <c r="W217" s="1"/>
      <c r="X217" s="1"/>
      <c r="Y217" s="1"/>
      <c r="Z217" s="1"/>
      <c r="AA217" s="1"/>
      <c r="AB217" s="1"/>
      <c r="AC217" s="1"/>
      <c r="AD217" s="1"/>
      <c r="AE217" s="1"/>
      <c r="AF217" s="1"/>
      <c r="AG217" s="1"/>
    </row>
    <row r="218" customFormat="false" ht="14.6" hidden="false" customHeight="false" outlineLevel="0" collapsed="false">
      <c r="A218" s="3" t="s">
        <v>329</v>
      </c>
      <c r="B218" s="3"/>
      <c r="C218" s="3"/>
      <c r="D218" s="3"/>
      <c r="E218" s="3"/>
      <c r="F218" s="3"/>
      <c r="G218" s="3"/>
      <c r="H218" s="3"/>
      <c r="I218" s="176"/>
      <c r="J218" s="176"/>
      <c r="K218" s="176"/>
      <c r="L218" s="3"/>
      <c r="M218" s="3"/>
      <c r="N218" s="3"/>
      <c r="O218" s="3"/>
      <c r="P218" s="3"/>
      <c r="Q218" s="3"/>
      <c r="R218" s="1"/>
    </row>
    <row r="219" customFormat="false" ht="14.6" hidden="false" customHeight="false" outlineLevel="0" collapsed="false">
      <c r="A219" s="1" t="str">
        <f aca="false">IF(A218="Leaseholder &amp; Freeholder","Leaseholders &amp; Freeholders")</f>
        <v>Leaseholders &amp; Freeholders</v>
      </c>
      <c r="B219" s="3"/>
      <c r="C219" s="3"/>
      <c r="D219" s="3"/>
      <c r="E219" s="3"/>
      <c r="F219" s="3"/>
      <c r="G219" s="3"/>
      <c r="H219" s="3"/>
      <c r="I219" s="176"/>
      <c r="J219" s="176"/>
      <c r="K219" s="176"/>
      <c r="L219" s="3"/>
      <c r="M219" s="3"/>
      <c r="N219" s="3"/>
      <c r="O219" s="3"/>
      <c r="P219" s="3"/>
      <c r="Q219" s="3"/>
      <c r="R219" s="1"/>
      <c r="S219" s="150" t="s">
        <v>296</v>
      </c>
      <c r="T219" s="150"/>
    </row>
    <row r="220" customFormat="false" ht="15.75" hidden="false" customHeight="true" outlineLevel="0" collapsed="false">
      <c r="A220" s="1"/>
      <c r="B220" s="3"/>
      <c r="C220" s="3"/>
      <c r="D220" s="3"/>
      <c r="E220" s="3"/>
      <c r="F220" s="3"/>
      <c r="G220" s="3"/>
      <c r="H220" s="3"/>
      <c r="I220" s="176"/>
      <c r="J220" s="176"/>
      <c r="K220" s="176"/>
      <c r="L220" s="3"/>
      <c r="M220" s="3"/>
      <c r="N220" s="3"/>
      <c r="O220" s="3"/>
      <c r="P220" s="3"/>
      <c r="Q220" s="3"/>
      <c r="R220" s="1"/>
      <c r="S220" s="181" t="str">
        <f aca="false">CONCATENATE("Under Section 1(2), subject to your written consent",CHAR(10),"it is intended to build on the line of junction of the said lands a ",Form!V74)</f>
        <v>Under Section 1(2), subject to your written consent
it is intended to build on the line of junction of the said lands a</v>
      </c>
      <c r="T220" s="181"/>
      <c r="U220" s="181"/>
      <c r="V220" s="181"/>
      <c r="W220" s="181"/>
      <c r="X220" s="181"/>
      <c r="Y220" s="181"/>
      <c r="Z220" s="181"/>
      <c r="AA220" s="181"/>
    </row>
    <row r="221" customFormat="false" ht="14.6" hidden="false" customHeight="false" outlineLevel="0" collapsed="false">
      <c r="A221" s="1"/>
      <c r="B221" s="3"/>
      <c r="C221" s="3"/>
      <c r="D221" s="3"/>
      <c r="E221" s="3"/>
      <c r="F221" s="3"/>
      <c r="G221" s="3"/>
      <c r="H221" s="3"/>
      <c r="I221" s="3"/>
      <c r="J221" s="3"/>
      <c r="K221" s="3"/>
      <c r="L221" s="3"/>
      <c r="M221" s="3"/>
      <c r="N221" s="3"/>
      <c r="O221" s="3"/>
      <c r="P221" s="3"/>
      <c r="Q221" s="3"/>
      <c r="R221" s="1"/>
      <c r="S221" s="181"/>
      <c r="T221" s="181"/>
      <c r="U221" s="181"/>
      <c r="V221" s="181"/>
      <c r="W221" s="181"/>
      <c r="X221" s="181"/>
      <c r="Y221" s="181"/>
      <c r="Z221" s="181"/>
      <c r="AA221" s="181"/>
    </row>
    <row r="222" customFormat="false" ht="14.6" hidden="false" customHeight="false" outlineLevel="0" collapsed="false">
      <c r="A222" s="157" t="s">
        <v>366</v>
      </c>
      <c r="B222" s="157"/>
      <c r="C222" s="3"/>
      <c r="D222" s="3"/>
      <c r="E222" s="3"/>
      <c r="F222" s="3"/>
      <c r="G222" s="3"/>
      <c r="H222" s="3"/>
      <c r="I222" s="3"/>
      <c r="J222" s="3"/>
      <c r="K222" s="3"/>
      <c r="L222" s="3"/>
      <c r="M222" s="3"/>
      <c r="N222" s="3"/>
      <c r="O222" s="3"/>
      <c r="P222" s="3"/>
      <c r="Q222" s="150" t="str">
        <f aca="false">IF(A224="","",", ")</f>
        <v/>
      </c>
      <c r="R222" s="1"/>
    </row>
    <row r="223" customFormat="false" ht="14.6" hidden="false" customHeight="false" outlineLevel="0" collapsed="false">
      <c r="A223" s="3" t="s">
        <v>25</v>
      </c>
      <c r="B223" s="3" t="s">
        <v>26</v>
      </c>
      <c r="C223" s="3" t="s">
        <v>27</v>
      </c>
      <c r="D223" s="3" t="s">
        <v>28</v>
      </c>
      <c r="E223" s="3" t="s">
        <v>29</v>
      </c>
      <c r="F223" s="3" t="s">
        <v>30</v>
      </c>
      <c r="G223" s="3" t="s">
        <v>31</v>
      </c>
      <c r="H223" s="3"/>
      <c r="I223" s="3" t="s">
        <v>359</v>
      </c>
      <c r="J223" s="3"/>
      <c r="K223" s="3"/>
      <c r="L223" s="3"/>
      <c r="M223" s="3"/>
      <c r="N223" s="3"/>
      <c r="O223" s="3"/>
      <c r="P223" s="3"/>
      <c r="Q223" s="3"/>
      <c r="R223" s="1"/>
      <c r="S223" s="150" t="s">
        <v>316</v>
      </c>
      <c r="T223" s="150"/>
    </row>
    <row r="224" customFormat="false" ht="15" hidden="false" customHeight="true" outlineLevel="0" collapsed="false">
      <c r="A224" s="39" t="str">
        <f aca="true">IF(OFFSET(INDIRECT(A200),17,0,1,1)="","",CONCATENATE((OFFSET(INDIRECT(A200),17,0,1,1)),", "))</f>
        <v/>
      </c>
      <c r="B224" s="39" t="str">
        <f aca="true">IF(OFFSET(INDIRECT(A200),17,1,1,1)="","",OFFSET(INDIRECT(A200),17,1,1,1))</f>
        <v/>
      </c>
      <c r="C224" s="39" t="str">
        <f aca="true">IF(OFFSET(INDIRECT(A200),17,2,1,1)="","",CONCATENATE(" ",(OFFSET(INDIRECT(A200),17,2,1,1)),", "))</f>
        <v/>
      </c>
      <c r="D224" s="39" t="str">
        <f aca="true">IF(OFFSET(INDIRECT(A200),17,3,1,1)="","",CONCATENATE((OFFSET(INDIRECT(A200),17,3,1,1)),", "))</f>
        <v/>
      </c>
      <c r="E224" s="39" t="str">
        <f aca="true">IF(OFFSET(INDIRECT(A200),17,4,1,1)="","",CONCATENATE((OFFSET(INDIRECT(A200),17,4,1,1)),", "))</f>
        <v/>
      </c>
      <c r="F224" s="39" t="str">
        <f aca="true">IF(OFFSET(INDIRECT(A200),17,5,1,1)="","",CONCATENATE((OFFSET(INDIRECT(A200),17,5,1,1)),", "))</f>
        <v/>
      </c>
      <c r="G224" s="39" t="str">
        <f aca="true">IF(OFFSET(INDIRECT(A200),17,6,1,1)="","",OFFSET(INDIRECT(A200),17,6,1,1))</f>
        <v/>
      </c>
      <c r="H224" s="3"/>
      <c r="I224" s="171" t="str">
        <f aca="false">CONCATENATE(IF(A224="","",A224),IF(B224="","",B224),IF(C224="","",C224),IF(D224="","",D224),IF(E224="","",E224),IF(F224="","",F224),IF(G224="","",G224))</f>
        <v/>
      </c>
      <c r="J224" s="171"/>
      <c r="K224" s="171"/>
      <c r="L224" s="171"/>
      <c r="M224" s="171"/>
      <c r="N224" s="171"/>
      <c r="O224" s="171"/>
      <c r="P224" s="113"/>
      <c r="Q224" s="113"/>
      <c r="R224" s="1"/>
      <c r="S224" s="181" t="str">
        <f aca="false">CONCATENATE("Under Section 1(5)",CHAR(10),"it is intended to build on the line of junction of the said lands a wall wholly on ",$H$12," land.")</f>
        <v>Under Section 1(5)
it is intended to build on the line of junction of the said lands a wall wholly on our land.</v>
      </c>
      <c r="T224" s="181"/>
      <c r="U224" s="181"/>
      <c r="V224" s="181"/>
      <c r="W224" s="181"/>
      <c r="X224" s="181"/>
      <c r="Y224" s="181"/>
      <c r="Z224" s="181"/>
      <c r="AA224" s="181"/>
    </row>
    <row r="225" customFormat="false" ht="14.6" hidden="false" customHeight="false" outlineLevel="0" collapsed="false">
      <c r="A225" s="39" t="str">
        <f aca="true">IF(OFFSET(INDIRECT(A200),17,0,1,1)="","",OFFSET(INDIRECT(A200),17,0,1,1))</f>
        <v/>
      </c>
      <c r="B225" s="39" t="str">
        <f aca="true">IF(OFFSET(INDIRECT(A200),17,1,1,1)="","",OFFSET(INDIRECT(A200),17,1,1,1))</f>
        <v/>
      </c>
      <c r="C225" s="39" t="str">
        <f aca="true">IF(OFFSET(INDIRECT(A200),17,2,1,1)="","",CONCATENATE(" ",(OFFSET(INDIRECT(A200),17,2,1,1))))</f>
        <v/>
      </c>
      <c r="D225" s="39" t="str">
        <f aca="true">IF(OFFSET(INDIRECT(A200),17,3,1,1)="","",OFFSET(INDIRECT(A200),17,3,1,1))</f>
        <v/>
      </c>
      <c r="E225" s="39" t="str">
        <f aca="true">IF(OFFSET(INDIRECT(A200),17,4,1,1)="","",OFFSET(INDIRECT(A200),17,4,1,1))</f>
        <v/>
      </c>
      <c r="F225" s="39" t="str">
        <f aca="true">IF(OFFSET(INDIRECT(A200),17,5,1,1)="","",OFFSET(INDIRECT(A200),17,5,1,1))</f>
        <v/>
      </c>
      <c r="G225" s="39" t="str">
        <f aca="true">IF(OFFSET(INDIRECT(A200),17,6,1,1)="","",OFFSET(INDIRECT(A200),17,6,1,1))</f>
        <v/>
      </c>
      <c r="H225" s="3"/>
      <c r="I225" s="3"/>
      <c r="J225" s="3"/>
      <c r="K225" s="3"/>
      <c r="L225" s="174"/>
      <c r="M225" s="174"/>
      <c r="N225" s="3"/>
      <c r="O225" s="3"/>
      <c r="P225" s="3"/>
      <c r="Q225" s="3"/>
      <c r="R225" s="1"/>
      <c r="S225" s="181"/>
      <c r="T225" s="181"/>
      <c r="U225" s="181"/>
      <c r="V225" s="181"/>
      <c r="W225" s="181"/>
      <c r="X225" s="181"/>
      <c r="Y225" s="181"/>
      <c r="Z225" s="181"/>
      <c r="AA225" s="181"/>
    </row>
    <row r="226" customFormat="false" ht="14.6" hidden="false" customHeight="false" outlineLevel="0" collapsed="false">
      <c r="A226" s="3"/>
      <c r="B226" s="3"/>
      <c r="C226" s="3"/>
      <c r="D226" s="3"/>
      <c r="E226" s="3"/>
      <c r="F226" s="3"/>
      <c r="G226" s="3"/>
      <c r="H226" s="3"/>
      <c r="I226" s="3" t="s">
        <v>360</v>
      </c>
      <c r="J226" s="3"/>
      <c r="K226" s="3"/>
      <c r="L226" s="174"/>
      <c r="M226" s="174"/>
      <c r="N226" s="3"/>
      <c r="O226" s="3"/>
      <c r="P226" s="3"/>
      <c r="Q226" s="3"/>
      <c r="R226" s="1"/>
    </row>
    <row r="227" customFormat="false" ht="15" hidden="false" customHeight="true" outlineLevel="0" collapsed="false">
      <c r="A227" s="3"/>
      <c r="B227" s="3"/>
      <c r="C227" s="3"/>
      <c r="D227" s="3"/>
      <c r="E227" s="3"/>
      <c r="F227" s="3"/>
      <c r="G227" s="3"/>
      <c r="H227" s="3"/>
      <c r="I227" s="176" t="str">
        <f aca="false">CONCATENATE(IF(A225="","",A225),IF(A225="","",CHAR(10)),IF(B225="","",B225),IF(C225="","",C225),IF(C225="","",CHAR(10)),IF(D225="","",D225),IF(D225="","",CHAR(10)),IF(E225="","",E225),IF(E225="","",CHAR(10)),IF(F225="","",F225),IF(F225="","",CHAR(10)),IF(G225="","",G225))</f>
        <v/>
      </c>
      <c r="J227" s="176"/>
      <c r="K227" s="176"/>
      <c r="L227" s="174"/>
      <c r="M227" s="174"/>
      <c r="N227" s="3"/>
      <c r="O227" s="3"/>
      <c r="P227" s="3"/>
      <c r="Q227" s="3"/>
      <c r="R227" s="1"/>
      <c r="S227" s="150" t="s">
        <v>367</v>
      </c>
      <c r="T227" s="150"/>
      <c r="U227" s="150"/>
    </row>
    <row r="228" customFormat="false" ht="15" hidden="false" customHeight="true" outlineLevel="0" collapsed="false">
      <c r="A228" s="3"/>
      <c r="B228" s="3"/>
      <c r="C228" s="3"/>
      <c r="D228" s="3"/>
      <c r="E228" s="3"/>
      <c r="F228" s="3"/>
      <c r="G228" s="3"/>
      <c r="H228" s="3"/>
      <c r="I228" s="176"/>
      <c r="J228" s="176"/>
      <c r="K228" s="176"/>
      <c r="L228" s="174"/>
      <c r="M228" s="174"/>
      <c r="N228" s="3"/>
      <c r="O228" s="3"/>
      <c r="P228" s="3"/>
      <c r="Q228" s="3"/>
      <c r="R228" s="1"/>
      <c r="S228" s="182" t="str">
        <f aca="false">CONCATENATE(S220,CHAR(10),CHAR(10),S224)</f>
        <v>Under Section 1(2), subject to your written consent
it is intended to build on the line of junction of the said lands a 
Under Section 1(5)
it is intended to build on the line of junction of the said lands a wall wholly on our land.</v>
      </c>
      <c r="T228" s="182"/>
      <c r="U228" s="182"/>
      <c r="V228" s="182"/>
      <c r="W228" s="182"/>
      <c r="X228" s="182"/>
      <c r="Y228" s="182"/>
      <c r="Z228" s="182"/>
      <c r="AA228" s="182"/>
    </row>
    <row r="229" customFormat="false" ht="14.6" hidden="false" customHeight="false" outlineLevel="0" collapsed="false">
      <c r="A229" s="3"/>
      <c r="B229" s="3"/>
      <c r="C229" s="3"/>
      <c r="D229" s="3"/>
      <c r="E229" s="3"/>
      <c r="F229" s="3"/>
      <c r="G229" s="3"/>
      <c r="H229" s="3"/>
      <c r="I229" s="176"/>
      <c r="J229" s="176"/>
      <c r="K229" s="176"/>
      <c r="L229" s="174"/>
      <c r="M229" s="174"/>
      <c r="N229" s="3"/>
      <c r="O229" s="3"/>
      <c r="P229" s="3"/>
      <c r="Q229" s="3"/>
      <c r="R229" s="1"/>
      <c r="S229" s="182"/>
      <c r="T229" s="182"/>
      <c r="U229" s="182"/>
      <c r="V229" s="182"/>
      <c r="W229" s="182"/>
      <c r="X229" s="182"/>
      <c r="Y229" s="182"/>
      <c r="Z229" s="182"/>
      <c r="AA229" s="182"/>
    </row>
    <row r="230" customFormat="false" ht="14.6" hidden="false" customHeight="false" outlineLevel="0" collapsed="false">
      <c r="A230" s="3"/>
      <c r="B230" s="3"/>
      <c r="C230" s="3"/>
      <c r="D230" s="3"/>
      <c r="E230" s="3"/>
      <c r="F230" s="3"/>
      <c r="G230" s="3"/>
      <c r="H230" s="3"/>
      <c r="I230" s="176"/>
      <c r="J230" s="176"/>
      <c r="K230" s="176"/>
      <c r="L230" s="3"/>
      <c r="M230" s="3"/>
      <c r="N230" s="3"/>
      <c r="O230" s="3"/>
      <c r="P230" s="3"/>
      <c r="Q230" s="3"/>
      <c r="R230" s="1"/>
      <c r="S230" s="182"/>
      <c r="T230" s="182"/>
      <c r="U230" s="182"/>
      <c r="V230" s="182"/>
      <c r="W230" s="182"/>
      <c r="X230" s="182"/>
      <c r="Y230" s="182"/>
      <c r="Z230" s="182"/>
      <c r="AA230" s="182"/>
    </row>
    <row r="231" customFormat="false" ht="14.6" hidden="false" customHeight="false" outlineLevel="0" collapsed="false">
      <c r="A231" s="3"/>
      <c r="B231" s="3"/>
      <c r="C231" s="3"/>
      <c r="D231" s="3"/>
      <c r="E231" s="3"/>
      <c r="F231" s="3"/>
      <c r="G231" s="3"/>
      <c r="H231" s="3"/>
      <c r="I231" s="176"/>
      <c r="J231" s="176"/>
      <c r="K231" s="176"/>
      <c r="L231" s="3"/>
      <c r="M231" s="3"/>
      <c r="N231" s="3"/>
      <c r="O231" s="3"/>
      <c r="P231" s="3"/>
      <c r="Q231" s="3"/>
      <c r="R231" s="1"/>
      <c r="S231" s="182"/>
      <c r="T231" s="182"/>
      <c r="U231" s="182"/>
      <c r="V231" s="182"/>
      <c r="W231" s="182"/>
      <c r="X231" s="182"/>
      <c r="Y231" s="182"/>
      <c r="Z231" s="182"/>
      <c r="AA231" s="182"/>
    </row>
    <row r="232" customFormat="false" ht="14.6" hidden="false" customHeight="false" outlineLevel="0" collapsed="false">
      <c r="A232" s="3"/>
      <c r="B232" s="3"/>
      <c r="C232" s="3"/>
      <c r="D232" s="3"/>
      <c r="E232" s="3"/>
      <c r="F232" s="3"/>
      <c r="G232" s="3"/>
      <c r="H232" s="3"/>
      <c r="I232" s="176"/>
      <c r="J232" s="176"/>
      <c r="K232" s="176"/>
      <c r="L232" s="3"/>
      <c r="M232" s="3"/>
      <c r="N232" s="3"/>
      <c r="O232" s="3"/>
      <c r="P232" s="3"/>
      <c r="Q232" s="3"/>
      <c r="R232" s="1"/>
      <c r="S232" s="182"/>
      <c r="T232" s="182"/>
      <c r="U232" s="182"/>
      <c r="V232" s="182"/>
      <c r="W232" s="182"/>
      <c r="X232" s="182"/>
      <c r="Y232" s="182"/>
      <c r="Z232" s="182"/>
      <c r="AA232" s="182"/>
    </row>
    <row r="233" customFormat="false" ht="14.6" hidden="false" customHeight="false" outlineLevel="0" collapsed="false">
      <c r="A233" s="3"/>
      <c r="B233" s="3"/>
      <c r="C233" s="3"/>
      <c r="D233" s="3"/>
      <c r="E233" s="3"/>
      <c r="F233" s="3"/>
      <c r="G233" s="3"/>
      <c r="H233" s="3"/>
      <c r="I233" s="3"/>
      <c r="J233" s="3"/>
      <c r="K233" s="3"/>
      <c r="L233" s="3"/>
      <c r="M233" s="3"/>
      <c r="N233" s="3"/>
      <c r="O233" s="3"/>
      <c r="P233" s="3"/>
      <c r="Q233" s="3"/>
      <c r="R233" s="1"/>
    </row>
    <row r="234" customFormat="false" ht="14.6" hidden="false" customHeight="false" outlineLevel="0" collapsed="false">
      <c r="A234" s="157" t="s">
        <v>368</v>
      </c>
      <c r="B234" s="157"/>
      <c r="C234" s="3"/>
      <c r="D234" s="3"/>
      <c r="E234" s="3"/>
      <c r="F234" s="3"/>
      <c r="G234" s="3"/>
      <c r="H234" s="3"/>
      <c r="I234" s="3"/>
      <c r="J234" s="3"/>
      <c r="K234" s="3"/>
      <c r="L234" s="3"/>
      <c r="M234" s="3"/>
      <c r="N234" s="3"/>
      <c r="O234" s="3"/>
      <c r="P234" s="3"/>
      <c r="Q234" s="3" t="str">
        <f aca="false">IF(A236="","",", ")</f>
        <v/>
      </c>
      <c r="R234" s="1"/>
      <c r="S234" s="150" t="s">
        <v>369</v>
      </c>
      <c r="T234" s="150"/>
      <c r="U234" s="150"/>
    </row>
    <row r="235" customFormat="false" ht="14.6" hidden="false" customHeight="false" outlineLevel="0" collapsed="false">
      <c r="A235" s="3" t="s">
        <v>25</v>
      </c>
      <c r="B235" s="3" t="s">
        <v>26</v>
      </c>
      <c r="C235" s="3" t="s">
        <v>27</v>
      </c>
      <c r="D235" s="3" t="s">
        <v>28</v>
      </c>
      <c r="E235" s="3" t="s">
        <v>29</v>
      </c>
      <c r="F235" s="3" t="s">
        <v>30</v>
      </c>
      <c r="G235" s="3" t="s">
        <v>31</v>
      </c>
      <c r="H235" s="3"/>
      <c r="I235" s="3" t="s">
        <v>359</v>
      </c>
      <c r="J235" s="3"/>
      <c r="K235" s="3"/>
      <c r="L235" s="3"/>
      <c r="M235" s="3"/>
      <c r="N235" s="3"/>
      <c r="O235" s="3"/>
      <c r="P235" s="3"/>
      <c r="Q235" s="3"/>
      <c r="R235" s="1"/>
      <c r="S235" s="182" t="str">
        <f aca="false">IF(Form!R74="Section 1(2)",S220,IF(Form!R74="Section 1(5)",S224,IF(Form!R74="Section 1(2), Section 1(5)",S228,"")))</f>
        <v/>
      </c>
      <c r="T235" s="182"/>
      <c r="U235" s="182"/>
      <c r="V235" s="182"/>
      <c r="W235" s="182"/>
      <c r="X235" s="182"/>
      <c r="Y235" s="182"/>
      <c r="Z235" s="182"/>
      <c r="AA235" s="182"/>
    </row>
    <row r="236" customFormat="false" ht="15" hidden="false" customHeight="true" outlineLevel="0" collapsed="false">
      <c r="A236" s="39" t="str">
        <f aca="false">IF(Form!$B$44="","",Form!$B$44)</f>
        <v/>
      </c>
      <c r="B236" s="39" t="str">
        <f aca="false">IF(Form!$C$44="","",Form!$C$44)</f>
        <v/>
      </c>
      <c r="C236" s="39" t="str">
        <f aca="false">IF(Form!$D$44="","",Form!$D$44)</f>
        <v/>
      </c>
      <c r="D236" s="39" t="str">
        <f aca="false">IF(Form!$E$44="","",Form!$E$44)</f>
        <v/>
      </c>
      <c r="E236" s="39" t="str">
        <f aca="false">IF(Form!$F$44="","",Form!$F$44)</f>
        <v/>
      </c>
      <c r="F236" s="39" t="str">
        <f aca="false">IF(Form!$G$44="","",Form!$G$44)</f>
        <v/>
      </c>
      <c r="G236" s="39" t="str">
        <f aca="false">IF(Form!$H$44="","",Form!$H$44)</f>
        <v/>
      </c>
      <c r="H236" s="3"/>
      <c r="I236" s="171" t="str">
        <f aca="false">CONCATENATE(IF(A236="","",A236),IF(B236="","",B236),IF(C236="","",C236),IF(D236="","",D236),IF(E236="","",E236),IF(F236="","",F236),IF(G236="","",G236))</f>
        <v/>
      </c>
      <c r="J236" s="171"/>
      <c r="K236" s="171"/>
      <c r="L236" s="171"/>
      <c r="M236" s="171"/>
      <c r="N236" s="171"/>
      <c r="O236" s="171"/>
      <c r="P236" s="113"/>
      <c r="Q236" s="113"/>
      <c r="R236" s="1"/>
      <c r="S236" s="182"/>
      <c r="T236" s="182"/>
      <c r="U236" s="182"/>
      <c r="V236" s="182"/>
      <c r="W236" s="182"/>
      <c r="X236" s="182"/>
      <c r="Y236" s="182"/>
      <c r="Z236" s="182"/>
      <c r="AA236" s="182"/>
    </row>
    <row r="237" customFormat="false" ht="14.6" hidden="false" customHeight="false" outlineLevel="0" collapsed="false">
      <c r="A237" s="3"/>
      <c r="B237" s="3"/>
      <c r="C237" s="3"/>
      <c r="D237" s="3"/>
      <c r="E237" s="3"/>
      <c r="F237" s="3"/>
      <c r="G237" s="3"/>
      <c r="H237" s="3"/>
      <c r="I237" s="3"/>
      <c r="J237" s="3"/>
      <c r="K237" s="3"/>
      <c r="L237" s="174"/>
      <c r="M237" s="174"/>
      <c r="N237" s="3"/>
      <c r="O237" s="3"/>
      <c r="P237" s="3"/>
      <c r="Q237" s="3"/>
      <c r="R237" s="1"/>
      <c r="S237" s="182"/>
      <c r="T237" s="182"/>
      <c r="U237" s="182"/>
      <c r="V237" s="182"/>
      <c r="W237" s="182"/>
      <c r="X237" s="182"/>
      <c r="Y237" s="182"/>
      <c r="Z237" s="182"/>
      <c r="AA237" s="182"/>
    </row>
    <row r="238" customFormat="false" ht="14.6" hidden="false" customHeight="false" outlineLevel="0" collapsed="false">
      <c r="A238" s="3"/>
      <c r="B238" s="3"/>
      <c r="C238" s="3"/>
      <c r="D238" s="3"/>
      <c r="E238" s="3"/>
      <c r="F238" s="3"/>
      <c r="G238" s="3"/>
      <c r="H238" s="3"/>
      <c r="I238" s="3" t="s">
        <v>360</v>
      </c>
      <c r="J238" s="3"/>
      <c r="K238" s="3"/>
      <c r="L238" s="174"/>
      <c r="M238" s="174"/>
      <c r="N238" s="3"/>
      <c r="O238" s="3"/>
      <c r="P238" s="3"/>
      <c r="Q238" s="3"/>
      <c r="R238" s="1"/>
      <c r="S238" s="182"/>
      <c r="T238" s="182"/>
      <c r="U238" s="182"/>
      <c r="V238" s="182"/>
      <c r="W238" s="182"/>
      <c r="X238" s="182"/>
      <c r="Y238" s="182"/>
      <c r="Z238" s="182"/>
      <c r="AA238" s="182"/>
    </row>
    <row r="239" customFormat="false" ht="15" hidden="false" customHeight="true" outlineLevel="0" collapsed="false">
      <c r="A239" s="3"/>
      <c r="B239" s="3"/>
      <c r="C239" s="3"/>
      <c r="D239" s="3"/>
      <c r="E239" s="3"/>
      <c r="F239" s="3"/>
      <c r="G239" s="3"/>
      <c r="H239" s="3"/>
      <c r="I239" s="176" t="str">
        <f aca="false">CONCATENATE(IF(A236="","",A236),IF(A236="","",CHAR(10)),IF(B236="","",B236),IF(C236="","",C236),IF(C236="","",CHAR(10)),IF(D236="","",D236),IF(D236="","",CHAR(10)),IF(E236="","",E236),IF(E236="","",CHAR(10)),IF(F236="","",F236),IF(F236="","",CHAR(10)),IF(G236="","",G236))</f>
        <v/>
      </c>
      <c r="J239" s="176"/>
      <c r="K239" s="176"/>
      <c r="L239" s="174"/>
      <c r="M239" s="174"/>
      <c r="N239" s="3"/>
      <c r="O239" s="3"/>
      <c r="P239" s="3"/>
      <c r="Q239" s="3"/>
      <c r="R239" s="1"/>
      <c r="S239" s="182"/>
      <c r="T239" s="182"/>
      <c r="U239" s="182"/>
      <c r="V239" s="182"/>
      <c r="W239" s="182"/>
      <c r="X239" s="182"/>
      <c r="Y239" s="182"/>
      <c r="Z239" s="182"/>
      <c r="AA239" s="182"/>
    </row>
    <row r="240" customFormat="false" ht="14.6" hidden="false" customHeight="false" outlineLevel="0" collapsed="false">
      <c r="A240" s="3"/>
      <c r="B240" s="3"/>
      <c r="C240" s="3"/>
      <c r="D240" s="3"/>
      <c r="E240" s="3"/>
      <c r="F240" s="3"/>
      <c r="G240" s="3"/>
      <c r="H240" s="3"/>
      <c r="I240" s="176"/>
      <c r="J240" s="176"/>
      <c r="K240" s="176"/>
      <c r="L240" s="174"/>
      <c r="M240" s="174"/>
      <c r="N240" s="3"/>
      <c r="O240" s="3"/>
      <c r="P240" s="3"/>
      <c r="Q240" s="3"/>
      <c r="R240" s="1"/>
    </row>
    <row r="241" customFormat="false" ht="14.6" hidden="false" customHeight="false" outlineLevel="0" collapsed="false">
      <c r="A241" s="3"/>
      <c r="B241" s="3"/>
      <c r="C241" s="3"/>
      <c r="D241" s="3"/>
      <c r="E241" s="3"/>
      <c r="F241" s="3"/>
      <c r="G241" s="3"/>
      <c r="H241" s="3"/>
      <c r="I241" s="176"/>
      <c r="J241" s="176"/>
      <c r="K241" s="176"/>
      <c r="L241" s="174"/>
      <c r="M241" s="174"/>
      <c r="N241" s="3"/>
      <c r="O241" s="3"/>
      <c r="P241" s="3"/>
      <c r="Q241" s="3"/>
      <c r="R241" s="1"/>
      <c r="S241" s="150" t="s">
        <v>370</v>
      </c>
      <c r="T241" s="150"/>
      <c r="U241" s="150"/>
      <c r="V241" s="183" t="str">
        <f aca="true">IF(OFFSET(INDIRECT(A200),53,5,1,1)="No","DELETE THIS PAGE WHEN MADE INTO PDF!","")</f>
        <v>DELETE THIS PAGE WHEN MADE INTO PDF!</v>
      </c>
      <c r="W241" s="183"/>
      <c r="X241" s="183"/>
      <c r="Y241" s="183"/>
      <c r="Z241" s="183"/>
      <c r="AA241" s="183"/>
    </row>
    <row r="242" customFormat="false" ht="14.6" hidden="false" customHeight="false" outlineLevel="0" collapsed="false">
      <c r="A242" s="3"/>
      <c r="B242" s="3"/>
      <c r="C242" s="3"/>
      <c r="D242" s="3"/>
      <c r="E242" s="3"/>
      <c r="F242" s="3"/>
      <c r="G242" s="3"/>
      <c r="H242" s="3"/>
      <c r="I242" s="176"/>
      <c r="J242" s="176"/>
      <c r="K242" s="176"/>
      <c r="L242" s="3"/>
      <c r="M242" s="3"/>
      <c r="N242" s="3"/>
      <c r="O242" s="3"/>
      <c r="P242" s="3"/>
      <c r="Q242" s="3"/>
      <c r="R242" s="1"/>
      <c r="S242" s="150" t="s">
        <v>371</v>
      </c>
      <c r="T242" s="150"/>
      <c r="U242" s="150"/>
      <c r="V242" s="183" t="str">
        <f aca="true">IF(OFFSET(INDIRECT(A200),62,5,1,1)="No","DELETE THIS PAGE WHEN MADE INTO PDF!","")</f>
        <v>DELETE THIS PAGE WHEN MADE INTO PDF!</v>
      </c>
      <c r="W242" s="183"/>
      <c r="X242" s="183"/>
      <c r="Y242" s="183"/>
      <c r="Z242" s="183"/>
      <c r="AA242" s="183"/>
    </row>
    <row r="243" customFormat="false" ht="14.6" hidden="false" customHeight="false" outlineLevel="0" collapsed="false">
      <c r="A243" s="3"/>
      <c r="B243" s="3"/>
      <c r="C243" s="3"/>
      <c r="D243" s="3"/>
      <c r="E243" s="3"/>
      <c r="F243" s="3"/>
      <c r="G243" s="3"/>
      <c r="H243" s="3"/>
      <c r="I243" s="176"/>
      <c r="J243" s="176"/>
      <c r="K243" s="176"/>
      <c r="L243" s="3"/>
      <c r="M243" s="3"/>
      <c r="N243" s="3"/>
      <c r="O243" s="3"/>
      <c r="P243" s="3"/>
      <c r="Q243" s="3"/>
      <c r="R243" s="1"/>
      <c r="S243" s="150" t="s">
        <v>372</v>
      </c>
      <c r="T243" s="150"/>
      <c r="U243" s="150"/>
      <c r="V243" s="183" t="str">
        <f aca="true">IF(OFFSET(INDIRECT(A200),82,5,1,1)="No","DELETE THIS PAGE WHEN MADE INTO PDF!","")</f>
        <v>DELETE THIS PAGE WHEN MADE INTO PDF!</v>
      </c>
      <c r="W243" s="183"/>
      <c r="X243" s="183"/>
      <c r="Y243" s="183"/>
      <c r="Z243" s="183"/>
      <c r="AA243" s="183"/>
    </row>
    <row r="244" customFormat="false" ht="14.6" hidden="false" customHeight="false" outlineLevel="0" collapsed="false">
      <c r="A244" s="3"/>
      <c r="B244" s="3"/>
      <c r="C244" s="3"/>
      <c r="D244" s="3"/>
      <c r="E244" s="3"/>
      <c r="F244" s="3"/>
      <c r="G244" s="3"/>
      <c r="H244" s="3"/>
      <c r="I244" s="176"/>
      <c r="J244" s="176"/>
      <c r="K244" s="176"/>
      <c r="L244" s="3"/>
      <c r="M244" s="3"/>
      <c r="N244" s="3"/>
      <c r="O244" s="3"/>
      <c r="P244" s="3"/>
      <c r="Q244" s="3"/>
      <c r="R244" s="1"/>
      <c r="S244" s="39" t="str">
        <f aca="true">IF(OFFSET(INDIRECT(A200),2,0,1,1)="","",OFFSET(INDIRECT(A200),2,0,1,1))</f>
        <v/>
      </c>
      <c r="T244" s="39" t="str">
        <f aca="true">IF(OFFSET(INDIRECT(A200),2,1,1,1)="","",OFFSET(INDIRECT(A200),2,1,1,1))</f>
        <v/>
      </c>
      <c r="U244" s="3" t="str">
        <f aca="false">LEFT(T244,1)</f>
        <v/>
      </c>
      <c r="V244" s="39" t="str">
        <f aca="true">IF(OFFSET(INDIRECT(A200),2,2,1,1)="","",OFFSET(INDIRECT(A200),2,2,1,1))</f>
        <v/>
      </c>
      <c r="W244" s="39" t="str">
        <f aca="true">IF(OFFSET(INDIRECT(A200),2,3,1,1)="","",OFFSET(INDIRECT(A200),2,3,1,1))</f>
        <v/>
      </c>
      <c r="X244" s="3" t="str">
        <f aca="false">IF(B203="Company",W244,CONCATENATE(S244,P202," ",T244," ",W244))</f>
        <v>  </v>
      </c>
      <c r="Y244" s="3"/>
      <c r="Z244" s="3" t="str">
        <f aca="false">IF(B203="Company",W244,CONCATENATE(S244," ",U244," ",W244))</f>
        <v>  </v>
      </c>
      <c r="AA244" s="3"/>
      <c r="AB244" s="3"/>
      <c r="AC244" s="3" t="str">
        <f aca="false">IF(B203="Company",W244,CONCATENATE(S244,P202," ",U244,P202," ",W244))</f>
        <v>  </v>
      </c>
      <c r="AD244" s="3"/>
      <c r="AE244" s="3" t="str">
        <f aca="false">IF(B203="Company",W244,CONCATENATE(T244," ",V244," ",W244))</f>
        <v>  </v>
      </c>
      <c r="AF244" s="3" t="str">
        <f aca="false">UPPER(AE244)</f>
        <v>  </v>
      </c>
      <c r="AG244" s="3"/>
      <c r="AH244" s="3" t="str">
        <f aca="false">IF(B203="Company",W244,CONCATENATE(S244,P202," ",W244))</f>
        <v> </v>
      </c>
      <c r="AI244" s="3"/>
      <c r="AJ244" s="1"/>
    </row>
    <row r="245" customFormat="false" ht="14.6" hidden="false" customHeight="false" outlineLevel="0" collapsed="false">
      <c r="A245" s="3"/>
      <c r="B245" s="3"/>
      <c r="C245" s="3"/>
      <c r="D245" s="3"/>
      <c r="E245" s="3"/>
      <c r="F245" s="3"/>
      <c r="G245" s="3"/>
      <c r="H245" s="3"/>
      <c r="I245" s="174"/>
      <c r="J245" s="174"/>
      <c r="K245" s="174"/>
      <c r="L245" s="3"/>
      <c r="M245" s="3"/>
      <c r="N245" s="3"/>
      <c r="O245" s="3"/>
      <c r="P245" s="3"/>
      <c r="Q245" s="3"/>
      <c r="R245" s="1"/>
      <c r="S245" s="39" t="str">
        <f aca="true">IF(OFFSET(INDIRECT(A200),3,0,1,1)="","",OFFSET(INDIRECT(A200),3,0,1,1))</f>
        <v/>
      </c>
      <c r="T245" s="39" t="str">
        <f aca="true">IF(OFFSET(INDIRECT(A200),3,1,1,1)="","",OFFSET(INDIRECT(A200),3,1,1,1))</f>
        <v/>
      </c>
      <c r="U245" s="3" t="str">
        <f aca="false">LEFT(T245,1)</f>
        <v/>
      </c>
      <c r="V245" s="39" t="str">
        <f aca="true">IF(OFFSET(INDIRECT(A200),3,2,1,1)="","",OFFSET(INDIRECT(A200),3,2,1,1))</f>
        <v/>
      </c>
      <c r="W245" s="39" t="str">
        <f aca="true">IF(OFFSET(INDIRECT(A200),3,3,1,1)="","",OFFSET(INDIRECT(A200),3,3,1,1))</f>
        <v/>
      </c>
      <c r="X245" s="3" t="str">
        <f aca="false">IF(W245="","",CONCATENATE(S245,P202," ",T245," ",W245))</f>
        <v/>
      </c>
      <c r="Y245" s="3"/>
      <c r="Z245" s="3" t="str">
        <f aca="false">IF(W245="","",CONCATENATE(" ",Q228," ",S245," ",U245," ",W245))</f>
        <v/>
      </c>
      <c r="AA245" s="3"/>
      <c r="AB245" s="3"/>
      <c r="AC245" s="3" t="str">
        <f aca="false">IF(W245="","",IF(W246="",CONCATENATE(" ",$Q$39," ",S245,$P$38," ",U245,$P$38," ",W245),CONCATENATE(", ",S245,$P$38," ",U245,$P$38," ",W245)))</f>
        <v/>
      </c>
      <c r="AD245" s="3"/>
      <c r="AE245" s="3" t="str">
        <f aca="false">IF(W245="","",CONCATENATE(" ",Q203," ",T245," ",V245," ",W245))</f>
        <v/>
      </c>
      <c r="AF245" s="3" t="str">
        <f aca="false">UPPER(AE245)</f>
        <v/>
      </c>
      <c r="AG245" s="3"/>
      <c r="AH245" s="3" t="str">
        <f aca="false">IF(W245="","",IF(W246="",CONCATENATE(" ",Q203," ",S245,P202," ",W245),CONCATENATE(", ",S245,P202," ",W245)))</f>
        <v/>
      </c>
      <c r="AI245" s="3"/>
      <c r="AJ245" s="1"/>
    </row>
    <row r="246" customFormat="false" ht="14.6" hidden="false" customHeight="false" outlineLevel="0" collapsed="false">
      <c r="A246" s="157" t="s">
        <v>373</v>
      </c>
      <c r="B246" s="157"/>
      <c r="C246" s="3"/>
      <c r="D246" s="3"/>
      <c r="E246" s="3"/>
      <c r="F246" s="3"/>
      <c r="G246" s="3"/>
      <c r="H246" s="3"/>
      <c r="I246" s="3"/>
      <c r="J246" s="3"/>
      <c r="K246" s="3"/>
      <c r="L246" s="3"/>
      <c r="M246" s="3"/>
      <c r="N246" s="3"/>
      <c r="O246" s="3"/>
      <c r="P246" s="3"/>
      <c r="Q246" s="3" t="str">
        <f aca="false">IF(A248="","",", ")</f>
        <v/>
      </c>
      <c r="R246" s="1"/>
      <c r="S246" s="39" t="str">
        <f aca="true">IF(OFFSET(INDIRECT(A200),4,0,1,1)="","",OFFSET(INDIRECT(A200),4,0,1,1))</f>
        <v/>
      </c>
      <c r="T246" s="39" t="str">
        <f aca="true">IF(OFFSET(INDIRECT(A200),4,1,1,1)="","",OFFSET(INDIRECT(A200),4,1,1,1))</f>
        <v/>
      </c>
      <c r="U246" s="3" t="str">
        <f aca="false">LEFT(T246,1)</f>
        <v/>
      </c>
      <c r="V246" s="39" t="str">
        <f aca="true">IF(OFFSET(INDIRECT(A200),4,2,1,1)="","",OFFSET(INDIRECT(A200),4,2,1,1))</f>
        <v/>
      </c>
      <c r="W246" s="39" t="str">
        <f aca="true">IF(OFFSET(INDIRECT(A200),4,3,1,1)="","",OFFSET(INDIRECT(A200),4,3,1,1))</f>
        <v/>
      </c>
      <c r="X246" s="3" t="str">
        <f aca="false">IF(W246="","",CONCATENATE(S246,P202," ",T246," ",W246))</f>
        <v/>
      </c>
      <c r="Y246" s="3"/>
      <c r="Z246" s="3" t="str">
        <f aca="false">IF(W246="","",CONCATENATE(" ",Q228," ",S246," ",U246," ",W246))</f>
        <v/>
      </c>
      <c r="AA246" s="3"/>
      <c r="AB246" s="3"/>
      <c r="AC246" s="3" t="str">
        <f aca="false">IF(W246="","",IF(W247="",CONCATENATE(" ",Q203," ",S246,P202," ",U246,P202," ",W246),CONCATENATE(", ",S246,P202," ",U246,P202," ",W246)))</f>
        <v/>
      </c>
      <c r="AD246" s="3"/>
      <c r="AE246" s="3" t="str">
        <f aca="false">IF(W246="","",CONCATENATE(" ",Q203," ",T246," ",V246," ",W246))</f>
        <v/>
      </c>
      <c r="AF246" s="3" t="str">
        <f aca="false">UPPER(AE246)</f>
        <v/>
      </c>
      <c r="AG246" s="3"/>
      <c r="AH246" s="3" t="str">
        <f aca="false">IF(W246="","",IF(W247="",CONCATENATE(" ",Q203," ",S246,P202," ",W246),CONCATENATE(", ",S246,P202," ",W246)))</f>
        <v/>
      </c>
      <c r="AI246" s="3"/>
      <c r="AJ246" s="1"/>
    </row>
    <row r="247" customFormat="false" ht="14.6" hidden="false" customHeight="false" outlineLevel="0" collapsed="false">
      <c r="A247" s="3" t="s">
        <v>25</v>
      </c>
      <c r="B247" s="3" t="s">
        <v>26</v>
      </c>
      <c r="C247" s="3" t="s">
        <v>27</v>
      </c>
      <c r="D247" s="3" t="s">
        <v>28</v>
      </c>
      <c r="E247" s="3" t="s">
        <v>29</v>
      </c>
      <c r="F247" s="3" t="s">
        <v>30</v>
      </c>
      <c r="G247" s="3" t="s">
        <v>31</v>
      </c>
      <c r="H247" s="3"/>
      <c r="I247" s="3" t="s">
        <v>359</v>
      </c>
      <c r="J247" s="3"/>
      <c r="K247" s="3"/>
      <c r="L247" s="3"/>
      <c r="M247" s="3"/>
      <c r="N247" s="3"/>
      <c r="O247" s="3"/>
      <c r="P247" s="3"/>
      <c r="Q247" s="3"/>
      <c r="R247" s="1"/>
      <c r="S247" s="39" t="str">
        <f aca="true">IF(OFFSET(INDIRECT(A200),5,0,1,1)="","",OFFSET(INDIRECT(A200),5,0,1,1))</f>
        <v/>
      </c>
      <c r="T247" s="39" t="str">
        <f aca="true">IF(OFFSET(INDIRECT(A200),5,1,1,1)="","",OFFSET(INDIRECT(A200),5,1,1,1))</f>
        <v/>
      </c>
      <c r="U247" s="3" t="str">
        <f aca="false">LEFT(T247,1)</f>
        <v/>
      </c>
      <c r="V247" s="39" t="str">
        <f aca="true">IF(OFFSET(INDIRECT(A200),5,2,1,1)="","",OFFSET(INDIRECT(A200),5,2,1,1))</f>
        <v/>
      </c>
      <c r="W247" s="39" t="str">
        <f aca="true">IF(OFFSET(INDIRECT(A200),5,3,1,1)="","",OFFSET(INDIRECT(A200),5,3,1,1))</f>
        <v/>
      </c>
      <c r="X247" s="3" t="str">
        <f aca="false">IF(W247="","",CONCATENATE(S247,P202," ",T247," ",W247))</f>
        <v/>
      </c>
      <c r="Y247" s="3"/>
      <c r="Z247" s="3" t="str">
        <f aca="false">IF(W247="","",CONCATENATE(" ",Q228," ",S247," ",U247," ",W247))</f>
        <v/>
      </c>
      <c r="AA247" s="3"/>
      <c r="AB247" s="3"/>
      <c r="AC247" s="3" t="str">
        <f aca="false">IF(W247="","",IF(W248="",CONCATENATE(" ",Q203," ",S247,P202," ",U247,P202," ",W247),CONCATENATE(", ",S247,P202," ",U247,P202," ",W247)))</f>
        <v/>
      </c>
      <c r="AD247" s="3"/>
      <c r="AE247" s="3" t="str">
        <f aca="false">IF(W247="","",CONCATENATE(" ",Q203," ",T247," ",V247," ",W247))</f>
        <v/>
      </c>
      <c r="AF247" s="3" t="str">
        <f aca="false">UPPER(AE247)</f>
        <v/>
      </c>
      <c r="AG247" s="3"/>
      <c r="AH247" s="3" t="str">
        <f aca="false">IF(W247="","",IF(W248="",CONCATENATE(" ",Q203," ",S247,P202," ",W247),CONCATENATE(", ",S247,P202," ",W247)))</f>
        <v/>
      </c>
      <c r="AI247" s="3"/>
      <c r="AJ247" s="1"/>
    </row>
    <row r="248" customFormat="false" ht="15" hidden="false" customHeight="true" outlineLevel="0" collapsed="false">
      <c r="A248" s="39" t="str">
        <f aca="false">IF(Form!$B$61="","",Form!$B$61)</f>
        <v/>
      </c>
      <c r="B248" s="39" t="str">
        <f aca="false">IF(Form!$C$61="","",Form!$C$61)</f>
        <v/>
      </c>
      <c r="C248" s="39" t="str">
        <f aca="false">IF(Form!$D$61="","",Form!$D$61)</f>
        <v/>
      </c>
      <c r="D248" s="39" t="str">
        <f aca="false">IF(Form!$E$61="","",Form!$E$61)</f>
        <v/>
      </c>
      <c r="E248" s="39" t="str">
        <f aca="false">IF(Form!$F$61="","",Form!$F$61)</f>
        <v/>
      </c>
      <c r="F248" s="39" t="str">
        <f aca="false">IF(Form!$G$61="","",Form!$G$61)</f>
        <v/>
      </c>
      <c r="G248" s="39" t="str">
        <f aca="false">IF(Form!$H$61="","",Form!$H$61)</f>
        <v/>
      </c>
      <c r="H248" s="3"/>
      <c r="I248" s="171" t="str">
        <f aca="false">CONCATENATE(IF(A248="","",A248),IF(B248="","",B248),IF(C248="","",C248),IF(D248="","",D248),IF(E248="","",E248),IF(F248="","",F248),IF(G248="","",G248))</f>
        <v/>
      </c>
      <c r="J248" s="171"/>
      <c r="K248" s="171"/>
      <c r="L248" s="171"/>
      <c r="M248" s="171"/>
      <c r="N248" s="171"/>
      <c r="O248" s="171"/>
      <c r="P248" s="113"/>
      <c r="Q248" s="113"/>
      <c r="R248" s="1"/>
      <c r="S248" s="39" t="str">
        <f aca="true">IF(OFFSET(INDIRECT(A200),6,0,1,1)="","",OFFSET(INDIRECT(A200),6,0,1,1))</f>
        <v/>
      </c>
      <c r="T248" s="39" t="str">
        <f aca="true">IF(OFFSET(INDIRECT(A200),6,1,1,1)="","",OFFSET(INDIRECT(A200),6,1,1,1))</f>
        <v/>
      </c>
      <c r="U248" s="3" t="str">
        <f aca="false">LEFT(T248,1)</f>
        <v/>
      </c>
      <c r="V248" s="39" t="str">
        <f aca="true">IF(OFFSET(INDIRECT(A200),6,2,1,1)="","",OFFSET(INDIRECT(A200),6,2,1,1))</f>
        <v/>
      </c>
      <c r="W248" s="39" t="str">
        <f aca="true">IF(OFFSET(INDIRECT(A200),6,3,1,1)="","",OFFSET(INDIRECT(A200),6,3,1,1))</f>
        <v/>
      </c>
      <c r="X248" s="3" t="str">
        <f aca="false">IF(W248="","",CONCATENATE(S248,P202," ",T248," ",W248))</f>
        <v/>
      </c>
      <c r="Y248" s="3"/>
      <c r="Z248" s="3" t="str">
        <f aca="false">IF(W248="","",CONCATENATE(" ",Q228," ",S248," ",U248," ",W248))</f>
        <v/>
      </c>
      <c r="AA248" s="3"/>
      <c r="AB248" s="3"/>
      <c r="AC248" s="3" t="str">
        <f aca="false">IF(W248="","",IF(W249="",CONCATENATE(" ",Q203," ",S248,P202," ",U248,P202," ",W248),CONCATENATE(", ",S248,P202," ",U248,P202," ",W248)))</f>
        <v/>
      </c>
      <c r="AD248" s="3"/>
      <c r="AE248" s="3" t="str">
        <f aca="false">IF(W248="","",CONCATENATE(" ",Q203," ",T248," ",V248," ",W248))</f>
        <v/>
      </c>
      <c r="AF248" s="3" t="str">
        <f aca="false">UPPER(AE248)</f>
        <v/>
      </c>
      <c r="AG248" s="3"/>
      <c r="AH248" s="3" t="str">
        <f aca="false">IF(W248="","",IF(W249="",CONCATENATE(" ",Q203," ",S248,P202," ",W248),CONCATENATE(", ",S248,P202," ",W248)))</f>
        <v/>
      </c>
      <c r="AI248" s="3"/>
      <c r="AJ248" s="1"/>
    </row>
    <row r="249" customFormat="false" ht="14.6" hidden="false" customHeight="false" outlineLevel="0" collapsed="false">
      <c r="A249" s="3"/>
      <c r="B249" s="3"/>
      <c r="C249" s="3"/>
      <c r="D249" s="3"/>
      <c r="E249" s="3"/>
      <c r="F249" s="3"/>
      <c r="G249" s="3"/>
      <c r="H249" s="3"/>
      <c r="I249" s="3"/>
      <c r="J249" s="3"/>
      <c r="K249" s="3"/>
      <c r="L249" s="174"/>
      <c r="M249" s="174"/>
      <c r="N249" s="3"/>
      <c r="O249" s="3"/>
      <c r="P249" s="3"/>
      <c r="Q249" s="3"/>
      <c r="R249" s="1"/>
      <c r="S249" s="184" t="str">
        <f aca="true">IF(OFFSET(INDIRECT(A200),55,0,1,1)="","",OFFSET(INDIRECT(A200),55,0,1,1))</f>
        <v/>
      </c>
      <c r="T249" s="184"/>
    </row>
    <row r="250" customFormat="false" ht="14.6" hidden="false" customHeight="false" outlineLevel="0" collapsed="false">
      <c r="A250" s="3"/>
      <c r="B250" s="3"/>
      <c r="C250" s="3"/>
      <c r="D250" s="3"/>
      <c r="E250" s="3"/>
      <c r="F250" s="3"/>
      <c r="G250" s="3"/>
      <c r="H250" s="3"/>
      <c r="I250" s="3" t="s">
        <v>360</v>
      </c>
      <c r="J250" s="3"/>
      <c r="K250" s="3"/>
      <c r="L250" s="174"/>
      <c r="M250" s="174"/>
      <c r="N250" s="3"/>
      <c r="O250" s="3"/>
      <c r="P250" s="3"/>
      <c r="Q250" s="3"/>
      <c r="R250" s="1"/>
      <c r="S250" s="184" t="str">
        <f aca="true">IF(OFFSET(INDIRECT(A200),63,3,1,1)="","",OFFSET(INDIRECT(A200),63,3,1,1))</f>
        <v/>
      </c>
      <c r="T250" s="184"/>
    </row>
    <row r="251" customFormat="false" ht="15" hidden="false" customHeight="true" outlineLevel="0" collapsed="false">
      <c r="A251" s="3"/>
      <c r="B251" s="3"/>
      <c r="C251" s="3"/>
      <c r="D251" s="3"/>
      <c r="E251" s="3"/>
      <c r="F251" s="3"/>
      <c r="G251" s="3"/>
      <c r="H251" s="3"/>
      <c r="I251" s="176" t="str">
        <f aca="false">CONCATENATE(IF(A248="","",A248),IF(A248="","",CHAR(10)),IF(B248="","",B248),IF(C248="","",C248),IF(C248="","",CHAR(10)),IF(D248="","",D248),IF(D248="","",CHAR(10)),IF(E248="","",E248),IF(E248="","",CHAR(10)),IF(F248="","",F248),IF(F248="","",CHAR(10)),IF(G248="","",G248))</f>
        <v/>
      </c>
      <c r="J251" s="176"/>
      <c r="K251" s="176"/>
      <c r="L251" s="174"/>
      <c r="M251" s="174"/>
      <c r="N251" s="3"/>
      <c r="O251" s="3"/>
      <c r="P251" s="3"/>
      <c r="Q251" s="3"/>
      <c r="R251" s="1"/>
      <c r="S251" s="184" t="str">
        <f aca="true">IF(OFFSET(INDIRECT(A200),83,5,1,1)="","",OFFSET(INDIRECT(A200),83,5,1,1))</f>
        <v/>
      </c>
      <c r="T251" s="184"/>
    </row>
    <row r="252" customFormat="false" ht="14.6" hidden="false" customHeight="false" outlineLevel="0" collapsed="false">
      <c r="A252" s="3"/>
      <c r="B252" s="3"/>
      <c r="C252" s="3"/>
      <c r="D252" s="3"/>
      <c r="E252" s="3"/>
      <c r="F252" s="3"/>
      <c r="G252" s="3"/>
      <c r="H252" s="3"/>
      <c r="I252" s="176"/>
      <c r="J252" s="176"/>
      <c r="K252" s="176"/>
      <c r="L252" s="174"/>
      <c r="M252" s="174"/>
      <c r="N252" s="3"/>
      <c r="O252" s="3"/>
      <c r="P252" s="3"/>
      <c r="Q252" s="3"/>
      <c r="R252" s="1"/>
      <c r="S252" s="184"/>
      <c r="T252" s="184"/>
    </row>
    <row r="253" customFormat="false" ht="14.6" hidden="false" customHeight="false" outlineLevel="0" collapsed="false">
      <c r="A253" s="3"/>
      <c r="B253" s="3"/>
      <c r="C253" s="3"/>
      <c r="D253" s="3"/>
      <c r="E253" s="3"/>
      <c r="F253" s="3"/>
      <c r="G253" s="3"/>
      <c r="H253" s="3"/>
      <c r="I253" s="176"/>
      <c r="J253" s="176"/>
      <c r="K253" s="176"/>
      <c r="L253" s="174"/>
      <c r="M253" s="174"/>
      <c r="N253" s="3"/>
      <c r="O253" s="3"/>
      <c r="P253" s="3"/>
      <c r="Q253" s="3"/>
      <c r="R253" s="1"/>
      <c r="S253" s="185" t="str">
        <f aca="false">CONCATENATE(IF(S249="","",CONCATENATE(S249,", ")),IF(S250="","",CONCATENATE(S250,", ")),IF(S251="","",CONCATENATE(S251,", ")))</f>
        <v/>
      </c>
      <c r="T253" s="185"/>
      <c r="U253" s="185"/>
      <c r="V253" s="185"/>
      <c r="W253" s="185"/>
      <c r="X253" s="185"/>
    </row>
    <row r="254" customFormat="false" ht="14.6" hidden="false" customHeight="false" outlineLevel="0" collapsed="false">
      <c r="A254" s="3"/>
      <c r="B254" s="3"/>
      <c r="C254" s="3"/>
      <c r="D254" s="3"/>
      <c r="E254" s="3"/>
      <c r="F254" s="3"/>
      <c r="G254" s="3"/>
      <c r="H254" s="3"/>
      <c r="I254" s="176"/>
      <c r="J254" s="176"/>
      <c r="K254" s="176"/>
      <c r="L254" s="3"/>
      <c r="M254" s="3"/>
      <c r="N254" s="3"/>
      <c r="O254" s="3"/>
      <c r="P254" s="3"/>
      <c r="Q254" s="3"/>
      <c r="R254" s="1"/>
    </row>
    <row r="255" customFormat="false" ht="14.6" hidden="false" customHeight="false" outlineLevel="0" collapsed="false">
      <c r="A255" s="3"/>
      <c r="B255" s="3"/>
      <c r="C255" s="3"/>
      <c r="D255" s="3"/>
      <c r="E255" s="3"/>
      <c r="F255" s="3"/>
      <c r="G255" s="3"/>
      <c r="H255" s="3"/>
      <c r="I255" s="176"/>
      <c r="J255" s="176"/>
      <c r="K255" s="176"/>
      <c r="L255" s="3"/>
      <c r="M255" s="3"/>
      <c r="N255" s="3"/>
      <c r="O255" s="3"/>
      <c r="P255" s="3"/>
      <c r="Q255" s="3"/>
      <c r="R255" s="1"/>
    </row>
    <row r="256" customFormat="false" ht="14.6" hidden="false" customHeight="false" outlineLevel="0" collapsed="false">
      <c r="A256" s="3"/>
      <c r="B256" s="3"/>
      <c r="C256" s="3"/>
      <c r="D256" s="3"/>
      <c r="E256" s="3"/>
      <c r="F256" s="3"/>
      <c r="G256" s="3"/>
      <c r="H256" s="3"/>
      <c r="I256" s="176"/>
      <c r="J256" s="176"/>
      <c r="K256" s="176"/>
      <c r="L256" s="3"/>
      <c r="M256" s="3"/>
      <c r="N256" s="3"/>
      <c r="O256" s="3"/>
      <c r="P256" s="3"/>
      <c r="Q256" s="3"/>
      <c r="R256" s="1"/>
    </row>
    <row r="257" customFormat="false" ht="14.6" hidden="false" customHeight="false" outlineLevel="0" collapsed="false">
      <c r="A257" s="3"/>
      <c r="B257" s="3"/>
      <c r="C257" s="3"/>
      <c r="D257" s="3"/>
      <c r="E257" s="3"/>
      <c r="F257" s="3"/>
      <c r="G257" s="3"/>
      <c r="H257" s="3"/>
      <c r="I257" s="174"/>
      <c r="J257" s="174"/>
      <c r="K257" s="174"/>
      <c r="L257" s="3"/>
      <c r="M257" s="3"/>
      <c r="N257" s="3"/>
      <c r="O257" s="3"/>
      <c r="P257" s="3"/>
      <c r="Q257" s="3"/>
      <c r="R257" s="1"/>
    </row>
    <row r="258" customFormat="false" ht="14.6" hidden="false" customHeight="false" outlineLevel="0" collapsed="false">
      <c r="A258" s="157" t="s">
        <v>374</v>
      </c>
      <c r="B258" s="157"/>
      <c r="C258" s="3"/>
      <c r="D258" s="3"/>
      <c r="E258" s="3"/>
      <c r="F258" s="3"/>
      <c r="G258" s="3"/>
      <c r="H258" s="3"/>
      <c r="I258" s="3"/>
      <c r="J258" s="3"/>
      <c r="K258" s="3"/>
      <c r="L258" s="3"/>
      <c r="M258" s="3"/>
      <c r="N258" s="3"/>
      <c r="O258" s="3"/>
      <c r="P258" s="3"/>
      <c r="Q258" s="3" t="str">
        <f aca="false">IF(A260="","",", ")</f>
        <v>,</v>
      </c>
      <c r="R258" s="1"/>
    </row>
    <row r="259" customFormat="false" ht="14.6" hidden="false" customHeight="false" outlineLevel="0" collapsed="false">
      <c r="A259" s="3" t="s">
        <v>25</v>
      </c>
      <c r="B259" s="3" t="s">
        <v>26</v>
      </c>
      <c r="C259" s="3" t="s">
        <v>27</v>
      </c>
      <c r="D259" s="3" t="s">
        <v>28</v>
      </c>
      <c r="E259" s="3" t="s">
        <v>29</v>
      </c>
      <c r="F259" s="3" t="s">
        <v>30</v>
      </c>
      <c r="G259" s="3" t="s">
        <v>31</v>
      </c>
      <c r="H259" s="3"/>
      <c r="I259" s="3" t="s">
        <v>359</v>
      </c>
      <c r="J259" s="3"/>
      <c r="K259" s="3"/>
      <c r="L259" s="3"/>
      <c r="M259" s="3"/>
      <c r="N259" s="3"/>
      <c r="O259" s="3"/>
      <c r="P259" s="3"/>
      <c r="Q259" s="3"/>
      <c r="R259" s="1"/>
    </row>
    <row r="260" customFormat="false" ht="15" hidden="false" customHeight="true" outlineLevel="0" collapsed="false">
      <c r="A260" s="39" t="str">
        <f aca="false">IF(Form!$B$65="","",Form!$B$65)</f>
        <v>Third Surveyor</v>
      </c>
      <c r="B260" s="39" t="str">
        <f aca="false">IF(Form!$C$65="","",Form!$C$65)</f>
        <v/>
      </c>
      <c r="C260" s="39" t="str">
        <f aca="false">IF(Form!$D$65="","",Form!$D$65)</f>
        <v/>
      </c>
      <c r="D260" s="39" t="str">
        <f aca="false">IF(Form!$E$65="","",Form!$E$65)</f>
        <v/>
      </c>
      <c r="E260" s="39" t="str">
        <f aca="false">IF(Form!$F$65="","",Form!$F$65)</f>
        <v/>
      </c>
      <c r="F260" s="39" t="str">
        <f aca="false">IF(Form!$G$65="","",Form!$G$65)</f>
        <v/>
      </c>
      <c r="G260" s="39" t="str">
        <f aca="false">IF(Form!$H$65="","",Form!$H$65)</f>
        <v/>
      </c>
      <c r="H260" s="3"/>
      <c r="I260" s="171" t="str">
        <f aca="false">CONCATENATE(IF(A260="","",A260),IF(B260="","",B260),IF(C260="","",C260),IF(D260="","",D260),IF(E260="","",E260),IF(F260="","",F260),IF(G260="","",G260))</f>
        <v>Third Surveyor</v>
      </c>
      <c r="J260" s="171"/>
      <c r="K260" s="171"/>
      <c r="L260" s="171"/>
      <c r="M260" s="171"/>
      <c r="N260" s="171"/>
      <c r="O260" s="171"/>
      <c r="P260" s="113"/>
      <c r="Q260" s="113"/>
      <c r="R260" s="1"/>
    </row>
    <row r="261" customFormat="false" ht="14.6" hidden="false" customHeight="false" outlineLevel="0" collapsed="false">
      <c r="A261" s="3"/>
      <c r="B261" s="3"/>
      <c r="C261" s="3"/>
      <c r="D261" s="3"/>
      <c r="E261" s="3"/>
      <c r="F261" s="3"/>
      <c r="G261" s="3"/>
      <c r="H261" s="3"/>
      <c r="I261" s="3"/>
      <c r="J261" s="3"/>
      <c r="K261" s="3"/>
      <c r="L261" s="174"/>
      <c r="M261" s="174"/>
      <c r="N261" s="3"/>
      <c r="O261" s="3"/>
      <c r="P261" s="3"/>
      <c r="Q261" s="3"/>
      <c r="R261" s="1"/>
    </row>
    <row r="262" customFormat="false" ht="14.6" hidden="false" customHeight="false" outlineLevel="0" collapsed="false">
      <c r="A262" s="3"/>
      <c r="B262" s="3"/>
      <c r="C262" s="3"/>
      <c r="D262" s="3"/>
      <c r="E262" s="3"/>
      <c r="F262" s="3"/>
      <c r="G262" s="3"/>
      <c r="H262" s="3"/>
      <c r="I262" s="3" t="s">
        <v>360</v>
      </c>
      <c r="J262" s="3"/>
      <c r="K262" s="3"/>
      <c r="L262" s="174"/>
      <c r="M262" s="174"/>
      <c r="N262" s="3"/>
      <c r="O262" s="3"/>
      <c r="P262" s="3"/>
      <c r="Q262" s="3"/>
      <c r="R262" s="1"/>
    </row>
    <row r="263" customFormat="false" ht="15" hidden="false" customHeight="true" outlineLevel="0" collapsed="false">
      <c r="A263" s="3"/>
      <c r="B263" s="3"/>
      <c r="C263" s="3"/>
      <c r="D263" s="3"/>
      <c r="E263" s="3"/>
      <c r="F263" s="3"/>
      <c r="G263" s="3"/>
      <c r="H263" s="3"/>
      <c r="I263" s="176" t="str">
        <f aca="false">CONCATENATE(IF(A260="","",A260),IF(A260="","",CHAR(10)),IF(B260="","",B260),IF(C260="","",C260),IF(C260="","",CHAR(10)),IF(D260="","",D260),IF(D260="","",CHAR(10)),IF(E260="","",E260),IF(E260="","",CHAR(10)),IF(F260="","",F260),IF(F260="","",CHAR(10)),IF(G260="","",G260))</f>
        <v>Third Surveyor</v>
      </c>
      <c r="J263" s="176"/>
      <c r="K263" s="176"/>
      <c r="L263" s="174"/>
      <c r="M263" s="174"/>
      <c r="N263" s="3"/>
      <c r="O263" s="3"/>
      <c r="P263" s="3"/>
      <c r="Q263" s="3"/>
      <c r="R263" s="1"/>
    </row>
    <row r="264" customFormat="false" ht="14.6" hidden="false" customHeight="false" outlineLevel="0" collapsed="false">
      <c r="A264" s="3"/>
      <c r="B264" s="3"/>
      <c r="C264" s="3"/>
      <c r="D264" s="3"/>
      <c r="E264" s="3"/>
      <c r="F264" s="3"/>
      <c r="G264" s="3"/>
      <c r="H264" s="3"/>
      <c r="I264" s="176"/>
      <c r="J264" s="176"/>
      <c r="K264" s="176"/>
      <c r="L264" s="174"/>
      <c r="M264" s="174"/>
      <c r="N264" s="3"/>
      <c r="O264" s="3"/>
      <c r="P264" s="3"/>
      <c r="Q264" s="3"/>
      <c r="R264" s="1"/>
    </row>
    <row r="265" customFormat="false" ht="14.6" hidden="false" customHeight="false" outlineLevel="0" collapsed="false">
      <c r="A265" s="3"/>
      <c r="B265" s="3"/>
      <c r="C265" s="3"/>
      <c r="D265" s="3"/>
      <c r="E265" s="3"/>
      <c r="F265" s="3"/>
      <c r="G265" s="3"/>
      <c r="H265" s="3"/>
      <c r="I265" s="176"/>
      <c r="J265" s="176"/>
      <c r="K265" s="176"/>
      <c r="L265" s="174"/>
      <c r="M265" s="174"/>
      <c r="N265" s="3"/>
      <c r="O265" s="3"/>
      <c r="P265" s="3"/>
      <c r="Q265" s="3"/>
      <c r="R265" s="1"/>
    </row>
    <row r="266" customFormat="false" ht="14.6" hidden="false" customHeight="false" outlineLevel="0" collapsed="false">
      <c r="A266" s="3"/>
      <c r="B266" s="3"/>
      <c r="C266" s="3"/>
      <c r="D266" s="3"/>
      <c r="E266" s="3"/>
      <c r="F266" s="3"/>
      <c r="G266" s="3"/>
      <c r="H266" s="3"/>
      <c r="I266" s="176"/>
      <c r="J266" s="176"/>
      <c r="K266" s="176"/>
      <c r="L266" s="3"/>
      <c r="M266" s="3"/>
      <c r="N266" s="3"/>
      <c r="O266" s="3"/>
      <c r="P266" s="3"/>
      <c r="Q266" s="3"/>
      <c r="R266" s="1"/>
    </row>
    <row r="267" customFormat="false" ht="14.6" hidden="false" customHeight="false" outlineLevel="0" collapsed="false">
      <c r="A267" s="3"/>
      <c r="B267" s="3"/>
      <c r="C267" s="3"/>
      <c r="D267" s="3"/>
      <c r="E267" s="3"/>
      <c r="F267" s="3"/>
      <c r="G267" s="3"/>
      <c r="H267" s="3"/>
      <c r="I267" s="176"/>
      <c r="J267" s="176"/>
      <c r="K267" s="176"/>
      <c r="L267" s="3"/>
      <c r="M267" s="3"/>
      <c r="N267" s="3"/>
      <c r="O267" s="3"/>
      <c r="P267" s="3"/>
      <c r="Q267" s="3"/>
      <c r="R267" s="1"/>
    </row>
    <row r="268" customFormat="false" ht="14.6" hidden="false" customHeight="false" outlineLevel="0" collapsed="false">
      <c r="A268" s="3"/>
      <c r="B268" s="3"/>
      <c r="C268" s="3"/>
      <c r="D268" s="3"/>
      <c r="E268" s="3"/>
      <c r="F268" s="3"/>
      <c r="G268" s="3"/>
      <c r="H268" s="3"/>
      <c r="I268" s="176"/>
      <c r="J268" s="176"/>
      <c r="K268" s="176"/>
      <c r="L268" s="3"/>
      <c r="M268" s="3"/>
      <c r="N268" s="3"/>
      <c r="O268" s="3"/>
      <c r="P268" s="3"/>
      <c r="Q268" s="3"/>
      <c r="R268" s="1"/>
    </row>
    <row r="269" customFormat="false" ht="14.6" hidden="false" customHeight="false" outlineLevel="0" collapsed="false">
      <c r="A269" s="3"/>
      <c r="B269" s="3"/>
      <c r="C269" s="3"/>
      <c r="D269" s="3"/>
      <c r="E269" s="3"/>
      <c r="F269" s="3"/>
      <c r="G269" s="3"/>
      <c r="H269" s="3"/>
      <c r="I269" s="174"/>
      <c r="J269" s="174"/>
      <c r="K269" s="174"/>
      <c r="L269" s="3"/>
      <c r="M269" s="3"/>
      <c r="N269" s="3"/>
      <c r="O269" s="3"/>
      <c r="P269" s="3"/>
      <c r="Q269" s="3"/>
      <c r="R269" s="1"/>
    </row>
    <row r="270" customFormat="false" ht="14.6" hidden="false" customHeight="false" outlineLevel="0" collapsed="false">
      <c r="A270" s="157" t="s">
        <v>375</v>
      </c>
      <c r="B270" s="157"/>
      <c r="C270" s="3"/>
      <c r="D270" s="3"/>
      <c r="E270" s="3"/>
      <c r="F270" s="3"/>
      <c r="G270" s="3"/>
      <c r="H270" s="3"/>
      <c r="I270" s="3"/>
      <c r="J270" s="3"/>
      <c r="K270" s="3"/>
      <c r="L270" s="3"/>
      <c r="M270" s="3"/>
      <c r="N270" s="3"/>
      <c r="O270" s="3"/>
      <c r="P270" s="3"/>
      <c r="Q270" s="3" t="str">
        <f aca="false">IF(A272="","",", ")</f>
        <v>,</v>
      </c>
      <c r="R270" s="1"/>
    </row>
    <row r="271" customFormat="false" ht="14.6" hidden="false" customHeight="false" outlineLevel="0" collapsed="false">
      <c r="A271" s="3" t="s">
        <v>25</v>
      </c>
      <c r="B271" s="3" t="s">
        <v>26</v>
      </c>
      <c r="C271" s="3" t="s">
        <v>27</v>
      </c>
      <c r="D271" s="3" t="s">
        <v>28</v>
      </c>
      <c r="E271" s="3" t="s">
        <v>29</v>
      </c>
      <c r="F271" s="3" t="s">
        <v>30</v>
      </c>
      <c r="G271" s="3" t="s">
        <v>31</v>
      </c>
      <c r="H271" s="3"/>
      <c r="I271" s="3" t="s">
        <v>359</v>
      </c>
      <c r="J271" s="3"/>
      <c r="K271" s="3"/>
      <c r="L271" s="3"/>
      <c r="M271" s="3"/>
      <c r="N271" s="3"/>
      <c r="O271" s="3"/>
      <c r="P271" s="3"/>
      <c r="Q271" s="3"/>
      <c r="R271" s="1"/>
    </row>
    <row r="272" customFormat="false" ht="15" hidden="false" customHeight="true" outlineLevel="0" collapsed="false">
      <c r="A272" s="39" t="str">
        <f aca="false">IF(Form!$B$69="","",Form!$B$69)</f>
        <v>Company</v>
      </c>
      <c r="B272" s="39" t="str">
        <f aca="false">IF(Form!$C$69="","",Form!$C$69)</f>
        <v>House No</v>
      </c>
      <c r="C272" s="39" t="str">
        <f aca="false">IF(Form!$D$69="","",Form!$D$69)</f>
        <v>Road</v>
      </c>
      <c r="D272" s="39" t="str">
        <f aca="false">IF(Form!$E$69="","",Form!$E$69)</f>
        <v>Spare</v>
      </c>
      <c r="E272" s="39" t="str">
        <f aca="false">IF(Form!$F$69="","",Form!$F$69)</f>
        <v>Town</v>
      </c>
      <c r="F272" s="39" t="str">
        <f aca="false">IF(Form!$G$69="","",Form!$G$69)</f>
        <v>County</v>
      </c>
      <c r="G272" s="39" t="str">
        <f aca="false">IF(Form!$H$69="","",Form!$H$69)</f>
        <v>Post Code</v>
      </c>
      <c r="H272" s="3"/>
      <c r="I272" s="171" t="str">
        <f aca="false">CONCATENATE(IF(A272="","",A272),IF(B272="","",B272),IF(C272="","",C272),IF(D272="","",D272),IF(E272="","",E272),IF(F272="","",F272),IF(G272="","",G272))</f>
        <v>CompanyHouse NoRoadSpareTownCountyPost Code</v>
      </c>
      <c r="J272" s="171"/>
      <c r="K272" s="171"/>
      <c r="L272" s="171"/>
      <c r="M272" s="171"/>
      <c r="N272" s="171"/>
      <c r="O272" s="171"/>
      <c r="P272" s="113"/>
      <c r="Q272" s="113"/>
      <c r="R272" s="1"/>
    </row>
    <row r="273" customFormat="false" ht="14.6" hidden="false" customHeight="false" outlineLevel="0" collapsed="false">
      <c r="A273" s="3"/>
      <c r="B273" s="3"/>
      <c r="C273" s="3"/>
      <c r="D273" s="3"/>
      <c r="E273" s="3"/>
      <c r="F273" s="3"/>
      <c r="G273" s="3"/>
      <c r="H273" s="3"/>
      <c r="I273" s="3"/>
      <c r="J273" s="3"/>
      <c r="K273" s="3"/>
      <c r="L273" s="174"/>
      <c r="M273" s="174"/>
      <c r="N273" s="3"/>
      <c r="O273" s="3"/>
      <c r="P273" s="3"/>
      <c r="Q273" s="3"/>
      <c r="R273" s="1"/>
    </row>
    <row r="274" customFormat="false" ht="14.6" hidden="false" customHeight="false" outlineLevel="0" collapsed="false">
      <c r="A274" s="3"/>
      <c r="B274" s="3"/>
      <c r="C274" s="3"/>
      <c r="D274" s="3"/>
      <c r="E274" s="3"/>
      <c r="F274" s="3"/>
      <c r="G274" s="3"/>
      <c r="H274" s="3"/>
      <c r="I274" s="3" t="s">
        <v>360</v>
      </c>
      <c r="J274" s="3"/>
      <c r="K274" s="3"/>
      <c r="L274" s="174"/>
      <c r="M274" s="174"/>
      <c r="N274" s="3"/>
      <c r="O274" s="3"/>
      <c r="P274" s="3"/>
      <c r="Q274" s="3"/>
      <c r="R274" s="1"/>
    </row>
    <row r="275" customFormat="false" ht="15" hidden="false" customHeight="true" outlineLevel="0" collapsed="false">
      <c r="A275" s="3"/>
      <c r="B275" s="3"/>
      <c r="C275" s="3"/>
      <c r="D275" s="3"/>
      <c r="E275" s="3"/>
      <c r="F275" s="3"/>
      <c r="G275" s="3"/>
      <c r="H275" s="3"/>
      <c r="I275" s="176" t="str">
        <f aca="false">CONCATENATE(IF(A272="","",A272),IF(A272="","",CHAR(10)),IF(B272="","",B272),IF(C272="","",C272),IF(C272="","",CHAR(10)),IF(D272="","",D272),IF(D272="","",CHAR(10)),IF(E272="","",E272),IF(E272="","",CHAR(10)),IF(F272="","",F272),IF(F272="","",CHAR(10)),IF(G272="","",G272))</f>
        <v>Company
House NoRoad
Spare
Town
County
Post Code</v>
      </c>
      <c r="J275" s="176"/>
      <c r="K275" s="176"/>
      <c r="L275" s="174"/>
      <c r="M275" s="174"/>
      <c r="N275" s="3"/>
      <c r="O275" s="3"/>
      <c r="P275" s="3"/>
      <c r="Q275" s="3"/>
      <c r="R275" s="1"/>
    </row>
    <row r="276" customFormat="false" ht="14.6" hidden="false" customHeight="false" outlineLevel="0" collapsed="false">
      <c r="A276" s="3"/>
      <c r="B276" s="3"/>
      <c r="C276" s="3"/>
      <c r="D276" s="3"/>
      <c r="E276" s="3"/>
      <c r="F276" s="3"/>
      <c r="G276" s="3"/>
      <c r="H276" s="3"/>
      <c r="I276" s="176"/>
      <c r="J276" s="176"/>
      <c r="K276" s="176"/>
      <c r="L276" s="174"/>
      <c r="M276" s="174"/>
      <c r="N276" s="3"/>
      <c r="O276" s="3"/>
      <c r="P276" s="3"/>
      <c r="Q276" s="3"/>
      <c r="R276" s="1"/>
    </row>
    <row r="277" customFormat="false" ht="14.6" hidden="false" customHeight="false" outlineLevel="0" collapsed="false">
      <c r="A277" s="3"/>
      <c r="B277" s="3"/>
      <c r="C277" s="3"/>
      <c r="D277" s="3"/>
      <c r="E277" s="3"/>
      <c r="F277" s="3"/>
      <c r="G277" s="3"/>
      <c r="H277" s="3"/>
      <c r="I277" s="176"/>
      <c r="J277" s="176"/>
      <c r="K277" s="176"/>
      <c r="L277" s="174"/>
      <c r="M277" s="174"/>
      <c r="N277" s="3"/>
      <c r="O277" s="3"/>
      <c r="P277" s="3"/>
      <c r="Q277" s="3"/>
      <c r="R277" s="1"/>
    </row>
    <row r="278" customFormat="false" ht="14.6" hidden="false" customHeight="false" outlineLevel="0" collapsed="false">
      <c r="A278" s="3"/>
      <c r="B278" s="3"/>
      <c r="C278" s="3"/>
      <c r="D278" s="3"/>
      <c r="E278" s="3"/>
      <c r="F278" s="3"/>
      <c r="G278" s="3"/>
      <c r="H278" s="3"/>
      <c r="I278" s="176"/>
      <c r="J278" s="176"/>
      <c r="K278" s="176"/>
      <c r="L278" s="3"/>
      <c r="M278" s="3"/>
      <c r="N278" s="3"/>
      <c r="O278" s="3"/>
      <c r="P278" s="3"/>
      <c r="Q278" s="3"/>
      <c r="R278" s="1"/>
    </row>
    <row r="279" customFormat="false" ht="14.6" hidden="false" customHeight="false" outlineLevel="0" collapsed="false">
      <c r="A279" s="3"/>
      <c r="B279" s="3"/>
      <c r="C279" s="3"/>
      <c r="D279" s="3"/>
      <c r="E279" s="3"/>
      <c r="F279" s="3"/>
      <c r="G279" s="3"/>
      <c r="H279" s="3"/>
      <c r="I279" s="176"/>
      <c r="J279" s="176"/>
      <c r="K279" s="176"/>
      <c r="L279" s="3"/>
      <c r="M279" s="3"/>
      <c r="N279" s="3"/>
      <c r="O279" s="3"/>
      <c r="P279" s="3"/>
      <c r="Q279" s="3"/>
      <c r="R279" s="1"/>
    </row>
    <row r="280" customFormat="false" ht="14.6" hidden="false" customHeight="false" outlineLevel="0" collapsed="false">
      <c r="A280" s="3"/>
      <c r="B280" s="3"/>
      <c r="C280" s="3"/>
      <c r="D280" s="3"/>
      <c r="E280" s="3"/>
      <c r="F280" s="3"/>
      <c r="G280" s="3"/>
      <c r="H280" s="3"/>
      <c r="I280" s="176"/>
      <c r="J280" s="176"/>
      <c r="K280" s="176"/>
      <c r="L280" s="3"/>
      <c r="M280" s="3"/>
      <c r="N280" s="3"/>
      <c r="O280" s="3"/>
      <c r="P280" s="3"/>
      <c r="Q280" s="3"/>
      <c r="R280" s="1"/>
    </row>
    <row r="281" customFormat="false" ht="14.6" hidden="false" customHeight="false" outlineLevel="0" collapsed="false">
      <c r="A281" s="3"/>
      <c r="B281" s="3"/>
      <c r="C281" s="3"/>
      <c r="D281" s="3"/>
      <c r="E281" s="3"/>
      <c r="F281" s="3"/>
      <c r="G281" s="3"/>
      <c r="H281" s="3"/>
      <c r="I281" s="174"/>
      <c r="J281" s="174"/>
      <c r="K281" s="174"/>
      <c r="L281" s="3"/>
      <c r="M281" s="3"/>
      <c r="N281" s="3"/>
      <c r="O281" s="3"/>
      <c r="P281" s="3"/>
      <c r="Q281" s="3"/>
      <c r="R281" s="1"/>
    </row>
    <row r="282" customFormat="false" ht="15" hidden="false" customHeight="false" outlineLevel="0" collapsed="false">
      <c r="A282" s="142" t="s">
        <v>380</v>
      </c>
    </row>
    <row r="283" customFormat="false" ht="15" hidden="false" customHeight="false" outlineLevel="0" collapsed="false">
      <c r="A283" s="178" t="s">
        <v>381</v>
      </c>
      <c r="B283" s="179"/>
      <c r="C283" s="179"/>
      <c r="D283" s="1" t="n">
        <f aca="false">IF(B285="Male","owner",IF(B285="Female","owner",IF(B285="Married","owners",IF(B285="Plural","owners",IF(B285="Company","owners",)))))</f>
        <v>0</v>
      </c>
      <c r="E283" s="1"/>
      <c r="F283" s="1"/>
      <c r="G283" s="1"/>
      <c r="H283" s="1"/>
      <c r="I283" s="1" t="n">
        <f aca="false">IF(B285="Male","him",IF(B285="Female","her",IF(B285="Married","them",IF(B285="Plural","them",IF(B285="Company","them",)))))</f>
        <v>0</v>
      </c>
      <c r="J283" s="1" t="n">
        <f aca="false">IF(B285="Male","chooses",IF(B285="Female","chooses",IF(B285="Married","choose",IF(B285="Plural","choose",IF(B285="Company","choose",)))))</f>
        <v>0</v>
      </c>
      <c r="K283" s="1" t="n">
        <f aca="false">IF(B285="Male","exercises",IF(B285="Female","exercises",IF(B285="Married","exercise",IF(B285="Plural","exercise",IF(B285="Company","exercise",)))))</f>
        <v>0</v>
      </c>
      <c r="L283" s="1" t="n">
        <f aca="false">IF(B285="Male","requires",IF(B285="Female","requires",IF(B285="Married","require",IF(B285="Plural","require",IF(B285="Company","require",)))))</f>
        <v>0</v>
      </c>
      <c r="M283" s="1" t="n">
        <f aca="false">IF(B285="Male","am",IF(B285="Female","am",IF(B285="Married","are",IF(B285="Plural","are",IF(B285="Company","are",)))))</f>
        <v>0</v>
      </c>
      <c r="N283" s="1" t="n">
        <f aca="false">IF(B285="Male","I",IF(B285="Female","I",IF(B285="Married","we",IF(B285="Plural","we",IF(B285="Company","we",)))))</f>
        <v>0</v>
      </c>
      <c r="O283" s="1"/>
      <c r="P283" s="1"/>
      <c r="Q283" s="1"/>
      <c r="R283" s="1"/>
      <c r="S283" s="156" t="s">
        <v>364</v>
      </c>
      <c r="T283" s="156"/>
      <c r="U283" s="1" t="n">
        <f aca="false">IF(X284="Male","his",IF(X284="Female","her"))</f>
        <v>0</v>
      </c>
      <c r="V283" s="1"/>
      <c r="W283" s="1"/>
      <c r="X283" s="1"/>
      <c r="Y283" s="1"/>
      <c r="Z283" s="1"/>
      <c r="AA283" s="1"/>
      <c r="AB283" s="1"/>
      <c r="AC283" s="1" t="str">
        <f aca="false">IF(S284="","",".")</f>
        <v/>
      </c>
      <c r="AD283" s="1"/>
      <c r="AE283" s="1"/>
      <c r="AF283" s="1"/>
      <c r="AG283" s="1"/>
    </row>
    <row r="284" customFormat="false" ht="14.6" hidden="false" customHeight="false" outlineLevel="0" collapsed="false">
      <c r="A284" s="157" t="n">
        <f aca="false">IF(B285="Male","Adjoining Owner",IF(B285="Female","Adjoining Owner",IF(B285="Married","Adjoining Owners",IF(B285="Plural","Adjoining Owners",IF(B285="Company","Adjoining Owners",)))))</f>
        <v>0</v>
      </c>
      <c r="B284" s="157"/>
      <c r="C284" s="158" t="s">
        <v>165</v>
      </c>
      <c r="D284" s="73" t="n">
        <f aca="false">A284</f>
        <v>0</v>
      </c>
      <c r="E284" s="73"/>
      <c r="F284" s="73" t="str">
        <f aca="false">CONCATENATE("(",A284,")")</f>
        <v>(0)</v>
      </c>
      <c r="G284" s="73"/>
      <c r="H284" s="3" t="n">
        <f aca="false">IF(B285="Male","Owner",IF(B285="Female","Owner",IF(B285="Married","Owners",IF(B285="Plural","Owners",IF(B285="Company","Owners",)))))</f>
        <v>0</v>
      </c>
      <c r="I284" s="3" t="n">
        <f aca="false">IF(B285="Male","I",IF(B285="Female","I",IF(B285="Married","we",IF(B285="Plural","we",IF(B285="Company","we",)))))</f>
        <v>0</v>
      </c>
      <c r="J284" s="3" t="n">
        <f aca="false">IF(B285="Male","Adjoining Owner's",IF(B285="Female","Adjoining Owner's",IF(B285="Married","Adjoining Owners'",IF(B285="Plural","Adjoining Owners'",IF(B285="Company","Adjoining Owners'",)))))</f>
        <v>0</v>
      </c>
      <c r="K284" s="3"/>
      <c r="L284" s="3"/>
      <c r="M284" s="3" t="n">
        <f aca="false">IF(B285="Male","me",IF(B285="Female","me",IF(B285="Married","us",IF(B285="Plural","us",IF(B285="Company","us",)))))</f>
        <v>0</v>
      </c>
      <c r="N284" s="3" t="n">
        <f aca="false">IF(B285="Male","myself",IF(B285="Female","myself",IF(B285="Married","ourselves",IF(B285="Plural","ourselves",IF(B285="Company","ourselves",)))))</f>
        <v>0</v>
      </c>
      <c r="O284" s="3" t="n">
        <f aca="false">IF(B285="Male","is",IF(B285="Female","is",IF(B285="Married","are",IF(B285="Plural","are",IF(B285="Company","are",)))))</f>
        <v>0</v>
      </c>
      <c r="P284" s="150" t="str">
        <f aca="false">IF(A287="","",".")</f>
        <v/>
      </c>
      <c r="Q284" s="3"/>
      <c r="R284" s="1"/>
      <c r="S284" s="159" t="str">
        <f aca="true">IF(OFFSET(INDIRECT(A282),42,0,1,1)="","",OFFSET(INDIRECT(A282),42,0,1,1))</f>
        <v/>
      </c>
      <c r="T284" s="159" t="str">
        <f aca="true">IF(OFFSET(INDIRECT(A282),42,1,1,1)="","",OFFSET(INDIRECT(A282),42,1,1,1))</f>
        <v/>
      </c>
      <c r="U284" s="3" t="str">
        <f aca="false">LEFT(T284,1)</f>
        <v/>
      </c>
      <c r="V284" s="159" t="str">
        <f aca="true">IF(OFFSET(INDIRECT(A282),42,2,1,1)="","",OFFSET(INDIRECT(A282),42,2,1,1))</f>
        <v/>
      </c>
      <c r="W284" s="159" t="str">
        <f aca="true">IF(OFFSET(INDIRECT(A282),42,3,1,1)="","",OFFSET(INDIRECT(A282),42,3,1,1))</f>
        <v/>
      </c>
      <c r="X284" s="159" t="str">
        <f aca="true">IF(OFFSET(INDIRECT(A282),42,5,1,1)="","",OFFSET(INDIRECT(A282),42,5,1,1))</f>
        <v/>
      </c>
      <c r="Y284" s="1" t="str">
        <f aca="false">CONCATENATE(S284,AC283," ",T284," ",W284)</f>
        <v>  </v>
      </c>
      <c r="Z284" s="1"/>
      <c r="AA284" s="1"/>
      <c r="AB284" s="1"/>
      <c r="AC284" s="1"/>
      <c r="AD284" s="1"/>
      <c r="AE284" s="1"/>
      <c r="AF284" s="1"/>
      <c r="AG284" s="1"/>
    </row>
    <row r="285" customFormat="false" ht="14.6" hidden="false" customHeight="false" outlineLevel="0" collapsed="false">
      <c r="A285" s="161" t="s">
        <v>338</v>
      </c>
      <c r="B285" s="39" t="str">
        <f aca="true">IF(OFFSET(INDIRECT(A282),2,5,1,1)="","",OFFSET(INDIRECT(A282),2,5,1,1))</f>
        <v/>
      </c>
      <c r="C285" s="39" t="str">
        <f aca="true">IF(OFFSET(INDIRECT(A282),5,5,1,1)="","",OFFSET(INDIRECT(A282),5,5,1,1))</f>
        <v/>
      </c>
      <c r="D285" s="3"/>
      <c r="E285" s="3" t="s">
        <v>339</v>
      </c>
      <c r="F285" s="3" t="s">
        <v>340</v>
      </c>
      <c r="G285" s="3" t="n">
        <f aca="false">IF(B285="Male","I",IF(B285="Female","I",IF(B285="Married","We",IF(B285="Plural","We",IF(B285="Company","We",)))))</f>
        <v>0</v>
      </c>
      <c r="H285" s="3" t="n">
        <f aca="false">IF(B285="Male","my",IF(B285="Female","my",IF(B285="Married","our",IF(B285="Plural","our",IF(B285="Company","our",)))))</f>
        <v>0</v>
      </c>
      <c r="I285" s="3" t="n">
        <f aca="false">IF(B285="Male","his",IF(B285="Female","her",IF(B285="Married","their",IF(B285="Plural","their",IF(B285="Company","their",)))))</f>
        <v>0</v>
      </c>
      <c r="J285" s="3" t="n">
        <f aca="false">IF(B285="Male","he",IF(B285="Female","she",IF(B285="Married","they",IF(B285="Plural","they",IF(B285="Company","they",)))))</f>
        <v>0</v>
      </c>
      <c r="K285" s="3" t="n">
        <f aca="false">IF(B285="Male","does",IF(B285="Female","does",IF(B285="Married","do",IF(B285="Plural","do",IF(B285="Company","do",)))))</f>
        <v>0</v>
      </c>
      <c r="L285" s="3" t="n">
        <f aca="false">IF(B285="Male","has",IF(B285="Female","has",IF(B285="Married","have",IF(B285="Plural","have",IF(B285="Company","have",)))))</f>
        <v>0</v>
      </c>
      <c r="M285" s="3" t="n">
        <f aca="false">IF(B285="Male","I am/am not",IF(B285="Female","I am/am not",IF(B285="Married","We are/are not",IF(B285="Plural","We are/are not",IF(B285="Company","We are/are not",)))))</f>
        <v>0</v>
      </c>
      <c r="N285" s="3" t="n">
        <f aca="false">IF(B285="Male","am/am not",IF(B285="Female","am/am not",IF(B285="Married","are/are not",IF(B285="Plural","are/are not",IF(B285="Company","are/are not",)))))</f>
        <v>0</v>
      </c>
      <c r="O285" s="3" t="n">
        <f aca="false">IF(B285="Male","myself",IF(B285="Female","myself",IF(B285="Married","ourselves",IF(B285="Plural","ourselves",IF(B285="Company","ourselves",)))))</f>
        <v>0</v>
      </c>
      <c r="P285" s="150" t="str">
        <f aca="false">IF(A288="","",".")</f>
        <v/>
      </c>
      <c r="Q285" s="150" t="str">
        <f aca="false">IF(A288="","","&amp;")</f>
        <v/>
      </c>
      <c r="R285" s="1"/>
      <c r="S285" s="159" t="str">
        <f aca="true">IF(OFFSET(INDIRECT(A282),45,0,1,1)="","",CONCATENATE((OFFSET(INDIRECT(A282),45,0,1,1)),", "))</f>
        <v/>
      </c>
      <c r="T285" s="159" t="str">
        <f aca="true">IF(OFFSET(INDIRECT(A282),45,1,1,1)="","",OFFSET(INDIRECT(A282),45,1,1,1))</f>
        <v/>
      </c>
      <c r="U285" s="159" t="str">
        <f aca="true">IF(OFFSET(INDIRECT(A282),45,2,1,1)="","",CONCATENATE(" ",(OFFSET(INDIRECT(A282),45,2,1,1)),", "))</f>
        <v/>
      </c>
      <c r="V285" s="159" t="str">
        <f aca="true">IF(OFFSET(INDIRECT(A282),45,3,1,1)="","",CONCATENATE((OFFSET(INDIRECT(A282),45,3,1,1)),", "))</f>
        <v/>
      </c>
      <c r="W285" s="159" t="str">
        <f aca="true">IF(OFFSET(INDIRECT(A282),45,4,1,1)="","",CONCATENATE((OFFSET(INDIRECT(A282),45,4,1,1)),", "))</f>
        <v/>
      </c>
      <c r="X285" s="159" t="str">
        <f aca="true">IF(OFFSET(INDIRECT(A282),45,5,1,1)="","",CONCATENATE((OFFSET(INDIRECT(A282),45,5,1,1)),", "))</f>
        <v/>
      </c>
      <c r="Y285" s="159" t="str">
        <f aca="true">IF(OFFSET(INDIRECT(A282),45,6,1,1)="","",OFFSET(INDIRECT(A282),45,6,1,1))</f>
        <v/>
      </c>
      <c r="Z285" s="1"/>
      <c r="AA285" s="162" t="str">
        <f aca="false">CONCATENATE(IF(S285="","",S285),IF(T285="","",T285),IF(U285="","",U285),IF(V285="","",V285),IF(W285="","",W285),IF(X285="","",X285),IF(Y285="","",Y285))</f>
        <v/>
      </c>
      <c r="AB285" s="162"/>
      <c r="AC285" s="162"/>
      <c r="AD285" s="162"/>
      <c r="AE285" s="162"/>
      <c r="AF285" s="162"/>
      <c r="AG285" s="162"/>
    </row>
    <row r="286" customFormat="false" ht="14.6" hidden="false" customHeight="false" outlineLevel="0" collapsed="false">
      <c r="A286" s="3" t="s">
        <v>2</v>
      </c>
      <c r="B286" s="3" t="s">
        <v>3</v>
      </c>
      <c r="C286" s="3" t="s">
        <v>342</v>
      </c>
      <c r="D286" s="3" t="s">
        <v>4</v>
      </c>
      <c r="E286" s="3" t="s">
        <v>5</v>
      </c>
      <c r="F286" s="3" t="s">
        <v>343</v>
      </c>
      <c r="G286" s="3"/>
      <c r="H286" s="3"/>
      <c r="I286" s="3"/>
      <c r="J286" s="3"/>
      <c r="K286" s="3" t="s">
        <v>344</v>
      </c>
      <c r="L286" s="3"/>
      <c r="M286" s="3" t="s">
        <v>345</v>
      </c>
      <c r="N286" s="3" t="s">
        <v>346</v>
      </c>
      <c r="O286" s="3"/>
      <c r="P286" s="3"/>
      <c r="Q286" s="3"/>
      <c r="R286" s="1"/>
      <c r="S286" s="159" t="str">
        <f aca="true">IF(OFFSET(INDIRECT(A282),45,0,1,1)="","",OFFSET(INDIRECT(A282),45,0,1,1))</f>
        <v/>
      </c>
      <c r="T286" s="159" t="str">
        <f aca="true">IF(OFFSET(INDIRECT(A282),45,1,1,1)="","",OFFSET(INDIRECT(A282),45,1,1,1))</f>
        <v/>
      </c>
      <c r="U286" s="159" t="str">
        <f aca="true">IF(OFFSET(INDIRECT(A282),45,2,1,1)="","",CONCATENATE(" ",OFFSET(INDIRECT(A282),45,2,1,1)))</f>
        <v/>
      </c>
      <c r="V286" s="159" t="str">
        <f aca="true">IF(OFFSET(INDIRECT(A282),45,3,1,1)="","",OFFSET(INDIRECT(A282),45,3,1,1))</f>
        <v/>
      </c>
      <c r="W286" s="159" t="str">
        <f aca="true">IF(OFFSET(INDIRECT(A282),45,4,1,1)="","",OFFSET(INDIRECT(A282),45,4,1,1))</f>
        <v/>
      </c>
      <c r="X286" s="159" t="str">
        <f aca="true">IF(OFFSET(INDIRECT(A282),45,5,1,1)="","",OFFSET(INDIRECT(A282),45,5,1,1))</f>
        <v/>
      </c>
      <c r="Y286" s="159" t="str">
        <f aca="true">IF(OFFSET(INDIRECT(A282),45,6,1,1)="","",OFFSET(INDIRECT(A282),45,6,1,1))</f>
        <v/>
      </c>
      <c r="Z286" s="1"/>
      <c r="AA286" s="1"/>
      <c r="AB286" s="1"/>
      <c r="AC286" s="1"/>
      <c r="AD286" s="1"/>
      <c r="AE286" s="1"/>
      <c r="AF286" s="1"/>
      <c r="AG286" s="1"/>
    </row>
    <row r="287" customFormat="false" ht="15" hidden="false" customHeight="false" outlineLevel="0" collapsed="false">
      <c r="A287" s="39" t="str">
        <f aca="true">IF(OFFSET(INDIRECT(A282),2,0,1,1)="","",OFFSET(INDIRECT(A282),2,0,1,1))</f>
        <v/>
      </c>
      <c r="B287" s="39" t="str">
        <f aca="true">IF(OFFSET(INDIRECT(A282),2,1,1,1)="","",OFFSET(INDIRECT(A282),2,1,1,1))</f>
        <v/>
      </c>
      <c r="C287" s="3" t="str">
        <f aca="false">LEFT(B287,1)</f>
        <v/>
      </c>
      <c r="D287" s="39" t="str">
        <f aca="true">IF(OFFSET(INDIRECT(A282),2,2,1,1)="","",OFFSET(INDIRECT(A282),2,2,1,1))</f>
        <v/>
      </c>
      <c r="E287" s="39" t="str">
        <f aca="true">IF(OFFSET(INDIRECT(A282),2,3,1,1)="","",OFFSET(INDIRECT(A282),2,3,1,1))</f>
        <v/>
      </c>
      <c r="F287" s="3" t="str">
        <f aca="false">CONCATENATE(A287,P284," ",B287," ",E287)</f>
        <v>  </v>
      </c>
      <c r="G287" s="3"/>
      <c r="H287" s="3" t="str">
        <f aca="false">CONCATENATE(A287," ",C287," ",E287)</f>
        <v>  </v>
      </c>
      <c r="I287" s="3"/>
      <c r="J287" s="3"/>
      <c r="K287" s="3" t="str">
        <f aca="false">CONCATENATE(A287,P284," ",C287,P284," ",E287)</f>
        <v>  </v>
      </c>
      <c r="L287" s="3"/>
      <c r="M287" s="3" t="str">
        <f aca="false">CONCATENATE(B287," ",D287," ",E287)</f>
        <v>  </v>
      </c>
      <c r="N287" s="3" t="str">
        <f aca="false">UPPER(M287)</f>
        <v>  </v>
      </c>
      <c r="O287" s="3"/>
      <c r="P287" s="3" t="str">
        <f aca="false">CONCATENATE(A287,P284," ",E287)</f>
        <v> </v>
      </c>
      <c r="Q287" s="3"/>
      <c r="R287" s="1"/>
      <c r="S287" s="1"/>
      <c r="T287" s="1"/>
      <c r="U287" s="1"/>
      <c r="V287" s="1"/>
      <c r="W287" s="1"/>
      <c r="X287" s="1"/>
      <c r="Y287" s="1"/>
      <c r="Z287" s="1"/>
      <c r="AA287" s="1"/>
      <c r="AB287" s="1"/>
      <c r="AC287" s="1"/>
      <c r="AD287" s="1"/>
      <c r="AE287" s="1"/>
      <c r="AF287" s="1"/>
      <c r="AG287" s="1"/>
    </row>
    <row r="288" customFormat="false" ht="15" hidden="false" customHeight="false" outlineLevel="0" collapsed="false">
      <c r="A288" s="39" t="str">
        <f aca="true">IF(OFFSET(INDIRECT(A282),3,0,1,1)="","",OFFSET(INDIRECT(A282),3,0,1,1))</f>
        <v/>
      </c>
      <c r="B288" s="39" t="str">
        <f aca="true">IF(OFFSET(INDIRECT(A282),3,1,1,1)="","",OFFSET(INDIRECT(A282),3,1,1,1))</f>
        <v/>
      </c>
      <c r="C288" s="3" t="str">
        <f aca="false">LEFT(B288,1)</f>
        <v/>
      </c>
      <c r="D288" s="39" t="str">
        <f aca="true">IF(OFFSET(INDIRECT(A282),3,2,1,1)="","",OFFSET(INDIRECT(A282),3,2,1,1))</f>
        <v/>
      </c>
      <c r="E288" s="39" t="str">
        <f aca="true">IF(OFFSET(INDIRECT(A282),3,3,1,1)="","",OFFSET(INDIRECT(A282),3,3,1,1))</f>
        <v/>
      </c>
      <c r="F288" s="3" t="str">
        <f aca="false">CONCATENATE(A288,P285," ",B288," ",E288)</f>
        <v>  </v>
      </c>
      <c r="G288" s="3"/>
      <c r="H288" s="3" t="str">
        <f aca="false">CONCATENATE(" ",Q285," ",A288," ",C288," ",E288)</f>
        <v>    </v>
      </c>
      <c r="I288" s="3"/>
      <c r="J288" s="3"/>
      <c r="K288" s="3" t="str">
        <f aca="false">CONCATENATE(" ",Q285," ",A288,P285," ",C288,P285," ",E288)</f>
        <v>    </v>
      </c>
      <c r="L288" s="3"/>
      <c r="M288" s="3" t="str">
        <f aca="false">CONCATENATE(" ",Q285," ",B288," ",D288," ",E288)</f>
        <v>    </v>
      </c>
      <c r="N288" s="3" t="str">
        <f aca="false">UPPER(M288)</f>
        <v>    </v>
      </c>
      <c r="O288" s="3"/>
      <c r="P288" s="3" t="str">
        <f aca="false">CONCATENATE(" ",Q285," ",A288,P285," ",E288)</f>
        <v>   </v>
      </c>
      <c r="Q288" s="3"/>
      <c r="R288" s="1"/>
      <c r="S288" s="156" t="s">
        <v>365</v>
      </c>
      <c r="T288" s="156"/>
      <c r="U288" s="1" t="n">
        <f aca="false">IF(X289="Male","his",IF(X289="Female","her"))</f>
        <v>0</v>
      </c>
      <c r="V288" s="1"/>
      <c r="W288" s="1"/>
      <c r="X288" s="1"/>
      <c r="Y288" s="1"/>
      <c r="Z288" s="1"/>
      <c r="AA288" s="1"/>
      <c r="AB288" s="1"/>
      <c r="AC288" s="1" t="str">
        <f aca="false">IF(S289="","",".")</f>
        <v/>
      </c>
      <c r="AD288" s="1"/>
      <c r="AE288" s="1"/>
      <c r="AF288" s="1"/>
      <c r="AG288" s="1"/>
    </row>
    <row r="289" customFormat="false" ht="14.6" hidden="false" customHeight="false" outlineLevel="0" collapsed="false">
      <c r="A289" s="3"/>
      <c r="B289" s="3"/>
      <c r="C289" s="3"/>
      <c r="D289" s="3"/>
      <c r="E289" s="3"/>
      <c r="F289" s="3"/>
      <c r="G289" s="3"/>
      <c r="H289" s="3"/>
      <c r="I289" s="3"/>
      <c r="J289" s="3"/>
      <c r="K289" s="3" t="str">
        <f aca="false">CONCATENATE(A287,P284," &amp; ",A288,P285," ",C287,P284," ",E287)</f>
        <v> &amp;   </v>
      </c>
      <c r="L289" s="3"/>
      <c r="M289" s="3"/>
      <c r="N289" s="3"/>
      <c r="O289" s="3"/>
      <c r="P289" s="3" t="str">
        <f aca="false">CONCATENATE(A287,P284," &amp; ",A288,P285," ",E287)</f>
        <v> &amp;  </v>
      </c>
      <c r="Q289" s="3"/>
      <c r="R289" s="1"/>
      <c r="S289" s="180" t="str">
        <f aca="true">IF(OFFSET(INDIRECT(A282),48,0,1,1)="","",OFFSET(INDIRECT(A282),48,0,1,1))</f>
        <v/>
      </c>
      <c r="T289" s="180" t="str">
        <f aca="true">IF(OFFSET(INDIRECT(A282),48,1,1,1)="","",OFFSET(INDIRECT(A282),48,1,1,1))</f>
        <v/>
      </c>
      <c r="U289" s="3" t="str">
        <f aca="false">LEFT(T289,1)</f>
        <v/>
      </c>
      <c r="V289" s="180" t="str">
        <f aca="true">IF(OFFSET(INDIRECT(A282),48,2,1,1)="","",OFFSET(INDIRECT(A282),48,2,1,1))</f>
        <v/>
      </c>
      <c r="W289" s="180" t="str">
        <f aca="true">IF(OFFSET(INDIRECT(A282),48,3,1,1)="","",OFFSET(INDIRECT(A282),48,3,1,1))</f>
        <v/>
      </c>
      <c r="X289" s="180" t="str">
        <f aca="true">IF(OFFSET(INDIRECT(A282),48,5,1,1)="","",OFFSET(INDIRECT(A282),48,5,1,1))</f>
        <v/>
      </c>
      <c r="Y289" s="1" t="str">
        <f aca="false">CONCATENATE(S289,AC288," ",T289," ",W289)</f>
        <v>  </v>
      </c>
      <c r="Z289" s="1"/>
      <c r="AA289" s="1"/>
      <c r="AB289" s="1"/>
      <c r="AC289" s="1"/>
      <c r="AD289" s="1"/>
      <c r="AE289" s="1"/>
      <c r="AF289" s="1"/>
      <c r="AG289" s="1"/>
    </row>
    <row r="290" customFormat="false" ht="15" hidden="false" customHeight="true" outlineLevel="0" collapsed="false">
      <c r="A290" s="73" t="s">
        <v>351</v>
      </c>
      <c r="B290" s="73"/>
      <c r="C290" s="168" t="str">
        <f aca="false">CONCATENATE(AF326,AF327,AF328,AF329,AF330)</f>
        <v>  </v>
      </c>
      <c r="D290" s="168"/>
      <c r="E290" s="168"/>
      <c r="F290" s="168"/>
      <c r="G290" s="168"/>
      <c r="H290" s="168"/>
      <c r="I290" s="168"/>
      <c r="J290" s="113"/>
      <c r="K290" s="3"/>
      <c r="L290" s="1"/>
      <c r="M290" s="1"/>
      <c r="N290" s="3"/>
      <c r="O290" s="3"/>
      <c r="P290" s="3"/>
      <c r="Q290" s="3"/>
      <c r="R290" s="1"/>
      <c r="S290" s="180" t="str">
        <f aca="true">IF(OFFSET(INDIRECT(A282),51,0,1,1)="","",CONCATENATE((OFFSET(INDIRECT(A282),51,0,1,1)),", "))</f>
        <v/>
      </c>
      <c r="T290" s="180" t="str">
        <f aca="true">IF(OFFSET(INDIRECT(A282),51,1,1,1)="","",OFFSET(INDIRECT(A282),51,1,1,1))</f>
        <v/>
      </c>
      <c r="U290" s="180" t="str">
        <f aca="true">IF(OFFSET(INDIRECT(A282),51,2,1,1)="","",CONCATENATE(" ",(OFFSET(INDIRECT(A282),51,2,1,1)),", "))</f>
        <v/>
      </c>
      <c r="V290" s="180" t="str">
        <f aca="true">IF(OFFSET(INDIRECT(A282),51,3,1,1)="","",CONCATENATE((OFFSET(INDIRECT(A282),51,3,1,1)),", "))</f>
        <v/>
      </c>
      <c r="W290" s="180" t="str">
        <f aca="true">IF(OFFSET(INDIRECT(A282),51,4,1,1)="","",CONCATENATE((OFFSET(INDIRECT(A282),51,4,1,1)),", "))</f>
        <v/>
      </c>
      <c r="X290" s="180" t="str">
        <f aca="true">IF(OFFSET(INDIRECT(A282),51,5,1,1)="","",CONCATENATE((OFFSET(INDIRECT(A282),51,5,1,1)),", "))</f>
        <v/>
      </c>
      <c r="Y290" s="180" t="str">
        <f aca="true">IF(OFFSET(INDIRECT(A282),51,6,1,1)="","",OFFSET(INDIRECT(A282),51,6,1,1))</f>
        <v/>
      </c>
      <c r="Z290" s="1"/>
      <c r="AA290" s="171" t="str">
        <f aca="false">CONCATENATE(IF(S290="","",S290),IF(T290="","",T290),IF(U290="","",U290),IF(V290="","",V290),IF(W290="","",W290),IF(X290="","",X290),IF(Y290="","",Y290))</f>
        <v/>
      </c>
      <c r="AB290" s="171"/>
      <c r="AC290" s="171"/>
      <c r="AD290" s="171"/>
      <c r="AE290" s="171"/>
      <c r="AF290" s="171"/>
      <c r="AG290" s="171"/>
    </row>
    <row r="291" customFormat="false" ht="14.6" hidden="false" customHeight="false" outlineLevel="0" collapsed="false">
      <c r="A291" s="3" t="s">
        <v>352</v>
      </c>
      <c r="B291" s="3"/>
      <c r="C291" s="73" t="str">
        <f aca="false">IF(B285="Married",K289,IF(B285="Company",E287,CONCATENATE(AC326,AC327,AC328,AC329,AC330)))</f>
        <v>  </v>
      </c>
      <c r="D291" s="73"/>
      <c r="E291" s="73"/>
      <c r="F291" s="73"/>
      <c r="G291" s="73"/>
      <c r="H291" s="73"/>
      <c r="I291" s="73"/>
      <c r="J291" s="73"/>
      <c r="K291" s="1"/>
      <c r="L291" s="3"/>
      <c r="M291" s="3"/>
      <c r="N291" s="3"/>
      <c r="O291" s="3"/>
      <c r="P291" s="3" t="str">
        <f aca="false">IF(B285="Married",P289,IF(B285="Company","Sir/Madam",CONCATENATE(AH326,AH327,AH328,AH329,AH330)))</f>
        <v> </v>
      </c>
      <c r="Q291" s="3"/>
      <c r="R291" s="1"/>
      <c r="S291" s="180" t="str">
        <f aca="true">IF(OFFSET(INDIRECT(A282),51,0,1,1)="","",OFFSET(INDIRECT(A282),51,0,1,1))</f>
        <v/>
      </c>
      <c r="T291" s="180" t="str">
        <f aca="true">IF(OFFSET(INDIRECT(A282),51,1,1,1)="","",OFFSET(INDIRECT(A282),51,1,1,1))</f>
        <v/>
      </c>
      <c r="U291" s="180" t="str">
        <f aca="true">IF(OFFSET(INDIRECT(A282),51,2,1,1)="","",CONCATENATE(" ",OFFSET(INDIRECT(A282),51,2,1,1)))</f>
        <v/>
      </c>
      <c r="V291" s="180" t="str">
        <f aca="true">IF(OFFSET(INDIRECT(A282),51,3,1,1)="","",OFFSET(INDIRECT(A282),51,3,1,1))</f>
        <v/>
      </c>
      <c r="W291" s="180" t="str">
        <f aca="true">IF(OFFSET(INDIRECT(A282),51,4,1,1)="","",OFFSET(INDIRECT(A282),51,4,1,1))</f>
        <v/>
      </c>
      <c r="X291" s="180" t="str">
        <f aca="true">IF(OFFSET(INDIRECT(A282),51,5,1,1)="","",OFFSET(INDIRECT(A282),51,5,1,1))</f>
        <v/>
      </c>
      <c r="Y291" s="180" t="str">
        <f aca="true">IF(OFFSET(INDIRECT(A282),51,6,1,1)="","",OFFSET(INDIRECT(A282),51,6,1,1))</f>
        <v/>
      </c>
      <c r="Z291" s="1"/>
      <c r="AA291" s="1"/>
      <c r="AB291" s="1"/>
      <c r="AC291" s="1"/>
      <c r="AD291" s="1"/>
      <c r="AE291" s="1"/>
      <c r="AF291" s="1"/>
      <c r="AG291" s="1"/>
    </row>
    <row r="292" customFormat="false" ht="14.6" hidden="false" customHeight="false" outlineLevel="0" collapsed="false">
      <c r="A292" s="161" t="s">
        <v>356</v>
      </c>
      <c r="B292" s="3"/>
      <c r="C292" s="73" t="str">
        <f aca="false">CONCATENATE("Dear ",P291)</f>
        <v>Dear  </v>
      </c>
      <c r="D292" s="73"/>
      <c r="E292" s="73"/>
      <c r="F292" s="73"/>
      <c r="G292" s="73"/>
      <c r="H292" s="73"/>
      <c r="I292" s="73"/>
      <c r="J292" s="73"/>
      <c r="K292" s="3"/>
      <c r="L292" s="3"/>
      <c r="M292" s="3"/>
      <c r="N292" s="3"/>
      <c r="O292" s="3"/>
      <c r="P292" s="3"/>
      <c r="Q292" s="150" t="str">
        <f aca="false">IF(A294="","",", ")</f>
        <v/>
      </c>
      <c r="R292" s="1"/>
      <c r="S292" s="1"/>
      <c r="T292" s="1"/>
      <c r="U292" s="1"/>
      <c r="V292" s="1"/>
      <c r="W292" s="1"/>
      <c r="X292" s="1"/>
      <c r="Y292" s="1"/>
      <c r="Z292" s="1"/>
      <c r="AA292" s="1"/>
      <c r="AB292" s="1"/>
      <c r="AC292" s="1"/>
      <c r="AD292" s="1"/>
      <c r="AE292" s="1"/>
      <c r="AF292" s="1"/>
      <c r="AG292" s="1"/>
    </row>
    <row r="293" customFormat="false" ht="14.6" hidden="false" customHeight="false" outlineLevel="0" collapsed="false">
      <c r="A293" s="3" t="s">
        <v>25</v>
      </c>
      <c r="B293" s="3" t="s">
        <v>26</v>
      </c>
      <c r="C293" s="3" t="s">
        <v>27</v>
      </c>
      <c r="D293" s="3" t="s">
        <v>28</v>
      </c>
      <c r="E293" s="3" t="s">
        <v>29</v>
      </c>
      <c r="F293" s="3" t="s">
        <v>30</v>
      </c>
      <c r="G293" s="3" t="s">
        <v>31</v>
      </c>
      <c r="H293" s="3"/>
      <c r="I293" s="3" t="s">
        <v>359</v>
      </c>
      <c r="J293" s="3"/>
      <c r="K293" s="3"/>
      <c r="L293" s="3"/>
      <c r="M293" s="3"/>
      <c r="N293" s="3"/>
      <c r="O293" s="3"/>
      <c r="P293" s="3"/>
      <c r="Q293" s="3"/>
      <c r="R293" s="1"/>
      <c r="S293" s="164" t="str">
        <f aca="false">CONCATENATE(IF(S286="","",S286),IF(S286="","",CHAR(10)),IF(T286="","",T286),IF(U286="","",U286),IF(U286="","",CHAR(10)),IF(V286="","",V286),IF(V286="","",CHAR(10)),IF(W286="","",W286),IF(W286="","",CHAR(10)),IF(X286="","",X286),IF(X286="","",CHAR(10)),IF(Y286="","",Y286))</f>
        <v/>
      </c>
      <c r="T293" s="164"/>
      <c r="U293" s="164"/>
      <c r="V293" s="1"/>
      <c r="W293" s="176" t="str">
        <f aca="false">CONCATENATE(IF(S291="","",S291),IF(S291="","",CHAR(10)),IF(T291="","",T291),IF(U291="","",U291),IF(U291="","",CHAR(10)),IF(V291="","",V291),IF(V291="","",CHAR(10)),IF(W291="","",W291),IF(W291="","",CHAR(10)),IF(X291="","",X291),IF(X291="","",CHAR(10)),IF(Y291="","",Y291))</f>
        <v/>
      </c>
      <c r="X293" s="176"/>
      <c r="Y293" s="176"/>
      <c r="Z293" s="1"/>
      <c r="AA293" s="1"/>
      <c r="AB293" s="1"/>
      <c r="AC293" s="1"/>
      <c r="AD293" s="1"/>
      <c r="AE293" s="1"/>
      <c r="AF293" s="1"/>
      <c r="AG293" s="1"/>
    </row>
    <row r="294" customFormat="false" ht="15" hidden="false" customHeight="true" outlineLevel="0" collapsed="false">
      <c r="A294" s="39" t="str">
        <f aca="true">IF(OFFSET(INDIRECT(A282),10,0,1,1)="","",CONCATENATE((OFFSET(INDIRECT(A282),10,0,1,1)),", "))</f>
        <v/>
      </c>
      <c r="B294" s="39" t="str">
        <f aca="true">IF(OFFSET(INDIRECT(A282),10,1,1,1)="","",OFFSET(INDIRECT(A282),10,1,1,1))</f>
        <v/>
      </c>
      <c r="C294" s="39" t="str">
        <f aca="true">IF(OFFSET(INDIRECT(A282),10,2,1,1)="","",CONCATENATE(" ",OFFSET(INDIRECT(A282),10,2,1,1),", "))</f>
        <v/>
      </c>
      <c r="D294" s="39" t="str">
        <f aca="true">IF(OFFSET(INDIRECT(A282),10,3,1,1)="","",CONCATENATE((OFFSET(INDIRECT(A282),10,3,1,1)),", "))</f>
        <v/>
      </c>
      <c r="E294" s="39" t="str">
        <f aca="true">IF(OFFSET(INDIRECT(A282),10,4,1,1)="","",CONCATENATE((OFFSET(INDIRECT(A282),10,4,1,1)),", "))</f>
        <v/>
      </c>
      <c r="F294" s="39" t="str">
        <f aca="true">IF(OFFSET(INDIRECT(A282),10,5,1,1)="","",CONCATENATE((OFFSET(INDIRECT(A282),10,5,1,1)),", "))</f>
        <v/>
      </c>
      <c r="G294" s="39" t="str">
        <f aca="true">IF(OFFSET(INDIRECT(A282),10,6,1,1)="","",OFFSET(INDIRECT(A282),10,6,1,1))</f>
        <v/>
      </c>
      <c r="H294" s="3"/>
      <c r="I294" s="171" t="str">
        <f aca="false">CONCATENATE(IF(A294="","",A294),IF(B294="","",B294),IF(C294="","",C294),IF(D294="","",D294),IF(E294="","",E294),IF(F294="","",F294),IF(G294="","",G294))</f>
        <v/>
      </c>
      <c r="J294" s="171"/>
      <c r="K294" s="171"/>
      <c r="L294" s="171"/>
      <c r="M294" s="171"/>
      <c r="N294" s="171"/>
      <c r="O294" s="171"/>
      <c r="P294" s="113"/>
      <c r="Q294" s="113"/>
      <c r="R294" s="1"/>
      <c r="S294" s="164"/>
      <c r="T294" s="164"/>
      <c r="U294" s="164"/>
      <c r="V294" s="1"/>
      <c r="W294" s="176"/>
      <c r="X294" s="176"/>
      <c r="Y294" s="176"/>
      <c r="Z294" s="1"/>
      <c r="AA294" s="1"/>
      <c r="AB294" s="1"/>
      <c r="AC294" s="1"/>
      <c r="AD294" s="1"/>
      <c r="AE294" s="1"/>
      <c r="AF294" s="1"/>
      <c r="AG294" s="1"/>
    </row>
    <row r="295" customFormat="false" ht="14.6" hidden="false" customHeight="false" outlineLevel="0" collapsed="false">
      <c r="A295" s="39" t="str">
        <f aca="true">IF(OFFSET(INDIRECT(A282),10,0,1,1)="","",OFFSET(INDIRECT(A282),10,0,1,1))</f>
        <v/>
      </c>
      <c r="B295" s="39" t="str">
        <f aca="true">IF(OFFSET(INDIRECT(A282),10,1,1,1)="","",OFFSET(INDIRECT(A282),10,1,1,1))</f>
        <v/>
      </c>
      <c r="C295" s="39" t="str">
        <f aca="true">IF(OFFSET(INDIRECT(A282),10,2,1,1)="","",CONCATENATE(" ",OFFSET(INDIRECT(A282),10,2,1,1)))</f>
        <v/>
      </c>
      <c r="D295" s="39" t="str">
        <f aca="true">IF(OFFSET(INDIRECT(A282),10,3,1,1)="","",OFFSET(INDIRECT(A282),10,3,1,1))</f>
        <v/>
      </c>
      <c r="E295" s="39" t="str">
        <f aca="true">IF(OFFSET(INDIRECT(A282),10,4,1,1)="","",OFFSET(INDIRECT(A282),10,4,1,1))</f>
        <v/>
      </c>
      <c r="F295" s="39" t="str">
        <f aca="true">IF(OFFSET(INDIRECT(A282),10,5,1,1)="","",OFFSET(INDIRECT(A282),10,5,1,1))</f>
        <v/>
      </c>
      <c r="G295" s="39" t="str">
        <f aca="true">IF(OFFSET(INDIRECT(A282),10,6,1,1)="","",OFFSET(INDIRECT(A282),10,6,1,1))</f>
        <v/>
      </c>
      <c r="H295" s="3"/>
      <c r="I295" s="3"/>
      <c r="J295" s="3"/>
      <c r="K295" s="3"/>
      <c r="L295" s="174"/>
      <c r="M295" s="174"/>
      <c r="N295" s="3"/>
      <c r="O295" s="3"/>
      <c r="P295" s="3"/>
      <c r="Q295" s="3"/>
      <c r="R295" s="1"/>
      <c r="S295" s="164"/>
      <c r="T295" s="164"/>
      <c r="U295" s="164"/>
      <c r="V295" s="1"/>
      <c r="W295" s="176"/>
      <c r="X295" s="176"/>
      <c r="Y295" s="176"/>
      <c r="Z295" s="1"/>
      <c r="AA295" s="1"/>
      <c r="AB295" s="1"/>
      <c r="AC295" s="1"/>
      <c r="AD295" s="1"/>
      <c r="AE295" s="1"/>
      <c r="AF295" s="1"/>
      <c r="AG295" s="1"/>
    </row>
    <row r="296" customFormat="false" ht="14.6" hidden="false" customHeight="false" outlineLevel="0" collapsed="false">
      <c r="A296" s="3" t="s">
        <v>295</v>
      </c>
      <c r="B296" s="3"/>
      <c r="C296" s="3"/>
      <c r="D296" s="3"/>
      <c r="E296" s="3"/>
      <c r="F296" s="3"/>
      <c r="G296" s="3"/>
      <c r="H296" s="3"/>
      <c r="I296" s="3" t="s">
        <v>360</v>
      </c>
      <c r="J296" s="3"/>
      <c r="K296" s="3"/>
      <c r="L296" s="174"/>
      <c r="M296" s="174"/>
      <c r="N296" s="3"/>
      <c r="O296" s="3"/>
      <c r="P296" s="3"/>
      <c r="Q296" s="3"/>
      <c r="R296" s="1"/>
      <c r="S296" s="164"/>
      <c r="T296" s="164"/>
      <c r="U296" s="164"/>
      <c r="V296" s="1"/>
      <c r="W296" s="176"/>
      <c r="X296" s="176"/>
      <c r="Y296" s="176"/>
      <c r="Z296" s="1"/>
      <c r="AA296" s="1"/>
      <c r="AB296" s="1"/>
      <c r="AC296" s="1"/>
      <c r="AD296" s="1"/>
      <c r="AE296" s="1"/>
      <c r="AF296" s="1"/>
      <c r="AG296" s="1"/>
    </row>
    <row r="297" customFormat="false" ht="15" hidden="false" customHeight="true" outlineLevel="0" collapsed="false">
      <c r="A297" s="1" t="str">
        <f aca="false">CONCATENATE(A296,"s")</f>
        <v>Leaseholders</v>
      </c>
      <c r="B297" s="3"/>
      <c r="C297" s="3"/>
      <c r="D297" s="3"/>
      <c r="E297" s="3"/>
      <c r="F297" s="3"/>
      <c r="G297" s="3"/>
      <c r="H297" s="3"/>
      <c r="I297" s="176" t="str">
        <f aca="false">CONCATENATE(IF(A295="","",A295),IF(A295="","",CHAR(10)),IF(B295="","",B295),IF(C295="","",C295),IF(C295="","",CHAR(10)),IF(D295="","",D295),IF(D295="","",CHAR(10)),IF(E295="","",E295),IF(E295="","",CHAR(10)),IF(F295="","",F295),IF(F295="","",CHAR(10)),IF(G295="","",G295))</f>
        <v/>
      </c>
      <c r="J297" s="176"/>
      <c r="K297" s="176"/>
      <c r="L297" s="174"/>
      <c r="M297" s="174"/>
      <c r="N297" s="3"/>
      <c r="O297" s="3"/>
      <c r="P297" s="3"/>
      <c r="Q297" s="3"/>
      <c r="R297" s="1"/>
      <c r="S297" s="164"/>
      <c r="T297" s="164"/>
      <c r="U297" s="164"/>
      <c r="V297" s="1"/>
      <c r="W297" s="176"/>
      <c r="X297" s="176"/>
      <c r="Y297" s="176"/>
      <c r="Z297" s="1"/>
      <c r="AA297" s="1"/>
      <c r="AB297" s="1"/>
      <c r="AC297" s="1"/>
      <c r="AD297" s="1"/>
      <c r="AE297" s="1"/>
      <c r="AF297" s="1"/>
      <c r="AG297" s="1"/>
    </row>
    <row r="298" customFormat="false" ht="14.6" hidden="false" customHeight="false" outlineLevel="0" collapsed="false">
      <c r="A298" s="3" t="s">
        <v>70</v>
      </c>
      <c r="B298" s="3"/>
      <c r="C298" s="3"/>
      <c r="D298" s="3"/>
      <c r="E298" s="3"/>
      <c r="F298" s="3"/>
      <c r="G298" s="3"/>
      <c r="H298" s="3"/>
      <c r="I298" s="176"/>
      <c r="J298" s="176"/>
      <c r="K298" s="176"/>
      <c r="L298" s="174"/>
      <c r="M298" s="174"/>
      <c r="N298" s="3"/>
      <c r="O298" s="3"/>
      <c r="P298" s="3"/>
      <c r="Q298" s="3"/>
      <c r="R298" s="1"/>
      <c r="S298" s="164"/>
      <c r="T298" s="164"/>
      <c r="U298" s="164"/>
      <c r="V298" s="1"/>
      <c r="W298" s="176"/>
      <c r="X298" s="176"/>
      <c r="Y298" s="176"/>
      <c r="Z298" s="1"/>
      <c r="AA298" s="1"/>
      <c r="AB298" s="1"/>
      <c r="AC298" s="1"/>
      <c r="AD298" s="1"/>
      <c r="AE298" s="1"/>
      <c r="AF298" s="1"/>
      <c r="AG298" s="1"/>
    </row>
    <row r="299" customFormat="false" ht="14.6" hidden="false" customHeight="false" outlineLevel="0" collapsed="false">
      <c r="A299" s="1" t="str">
        <f aca="false">CONCATENATE(A298,"s")</f>
        <v>Freeholders</v>
      </c>
      <c r="B299" s="3"/>
      <c r="C299" s="3"/>
      <c r="D299" s="3"/>
      <c r="E299" s="3"/>
      <c r="F299" s="3"/>
      <c r="G299" s="3"/>
      <c r="H299" s="3"/>
      <c r="I299" s="176"/>
      <c r="J299" s="176"/>
      <c r="K299" s="176"/>
      <c r="L299" s="174"/>
      <c r="M299" s="174"/>
      <c r="N299" s="3"/>
      <c r="O299" s="3"/>
      <c r="P299" s="3"/>
      <c r="Q299" s="3"/>
      <c r="R299" s="1"/>
      <c r="S299" s="1"/>
      <c r="T299" s="1"/>
      <c r="U299" s="1"/>
      <c r="V299" s="1"/>
      <c r="W299" s="1"/>
      <c r="X299" s="1"/>
      <c r="Y299" s="1"/>
      <c r="Z299" s="1"/>
      <c r="AA299" s="1"/>
      <c r="AB299" s="1"/>
      <c r="AC299" s="1"/>
      <c r="AD299" s="1"/>
      <c r="AE299" s="1"/>
      <c r="AF299" s="1"/>
      <c r="AG299" s="1"/>
    </row>
    <row r="300" customFormat="false" ht="14.6" hidden="false" customHeight="false" outlineLevel="0" collapsed="false">
      <c r="A300" s="3" t="s">
        <v>329</v>
      </c>
      <c r="B300" s="3"/>
      <c r="C300" s="3"/>
      <c r="D300" s="3"/>
      <c r="E300" s="3"/>
      <c r="F300" s="3"/>
      <c r="G300" s="3"/>
      <c r="H300" s="3"/>
      <c r="I300" s="176"/>
      <c r="J300" s="176"/>
      <c r="K300" s="176"/>
      <c r="L300" s="3"/>
      <c r="M300" s="3"/>
      <c r="N300" s="3"/>
      <c r="O300" s="3"/>
      <c r="P300" s="3"/>
      <c r="Q300" s="3"/>
      <c r="R300" s="1"/>
    </row>
    <row r="301" customFormat="false" ht="14.6" hidden="false" customHeight="false" outlineLevel="0" collapsed="false">
      <c r="A301" s="1" t="str">
        <f aca="false">IF(A300="Leaseholder &amp; Freeholder","Leaseholders &amp; Freeholders")</f>
        <v>Leaseholders &amp; Freeholders</v>
      </c>
      <c r="B301" s="3"/>
      <c r="C301" s="3"/>
      <c r="D301" s="3"/>
      <c r="E301" s="3"/>
      <c r="F301" s="3"/>
      <c r="G301" s="3"/>
      <c r="H301" s="3"/>
      <c r="I301" s="176"/>
      <c r="J301" s="176"/>
      <c r="K301" s="176"/>
      <c r="L301" s="3"/>
      <c r="M301" s="3"/>
      <c r="N301" s="3"/>
      <c r="O301" s="3"/>
      <c r="P301" s="3"/>
      <c r="Q301" s="3"/>
      <c r="R301" s="1"/>
      <c r="S301" s="150" t="s">
        <v>296</v>
      </c>
      <c r="T301" s="150"/>
    </row>
    <row r="302" customFormat="false" ht="15.75" hidden="false" customHeight="true" outlineLevel="0" collapsed="false">
      <c r="A302" s="1"/>
      <c r="B302" s="3"/>
      <c r="C302" s="3"/>
      <c r="D302" s="3"/>
      <c r="E302" s="3"/>
      <c r="F302" s="3"/>
      <c r="G302" s="3"/>
      <c r="H302" s="3"/>
      <c r="I302" s="176"/>
      <c r="J302" s="176"/>
      <c r="K302" s="176"/>
      <c r="L302" s="3"/>
      <c r="M302" s="3"/>
      <c r="N302" s="3"/>
      <c r="O302" s="3"/>
      <c r="P302" s="3"/>
      <c r="Q302" s="3"/>
      <c r="R302" s="1"/>
      <c r="S302" s="181" t="str">
        <f aca="false">CONCATENATE("Under Section 1(2), subject to your written consent",CHAR(10),"it is intended to build on the line of junction of the said lands a ",Form!AD74)</f>
        <v>Under Section 1(2), subject to your written consent
it is intended to build on the line of junction of the said lands a</v>
      </c>
      <c r="T302" s="181"/>
      <c r="U302" s="181"/>
      <c r="V302" s="181"/>
      <c r="W302" s="181"/>
      <c r="X302" s="181"/>
      <c r="Y302" s="181"/>
      <c r="Z302" s="181"/>
      <c r="AA302" s="181"/>
    </row>
    <row r="303" customFormat="false" ht="14.6" hidden="false" customHeight="false" outlineLevel="0" collapsed="false">
      <c r="A303" s="1"/>
      <c r="B303" s="3"/>
      <c r="C303" s="3"/>
      <c r="D303" s="3"/>
      <c r="E303" s="3"/>
      <c r="F303" s="3"/>
      <c r="G303" s="3"/>
      <c r="H303" s="3"/>
      <c r="I303" s="3"/>
      <c r="J303" s="3"/>
      <c r="K303" s="3"/>
      <c r="L303" s="3"/>
      <c r="M303" s="3"/>
      <c r="N303" s="3"/>
      <c r="O303" s="3"/>
      <c r="P303" s="3"/>
      <c r="Q303" s="3"/>
      <c r="R303" s="1"/>
      <c r="S303" s="181"/>
      <c r="T303" s="181"/>
      <c r="U303" s="181"/>
      <c r="V303" s="181"/>
      <c r="W303" s="181"/>
      <c r="X303" s="181"/>
      <c r="Y303" s="181"/>
      <c r="Z303" s="181"/>
      <c r="AA303" s="181"/>
    </row>
    <row r="304" customFormat="false" ht="14.6" hidden="false" customHeight="false" outlineLevel="0" collapsed="false">
      <c r="A304" s="157" t="s">
        <v>366</v>
      </c>
      <c r="B304" s="157"/>
      <c r="C304" s="3"/>
      <c r="D304" s="3"/>
      <c r="E304" s="3"/>
      <c r="F304" s="3"/>
      <c r="G304" s="3"/>
      <c r="H304" s="3"/>
      <c r="I304" s="3"/>
      <c r="J304" s="3"/>
      <c r="K304" s="3"/>
      <c r="L304" s="3"/>
      <c r="M304" s="3"/>
      <c r="N304" s="3"/>
      <c r="O304" s="3"/>
      <c r="P304" s="3"/>
      <c r="Q304" s="150" t="str">
        <f aca="false">IF(A306="","",", ")</f>
        <v/>
      </c>
      <c r="R304" s="1"/>
    </row>
    <row r="305" customFormat="false" ht="14.6" hidden="false" customHeight="false" outlineLevel="0" collapsed="false">
      <c r="A305" s="3" t="s">
        <v>25</v>
      </c>
      <c r="B305" s="3" t="s">
        <v>26</v>
      </c>
      <c r="C305" s="3" t="s">
        <v>27</v>
      </c>
      <c r="D305" s="3" t="s">
        <v>28</v>
      </c>
      <c r="E305" s="3" t="s">
        <v>29</v>
      </c>
      <c r="F305" s="3" t="s">
        <v>30</v>
      </c>
      <c r="G305" s="3" t="s">
        <v>31</v>
      </c>
      <c r="H305" s="3"/>
      <c r="I305" s="3" t="s">
        <v>359</v>
      </c>
      <c r="J305" s="3"/>
      <c r="K305" s="3"/>
      <c r="L305" s="3"/>
      <c r="M305" s="3"/>
      <c r="N305" s="3"/>
      <c r="O305" s="3"/>
      <c r="P305" s="3"/>
      <c r="Q305" s="3"/>
      <c r="R305" s="1"/>
      <c r="S305" s="150" t="s">
        <v>316</v>
      </c>
      <c r="T305" s="150"/>
    </row>
    <row r="306" customFormat="false" ht="15" hidden="false" customHeight="true" outlineLevel="0" collapsed="false">
      <c r="A306" s="39" t="str">
        <f aca="true">IF(OFFSET(INDIRECT(A282),17,0,1,1)="","",CONCATENATE((OFFSET(INDIRECT(A282),17,0,1,1)),", "))</f>
        <v/>
      </c>
      <c r="B306" s="39" t="str">
        <f aca="true">IF(OFFSET(INDIRECT(A282),17,1,1,1)="","",OFFSET(INDIRECT(A282),17,1,1,1))</f>
        <v/>
      </c>
      <c r="C306" s="39" t="str">
        <f aca="true">IF(OFFSET(INDIRECT(A282),17,2,1,1)="","",CONCATENATE(" ",(OFFSET(INDIRECT(A282),17,2,1,1)),", "))</f>
        <v/>
      </c>
      <c r="D306" s="39" t="str">
        <f aca="true">IF(OFFSET(INDIRECT(A282),17,3,1,1)="","",CONCATENATE((OFFSET(INDIRECT(A282),17,3,1,1)),", "))</f>
        <v/>
      </c>
      <c r="E306" s="39" t="str">
        <f aca="true">IF(OFFSET(INDIRECT(A282),17,4,1,1)="","",CONCATENATE((OFFSET(INDIRECT(A282),17,4,1,1)),", "))</f>
        <v/>
      </c>
      <c r="F306" s="39" t="str">
        <f aca="true">IF(OFFSET(INDIRECT(A282),17,5,1,1)="","",CONCATENATE((OFFSET(INDIRECT(A282),17,5,1,1)),", "))</f>
        <v/>
      </c>
      <c r="G306" s="39" t="str">
        <f aca="true">IF(OFFSET(INDIRECT(A282),17,6,1,1)="","",OFFSET(INDIRECT(A282),17,6,1,1))</f>
        <v/>
      </c>
      <c r="H306" s="3"/>
      <c r="I306" s="171" t="str">
        <f aca="false">CONCATENATE(IF(A306="","",A306),IF(B306="","",B306),IF(C306="","",C306),IF(D306="","",D306),IF(E306="","",E306),IF(F306="","",F306),IF(G306="","",G306))</f>
        <v/>
      </c>
      <c r="J306" s="171"/>
      <c r="K306" s="171"/>
      <c r="L306" s="171"/>
      <c r="M306" s="171"/>
      <c r="N306" s="171"/>
      <c r="O306" s="171"/>
      <c r="P306" s="113"/>
      <c r="Q306" s="113"/>
      <c r="R306" s="1"/>
      <c r="S306" s="181" t="str">
        <f aca="false">CONCATENATE("Under Section 1(5)",CHAR(10),"it is intended to build on the line of junction of the said lands a wall wholly on ",$H$12," land.")</f>
        <v>Under Section 1(5)
it is intended to build on the line of junction of the said lands a wall wholly on our land.</v>
      </c>
      <c r="T306" s="181"/>
      <c r="U306" s="181"/>
      <c r="V306" s="181"/>
      <c r="W306" s="181"/>
      <c r="X306" s="181"/>
      <c r="Y306" s="181"/>
      <c r="Z306" s="181"/>
      <c r="AA306" s="181"/>
    </row>
    <row r="307" customFormat="false" ht="14.6" hidden="false" customHeight="false" outlineLevel="0" collapsed="false">
      <c r="A307" s="39" t="str">
        <f aca="true">IF(OFFSET(INDIRECT(A282),17,0,1,1)="","",OFFSET(INDIRECT(A282),17,0,1,1))</f>
        <v/>
      </c>
      <c r="B307" s="39" t="str">
        <f aca="true">IF(OFFSET(INDIRECT(A282),17,1,1,1)="","",OFFSET(INDIRECT(A282),17,1,1,1))</f>
        <v/>
      </c>
      <c r="C307" s="39" t="str">
        <f aca="true">IF(OFFSET(INDIRECT(A282),17,2,1,1)="","",CONCATENATE(" ",(OFFSET(INDIRECT(A282),17,2,1,1))))</f>
        <v/>
      </c>
      <c r="D307" s="39" t="str">
        <f aca="true">IF(OFFSET(INDIRECT(A282),17,3,1,1)="","",OFFSET(INDIRECT(A282),17,3,1,1))</f>
        <v/>
      </c>
      <c r="E307" s="39" t="str">
        <f aca="true">IF(OFFSET(INDIRECT(A282),17,4,1,1)="","",OFFSET(INDIRECT(A282),17,4,1,1))</f>
        <v/>
      </c>
      <c r="F307" s="39" t="str">
        <f aca="true">IF(OFFSET(INDIRECT(A282),17,5,1,1)="","",OFFSET(INDIRECT(A282),17,5,1,1))</f>
        <v/>
      </c>
      <c r="G307" s="39" t="str">
        <f aca="true">IF(OFFSET(INDIRECT(A282),17,6,1,1)="","",OFFSET(INDIRECT(A282),17,6,1,1))</f>
        <v/>
      </c>
      <c r="H307" s="3"/>
      <c r="I307" s="3"/>
      <c r="J307" s="3"/>
      <c r="K307" s="3"/>
      <c r="L307" s="174"/>
      <c r="M307" s="174"/>
      <c r="N307" s="3"/>
      <c r="O307" s="3"/>
      <c r="P307" s="3"/>
      <c r="Q307" s="3"/>
      <c r="R307" s="1"/>
      <c r="S307" s="181"/>
      <c r="T307" s="181"/>
      <c r="U307" s="181"/>
      <c r="V307" s="181"/>
      <c r="W307" s="181"/>
      <c r="X307" s="181"/>
      <c r="Y307" s="181"/>
      <c r="Z307" s="181"/>
      <c r="AA307" s="181"/>
    </row>
    <row r="308" customFormat="false" ht="14.6" hidden="false" customHeight="false" outlineLevel="0" collapsed="false">
      <c r="A308" s="3"/>
      <c r="B308" s="3"/>
      <c r="C308" s="3"/>
      <c r="D308" s="3"/>
      <c r="E308" s="3"/>
      <c r="F308" s="3"/>
      <c r="G308" s="3"/>
      <c r="H308" s="3"/>
      <c r="I308" s="3" t="s">
        <v>360</v>
      </c>
      <c r="J308" s="3"/>
      <c r="K308" s="3"/>
      <c r="L308" s="174"/>
      <c r="M308" s="174"/>
      <c r="N308" s="3"/>
      <c r="O308" s="3"/>
      <c r="P308" s="3"/>
      <c r="Q308" s="3"/>
      <c r="R308" s="1"/>
    </row>
    <row r="309" customFormat="false" ht="15" hidden="false" customHeight="true" outlineLevel="0" collapsed="false">
      <c r="A309" s="3"/>
      <c r="B309" s="3"/>
      <c r="C309" s="3"/>
      <c r="D309" s="3"/>
      <c r="E309" s="3"/>
      <c r="F309" s="3"/>
      <c r="G309" s="3"/>
      <c r="H309" s="3"/>
      <c r="I309" s="176" t="str">
        <f aca="false">CONCATENATE(IF(A307="","",A307),IF(A307="","",CHAR(10)),IF(B307="","",B307),IF(C307="","",C307),IF(C307="","",CHAR(10)),IF(D307="","",D307),IF(D307="","",CHAR(10)),IF(E307="","",E307),IF(E307="","",CHAR(10)),IF(F307="","",F307),IF(F307="","",CHAR(10)),IF(G307="","",G307))</f>
        <v/>
      </c>
      <c r="J309" s="176"/>
      <c r="K309" s="176"/>
      <c r="L309" s="174"/>
      <c r="M309" s="174"/>
      <c r="N309" s="3"/>
      <c r="O309" s="3"/>
      <c r="P309" s="3"/>
      <c r="Q309" s="3"/>
      <c r="R309" s="1"/>
      <c r="S309" s="150" t="s">
        <v>367</v>
      </c>
      <c r="T309" s="150"/>
      <c r="U309" s="150"/>
    </row>
    <row r="310" customFormat="false" ht="15" hidden="false" customHeight="true" outlineLevel="0" collapsed="false">
      <c r="A310" s="3"/>
      <c r="B310" s="3"/>
      <c r="C310" s="3"/>
      <c r="D310" s="3"/>
      <c r="E310" s="3"/>
      <c r="F310" s="3"/>
      <c r="G310" s="3"/>
      <c r="H310" s="3"/>
      <c r="I310" s="176"/>
      <c r="J310" s="176"/>
      <c r="K310" s="176"/>
      <c r="L310" s="174"/>
      <c r="M310" s="174"/>
      <c r="N310" s="3"/>
      <c r="O310" s="3"/>
      <c r="P310" s="3"/>
      <c r="Q310" s="3"/>
      <c r="R310" s="1"/>
      <c r="S310" s="182" t="str">
        <f aca="false">CONCATENATE(S302,CHAR(10),CHAR(10),S306)</f>
        <v>Under Section 1(2), subject to your written consent
it is intended to build on the line of junction of the said lands a 
Under Section 1(5)
it is intended to build on the line of junction of the said lands a wall wholly on our land.</v>
      </c>
      <c r="T310" s="182"/>
      <c r="U310" s="182"/>
      <c r="V310" s="182"/>
      <c r="W310" s="182"/>
      <c r="X310" s="182"/>
      <c r="Y310" s="182"/>
      <c r="Z310" s="182"/>
      <c r="AA310" s="182"/>
    </row>
    <row r="311" customFormat="false" ht="14.6" hidden="false" customHeight="false" outlineLevel="0" collapsed="false">
      <c r="A311" s="3"/>
      <c r="B311" s="3"/>
      <c r="C311" s="3"/>
      <c r="D311" s="3"/>
      <c r="E311" s="3"/>
      <c r="F311" s="3"/>
      <c r="G311" s="3"/>
      <c r="H311" s="3"/>
      <c r="I311" s="176"/>
      <c r="J311" s="176"/>
      <c r="K311" s="176"/>
      <c r="L311" s="174"/>
      <c r="M311" s="174"/>
      <c r="N311" s="3"/>
      <c r="O311" s="3"/>
      <c r="P311" s="3"/>
      <c r="Q311" s="3"/>
      <c r="R311" s="1"/>
      <c r="S311" s="182"/>
      <c r="T311" s="182"/>
      <c r="U311" s="182"/>
      <c r="V311" s="182"/>
      <c r="W311" s="182"/>
      <c r="X311" s="182"/>
      <c r="Y311" s="182"/>
      <c r="Z311" s="182"/>
      <c r="AA311" s="182"/>
    </row>
    <row r="312" customFormat="false" ht="14.6" hidden="false" customHeight="false" outlineLevel="0" collapsed="false">
      <c r="A312" s="3"/>
      <c r="B312" s="3"/>
      <c r="C312" s="3"/>
      <c r="D312" s="3"/>
      <c r="E312" s="3"/>
      <c r="F312" s="3"/>
      <c r="G312" s="3"/>
      <c r="H312" s="3"/>
      <c r="I312" s="176"/>
      <c r="J312" s="176"/>
      <c r="K312" s="176"/>
      <c r="L312" s="3"/>
      <c r="M312" s="3"/>
      <c r="N312" s="3"/>
      <c r="O312" s="3"/>
      <c r="P312" s="3"/>
      <c r="Q312" s="3"/>
      <c r="R312" s="1"/>
      <c r="S312" s="182"/>
      <c r="T312" s="182"/>
      <c r="U312" s="182"/>
      <c r="V312" s="182"/>
      <c r="W312" s="182"/>
      <c r="X312" s="182"/>
      <c r="Y312" s="182"/>
      <c r="Z312" s="182"/>
      <c r="AA312" s="182"/>
    </row>
    <row r="313" customFormat="false" ht="14.6" hidden="false" customHeight="false" outlineLevel="0" collapsed="false">
      <c r="A313" s="3"/>
      <c r="B313" s="3"/>
      <c r="C313" s="3"/>
      <c r="D313" s="3"/>
      <c r="E313" s="3"/>
      <c r="F313" s="3"/>
      <c r="G313" s="3"/>
      <c r="H313" s="3"/>
      <c r="I313" s="176"/>
      <c r="J313" s="176"/>
      <c r="K313" s="176"/>
      <c r="L313" s="3"/>
      <c r="M313" s="3"/>
      <c r="N313" s="3"/>
      <c r="O313" s="3"/>
      <c r="P313" s="3"/>
      <c r="Q313" s="3"/>
      <c r="R313" s="1"/>
      <c r="S313" s="182"/>
      <c r="T313" s="182"/>
      <c r="U313" s="182"/>
      <c r="V313" s="182"/>
      <c r="W313" s="182"/>
      <c r="X313" s="182"/>
      <c r="Y313" s="182"/>
      <c r="Z313" s="182"/>
      <c r="AA313" s="182"/>
    </row>
    <row r="314" customFormat="false" ht="14.6" hidden="false" customHeight="false" outlineLevel="0" collapsed="false">
      <c r="A314" s="3"/>
      <c r="B314" s="3"/>
      <c r="C314" s="3"/>
      <c r="D314" s="3"/>
      <c r="E314" s="3"/>
      <c r="F314" s="3"/>
      <c r="G314" s="3"/>
      <c r="H314" s="3"/>
      <c r="I314" s="176"/>
      <c r="J314" s="176"/>
      <c r="K314" s="176"/>
      <c r="L314" s="3"/>
      <c r="M314" s="3"/>
      <c r="N314" s="3"/>
      <c r="O314" s="3"/>
      <c r="P314" s="3"/>
      <c r="Q314" s="3"/>
      <c r="R314" s="1"/>
      <c r="S314" s="182"/>
      <c r="T314" s="182"/>
      <c r="U314" s="182"/>
      <c r="V314" s="182"/>
      <c r="W314" s="182"/>
      <c r="X314" s="182"/>
      <c r="Y314" s="182"/>
      <c r="Z314" s="182"/>
      <c r="AA314" s="182"/>
    </row>
    <row r="315" customFormat="false" ht="14.6" hidden="false" customHeight="false" outlineLevel="0" collapsed="false">
      <c r="A315" s="3"/>
      <c r="B315" s="3"/>
      <c r="C315" s="3"/>
      <c r="D315" s="3"/>
      <c r="E315" s="3"/>
      <c r="F315" s="3"/>
      <c r="G315" s="3"/>
      <c r="H315" s="3"/>
      <c r="I315" s="3"/>
      <c r="J315" s="3"/>
      <c r="K315" s="3"/>
      <c r="L315" s="3"/>
      <c r="M315" s="3"/>
      <c r="N315" s="3"/>
      <c r="O315" s="3"/>
      <c r="P315" s="3"/>
      <c r="Q315" s="3"/>
      <c r="R315" s="1"/>
    </row>
    <row r="316" customFormat="false" ht="14.6" hidden="false" customHeight="false" outlineLevel="0" collapsed="false">
      <c r="A316" s="157" t="s">
        <v>368</v>
      </c>
      <c r="B316" s="157"/>
      <c r="C316" s="3"/>
      <c r="D316" s="3"/>
      <c r="E316" s="3"/>
      <c r="F316" s="3"/>
      <c r="G316" s="3"/>
      <c r="H316" s="3"/>
      <c r="I316" s="3"/>
      <c r="J316" s="3"/>
      <c r="K316" s="3"/>
      <c r="L316" s="3"/>
      <c r="M316" s="3"/>
      <c r="N316" s="3"/>
      <c r="O316" s="3"/>
      <c r="P316" s="3"/>
      <c r="Q316" s="3" t="str">
        <f aca="false">IF(A318="","",", ")</f>
        <v/>
      </c>
      <c r="R316" s="1"/>
      <c r="S316" s="150" t="s">
        <v>369</v>
      </c>
      <c r="T316" s="150"/>
      <c r="U316" s="150"/>
    </row>
    <row r="317" customFormat="false" ht="14.6" hidden="false" customHeight="false" outlineLevel="0" collapsed="false">
      <c r="A317" s="3" t="s">
        <v>25</v>
      </c>
      <c r="B317" s="3" t="s">
        <v>26</v>
      </c>
      <c r="C317" s="3" t="s">
        <v>27</v>
      </c>
      <c r="D317" s="3" t="s">
        <v>28</v>
      </c>
      <c r="E317" s="3" t="s">
        <v>29</v>
      </c>
      <c r="F317" s="3" t="s">
        <v>30</v>
      </c>
      <c r="G317" s="3" t="s">
        <v>31</v>
      </c>
      <c r="H317" s="3"/>
      <c r="I317" s="3" t="s">
        <v>359</v>
      </c>
      <c r="J317" s="3"/>
      <c r="K317" s="3"/>
      <c r="L317" s="3"/>
      <c r="M317" s="3"/>
      <c r="N317" s="3"/>
      <c r="O317" s="3"/>
      <c r="P317" s="3"/>
      <c r="Q317" s="3"/>
      <c r="R317" s="1"/>
      <c r="S317" s="182" t="str">
        <f aca="false">IF(Form!Z74="Section 1(2)",S302,IF(Form!Z74="Section 1(5)",S306,IF(Form!Z74="Section 1(2), Section 1(5)",S310,"")))</f>
        <v/>
      </c>
      <c r="T317" s="182"/>
      <c r="U317" s="182"/>
      <c r="V317" s="182"/>
      <c r="W317" s="182"/>
      <c r="X317" s="182"/>
      <c r="Y317" s="182"/>
      <c r="Z317" s="182"/>
      <c r="AA317" s="182"/>
    </row>
    <row r="318" customFormat="false" ht="15" hidden="false" customHeight="true" outlineLevel="0" collapsed="false">
      <c r="A318" s="39" t="str">
        <f aca="false">IF(Form!$B$44="","",Form!$B$44)</f>
        <v/>
      </c>
      <c r="B318" s="39" t="str">
        <f aca="false">IF(Form!$C$44="","",Form!$C$44)</f>
        <v/>
      </c>
      <c r="C318" s="39" t="str">
        <f aca="false">IF(Form!$D$44="","",Form!$D$44)</f>
        <v/>
      </c>
      <c r="D318" s="39" t="str">
        <f aca="false">IF(Form!$E$44="","",Form!$E$44)</f>
        <v/>
      </c>
      <c r="E318" s="39" t="str">
        <f aca="false">IF(Form!$F$44="","",Form!$F$44)</f>
        <v/>
      </c>
      <c r="F318" s="39" t="str">
        <f aca="false">IF(Form!$G$44="","",Form!$G$44)</f>
        <v/>
      </c>
      <c r="G318" s="39" t="str">
        <f aca="false">IF(Form!$H$44="","",Form!$H$44)</f>
        <v/>
      </c>
      <c r="H318" s="3"/>
      <c r="I318" s="171" t="str">
        <f aca="false">CONCATENATE(IF(A318="","",A318),IF(B318="","",B318),IF(C318="","",C318),IF(D318="","",D318),IF(E318="","",E318),IF(F318="","",F318),IF(G318="","",G318))</f>
        <v/>
      </c>
      <c r="J318" s="171"/>
      <c r="K318" s="171"/>
      <c r="L318" s="171"/>
      <c r="M318" s="171"/>
      <c r="N318" s="171"/>
      <c r="O318" s="171"/>
      <c r="P318" s="113"/>
      <c r="Q318" s="113"/>
      <c r="R318" s="1"/>
      <c r="S318" s="182"/>
      <c r="T318" s="182"/>
      <c r="U318" s="182"/>
      <c r="V318" s="182"/>
      <c r="W318" s="182"/>
      <c r="X318" s="182"/>
      <c r="Y318" s="182"/>
      <c r="Z318" s="182"/>
      <c r="AA318" s="182"/>
    </row>
    <row r="319" customFormat="false" ht="14.6" hidden="false" customHeight="false" outlineLevel="0" collapsed="false">
      <c r="A319" s="3"/>
      <c r="B319" s="3"/>
      <c r="C319" s="3"/>
      <c r="D319" s="3"/>
      <c r="E319" s="3"/>
      <c r="F319" s="3"/>
      <c r="G319" s="3"/>
      <c r="H319" s="3"/>
      <c r="I319" s="3"/>
      <c r="J319" s="3"/>
      <c r="K319" s="3"/>
      <c r="L319" s="174"/>
      <c r="M319" s="174"/>
      <c r="N319" s="3"/>
      <c r="O319" s="3"/>
      <c r="P319" s="3"/>
      <c r="Q319" s="3"/>
      <c r="R319" s="1"/>
      <c r="S319" s="182"/>
      <c r="T319" s="182"/>
      <c r="U319" s="182"/>
      <c r="V319" s="182"/>
      <c r="W319" s="182"/>
      <c r="X319" s="182"/>
      <c r="Y319" s="182"/>
      <c r="Z319" s="182"/>
      <c r="AA319" s="182"/>
    </row>
    <row r="320" customFormat="false" ht="14.6" hidden="false" customHeight="false" outlineLevel="0" collapsed="false">
      <c r="A320" s="3"/>
      <c r="B320" s="3"/>
      <c r="C320" s="3"/>
      <c r="D320" s="3"/>
      <c r="E320" s="3"/>
      <c r="F320" s="3"/>
      <c r="G320" s="3"/>
      <c r="H320" s="3"/>
      <c r="I320" s="3" t="s">
        <v>360</v>
      </c>
      <c r="J320" s="3"/>
      <c r="K320" s="3"/>
      <c r="L320" s="174"/>
      <c r="M320" s="174"/>
      <c r="N320" s="3"/>
      <c r="O320" s="3"/>
      <c r="P320" s="3"/>
      <c r="Q320" s="3"/>
      <c r="R320" s="1"/>
      <c r="S320" s="182"/>
      <c r="T320" s="182"/>
      <c r="U320" s="182"/>
      <c r="V320" s="182"/>
      <c r="W320" s="182"/>
      <c r="X320" s="182"/>
      <c r="Y320" s="182"/>
      <c r="Z320" s="182"/>
      <c r="AA320" s="182"/>
    </row>
    <row r="321" customFormat="false" ht="15" hidden="false" customHeight="true" outlineLevel="0" collapsed="false">
      <c r="A321" s="3"/>
      <c r="B321" s="3"/>
      <c r="C321" s="3"/>
      <c r="D321" s="3"/>
      <c r="E321" s="3"/>
      <c r="F321" s="3"/>
      <c r="G321" s="3"/>
      <c r="H321" s="3"/>
      <c r="I321" s="176" t="str">
        <f aca="false">CONCATENATE(IF(A318="","",A318),IF(A318="","",CHAR(10)),IF(B318="","",B318),IF(C318="","",C318),IF(C318="","",CHAR(10)),IF(D318="","",D318),IF(D318="","",CHAR(10)),IF(E318="","",E318),IF(E318="","",CHAR(10)),IF(F318="","",F318),IF(F318="","",CHAR(10)),IF(G318="","",G318))</f>
        <v/>
      </c>
      <c r="J321" s="176"/>
      <c r="K321" s="176"/>
      <c r="L321" s="174"/>
      <c r="M321" s="174"/>
      <c r="N321" s="3"/>
      <c r="O321" s="3"/>
      <c r="P321" s="3"/>
      <c r="Q321" s="3"/>
      <c r="R321" s="1"/>
      <c r="S321" s="182"/>
      <c r="T321" s="182"/>
      <c r="U321" s="182"/>
      <c r="V321" s="182"/>
      <c r="W321" s="182"/>
      <c r="X321" s="182"/>
      <c r="Y321" s="182"/>
      <c r="Z321" s="182"/>
      <c r="AA321" s="182"/>
    </row>
    <row r="322" customFormat="false" ht="14.6" hidden="false" customHeight="false" outlineLevel="0" collapsed="false">
      <c r="A322" s="3"/>
      <c r="B322" s="3"/>
      <c r="C322" s="3"/>
      <c r="D322" s="3"/>
      <c r="E322" s="3"/>
      <c r="F322" s="3"/>
      <c r="G322" s="3"/>
      <c r="H322" s="3"/>
      <c r="I322" s="176"/>
      <c r="J322" s="176"/>
      <c r="K322" s="176"/>
      <c r="L322" s="174"/>
      <c r="M322" s="174"/>
      <c r="N322" s="3"/>
      <c r="O322" s="3"/>
      <c r="P322" s="3"/>
      <c r="Q322" s="3"/>
      <c r="R322" s="1"/>
    </row>
    <row r="323" customFormat="false" ht="14.6" hidden="false" customHeight="false" outlineLevel="0" collapsed="false">
      <c r="A323" s="3"/>
      <c r="B323" s="3"/>
      <c r="C323" s="3"/>
      <c r="D323" s="3"/>
      <c r="E323" s="3"/>
      <c r="F323" s="3"/>
      <c r="G323" s="3"/>
      <c r="H323" s="3"/>
      <c r="I323" s="176"/>
      <c r="J323" s="176"/>
      <c r="K323" s="176"/>
      <c r="L323" s="174"/>
      <c r="M323" s="174"/>
      <c r="N323" s="3"/>
      <c r="O323" s="3"/>
      <c r="P323" s="3"/>
      <c r="Q323" s="3"/>
      <c r="R323" s="1"/>
      <c r="S323" s="150" t="s">
        <v>370</v>
      </c>
      <c r="T323" s="150"/>
      <c r="U323" s="150"/>
      <c r="V323" s="183" t="str">
        <f aca="true">IF(OFFSET(INDIRECT(A282),53,5,1,1)="No","DELETE THIS PAGE WHEN MADE INTO PDF!","")</f>
        <v>DELETE THIS PAGE WHEN MADE INTO PDF!</v>
      </c>
      <c r="W323" s="183"/>
      <c r="X323" s="183"/>
      <c r="Y323" s="183"/>
      <c r="Z323" s="183"/>
      <c r="AA323" s="183"/>
    </row>
    <row r="324" customFormat="false" ht="14.6" hidden="false" customHeight="false" outlineLevel="0" collapsed="false">
      <c r="A324" s="3"/>
      <c r="B324" s="3"/>
      <c r="C324" s="3"/>
      <c r="D324" s="3"/>
      <c r="E324" s="3"/>
      <c r="F324" s="3"/>
      <c r="G324" s="3"/>
      <c r="H324" s="3"/>
      <c r="I324" s="176"/>
      <c r="J324" s="176"/>
      <c r="K324" s="176"/>
      <c r="L324" s="3"/>
      <c r="M324" s="3"/>
      <c r="N324" s="3"/>
      <c r="O324" s="3"/>
      <c r="P324" s="3"/>
      <c r="Q324" s="3"/>
      <c r="R324" s="1"/>
      <c r="S324" s="150" t="s">
        <v>371</v>
      </c>
      <c r="T324" s="150"/>
      <c r="U324" s="150"/>
      <c r="V324" s="183" t="str">
        <f aca="true">IF(OFFSET(INDIRECT(A282),62,5,1,1)="No","DELETE THIS PAGE WHEN MADE INTO PDF!","")</f>
        <v>DELETE THIS PAGE WHEN MADE INTO PDF!</v>
      </c>
      <c r="W324" s="183"/>
      <c r="X324" s="183"/>
      <c r="Y324" s="183"/>
      <c r="Z324" s="183"/>
      <c r="AA324" s="183"/>
    </row>
    <row r="325" customFormat="false" ht="14.6" hidden="false" customHeight="false" outlineLevel="0" collapsed="false">
      <c r="A325" s="3"/>
      <c r="B325" s="3"/>
      <c r="C325" s="3"/>
      <c r="D325" s="3"/>
      <c r="E325" s="3"/>
      <c r="F325" s="3"/>
      <c r="G325" s="3"/>
      <c r="H325" s="3"/>
      <c r="I325" s="176"/>
      <c r="J325" s="176"/>
      <c r="K325" s="176"/>
      <c r="L325" s="3"/>
      <c r="M325" s="3"/>
      <c r="N325" s="3"/>
      <c r="O325" s="3"/>
      <c r="P325" s="3"/>
      <c r="Q325" s="3"/>
      <c r="R325" s="1"/>
      <c r="S325" s="150" t="s">
        <v>372</v>
      </c>
      <c r="T325" s="150"/>
      <c r="U325" s="150"/>
      <c r="V325" s="183" t="str">
        <f aca="true">IF(OFFSET(INDIRECT(A282),82,5,1,1)="No","DELETE THIS PAGE WHEN MADE INTO PDF!","")</f>
        <v>DELETE THIS PAGE WHEN MADE INTO PDF!</v>
      </c>
      <c r="W325" s="183"/>
      <c r="X325" s="183"/>
      <c r="Y325" s="183"/>
      <c r="Z325" s="183"/>
      <c r="AA325" s="183"/>
    </row>
    <row r="326" customFormat="false" ht="14.6" hidden="false" customHeight="false" outlineLevel="0" collapsed="false">
      <c r="A326" s="3"/>
      <c r="B326" s="3"/>
      <c r="C326" s="3"/>
      <c r="D326" s="3"/>
      <c r="E326" s="3"/>
      <c r="F326" s="3"/>
      <c r="G326" s="3"/>
      <c r="H326" s="3"/>
      <c r="I326" s="176"/>
      <c r="J326" s="176"/>
      <c r="K326" s="176"/>
      <c r="L326" s="3"/>
      <c r="M326" s="3"/>
      <c r="N326" s="3"/>
      <c r="O326" s="3"/>
      <c r="P326" s="3"/>
      <c r="Q326" s="3"/>
      <c r="R326" s="1"/>
      <c r="S326" s="39" t="str">
        <f aca="true">IF(OFFSET(INDIRECT(A282),2,0,1,1)="","",OFFSET(INDIRECT(A282),2,0,1,1))</f>
        <v/>
      </c>
      <c r="T326" s="39" t="str">
        <f aca="true">IF(OFFSET(INDIRECT(A282),2,1,1,1)="","",OFFSET(INDIRECT(A282),2,1,1,1))</f>
        <v/>
      </c>
      <c r="U326" s="3" t="str">
        <f aca="false">LEFT(T326,1)</f>
        <v/>
      </c>
      <c r="V326" s="39" t="str">
        <f aca="true">IF(OFFSET(INDIRECT(A282),2,2,1,1)="","",OFFSET(INDIRECT(A282),2,2,1,1))</f>
        <v/>
      </c>
      <c r="W326" s="39" t="str">
        <f aca="true">IF(OFFSET(INDIRECT(A282),2,3,1,1)="","",OFFSET(INDIRECT(A282),2,3,1,1))</f>
        <v/>
      </c>
      <c r="X326" s="3" t="str">
        <f aca="false">IF(B285="Company",W326,CONCATENATE(S326,P284," ",T326," ",W326))</f>
        <v>  </v>
      </c>
      <c r="Y326" s="3"/>
      <c r="Z326" s="3" t="str">
        <f aca="false">IF(B285="Company",W326,CONCATENATE(S326," ",U326," ",W326))</f>
        <v>  </v>
      </c>
      <c r="AA326" s="3"/>
      <c r="AB326" s="3"/>
      <c r="AC326" s="3" t="str">
        <f aca="false">IF(B285="Company",W326,CONCATENATE(S326,P284," ",U326,P284," ",W326))</f>
        <v>  </v>
      </c>
      <c r="AD326" s="3"/>
      <c r="AE326" s="3" t="str">
        <f aca="false">IF(B285="Company",W326,CONCATENATE(T326," ",V326," ",W326))</f>
        <v>  </v>
      </c>
      <c r="AF326" s="3" t="str">
        <f aca="false">UPPER(AE326)</f>
        <v>  </v>
      </c>
      <c r="AG326" s="3"/>
      <c r="AH326" s="3" t="str">
        <f aca="false">IF(B285="Company",W326,CONCATENATE(S326,P284," ",W326))</f>
        <v> </v>
      </c>
      <c r="AI326" s="3"/>
      <c r="AJ326" s="1"/>
    </row>
    <row r="327" customFormat="false" ht="14.6" hidden="false" customHeight="false" outlineLevel="0" collapsed="false">
      <c r="A327" s="3"/>
      <c r="B327" s="3"/>
      <c r="C327" s="3"/>
      <c r="D327" s="3"/>
      <c r="E327" s="3"/>
      <c r="F327" s="3"/>
      <c r="G327" s="3"/>
      <c r="H327" s="3"/>
      <c r="I327" s="174"/>
      <c r="J327" s="174"/>
      <c r="K327" s="174"/>
      <c r="L327" s="3"/>
      <c r="M327" s="3"/>
      <c r="N327" s="3"/>
      <c r="O327" s="3"/>
      <c r="P327" s="3"/>
      <c r="Q327" s="3"/>
      <c r="R327" s="1"/>
      <c r="S327" s="39" t="str">
        <f aca="true">IF(OFFSET(INDIRECT(A282),3,0,1,1)="","",OFFSET(INDIRECT(A282),3,0,1,1))</f>
        <v/>
      </c>
      <c r="T327" s="39" t="str">
        <f aca="true">IF(OFFSET(INDIRECT(A282),3,1,1,1)="","",OFFSET(INDIRECT(A282),3,1,1,1))</f>
        <v/>
      </c>
      <c r="U327" s="3" t="str">
        <f aca="false">LEFT(T327,1)</f>
        <v/>
      </c>
      <c r="V327" s="39" t="str">
        <f aca="true">IF(OFFSET(INDIRECT(A282),3,2,1,1)="","",OFFSET(INDIRECT(A282),3,2,1,1))</f>
        <v/>
      </c>
      <c r="W327" s="39" t="str">
        <f aca="true">IF(OFFSET(INDIRECT(A282),3,3,1,1)="","",OFFSET(INDIRECT(A282),3,3,1,1))</f>
        <v/>
      </c>
      <c r="X327" s="3" t="str">
        <f aca="false">IF(W327="","",CONCATENATE(S327,P284," ",T327," ",W327))</f>
        <v/>
      </c>
      <c r="Y327" s="3"/>
      <c r="Z327" s="3" t="str">
        <f aca="false">IF(W327="","",CONCATENATE(" ",Q310," ",S327," ",U327," ",W327))</f>
        <v/>
      </c>
      <c r="AA327" s="3"/>
      <c r="AB327" s="3"/>
      <c r="AC327" s="3" t="str">
        <f aca="false">IF(W327="","",IF(W328="",CONCATENATE(" ",$Q$39," ",S327,$P$38," ",U327,$P$38," ",W327),CONCATENATE(", ",S327,$P$38," ",U327,$P$38," ",W327)))</f>
        <v/>
      </c>
      <c r="AD327" s="3"/>
      <c r="AE327" s="3" t="str">
        <f aca="false">IF(W327="","",CONCATENATE(" ",Q285," ",T327," ",V327," ",W327))</f>
        <v/>
      </c>
      <c r="AF327" s="3" t="str">
        <f aca="false">UPPER(AE327)</f>
        <v/>
      </c>
      <c r="AG327" s="3"/>
      <c r="AH327" s="3" t="str">
        <f aca="false">IF(W327="","",IF(W328="",CONCATENATE(" ",Q285," ",S327,P284," ",W327),CONCATENATE(", ",S327,P284," ",W327)))</f>
        <v/>
      </c>
      <c r="AI327" s="3"/>
      <c r="AJ327" s="1"/>
    </row>
    <row r="328" customFormat="false" ht="14.6" hidden="false" customHeight="false" outlineLevel="0" collapsed="false">
      <c r="A328" s="157" t="s">
        <v>373</v>
      </c>
      <c r="B328" s="157"/>
      <c r="C328" s="3"/>
      <c r="D328" s="3"/>
      <c r="E328" s="3"/>
      <c r="F328" s="3"/>
      <c r="G328" s="3"/>
      <c r="H328" s="3"/>
      <c r="I328" s="3"/>
      <c r="J328" s="3"/>
      <c r="K328" s="3"/>
      <c r="L328" s="3"/>
      <c r="M328" s="3"/>
      <c r="N328" s="3"/>
      <c r="O328" s="3"/>
      <c r="P328" s="3"/>
      <c r="Q328" s="3" t="str">
        <f aca="false">IF(A330="","",", ")</f>
        <v/>
      </c>
      <c r="R328" s="1"/>
      <c r="S328" s="39" t="str">
        <f aca="true">IF(OFFSET(INDIRECT(A282),4,0,1,1)="","",OFFSET(INDIRECT(A282),4,0,1,1))</f>
        <v/>
      </c>
      <c r="T328" s="39" t="str">
        <f aca="true">IF(OFFSET(INDIRECT(A282),4,1,1,1)="","",OFFSET(INDIRECT(A282),4,1,1,1))</f>
        <v/>
      </c>
      <c r="U328" s="3" t="str">
        <f aca="false">LEFT(T328,1)</f>
        <v/>
      </c>
      <c r="V328" s="39" t="str">
        <f aca="true">IF(OFFSET(INDIRECT(A282),4,2,1,1)="","",OFFSET(INDIRECT(A282),4,2,1,1))</f>
        <v/>
      </c>
      <c r="W328" s="39" t="str">
        <f aca="true">IF(OFFSET(INDIRECT(A282),4,3,1,1)="","",OFFSET(INDIRECT(A282),4,3,1,1))</f>
        <v/>
      </c>
      <c r="X328" s="3" t="str">
        <f aca="false">IF(W328="","",CONCATENATE(S328,P284," ",T328," ",W328))</f>
        <v/>
      </c>
      <c r="Y328" s="3"/>
      <c r="Z328" s="3" t="str">
        <f aca="false">IF(W328="","",CONCATENATE(" ",Q310," ",S328," ",U328," ",W328))</f>
        <v/>
      </c>
      <c r="AA328" s="3"/>
      <c r="AB328" s="3"/>
      <c r="AC328" s="3" t="str">
        <f aca="false">IF(W328="","",IF(W329="",CONCATENATE(" ",Q285," ",S328,P284," ",U328,P284," ",W328),CONCATENATE(", ",S328,P284," ",U328,P284," ",W328)))</f>
        <v/>
      </c>
      <c r="AD328" s="3"/>
      <c r="AE328" s="3" t="str">
        <f aca="false">IF(W328="","",CONCATENATE(" ",Q285," ",T328," ",V328," ",W328))</f>
        <v/>
      </c>
      <c r="AF328" s="3" t="str">
        <f aca="false">UPPER(AE328)</f>
        <v/>
      </c>
      <c r="AG328" s="3"/>
      <c r="AH328" s="3" t="str">
        <f aca="false">IF(W328="","",IF(W329="",CONCATENATE(" ",Q285," ",S328,P284," ",W328),CONCATENATE(", ",S328,P284," ",W328)))</f>
        <v/>
      </c>
      <c r="AI328" s="3"/>
      <c r="AJ328" s="1"/>
    </row>
    <row r="329" customFormat="false" ht="14.6" hidden="false" customHeight="false" outlineLevel="0" collapsed="false">
      <c r="A329" s="3" t="s">
        <v>25</v>
      </c>
      <c r="B329" s="3" t="s">
        <v>26</v>
      </c>
      <c r="C329" s="3" t="s">
        <v>27</v>
      </c>
      <c r="D329" s="3" t="s">
        <v>28</v>
      </c>
      <c r="E329" s="3" t="s">
        <v>29</v>
      </c>
      <c r="F329" s="3" t="s">
        <v>30</v>
      </c>
      <c r="G329" s="3" t="s">
        <v>31</v>
      </c>
      <c r="H329" s="3"/>
      <c r="I329" s="3" t="s">
        <v>359</v>
      </c>
      <c r="J329" s="3"/>
      <c r="K329" s="3"/>
      <c r="L329" s="3"/>
      <c r="M329" s="3"/>
      <c r="N329" s="3"/>
      <c r="O329" s="3"/>
      <c r="P329" s="3"/>
      <c r="Q329" s="3"/>
      <c r="R329" s="1"/>
      <c r="S329" s="39" t="str">
        <f aca="true">IF(OFFSET(INDIRECT(A282),5,0,1,1)="","",OFFSET(INDIRECT(A282),5,0,1,1))</f>
        <v/>
      </c>
      <c r="T329" s="39" t="str">
        <f aca="true">IF(OFFSET(INDIRECT(A282),5,1,1,1)="","",OFFSET(INDIRECT(A282),5,1,1,1))</f>
        <v/>
      </c>
      <c r="U329" s="3" t="str">
        <f aca="false">LEFT(T329,1)</f>
        <v/>
      </c>
      <c r="V329" s="39" t="str">
        <f aca="true">IF(OFFSET(INDIRECT(A282),5,2,1,1)="","",OFFSET(INDIRECT(A282),5,2,1,1))</f>
        <v/>
      </c>
      <c r="W329" s="39" t="str">
        <f aca="true">IF(OFFSET(INDIRECT(A282),5,3,1,1)="","",OFFSET(INDIRECT(A282),5,3,1,1))</f>
        <v/>
      </c>
      <c r="X329" s="3" t="str">
        <f aca="false">IF(W329="","",CONCATENATE(S329,P284," ",T329," ",W329))</f>
        <v/>
      </c>
      <c r="Y329" s="3"/>
      <c r="Z329" s="3" t="str">
        <f aca="false">IF(W329="","",CONCATENATE(" ",Q310," ",S329," ",U329," ",W329))</f>
        <v/>
      </c>
      <c r="AA329" s="3"/>
      <c r="AB329" s="3"/>
      <c r="AC329" s="3" t="str">
        <f aca="false">IF(W329="","",IF(W330="",CONCATENATE(" ",Q285," ",S329,P284," ",U329,P284," ",W329),CONCATENATE(", ",S329,P284," ",U329,P284," ",W329)))</f>
        <v/>
      </c>
      <c r="AD329" s="3"/>
      <c r="AE329" s="3" t="str">
        <f aca="false">IF(W329="","",CONCATENATE(" ",Q285," ",T329," ",V329," ",W329))</f>
        <v/>
      </c>
      <c r="AF329" s="3" t="str">
        <f aca="false">UPPER(AE329)</f>
        <v/>
      </c>
      <c r="AG329" s="3"/>
      <c r="AH329" s="3" t="str">
        <f aca="false">IF(W329="","",IF(W330="",CONCATENATE(" ",Q285," ",S329,P284," ",W329),CONCATENATE(", ",S329,P284," ",W329)))</f>
        <v/>
      </c>
      <c r="AI329" s="3"/>
      <c r="AJ329" s="1"/>
    </row>
    <row r="330" customFormat="false" ht="15" hidden="false" customHeight="true" outlineLevel="0" collapsed="false">
      <c r="A330" s="39" t="str">
        <f aca="false">IF(Form!$B$61="","",Form!$B$61)</f>
        <v/>
      </c>
      <c r="B330" s="39" t="str">
        <f aca="false">IF(Form!$C$61="","",Form!$C$61)</f>
        <v/>
      </c>
      <c r="C330" s="39" t="str">
        <f aca="false">IF(Form!$D$61="","",Form!$D$61)</f>
        <v/>
      </c>
      <c r="D330" s="39" t="str">
        <f aca="false">IF(Form!$E$61="","",Form!$E$61)</f>
        <v/>
      </c>
      <c r="E330" s="39" t="str">
        <f aca="false">IF(Form!$F$61="","",Form!$F$61)</f>
        <v/>
      </c>
      <c r="F330" s="39" t="str">
        <f aca="false">IF(Form!$G$61="","",Form!$G$61)</f>
        <v/>
      </c>
      <c r="G330" s="39" t="str">
        <f aca="false">IF(Form!$H$61="","",Form!$H$61)</f>
        <v/>
      </c>
      <c r="H330" s="3"/>
      <c r="I330" s="171" t="str">
        <f aca="false">CONCATENATE(IF(A330="","",A330),IF(B330="","",B330),IF(C330="","",C330),IF(D330="","",D330),IF(E330="","",E330),IF(F330="","",F330),IF(G330="","",G330))</f>
        <v/>
      </c>
      <c r="J330" s="171"/>
      <c r="K330" s="171"/>
      <c r="L330" s="171"/>
      <c r="M330" s="171"/>
      <c r="N330" s="171"/>
      <c r="O330" s="171"/>
      <c r="P330" s="113"/>
      <c r="Q330" s="113"/>
      <c r="R330" s="1"/>
      <c r="S330" s="39" t="str">
        <f aca="true">IF(OFFSET(INDIRECT(A282),6,0,1,1)="","",OFFSET(INDIRECT(A282),6,0,1,1))</f>
        <v/>
      </c>
      <c r="T330" s="39" t="str">
        <f aca="true">IF(OFFSET(INDIRECT(A282),6,1,1,1)="","",OFFSET(INDIRECT(A282),6,1,1,1))</f>
        <v/>
      </c>
      <c r="U330" s="3" t="str">
        <f aca="false">LEFT(T330,1)</f>
        <v/>
      </c>
      <c r="V330" s="39" t="str">
        <f aca="true">IF(OFFSET(INDIRECT(A282),6,2,1,1)="","",OFFSET(INDIRECT(A282),6,2,1,1))</f>
        <v/>
      </c>
      <c r="W330" s="39" t="str">
        <f aca="true">IF(OFFSET(INDIRECT(A282),6,3,1,1)="","",OFFSET(INDIRECT(A282),6,3,1,1))</f>
        <v/>
      </c>
      <c r="X330" s="3" t="str">
        <f aca="false">IF(W330="","",CONCATENATE(S330,P284," ",T330," ",W330))</f>
        <v/>
      </c>
      <c r="Y330" s="3"/>
      <c r="Z330" s="3" t="str">
        <f aca="false">IF(W330="","",CONCATENATE(" ",Q310," ",S330," ",U330," ",W330))</f>
        <v/>
      </c>
      <c r="AA330" s="3"/>
      <c r="AB330" s="3"/>
      <c r="AC330" s="3" t="str">
        <f aca="false">IF(W330="","",IF(W331="",CONCATENATE(" ",Q285," ",S330,P284," ",U330,P284," ",W330),CONCATENATE(", ",S330,P284," ",U330,P284," ",W330)))</f>
        <v/>
      </c>
      <c r="AD330" s="3"/>
      <c r="AE330" s="3" t="str">
        <f aca="false">IF(W330="","",CONCATENATE(" ",Q285," ",T330," ",V330," ",W330))</f>
        <v/>
      </c>
      <c r="AF330" s="3" t="str">
        <f aca="false">UPPER(AE330)</f>
        <v/>
      </c>
      <c r="AG330" s="3"/>
      <c r="AH330" s="3" t="str">
        <f aca="false">IF(W330="","",IF(W331="",CONCATENATE(" ",Q285," ",S330,P284," ",W330),CONCATENATE(", ",S330,P284," ",W330)))</f>
        <v/>
      </c>
      <c r="AI330" s="3"/>
      <c r="AJ330" s="1"/>
    </row>
    <row r="331" customFormat="false" ht="14.6" hidden="false" customHeight="false" outlineLevel="0" collapsed="false">
      <c r="A331" s="3"/>
      <c r="B331" s="3"/>
      <c r="C331" s="3"/>
      <c r="D331" s="3"/>
      <c r="E331" s="3"/>
      <c r="F331" s="3"/>
      <c r="G331" s="3"/>
      <c r="H331" s="3"/>
      <c r="I331" s="3"/>
      <c r="J331" s="3"/>
      <c r="K331" s="3"/>
      <c r="L331" s="174"/>
      <c r="M331" s="174"/>
      <c r="N331" s="3"/>
      <c r="O331" s="3"/>
      <c r="P331" s="3"/>
      <c r="Q331" s="3"/>
      <c r="R331" s="1"/>
      <c r="S331" s="184" t="str">
        <f aca="true">IF(OFFSET(INDIRECT(A282),55,0,1,1)="","",OFFSET(INDIRECT(A282),55,0,1,1))</f>
        <v/>
      </c>
      <c r="T331" s="184"/>
    </row>
    <row r="332" customFormat="false" ht="14.6" hidden="false" customHeight="false" outlineLevel="0" collapsed="false">
      <c r="A332" s="3"/>
      <c r="B332" s="3"/>
      <c r="C332" s="3"/>
      <c r="D332" s="3"/>
      <c r="E332" s="3"/>
      <c r="F332" s="3"/>
      <c r="G332" s="3"/>
      <c r="H332" s="3"/>
      <c r="I332" s="3" t="s">
        <v>360</v>
      </c>
      <c r="J332" s="3"/>
      <c r="K332" s="3"/>
      <c r="L332" s="174"/>
      <c r="M332" s="174"/>
      <c r="N332" s="3"/>
      <c r="O332" s="3"/>
      <c r="P332" s="3"/>
      <c r="Q332" s="3"/>
      <c r="R332" s="1"/>
      <c r="S332" s="184" t="str">
        <f aca="true">IF(OFFSET(INDIRECT(A282),63,3,1,1)="","",OFFSET(INDIRECT(A282),63,3,1,1))</f>
        <v/>
      </c>
      <c r="T332" s="184"/>
    </row>
    <row r="333" customFormat="false" ht="15" hidden="false" customHeight="true" outlineLevel="0" collapsed="false">
      <c r="A333" s="3"/>
      <c r="B333" s="3"/>
      <c r="C333" s="3"/>
      <c r="D333" s="3"/>
      <c r="E333" s="3"/>
      <c r="F333" s="3"/>
      <c r="G333" s="3"/>
      <c r="H333" s="3"/>
      <c r="I333" s="176" t="str">
        <f aca="false">CONCATENATE(IF(A330="","",A330),IF(A330="","",CHAR(10)),IF(B330="","",B330),IF(C330="","",C330),IF(C330="","",CHAR(10)),IF(D330="","",D330),IF(D330="","",CHAR(10)),IF(E330="","",E330),IF(E330="","",CHAR(10)),IF(F330="","",F330),IF(F330="","",CHAR(10)),IF(G330="","",G330))</f>
        <v/>
      </c>
      <c r="J333" s="176"/>
      <c r="K333" s="176"/>
      <c r="L333" s="174"/>
      <c r="M333" s="174"/>
      <c r="N333" s="3"/>
      <c r="O333" s="3"/>
      <c r="P333" s="3"/>
      <c r="Q333" s="3"/>
      <c r="R333" s="1"/>
      <c r="S333" s="184" t="str">
        <f aca="true">IF(OFFSET(INDIRECT(A282),83,5,1,1)="","",OFFSET(INDIRECT(A282),83,5,1,1))</f>
        <v/>
      </c>
      <c r="T333" s="184"/>
    </row>
    <row r="334" customFormat="false" ht="14.6" hidden="false" customHeight="false" outlineLevel="0" collapsed="false">
      <c r="A334" s="3"/>
      <c r="B334" s="3"/>
      <c r="C334" s="3"/>
      <c r="D334" s="3"/>
      <c r="E334" s="3"/>
      <c r="F334" s="3"/>
      <c r="G334" s="3"/>
      <c r="H334" s="3"/>
      <c r="I334" s="176"/>
      <c r="J334" s="176"/>
      <c r="K334" s="176"/>
      <c r="L334" s="174"/>
      <c r="M334" s="174"/>
      <c r="N334" s="3"/>
      <c r="O334" s="3"/>
      <c r="P334" s="3"/>
      <c r="Q334" s="3"/>
      <c r="R334" s="1"/>
      <c r="S334" s="184"/>
      <c r="T334" s="184"/>
    </row>
    <row r="335" customFormat="false" ht="14.6" hidden="false" customHeight="false" outlineLevel="0" collapsed="false">
      <c r="A335" s="3"/>
      <c r="B335" s="3"/>
      <c r="C335" s="3"/>
      <c r="D335" s="3"/>
      <c r="E335" s="3"/>
      <c r="F335" s="3"/>
      <c r="G335" s="3"/>
      <c r="H335" s="3"/>
      <c r="I335" s="176"/>
      <c r="J335" s="176"/>
      <c r="K335" s="176"/>
      <c r="L335" s="174"/>
      <c r="M335" s="174"/>
      <c r="N335" s="3"/>
      <c r="O335" s="3"/>
      <c r="P335" s="3"/>
      <c r="Q335" s="3"/>
      <c r="R335" s="1"/>
      <c r="S335" s="185" t="str">
        <f aca="false">CONCATENATE(IF(S331="","",CONCATENATE(S331,", ")),IF(S332="","",CONCATENATE(S332,", ")),IF(S333="","",CONCATENATE(S333,", ")))</f>
        <v/>
      </c>
      <c r="T335" s="185"/>
      <c r="U335" s="185"/>
      <c r="V335" s="185"/>
      <c r="W335" s="185"/>
      <c r="X335" s="185"/>
    </row>
    <row r="336" customFormat="false" ht="14.6" hidden="false" customHeight="false" outlineLevel="0" collapsed="false">
      <c r="A336" s="3"/>
      <c r="B336" s="3"/>
      <c r="C336" s="3"/>
      <c r="D336" s="3"/>
      <c r="E336" s="3"/>
      <c r="F336" s="3"/>
      <c r="G336" s="3"/>
      <c r="H336" s="3"/>
      <c r="I336" s="176"/>
      <c r="J336" s="176"/>
      <c r="K336" s="176"/>
      <c r="L336" s="3"/>
      <c r="M336" s="3"/>
      <c r="N336" s="3"/>
      <c r="O336" s="3"/>
      <c r="P336" s="3"/>
      <c r="Q336" s="3"/>
      <c r="R336" s="1"/>
    </row>
    <row r="337" customFormat="false" ht="14.6" hidden="false" customHeight="false" outlineLevel="0" collapsed="false">
      <c r="A337" s="3"/>
      <c r="B337" s="3"/>
      <c r="C337" s="3"/>
      <c r="D337" s="3"/>
      <c r="E337" s="3"/>
      <c r="F337" s="3"/>
      <c r="G337" s="3"/>
      <c r="H337" s="3"/>
      <c r="I337" s="176"/>
      <c r="J337" s="176"/>
      <c r="K337" s="176"/>
      <c r="L337" s="3"/>
      <c r="M337" s="3"/>
      <c r="N337" s="3"/>
      <c r="O337" s="3"/>
      <c r="P337" s="3"/>
      <c r="Q337" s="3"/>
      <c r="R337" s="1"/>
    </row>
    <row r="338" customFormat="false" ht="14.6" hidden="false" customHeight="false" outlineLevel="0" collapsed="false">
      <c r="A338" s="3"/>
      <c r="B338" s="3"/>
      <c r="C338" s="3"/>
      <c r="D338" s="3"/>
      <c r="E338" s="3"/>
      <c r="F338" s="3"/>
      <c r="G338" s="3"/>
      <c r="H338" s="3"/>
      <c r="I338" s="176"/>
      <c r="J338" s="176"/>
      <c r="K338" s="176"/>
      <c r="L338" s="3"/>
      <c r="M338" s="3"/>
      <c r="N338" s="3"/>
      <c r="O338" s="3"/>
      <c r="P338" s="3"/>
      <c r="Q338" s="3"/>
      <c r="R338" s="1"/>
    </row>
    <row r="339" customFormat="false" ht="14.6" hidden="false" customHeight="false" outlineLevel="0" collapsed="false">
      <c r="A339" s="3"/>
      <c r="B339" s="3"/>
      <c r="C339" s="3"/>
      <c r="D339" s="3"/>
      <c r="E339" s="3"/>
      <c r="F339" s="3"/>
      <c r="G339" s="3"/>
      <c r="H339" s="3"/>
      <c r="I339" s="174"/>
      <c r="J339" s="174"/>
      <c r="K339" s="174"/>
      <c r="L339" s="3"/>
      <c r="M339" s="3"/>
      <c r="N339" s="3"/>
      <c r="O339" s="3"/>
      <c r="P339" s="3"/>
      <c r="Q339" s="3"/>
      <c r="R339" s="1"/>
    </row>
    <row r="340" customFormat="false" ht="14.6" hidden="false" customHeight="false" outlineLevel="0" collapsed="false">
      <c r="A340" s="157" t="s">
        <v>374</v>
      </c>
      <c r="B340" s="157"/>
      <c r="C340" s="3"/>
      <c r="D340" s="3"/>
      <c r="E340" s="3"/>
      <c r="F340" s="3"/>
      <c r="G340" s="3"/>
      <c r="H340" s="3"/>
      <c r="I340" s="3"/>
      <c r="J340" s="3"/>
      <c r="K340" s="3"/>
      <c r="L340" s="3"/>
      <c r="M340" s="3"/>
      <c r="N340" s="3"/>
      <c r="O340" s="3"/>
      <c r="P340" s="3"/>
      <c r="Q340" s="3" t="str">
        <f aca="false">IF(A342="","",", ")</f>
        <v>,</v>
      </c>
      <c r="R340" s="1"/>
    </row>
    <row r="341" customFormat="false" ht="14.6" hidden="false" customHeight="false" outlineLevel="0" collapsed="false">
      <c r="A341" s="3" t="s">
        <v>25</v>
      </c>
      <c r="B341" s="3" t="s">
        <v>26</v>
      </c>
      <c r="C341" s="3" t="s">
        <v>27</v>
      </c>
      <c r="D341" s="3" t="s">
        <v>28</v>
      </c>
      <c r="E341" s="3" t="s">
        <v>29</v>
      </c>
      <c r="F341" s="3" t="s">
        <v>30</v>
      </c>
      <c r="G341" s="3" t="s">
        <v>31</v>
      </c>
      <c r="H341" s="3"/>
      <c r="I341" s="3" t="s">
        <v>359</v>
      </c>
      <c r="J341" s="3"/>
      <c r="K341" s="3"/>
      <c r="L341" s="3"/>
      <c r="M341" s="3"/>
      <c r="N341" s="3"/>
      <c r="O341" s="3"/>
      <c r="P341" s="3"/>
      <c r="Q341" s="3"/>
      <c r="R341" s="1"/>
    </row>
    <row r="342" customFormat="false" ht="15" hidden="false" customHeight="true" outlineLevel="0" collapsed="false">
      <c r="A342" s="39" t="str">
        <f aca="false">IF(Form!$B$65="","",Form!$B$65)</f>
        <v>Third Surveyor</v>
      </c>
      <c r="B342" s="39" t="str">
        <f aca="false">IF(Form!$C$65="","",Form!$C$65)</f>
        <v/>
      </c>
      <c r="C342" s="39" t="str">
        <f aca="false">IF(Form!$D$65="","",Form!$D$65)</f>
        <v/>
      </c>
      <c r="D342" s="39" t="str">
        <f aca="false">IF(Form!$E$65="","",Form!$E$65)</f>
        <v/>
      </c>
      <c r="E342" s="39" t="str">
        <f aca="false">IF(Form!$F$65="","",Form!$F$65)</f>
        <v/>
      </c>
      <c r="F342" s="39" t="str">
        <f aca="false">IF(Form!$G$65="","",Form!$G$65)</f>
        <v/>
      </c>
      <c r="G342" s="39" t="str">
        <f aca="false">IF(Form!$H$65="","",Form!$H$65)</f>
        <v/>
      </c>
      <c r="H342" s="3"/>
      <c r="I342" s="171" t="str">
        <f aca="false">CONCATENATE(IF(A342="","",A342),IF(B342="","",B342),IF(C342="","",C342),IF(D342="","",D342),IF(E342="","",E342),IF(F342="","",F342),IF(G342="","",G342))</f>
        <v>Third Surveyor</v>
      </c>
      <c r="J342" s="171"/>
      <c r="K342" s="171"/>
      <c r="L342" s="171"/>
      <c r="M342" s="171"/>
      <c r="N342" s="171"/>
      <c r="O342" s="171"/>
      <c r="P342" s="113"/>
      <c r="Q342" s="113"/>
      <c r="R342" s="1"/>
    </row>
    <row r="343" customFormat="false" ht="14.6" hidden="false" customHeight="false" outlineLevel="0" collapsed="false">
      <c r="A343" s="3"/>
      <c r="B343" s="3"/>
      <c r="C343" s="3"/>
      <c r="D343" s="3"/>
      <c r="E343" s="3"/>
      <c r="F343" s="3"/>
      <c r="G343" s="3"/>
      <c r="H343" s="3"/>
      <c r="I343" s="3"/>
      <c r="J343" s="3"/>
      <c r="K343" s="3"/>
      <c r="L343" s="174"/>
      <c r="M343" s="174"/>
      <c r="N343" s="3"/>
      <c r="O343" s="3"/>
      <c r="P343" s="3"/>
      <c r="Q343" s="3"/>
      <c r="R343" s="1"/>
    </row>
    <row r="344" customFormat="false" ht="14.6" hidden="false" customHeight="false" outlineLevel="0" collapsed="false">
      <c r="A344" s="3"/>
      <c r="B344" s="3"/>
      <c r="C344" s="3"/>
      <c r="D344" s="3"/>
      <c r="E344" s="3"/>
      <c r="F344" s="3"/>
      <c r="G344" s="3"/>
      <c r="H344" s="3"/>
      <c r="I344" s="3" t="s">
        <v>360</v>
      </c>
      <c r="J344" s="3"/>
      <c r="K344" s="3"/>
      <c r="L344" s="174"/>
      <c r="M344" s="174"/>
      <c r="N344" s="3"/>
      <c r="O344" s="3"/>
      <c r="P344" s="3"/>
      <c r="Q344" s="3"/>
      <c r="R344" s="1"/>
    </row>
    <row r="345" customFormat="false" ht="15" hidden="false" customHeight="true" outlineLevel="0" collapsed="false">
      <c r="A345" s="3"/>
      <c r="B345" s="3"/>
      <c r="C345" s="3"/>
      <c r="D345" s="3"/>
      <c r="E345" s="3"/>
      <c r="F345" s="3"/>
      <c r="G345" s="3"/>
      <c r="H345" s="3"/>
      <c r="I345" s="176" t="str">
        <f aca="false">CONCATENATE(IF(A342="","",A342),IF(A342="","",CHAR(10)),IF(B342="","",B342),IF(C342="","",C342),IF(C342="","",CHAR(10)),IF(D342="","",D342),IF(D342="","",CHAR(10)),IF(E342="","",E342),IF(E342="","",CHAR(10)),IF(F342="","",F342),IF(F342="","",CHAR(10)),IF(G342="","",G342))</f>
        <v>Third Surveyor</v>
      </c>
      <c r="J345" s="176"/>
      <c r="K345" s="176"/>
      <c r="L345" s="174"/>
      <c r="M345" s="174"/>
      <c r="N345" s="3"/>
      <c r="O345" s="3"/>
      <c r="P345" s="3"/>
      <c r="Q345" s="3"/>
      <c r="R345" s="1"/>
    </row>
    <row r="346" customFormat="false" ht="14.6" hidden="false" customHeight="false" outlineLevel="0" collapsed="false">
      <c r="A346" s="3"/>
      <c r="B346" s="3"/>
      <c r="C346" s="3"/>
      <c r="D346" s="3"/>
      <c r="E346" s="3"/>
      <c r="F346" s="3"/>
      <c r="G346" s="3"/>
      <c r="H346" s="3"/>
      <c r="I346" s="176"/>
      <c r="J346" s="176"/>
      <c r="K346" s="176"/>
      <c r="L346" s="174"/>
      <c r="M346" s="174"/>
      <c r="N346" s="3"/>
      <c r="O346" s="3"/>
      <c r="P346" s="3"/>
      <c r="Q346" s="3"/>
      <c r="R346" s="1"/>
    </row>
    <row r="347" customFormat="false" ht="14.6" hidden="false" customHeight="false" outlineLevel="0" collapsed="false">
      <c r="A347" s="3"/>
      <c r="B347" s="3"/>
      <c r="C347" s="3"/>
      <c r="D347" s="3"/>
      <c r="E347" s="3"/>
      <c r="F347" s="3"/>
      <c r="G347" s="3"/>
      <c r="H347" s="3"/>
      <c r="I347" s="176"/>
      <c r="J347" s="176"/>
      <c r="K347" s="176"/>
      <c r="L347" s="174"/>
      <c r="M347" s="174"/>
      <c r="N347" s="3"/>
      <c r="O347" s="3"/>
      <c r="P347" s="3"/>
      <c r="Q347" s="3"/>
      <c r="R347" s="1"/>
    </row>
    <row r="348" customFormat="false" ht="14.6" hidden="false" customHeight="false" outlineLevel="0" collapsed="false">
      <c r="A348" s="3"/>
      <c r="B348" s="3"/>
      <c r="C348" s="3"/>
      <c r="D348" s="3"/>
      <c r="E348" s="3"/>
      <c r="F348" s="3"/>
      <c r="G348" s="3"/>
      <c r="H348" s="3"/>
      <c r="I348" s="176"/>
      <c r="J348" s="176"/>
      <c r="K348" s="176"/>
      <c r="L348" s="3"/>
      <c r="M348" s="3"/>
      <c r="N348" s="3"/>
      <c r="O348" s="3"/>
      <c r="P348" s="3"/>
      <c r="Q348" s="3"/>
      <c r="R348" s="1"/>
    </row>
    <row r="349" customFormat="false" ht="14.6" hidden="false" customHeight="false" outlineLevel="0" collapsed="false">
      <c r="A349" s="3"/>
      <c r="B349" s="3"/>
      <c r="C349" s="3"/>
      <c r="D349" s="3"/>
      <c r="E349" s="3"/>
      <c r="F349" s="3"/>
      <c r="G349" s="3"/>
      <c r="H349" s="3"/>
      <c r="I349" s="176"/>
      <c r="J349" s="176"/>
      <c r="K349" s="176"/>
      <c r="L349" s="3"/>
      <c r="M349" s="3"/>
      <c r="N349" s="3"/>
      <c r="O349" s="3"/>
      <c r="P349" s="3"/>
      <c r="Q349" s="3"/>
      <c r="R349" s="1"/>
    </row>
    <row r="350" customFormat="false" ht="14.6" hidden="false" customHeight="false" outlineLevel="0" collapsed="false">
      <c r="A350" s="3"/>
      <c r="B350" s="3"/>
      <c r="C350" s="3"/>
      <c r="D350" s="3"/>
      <c r="E350" s="3"/>
      <c r="F350" s="3"/>
      <c r="G350" s="3"/>
      <c r="H350" s="3"/>
      <c r="I350" s="176"/>
      <c r="J350" s="176"/>
      <c r="K350" s="176"/>
      <c r="L350" s="3"/>
      <c r="M350" s="3"/>
      <c r="N350" s="3"/>
      <c r="O350" s="3"/>
      <c r="P350" s="3"/>
      <c r="Q350" s="3"/>
      <c r="R350" s="1"/>
    </row>
    <row r="351" customFormat="false" ht="14.6" hidden="false" customHeight="false" outlineLevel="0" collapsed="false">
      <c r="A351" s="3"/>
      <c r="B351" s="3"/>
      <c r="C351" s="3"/>
      <c r="D351" s="3"/>
      <c r="E351" s="3"/>
      <c r="F351" s="3"/>
      <c r="G351" s="3"/>
      <c r="H351" s="3"/>
      <c r="I351" s="174"/>
      <c r="J351" s="174"/>
      <c r="K351" s="174"/>
      <c r="L351" s="3"/>
      <c r="M351" s="3"/>
      <c r="N351" s="3"/>
      <c r="O351" s="3"/>
      <c r="P351" s="3"/>
      <c r="Q351" s="3"/>
      <c r="R351" s="1"/>
    </row>
    <row r="352" customFormat="false" ht="14.6" hidden="false" customHeight="false" outlineLevel="0" collapsed="false">
      <c r="A352" s="157" t="s">
        <v>375</v>
      </c>
      <c r="B352" s="157"/>
      <c r="C352" s="3"/>
      <c r="D352" s="3"/>
      <c r="E352" s="3"/>
      <c r="F352" s="3"/>
      <c r="G352" s="3"/>
      <c r="H352" s="3"/>
      <c r="I352" s="3"/>
      <c r="J352" s="3"/>
      <c r="K352" s="3"/>
      <c r="L352" s="3"/>
      <c r="M352" s="3"/>
      <c r="N352" s="3"/>
      <c r="O352" s="3"/>
      <c r="P352" s="3"/>
      <c r="Q352" s="3" t="str">
        <f aca="false">IF(A354="","",", ")</f>
        <v>,</v>
      </c>
      <c r="R352" s="1"/>
    </row>
    <row r="353" customFormat="false" ht="14.6" hidden="false" customHeight="false" outlineLevel="0" collapsed="false">
      <c r="A353" s="3" t="s">
        <v>25</v>
      </c>
      <c r="B353" s="3" t="s">
        <v>26</v>
      </c>
      <c r="C353" s="3" t="s">
        <v>27</v>
      </c>
      <c r="D353" s="3" t="s">
        <v>28</v>
      </c>
      <c r="E353" s="3" t="s">
        <v>29</v>
      </c>
      <c r="F353" s="3" t="s">
        <v>30</v>
      </c>
      <c r="G353" s="3" t="s">
        <v>31</v>
      </c>
      <c r="H353" s="3"/>
      <c r="I353" s="3" t="s">
        <v>359</v>
      </c>
      <c r="J353" s="3"/>
      <c r="K353" s="3"/>
      <c r="L353" s="3"/>
      <c r="M353" s="3"/>
      <c r="N353" s="3"/>
      <c r="O353" s="3"/>
      <c r="P353" s="3"/>
      <c r="Q353" s="3"/>
      <c r="R353" s="1"/>
    </row>
    <row r="354" customFormat="false" ht="15" hidden="false" customHeight="true" outlineLevel="0" collapsed="false">
      <c r="A354" s="39" t="str">
        <f aca="false">IF(Form!$B$69="","",Form!$B$69)</f>
        <v>Company</v>
      </c>
      <c r="B354" s="39" t="str">
        <f aca="false">IF(Form!$C$69="","",Form!$C$69)</f>
        <v>House No</v>
      </c>
      <c r="C354" s="39" t="str">
        <f aca="false">IF(Form!$D$69="","",Form!$D$69)</f>
        <v>Road</v>
      </c>
      <c r="D354" s="39" t="str">
        <f aca="false">IF(Form!$E$69="","",Form!$E$69)</f>
        <v>Spare</v>
      </c>
      <c r="E354" s="39" t="str">
        <f aca="false">IF(Form!$F$69="","",Form!$F$69)</f>
        <v>Town</v>
      </c>
      <c r="F354" s="39" t="str">
        <f aca="false">IF(Form!$G$69="","",Form!$G$69)</f>
        <v>County</v>
      </c>
      <c r="G354" s="39" t="str">
        <f aca="false">IF(Form!$H$69="","",Form!$H$69)</f>
        <v>Post Code</v>
      </c>
      <c r="H354" s="3"/>
      <c r="I354" s="171" t="str">
        <f aca="false">CONCATENATE(IF(A354="","",A354),IF(B354="","",B354),IF(C354="","",C354),IF(D354="","",D354),IF(E354="","",E354),IF(F354="","",F354),IF(G354="","",G354))</f>
        <v>CompanyHouse NoRoadSpareTownCountyPost Code</v>
      </c>
      <c r="J354" s="171"/>
      <c r="K354" s="171"/>
      <c r="L354" s="171"/>
      <c r="M354" s="171"/>
      <c r="N354" s="171"/>
      <c r="O354" s="171"/>
      <c r="P354" s="113"/>
      <c r="Q354" s="113"/>
      <c r="R354" s="1"/>
    </row>
    <row r="355" customFormat="false" ht="14.6" hidden="false" customHeight="false" outlineLevel="0" collapsed="false">
      <c r="A355" s="3"/>
      <c r="B355" s="3"/>
      <c r="C355" s="3"/>
      <c r="D355" s="3"/>
      <c r="E355" s="3"/>
      <c r="F355" s="3"/>
      <c r="G355" s="3"/>
      <c r="H355" s="3"/>
      <c r="I355" s="3"/>
      <c r="J355" s="3"/>
      <c r="K355" s="3"/>
      <c r="L355" s="174"/>
      <c r="M355" s="174"/>
      <c r="N355" s="3"/>
      <c r="O355" s="3"/>
      <c r="P355" s="3"/>
      <c r="Q355" s="3"/>
      <c r="R355" s="1"/>
    </row>
    <row r="356" customFormat="false" ht="14.6" hidden="false" customHeight="false" outlineLevel="0" collapsed="false">
      <c r="A356" s="3"/>
      <c r="B356" s="3"/>
      <c r="C356" s="3"/>
      <c r="D356" s="3"/>
      <c r="E356" s="3"/>
      <c r="F356" s="3"/>
      <c r="G356" s="3"/>
      <c r="H356" s="3"/>
      <c r="I356" s="3" t="s">
        <v>360</v>
      </c>
      <c r="J356" s="3"/>
      <c r="K356" s="3"/>
      <c r="L356" s="174"/>
      <c r="M356" s="174"/>
      <c r="N356" s="3"/>
      <c r="O356" s="3"/>
      <c r="P356" s="3"/>
      <c r="Q356" s="3"/>
      <c r="R356" s="1"/>
    </row>
    <row r="357" customFormat="false" ht="15" hidden="false" customHeight="true" outlineLevel="0" collapsed="false">
      <c r="A357" s="3"/>
      <c r="B357" s="3"/>
      <c r="C357" s="3"/>
      <c r="D357" s="3"/>
      <c r="E357" s="3"/>
      <c r="F357" s="3"/>
      <c r="G357" s="3"/>
      <c r="H357" s="3"/>
      <c r="I357" s="176" t="str">
        <f aca="false">CONCATENATE(IF(A354="","",A354),IF(A354="","",CHAR(10)),IF(B354="","",B354),IF(C354="","",C354),IF(C354="","",CHAR(10)),IF(D354="","",D354),IF(D354="","",CHAR(10)),IF(E354="","",E354),IF(E354="","",CHAR(10)),IF(F354="","",F354),IF(F354="","",CHAR(10)),IF(G354="","",G354))</f>
        <v>Company
House NoRoad
Spare
Town
County
Post Code</v>
      </c>
      <c r="J357" s="176"/>
      <c r="K357" s="176"/>
      <c r="L357" s="174"/>
      <c r="M357" s="174"/>
      <c r="N357" s="3"/>
      <c r="O357" s="3"/>
      <c r="P357" s="3"/>
      <c r="Q357" s="3"/>
      <c r="R357" s="1"/>
    </row>
    <row r="358" customFormat="false" ht="14.6" hidden="false" customHeight="false" outlineLevel="0" collapsed="false">
      <c r="A358" s="3"/>
      <c r="B358" s="3"/>
      <c r="C358" s="3"/>
      <c r="D358" s="3"/>
      <c r="E358" s="3"/>
      <c r="F358" s="3"/>
      <c r="G358" s="3"/>
      <c r="H358" s="3"/>
      <c r="I358" s="176"/>
      <c r="J358" s="176"/>
      <c r="K358" s="176"/>
      <c r="L358" s="174"/>
      <c r="M358" s="174"/>
      <c r="N358" s="3"/>
      <c r="O358" s="3"/>
      <c r="P358" s="3"/>
      <c r="Q358" s="3"/>
      <c r="R358" s="1"/>
    </row>
    <row r="359" customFormat="false" ht="14.6" hidden="false" customHeight="false" outlineLevel="0" collapsed="false">
      <c r="A359" s="3"/>
      <c r="B359" s="3"/>
      <c r="C359" s="3"/>
      <c r="D359" s="3"/>
      <c r="E359" s="3"/>
      <c r="F359" s="3"/>
      <c r="G359" s="3"/>
      <c r="H359" s="3"/>
      <c r="I359" s="176"/>
      <c r="J359" s="176"/>
      <c r="K359" s="176"/>
      <c r="L359" s="174"/>
      <c r="M359" s="174"/>
      <c r="N359" s="3"/>
      <c r="O359" s="3"/>
      <c r="P359" s="3"/>
      <c r="Q359" s="3"/>
      <c r="R359" s="1"/>
    </row>
    <row r="360" customFormat="false" ht="14.6" hidden="false" customHeight="false" outlineLevel="0" collapsed="false">
      <c r="A360" s="3"/>
      <c r="B360" s="3"/>
      <c r="C360" s="3"/>
      <c r="D360" s="3"/>
      <c r="E360" s="3"/>
      <c r="F360" s="3"/>
      <c r="G360" s="3"/>
      <c r="H360" s="3"/>
      <c r="I360" s="176"/>
      <c r="J360" s="176"/>
      <c r="K360" s="176"/>
      <c r="L360" s="3"/>
      <c r="M360" s="3"/>
      <c r="N360" s="3"/>
      <c r="O360" s="3"/>
      <c r="P360" s="3"/>
      <c r="Q360" s="3"/>
      <c r="R360" s="1"/>
    </row>
    <row r="361" customFormat="false" ht="14.6" hidden="false" customHeight="false" outlineLevel="0" collapsed="false">
      <c r="A361" s="3"/>
      <c r="B361" s="3"/>
      <c r="C361" s="3"/>
      <c r="D361" s="3"/>
      <c r="E361" s="3"/>
      <c r="F361" s="3"/>
      <c r="G361" s="3"/>
      <c r="H361" s="3"/>
      <c r="I361" s="176"/>
      <c r="J361" s="176"/>
      <c r="K361" s="176"/>
      <c r="L361" s="3"/>
      <c r="M361" s="3"/>
      <c r="N361" s="3"/>
      <c r="O361" s="3"/>
      <c r="P361" s="3"/>
      <c r="Q361" s="3"/>
      <c r="R361" s="1"/>
    </row>
    <row r="362" customFormat="false" ht="14.6" hidden="false" customHeight="false" outlineLevel="0" collapsed="false">
      <c r="A362" s="3"/>
      <c r="B362" s="3"/>
      <c r="C362" s="3"/>
      <c r="D362" s="3"/>
      <c r="E362" s="3"/>
      <c r="F362" s="3"/>
      <c r="G362" s="3"/>
      <c r="H362" s="3"/>
      <c r="I362" s="176"/>
      <c r="J362" s="176"/>
      <c r="K362" s="176"/>
      <c r="L362" s="3"/>
      <c r="M362" s="3"/>
      <c r="N362" s="3"/>
      <c r="O362" s="3"/>
      <c r="P362" s="3"/>
      <c r="Q362" s="3"/>
      <c r="R362" s="1"/>
    </row>
    <row r="363" customFormat="false" ht="14.6" hidden="false" customHeight="false" outlineLevel="0" collapsed="false">
      <c r="A363" s="3"/>
      <c r="B363" s="3"/>
      <c r="C363" s="3"/>
      <c r="D363" s="3"/>
      <c r="E363" s="3"/>
      <c r="F363" s="3"/>
      <c r="G363" s="3"/>
      <c r="H363" s="3"/>
      <c r="I363" s="174"/>
      <c r="J363" s="174"/>
      <c r="K363" s="174"/>
      <c r="L363" s="3"/>
      <c r="M363" s="3"/>
      <c r="N363" s="3"/>
      <c r="O363" s="3"/>
      <c r="P363" s="3"/>
      <c r="Q363" s="3"/>
      <c r="R363" s="1"/>
    </row>
    <row r="364" customFormat="false" ht="15" hidden="false" customHeight="false" outlineLevel="0" collapsed="false">
      <c r="A364" s="142" t="s">
        <v>382</v>
      </c>
    </row>
    <row r="365" customFormat="false" ht="15" hidden="false" customHeight="false" outlineLevel="0" collapsed="false">
      <c r="A365" s="178" t="s">
        <v>383</v>
      </c>
      <c r="B365" s="179"/>
      <c r="C365" s="179"/>
      <c r="D365" s="1" t="n">
        <f aca="false">IF(B367="Male","owner",IF(B367="Female","owner",IF(B367="Married","owners",IF(B367="Plural","owners",IF(B367="Company","owners",)))))</f>
        <v>0</v>
      </c>
      <c r="E365" s="1"/>
      <c r="F365" s="1"/>
      <c r="G365" s="1"/>
      <c r="H365" s="1"/>
      <c r="I365" s="1" t="n">
        <f aca="false">IF(B367="Male","him",IF(B367="Female","her",IF(B367="Married","them",IF(B367="Plural","them",IF(B367="Company","them",)))))</f>
        <v>0</v>
      </c>
      <c r="J365" s="1" t="n">
        <f aca="false">IF(B367="Male","chooses",IF(B367="Female","chooses",IF(B367="Married","choose",IF(B367="Plural","choose",IF(B367="Company","choose",)))))</f>
        <v>0</v>
      </c>
      <c r="K365" s="1" t="n">
        <f aca="false">IF(B367="Male","exercises",IF(B367="Female","exercises",IF(B367="Married","exercise",IF(B367="Plural","exercise",IF(B367="Company","exercise",)))))</f>
        <v>0</v>
      </c>
      <c r="L365" s="1" t="n">
        <f aca="false">IF(B367="Male","requires",IF(B367="Female","requires",IF(B367="Married","require",IF(B367="Plural","require",IF(B367="Company","require",)))))</f>
        <v>0</v>
      </c>
      <c r="M365" s="1" t="n">
        <f aca="false">IF(B367="Male","am",IF(B367="Female","am",IF(B367="Married","are",IF(B367="Plural","are",IF(B367="Company","are",)))))</f>
        <v>0</v>
      </c>
      <c r="N365" s="1" t="n">
        <f aca="false">IF(B367="Male","I",IF(B367="Female","I",IF(B367="Married","we",IF(B367="Plural","we",IF(B367="Company","we",)))))</f>
        <v>0</v>
      </c>
      <c r="O365" s="1"/>
      <c r="P365" s="1"/>
      <c r="Q365" s="1"/>
      <c r="R365" s="1"/>
      <c r="S365" s="156" t="s">
        <v>364</v>
      </c>
      <c r="T365" s="156"/>
      <c r="U365" s="1" t="n">
        <f aca="false">IF(X366="Male","his",IF(X366="Female","her"))</f>
        <v>0</v>
      </c>
      <c r="V365" s="1"/>
      <c r="W365" s="1"/>
      <c r="X365" s="1"/>
      <c r="Y365" s="1"/>
      <c r="Z365" s="1"/>
      <c r="AA365" s="1"/>
      <c r="AB365" s="1"/>
      <c r="AC365" s="1" t="str">
        <f aca="false">IF(S366="","",".")</f>
        <v/>
      </c>
      <c r="AD365" s="1"/>
      <c r="AE365" s="1"/>
      <c r="AF365" s="1"/>
      <c r="AG365" s="1"/>
    </row>
    <row r="366" customFormat="false" ht="14.6" hidden="false" customHeight="false" outlineLevel="0" collapsed="false">
      <c r="A366" s="157" t="n">
        <f aca="false">IF(B367="Male","Adjoining Owner",IF(B367="Female","Adjoining Owner",IF(B367="Married","Adjoining Owners",IF(B367="Plural","Adjoining Owners",IF(B367="Company","Adjoining Owners",)))))</f>
        <v>0</v>
      </c>
      <c r="B366" s="157"/>
      <c r="C366" s="158" t="s">
        <v>165</v>
      </c>
      <c r="D366" s="73" t="n">
        <f aca="false">A366</f>
        <v>0</v>
      </c>
      <c r="E366" s="73"/>
      <c r="F366" s="73" t="str">
        <f aca="false">CONCATENATE("(",A366,")")</f>
        <v>(0)</v>
      </c>
      <c r="G366" s="73"/>
      <c r="H366" s="3" t="n">
        <f aca="false">IF(B367="Male","Owner",IF(B367="Female","Owner",IF(B367="Married","Owners",IF(B367="Plural","Owners",IF(B367="Company","Owners",)))))</f>
        <v>0</v>
      </c>
      <c r="I366" s="3" t="n">
        <f aca="false">IF(B367="Male","I",IF(B367="Female","I",IF(B367="Married","we",IF(B367="Plural","we",IF(B367="Company","we",)))))</f>
        <v>0</v>
      </c>
      <c r="J366" s="3" t="n">
        <f aca="false">IF(B367="Male","Adjoining Owner's",IF(B367="Female","Adjoining Owner's",IF(B367="Married","Adjoining Owners'",IF(B367="Plural","Adjoining Owners'",IF(B367="Company","Adjoining Owners'",)))))</f>
        <v>0</v>
      </c>
      <c r="K366" s="3"/>
      <c r="L366" s="3"/>
      <c r="M366" s="3" t="n">
        <f aca="false">IF(B367="Male","me",IF(B367="Female","me",IF(B367="Married","us",IF(B367="Plural","us",IF(B367="Company","us",)))))</f>
        <v>0</v>
      </c>
      <c r="N366" s="3" t="n">
        <f aca="false">IF(B367="Male","myself",IF(B367="Female","myself",IF(B367="Married","ourselves",IF(B367="Plural","ourselves",IF(B367="Company","ourselves",)))))</f>
        <v>0</v>
      </c>
      <c r="O366" s="3" t="n">
        <f aca="false">IF(B367="Male","is",IF(B367="Female","is",IF(B367="Married","are",IF(B367="Plural","are",IF(B367="Company","are",)))))</f>
        <v>0</v>
      </c>
      <c r="P366" s="150" t="str">
        <f aca="false">IF(A369="","",".")</f>
        <v/>
      </c>
      <c r="Q366" s="3"/>
      <c r="R366" s="1"/>
      <c r="S366" s="159" t="str">
        <f aca="true">IF(OFFSET(INDIRECT(A364),42,0,1,1)="","",OFFSET(INDIRECT(A364),42,0,1,1))</f>
        <v/>
      </c>
      <c r="T366" s="159" t="str">
        <f aca="true">IF(OFFSET(INDIRECT(A364),42,1,1,1)="","",OFFSET(INDIRECT(A364),42,1,1,1))</f>
        <v/>
      </c>
      <c r="U366" s="3" t="str">
        <f aca="false">LEFT(T366,1)</f>
        <v/>
      </c>
      <c r="V366" s="159" t="str">
        <f aca="true">IF(OFFSET(INDIRECT(A364),42,2,1,1)="","",OFFSET(INDIRECT(A364),42,2,1,1))</f>
        <v/>
      </c>
      <c r="W366" s="159" t="str">
        <f aca="true">IF(OFFSET(INDIRECT(A364),42,3,1,1)="","",OFFSET(INDIRECT(A364),42,3,1,1))</f>
        <v/>
      </c>
      <c r="X366" s="159" t="str">
        <f aca="true">IF(OFFSET(INDIRECT(A364),42,5,1,1)="","",OFFSET(INDIRECT(A364),42,5,1,1))</f>
        <v/>
      </c>
      <c r="Y366" s="1" t="str">
        <f aca="false">CONCATENATE(S366,AC365," ",T366," ",W366)</f>
        <v>  </v>
      </c>
      <c r="Z366" s="1"/>
      <c r="AA366" s="1"/>
      <c r="AB366" s="1"/>
      <c r="AC366" s="1"/>
      <c r="AD366" s="1"/>
      <c r="AE366" s="1"/>
      <c r="AF366" s="1"/>
      <c r="AG366" s="1"/>
    </row>
    <row r="367" customFormat="false" ht="14.6" hidden="false" customHeight="false" outlineLevel="0" collapsed="false">
      <c r="A367" s="161" t="s">
        <v>338</v>
      </c>
      <c r="B367" s="39" t="str">
        <f aca="true">IF(OFFSET(INDIRECT(A364),2,5,1,1)="","",OFFSET(INDIRECT(A364),2,5,1,1))</f>
        <v/>
      </c>
      <c r="C367" s="39" t="str">
        <f aca="true">IF(OFFSET(INDIRECT(A364),5,5,1,1)="","",OFFSET(INDIRECT(A364),5,5,1,1))</f>
        <v/>
      </c>
      <c r="D367" s="3"/>
      <c r="E367" s="3" t="s">
        <v>339</v>
      </c>
      <c r="F367" s="3" t="s">
        <v>340</v>
      </c>
      <c r="G367" s="3" t="n">
        <f aca="false">IF(B367="Male","I",IF(B367="Female","I",IF(B367="Married","We",IF(B367="Plural","We",IF(B367="Company","We",)))))</f>
        <v>0</v>
      </c>
      <c r="H367" s="3" t="n">
        <f aca="false">IF(B367="Male","my",IF(B367="Female","my",IF(B367="Married","our",IF(B367="Plural","our",IF(B367="Company","our",)))))</f>
        <v>0</v>
      </c>
      <c r="I367" s="3" t="n">
        <f aca="false">IF(B367="Male","his",IF(B367="Female","her",IF(B367="Married","their",IF(B367="Plural","their",IF(B367="Company","their",)))))</f>
        <v>0</v>
      </c>
      <c r="J367" s="3" t="n">
        <f aca="false">IF(B367="Male","he",IF(B367="Female","she",IF(B367="Married","they",IF(B367="Plural","they",IF(B367="Company","they",)))))</f>
        <v>0</v>
      </c>
      <c r="K367" s="3" t="n">
        <f aca="false">IF(B367="Male","does",IF(B367="Female","does",IF(B367="Married","do",IF(B367="Plural","do",IF(B367="Company","do",)))))</f>
        <v>0</v>
      </c>
      <c r="L367" s="3" t="n">
        <f aca="false">IF(B367="Male","has",IF(B367="Female","has",IF(B367="Married","have",IF(B367="Plural","have",IF(B367="Company","have",)))))</f>
        <v>0</v>
      </c>
      <c r="M367" s="3" t="n">
        <f aca="false">IF(B367="Male","I am/am not",IF(B367="Female","I am/am not",IF(B367="Married","We are/are not",IF(B367="Plural","We are/are not",IF(B367="Company","We are/are not",)))))</f>
        <v>0</v>
      </c>
      <c r="N367" s="3" t="n">
        <f aca="false">IF(B367="Male","am/am not",IF(B367="Female","am/am not",IF(B367="Married","are/are not",IF(B367="Plural","are/are not",IF(B367="Company","are/are not",)))))</f>
        <v>0</v>
      </c>
      <c r="O367" s="3" t="n">
        <f aca="false">IF(B367="Male","myself",IF(B367="Female","myself",IF(B367="Married","ourselves",IF(B367="Plural","ourselves",IF(B367="Company","ourselves",)))))</f>
        <v>0</v>
      </c>
      <c r="P367" s="150" t="str">
        <f aca="false">IF(A370="","",".")</f>
        <v/>
      </c>
      <c r="Q367" s="150" t="str">
        <f aca="false">IF(A370="","","&amp;")</f>
        <v/>
      </c>
      <c r="R367" s="1"/>
      <c r="S367" s="159" t="str">
        <f aca="true">IF(OFFSET(INDIRECT(A364),45,0,1,1)="","",CONCATENATE((OFFSET(INDIRECT(A364),45,0,1,1)),", "))</f>
        <v/>
      </c>
      <c r="T367" s="159" t="str">
        <f aca="true">IF(OFFSET(INDIRECT(A364),45,1,1,1)="","",OFFSET(INDIRECT(A364),45,1,1,1))</f>
        <v/>
      </c>
      <c r="U367" s="159" t="str">
        <f aca="true">IF(OFFSET(INDIRECT(A364),45,2,1,1)="","",CONCATENATE(" ",(OFFSET(INDIRECT(A364),45,2,1,1)),", "))</f>
        <v/>
      </c>
      <c r="V367" s="159" t="str">
        <f aca="true">IF(OFFSET(INDIRECT(A364),45,3,1,1)="","",CONCATENATE((OFFSET(INDIRECT(A364),45,3,1,1)),", "))</f>
        <v/>
      </c>
      <c r="W367" s="159" t="str">
        <f aca="true">IF(OFFSET(INDIRECT(A364),45,4,1,1)="","",CONCATENATE((OFFSET(INDIRECT(A364),45,4,1,1)),", "))</f>
        <v/>
      </c>
      <c r="X367" s="159" t="str">
        <f aca="true">IF(OFFSET(INDIRECT(A364),45,5,1,1)="","",CONCATENATE((OFFSET(INDIRECT(A364),45,5,1,1)),", "))</f>
        <v/>
      </c>
      <c r="Y367" s="159" t="str">
        <f aca="true">IF(OFFSET(INDIRECT(A364),45,6,1,1)="","",OFFSET(INDIRECT(A364),45,6,1,1))</f>
        <v/>
      </c>
      <c r="Z367" s="1"/>
      <c r="AA367" s="162" t="str">
        <f aca="false">CONCATENATE(IF(S367="","",S367),IF(T367="","",T367),IF(U367="","",U367),IF(V367="","",V367),IF(W367="","",W367),IF(X367="","",X367),IF(Y367="","",Y367))</f>
        <v/>
      </c>
      <c r="AB367" s="162"/>
      <c r="AC367" s="162"/>
      <c r="AD367" s="162"/>
      <c r="AE367" s="162"/>
      <c r="AF367" s="162"/>
      <c r="AG367" s="162"/>
    </row>
    <row r="368" customFormat="false" ht="14.6" hidden="false" customHeight="false" outlineLevel="0" collapsed="false">
      <c r="A368" s="3" t="s">
        <v>2</v>
      </c>
      <c r="B368" s="3" t="s">
        <v>3</v>
      </c>
      <c r="C368" s="3" t="s">
        <v>342</v>
      </c>
      <c r="D368" s="3" t="s">
        <v>4</v>
      </c>
      <c r="E368" s="3" t="s">
        <v>5</v>
      </c>
      <c r="F368" s="3" t="s">
        <v>343</v>
      </c>
      <c r="G368" s="3"/>
      <c r="H368" s="3"/>
      <c r="I368" s="3"/>
      <c r="J368" s="3"/>
      <c r="K368" s="3" t="s">
        <v>344</v>
      </c>
      <c r="L368" s="3"/>
      <c r="M368" s="3" t="s">
        <v>345</v>
      </c>
      <c r="N368" s="3" t="s">
        <v>346</v>
      </c>
      <c r="O368" s="3"/>
      <c r="P368" s="3"/>
      <c r="Q368" s="3"/>
      <c r="R368" s="1"/>
      <c r="S368" s="159" t="str">
        <f aca="true">IF(OFFSET(INDIRECT(A364),45,0,1,1)="","",OFFSET(INDIRECT(A364),45,0,1,1))</f>
        <v/>
      </c>
      <c r="T368" s="159" t="str">
        <f aca="true">IF(OFFSET(INDIRECT(A364),45,1,1,1)="","",OFFSET(INDIRECT(A364),45,1,1,1))</f>
        <v/>
      </c>
      <c r="U368" s="159" t="str">
        <f aca="true">IF(OFFSET(INDIRECT(A364),45,2,1,1)="","",CONCATENATE(" ",OFFSET(INDIRECT(A364),45,2,1,1)))</f>
        <v/>
      </c>
      <c r="V368" s="159" t="str">
        <f aca="true">IF(OFFSET(INDIRECT(A364),45,3,1,1)="","",OFFSET(INDIRECT(A364),45,3,1,1))</f>
        <v/>
      </c>
      <c r="W368" s="159" t="str">
        <f aca="true">IF(OFFSET(INDIRECT(A364),45,4,1,1)="","",OFFSET(INDIRECT(A364),45,4,1,1))</f>
        <v/>
      </c>
      <c r="X368" s="159" t="str">
        <f aca="true">IF(OFFSET(INDIRECT(A364),45,5,1,1)="","",OFFSET(INDIRECT(A364),45,5,1,1))</f>
        <v/>
      </c>
      <c r="Y368" s="159" t="str">
        <f aca="true">IF(OFFSET(INDIRECT(A364),45,6,1,1)="","",OFFSET(INDIRECT(A364),45,6,1,1))</f>
        <v/>
      </c>
      <c r="Z368" s="1"/>
      <c r="AA368" s="1"/>
      <c r="AB368" s="1"/>
      <c r="AC368" s="1"/>
      <c r="AD368" s="1"/>
      <c r="AE368" s="1"/>
      <c r="AF368" s="1"/>
      <c r="AG368" s="1"/>
    </row>
    <row r="369" customFormat="false" ht="15" hidden="false" customHeight="false" outlineLevel="0" collapsed="false">
      <c r="A369" s="39" t="str">
        <f aca="true">IF(OFFSET(INDIRECT(A364),2,0,1,1)="","",OFFSET(INDIRECT(A364),2,0,1,1))</f>
        <v/>
      </c>
      <c r="B369" s="39" t="str">
        <f aca="true">IF(OFFSET(INDIRECT(A364),2,1,1,1)="","",OFFSET(INDIRECT(A364),2,1,1,1))</f>
        <v/>
      </c>
      <c r="C369" s="3" t="str">
        <f aca="false">LEFT(B369,1)</f>
        <v/>
      </c>
      <c r="D369" s="39" t="str">
        <f aca="true">IF(OFFSET(INDIRECT(A364),2,2,1,1)="","",OFFSET(INDIRECT(A364),2,2,1,1))</f>
        <v/>
      </c>
      <c r="E369" s="39" t="str">
        <f aca="true">IF(OFFSET(INDIRECT(A364),2,3,1,1)="","",OFFSET(INDIRECT(A364),2,3,1,1))</f>
        <v/>
      </c>
      <c r="F369" s="3" t="str">
        <f aca="false">CONCATENATE(A369,P366," ",B369," ",E369)</f>
        <v>  </v>
      </c>
      <c r="G369" s="3"/>
      <c r="H369" s="3" t="str">
        <f aca="false">CONCATENATE(A369," ",C369," ",E369)</f>
        <v>  </v>
      </c>
      <c r="I369" s="3"/>
      <c r="J369" s="3"/>
      <c r="K369" s="3" t="str">
        <f aca="false">CONCATENATE(A369,P366," ",C369,P366," ",E369)</f>
        <v>  </v>
      </c>
      <c r="L369" s="3"/>
      <c r="M369" s="3" t="str">
        <f aca="false">CONCATENATE(B369," ",D369," ",E369)</f>
        <v>  </v>
      </c>
      <c r="N369" s="3" t="str">
        <f aca="false">UPPER(M369)</f>
        <v>  </v>
      </c>
      <c r="O369" s="3"/>
      <c r="P369" s="3" t="str">
        <f aca="false">CONCATENATE(A369,P366," ",E369)</f>
        <v> </v>
      </c>
      <c r="Q369" s="3"/>
      <c r="R369" s="1"/>
      <c r="S369" s="1"/>
      <c r="T369" s="1"/>
      <c r="U369" s="1"/>
      <c r="V369" s="1"/>
      <c r="W369" s="1"/>
      <c r="X369" s="1"/>
      <c r="Y369" s="1"/>
      <c r="Z369" s="1"/>
      <c r="AA369" s="1"/>
      <c r="AB369" s="1"/>
      <c r="AC369" s="1"/>
      <c r="AD369" s="1"/>
      <c r="AE369" s="1"/>
      <c r="AF369" s="1"/>
      <c r="AG369" s="1"/>
    </row>
    <row r="370" customFormat="false" ht="15" hidden="false" customHeight="false" outlineLevel="0" collapsed="false">
      <c r="A370" s="39" t="str">
        <f aca="true">IF(OFFSET(INDIRECT(A364),3,0,1,1)="","",OFFSET(INDIRECT(A364),3,0,1,1))</f>
        <v/>
      </c>
      <c r="B370" s="39" t="str">
        <f aca="true">IF(OFFSET(INDIRECT(A364),3,1,1,1)="","",OFFSET(INDIRECT(A364),3,1,1,1))</f>
        <v/>
      </c>
      <c r="C370" s="3" t="str">
        <f aca="false">LEFT(B370,1)</f>
        <v/>
      </c>
      <c r="D370" s="39" t="str">
        <f aca="true">IF(OFFSET(INDIRECT(A364),3,2,1,1)="","",OFFSET(INDIRECT(A364),3,2,1,1))</f>
        <v/>
      </c>
      <c r="E370" s="39" t="str">
        <f aca="true">IF(OFFSET(INDIRECT(A364),3,3,1,1)="","",OFFSET(INDIRECT(A364),3,3,1,1))</f>
        <v/>
      </c>
      <c r="F370" s="3" t="str">
        <f aca="false">CONCATENATE(A370,P367," ",B370," ",E370)</f>
        <v>  </v>
      </c>
      <c r="G370" s="3"/>
      <c r="H370" s="3" t="str">
        <f aca="false">CONCATENATE(" ",Q367," ",A370," ",C370," ",E370)</f>
        <v>    </v>
      </c>
      <c r="I370" s="3"/>
      <c r="J370" s="3"/>
      <c r="K370" s="3" t="str">
        <f aca="false">CONCATENATE(" ",Q367," ",A370,P367," ",C370,P367," ",E370)</f>
        <v>    </v>
      </c>
      <c r="L370" s="3"/>
      <c r="M370" s="3" t="str">
        <f aca="false">CONCATENATE(" ",Q367," ",B370," ",D370," ",E370)</f>
        <v>    </v>
      </c>
      <c r="N370" s="3" t="str">
        <f aca="false">UPPER(M370)</f>
        <v>    </v>
      </c>
      <c r="O370" s="3"/>
      <c r="P370" s="3" t="str">
        <f aca="false">CONCATENATE(" ",Q367," ",A370,P367," ",E370)</f>
        <v>   </v>
      </c>
      <c r="Q370" s="3"/>
      <c r="R370" s="1"/>
      <c r="S370" s="156" t="s">
        <v>365</v>
      </c>
      <c r="T370" s="156"/>
      <c r="U370" s="1" t="n">
        <f aca="false">IF(X371="Male","his",IF(X371="Female","her"))</f>
        <v>0</v>
      </c>
      <c r="V370" s="1"/>
      <c r="W370" s="1"/>
      <c r="X370" s="1"/>
      <c r="Y370" s="1"/>
      <c r="Z370" s="1"/>
      <c r="AA370" s="1"/>
      <c r="AB370" s="1"/>
      <c r="AC370" s="1" t="str">
        <f aca="false">IF(S371="","",".")</f>
        <v/>
      </c>
      <c r="AD370" s="1"/>
      <c r="AE370" s="1"/>
      <c r="AF370" s="1"/>
      <c r="AG370" s="1"/>
    </row>
    <row r="371" customFormat="false" ht="14.6" hidden="false" customHeight="false" outlineLevel="0" collapsed="false">
      <c r="A371" s="3"/>
      <c r="B371" s="3"/>
      <c r="C371" s="3"/>
      <c r="D371" s="3"/>
      <c r="E371" s="3"/>
      <c r="F371" s="3"/>
      <c r="G371" s="3"/>
      <c r="H371" s="3"/>
      <c r="I371" s="3"/>
      <c r="J371" s="3"/>
      <c r="K371" s="3" t="str">
        <f aca="false">CONCATENATE(A369,P366," &amp; ",A370,P367," ",C369,P366," ",E369)</f>
        <v> &amp;   </v>
      </c>
      <c r="L371" s="3"/>
      <c r="M371" s="3"/>
      <c r="N371" s="3"/>
      <c r="O371" s="3"/>
      <c r="P371" s="3" t="str">
        <f aca="false">CONCATENATE(A369,P366," &amp; ",A370,P367," ",E369)</f>
        <v> &amp;  </v>
      </c>
      <c r="Q371" s="3"/>
      <c r="R371" s="1"/>
      <c r="S371" s="180" t="str">
        <f aca="true">IF(OFFSET(INDIRECT(A364),48,0,1,1)="","",OFFSET(INDIRECT(A364),48,0,1,1))</f>
        <v/>
      </c>
      <c r="T371" s="180" t="str">
        <f aca="true">IF(OFFSET(INDIRECT(A364),48,1,1,1)="","",OFFSET(INDIRECT(A364),48,1,1,1))</f>
        <v/>
      </c>
      <c r="U371" s="3" t="str">
        <f aca="false">LEFT(T371,1)</f>
        <v/>
      </c>
      <c r="V371" s="180" t="str">
        <f aca="true">IF(OFFSET(INDIRECT(A364),48,2,1,1)="","",OFFSET(INDIRECT(A364),48,2,1,1))</f>
        <v/>
      </c>
      <c r="W371" s="180" t="str">
        <f aca="true">IF(OFFSET(INDIRECT(A364),48,3,1,1)="","",OFFSET(INDIRECT(A364),48,3,1,1))</f>
        <v/>
      </c>
      <c r="X371" s="180" t="str">
        <f aca="true">IF(OFFSET(INDIRECT(A364),48,5,1,1)="","",OFFSET(INDIRECT(A364),48,5,1,1))</f>
        <v/>
      </c>
      <c r="Y371" s="1" t="str">
        <f aca="false">CONCATENATE(S371,AC370," ",T371," ",W371)</f>
        <v>  </v>
      </c>
      <c r="Z371" s="1"/>
      <c r="AA371" s="1"/>
      <c r="AB371" s="1"/>
      <c r="AC371" s="1"/>
      <c r="AD371" s="1"/>
      <c r="AE371" s="1"/>
      <c r="AF371" s="1"/>
      <c r="AG371" s="1"/>
    </row>
    <row r="372" customFormat="false" ht="15" hidden="false" customHeight="true" outlineLevel="0" collapsed="false">
      <c r="A372" s="73" t="s">
        <v>351</v>
      </c>
      <c r="B372" s="73"/>
      <c r="C372" s="168" t="str">
        <f aca="false">CONCATENATE(AF408,AF409,AF410,AF411,AF412)</f>
        <v>  </v>
      </c>
      <c r="D372" s="168"/>
      <c r="E372" s="168"/>
      <c r="F372" s="168"/>
      <c r="G372" s="168"/>
      <c r="H372" s="168"/>
      <c r="I372" s="168"/>
      <c r="J372" s="113"/>
      <c r="K372" s="3"/>
      <c r="L372" s="1"/>
      <c r="M372" s="1"/>
      <c r="N372" s="3"/>
      <c r="O372" s="3"/>
      <c r="P372" s="3"/>
      <c r="Q372" s="3"/>
      <c r="R372" s="1"/>
      <c r="S372" s="180" t="str">
        <f aca="true">IF(OFFSET(INDIRECT(A364),51,0,1,1)="","",CONCATENATE((OFFSET(INDIRECT(A364),51,0,1,1)),", "))</f>
        <v/>
      </c>
      <c r="T372" s="180" t="str">
        <f aca="true">IF(OFFSET(INDIRECT(A364),51,1,1,1)="","",OFFSET(INDIRECT(A364),51,1,1,1))</f>
        <v/>
      </c>
      <c r="U372" s="180" t="str">
        <f aca="true">IF(OFFSET(INDIRECT(A364),51,2,1,1)="","",CONCATENATE(" ",(OFFSET(INDIRECT(A364),51,2,1,1)),", "))</f>
        <v/>
      </c>
      <c r="V372" s="180" t="str">
        <f aca="true">IF(OFFSET(INDIRECT(A364),51,3,1,1)="","",CONCATENATE((OFFSET(INDIRECT(A364),51,3,1,1)),", "))</f>
        <v/>
      </c>
      <c r="W372" s="180" t="str">
        <f aca="true">IF(OFFSET(INDIRECT(A364),51,4,1,1)="","",CONCATENATE((OFFSET(INDIRECT(A364),51,4,1,1)),", "))</f>
        <v/>
      </c>
      <c r="X372" s="180" t="str">
        <f aca="true">IF(OFFSET(INDIRECT(A364),51,5,1,1)="","",CONCATENATE((OFFSET(INDIRECT(A364),51,5,1,1)),", "))</f>
        <v/>
      </c>
      <c r="Y372" s="180" t="str">
        <f aca="true">IF(OFFSET(INDIRECT(A364),51,6,1,1)="","",OFFSET(INDIRECT(A364),51,6,1,1))</f>
        <v/>
      </c>
      <c r="Z372" s="1"/>
      <c r="AA372" s="171" t="str">
        <f aca="false">CONCATENATE(IF(S372="","",S372),IF(T372="","",T372),IF(U372="","",U372),IF(V372="","",V372),IF(W372="","",W372),IF(X372="","",X372),IF(Y372="","",Y372))</f>
        <v/>
      </c>
      <c r="AB372" s="171"/>
      <c r="AC372" s="171"/>
      <c r="AD372" s="171"/>
      <c r="AE372" s="171"/>
      <c r="AF372" s="171"/>
      <c r="AG372" s="171"/>
    </row>
    <row r="373" customFormat="false" ht="14.6" hidden="false" customHeight="false" outlineLevel="0" collapsed="false">
      <c r="A373" s="3" t="s">
        <v>352</v>
      </c>
      <c r="B373" s="3"/>
      <c r="C373" s="73" t="str">
        <f aca="false">IF(B367="Married",K371,IF(B367="Company",E369,CONCATENATE(AC408,AC409,AC410,AC411,AC412)))</f>
        <v>  </v>
      </c>
      <c r="D373" s="73"/>
      <c r="E373" s="73"/>
      <c r="F373" s="73"/>
      <c r="G373" s="73"/>
      <c r="H373" s="73"/>
      <c r="I373" s="73"/>
      <c r="J373" s="73"/>
      <c r="K373" s="1"/>
      <c r="L373" s="3"/>
      <c r="M373" s="3"/>
      <c r="N373" s="3"/>
      <c r="O373" s="3"/>
      <c r="P373" s="3" t="str">
        <f aca="false">IF(B367="Married",P371,IF(B367="Company","Sir/Madam",CONCATENATE(AH408,AH409,AH410,AH411,AH412)))</f>
        <v> </v>
      </c>
      <c r="Q373" s="3"/>
      <c r="R373" s="1"/>
      <c r="S373" s="180" t="str">
        <f aca="true">IF(OFFSET(INDIRECT(A364),51,0,1,1)="","",OFFSET(INDIRECT(A364),51,0,1,1))</f>
        <v/>
      </c>
      <c r="T373" s="180" t="str">
        <f aca="true">IF(OFFSET(INDIRECT(A364),51,1,1,1)="","",OFFSET(INDIRECT(A364),51,1,1,1))</f>
        <v/>
      </c>
      <c r="U373" s="180" t="str">
        <f aca="true">IF(OFFSET(INDIRECT(A364),51,2,1,1)="","",CONCATENATE(" ",OFFSET(INDIRECT(A364),51,2,1,1)))</f>
        <v/>
      </c>
      <c r="V373" s="180" t="str">
        <f aca="true">IF(OFFSET(INDIRECT(A364),51,3,1,1)="","",OFFSET(INDIRECT(A364),51,3,1,1))</f>
        <v/>
      </c>
      <c r="W373" s="180" t="str">
        <f aca="true">IF(OFFSET(INDIRECT(A364),51,4,1,1)="","",OFFSET(INDIRECT(A364),51,4,1,1))</f>
        <v/>
      </c>
      <c r="X373" s="180" t="str">
        <f aca="true">IF(OFFSET(INDIRECT(A364),51,5,1,1)="","",OFFSET(INDIRECT(A364),51,5,1,1))</f>
        <v/>
      </c>
      <c r="Y373" s="180" t="str">
        <f aca="true">IF(OFFSET(INDIRECT(A364),51,6,1,1)="","",OFFSET(INDIRECT(A364),51,6,1,1))</f>
        <v/>
      </c>
      <c r="Z373" s="1"/>
      <c r="AA373" s="1"/>
      <c r="AB373" s="1"/>
      <c r="AC373" s="1"/>
      <c r="AD373" s="1"/>
      <c r="AE373" s="1"/>
      <c r="AF373" s="1"/>
      <c r="AG373" s="1"/>
    </row>
    <row r="374" customFormat="false" ht="14.6" hidden="false" customHeight="false" outlineLevel="0" collapsed="false">
      <c r="A374" s="161" t="s">
        <v>356</v>
      </c>
      <c r="B374" s="3"/>
      <c r="C374" s="73" t="str">
        <f aca="false">CONCATENATE("Dear ",P373)</f>
        <v>Dear  </v>
      </c>
      <c r="D374" s="73"/>
      <c r="E374" s="73"/>
      <c r="F374" s="73"/>
      <c r="G374" s="73"/>
      <c r="H374" s="73"/>
      <c r="I374" s="73"/>
      <c r="J374" s="73"/>
      <c r="K374" s="3"/>
      <c r="L374" s="3"/>
      <c r="M374" s="3"/>
      <c r="N374" s="3"/>
      <c r="O374" s="3"/>
      <c r="P374" s="3"/>
      <c r="Q374" s="150" t="str">
        <f aca="false">IF(A376="","",", ")</f>
        <v/>
      </c>
      <c r="R374" s="1"/>
      <c r="S374" s="1"/>
      <c r="T374" s="1"/>
      <c r="U374" s="1"/>
      <c r="V374" s="1"/>
      <c r="W374" s="1"/>
      <c r="X374" s="1"/>
      <c r="Y374" s="1"/>
      <c r="Z374" s="1"/>
      <c r="AA374" s="1"/>
      <c r="AB374" s="1"/>
      <c r="AC374" s="1"/>
      <c r="AD374" s="1"/>
      <c r="AE374" s="1"/>
      <c r="AF374" s="1"/>
      <c r="AG374" s="1"/>
    </row>
    <row r="375" customFormat="false" ht="14.6" hidden="false" customHeight="false" outlineLevel="0" collapsed="false">
      <c r="A375" s="3" t="s">
        <v>25</v>
      </c>
      <c r="B375" s="3" t="s">
        <v>26</v>
      </c>
      <c r="C375" s="3" t="s">
        <v>27</v>
      </c>
      <c r="D375" s="3" t="s">
        <v>28</v>
      </c>
      <c r="E375" s="3" t="s">
        <v>29</v>
      </c>
      <c r="F375" s="3" t="s">
        <v>30</v>
      </c>
      <c r="G375" s="3" t="s">
        <v>31</v>
      </c>
      <c r="H375" s="3"/>
      <c r="I375" s="3" t="s">
        <v>359</v>
      </c>
      <c r="J375" s="3"/>
      <c r="K375" s="3"/>
      <c r="L375" s="3"/>
      <c r="M375" s="3"/>
      <c r="N375" s="3"/>
      <c r="O375" s="3"/>
      <c r="P375" s="3"/>
      <c r="Q375" s="3"/>
      <c r="R375" s="1"/>
      <c r="S375" s="164" t="str">
        <f aca="false">CONCATENATE(IF(S368="","",S368),IF(S368="","",CHAR(10)),IF(T368="","",T368),IF(U368="","",U368),IF(U368="","",CHAR(10)),IF(V368="","",V368),IF(V368="","",CHAR(10)),IF(W368="","",W368),IF(W368="","",CHAR(10)),IF(X368="","",X368),IF(X368="","",CHAR(10)),IF(Y368="","",Y368))</f>
        <v/>
      </c>
      <c r="T375" s="164"/>
      <c r="U375" s="164"/>
      <c r="V375" s="1"/>
      <c r="W375" s="176" t="str">
        <f aca="false">CONCATENATE(IF(S373="","",S373),IF(S373="","",CHAR(10)),IF(T373="","",T373),IF(U373="","",U373),IF(U373="","",CHAR(10)),IF(V373="","",V373),IF(V373="","",CHAR(10)),IF(W373="","",W373),IF(W373="","",CHAR(10)),IF(X373="","",X373),IF(X373="","",CHAR(10)),IF(Y373="","",Y373))</f>
        <v/>
      </c>
      <c r="X375" s="176"/>
      <c r="Y375" s="176"/>
      <c r="Z375" s="1"/>
      <c r="AA375" s="1"/>
      <c r="AB375" s="1"/>
      <c r="AC375" s="1"/>
      <c r="AD375" s="1"/>
      <c r="AE375" s="1"/>
      <c r="AF375" s="1"/>
      <c r="AG375" s="1"/>
    </row>
    <row r="376" customFormat="false" ht="15" hidden="false" customHeight="true" outlineLevel="0" collapsed="false">
      <c r="A376" s="39" t="str">
        <f aca="true">IF(OFFSET(INDIRECT(A364),10,0,1,1)="","",CONCATENATE((OFFSET(INDIRECT(A364),10,0,1,1)),", "))</f>
        <v/>
      </c>
      <c r="B376" s="39" t="str">
        <f aca="true">IF(OFFSET(INDIRECT(A364),10,1,1,1)="","",OFFSET(INDIRECT(A364),10,1,1,1))</f>
        <v/>
      </c>
      <c r="C376" s="39" t="str">
        <f aca="true">IF(OFFSET(INDIRECT(A364),10,2,1,1)="","",CONCATENATE(" ",OFFSET(INDIRECT(A364),10,2,1,1),", "))</f>
        <v/>
      </c>
      <c r="D376" s="39" t="str">
        <f aca="true">IF(OFFSET(INDIRECT(A364),10,3,1,1)="","",CONCATENATE((OFFSET(INDIRECT(A364),10,3,1,1)),", "))</f>
        <v/>
      </c>
      <c r="E376" s="39" t="str">
        <f aca="true">IF(OFFSET(INDIRECT(A364),10,4,1,1)="","",CONCATENATE((OFFSET(INDIRECT(A364),10,4,1,1)),", "))</f>
        <v/>
      </c>
      <c r="F376" s="39" t="str">
        <f aca="true">IF(OFFSET(INDIRECT(A364),10,5,1,1)="","",CONCATENATE((OFFSET(INDIRECT(A364),10,5,1,1)),", "))</f>
        <v/>
      </c>
      <c r="G376" s="39" t="str">
        <f aca="true">IF(OFFSET(INDIRECT(A364),10,6,1,1)="","",OFFSET(INDIRECT(A364),10,6,1,1))</f>
        <v/>
      </c>
      <c r="H376" s="3"/>
      <c r="I376" s="171" t="str">
        <f aca="false">CONCATENATE(IF(A376="","",A376),IF(B376="","",B376),IF(C376="","",C376),IF(D376="","",D376),IF(E376="","",E376),IF(F376="","",F376),IF(G376="","",G376))</f>
        <v/>
      </c>
      <c r="J376" s="171"/>
      <c r="K376" s="171"/>
      <c r="L376" s="171"/>
      <c r="M376" s="171"/>
      <c r="N376" s="171"/>
      <c r="O376" s="171"/>
      <c r="P376" s="113"/>
      <c r="Q376" s="113"/>
      <c r="R376" s="1"/>
      <c r="S376" s="164"/>
      <c r="T376" s="164"/>
      <c r="U376" s="164"/>
      <c r="V376" s="1"/>
      <c r="W376" s="176"/>
      <c r="X376" s="176"/>
      <c r="Y376" s="176"/>
      <c r="Z376" s="1"/>
      <c r="AA376" s="1"/>
      <c r="AB376" s="1"/>
      <c r="AC376" s="1"/>
      <c r="AD376" s="1"/>
      <c r="AE376" s="1"/>
      <c r="AF376" s="1"/>
      <c r="AG376" s="1"/>
    </row>
    <row r="377" customFormat="false" ht="14.6" hidden="false" customHeight="false" outlineLevel="0" collapsed="false">
      <c r="A377" s="39" t="str">
        <f aca="true">IF(OFFSET(INDIRECT(A364),10,0,1,1)="","",OFFSET(INDIRECT(A364),10,0,1,1))</f>
        <v/>
      </c>
      <c r="B377" s="39" t="str">
        <f aca="true">IF(OFFSET(INDIRECT(A364),10,1,1,1)="","",OFFSET(INDIRECT(A364),10,1,1,1))</f>
        <v/>
      </c>
      <c r="C377" s="39" t="str">
        <f aca="true">IF(OFFSET(INDIRECT(A364),10,2,1,1)="","",CONCATENATE(" ",OFFSET(INDIRECT(A364),10,2,1,1)))</f>
        <v/>
      </c>
      <c r="D377" s="39" t="str">
        <f aca="true">IF(OFFSET(INDIRECT(A364),10,3,1,1)="","",OFFSET(INDIRECT(A364),10,3,1,1))</f>
        <v/>
      </c>
      <c r="E377" s="39" t="str">
        <f aca="true">IF(OFFSET(INDIRECT(A364),10,4,1,1)="","",OFFSET(INDIRECT(A364),10,4,1,1))</f>
        <v/>
      </c>
      <c r="F377" s="39" t="str">
        <f aca="true">IF(OFFSET(INDIRECT(A364),10,5,1,1)="","",OFFSET(INDIRECT(A364),10,5,1,1))</f>
        <v/>
      </c>
      <c r="G377" s="39" t="str">
        <f aca="true">IF(OFFSET(INDIRECT(A364),10,6,1,1)="","",OFFSET(INDIRECT(A364),10,6,1,1))</f>
        <v/>
      </c>
      <c r="H377" s="3"/>
      <c r="I377" s="3"/>
      <c r="J377" s="3"/>
      <c r="K377" s="3"/>
      <c r="L377" s="174"/>
      <c r="M377" s="174"/>
      <c r="N377" s="3"/>
      <c r="O377" s="3"/>
      <c r="P377" s="3"/>
      <c r="Q377" s="3"/>
      <c r="R377" s="1"/>
      <c r="S377" s="164"/>
      <c r="T377" s="164"/>
      <c r="U377" s="164"/>
      <c r="V377" s="1"/>
      <c r="W377" s="176"/>
      <c r="X377" s="176"/>
      <c r="Y377" s="176"/>
      <c r="Z377" s="1"/>
      <c r="AA377" s="1"/>
      <c r="AB377" s="1"/>
      <c r="AC377" s="1"/>
      <c r="AD377" s="1"/>
      <c r="AE377" s="1"/>
      <c r="AF377" s="1"/>
      <c r="AG377" s="1"/>
    </row>
    <row r="378" customFormat="false" ht="14.6" hidden="false" customHeight="false" outlineLevel="0" collapsed="false">
      <c r="A378" s="3" t="s">
        <v>295</v>
      </c>
      <c r="B378" s="3"/>
      <c r="C378" s="3"/>
      <c r="D378" s="3"/>
      <c r="E378" s="3"/>
      <c r="F378" s="3"/>
      <c r="G378" s="3"/>
      <c r="H378" s="3"/>
      <c r="I378" s="3" t="s">
        <v>360</v>
      </c>
      <c r="J378" s="3"/>
      <c r="K378" s="3"/>
      <c r="L378" s="174"/>
      <c r="M378" s="174"/>
      <c r="N378" s="3"/>
      <c r="O378" s="3"/>
      <c r="P378" s="3"/>
      <c r="Q378" s="3"/>
      <c r="R378" s="1"/>
      <c r="S378" s="164"/>
      <c r="T378" s="164"/>
      <c r="U378" s="164"/>
      <c r="V378" s="1"/>
      <c r="W378" s="176"/>
      <c r="X378" s="176"/>
      <c r="Y378" s="176"/>
      <c r="Z378" s="1"/>
      <c r="AA378" s="1"/>
      <c r="AB378" s="1"/>
      <c r="AC378" s="1"/>
      <c r="AD378" s="1"/>
      <c r="AE378" s="1"/>
      <c r="AF378" s="1"/>
      <c r="AG378" s="1"/>
    </row>
    <row r="379" customFormat="false" ht="15" hidden="false" customHeight="true" outlineLevel="0" collapsed="false">
      <c r="A379" s="1" t="str">
        <f aca="false">CONCATENATE(A378,"s")</f>
        <v>Leaseholders</v>
      </c>
      <c r="B379" s="3"/>
      <c r="C379" s="3"/>
      <c r="D379" s="3"/>
      <c r="E379" s="3"/>
      <c r="F379" s="3"/>
      <c r="G379" s="3"/>
      <c r="H379" s="3"/>
      <c r="I379" s="176" t="str">
        <f aca="false">CONCATENATE(IF(A377="","",A377),IF(A377="","",CHAR(10)),IF(B377="","",B377),IF(C377="","",C377),IF(C377="","",CHAR(10)),IF(D377="","",D377),IF(D377="","",CHAR(10)),IF(E377="","",E377),IF(E377="","",CHAR(10)),IF(F377="","",F377),IF(F377="","",CHAR(10)),IF(G377="","",G377))</f>
        <v/>
      </c>
      <c r="J379" s="176"/>
      <c r="K379" s="176"/>
      <c r="L379" s="174"/>
      <c r="M379" s="174"/>
      <c r="N379" s="3"/>
      <c r="O379" s="3"/>
      <c r="P379" s="3"/>
      <c r="Q379" s="3"/>
      <c r="R379" s="1"/>
      <c r="S379" s="164"/>
      <c r="T379" s="164"/>
      <c r="U379" s="164"/>
      <c r="V379" s="1"/>
      <c r="W379" s="176"/>
      <c r="X379" s="176"/>
      <c r="Y379" s="176"/>
      <c r="Z379" s="1"/>
      <c r="AA379" s="1"/>
      <c r="AB379" s="1"/>
      <c r="AC379" s="1"/>
      <c r="AD379" s="1"/>
      <c r="AE379" s="1"/>
      <c r="AF379" s="1"/>
      <c r="AG379" s="1"/>
    </row>
    <row r="380" customFormat="false" ht="14.6" hidden="false" customHeight="false" outlineLevel="0" collapsed="false">
      <c r="A380" s="3" t="s">
        <v>70</v>
      </c>
      <c r="B380" s="3"/>
      <c r="C380" s="3"/>
      <c r="D380" s="3"/>
      <c r="E380" s="3"/>
      <c r="F380" s="3"/>
      <c r="G380" s="3"/>
      <c r="H380" s="3"/>
      <c r="I380" s="176"/>
      <c r="J380" s="176"/>
      <c r="K380" s="176"/>
      <c r="L380" s="174"/>
      <c r="M380" s="174"/>
      <c r="N380" s="3"/>
      <c r="O380" s="3"/>
      <c r="P380" s="3"/>
      <c r="Q380" s="3"/>
      <c r="R380" s="1"/>
      <c r="S380" s="164"/>
      <c r="T380" s="164"/>
      <c r="U380" s="164"/>
      <c r="V380" s="1"/>
      <c r="W380" s="176"/>
      <c r="X380" s="176"/>
      <c r="Y380" s="176"/>
      <c r="Z380" s="1"/>
      <c r="AA380" s="1"/>
      <c r="AB380" s="1"/>
      <c r="AC380" s="1"/>
      <c r="AD380" s="1"/>
      <c r="AE380" s="1"/>
      <c r="AF380" s="1"/>
      <c r="AG380" s="1"/>
    </row>
    <row r="381" customFormat="false" ht="14.6" hidden="false" customHeight="false" outlineLevel="0" collapsed="false">
      <c r="A381" s="1" t="str">
        <f aca="false">CONCATENATE(A380,"s")</f>
        <v>Freeholders</v>
      </c>
      <c r="B381" s="3"/>
      <c r="C381" s="3"/>
      <c r="D381" s="3"/>
      <c r="E381" s="3"/>
      <c r="F381" s="3"/>
      <c r="G381" s="3"/>
      <c r="H381" s="3"/>
      <c r="I381" s="176"/>
      <c r="J381" s="176"/>
      <c r="K381" s="176"/>
      <c r="L381" s="174"/>
      <c r="M381" s="174"/>
      <c r="N381" s="3"/>
      <c r="O381" s="3"/>
      <c r="P381" s="3"/>
      <c r="Q381" s="3"/>
      <c r="R381" s="1"/>
      <c r="S381" s="1"/>
      <c r="T381" s="1"/>
      <c r="U381" s="1"/>
      <c r="V381" s="1"/>
      <c r="W381" s="1"/>
      <c r="X381" s="1"/>
      <c r="Y381" s="1"/>
      <c r="Z381" s="1"/>
      <c r="AA381" s="1"/>
      <c r="AB381" s="1"/>
      <c r="AC381" s="1"/>
      <c r="AD381" s="1"/>
      <c r="AE381" s="1"/>
      <c r="AF381" s="1"/>
      <c r="AG381" s="1"/>
    </row>
    <row r="382" customFormat="false" ht="14.6" hidden="false" customHeight="false" outlineLevel="0" collapsed="false">
      <c r="A382" s="3" t="s">
        <v>329</v>
      </c>
      <c r="B382" s="3"/>
      <c r="C382" s="3"/>
      <c r="D382" s="3"/>
      <c r="E382" s="3"/>
      <c r="F382" s="3"/>
      <c r="G382" s="3"/>
      <c r="H382" s="3"/>
      <c r="I382" s="176"/>
      <c r="J382" s="176"/>
      <c r="K382" s="176"/>
      <c r="L382" s="3"/>
      <c r="M382" s="3"/>
      <c r="N382" s="3"/>
      <c r="O382" s="3"/>
      <c r="P382" s="3"/>
      <c r="Q382" s="3"/>
      <c r="R382" s="1"/>
    </row>
    <row r="383" customFormat="false" ht="14.6" hidden="false" customHeight="false" outlineLevel="0" collapsed="false">
      <c r="A383" s="1" t="str">
        <f aca="false">IF(A382="Leaseholder &amp; Freeholder","Leaseholders &amp; Freeholders")</f>
        <v>Leaseholders &amp; Freeholders</v>
      </c>
      <c r="B383" s="3"/>
      <c r="C383" s="3"/>
      <c r="D383" s="3"/>
      <c r="E383" s="3"/>
      <c r="F383" s="3"/>
      <c r="G383" s="3"/>
      <c r="H383" s="3"/>
      <c r="I383" s="176"/>
      <c r="J383" s="176"/>
      <c r="K383" s="176"/>
      <c r="L383" s="3"/>
      <c r="M383" s="3"/>
      <c r="N383" s="3"/>
      <c r="O383" s="3"/>
      <c r="P383" s="3"/>
      <c r="Q383" s="3"/>
      <c r="R383" s="1"/>
      <c r="S383" s="150" t="s">
        <v>296</v>
      </c>
      <c r="T383" s="150"/>
    </row>
    <row r="384" customFormat="false" ht="15.75" hidden="false" customHeight="true" outlineLevel="0" collapsed="false">
      <c r="A384" s="1"/>
      <c r="B384" s="3"/>
      <c r="C384" s="3"/>
      <c r="D384" s="3"/>
      <c r="E384" s="3"/>
      <c r="F384" s="3"/>
      <c r="G384" s="3"/>
      <c r="H384" s="3"/>
      <c r="I384" s="176"/>
      <c r="J384" s="176"/>
      <c r="K384" s="176"/>
      <c r="L384" s="3"/>
      <c r="M384" s="3"/>
      <c r="N384" s="3"/>
      <c r="O384" s="3"/>
      <c r="P384" s="3"/>
      <c r="Q384" s="3"/>
      <c r="R384" s="1"/>
      <c r="S384" s="181" t="str">
        <f aca="false">CONCATENATE("Under Section 1(2), subject to your written consent",CHAR(10),"it is intended to build on the line of junction of the said lands a ",Form!AL74)</f>
        <v>Under Section 1(2), subject to your written consent
it is intended to build on the line of junction of the said lands a</v>
      </c>
      <c r="T384" s="181"/>
      <c r="U384" s="181"/>
      <c r="V384" s="181"/>
      <c r="W384" s="181"/>
      <c r="X384" s="181"/>
      <c r="Y384" s="181"/>
      <c r="Z384" s="181"/>
      <c r="AA384" s="181"/>
    </row>
    <row r="385" customFormat="false" ht="14.6" hidden="false" customHeight="false" outlineLevel="0" collapsed="false">
      <c r="A385" s="1"/>
      <c r="B385" s="3"/>
      <c r="C385" s="3"/>
      <c r="D385" s="3"/>
      <c r="E385" s="3"/>
      <c r="F385" s="3"/>
      <c r="G385" s="3"/>
      <c r="H385" s="3"/>
      <c r="I385" s="3"/>
      <c r="J385" s="3"/>
      <c r="K385" s="3"/>
      <c r="L385" s="3"/>
      <c r="M385" s="3"/>
      <c r="N385" s="3"/>
      <c r="O385" s="3"/>
      <c r="P385" s="3"/>
      <c r="Q385" s="3"/>
      <c r="R385" s="1"/>
      <c r="S385" s="181"/>
      <c r="T385" s="181"/>
      <c r="U385" s="181"/>
      <c r="V385" s="181"/>
      <c r="W385" s="181"/>
      <c r="X385" s="181"/>
      <c r="Y385" s="181"/>
      <c r="Z385" s="181"/>
      <c r="AA385" s="181"/>
    </row>
    <row r="386" customFormat="false" ht="14.6" hidden="false" customHeight="false" outlineLevel="0" collapsed="false">
      <c r="A386" s="157" t="s">
        <v>366</v>
      </c>
      <c r="B386" s="157"/>
      <c r="C386" s="3"/>
      <c r="D386" s="3"/>
      <c r="E386" s="3"/>
      <c r="F386" s="3"/>
      <c r="G386" s="3"/>
      <c r="H386" s="3"/>
      <c r="I386" s="3"/>
      <c r="J386" s="3"/>
      <c r="K386" s="3"/>
      <c r="L386" s="3"/>
      <c r="M386" s="3"/>
      <c r="N386" s="3"/>
      <c r="O386" s="3"/>
      <c r="P386" s="3"/>
      <c r="Q386" s="150" t="str">
        <f aca="false">IF(A388="","",", ")</f>
        <v/>
      </c>
      <c r="R386" s="1"/>
    </row>
    <row r="387" customFormat="false" ht="14.6" hidden="false" customHeight="false" outlineLevel="0" collapsed="false">
      <c r="A387" s="3" t="s">
        <v>25</v>
      </c>
      <c r="B387" s="3" t="s">
        <v>26</v>
      </c>
      <c r="C387" s="3" t="s">
        <v>27</v>
      </c>
      <c r="D387" s="3" t="s">
        <v>28</v>
      </c>
      <c r="E387" s="3" t="s">
        <v>29</v>
      </c>
      <c r="F387" s="3" t="s">
        <v>30</v>
      </c>
      <c r="G387" s="3" t="s">
        <v>31</v>
      </c>
      <c r="H387" s="3"/>
      <c r="I387" s="3" t="s">
        <v>359</v>
      </c>
      <c r="J387" s="3"/>
      <c r="K387" s="3"/>
      <c r="L387" s="3"/>
      <c r="M387" s="3"/>
      <c r="N387" s="3"/>
      <c r="O387" s="3"/>
      <c r="P387" s="3"/>
      <c r="Q387" s="3"/>
      <c r="R387" s="1"/>
      <c r="S387" s="150" t="s">
        <v>316</v>
      </c>
      <c r="T387" s="150"/>
    </row>
    <row r="388" customFormat="false" ht="15" hidden="false" customHeight="true" outlineLevel="0" collapsed="false">
      <c r="A388" s="39" t="str">
        <f aca="true">IF(OFFSET(INDIRECT(A364),17,0,1,1)="","",CONCATENATE((OFFSET(INDIRECT(A364),17,0,1,1)),", "))</f>
        <v/>
      </c>
      <c r="B388" s="39" t="str">
        <f aca="true">IF(OFFSET(INDIRECT(A364),17,1,1,1)="","",OFFSET(INDIRECT(A364),17,1,1,1))</f>
        <v/>
      </c>
      <c r="C388" s="39" t="str">
        <f aca="true">IF(OFFSET(INDIRECT(A364),17,2,1,1)="","",CONCATENATE(" ",(OFFSET(INDIRECT(A364),17,2,1,1)),", "))</f>
        <v/>
      </c>
      <c r="D388" s="39" t="str">
        <f aca="true">IF(OFFSET(INDIRECT(A364),17,3,1,1)="","",CONCATENATE((OFFSET(INDIRECT(A364),17,3,1,1)),", "))</f>
        <v/>
      </c>
      <c r="E388" s="39" t="str">
        <f aca="true">IF(OFFSET(INDIRECT(A364),17,4,1,1)="","",CONCATENATE((OFFSET(INDIRECT(A364),17,4,1,1)),", "))</f>
        <v/>
      </c>
      <c r="F388" s="39" t="str">
        <f aca="true">IF(OFFSET(INDIRECT(A364),17,5,1,1)="","",CONCATENATE((OFFSET(INDIRECT(A364),17,5,1,1)),", "))</f>
        <v/>
      </c>
      <c r="G388" s="39" t="str">
        <f aca="true">IF(OFFSET(INDIRECT(A364),17,6,1,1)="","",OFFSET(INDIRECT(A364),17,6,1,1))</f>
        <v/>
      </c>
      <c r="H388" s="3"/>
      <c r="I388" s="171" t="str">
        <f aca="false">CONCATENATE(IF(A388="","",A388),IF(B388="","",B388),IF(C388="","",C388),IF(D388="","",D388),IF(E388="","",E388),IF(F388="","",F388),IF(G388="","",G388))</f>
        <v/>
      </c>
      <c r="J388" s="171"/>
      <c r="K388" s="171"/>
      <c r="L388" s="171"/>
      <c r="M388" s="171"/>
      <c r="N388" s="171"/>
      <c r="O388" s="171"/>
      <c r="P388" s="113"/>
      <c r="Q388" s="113"/>
      <c r="R388" s="1"/>
      <c r="S388" s="181" t="str">
        <f aca="false">CONCATENATE("Under Section 1(5)",CHAR(10),"it is intended to build on the line of junction of the said lands a wall wholly on ",$H$12," land.")</f>
        <v>Under Section 1(5)
it is intended to build on the line of junction of the said lands a wall wholly on our land.</v>
      </c>
      <c r="T388" s="181"/>
      <c r="U388" s="181"/>
      <c r="V388" s="181"/>
      <c r="W388" s="181"/>
      <c r="X388" s="181"/>
      <c r="Y388" s="181"/>
      <c r="Z388" s="181"/>
      <c r="AA388" s="181"/>
    </row>
    <row r="389" customFormat="false" ht="14.6" hidden="false" customHeight="false" outlineLevel="0" collapsed="false">
      <c r="A389" s="39" t="str">
        <f aca="true">IF(OFFSET(INDIRECT(A364),17,0,1,1)="","",OFFSET(INDIRECT(A364),17,0,1,1))</f>
        <v/>
      </c>
      <c r="B389" s="39" t="str">
        <f aca="true">IF(OFFSET(INDIRECT(A364),17,1,1,1)="","",OFFSET(INDIRECT(A364),17,1,1,1))</f>
        <v/>
      </c>
      <c r="C389" s="39" t="str">
        <f aca="true">IF(OFFSET(INDIRECT(A364),17,2,1,1)="","",CONCATENATE(" ",(OFFSET(INDIRECT(A364),17,2,1,1))))</f>
        <v/>
      </c>
      <c r="D389" s="39" t="str">
        <f aca="true">IF(OFFSET(INDIRECT(A364),17,3,1,1)="","",OFFSET(INDIRECT(A364),17,3,1,1))</f>
        <v/>
      </c>
      <c r="E389" s="39" t="str">
        <f aca="true">IF(OFFSET(INDIRECT(A364),17,4,1,1)="","",OFFSET(INDIRECT(A364),17,4,1,1))</f>
        <v/>
      </c>
      <c r="F389" s="39" t="str">
        <f aca="true">IF(OFFSET(INDIRECT(A364),17,5,1,1)="","",OFFSET(INDIRECT(A364),17,5,1,1))</f>
        <v/>
      </c>
      <c r="G389" s="39" t="str">
        <f aca="true">IF(OFFSET(INDIRECT(A364),17,6,1,1)="","",OFFSET(INDIRECT(A364),17,6,1,1))</f>
        <v/>
      </c>
      <c r="H389" s="3"/>
      <c r="I389" s="3"/>
      <c r="J389" s="3"/>
      <c r="K389" s="3"/>
      <c r="L389" s="174"/>
      <c r="M389" s="174"/>
      <c r="N389" s="3"/>
      <c r="O389" s="3"/>
      <c r="P389" s="3"/>
      <c r="Q389" s="3"/>
      <c r="R389" s="1"/>
      <c r="S389" s="181"/>
      <c r="T389" s="181"/>
      <c r="U389" s="181"/>
      <c r="V389" s="181"/>
      <c r="W389" s="181"/>
      <c r="X389" s="181"/>
      <c r="Y389" s="181"/>
      <c r="Z389" s="181"/>
      <c r="AA389" s="181"/>
    </row>
    <row r="390" customFormat="false" ht="14.6" hidden="false" customHeight="false" outlineLevel="0" collapsed="false">
      <c r="A390" s="3"/>
      <c r="B390" s="3"/>
      <c r="C390" s="3"/>
      <c r="D390" s="3"/>
      <c r="E390" s="3"/>
      <c r="F390" s="3"/>
      <c r="G390" s="3"/>
      <c r="H390" s="3"/>
      <c r="I390" s="3" t="s">
        <v>360</v>
      </c>
      <c r="J390" s="3"/>
      <c r="K390" s="3"/>
      <c r="L390" s="174"/>
      <c r="M390" s="174"/>
      <c r="N390" s="3"/>
      <c r="O390" s="3"/>
      <c r="P390" s="3"/>
      <c r="Q390" s="3"/>
      <c r="R390" s="1"/>
    </row>
    <row r="391" customFormat="false" ht="15" hidden="false" customHeight="true" outlineLevel="0" collapsed="false">
      <c r="A391" s="3"/>
      <c r="B391" s="3"/>
      <c r="C391" s="3"/>
      <c r="D391" s="3"/>
      <c r="E391" s="3"/>
      <c r="F391" s="3"/>
      <c r="G391" s="3"/>
      <c r="H391" s="3"/>
      <c r="I391" s="176" t="str">
        <f aca="false">CONCATENATE(IF(A389="","",A389),IF(A389="","",CHAR(10)),IF(B389="","",B389),IF(C389="","",C389),IF(C389="","",CHAR(10)),IF(D389="","",D389),IF(D389="","",CHAR(10)),IF(E389="","",E389),IF(E389="","",CHAR(10)),IF(F389="","",F389),IF(F389="","",CHAR(10)),IF(G389="","",G389))</f>
        <v/>
      </c>
      <c r="J391" s="176"/>
      <c r="K391" s="176"/>
      <c r="L391" s="174"/>
      <c r="M391" s="174"/>
      <c r="N391" s="3"/>
      <c r="O391" s="3"/>
      <c r="P391" s="3"/>
      <c r="Q391" s="3"/>
      <c r="R391" s="1"/>
      <c r="S391" s="150" t="s">
        <v>367</v>
      </c>
      <c r="T391" s="150"/>
      <c r="U391" s="150"/>
    </row>
    <row r="392" customFormat="false" ht="15" hidden="false" customHeight="true" outlineLevel="0" collapsed="false">
      <c r="A392" s="3"/>
      <c r="B392" s="3"/>
      <c r="C392" s="3"/>
      <c r="D392" s="3"/>
      <c r="E392" s="3"/>
      <c r="F392" s="3"/>
      <c r="G392" s="3"/>
      <c r="H392" s="3"/>
      <c r="I392" s="176"/>
      <c r="J392" s="176"/>
      <c r="K392" s="176"/>
      <c r="L392" s="174"/>
      <c r="M392" s="174"/>
      <c r="N392" s="3"/>
      <c r="O392" s="3"/>
      <c r="P392" s="3"/>
      <c r="Q392" s="3"/>
      <c r="R392" s="1"/>
      <c r="S392" s="182" t="str">
        <f aca="false">CONCATENATE(S384,CHAR(10),CHAR(10),S388)</f>
        <v>Under Section 1(2), subject to your written consent
it is intended to build on the line of junction of the said lands a 
Under Section 1(5)
it is intended to build on the line of junction of the said lands a wall wholly on our land.</v>
      </c>
      <c r="T392" s="182"/>
      <c r="U392" s="182"/>
      <c r="V392" s="182"/>
      <c r="W392" s="182"/>
      <c r="X392" s="182"/>
      <c r="Y392" s="182"/>
      <c r="Z392" s="182"/>
      <c r="AA392" s="182"/>
    </row>
    <row r="393" customFormat="false" ht="14.6" hidden="false" customHeight="false" outlineLevel="0" collapsed="false">
      <c r="A393" s="3"/>
      <c r="B393" s="3"/>
      <c r="C393" s="3"/>
      <c r="D393" s="3"/>
      <c r="E393" s="3"/>
      <c r="F393" s="3"/>
      <c r="G393" s="3"/>
      <c r="H393" s="3"/>
      <c r="I393" s="176"/>
      <c r="J393" s="176"/>
      <c r="K393" s="176"/>
      <c r="L393" s="174"/>
      <c r="M393" s="174"/>
      <c r="N393" s="3"/>
      <c r="O393" s="3"/>
      <c r="P393" s="3"/>
      <c r="Q393" s="3"/>
      <c r="R393" s="1"/>
      <c r="S393" s="182"/>
      <c r="T393" s="182"/>
      <c r="U393" s="182"/>
      <c r="V393" s="182"/>
      <c r="W393" s="182"/>
      <c r="X393" s="182"/>
      <c r="Y393" s="182"/>
      <c r="Z393" s="182"/>
      <c r="AA393" s="182"/>
    </row>
    <row r="394" customFormat="false" ht="14.6" hidden="false" customHeight="false" outlineLevel="0" collapsed="false">
      <c r="A394" s="3"/>
      <c r="B394" s="3"/>
      <c r="C394" s="3"/>
      <c r="D394" s="3"/>
      <c r="E394" s="3"/>
      <c r="F394" s="3"/>
      <c r="G394" s="3"/>
      <c r="H394" s="3"/>
      <c r="I394" s="176"/>
      <c r="J394" s="176"/>
      <c r="K394" s="176"/>
      <c r="L394" s="3"/>
      <c r="M394" s="3"/>
      <c r="N394" s="3"/>
      <c r="O394" s="3"/>
      <c r="P394" s="3"/>
      <c r="Q394" s="3"/>
      <c r="R394" s="1"/>
      <c r="S394" s="182"/>
      <c r="T394" s="182"/>
      <c r="U394" s="182"/>
      <c r="V394" s="182"/>
      <c r="W394" s="182"/>
      <c r="X394" s="182"/>
      <c r="Y394" s="182"/>
      <c r="Z394" s="182"/>
      <c r="AA394" s="182"/>
    </row>
    <row r="395" customFormat="false" ht="14.6" hidden="false" customHeight="false" outlineLevel="0" collapsed="false">
      <c r="A395" s="3"/>
      <c r="B395" s="3"/>
      <c r="C395" s="3"/>
      <c r="D395" s="3"/>
      <c r="E395" s="3"/>
      <c r="F395" s="3"/>
      <c r="G395" s="3"/>
      <c r="H395" s="3"/>
      <c r="I395" s="176"/>
      <c r="J395" s="176"/>
      <c r="K395" s="176"/>
      <c r="L395" s="3"/>
      <c r="M395" s="3"/>
      <c r="N395" s="3"/>
      <c r="O395" s="3"/>
      <c r="P395" s="3"/>
      <c r="Q395" s="3"/>
      <c r="R395" s="1"/>
      <c r="S395" s="182"/>
      <c r="T395" s="182"/>
      <c r="U395" s="182"/>
      <c r="V395" s="182"/>
      <c r="W395" s="182"/>
      <c r="X395" s="182"/>
      <c r="Y395" s="182"/>
      <c r="Z395" s="182"/>
      <c r="AA395" s="182"/>
    </row>
    <row r="396" customFormat="false" ht="14.6" hidden="false" customHeight="false" outlineLevel="0" collapsed="false">
      <c r="A396" s="3"/>
      <c r="B396" s="3"/>
      <c r="C396" s="3"/>
      <c r="D396" s="3"/>
      <c r="E396" s="3"/>
      <c r="F396" s="3"/>
      <c r="G396" s="3"/>
      <c r="H396" s="3"/>
      <c r="I396" s="176"/>
      <c r="J396" s="176"/>
      <c r="K396" s="176"/>
      <c r="L396" s="3"/>
      <c r="M396" s="3"/>
      <c r="N396" s="3"/>
      <c r="O396" s="3"/>
      <c r="P396" s="3"/>
      <c r="Q396" s="3"/>
      <c r="R396" s="1"/>
      <c r="S396" s="182"/>
      <c r="T396" s="182"/>
      <c r="U396" s="182"/>
      <c r="V396" s="182"/>
      <c r="W396" s="182"/>
      <c r="X396" s="182"/>
      <c r="Y396" s="182"/>
      <c r="Z396" s="182"/>
      <c r="AA396" s="182"/>
    </row>
    <row r="397" customFormat="false" ht="14.6" hidden="false" customHeight="false" outlineLevel="0" collapsed="false">
      <c r="A397" s="3"/>
      <c r="B397" s="3"/>
      <c r="C397" s="3"/>
      <c r="D397" s="3"/>
      <c r="E397" s="3"/>
      <c r="F397" s="3"/>
      <c r="G397" s="3"/>
      <c r="H397" s="3"/>
      <c r="I397" s="3"/>
      <c r="J397" s="3"/>
      <c r="K397" s="3"/>
      <c r="L397" s="3"/>
      <c r="M397" s="3"/>
      <c r="N397" s="3"/>
      <c r="O397" s="3"/>
      <c r="P397" s="3"/>
      <c r="Q397" s="3"/>
      <c r="R397" s="1"/>
    </row>
    <row r="398" customFormat="false" ht="14.6" hidden="false" customHeight="false" outlineLevel="0" collapsed="false">
      <c r="A398" s="157" t="s">
        <v>368</v>
      </c>
      <c r="B398" s="157"/>
      <c r="C398" s="3"/>
      <c r="D398" s="3"/>
      <c r="E398" s="3"/>
      <c r="F398" s="3"/>
      <c r="G398" s="3"/>
      <c r="H398" s="3"/>
      <c r="I398" s="3"/>
      <c r="J398" s="3"/>
      <c r="K398" s="3"/>
      <c r="L398" s="3"/>
      <c r="M398" s="3"/>
      <c r="N398" s="3"/>
      <c r="O398" s="3"/>
      <c r="P398" s="3"/>
      <c r="Q398" s="3" t="str">
        <f aca="false">IF(A400="","",", ")</f>
        <v/>
      </c>
      <c r="R398" s="1"/>
      <c r="S398" s="150" t="s">
        <v>369</v>
      </c>
      <c r="T398" s="150"/>
      <c r="U398" s="150"/>
    </row>
    <row r="399" customFormat="false" ht="14.6" hidden="false" customHeight="false" outlineLevel="0" collapsed="false">
      <c r="A399" s="3" t="s">
        <v>25</v>
      </c>
      <c r="B399" s="3" t="s">
        <v>26</v>
      </c>
      <c r="C399" s="3" t="s">
        <v>27</v>
      </c>
      <c r="D399" s="3" t="s">
        <v>28</v>
      </c>
      <c r="E399" s="3" t="s">
        <v>29</v>
      </c>
      <c r="F399" s="3" t="s">
        <v>30</v>
      </c>
      <c r="G399" s="3" t="s">
        <v>31</v>
      </c>
      <c r="H399" s="3"/>
      <c r="I399" s="3" t="s">
        <v>359</v>
      </c>
      <c r="J399" s="3"/>
      <c r="K399" s="3"/>
      <c r="L399" s="3"/>
      <c r="M399" s="3"/>
      <c r="N399" s="3"/>
      <c r="O399" s="3"/>
      <c r="P399" s="3"/>
      <c r="Q399" s="3"/>
      <c r="R399" s="1"/>
      <c r="S399" s="182" t="str">
        <f aca="false">IF(Form!AH74="Section 1(2)",S384,IF(Form!AH74="Section 1(5)",S388,IF(Form!AH74="Section 1(2), Section 1(5)",S392,"")))</f>
        <v/>
      </c>
      <c r="T399" s="182"/>
      <c r="U399" s="182"/>
      <c r="V399" s="182"/>
      <c r="W399" s="182"/>
      <c r="X399" s="182"/>
      <c r="Y399" s="182"/>
      <c r="Z399" s="182"/>
      <c r="AA399" s="182"/>
    </row>
    <row r="400" customFormat="false" ht="15" hidden="false" customHeight="true" outlineLevel="0" collapsed="false">
      <c r="A400" s="39" t="str">
        <f aca="false">IF(Form!$B$44="","",Form!$B$44)</f>
        <v/>
      </c>
      <c r="B400" s="39" t="str">
        <f aca="false">IF(Form!$C$44="","",Form!$C$44)</f>
        <v/>
      </c>
      <c r="C400" s="39" t="str">
        <f aca="false">IF(Form!$D$44="","",Form!$D$44)</f>
        <v/>
      </c>
      <c r="D400" s="39" t="str">
        <f aca="false">IF(Form!$E$44="","",Form!$E$44)</f>
        <v/>
      </c>
      <c r="E400" s="39" t="str">
        <f aca="false">IF(Form!$F$44="","",Form!$F$44)</f>
        <v/>
      </c>
      <c r="F400" s="39" t="str">
        <f aca="false">IF(Form!$G$44="","",Form!$G$44)</f>
        <v/>
      </c>
      <c r="G400" s="39" t="str">
        <f aca="false">IF(Form!$H$44="","",Form!$H$44)</f>
        <v/>
      </c>
      <c r="H400" s="3"/>
      <c r="I400" s="171" t="str">
        <f aca="false">CONCATENATE(IF(A400="","",A400),IF(B400="","",B400),IF(C400="","",C400),IF(D400="","",D400),IF(E400="","",E400),IF(F400="","",F400),IF(G400="","",G400))</f>
        <v/>
      </c>
      <c r="J400" s="171"/>
      <c r="K400" s="171"/>
      <c r="L400" s="171"/>
      <c r="M400" s="171"/>
      <c r="N400" s="171"/>
      <c r="O400" s="171"/>
      <c r="P400" s="113"/>
      <c r="Q400" s="113"/>
      <c r="R400" s="1"/>
      <c r="S400" s="182"/>
      <c r="T400" s="182"/>
      <c r="U400" s="182"/>
      <c r="V400" s="182"/>
      <c r="W400" s="182"/>
      <c r="X400" s="182"/>
      <c r="Y400" s="182"/>
      <c r="Z400" s="182"/>
      <c r="AA400" s="182"/>
    </row>
    <row r="401" customFormat="false" ht="14.6" hidden="false" customHeight="false" outlineLevel="0" collapsed="false">
      <c r="A401" s="3"/>
      <c r="B401" s="3"/>
      <c r="C401" s="3"/>
      <c r="D401" s="3"/>
      <c r="E401" s="3"/>
      <c r="F401" s="3"/>
      <c r="G401" s="3"/>
      <c r="H401" s="3"/>
      <c r="I401" s="3"/>
      <c r="J401" s="3"/>
      <c r="K401" s="3"/>
      <c r="L401" s="174"/>
      <c r="M401" s="174"/>
      <c r="N401" s="3"/>
      <c r="O401" s="3"/>
      <c r="P401" s="3"/>
      <c r="Q401" s="3"/>
      <c r="R401" s="1"/>
      <c r="S401" s="182"/>
      <c r="T401" s="182"/>
      <c r="U401" s="182"/>
      <c r="V401" s="182"/>
      <c r="W401" s="182"/>
      <c r="X401" s="182"/>
      <c r="Y401" s="182"/>
      <c r="Z401" s="182"/>
      <c r="AA401" s="182"/>
    </row>
    <row r="402" customFormat="false" ht="14.6" hidden="false" customHeight="false" outlineLevel="0" collapsed="false">
      <c r="A402" s="3"/>
      <c r="B402" s="3"/>
      <c r="C402" s="3"/>
      <c r="D402" s="3"/>
      <c r="E402" s="3"/>
      <c r="F402" s="3"/>
      <c r="G402" s="3"/>
      <c r="H402" s="3"/>
      <c r="I402" s="3" t="s">
        <v>360</v>
      </c>
      <c r="J402" s="3"/>
      <c r="K402" s="3"/>
      <c r="L402" s="174"/>
      <c r="M402" s="174"/>
      <c r="N402" s="3"/>
      <c r="O402" s="3"/>
      <c r="P402" s="3"/>
      <c r="Q402" s="3"/>
      <c r="R402" s="1"/>
      <c r="S402" s="182"/>
      <c r="T402" s="182"/>
      <c r="U402" s="182"/>
      <c r="V402" s="182"/>
      <c r="W402" s="182"/>
      <c r="X402" s="182"/>
      <c r="Y402" s="182"/>
      <c r="Z402" s="182"/>
      <c r="AA402" s="182"/>
    </row>
    <row r="403" customFormat="false" ht="15" hidden="false" customHeight="true" outlineLevel="0" collapsed="false">
      <c r="A403" s="3"/>
      <c r="B403" s="3"/>
      <c r="C403" s="3"/>
      <c r="D403" s="3"/>
      <c r="E403" s="3"/>
      <c r="F403" s="3"/>
      <c r="G403" s="3"/>
      <c r="H403" s="3"/>
      <c r="I403" s="176" t="str">
        <f aca="false">CONCATENATE(IF(A400="","",A400),IF(A400="","",CHAR(10)),IF(B400="","",B400),IF(C400="","",C400),IF(C400="","",CHAR(10)),IF(D400="","",D400),IF(D400="","",CHAR(10)),IF(E400="","",E400),IF(E400="","",CHAR(10)),IF(F400="","",F400),IF(F400="","",CHAR(10)),IF(G400="","",G400))</f>
        <v/>
      </c>
      <c r="J403" s="176"/>
      <c r="K403" s="176"/>
      <c r="L403" s="174"/>
      <c r="M403" s="174"/>
      <c r="N403" s="3"/>
      <c r="O403" s="3"/>
      <c r="P403" s="3"/>
      <c r="Q403" s="3"/>
      <c r="R403" s="1"/>
      <c r="S403" s="182"/>
      <c r="T403" s="182"/>
      <c r="U403" s="182"/>
      <c r="V403" s="182"/>
      <c r="W403" s="182"/>
      <c r="X403" s="182"/>
      <c r="Y403" s="182"/>
      <c r="Z403" s="182"/>
      <c r="AA403" s="182"/>
    </row>
    <row r="404" customFormat="false" ht="14.6" hidden="false" customHeight="false" outlineLevel="0" collapsed="false">
      <c r="A404" s="3"/>
      <c r="B404" s="3"/>
      <c r="C404" s="3"/>
      <c r="D404" s="3"/>
      <c r="E404" s="3"/>
      <c r="F404" s="3"/>
      <c r="G404" s="3"/>
      <c r="H404" s="3"/>
      <c r="I404" s="176"/>
      <c r="J404" s="176"/>
      <c r="K404" s="176"/>
      <c r="L404" s="174"/>
      <c r="M404" s="174"/>
      <c r="N404" s="3"/>
      <c r="O404" s="3"/>
      <c r="P404" s="3"/>
      <c r="Q404" s="3"/>
      <c r="R404" s="1"/>
    </row>
    <row r="405" customFormat="false" ht="14.6" hidden="false" customHeight="false" outlineLevel="0" collapsed="false">
      <c r="A405" s="3"/>
      <c r="B405" s="3"/>
      <c r="C405" s="3"/>
      <c r="D405" s="3"/>
      <c r="E405" s="3"/>
      <c r="F405" s="3"/>
      <c r="G405" s="3"/>
      <c r="H405" s="3"/>
      <c r="I405" s="176"/>
      <c r="J405" s="176"/>
      <c r="K405" s="176"/>
      <c r="L405" s="174"/>
      <c r="M405" s="174"/>
      <c r="N405" s="3"/>
      <c r="O405" s="3"/>
      <c r="P405" s="3"/>
      <c r="Q405" s="3"/>
      <c r="R405" s="1"/>
      <c r="S405" s="150" t="s">
        <v>370</v>
      </c>
      <c r="T405" s="150"/>
      <c r="U405" s="150"/>
      <c r="V405" s="183" t="str">
        <f aca="true">IF(OFFSET(INDIRECT(A364),53,5,1,1)="No","DELETE THIS PAGE WHEN MADE INTO PDF!","")</f>
        <v>DELETE THIS PAGE WHEN MADE INTO PDF!</v>
      </c>
      <c r="W405" s="183"/>
      <c r="X405" s="183"/>
      <c r="Y405" s="183"/>
      <c r="Z405" s="183"/>
      <c r="AA405" s="183"/>
    </row>
    <row r="406" customFormat="false" ht="14.6" hidden="false" customHeight="false" outlineLevel="0" collapsed="false">
      <c r="A406" s="3"/>
      <c r="B406" s="3"/>
      <c r="C406" s="3"/>
      <c r="D406" s="3"/>
      <c r="E406" s="3"/>
      <c r="F406" s="3"/>
      <c r="G406" s="3"/>
      <c r="H406" s="3"/>
      <c r="I406" s="176"/>
      <c r="J406" s="176"/>
      <c r="K406" s="176"/>
      <c r="L406" s="3"/>
      <c r="M406" s="3"/>
      <c r="N406" s="3"/>
      <c r="O406" s="3"/>
      <c r="P406" s="3"/>
      <c r="Q406" s="3"/>
      <c r="R406" s="1"/>
      <c r="S406" s="150" t="s">
        <v>371</v>
      </c>
      <c r="T406" s="150"/>
      <c r="U406" s="150"/>
      <c r="V406" s="183" t="str">
        <f aca="true">IF(OFFSET(INDIRECT(A364),62,5,1,1)="No","DELETE THIS PAGE WHEN MADE INTO PDF!","")</f>
        <v>DELETE THIS PAGE WHEN MADE INTO PDF!</v>
      </c>
      <c r="W406" s="183"/>
      <c r="X406" s="183"/>
      <c r="Y406" s="183"/>
      <c r="Z406" s="183"/>
      <c r="AA406" s="183"/>
    </row>
    <row r="407" customFormat="false" ht="14.6" hidden="false" customHeight="false" outlineLevel="0" collapsed="false">
      <c r="A407" s="3"/>
      <c r="B407" s="3"/>
      <c r="C407" s="3"/>
      <c r="D407" s="3"/>
      <c r="E407" s="3"/>
      <c r="F407" s="3"/>
      <c r="G407" s="3"/>
      <c r="H407" s="3"/>
      <c r="I407" s="176"/>
      <c r="J407" s="176"/>
      <c r="K407" s="176"/>
      <c r="L407" s="3"/>
      <c r="M407" s="3"/>
      <c r="N407" s="3"/>
      <c r="O407" s="3"/>
      <c r="P407" s="3"/>
      <c r="Q407" s="3"/>
      <c r="R407" s="1"/>
      <c r="S407" s="150" t="s">
        <v>372</v>
      </c>
      <c r="T407" s="150"/>
      <c r="U407" s="150"/>
      <c r="V407" s="183" t="str">
        <f aca="true">IF(OFFSET(INDIRECT(A364),82,5,1,1)="No","DELETE THIS PAGE WHEN MADE INTO PDF!","")</f>
        <v>DELETE THIS PAGE WHEN MADE INTO PDF!</v>
      </c>
      <c r="W407" s="183"/>
      <c r="X407" s="183"/>
      <c r="Y407" s="183"/>
      <c r="Z407" s="183"/>
      <c r="AA407" s="183"/>
    </row>
    <row r="408" customFormat="false" ht="14.6" hidden="false" customHeight="false" outlineLevel="0" collapsed="false">
      <c r="A408" s="3"/>
      <c r="B408" s="3"/>
      <c r="C408" s="3"/>
      <c r="D408" s="3"/>
      <c r="E408" s="3"/>
      <c r="F408" s="3"/>
      <c r="G408" s="3"/>
      <c r="H408" s="3"/>
      <c r="I408" s="176"/>
      <c r="J408" s="176"/>
      <c r="K408" s="176"/>
      <c r="L408" s="3"/>
      <c r="M408" s="3"/>
      <c r="N408" s="3"/>
      <c r="O408" s="3"/>
      <c r="P408" s="3"/>
      <c r="Q408" s="3"/>
      <c r="R408" s="1"/>
      <c r="S408" s="39" t="str">
        <f aca="true">IF(OFFSET(INDIRECT(A364),2,0,1,1)="","",OFFSET(INDIRECT(A364),2,0,1,1))</f>
        <v/>
      </c>
      <c r="T408" s="39" t="str">
        <f aca="true">IF(OFFSET(INDIRECT(A364),2,1,1,1)="","",OFFSET(INDIRECT(A364),2,1,1,1))</f>
        <v/>
      </c>
      <c r="U408" s="3" t="str">
        <f aca="false">LEFT(T408,1)</f>
        <v/>
      </c>
      <c r="V408" s="39" t="str">
        <f aca="true">IF(OFFSET(INDIRECT(A364),2,2,1,1)="","",OFFSET(INDIRECT(A364),2,2,1,1))</f>
        <v/>
      </c>
      <c r="W408" s="39" t="str">
        <f aca="true">IF(OFFSET(INDIRECT(A364),2,3,1,1)="","",OFFSET(INDIRECT(A364),2,3,1,1))</f>
        <v/>
      </c>
      <c r="X408" s="3" t="str">
        <f aca="false">IF(B367="Company",W408,CONCATENATE(S408,P366," ",T408," ",W408))</f>
        <v>  </v>
      </c>
      <c r="Y408" s="3"/>
      <c r="Z408" s="3" t="str">
        <f aca="false">IF(B367="Company",W408,CONCATENATE(S408," ",U408," ",W408))</f>
        <v>  </v>
      </c>
      <c r="AA408" s="3"/>
      <c r="AB408" s="3"/>
      <c r="AC408" s="3" t="str">
        <f aca="false">IF(B367="Company",W408,CONCATENATE(S408,P366," ",U408,P366," ",W408))</f>
        <v>  </v>
      </c>
      <c r="AD408" s="3"/>
      <c r="AE408" s="3" t="str">
        <f aca="false">IF(B367="Company",W408,CONCATENATE(T408," ",V408," ",W408))</f>
        <v>  </v>
      </c>
      <c r="AF408" s="3" t="str">
        <f aca="false">UPPER(AE408)</f>
        <v>  </v>
      </c>
      <c r="AG408" s="3"/>
      <c r="AH408" s="3" t="str">
        <f aca="false">IF(B367="Company",W408,CONCATENATE(S408,P366," ",W408))</f>
        <v> </v>
      </c>
      <c r="AI408" s="3"/>
      <c r="AJ408" s="1"/>
    </row>
    <row r="409" customFormat="false" ht="14.6" hidden="false" customHeight="false" outlineLevel="0" collapsed="false">
      <c r="A409" s="3"/>
      <c r="B409" s="3"/>
      <c r="C409" s="3"/>
      <c r="D409" s="3"/>
      <c r="E409" s="3"/>
      <c r="F409" s="3"/>
      <c r="G409" s="3"/>
      <c r="H409" s="3"/>
      <c r="I409" s="174"/>
      <c r="J409" s="174"/>
      <c r="K409" s="174"/>
      <c r="L409" s="3"/>
      <c r="M409" s="3"/>
      <c r="N409" s="3"/>
      <c r="O409" s="3"/>
      <c r="P409" s="3"/>
      <c r="Q409" s="3"/>
      <c r="R409" s="1"/>
      <c r="S409" s="39" t="str">
        <f aca="true">IF(OFFSET(INDIRECT(A364),3,0,1,1)="","",OFFSET(INDIRECT(A364),3,0,1,1))</f>
        <v/>
      </c>
      <c r="T409" s="39" t="str">
        <f aca="true">IF(OFFSET(INDIRECT(A364),3,1,1,1)="","",OFFSET(INDIRECT(A364),3,1,1,1))</f>
        <v/>
      </c>
      <c r="U409" s="3" t="str">
        <f aca="false">LEFT(T409,1)</f>
        <v/>
      </c>
      <c r="V409" s="39" t="str">
        <f aca="true">IF(OFFSET(INDIRECT(A364),3,2,1,1)="","",OFFSET(INDIRECT(A364),3,2,1,1))</f>
        <v/>
      </c>
      <c r="W409" s="39" t="str">
        <f aca="true">IF(OFFSET(INDIRECT(A364),3,3,1,1)="","",OFFSET(INDIRECT(A364),3,3,1,1))</f>
        <v/>
      </c>
      <c r="X409" s="3" t="str">
        <f aca="false">IF(W409="","",CONCATENATE(S409,P366," ",T409," ",W409))</f>
        <v/>
      </c>
      <c r="Y409" s="3"/>
      <c r="Z409" s="3" t="str">
        <f aca="false">IF(W409="","",CONCATENATE(" ",Q392," ",S409," ",U409," ",W409))</f>
        <v/>
      </c>
      <c r="AA409" s="3"/>
      <c r="AB409" s="3"/>
      <c r="AC409" s="3" t="str">
        <f aca="false">IF(W409="","",IF(W410="",CONCATENATE(" ",$Q$39," ",S409,$P$38," ",U409,$P$38," ",W409),CONCATENATE(", ",S409,$P$38," ",U409,$P$38," ",W409)))</f>
        <v/>
      </c>
      <c r="AD409" s="3"/>
      <c r="AE409" s="3" t="str">
        <f aca="false">IF(W409="","",CONCATENATE(" ",Q367," ",T409," ",V409," ",W409))</f>
        <v/>
      </c>
      <c r="AF409" s="3" t="str">
        <f aca="false">UPPER(AE409)</f>
        <v/>
      </c>
      <c r="AG409" s="3"/>
      <c r="AH409" s="3" t="str">
        <f aca="false">IF(W409="","",IF(W410="",CONCATENATE(" ",Q367," ",S409,P366," ",W409),CONCATENATE(", ",S409,P366," ",W409)))</f>
        <v/>
      </c>
      <c r="AI409" s="3"/>
      <c r="AJ409" s="1"/>
    </row>
    <row r="410" customFormat="false" ht="14.6" hidden="false" customHeight="false" outlineLevel="0" collapsed="false">
      <c r="A410" s="157" t="s">
        <v>373</v>
      </c>
      <c r="B410" s="157"/>
      <c r="C410" s="3"/>
      <c r="D410" s="3"/>
      <c r="E410" s="3"/>
      <c r="F410" s="3"/>
      <c r="G410" s="3"/>
      <c r="H410" s="3"/>
      <c r="I410" s="3"/>
      <c r="J410" s="3"/>
      <c r="K410" s="3"/>
      <c r="L410" s="3"/>
      <c r="M410" s="3"/>
      <c r="N410" s="3"/>
      <c r="O410" s="3"/>
      <c r="P410" s="3"/>
      <c r="Q410" s="3" t="str">
        <f aca="false">IF(A412="","",", ")</f>
        <v/>
      </c>
      <c r="R410" s="1"/>
      <c r="S410" s="39" t="str">
        <f aca="true">IF(OFFSET(INDIRECT(A364),4,0,1,1)="","",OFFSET(INDIRECT(A364),4,0,1,1))</f>
        <v/>
      </c>
      <c r="T410" s="39" t="str">
        <f aca="true">IF(OFFSET(INDIRECT(A364),4,1,1,1)="","",OFFSET(INDIRECT(A364),4,1,1,1))</f>
        <v/>
      </c>
      <c r="U410" s="3" t="str">
        <f aca="false">LEFT(T410,1)</f>
        <v/>
      </c>
      <c r="V410" s="39" t="str">
        <f aca="true">IF(OFFSET(INDIRECT(A364),4,2,1,1)="","",OFFSET(INDIRECT(A364),4,2,1,1))</f>
        <v/>
      </c>
      <c r="W410" s="39" t="str">
        <f aca="true">IF(OFFSET(INDIRECT(A364),4,3,1,1)="","",OFFSET(INDIRECT(A364),4,3,1,1))</f>
        <v/>
      </c>
      <c r="X410" s="3" t="str">
        <f aca="false">IF(W410="","",CONCATENATE(S410,P366," ",T410," ",W410))</f>
        <v/>
      </c>
      <c r="Y410" s="3"/>
      <c r="Z410" s="3" t="str">
        <f aca="false">IF(W410="","",CONCATENATE(" ",Q392," ",S410," ",U410," ",W410))</f>
        <v/>
      </c>
      <c r="AA410" s="3"/>
      <c r="AB410" s="3"/>
      <c r="AC410" s="3" t="str">
        <f aca="false">IF(W410="","",IF(W411="",CONCATENATE(" ",Q367," ",S410,P366," ",U410,P366," ",W410),CONCATENATE(", ",S410,P366," ",U410,P366," ",W410)))</f>
        <v/>
      </c>
      <c r="AD410" s="3"/>
      <c r="AE410" s="3" t="str">
        <f aca="false">IF(W410="","",CONCATENATE(" ",Q367," ",T410," ",V410," ",W410))</f>
        <v/>
      </c>
      <c r="AF410" s="3" t="str">
        <f aca="false">UPPER(AE410)</f>
        <v/>
      </c>
      <c r="AG410" s="3"/>
      <c r="AH410" s="3" t="str">
        <f aca="false">IF(W410="","",IF(W411="",CONCATENATE(" ",Q367," ",S410,P366," ",W410),CONCATENATE(", ",S410,P366," ",W410)))</f>
        <v/>
      </c>
      <c r="AI410" s="3"/>
      <c r="AJ410" s="1"/>
    </row>
    <row r="411" customFormat="false" ht="14.6" hidden="false" customHeight="false" outlineLevel="0" collapsed="false">
      <c r="A411" s="3" t="s">
        <v>25</v>
      </c>
      <c r="B411" s="3" t="s">
        <v>26</v>
      </c>
      <c r="C411" s="3" t="s">
        <v>27</v>
      </c>
      <c r="D411" s="3" t="s">
        <v>28</v>
      </c>
      <c r="E411" s="3" t="s">
        <v>29</v>
      </c>
      <c r="F411" s="3" t="s">
        <v>30</v>
      </c>
      <c r="G411" s="3" t="s">
        <v>31</v>
      </c>
      <c r="H411" s="3"/>
      <c r="I411" s="3" t="s">
        <v>359</v>
      </c>
      <c r="J411" s="3"/>
      <c r="K411" s="3"/>
      <c r="L411" s="3"/>
      <c r="M411" s="3"/>
      <c r="N411" s="3"/>
      <c r="O411" s="3"/>
      <c r="P411" s="3"/>
      <c r="Q411" s="3"/>
      <c r="R411" s="1"/>
      <c r="S411" s="39" t="str">
        <f aca="true">IF(OFFSET(INDIRECT(A364),5,0,1,1)="","",OFFSET(INDIRECT(A364),5,0,1,1))</f>
        <v/>
      </c>
      <c r="T411" s="39" t="str">
        <f aca="true">IF(OFFSET(INDIRECT(A364),5,1,1,1)="","",OFFSET(INDIRECT(A364),5,1,1,1))</f>
        <v/>
      </c>
      <c r="U411" s="3" t="str">
        <f aca="false">LEFT(T411,1)</f>
        <v/>
      </c>
      <c r="V411" s="39" t="str">
        <f aca="true">IF(OFFSET(INDIRECT(A364),5,2,1,1)="","",OFFSET(INDIRECT(A364),5,2,1,1))</f>
        <v/>
      </c>
      <c r="W411" s="39" t="str">
        <f aca="true">IF(OFFSET(INDIRECT(A364),5,3,1,1)="","",OFFSET(INDIRECT(A364),5,3,1,1))</f>
        <v/>
      </c>
      <c r="X411" s="3" t="str">
        <f aca="false">IF(W411="","",CONCATENATE(S411,P366," ",T411," ",W411))</f>
        <v/>
      </c>
      <c r="Y411" s="3"/>
      <c r="Z411" s="3" t="str">
        <f aca="false">IF(W411="","",CONCATENATE(" ",Q392," ",S411," ",U411," ",W411))</f>
        <v/>
      </c>
      <c r="AA411" s="3"/>
      <c r="AB411" s="3"/>
      <c r="AC411" s="3" t="str">
        <f aca="false">IF(W411="","",IF(W412="",CONCATENATE(" ",Q367," ",S411,P366," ",U411,P366," ",W411),CONCATENATE(", ",S411,P366," ",U411,P366," ",W411)))</f>
        <v/>
      </c>
      <c r="AD411" s="3"/>
      <c r="AE411" s="3" t="str">
        <f aca="false">IF(W411="","",CONCATENATE(" ",Q367," ",T411," ",V411," ",W411))</f>
        <v/>
      </c>
      <c r="AF411" s="3" t="str">
        <f aca="false">UPPER(AE411)</f>
        <v/>
      </c>
      <c r="AG411" s="3"/>
      <c r="AH411" s="3" t="str">
        <f aca="false">IF(W411="","",IF(W412="",CONCATENATE(" ",Q367," ",S411,P366," ",W411),CONCATENATE(", ",S411,P366," ",W411)))</f>
        <v/>
      </c>
      <c r="AI411" s="3"/>
      <c r="AJ411" s="1"/>
    </row>
    <row r="412" customFormat="false" ht="15" hidden="false" customHeight="true" outlineLevel="0" collapsed="false">
      <c r="A412" s="39" t="str">
        <f aca="false">IF(Form!$B$61="","",Form!$B$61)</f>
        <v/>
      </c>
      <c r="B412" s="39" t="str">
        <f aca="false">IF(Form!$C$61="","",Form!$C$61)</f>
        <v/>
      </c>
      <c r="C412" s="39" t="str">
        <f aca="false">IF(Form!$D$61="","",Form!$D$61)</f>
        <v/>
      </c>
      <c r="D412" s="39" t="str">
        <f aca="false">IF(Form!$E$61="","",Form!$E$61)</f>
        <v/>
      </c>
      <c r="E412" s="39" t="str">
        <f aca="false">IF(Form!$F$61="","",Form!$F$61)</f>
        <v/>
      </c>
      <c r="F412" s="39" t="str">
        <f aca="false">IF(Form!$G$61="","",Form!$G$61)</f>
        <v/>
      </c>
      <c r="G412" s="39" t="str">
        <f aca="false">IF(Form!$H$61="","",Form!$H$61)</f>
        <v/>
      </c>
      <c r="H412" s="3"/>
      <c r="I412" s="171" t="str">
        <f aca="false">CONCATENATE(IF(A412="","",A412),IF(B412="","",B412),IF(C412="","",C412),IF(D412="","",D412),IF(E412="","",E412),IF(F412="","",F412),IF(G412="","",G412))</f>
        <v/>
      </c>
      <c r="J412" s="171"/>
      <c r="K412" s="171"/>
      <c r="L412" s="171"/>
      <c r="M412" s="171"/>
      <c r="N412" s="171"/>
      <c r="O412" s="171"/>
      <c r="P412" s="113"/>
      <c r="Q412" s="113"/>
      <c r="R412" s="1"/>
      <c r="S412" s="39" t="str">
        <f aca="true">IF(OFFSET(INDIRECT(A364),6,0,1,1)="","",OFFSET(INDIRECT(A364),6,0,1,1))</f>
        <v/>
      </c>
      <c r="T412" s="39" t="str">
        <f aca="true">IF(OFFSET(INDIRECT(A364),6,1,1,1)="","",OFFSET(INDIRECT(A364),6,1,1,1))</f>
        <v/>
      </c>
      <c r="U412" s="3" t="str">
        <f aca="false">LEFT(T412,1)</f>
        <v/>
      </c>
      <c r="V412" s="39" t="str">
        <f aca="true">IF(OFFSET(INDIRECT(A364),6,2,1,1)="","",OFFSET(INDIRECT(A364),6,2,1,1))</f>
        <v/>
      </c>
      <c r="W412" s="39" t="str">
        <f aca="true">IF(OFFSET(INDIRECT(A364),6,3,1,1)="","",OFFSET(INDIRECT(A364),6,3,1,1))</f>
        <v/>
      </c>
      <c r="X412" s="3" t="str">
        <f aca="false">IF(W412="","",CONCATENATE(S412,P366," ",T412," ",W412))</f>
        <v/>
      </c>
      <c r="Y412" s="3"/>
      <c r="Z412" s="3" t="str">
        <f aca="false">IF(W412="","",CONCATENATE(" ",Q392," ",S412," ",U412," ",W412))</f>
        <v/>
      </c>
      <c r="AA412" s="3"/>
      <c r="AB412" s="3"/>
      <c r="AC412" s="3" t="str">
        <f aca="false">IF(W412="","",IF(W413="",CONCATENATE(" ",Q367," ",S412,P366," ",U412,P366," ",W412),CONCATENATE(", ",S412,P366," ",U412,P366," ",W412)))</f>
        <v/>
      </c>
      <c r="AD412" s="3"/>
      <c r="AE412" s="3" t="str">
        <f aca="false">IF(W412="","",CONCATENATE(" ",Q367," ",T412," ",V412," ",W412))</f>
        <v/>
      </c>
      <c r="AF412" s="3" t="str">
        <f aca="false">UPPER(AE412)</f>
        <v/>
      </c>
      <c r="AG412" s="3"/>
      <c r="AH412" s="3" t="str">
        <f aca="false">IF(W412="","",IF(W413="",CONCATENATE(" ",Q367," ",S412,P366," ",W412),CONCATENATE(", ",S412,P366," ",W412)))</f>
        <v/>
      </c>
      <c r="AI412" s="3"/>
      <c r="AJ412" s="1"/>
    </row>
    <row r="413" customFormat="false" ht="14.6" hidden="false" customHeight="false" outlineLevel="0" collapsed="false">
      <c r="A413" s="3"/>
      <c r="B413" s="3"/>
      <c r="C413" s="3"/>
      <c r="D413" s="3"/>
      <c r="E413" s="3"/>
      <c r="F413" s="3"/>
      <c r="G413" s="3"/>
      <c r="H413" s="3"/>
      <c r="I413" s="3"/>
      <c r="J413" s="3"/>
      <c r="K413" s="3"/>
      <c r="L413" s="174"/>
      <c r="M413" s="174"/>
      <c r="N413" s="3"/>
      <c r="O413" s="3"/>
      <c r="P413" s="3"/>
      <c r="Q413" s="3"/>
      <c r="R413" s="1"/>
      <c r="S413" s="184" t="str">
        <f aca="true">IF(OFFSET(INDIRECT(A364),55,0,1,1)="","",OFFSET(INDIRECT(A364),55,0,1,1))</f>
        <v/>
      </c>
      <c r="T413" s="184"/>
    </row>
    <row r="414" customFormat="false" ht="14.6" hidden="false" customHeight="false" outlineLevel="0" collapsed="false">
      <c r="A414" s="3"/>
      <c r="B414" s="3"/>
      <c r="C414" s="3"/>
      <c r="D414" s="3"/>
      <c r="E414" s="3"/>
      <c r="F414" s="3"/>
      <c r="G414" s="3"/>
      <c r="H414" s="3"/>
      <c r="I414" s="3" t="s">
        <v>360</v>
      </c>
      <c r="J414" s="3"/>
      <c r="K414" s="3"/>
      <c r="L414" s="174"/>
      <c r="M414" s="174"/>
      <c r="N414" s="3"/>
      <c r="O414" s="3"/>
      <c r="P414" s="3"/>
      <c r="Q414" s="3"/>
      <c r="R414" s="1"/>
      <c r="S414" s="184" t="str">
        <f aca="true">IF(OFFSET(INDIRECT(A364),63,3,1,1)="","",OFFSET(INDIRECT(A364),63,3,1,1))</f>
        <v/>
      </c>
      <c r="T414" s="184"/>
    </row>
    <row r="415" customFormat="false" ht="15" hidden="false" customHeight="true" outlineLevel="0" collapsed="false">
      <c r="A415" s="3"/>
      <c r="B415" s="3"/>
      <c r="C415" s="3"/>
      <c r="D415" s="3"/>
      <c r="E415" s="3"/>
      <c r="F415" s="3"/>
      <c r="G415" s="3"/>
      <c r="H415" s="3"/>
      <c r="I415" s="176" t="str">
        <f aca="false">CONCATENATE(IF(A412="","",A412),IF(A412="","",CHAR(10)),IF(B412="","",B412),IF(C412="","",C412),IF(C412="","",CHAR(10)),IF(D412="","",D412),IF(D412="","",CHAR(10)),IF(E412="","",E412),IF(E412="","",CHAR(10)),IF(F412="","",F412),IF(F412="","",CHAR(10)),IF(G412="","",G412))</f>
        <v/>
      </c>
      <c r="J415" s="176"/>
      <c r="K415" s="176"/>
      <c r="L415" s="174"/>
      <c r="M415" s="174"/>
      <c r="N415" s="3"/>
      <c r="O415" s="3"/>
      <c r="P415" s="3"/>
      <c r="Q415" s="3"/>
      <c r="R415" s="1"/>
      <c r="S415" s="184" t="str">
        <f aca="true">IF(OFFSET(INDIRECT(A364),83,5,1,1)="","",OFFSET(INDIRECT(A364),83,5,1,1))</f>
        <v/>
      </c>
      <c r="T415" s="184"/>
    </row>
    <row r="416" customFormat="false" ht="14.6" hidden="false" customHeight="false" outlineLevel="0" collapsed="false">
      <c r="A416" s="3"/>
      <c r="B416" s="3"/>
      <c r="C416" s="3"/>
      <c r="D416" s="3"/>
      <c r="E416" s="3"/>
      <c r="F416" s="3"/>
      <c r="G416" s="3"/>
      <c r="H416" s="3"/>
      <c r="I416" s="176"/>
      <c r="J416" s="176"/>
      <c r="K416" s="176"/>
      <c r="L416" s="174"/>
      <c r="M416" s="174"/>
      <c r="N416" s="3"/>
      <c r="O416" s="3"/>
      <c r="P416" s="3"/>
      <c r="Q416" s="3"/>
      <c r="R416" s="1"/>
      <c r="S416" s="184"/>
      <c r="T416" s="184"/>
    </row>
    <row r="417" customFormat="false" ht="14.6" hidden="false" customHeight="false" outlineLevel="0" collapsed="false">
      <c r="A417" s="3"/>
      <c r="B417" s="3"/>
      <c r="C417" s="3"/>
      <c r="D417" s="3"/>
      <c r="E417" s="3"/>
      <c r="F417" s="3"/>
      <c r="G417" s="3"/>
      <c r="H417" s="3"/>
      <c r="I417" s="176"/>
      <c r="J417" s="176"/>
      <c r="K417" s="176"/>
      <c r="L417" s="174"/>
      <c r="M417" s="174"/>
      <c r="N417" s="3"/>
      <c r="O417" s="3"/>
      <c r="P417" s="3"/>
      <c r="Q417" s="3"/>
      <c r="R417" s="1"/>
      <c r="S417" s="185" t="str">
        <f aca="false">CONCATENATE(IF(S413="","",CONCATENATE(S413,", ")),IF(S414="","",CONCATENATE(S414,", ")),IF(S415="","",CONCATENATE(S415,", ")))</f>
        <v/>
      </c>
      <c r="T417" s="185"/>
      <c r="U417" s="185"/>
      <c r="V417" s="185"/>
      <c r="W417" s="185"/>
      <c r="X417" s="185"/>
    </row>
    <row r="418" customFormat="false" ht="14.6" hidden="false" customHeight="false" outlineLevel="0" collapsed="false">
      <c r="A418" s="3"/>
      <c r="B418" s="3"/>
      <c r="C418" s="3"/>
      <c r="D418" s="3"/>
      <c r="E418" s="3"/>
      <c r="F418" s="3"/>
      <c r="G418" s="3"/>
      <c r="H418" s="3"/>
      <c r="I418" s="176"/>
      <c r="J418" s="176"/>
      <c r="K418" s="176"/>
      <c r="L418" s="3"/>
      <c r="M418" s="3"/>
      <c r="N418" s="3"/>
      <c r="O418" s="3"/>
      <c r="P418" s="3"/>
      <c r="Q418" s="3"/>
      <c r="R418" s="1"/>
    </row>
    <row r="419" customFormat="false" ht="14.6" hidden="false" customHeight="false" outlineLevel="0" collapsed="false">
      <c r="A419" s="3"/>
      <c r="B419" s="3"/>
      <c r="C419" s="3"/>
      <c r="D419" s="3"/>
      <c r="E419" s="3"/>
      <c r="F419" s="3"/>
      <c r="G419" s="3"/>
      <c r="H419" s="3"/>
      <c r="I419" s="176"/>
      <c r="J419" s="176"/>
      <c r="K419" s="176"/>
      <c r="L419" s="3"/>
      <c r="M419" s="3"/>
      <c r="N419" s="3"/>
      <c r="O419" s="3"/>
      <c r="P419" s="3"/>
      <c r="Q419" s="3"/>
      <c r="R419" s="1"/>
    </row>
    <row r="420" customFormat="false" ht="14.6" hidden="false" customHeight="false" outlineLevel="0" collapsed="false">
      <c r="A420" s="3"/>
      <c r="B420" s="3"/>
      <c r="C420" s="3"/>
      <c r="D420" s="3"/>
      <c r="E420" s="3"/>
      <c r="F420" s="3"/>
      <c r="G420" s="3"/>
      <c r="H420" s="3"/>
      <c r="I420" s="176"/>
      <c r="J420" s="176"/>
      <c r="K420" s="176"/>
      <c r="L420" s="3"/>
      <c r="M420" s="3"/>
      <c r="N420" s="3"/>
      <c r="O420" s="3"/>
      <c r="P420" s="3"/>
      <c r="Q420" s="3"/>
      <c r="R420" s="1"/>
    </row>
    <row r="421" customFormat="false" ht="14.6" hidden="false" customHeight="false" outlineLevel="0" collapsed="false">
      <c r="A421" s="3"/>
      <c r="B421" s="3"/>
      <c r="C421" s="3"/>
      <c r="D421" s="3"/>
      <c r="E421" s="3"/>
      <c r="F421" s="3"/>
      <c r="G421" s="3"/>
      <c r="H421" s="3"/>
      <c r="I421" s="174"/>
      <c r="J421" s="174"/>
      <c r="K421" s="174"/>
      <c r="L421" s="3"/>
      <c r="M421" s="3"/>
      <c r="N421" s="3"/>
      <c r="O421" s="3"/>
      <c r="P421" s="3"/>
      <c r="Q421" s="3"/>
      <c r="R421" s="1"/>
    </row>
    <row r="422" customFormat="false" ht="14.6" hidden="false" customHeight="false" outlineLevel="0" collapsed="false">
      <c r="A422" s="157" t="s">
        <v>374</v>
      </c>
      <c r="B422" s="157"/>
      <c r="C422" s="3"/>
      <c r="D422" s="3"/>
      <c r="E422" s="3"/>
      <c r="F422" s="3"/>
      <c r="G422" s="3"/>
      <c r="H422" s="3"/>
      <c r="I422" s="3"/>
      <c r="J422" s="3"/>
      <c r="K422" s="3"/>
      <c r="L422" s="3"/>
      <c r="M422" s="3"/>
      <c r="N422" s="3"/>
      <c r="O422" s="3"/>
      <c r="P422" s="3"/>
      <c r="Q422" s="3" t="str">
        <f aca="false">IF(A424="","",", ")</f>
        <v>,</v>
      </c>
      <c r="R422" s="1"/>
    </row>
    <row r="423" customFormat="false" ht="14.6" hidden="false" customHeight="false" outlineLevel="0" collapsed="false">
      <c r="A423" s="3" t="s">
        <v>25</v>
      </c>
      <c r="B423" s="3" t="s">
        <v>26</v>
      </c>
      <c r="C423" s="3" t="s">
        <v>27</v>
      </c>
      <c r="D423" s="3" t="s">
        <v>28</v>
      </c>
      <c r="E423" s="3" t="s">
        <v>29</v>
      </c>
      <c r="F423" s="3" t="s">
        <v>30</v>
      </c>
      <c r="G423" s="3" t="s">
        <v>31</v>
      </c>
      <c r="H423" s="3"/>
      <c r="I423" s="3" t="s">
        <v>359</v>
      </c>
      <c r="J423" s="3"/>
      <c r="K423" s="3"/>
      <c r="L423" s="3"/>
      <c r="M423" s="3"/>
      <c r="N423" s="3"/>
      <c r="O423" s="3"/>
      <c r="P423" s="3"/>
      <c r="Q423" s="3"/>
      <c r="R423" s="1"/>
    </row>
    <row r="424" customFormat="false" ht="15" hidden="false" customHeight="true" outlineLevel="0" collapsed="false">
      <c r="A424" s="39" t="str">
        <f aca="false">IF(Form!$B$65="","",Form!$B$65)</f>
        <v>Third Surveyor</v>
      </c>
      <c r="B424" s="39" t="str">
        <f aca="false">IF(Form!$C$65="","",Form!$C$65)</f>
        <v/>
      </c>
      <c r="C424" s="39" t="str">
        <f aca="false">IF(Form!$D$65="","",Form!$D$65)</f>
        <v/>
      </c>
      <c r="D424" s="39" t="str">
        <f aca="false">IF(Form!$E$65="","",Form!$E$65)</f>
        <v/>
      </c>
      <c r="E424" s="39" t="str">
        <f aca="false">IF(Form!$F$65="","",Form!$F$65)</f>
        <v/>
      </c>
      <c r="F424" s="39" t="str">
        <f aca="false">IF(Form!$G$65="","",Form!$G$65)</f>
        <v/>
      </c>
      <c r="G424" s="39" t="str">
        <f aca="false">IF(Form!$H$65="","",Form!$H$65)</f>
        <v/>
      </c>
      <c r="H424" s="3"/>
      <c r="I424" s="171" t="str">
        <f aca="false">CONCATENATE(IF(A424="","",A424),IF(B424="","",B424),IF(C424="","",C424),IF(D424="","",D424),IF(E424="","",E424),IF(F424="","",F424),IF(G424="","",G424))</f>
        <v>Third Surveyor</v>
      </c>
      <c r="J424" s="171"/>
      <c r="K424" s="171"/>
      <c r="L424" s="171"/>
      <c r="M424" s="171"/>
      <c r="N424" s="171"/>
      <c r="O424" s="171"/>
      <c r="P424" s="113"/>
      <c r="Q424" s="113"/>
      <c r="R424" s="1"/>
    </row>
    <row r="425" customFormat="false" ht="14.6" hidden="false" customHeight="false" outlineLevel="0" collapsed="false">
      <c r="A425" s="3"/>
      <c r="B425" s="3"/>
      <c r="C425" s="3"/>
      <c r="D425" s="3"/>
      <c r="E425" s="3"/>
      <c r="F425" s="3"/>
      <c r="G425" s="3"/>
      <c r="H425" s="3"/>
      <c r="I425" s="3"/>
      <c r="J425" s="3"/>
      <c r="K425" s="3"/>
      <c r="L425" s="174"/>
      <c r="M425" s="174"/>
      <c r="N425" s="3"/>
      <c r="O425" s="3"/>
      <c r="P425" s="3"/>
      <c r="Q425" s="3"/>
      <c r="R425" s="1"/>
    </row>
    <row r="426" customFormat="false" ht="14.6" hidden="false" customHeight="false" outlineLevel="0" collapsed="false">
      <c r="A426" s="3"/>
      <c r="B426" s="3"/>
      <c r="C426" s="3"/>
      <c r="D426" s="3"/>
      <c r="E426" s="3"/>
      <c r="F426" s="3"/>
      <c r="G426" s="3"/>
      <c r="H426" s="3"/>
      <c r="I426" s="3" t="s">
        <v>360</v>
      </c>
      <c r="J426" s="3"/>
      <c r="K426" s="3"/>
      <c r="L426" s="174"/>
      <c r="M426" s="174"/>
      <c r="N426" s="3"/>
      <c r="O426" s="3"/>
      <c r="P426" s="3"/>
      <c r="Q426" s="3"/>
      <c r="R426" s="1"/>
    </row>
    <row r="427" customFormat="false" ht="15" hidden="false" customHeight="true" outlineLevel="0" collapsed="false">
      <c r="A427" s="3"/>
      <c r="B427" s="3"/>
      <c r="C427" s="3"/>
      <c r="D427" s="3"/>
      <c r="E427" s="3"/>
      <c r="F427" s="3"/>
      <c r="G427" s="3"/>
      <c r="H427" s="3"/>
      <c r="I427" s="176" t="str">
        <f aca="false">CONCATENATE(IF(A424="","",A424),IF(A424="","",CHAR(10)),IF(B424="","",B424),IF(C424="","",C424),IF(C424="","",CHAR(10)),IF(D424="","",D424),IF(D424="","",CHAR(10)),IF(E424="","",E424),IF(E424="","",CHAR(10)),IF(F424="","",F424),IF(F424="","",CHAR(10)),IF(G424="","",G424))</f>
        <v>Third Surveyor</v>
      </c>
      <c r="J427" s="176"/>
      <c r="K427" s="176"/>
      <c r="L427" s="174"/>
      <c r="M427" s="174"/>
      <c r="N427" s="3"/>
      <c r="O427" s="3"/>
      <c r="P427" s="3"/>
      <c r="Q427" s="3"/>
      <c r="R427" s="1"/>
    </row>
    <row r="428" customFormat="false" ht="14.6" hidden="false" customHeight="false" outlineLevel="0" collapsed="false">
      <c r="A428" s="3"/>
      <c r="B428" s="3"/>
      <c r="C428" s="3"/>
      <c r="D428" s="3"/>
      <c r="E428" s="3"/>
      <c r="F428" s="3"/>
      <c r="G428" s="3"/>
      <c r="H428" s="3"/>
      <c r="I428" s="176"/>
      <c r="J428" s="176"/>
      <c r="K428" s="176"/>
      <c r="L428" s="174"/>
      <c r="M428" s="174"/>
      <c r="N428" s="3"/>
      <c r="O428" s="3"/>
      <c r="P428" s="3"/>
      <c r="Q428" s="3"/>
      <c r="R428" s="1"/>
    </row>
    <row r="429" customFormat="false" ht="14.6" hidden="false" customHeight="false" outlineLevel="0" collapsed="false">
      <c r="A429" s="3"/>
      <c r="B429" s="3"/>
      <c r="C429" s="3"/>
      <c r="D429" s="3"/>
      <c r="E429" s="3"/>
      <c r="F429" s="3"/>
      <c r="G429" s="3"/>
      <c r="H429" s="3"/>
      <c r="I429" s="176"/>
      <c r="J429" s="176"/>
      <c r="K429" s="176"/>
      <c r="L429" s="174"/>
      <c r="M429" s="174"/>
      <c r="N429" s="3"/>
      <c r="O429" s="3"/>
      <c r="P429" s="3"/>
      <c r="Q429" s="3"/>
      <c r="R429" s="1"/>
    </row>
    <row r="430" customFormat="false" ht="14.6" hidden="false" customHeight="false" outlineLevel="0" collapsed="false">
      <c r="A430" s="3"/>
      <c r="B430" s="3"/>
      <c r="C430" s="3"/>
      <c r="D430" s="3"/>
      <c r="E430" s="3"/>
      <c r="F430" s="3"/>
      <c r="G430" s="3"/>
      <c r="H430" s="3"/>
      <c r="I430" s="176"/>
      <c r="J430" s="176"/>
      <c r="K430" s="176"/>
      <c r="L430" s="3"/>
      <c r="M430" s="3"/>
      <c r="N430" s="3"/>
      <c r="O430" s="3"/>
      <c r="P430" s="3"/>
      <c r="Q430" s="3"/>
      <c r="R430" s="1"/>
    </row>
    <row r="431" customFormat="false" ht="14.6" hidden="false" customHeight="false" outlineLevel="0" collapsed="false">
      <c r="A431" s="3"/>
      <c r="B431" s="3"/>
      <c r="C431" s="3"/>
      <c r="D431" s="3"/>
      <c r="E431" s="3"/>
      <c r="F431" s="3"/>
      <c r="G431" s="3"/>
      <c r="H431" s="3"/>
      <c r="I431" s="176"/>
      <c r="J431" s="176"/>
      <c r="K431" s="176"/>
      <c r="L431" s="3"/>
      <c r="M431" s="3"/>
      <c r="N431" s="3"/>
      <c r="O431" s="3"/>
      <c r="P431" s="3"/>
      <c r="Q431" s="3"/>
      <c r="R431" s="1"/>
    </row>
    <row r="432" customFormat="false" ht="14.6" hidden="false" customHeight="false" outlineLevel="0" collapsed="false">
      <c r="A432" s="3"/>
      <c r="B432" s="3"/>
      <c r="C432" s="3"/>
      <c r="D432" s="3"/>
      <c r="E432" s="3"/>
      <c r="F432" s="3"/>
      <c r="G432" s="3"/>
      <c r="H432" s="3"/>
      <c r="I432" s="176"/>
      <c r="J432" s="176"/>
      <c r="K432" s="176"/>
      <c r="L432" s="3"/>
      <c r="M432" s="3"/>
      <c r="N432" s="3"/>
      <c r="O432" s="3"/>
      <c r="P432" s="3"/>
      <c r="Q432" s="3"/>
      <c r="R432" s="1"/>
    </row>
    <row r="433" customFormat="false" ht="14.6" hidden="false" customHeight="false" outlineLevel="0" collapsed="false">
      <c r="A433" s="3"/>
      <c r="B433" s="3"/>
      <c r="C433" s="3"/>
      <c r="D433" s="3"/>
      <c r="E433" s="3"/>
      <c r="F433" s="3"/>
      <c r="G433" s="3"/>
      <c r="H433" s="3"/>
      <c r="I433" s="174"/>
      <c r="J433" s="174"/>
      <c r="K433" s="174"/>
      <c r="L433" s="3"/>
      <c r="M433" s="3"/>
      <c r="N433" s="3"/>
      <c r="O433" s="3"/>
      <c r="P433" s="3"/>
      <c r="Q433" s="3"/>
      <c r="R433" s="1"/>
    </row>
    <row r="434" customFormat="false" ht="14.6" hidden="false" customHeight="false" outlineLevel="0" collapsed="false">
      <c r="A434" s="157" t="s">
        <v>375</v>
      </c>
      <c r="B434" s="157"/>
      <c r="C434" s="3"/>
      <c r="D434" s="3"/>
      <c r="E434" s="3"/>
      <c r="F434" s="3"/>
      <c r="G434" s="3"/>
      <c r="H434" s="3"/>
      <c r="I434" s="3"/>
      <c r="J434" s="3"/>
      <c r="K434" s="3"/>
      <c r="L434" s="3"/>
      <c r="M434" s="3"/>
      <c r="N434" s="3"/>
      <c r="O434" s="3"/>
      <c r="P434" s="3"/>
      <c r="Q434" s="3" t="str">
        <f aca="false">IF(A436="","",", ")</f>
        <v>,</v>
      </c>
      <c r="R434" s="1"/>
    </row>
    <row r="435" customFormat="false" ht="14.6" hidden="false" customHeight="false" outlineLevel="0" collapsed="false">
      <c r="A435" s="3" t="s">
        <v>25</v>
      </c>
      <c r="B435" s="3" t="s">
        <v>26</v>
      </c>
      <c r="C435" s="3" t="s">
        <v>27</v>
      </c>
      <c r="D435" s="3" t="s">
        <v>28</v>
      </c>
      <c r="E435" s="3" t="s">
        <v>29</v>
      </c>
      <c r="F435" s="3" t="s">
        <v>30</v>
      </c>
      <c r="G435" s="3" t="s">
        <v>31</v>
      </c>
      <c r="H435" s="3"/>
      <c r="I435" s="3" t="s">
        <v>359</v>
      </c>
      <c r="J435" s="3"/>
      <c r="K435" s="3"/>
      <c r="L435" s="3"/>
      <c r="M435" s="3"/>
      <c r="N435" s="3"/>
      <c r="O435" s="3"/>
      <c r="P435" s="3"/>
      <c r="Q435" s="3"/>
      <c r="R435" s="1"/>
    </row>
    <row r="436" customFormat="false" ht="15" hidden="false" customHeight="true" outlineLevel="0" collapsed="false">
      <c r="A436" s="39" t="str">
        <f aca="false">IF(Form!$B$69="","",Form!$B$69)</f>
        <v>Company</v>
      </c>
      <c r="B436" s="39" t="str">
        <f aca="false">IF(Form!$C$69="","",Form!$C$69)</f>
        <v>House No</v>
      </c>
      <c r="C436" s="39" t="str">
        <f aca="false">IF(Form!$D$69="","",Form!$D$69)</f>
        <v>Road</v>
      </c>
      <c r="D436" s="39" t="str">
        <f aca="false">IF(Form!$E$69="","",Form!$E$69)</f>
        <v>Spare</v>
      </c>
      <c r="E436" s="39" t="str">
        <f aca="false">IF(Form!$F$69="","",Form!$F$69)</f>
        <v>Town</v>
      </c>
      <c r="F436" s="39" t="str">
        <f aca="false">IF(Form!$G$69="","",Form!$G$69)</f>
        <v>County</v>
      </c>
      <c r="G436" s="39" t="str">
        <f aca="false">IF(Form!$H$69="","",Form!$H$69)</f>
        <v>Post Code</v>
      </c>
      <c r="H436" s="3"/>
      <c r="I436" s="171" t="str">
        <f aca="false">CONCATENATE(IF(A436="","",A436),IF(B436="","",B436),IF(C436="","",C436),IF(D436="","",D436),IF(E436="","",E436),IF(F436="","",F436),IF(G436="","",G436))</f>
        <v>CompanyHouse NoRoadSpareTownCountyPost Code</v>
      </c>
      <c r="J436" s="171"/>
      <c r="K436" s="171"/>
      <c r="L436" s="171"/>
      <c r="M436" s="171"/>
      <c r="N436" s="171"/>
      <c r="O436" s="171"/>
      <c r="P436" s="113"/>
      <c r="Q436" s="113"/>
      <c r="R436" s="1"/>
    </row>
    <row r="437" customFormat="false" ht="14.6" hidden="false" customHeight="false" outlineLevel="0" collapsed="false">
      <c r="A437" s="3"/>
      <c r="B437" s="3"/>
      <c r="C437" s="3"/>
      <c r="D437" s="3"/>
      <c r="E437" s="3"/>
      <c r="F437" s="3"/>
      <c r="G437" s="3"/>
      <c r="H437" s="3"/>
      <c r="I437" s="3"/>
      <c r="J437" s="3"/>
      <c r="K437" s="3"/>
      <c r="L437" s="174"/>
      <c r="M437" s="174"/>
      <c r="N437" s="3"/>
      <c r="O437" s="3"/>
      <c r="P437" s="3"/>
      <c r="Q437" s="3"/>
      <c r="R437" s="1"/>
    </row>
    <row r="438" customFormat="false" ht="14.6" hidden="false" customHeight="false" outlineLevel="0" collapsed="false">
      <c r="A438" s="3"/>
      <c r="B438" s="3"/>
      <c r="C438" s="3"/>
      <c r="D438" s="3"/>
      <c r="E438" s="3"/>
      <c r="F438" s="3"/>
      <c r="G438" s="3"/>
      <c r="H438" s="3"/>
      <c r="I438" s="3" t="s">
        <v>360</v>
      </c>
      <c r="J438" s="3"/>
      <c r="K438" s="3"/>
      <c r="L438" s="174"/>
      <c r="M438" s="174"/>
      <c r="N438" s="3"/>
      <c r="O438" s="3"/>
      <c r="P438" s="3"/>
      <c r="Q438" s="3"/>
      <c r="R438" s="1"/>
    </row>
    <row r="439" customFormat="false" ht="15" hidden="false" customHeight="true" outlineLevel="0" collapsed="false">
      <c r="A439" s="3"/>
      <c r="B439" s="3"/>
      <c r="C439" s="3"/>
      <c r="D439" s="3"/>
      <c r="E439" s="3"/>
      <c r="F439" s="3"/>
      <c r="G439" s="3"/>
      <c r="H439" s="3"/>
      <c r="I439" s="176" t="str">
        <f aca="false">CONCATENATE(IF(A436="","",A436),IF(A436="","",CHAR(10)),IF(B436="","",B436),IF(C436="","",C436),IF(C436="","",CHAR(10)),IF(D436="","",D436),IF(D436="","",CHAR(10)),IF(E436="","",E436),IF(E436="","",CHAR(10)),IF(F436="","",F436),IF(F436="","",CHAR(10)),IF(G436="","",G436))</f>
        <v>Company
House NoRoad
Spare
Town
County
Post Code</v>
      </c>
      <c r="J439" s="176"/>
      <c r="K439" s="176"/>
      <c r="L439" s="174"/>
      <c r="M439" s="174"/>
      <c r="N439" s="3"/>
      <c r="O439" s="3"/>
      <c r="P439" s="3"/>
      <c r="Q439" s="3"/>
      <c r="R439" s="1"/>
    </row>
    <row r="440" customFormat="false" ht="14.6" hidden="false" customHeight="false" outlineLevel="0" collapsed="false">
      <c r="A440" s="3"/>
      <c r="B440" s="3"/>
      <c r="C440" s="3"/>
      <c r="D440" s="3"/>
      <c r="E440" s="3"/>
      <c r="F440" s="3"/>
      <c r="G440" s="3"/>
      <c r="H440" s="3"/>
      <c r="I440" s="176"/>
      <c r="J440" s="176"/>
      <c r="K440" s="176"/>
      <c r="L440" s="174"/>
      <c r="M440" s="174"/>
      <c r="N440" s="3"/>
      <c r="O440" s="3"/>
      <c r="P440" s="3"/>
      <c r="Q440" s="3"/>
      <c r="R440" s="1"/>
    </row>
    <row r="441" customFormat="false" ht="14.6" hidden="false" customHeight="false" outlineLevel="0" collapsed="false">
      <c r="A441" s="3"/>
      <c r="B441" s="3"/>
      <c r="C441" s="3"/>
      <c r="D441" s="3"/>
      <c r="E441" s="3"/>
      <c r="F441" s="3"/>
      <c r="G441" s="3"/>
      <c r="H441" s="3"/>
      <c r="I441" s="176"/>
      <c r="J441" s="176"/>
      <c r="K441" s="176"/>
      <c r="L441" s="174"/>
      <c r="M441" s="174"/>
      <c r="N441" s="3"/>
      <c r="O441" s="3"/>
      <c r="P441" s="3"/>
      <c r="Q441" s="3"/>
      <c r="R441" s="1"/>
    </row>
    <row r="442" customFormat="false" ht="14.6" hidden="false" customHeight="false" outlineLevel="0" collapsed="false">
      <c r="A442" s="3"/>
      <c r="B442" s="3"/>
      <c r="C442" s="3"/>
      <c r="D442" s="3"/>
      <c r="E442" s="3"/>
      <c r="F442" s="3"/>
      <c r="G442" s="3"/>
      <c r="H442" s="3"/>
      <c r="I442" s="176"/>
      <c r="J442" s="176"/>
      <c r="K442" s="176"/>
      <c r="L442" s="3"/>
      <c r="M442" s="3"/>
      <c r="N442" s="3"/>
      <c r="O442" s="3"/>
      <c r="P442" s="3"/>
      <c r="Q442" s="3"/>
      <c r="R442" s="1"/>
    </row>
    <row r="443" customFormat="false" ht="14.6" hidden="false" customHeight="false" outlineLevel="0" collapsed="false">
      <c r="A443" s="3"/>
      <c r="B443" s="3"/>
      <c r="C443" s="3"/>
      <c r="D443" s="3"/>
      <c r="E443" s="3"/>
      <c r="F443" s="3"/>
      <c r="G443" s="3"/>
      <c r="H443" s="3"/>
      <c r="I443" s="176"/>
      <c r="J443" s="176"/>
      <c r="K443" s="176"/>
      <c r="L443" s="3"/>
      <c r="M443" s="3"/>
      <c r="N443" s="3"/>
      <c r="O443" s="3"/>
      <c r="P443" s="3"/>
      <c r="Q443" s="3"/>
      <c r="R443" s="1"/>
    </row>
    <row r="444" customFormat="false" ht="14.6" hidden="false" customHeight="false" outlineLevel="0" collapsed="false">
      <c r="A444" s="3"/>
      <c r="B444" s="3"/>
      <c r="C444" s="3"/>
      <c r="D444" s="3"/>
      <c r="E444" s="3"/>
      <c r="F444" s="3"/>
      <c r="G444" s="3"/>
      <c r="H444" s="3"/>
      <c r="I444" s="176"/>
      <c r="J444" s="176"/>
      <c r="K444" s="176"/>
      <c r="L444" s="3"/>
      <c r="M444" s="3"/>
      <c r="N444" s="3"/>
      <c r="O444" s="3"/>
      <c r="P444" s="3"/>
      <c r="Q444" s="3"/>
      <c r="R444" s="1"/>
    </row>
    <row r="445" customFormat="false" ht="14.6" hidden="false" customHeight="false" outlineLevel="0" collapsed="false">
      <c r="A445" s="3"/>
      <c r="B445" s="3"/>
      <c r="C445" s="3"/>
      <c r="D445" s="3"/>
      <c r="E445" s="3"/>
      <c r="F445" s="3"/>
      <c r="G445" s="3"/>
      <c r="H445" s="3"/>
      <c r="I445" s="174"/>
      <c r="J445" s="174"/>
      <c r="K445" s="174"/>
      <c r="L445" s="3"/>
      <c r="M445" s="3"/>
      <c r="N445" s="3"/>
      <c r="O445" s="3"/>
      <c r="P445" s="3"/>
      <c r="Q445" s="3"/>
      <c r="R445" s="1"/>
    </row>
    <row r="446" customFormat="false" ht="15" hidden="false" customHeight="false" outlineLevel="0" collapsed="false">
      <c r="A446" s="142" t="s">
        <v>384</v>
      </c>
    </row>
    <row r="447" customFormat="false" ht="15" hidden="false" customHeight="false" outlineLevel="0" collapsed="false">
      <c r="A447" s="178" t="s">
        <v>385</v>
      </c>
      <c r="B447" s="179"/>
      <c r="C447" s="179"/>
      <c r="D447" s="1" t="n">
        <f aca="false">IF(B449="Male","owner",IF(B449="Female","owner",IF(B449="Married","owners",IF(B449="Plural","owners",IF(B449="Company","owners",)))))</f>
        <v>0</v>
      </c>
      <c r="E447" s="1"/>
      <c r="F447" s="1"/>
      <c r="G447" s="1"/>
      <c r="H447" s="1"/>
      <c r="I447" s="1" t="n">
        <f aca="false">IF(B449="Male","him",IF(B449="Female","her",IF(B449="Married","them",IF(B449="Plural","them",IF(B449="Company","them",)))))</f>
        <v>0</v>
      </c>
      <c r="J447" s="1" t="n">
        <f aca="false">IF(B449="Male","chooses",IF(B449="Female","chooses",IF(B449="Married","choose",IF(B449="Plural","choose",IF(B449="Company","choose",)))))</f>
        <v>0</v>
      </c>
      <c r="K447" s="1" t="n">
        <f aca="false">IF(B449="Male","exercises",IF(B449="Female","exercises",IF(B449="Married","exercise",IF(B449="Plural","exercise",IF(B449="Company","exercise",)))))</f>
        <v>0</v>
      </c>
      <c r="L447" s="1" t="n">
        <f aca="false">IF(B449="Male","requires",IF(B449="Female","requires",IF(B449="Married","require",IF(B449="Plural","require",IF(B449="Company","require",)))))</f>
        <v>0</v>
      </c>
      <c r="M447" s="1" t="n">
        <f aca="false">IF(B449="Male","am",IF(B449="Female","am",IF(B449="Married","are",IF(B449="Plural","are",IF(B449="Company","are",)))))</f>
        <v>0</v>
      </c>
      <c r="N447" s="1" t="n">
        <f aca="false">IF(B449="Male","I",IF(B449="Female","I",IF(B449="Married","we",IF(B449="Plural","we",IF(B449="Company","we",)))))</f>
        <v>0</v>
      </c>
      <c r="O447" s="1"/>
      <c r="P447" s="1"/>
      <c r="Q447" s="1"/>
      <c r="R447" s="1"/>
      <c r="S447" s="156" t="s">
        <v>364</v>
      </c>
      <c r="T447" s="156"/>
      <c r="U447" s="1" t="n">
        <f aca="false">IF(X448="Male","his",IF(X448="Female","her"))</f>
        <v>0</v>
      </c>
      <c r="V447" s="1"/>
      <c r="W447" s="1"/>
      <c r="X447" s="1"/>
      <c r="Y447" s="1"/>
      <c r="Z447" s="1"/>
      <c r="AA447" s="1"/>
      <c r="AB447" s="1"/>
      <c r="AC447" s="1" t="str">
        <f aca="false">IF(S448="","",".")</f>
        <v/>
      </c>
      <c r="AD447" s="1"/>
      <c r="AE447" s="1"/>
      <c r="AF447" s="1"/>
      <c r="AG447" s="1"/>
    </row>
    <row r="448" customFormat="false" ht="14.6" hidden="false" customHeight="false" outlineLevel="0" collapsed="false">
      <c r="A448" s="157" t="n">
        <f aca="false">IF(B449="Male","Adjoining Owner",IF(B449="Female","Adjoining Owner",IF(B449="Married","Adjoining Owners",IF(B449="Plural","Adjoining Owners",IF(B449="Company","Adjoining Owners",)))))</f>
        <v>0</v>
      </c>
      <c r="B448" s="157"/>
      <c r="C448" s="158" t="s">
        <v>165</v>
      </c>
      <c r="D448" s="73" t="n">
        <f aca="false">A448</f>
        <v>0</v>
      </c>
      <c r="E448" s="73"/>
      <c r="F448" s="73" t="str">
        <f aca="false">CONCATENATE("(",A448,")")</f>
        <v>(0)</v>
      </c>
      <c r="G448" s="73"/>
      <c r="H448" s="3" t="n">
        <f aca="false">IF(B449="Male","Owner",IF(B449="Female","Owner",IF(B449="Married","Owners",IF(B449="Plural","Owners",IF(B449="Company","Owners",)))))</f>
        <v>0</v>
      </c>
      <c r="I448" s="3" t="n">
        <f aca="false">IF(B449="Male","I",IF(B449="Female","I",IF(B449="Married","we",IF(B449="Plural","we",IF(B449="Company","we",)))))</f>
        <v>0</v>
      </c>
      <c r="J448" s="3" t="n">
        <f aca="false">IF(B449="Male","Adjoining Owner's",IF(B449="Female","Adjoining Owner's",IF(B449="Married","Adjoining Owners'",IF(B449="Plural","Adjoining Owners'",IF(B449="Company","Adjoining Owners'",)))))</f>
        <v>0</v>
      </c>
      <c r="K448" s="3"/>
      <c r="L448" s="3"/>
      <c r="M448" s="3" t="n">
        <f aca="false">IF(B449="Male","me",IF(B449="Female","me",IF(B449="Married","us",IF(B449="Plural","us",IF(B449="Company","us",)))))</f>
        <v>0</v>
      </c>
      <c r="N448" s="3" t="n">
        <f aca="false">IF(B449="Male","myself",IF(B449="Female","myself",IF(B449="Married","ourselves",IF(B449="Plural","ourselves",IF(B449="Company","ourselves",)))))</f>
        <v>0</v>
      </c>
      <c r="O448" s="3" t="n">
        <f aca="false">IF(B449="Male","is",IF(B449="Female","is",IF(B449="Married","are",IF(B449="Plural","are",IF(B449="Company","are",)))))</f>
        <v>0</v>
      </c>
      <c r="P448" s="150" t="str">
        <f aca="false">IF(A451="","",".")</f>
        <v/>
      </c>
      <c r="Q448" s="3"/>
      <c r="R448" s="1"/>
      <c r="S448" s="159" t="str">
        <f aca="true">IF(OFFSET(INDIRECT(A446),42,0,1,1)="","",OFFSET(INDIRECT(A446),42,0,1,1))</f>
        <v/>
      </c>
      <c r="T448" s="159" t="str">
        <f aca="true">IF(OFFSET(INDIRECT(A446),42,1,1,1)="","",OFFSET(INDIRECT(A446),42,1,1,1))</f>
        <v/>
      </c>
      <c r="U448" s="3" t="str">
        <f aca="false">LEFT(T448,1)</f>
        <v/>
      </c>
      <c r="V448" s="159" t="str">
        <f aca="true">IF(OFFSET(INDIRECT(A446),42,2,1,1)="","",OFFSET(INDIRECT(A446),42,2,1,1))</f>
        <v/>
      </c>
      <c r="W448" s="159" t="str">
        <f aca="true">IF(OFFSET(INDIRECT(A446),42,3,1,1)="","",OFFSET(INDIRECT(A446),42,3,1,1))</f>
        <v/>
      </c>
      <c r="X448" s="159" t="str">
        <f aca="true">IF(OFFSET(INDIRECT(A446),42,5,1,1)="","",OFFSET(INDIRECT(A446),42,5,1,1))</f>
        <v/>
      </c>
      <c r="Y448" s="1" t="str">
        <f aca="false">CONCATENATE(S448,AC447," ",T448," ",W448)</f>
        <v>  </v>
      </c>
      <c r="Z448" s="1"/>
      <c r="AA448" s="1"/>
      <c r="AB448" s="1"/>
      <c r="AC448" s="1"/>
      <c r="AD448" s="1"/>
      <c r="AE448" s="1"/>
      <c r="AF448" s="1"/>
      <c r="AG448" s="1"/>
    </row>
    <row r="449" customFormat="false" ht="14.6" hidden="false" customHeight="false" outlineLevel="0" collapsed="false">
      <c r="A449" s="161" t="s">
        <v>338</v>
      </c>
      <c r="B449" s="39" t="str">
        <f aca="true">IF(OFFSET(INDIRECT(A446),2,5,1,1)="","",OFFSET(INDIRECT(A446),2,5,1,1))</f>
        <v/>
      </c>
      <c r="C449" s="39" t="str">
        <f aca="true">IF(OFFSET(INDIRECT(A446),5,5,1,1)="","",OFFSET(INDIRECT(A446),5,5,1,1))</f>
        <v/>
      </c>
      <c r="D449" s="3"/>
      <c r="E449" s="3" t="s">
        <v>339</v>
      </c>
      <c r="F449" s="3" t="s">
        <v>340</v>
      </c>
      <c r="G449" s="3" t="n">
        <f aca="false">IF(B449="Male","I",IF(B449="Female","I",IF(B449="Married","We",IF(B449="Plural","We",IF(B449="Company","We",)))))</f>
        <v>0</v>
      </c>
      <c r="H449" s="3" t="n">
        <f aca="false">IF(B449="Male","my",IF(B449="Female","my",IF(B449="Married","our",IF(B449="Plural","our",IF(B449="Company","our",)))))</f>
        <v>0</v>
      </c>
      <c r="I449" s="3" t="n">
        <f aca="false">IF(B449="Male","his",IF(B449="Female","her",IF(B449="Married","their",IF(B449="Plural","their",IF(B449="Company","their",)))))</f>
        <v>0</v>
      </c>
      <c r="J449" s="3" t="n">
        <f aca="false">IF(B449="Male","he",IF(B449="Female","she",IF(B449="Married","they",IF(B449="Plural","they",IF(B449="Company","they",)))))</f>
        <v>0</v>
      </c>
      <c r="K449" s="3" t="n">
        <f aca="false">IF(B449="Male","does",IF(B449="Female","does",IF(B449="Married","do",IF(B449="Plural","do",IF(B449="Company","do",)))))</f>
        <v>0</v>
      </c>
      <c r="L449" s="3" t="n">
        <f aca="false">IF(B449="Male","has",IF(B449="Female","has",IF(B449="Married","have",IF(B449="Plural","have",IF(B449="Company","have",)))))</f>
        <v>0</v>
      </c>
      <c r="M449" s="3" t="n">
        <f aca="false">IF(B449="Male","I am/am not",IF(B449="Female","I am/am not",IF(B449="Married","We are/are not",IF(B449="Plural","We are/are not",IF(B449="Company","We are/are not",)))))</f>
        <v>0</v>
      </c>
      <c r="N449" s="3" t="n">
        <f aca="false">IF(B449="Male","am/am not",IF(B449="Female","am/am not",IF(B449="Married","are/are not",IF(B449="Plural","are/are not",IF(B449="Company","are/are not",)))))</f>
        <v>0</v>
      </c>
      <c r="O449" s="3" t="n">
        <f aca="false">IF(B449="Male","myself",IF(B449="Female","myself",IF(B449="Married","ourselves",IF(B449="Plural","ourselves",IF(B449="Company","ourselves",)))))</f>
        <v>0</v>
      </c>
      <c r="P449" s="150" t="str">
        <f aca="false">IF(A452="","",".")</f>
        <v/>
      </c>
      <c r="Q449" s="150" t="str">
        <f aca="false">IF(A452="","","&amp;")</f>
        <v/>
      </c>
      <c r="R449" s="1"/>
      <c r="S449" s="159" t="str">
        <f aca="true">IF(OFFSET(INDIRECT(A446),45,0,1,1)="","",CONCATENATE((OFFSET(INDIRECT(A446),45,0,1,1)),", "))</f>
        <v/>
      </c>
      <c r="T449" s="159" t="str">
        <f aca="true">IF(OFFSET(INDIRECT(A446),45,1,1,1)="","",OFFSET(INDIRECT(A446),45,1,1,1))</f>
        <v/>
      </c>
      <c r="U449" s="159" t="str">
        <f aca="true">IF(OFFSET(INDIRECT(A446),45,2,1,1)="","",CONCATENATE(" ",(OFFSET(INDIRECT(A446),45,2,1,1)),", "))</f>
        <v/>
      </c>
      <c r="V449" s="159" t="str">
        <f aca="true">IF(OFFSET(INDIRECT(A446),45,3,1,1)="","",CONCATENATE((OFFSET(INDIRECT(A446),45,3,1,1)),", "))</f>
        <v/>
      </c>
      <c r="W449" s="159" t="str">
        <f aca="true">IF(OFFSET(INDIRECT(A446),45,4,1,1)="","",CONCATENATE((OFFSET(INDIRECT(A446),45,4,1,1)),", "))</f>
        <v/>
      </c>
      <c r="X449" s="159" t="str">
        <f aca="true">IF(OFFSET(INDIRECT(A446),45,5,1,1)="","",CONCATENATE((OFFSET(INDIRECT(A446),45,5,1,1)),", "))</f>
        <v/>
      </c>
      <c r="Y449" s="159" t="str">
        <f aca="true">IF(OFFSET(INDIRECT(A446),45,6,1,1)="","",OFFSET(INDIRECT(A446),45,6,1,1))</f>
        <v/>
      </c>
      <c r="Z449" s="1"/>
      <c r="AA449" s="162" t="str">
        <f aca="false">CONCATENATE(IF(S449="","",S449),IF(T449="","",T449),IF(U449="","",U449),IF(V449="","",V449),IF(W449="","",W449),IF(X449="","",X449),IF(Y449="","",Y449))</f>
        <v/>
      </c>
      <c r="AB449" s="162"/>
      <c r="AC449" s="162"/>
      <c r="AD449" s="162"/>
      <c r="AE449" s="162"/>
      <c r="AF449" s="162"/>
      <c r="AG449" s="162"/>
    </row>
    <row r="450" customFormat="false" ht="14.6" hidden="false" customHeight="false" outlineLevel="0" collapsed="false">
      <c r="A450" s="3" t="s">
        <v>2</v>
      </c>
      <c r="B450" s="3" t="s">
        <v>3</v>
      </c>
      <c r="C450" s="3" t="s">
        <v>342</v>
      </c>
      <c r="D450" s="3" t="s">
        <v>4</v>
      </c>
      <c r="E450" s="3" t="s">
        <v>5</v>
      </c>
      <c r="F450" s="3" t="s">
        <v>343</v>
      </c>
      <c r="G450" s="3"/>
      <c r="H450" s="3"/>
      <c r="I450" s="3"/>
      <c r="J450" s="3"/>
      <c r="K450" s="3" t="s">
        <v>344</v>
      </c>
      <c r="L450" s="3"/>
      <c r="M450" s="3" t="s">
        <v>345</v>
      </c>
      <c r="N450" s="3" t="s">
        <v>346</v>
      </c>
      <c r="O450" s="3"/>
      <c r="P450" s="3"/>
      <c r="Q450" s="3"/>
      <c r="R450" s="1"/>
      <c r="S450" s="159" t="str">
        <f aca="true">IF(OFFSET(INDIRECT(A446),45,0,1,1)="","",OFFSET(INDIRECT(A446),45,0,1,1))</f>
        <v/>
      </c>
      <c r="T450" s="159" t="str">
        <f aca="true">IF(OFFSET(INDIRECT(A446),45,1,1,1)="","",OFFSET(INDIRECT(A446),45,1,1,1))</f>
        <v/>
      </c>
      <c r="U450" s="159" t="str">
        <f aca="true">IF(OFFSET(INDIRECT(A446),45,2,1,1)="","",CONCATENATE(" ",OFFSET(INDIRECT(A446),45,2,1,1)))</f>
        <v/>
      </c>
      <c r="V450" s="159" t="str">
        <f aca="true">IF(OFFSET(INDIRECT(A446),45,3,1,1)="","",OFFSET(INDIRECT(A446),45,3,1,1))</f>
        <v/>
      </c>
      <c r="W450" s="159" t="str">
        <f aca="true">IF(OFFSET(INDIRECT(A446),45,4,1,1)="","",OFFSET(INDIRECT(A446),45,4,1,1))</f>
        <v/>
      </c>
      <c r="X450" s="159" t="str">
        <f aca="true">IF(OFFSET(INDIRECT(A446),45,5,1,1)="","",OFFSET(INDIRECT(A446),45,5,1,1))</f>
        <v/>
      </c>
      <c r="Y450" s="159" t="str">
        <f aca="true">IF(OFFSET(INDIRECT(A446),45,6,1,1)="","",OFFSET(INDIRECT(A446),45,6,1,1))</f>
        <v/>
      </c>
      <c r="Z450" s="1"/>
      <c r="AA450" s="1"/>
      <c r="AB450" s="1"/>
      <c r="AC450" s="1"/>
      <c r="AD450" s="1"/>
      <c r="AE450" s="1"/>
      <c r="AF450" s="1"/>
      <c r="AG450" s="1"/>
    </row>
    <row r="451" customFormat="false" ht="15" hidden="false" customHeight="false" outlineLevel="0" collapsed="false">
      <c r="A451" s="39" t="str">
        <f aca="true">IF(OFFSET(INDIRECT(A446),2,0,1,1)="","",OFFSET(INDIRECT(A446),2,0,1,1))</f>
        <v/>
      </c>
      <c r="B451" s="39" t="str">
        <f aca="true">IF(OFFSET(INDIRECT(A446),2,1,1,1)="","",OFFSET(INDIRECT(A446),2,1,1,1))</f>
        <v/>
      </c>
      <c r="C451" s="3" t="str">
        <f aca="false">LEFT(B451,1)</f>
        <v/>
      </c>
      <c r="D451" s="39" t="str">
        <f aca="true">IF(OFFSET(INDIRECT(A446),2,2,1,1)="","",OFFSET(INDIRECT(A446),2,2,1,1))</f>
        <v/>
      </c>
      <c r="E451" s="39" t="str">
        <f aca="true">IF(OFFSET(INDIRECT(A446),2,3,1,1)="","",OFFSET(INDIRECT(A446),2,3,1,1))</f>
        <v/>
      </c>
      <c r="F451" s="3" t="str">
        <f aca="false">CONCATENATE(A451,P448," ",B451," ",E451)</f>
        <v>  </v>
      </c>
      <c r="G451" s="3"/>
      <c r="H451" s="3" t="str">
        <f aca="false">CONCATENATE(A451," ",C451," ",E451)</f>
        <v>  </v>
      </c>
      <c r="I451" s="3"/>
      <c r="J451" s="3"/>
      <c r="K451" s="3" t="str">
        <f aca="false">CONCATENATE(A451,P448," ",C451,P448," ",E451)</f>
        <v>  </v>
      </c>
      <c r="L451" s="3"/>
      <c r="M451" s="3" t="str">
        <f aca="false">CONCATENATE(B451," ",D451," ",E451)</f>
        <v>  </v>
      </c>
      <c r="N451" s="3" t="str">
        <f aca="false">UPPER(M451)</f>
        <v>  </v>
      </c>
      <c r="O451" s="3"/>
      <c r="P451" s="3" t="str">
        <f aca="false">CONCATENATE(A451,P448," ",E451)</f>
        <v> </v>
      </c>
      <c r="Q451" s="3"/>
      <c r="R451" s="1"/>
      <c r="S451" s="1"/>
      <c r="T451" s="1"/>
      <c r="U451" s="1"/>
      <c r="V451" s="1"/>
      <c r="W451" s="1"/>
      <c r="X451" s="1"/>
      <c r="Y451" s="1"/>
      <c r="Z451" s="1"/>
      <c r="AA451" s="1"/>
      <c r="AB451" s="1"/>
      <c r="AC451" s="1"/>
      <c r="AD451" s="1"/>
      <c r="AE451" s="1"/>
      <c r="AF451" s="1"/>
      <c r="AG451" s="1"/>
    </row>
    <row r="452" customFormat="false" ht="15" hidden="false" customHeight="false" outlineLevel="0" collapsed="false">
      <c r="A452" s="39" t="str">
        <f aca="true">IF(OFFSET(INDIRECT(A446),3,0,1,1)="","",OFFSET(INDIRECT(A446),3,0,1,1))</f>
        <v/>
      </c>
      <c r="B452" s="39" t="str">
        <f aca="true">IF(OFFSET(INDIRECT(A446),3,1,1,1)="","",OFFSET(INDIRECT(A446),3,1,1,1))</f>
        <v/>
      </c>
      <c r="C452" s="3" t="str">
        <f aca="false">LEFT(B452,1)</f>
        <v/>
      </c>
      <c r="D452" s="39" t="str">
        <f aca="true">IF(OFFSET(INDIRECT(A446),3,2,1,1)="","",OFFSET(INDIRECT(A446),3,2,1,1))</f>
        <v/>
      </c>
      <c r="E452" s="39" t="str">
        <f aca="true">IF(OFFSET(INDIRECT(A446),3,3,1,1)="","",OFFSET(INDIRECT(A446),3,3,1,1))</f>
        <v/>
      </c>
      <c r="F452" s="3" t="str">
        <f aca="false">CONCATENATE(A452,P449," ",B452," ",E452)</f>
        <v>  </v>
      </c>
      <c r="G452" s="3"/>
      <c r="H452" s="3" t="str">
        <f aca="false">CONCATENATE(" ",Q449," ",A452," ",C452," ",E452)</f>
        <v>    </v>
      </c>
      <c r="I452" s="3"/>
      <c r="J452" s="3"/>
      <c r="K452" s="3" t="str">
        <f aca="false">CONCATENATE(" ",Q449," ",A452,P449," ",C452,P449," ",E452)</f>
        <v>    </v>
      </c>
      <c r="L452" s="3"/>
      <c r="M452" s="3" t="str">
        <f aca="false">CONCATENATE(" ",Q449," ",B452," ",D452," ",E452)</f>
        <v>    </v>
      </c>
      <c r="N452" s="3" t="str">
        <f aca="false">UPPER(M452)</f>
        <v>    </v>
      </c>
      <c r="O452" s="3"/>
      <c r="P452" s="3" t="str">
        <f aca="false">CONCATENATE(" ",Q449," ",A452,P449," ",E452)</f>
        <v>   </v>
      </c>
      <c r="Q452" s="3"/>
      <c r="R452" s="1"/>
      <c r="S452" s="156" t="s">
        <v>365</v>
      </c>
      <c r="T452" s="156"/>
      <c r="U452" s="1" t="n">
        <f aca="false">IF(X453="Male","his",IF(X453="Female","her"))</f>
        <v>0</v>
      </c>
      <c r="V452" s="1"/>
      <c r="W452" s="1"/>
      <c r="X452" s="1"/>
      <c r="Y452" s="1"/>
      <c r="Z452" s="1"/>
      <c r="AA452" s="1"/>
      <c r="AB452" s="1"/>
      <c r="AC452" s="1" t="str">
        <f aca="false">IF(S453="","",".")</f>
        <v/>
      </c>
      <c r="AD452" s="1"/>
      <c r="AE452" s="1"/>
      <c r="AF452" s="1"/>
      <c r="AG452" s="1"/>
    </row>
    <row r="453" customFormat="false" ht="14.6" hidden="false" customHeight="false" outlineLevel="0" collapsed="false">
      <c r="A453" s="3"/>
      <c r="B453" s="3"/>
      <c r="C453" s="3"/>
      <c r="D453" s="3"/>
      <c r="E453" s="3"/>
      <c r="F453" s="3"/>
      <c r="G453" s="3"/>
      <c r="H453" s="3"/>
      <c r="I453" s="3"/>
      <c r="J453" s="3"/>
      <c r="K453" s="3" t="str">
        <f aca="false">CONCATENATE(A451,P448," &amp; ",A452,P449," ",C451,P448," ",E451)</f>
        <v> &amp;   </v>
      </c>
      <c r="L453" s="3"/>
      <c r="M453" s="3"/>
      <c r="N453" s="3"/>
      <c r="O453" s="3"/>
      <c r="P453" s="3" t="str">
        <f aca="false">CONCATENATE(A451,P448," &amp; ",A452,P449," ",E451)</f>
        <v> &amp;  </v>
      </c>
      <c r="Q453" s="3"/>
      <c r="R453" s="1"/>
      <c r="S453" s="180" t="str">
        <f aca="true">IF(OFFSET(INDIRECT(A446),48,0,1,1)="","",OFFSET(INDIRECT(A446),48,0,1,1))</f>
        <v/>
      </c>
      <c r="T453" s="180" t="str">
        <f aca="true">IF(OFFSET(INDIRECT(A446),48,1,1,1)="","",OFFSET(INDIRECT(A446),48,1,1,1))</f>
        <v/>
      </c>
      <c r="U453" s="3" t="str">
        <f aca="false">LEFT(T453,1)</f>
        <v/>
      </c>
      <c r="V453" s="180" t="str">
        <f aca="true">IF(OFFSET(INDIRECT(A446),48,2,1,1)="","",OFFSET(INDIRECT(A446),48,2,1,1))</f>
        <v/>
      </c>
      <c r="W453" s="180" t="str">
        <f aca="true">IF(OFFSET(INDIRECT(A446),48,3,1,1)="","",OFFSET(INDIRECT(A446),48,3,1,1))</f>
        <v/>
      </c>
      <c r="X453" s="180" t="str">
        <f aca="true">IF(OFFSET(INDIRECT(A446),48,5,1,1)="","",OFFSET(INDIRECT(A446),48,5,1,1))</f>
        <v/>
      </c>
      <c r="Y453" s="1" t="str">
        <f aca="false">CONCATENATE(S453,AC452," ",T453," ",W453)</f>
        <v>  </v>
      </c>
      <c r="Z453" s="1"/>
      <c r="AA453" s="1"/>
      <c r="AB453" s="1"/>
      <c r="AC453" s="1"/>
      <c r="AD453" s="1"/>
      <c r="AE453" s="1"/>
      <c r="AF453" s="1"/>
      <c r="AG453" s="1"/>
    </row>
    <row r="454" customFormat="false" ht="15" hidden="false" customHeight="true" outlineLevel="0" collapsed="false">
      <c r="A454" s="73" t="s">
        <v>351</v>
      </c>
      <c r="B454" s="73"/>
      <c r="C454" s="168" t="str">
        <f aca="false">CONCATENATE(AF490,AF491,AF492,AF493,AF494)</f>
        <v>  </v>
      </c>
      <c r="D454" s="168"/>
      <c r="E454" s="168"/>
      <c r="F454" s="168"/>
      <c r="G454" s="168"/>
      <c r="H454" s="168"/>
      <c r="I454" s="168"/>
      <c r="J454" s="113"/>
      <c r="K454" s="3"/>
      <c r="L454" s="1"/>
      <c r="M454" s="1"/>
      <c r="N454" s="3"/>
      <c r="O454" s="3"/>
      <c r="P454" s="3"/>
      <c r="Q454" s="3"/>
      <c r="R454" s="1"/>
      <c r="S454" s="180" t="str">
        <f aca="true">IF(OFFSET(INDIRECT(A446),51,0,1,1)="","",CONCATENATE((OFFSET(INDIRECT(A446),51,0,1,1)),", "))</f>
        <v/>
      </c>
      <c r="T454" s="180" t="str">
        <f aca="true">IF(OFFSET(INDIRECT(A446),51,1,1,1)="","",OFFSET(INDIRECT(A446),51,1,1,1))</f>
        <v/>
      </c>
      <c r="U454" s="180" t="str">
        <f aca="true">IF(OFFSET(INDIRECT(A446),51,2,1,1)="","",CONCATENATE(" ",(OFFSET(INDIRECT(A446),51,2,1,1)),", "))</f>
        <v/>
      </c>
      <c r="V454" s="180" t="str">
        <f aca="true">IF(OFFSET(INDIRECT(A446),51,3,1,1)="","",CONCATENATE((OFFSET(INDIRECT(A446),51,3,1,1)),", "))</f>
        <v/>
      </c>
      <c r="W454" s="180" t="str">
        <f aca="true">IF(OFFSET(INDIRECT(A446),51,4,1,1)="","",CONCATENATE((OFFSET(INDIRECT(A446),51,4,1,1)),", "))</f>
        <v/>
      </c>
      <c r="X454" s="180" t="str">
        <f aca="true">IF(OFFSET(INDIRECT(A446),51,5,1,1)="","",CONCATENATE((OFFSET(INDIRECT(A446),51,5,1,1)),", "))</f>
        <v/>
      </c>
      <c r="Y454" s="180" t="str">
        <f aca="true">IF(OFFSET(INDIRECT(A446),51,6,1,1)="","",OFFSET(INDIRECT(A446),51,6,1,1))</f>
        <v/>
      </c>
      <c r="Z454" s="1"/>
      <c r="AA454" s="171" t="str">
        <f aca="false">CONCATENATE(IF(S454="","",S454),IF(T454="","",T454),IF(U454="","",U454),IF(V454="","",V454),IF(W454="","",W454),IF(X454="","",X454),IF(Y454="","",Y454))</f>
        <v/>
      </c>
      <c r="AB454" s="171"/>
      <c r="AC454" s="171"/>
      <c r="AD454" s="171"/>
      <c r="AE454" s="171"/>
      <c r="AF454" s="171"/>
      <c r="AG454" s="171"/>
    </row>
    <row r="455" customFormat="false" ht="14.6" hidden="false" customHeight="false" outlineLevel="0" collapsed="false">
      <c r="A455" s="3" t="s">
        <v>352</v>
      </c>
      <c r="B455" s="3"/>
      <c r="C455" s="73" t="str">
        <f aca="false">IF(B449="Married",K453,IF(B449="Company",E451,CONCATENATE(AC490,AC491,AC492,AC493,AC494)))</f>
        <v>  </v>
      </c>
      <c r="D455" s="73"/>
      <c r="E455" s="73"/>
      <c r="F455" s="73"/>
      <c r="G455" s="73"/>
      <c r="H455" s="73"/>
      <c r="I455" s="73"/>
      <c r="J455" s="73"/>
      <c r="K455" s="1"/>
      <c r="L455" s="3"/>
      <c r="M455" s="3"/>
      <c r="N455" s="3"/>
      <c r="O455" s="3"/>
      <c r="P455" s="3" t="str">
        <f aca="false">IF(B449="Married",P453,IF(B449="Company","Sir/Madam",CONCATENATE(AH490,AH491,AH492,AH493,AH494)))</f>
        <v> </v>
      </c>
      <c r="Q455" s="3"/>
      <c r="R455" s="1"/>
      <c r="S455" s="180" t="str">
        <f aca="true">IF(OFFSET(INDIRECT(A446),51,0,1,1)="","",OFFSET(INDIRECT(A446),51,0,1,1))</f>
        <v/>
      </c>
      <c r="T455" s="180" t="str">
        <f aca="true">IF(OFFSET(INDIRECT(A446),51,1,1,1)="","",OFFSET(INDIRECT(A446),51,1,1,1))</f>
        <v/>
      </c>
      <c r="U455" s="180" t="str">
        <f aca="true">IF(OFFSET(INDIRECT(A446),51,2,1,1)="","",CONCATENATE(" ",OFFSET(INDIRECT(A446),51,2,1,1)))</f>
        <v/>
      </c>
      <c r="V455" s="180" t="str">
        <f aca="true">IF(OFFSET(INDIRECT(A446),51,3,1,1)="","",OFFSET(INDIRECT(A446),51,3,1,1))</f>
        <v/>
      </c>
      <c r="W455" s="180" t="str">
        <f aca="true">IF(OFFSET(INDIRECT(A446),51,4,1,1)="","",OFFSET(INDIRECT(A446),51,4,1,1))</f>
        <v/>
      </c>
      <c r="X455" s="180" t="str">
        <f aca="true">IF(OFFSET(INDIRECT(A446),51,5,1,1)="","",OFFSET(INDIRECT(A446),51,5,1,1))</f>
        <v/>
      </c>
      <c r="Y455" s="180" t="str">
        <f aca="true">IF(OFFSET(INDIRECT(A446),51,6,1,1)="","",OFFSET(INDIRECT(A446),51,6,1,1))</f>
        <v/>
      </c>
      <c r="Z455" s="1"/>
      <c r="AA455" s="1"/>
      <c r="AB455" s="1"/>
      <c r="AC455" s="1"/>
      <c r="AD455" s="1"/>
      <c r="AE455" s="1"/>
      <c r="AF455" s="1"/>
      <c r="AG455" s="1"/>
    </row>
    <row r="456" customFormat="false" ht="14.6" hidden="false" customHeight="false" outlineLevel="0" collapsed="false">
      <c r="A456" s="161" t="s">
        <v>356</v>
      </c>
      <c r="B456" s="3"/>
      <c r="C456" s="73" t="str">
        <f aca="false">CONCATENATE("Dear ",P455)</f>
        <v>Dear  </v>
      </c>
      <c r="D456" s="73"/>
      <c r="E456" s="73"/>
      <c r="F456" s="73"/>
      <c r="G456" s="73"/>
      <c r="H456" s="73"/>
      <c r="I456" s="73"/>
      <c r="J456" s="73"/>
      <c r="K456" s="3"/>
      <c r="L456" s="3"/>
      <c r="M456" s="3"/>
      <c r="N456" s="3"/>
      <c r="O456" s="3"/>
      <c r="P456" s="3"/>
      <c r="Q456" s="150" t="str">
        <f aca="false">IF(A458="","",", ")</f>
        <v/>
      </c>
      <c r="R456" s="1"/>
      <c r="S456" s="1"/>
      <c r="T456" s="1"/>
      <c r="U456" s="1"/>
      <c r="V456" s="1"/>
      <c r="W456" s="1"/>
      <c r="X456" s="1"/>
      <c r="Y456" s="1"/>
      <c r="Z456" s="1"/>
      <c r="AA456" s="1"/>
      <c r="AB456" s="1"/>
      <c r="AC456" s="1"/>
      <c r="AD456" s="1"/>
      <c r="AE456" s="1"/>
      <c r="AF456" s="1"/>
      <c r="AG456" s="1"/>
    </row>
    <row r="457" customFormat="false" ht="14.6" hidden="false" customHeight="false" outlineLevel="0" collapsed="false">
      <c r="A457" s="3" t="s">
        <v>25</v>
      </c>
      <c r="B457" s="3" t="s">
        <v>26</v>
      </c>
      <c r="C457" s="3" t="s">
        <v>27</v>
      </c>
      <c r="D457" s="3" t="s">
        <v>28</v>
      </c>
      <c r="E457" s="3" t="s">
        <v>29</v>
      </c>
      <c r="F457" s="3" t="s">
        <v>30</v>
      </c>
      <c r="G457" s="3" t="s">
        <v>31</v>
      </c>
      <c r="H457" s="3"/>
      <c r="I457" s="3" t="s">
        <v>359</v>
      </c>
      <c r="J457" s="3"/>
      <c r="K457" s="3"/>
      <c r="L457" s="3"/>
      <c r="M457" s="3"/>
      <c r="N457" s="3"/>
      <c r="O457" s="3"/>
      <c r="P457" s="3"/>
      <c r="Q457" s="3"/>
      <c r="R457" s="1"/>
      <c r="S457" s="164" t="str">
        <f aca="false">CONCATENATE(IF(S450="","",S450),IF(S450="","",CHAR(10)),IF(T450="","",T450),IF(U450="","",U450),IF(U450="","",CHAR(10)),IF(V450="","",V450),IF(V450="","",CHAR(10)),IF(W450="","",W450),IF(W450="","",CHAR(10)),IF(X450="","",X450),IF(X450="","",CHAR(10)),IF(Y450="","",Y450))</f>
        <v/>
      </c>
      <c r="T457" s="164"/>
      <c r="U457" s="164"/>
      <c r="V457" s="1"/>
      <c r="W457" s="176" t="str">
        <f aca="false">CONCATENATE(IF(S455="","",S455),IF(S455="","",CHAR(10)),IF(T455="","",T455),IF(U455="","",U455),IF(U455="","",CHAR(10)),IF(V455="","",V455),IF(V455="","",CHAR(10)),IF(W455="","",W455),IF(W455="","",CHAR(10)),IF(X455="","",X455),IF(X455="","",CHAR(10)),IF(Y455="","",Y455))</f>
        <v/>
      </c>
      <c r="X457" s="176"/>
      <c r="Y457" s="176"/>
      <c r="Z457" s="1"/>
      <c r="AA457" s="1"/>
      <c r="AB457" s="1"/>
      <c r="AC457" s="1"/>
      <c r="AD457" s="1"/>
      <c r="AE457" s="1"/>
      <c r="AF457" s="1"/>
      <c r="AG457" s="1"/>
    </row>
    <row r="458" customFormat="false" ht="15" hidden="false" customHeight="true" outlineLevel="0" collapsed="false">
      <c r="A458" s="39" t="str">
        <f aca="true">IF(OFFSET(INDIRECT(A446),10,0,1,1)="","",CONCATENATE((OFFSET(INDIRECT(A446),10,0,1,1)),", "))</f>
        <v/>
      </c>
      <c r="B458" s="39" t="str">
        <f aca="true">IF(OFFSET(INDIRECT(A446),10,1,1,1)="","",OFFSET(INDIRECT(A446),10,1,1,1))</f>
        <v/>
      </c>
      <c r="C458" s="39" t="str">
        <f aca="true">IF(OFFSET(INDIRECT(A446),10,2,1,1)="","",CONCATENATE(" ",OFFSET(INDIRECT(A446),10,2,1,1),", "))</f>
        <v/>
      </c>
      <c r="D458" s="39" t="str">
        <f aca="true">IF(OFFSET(INDIRECT(A446),10,3,1,1)="","",CONCATENATE((OFFSET(INDIRECT(A446),10,3,1,1)),", "))</f>
        <v/>
      </c>
      <c r="E458" s="39" t="str">
        <f aca="true">IF(OFFSET(INDIRECT(A446),10,4,1,1)="","",CONCATENATE((OFFSET(INDIRECT(A446),10,4,1,1)),", "))</f>
        <v/>
      </c>
      <c r="F458" s="39" t="str">
        <f aca="true">IF(OFFSET(INDIRECT(A446),10,5,1,1)="","",CONCATENATE((OFFSET(INDIRECT(A446),10,5,1,1)),", "))</f>
        <v/>
      </c>
      <c r="G458" s="39" t="str">
        <f aca="true">IF(OFFSET(INDIRECT(A446),10,6,1,1)="","",OFFSET(INDIRECT(A446),10,6,1,1))</f>
        <v/>
      </c>
      <c r="H458" s="3"/>
      <c r="I458" s="171" t="str">
        <f aca="false">CONCATENATE(IF(A458="","",A458),IF(B458="","",B458),IF(C458="","",C458),IF(D458="","",D458),IF(E458="","",E458),IF(F458="","",F458),IF(G458="","",G458))</f>
        <v/>
      </c>
      <c r="J458" s="171"/>
      <c r="K458" s="171"/>
      <c r="L458" s="171"/>
      <c r="M458" s="171"/>
      <c r="N458" s="171"/>
      <c r="O458" s="171"/>
      <c r="P458" s="113"/>
      <c r="Q458" s="113"/>
      <c r="R458" s="1"/>
      <c r="S458" s="164"/>
      <c r="T458" s="164"/>
      <c r="U458" s="164"/>
      <c r="V458" s="1"/>
      <c r="W458" s="176"/>
      <c r="X458" s="176"/>
      <c r="Y458" s="176"/>
      <c r="Z458" s="1"/>
      <c r="AA458" s="1"/>
      <c r="AB458" s="1"/>
      <c r="AC458" s="1"/>
      <c r="AD458" s="1"/>
      <c r="AE458" s="1"/>
      <c r="AF458" s="1"/>
      <c r="AG458" s="1"/>
    </row>
    <row r="459" customFormat="false" ht="14.6" hidden="false" customHeight="false" outlineLevel="0" collapsed="false">
      <c r="A459" s="39" t="str">
        <f aca="true">IF(OFFSET(INDIRECT(A446),10,0,1,1)="","",OFFSET(INDIRECT(A446),10,0,1,1))</f>
        <v/>
      </c>
      <c r="B459" s="39" t="str">
        <f aca="true">IF(OFFSET(INDIRECT(A446),10,1,1,1)="","",OFFSET(INDIRECT(A446),10,1,1,1))</f>
        <v/>
      </c>
      <c r="C459" s="39" t="str">
        <f aca="true">IF(OFFSET(INDIRECT(A446),10,2,1,1)="","",CONCATENATE(" ",OFFSET(INDIRECT(A446),10,2,1,1)))</f>
        <v/>
      </c>
      <c r="D459" s="39" t="str">
        <f aca="true">IF(OFFSET(INDIRECT(A446),10,3,1,1)="","",OFFSET(INDIRECT(A446),10,3,1,1))</f>
        <v/>
      </c>
      <c r="E459" s="39" t="str">
        <f aca="true">IF(OFFSET(INDIRECT(A446),10,4,1,1)="","",OFFSET(INDIRECT(A446),10,4,1,1))</f>
        <v/>
      </c>
      <c r="F459" s="39" t="str">
        <f aca="true">IF(OFFSET(INDIRECT(A446),10,5,1,1)="","",OFFSET(INDIRECT(A446),10,5,1,1))</f>
        <v/>
      </c>
      <c r="G459" s="39" t="str">
        <f aca="true">IF(OFFSET(INDIRECT(A446),10,6,1,1)="","",OFFSET(INDIRECT(A446),10,6,1,1))</f>
        <v/>
      </c>
      <c r="H459" s="3"/>
      <c r="I459" s="3"/>
      <c r="J459" s="3"/>
      <c r="K459" s="3"/>
      <c r="L459" s="174"/>
      <c r="M459" s="174"/>
      <c r="N459" s="3"/>
      <c r="O459" s="3"/>
      <c r="P459" s="3"/>
      <c r="Q459" s="3"/>
      <c r="R459" s="1"/>
      <c r="S459" s="164"/>
      <c r="T459" s="164"/>
      <c r="U459" s="164"/>
      <c r="V459" s="1"/>
      <c r="W459" s="176"/>
      <c r="X459" s="176"/>
      <c r="Y459" s="176"/>
      <c r="Z459" s="1"/>
      <c r="AA459" s="1"/>
      <c r="AB459" s="1"/>
      <c r="AC459" s="1"/>
      <c r="AD459" s="1"/>
      <c r="AE459" s="1"/>
      <c r="AF459" s="1"/>
      <c r="AG459" s="1"/>
    </row>
    <row r="460" customFormat="false" ht="14.6" hidden="false" customHeight="false" outlineLevel="0" collapsed="false">
      <c r="A460" s="3" t="s">
        <v>295</v>
      </c>
      <c r="B460" s="3"/>
      <c r="C460" s="3"/>
      <c r="D460" s="3"/>
      <c r="E460" s="3"/>
      <c r="F460" s="3"/>
      <c r="G460" s="3"/>
      <c r="H460" s="3"/>
      <c r="I460" s="3" t="s">
        <v>360</v>
      </c>
      <c r="J460" s="3"/>
      <c r="K460" s="3"/>
      <c r="L460" s="174"/>
      <c r="M460" s="174"/>
      <c r="N460" s="3"/>
      <c r="O460" s="3"/>
      <c r="P460" s="3"/>
      <c r="Q460" s="3"/>
      <c r="R460" s="1"/>
      <c r="S460" s="164"/>
      <c r="T460" s="164"/>
      <c r="U460" s="164"/>
      <c r="V460" s="1"/>
      <c r="W460" s="176"/>
      <c r="X460" s="176"/>
      <c r="Y460" s="176"/>
      <c r="Z460" s="1"/>
      <c r="AA460" s="1"/>
      <c r="AB460" s="1"/>
      <c r="AC460" s="1"/>
      <c r="AD460" s="1"/>
      <c r="AE460" s="1"/>
      <c r="AF460" s="1"/>
      <c r="AG460" s="1"/>
    </row>
    <row r="461" customFormat="false" ht="15" hidden="false" customHeight="true" outlineLevel="0" collapsed="false">
      <c r="A461" s="1" t="str">
        <f aca="false">CONCATENATE(A460,"s")</f>
        <v>Leaseholders</v>
      </c>
      <c r="B461" s="3"/>
      <c r="C461" s="3"/>
      <c r="D461" s="3"/>
      <c r="E461" s="3"/>
      <c r="F461" s="3"/>
      <c r="G461" s="3"/>
      <c r="H461" s="3"/>
      <c r="I461" s="176" t="str">
        <f aca="false">CONCATENATE(IF(A459="","",A459),IF(A459="","",CHAR(10)),IF(B459="","",B459),IF(C459="","",C459),IF(C459="","",CHAR(10)),IF(D459="","",D459),IF(D459="","",CHAR(10)),IF(E459="","",E459),IF(E459="","",CHAR(10)),IF(F459="","",F459),IF(F459="","",CHAR(10)),IF(G459="","",G459))</f>
        <v/>
      </c>
      <c r="J461" s="176"/>
      <c r="K461" s="176"/>
      <c r="L461" s="174"/>
      <c r="M461" s="174"/>
      <c r="N461" s="3"/>
      <c r="O461" s="3"/>
      <c r="P461" s="3"/>
      <c r="Q461" s="3"/>
      <c r="R461" s="1"/>
      <c r="S461" s="164"/>
      <c r="T461" s="164"/>
      <c r="U461" s="164"/>
      <c r="V461" s="1"/>
      <c r="W461" s="176"/>
      <c r="X461" s="176"/>
      <c r="Y461" s="176"/>
      <c r="Z461" s="1"/>
      <c r="AA461" s="1"/>
      <c r="AB461" s="1"/>
      <c r="AC461" s="1"/>
      <c r="AD461" s="1"/>
      <c r="AE461" s="1"/>
      <c r="AF461" s="1"/>
      <c r="AG461" s="1"/>
    </row>
    <row r="462" customFormat="false" ht="14.6" hidden="false" customHeight="false" outlineLevel="0" collapsed="false">
      <c r="A462" s="3" t="s">
        <v>70</v>
      </c>
      <c r="B462" s="3"/>
      <c r="C462" s="3"/>
      <c r="D462" s="3"/>
      <c r="E462" s="3"/>
      <c r="F462" s="3"/>
      <c r="G462" s="3"/>
      <c r="H462" s="3"/>
      <c r="I462" s="176"/>
      <c r="J462" s="176"/>
      <c r="K462" s="176"/>
      <c r="L462" s="174"/>
      <c r="M462" s="174"/>
      <c r="N462" s="3"/>
      <c r="O462" s="3"/>
      <c r="P462" s="3"/>
      <c r="Q462" s="3"/>
      <c r="R462" s="1"/>
      <c r="S462" s="164"/>
      <c r="T462" s="164"/>
      <c r="U462" s="164"/>
      <c r="V462" s="1"/>
      <c r="W462" s="176"/>
      <c r="X462" s="176"/>
      <c r="Y462" s="176"/>
      <c r="Z462" s="1"/>
      <c r="AA462" s="1"/>
      <c r="AB462" s="1"/>
      <c r="AC462" s="1"/>
      <c r="AD462" s="1"/>
      <c r="AE462" s="1"/>
      <c r="AF462" s="1"/>
      <c r="AG462" s="1"/>
    </row>
    <row r="463" customFormat="false" ht="14.6" hidden="false" customHeight="false" outlineLevel="0" collapsed="false">
      <c r="A463" s="1" t="str">
        <f aca="false">CONCATENATE(A462,"s")</f>
        <v>Freeholders</v>
      </c>
      <c r="B463" s="3"/>
      <c r="C463" s="3"/>
      <c r="D463" s="3"/>
      <c r="E463" s="3"/>
      <c r="F463" s="3"/>
      <c r="G463" s="3"/>
      <c r="H463" s="3"/>
      <c r="I463" s="176"/>
      <c r="J463" s="176"/>
      <c r="K463" s="176"/>
      <c r="L463" s="174"/>
      <c r="M463" s="174"/>
      <c r="N463" s="3"/>
      <c r="O463" s="3"/>
      <c r="P463" s="3"/>
      <c r="Q463" s="3"/>
      <c r="R463" s="1"/>
      <c r="S463" s="1"/>
      <c r="T463" s="1"/>
      <c r="U463" s="1"/>
      <c r="V463" s="1"/>
      <c r="W463" s="1"/>
      <c r="X463" s="1"/>
      <c r="Y463" s="1"/>
      <c r="Z463" s="1"/>
      <c r="AA463" s="1"/>
      <c r="AB463" s="1"/>
      <c r="AC463" s="1"/>
      <c r="AD463" s="1"/>
      <c r="AE463" s="1"/>
      <c r="AF463" s="1"/>
      <c r="AG463" s="1"/>
    </row>
    <row r="464" customFormat="false" ht="14.6" hidden="false" customHeight="false" outlineLevel="0" collapsed="false">
      <c r="A464" s="3" t="s">
        <v>329</v>
      </c>
      <c r="B464" s="3"/>
      <c r="C464" s="3"/>
      <c r="D464" s="3"/>
      <c r="E464" s="3"/>
      <c r="F464" s="3"/>
      <c r="G464" s="3"/>
      <c r="H464" s="3"/>
      <c r="I464" s="176"/>
      <c r="J464" s="176"/>
      <c r="K464" s="176"/>
      <c r="L464" s="3"/>
      <c r="M464" s="3"/>
      <c r="N464" s="3"/>
      <c r="O464" s="3"/>
      <c r="P464" s="3"/>
      <c r="Q464" s="3"/>
      <c r="R464" s="1"/>
    </row>
    <row r="465" customFormat="false" ht="14.6" hidden="false" customHeight="false" outlineLevel="0" collapsed="false">
      <c r="A465" s="1" t="str">
        <f aca="false">IF(A464="Leaseholder &amp; Freeholder","Leaseholders &amp; Freeholders")</f>
        <v>Leaseholders &amp; Freeholders</v>
      </c>
      <c r="B465" s="3"/>
      <c r="C465" s="3"/>
      <c r="D465" s="3"/>
      <c r="E465" s="3"/>
      <c r="F465" s="3"/>
      <c r="G465" s="3"/>
      <c r="H465" s="3"/>
      <c r="I465" s="176"/>
      <c r="J465" s="176"/>
      <c r="K465" s="176"/>
      <c r="L465" s="3"/>
      <c r="M465" s="3"/>
      <c r="N465" s="3"/>
      <c r="O465" s="3"/>
      <c r="P465" s="3"/>
      <c r="Q465" s="3"/>
      <c r="R465" s="1"/>
      <c r="S465" s="150" t="s">
        <v>296</v>
      </c>
      <c r="T465" s="150"/>
    </row>
    <row r="466" customFormat="false" ht="15.75" hidden="false" customHeight="true" outlineLevel="0" collapsed="false">
      <c r="A466" s="1"/>
      <c r="B466" s="3"/>
      <c r="C466" s="3"/>
      <c r="D466" s="3"/>
      <c r="E466" s="3"/>
      <c r="F466" s="3"/>
      <c r="G466" s="3"/>
      <c r="H466" s="3"/>
      <c r="I466" s="176"/>
      <c r="J466" s="176"/>
      <c r="K466" s="176"/>
      <c r="L466" s="3"/>
      <c r="M466" s="3"/>
      <c r="N466" s="3"/>
      <c r="O466" s="3"/>
      <c r="P466" s="3"/>
      <c r="Q466" s="3"/>
      <c r="R466" s="1"/>
      <c r="S466" s="181" t="str">
        <f aca="false">CONCATENATE("Under Section 1(2), subject to your written consent",CHAR(10),"it is intended to build on the line of junction of the said lands a ",Form!AT74)</f>
        <v>Under Section 1(2), subject to your written consent
it is intended to build on the line of junction of the said lands a</v>
      </c>
      <c r="T466" s="181"/>
      <c r="U466" s="181"/>
      <c r="V466" s="181"/>
      <c r="W466" s="181"/>
      <c r="X466" s="181"/>
      <c r="Y466" s="181"/>
      <c r="Z466" s="181"/>
      <c r="AA466" s="181"/>
    </row>
    <row r="467" customFormat="false" ht="14.6" hidden="false" customHeight="false" outlineLevel="0" collapsed="false">
      <c r="A467" s="1"/>
      <c r="B467" s="3"/>
      <c r="C467" s="3"/>
      <c r="D467" s="3"/>
      <c r="E467" s="3"/>
      <c r="F467" s="3"/>
      <c r="G467" s="3"/>
      <c r="H467" s="3"/>
      <c r="I467" s="3"/>
      <c r="J467" s="3"/>
      <c r="K467" s="3"/>
      <c r="L467" s="3"/>
      <c r="M467" s="3"/>
      <c r="N467" s="3"/>
      <c r="O467" s="3"/>
      <c r="P467" s="3"/>
      <c r="Q467" s="3"/>
      <c r="R467" s="1"/>
      <c r="S467" s="181"/>
      <c r="T467" s="181"/>
      <c r="U467" s="181"/>
      <c r="V467" s="181"/>
      <c r="W467" s="181"/>
      <c r="X467" s="181"/>
      <c r="Y467" s="181"/>
      <c r="Z467" s="181"/>
      <c r="AA467" s="181"/>
    </row>
    <row r="468" customFormat="false" ht="14.6" hidden="false" customHeight="false" outlineLevel="0" collapsed="false">
      <c r="A468" s="157" t="s">
        <v>366</v>
      </c>
      <c r="B468" s="157"/>
      <c r="C468" s="3"/>
      <c r="D468" s="3"/>
      <c r="E468" s="3"/>
      <c r="F468" s="3"/>
      <c r="G468" s="3"/>
      <c r="H468" s="3"/>
      <c r="I468" s="3"/>
      <c r="J468" s="3"/>
      <c r="K468" s="3"/>
      <c r="L468" s="3"/>
      <c r="M468" s="3"/>
      <c r="N468" s="3"/>
      <c r="O468" s="3"/>
      <c r="P468" s="3"/>
      <c r="Q468" s="150" t="str">
        <f aca="false">IF(A470="","",", ")</f>
        <v/>
      </c>
      <c r="R468" s="1"/>
    </row>
    <row r="469" customFormat="false" ht="14.6" hidden="false" customHeight="false" outlineLevel="0" collapsed="false">
      <c r="A469" s="3" t="s">
        <v>25</v>
      </c>
      <c r="B469" s="3" t="s">
        <v>26</v>
      </c>
      <c r="C469" s="3" t="s">
        <v>27</v>
      </c>
      <c r="D469" s="3" t="s">
        <v>28</v>
      </c>
      <c r="E469" s="3" t="s">
        <v>29</v>
      </c>
      <c r="F469" s="3" t="s">
        <v>30</v>
      </c>
      <c r="G469" s="3" t="s">
        <v>31</v>
      </c>
      <c r="H469" s="3"/>
      <c r="I469" s="3" t="s">
        <v>359</v>
      </c>
      <c r="J469" s="3"/>
      <c r="K469" s="3"/>
      <c r="L469" s="3"/>
      <c r="M469" s="3"/>
      <c r="N469" s="3"/>
      <c r="O469" s="3"/>
      <c r="P469" s="3"/>
      <c r="Q469" s="3"/>
      <c r="R469" s="1"/>
      <c r="S469" s="150" t="s">
        <v>316</v>
      </c>
      <c r="T469" s="150"/>
    </row>
    <row r="470" customFormat="false" ht="15" hidden="false" customHeight="true" outlineLevel="0" collapsed="false">
      <c r="A470" s="39" t="str">
        <f aca="true">IF(OFFSET(INDIRECT(A446),17,0,1,1)="","",CONCATENATE((OFFSET(INDIRECT(A446),17,0,1,1)),", "))</f>
        <v/>
      </c>
      <c r="B470" s="39" t="str">
        <f aca="true">IF(OFFSET(INDIRECT(A446),17,1,1,1)="","",OFFSET(INDIRECT(A446),17,1,1,1))</f>
        <v/>
      </c>
      <c r="C470" s="39" t="str">
        <f aca="true">IF(OFFSET(INDIRECT(A446),17,2,1,1)="","",CONCATENATE(" ",(OFFSET(INDIRECT(A446),17,2,1,1)),", "))</f>
        <v/>
      </c>
      <c r="D470" s="39" t="str">
        <f aca="true">IF(OFFSET(INDIRECT(A446),17,3,1,1)="","",CONCATENATE((OFFSET(INDIRECT(A446),17,3,1,1)),", "))</f>
        <v/>
      </c>
      <c r="E470" s="39" t="str">
        <f aca="true">IF(OFFSET(INDIRECT(A446),17,4,1,1)="","",CONCATENATE((OFFSET(INDIRECT(A446),17,4,1,1)),", "))</f>
        <v/>
      </c>
      <c r="F470" s="39" t="str">
        <f aca="true">IF(OFFSET(INDIRECT(A446),17,5,1,1)="","",CONCATENATE((OFFSET(INDIRECT(A446),17,5,1,1)),", "))</f>
        <v/>
      </c>
      <c r="G470" s="39" t="str">
        <f aca="true">IF(OFFSET(INDIRECT(A446),17,6,1,1)="","",OFFSET(INDIRECT(A446),17,6,1,1))</f>
        <v/>
      </c>
      <c r="H470" s="3"/>
      <c r="I470" s="171" t="str">
        <f aca="false">CONCATENATE(IF(A470="","",A470),IF(B470="","",B470),IF(C470="","",C470),IF(D470="","",D470),IF(E470="","",E470),IF(F470="","",F470),IF(G470="","",G470))</f>
        <v/>
      </c>
      <c r="J470" s="171"/>
      <c r="K470" s="171"/>
      <c r="L470" s="171"/>
      <c r="M470" s="171"/>
      <c r="N470" s="171"/>
      <c r="O470" s="171"/>
      <c r="P470" s="113"/>
      <c r="Q470" s="113"/>
      <c r="R470" s="1"/>
      <c r="S470" s="181" t="str">
        <f aca="false">CONCATENATE("Under Section 1(5)",CHAR(10),"it is intended to build on the line of junction of the said lands a wall wholly on ",$H$12," land.")</f>
        <v>Under Section 1(5)
it is intended to build on the line of junction of the said lands a wall wholly on our land.</v>
      </c>
      <c r="T470" s="181"/>
      <c r="U470" s="181"/>
      <c r="V470" s="181"/>
      <c r="W470" s="181"/>
      <c r="X470" s="181"/>
      <c r="Y470" s="181"/>
      <c r="Z470" s="181"/>
      <c r="AA470" s="181"/>
    </row>
    <row r="471" customFormat="false" ht="14.6" hidden="false" customHeight="false" outlineLevel="0" collapsed="false">
      <c r="A471" s="39" t="str">
        <f aca="true">IF(OFFSET(INDIRECT(A446),17,0,1,1)="","",OFFSET(INDIRECT(A446),17,0,1,1))</f>
        <v/>
      </c>
      <c r="B471" s="39" t="str">
        <f aca="true">IF(OFFSET(INDIRECT(A446),17,1,1,1)="","",OFFSET(INDIRECT(A446),17,1,1,1))</f>
        <v/>
      </c>
      <c r="C471" s="39" t="str">
        <f aca="true">IF(OFFSET(INDIRECT(A446),17,2,1,1)="","",CONCATENATE(" ",(OFFSET(INDIRECT(A446),17,2,1,1))))</f>
        <v/>
      </c>
      <c r="D471" s="39" t="str">
        <f aca="true">IF(OFFSET(INDIRECT(A446),17,3,1,1)="","",OFFSET(INDIRECT(A446),17,3,1,1))</f>
        <v/>
      </c>
      <c r="E471" s="39" t="str">
        <f aca="true">IF(OFFSET(INDIRECT(A446),17,4,1,1)="","",OFFSET(INDIRECT(A446),17,4,1,1))</f>
        <v/>
      </c>
      <c r="F471" s="39" t="str">
        <f aca="true">IF(OFFSET(INDIRECT(A446),17,5,1,1)="","",OFFSET(INDIRECT(A446),17,5,1,1))</f>
        <v/>
      </c>
      <c r="G471" s="39" t="str">
        <f aca="true">IF(OFFSET(INDIRECT(A446),17,6,1,1)="","",OFFSET(INDIRECT(A446),17,6,1,1))</f>
        <v/>
      </c>
      <c r="H471" s="3"/>
      <c r="I471" s="3"/>
      <c r="J471" s="3"/>
      <c r="K471" s="3"/>
      <c r="L471" s="174"/>
      <c r="M471" s="174"/>
      <c r="N471" s="3"/>
      <c r="O471" s="3"/>
      <c r="P471" s="3"/>
      <c r="Q471" s="3"/>
      <c r="R471" s="1"/>
      <c r="S471" s="181"/>
      <c r="T471" s="181"/>
      <c r="U471" s="181"/>
      <c r="V471" s="181"/>
      <c r="W471" s="181"/>
      <c r="X471" s="181"/>
      <c r="Y471" s="181"/>
      <c r="Z471" s="181"/>
      <c r="AA471" s="181"/>
    </row>
    <row r="472" customFormat="false" ht="14.6" hidden="false" customHeight="false" outlineLevel="0" collapsed="false">
      <c r="A472" s="3"/>
      <c r="B472" s="3"/>
      <c r="C472" s="3"/>
      <c r="D472" s="3"/>
      <c r="E472" s="3"/>
      <c r="F472" s="3"/>
      <c r="G472" s="3"/>
      <c r="H472" s="3"/>
      <c r="I472" s="3" t="s">
        <v>360</v>
      </c>
      <c r="J472" s="3"/>
      <c r="K472" s="3"/>
      <c r="L472" s="174"/>
      <c r="M472" s="174"/>
      <c r="N472" s="3"/>
      <c r="O472" s="3"/>
      <c r="P472" s="3"/>
      <c r="Q472" s="3"/>
      <c r="R472" s="1"/>
    </row>
    <row r="473" customFormat="false" ht="15" hidden="false" customHeight="true" outlineLevel="0" collapsed="false">
      <c r="A473" s="3"/>
      <c r="B473" s="3"/>
      <c r="C473" s="3"/>
      <c r="D473" s="3"/>
      <c r="E473" s="3"/>
      <c r="F473" s="3"/>
      <c r="G473" s="3"/>
      <c r="H473" s="3"/>
      <c r="I473" s="176" t="str">
        <f aca="false">CONCATENATE(IF(A471="","",A471),IF(A471="","",CHAR(10)),IF(B471="","",B471),IF(C471="","",C471),IF(C471="","",CHAR(10)),IF(D471="","",D471),IF(D471="","",CHAR(10)),IF(E471="","",E471),IF(E471="","",CHAR(10)),IF(F471="","",F471),IF(F471="","",CHAR(10)),IF(G471="","",G471))</f>
        <v/>
      </c>
      <c r="J473" s="176"/>
      <c r="K473" s="176"/>
      <c r="L473" s="174"/>
      <c r="M473" s="174"/>
      <c r="N473" s="3"/>
      <c r="O473" s="3"/>
      <c r="P473" s="3"/>
      <c r="Q473" s="3"/>
      <c r="R473" s="1"/>
      <c r="S473" s="150" t="s">
        <v>367</v>
      </c>
      <c r="T473" s="150"/>
      <c r="U473" s="150"/>
    </row>
    <row r="474" customFormat="false" ht="15" hidden="false" customHeight="true" outlineLevel="0" collapsed="false">
      <c r="A474" s="3"/>
      <c r="B474" s="3"/>
      <c r="C474" s="3"/>
      <c r="D474" s="3"/>
      <c r="E474" s="3"/>
      <c r="F474" s="3"/>
      <c r="G474" s="3"/>
      <c r="H474" s="3"/>
      <c r="I474" s="176"/>
      <c r="J474" s="176"/>
      <c r="K474" s="176"/>
      <c r="L474" s="174"/>
      <c r="M474" s="174"/>
      <c r="N474" s="3"/>
      <c r="O474" s="3"/>
      <c r="P474" s="3"/>
      <c r="Q474" s="3"/>
      <c r="R474" s="1"/>
      <c r="S474" s="182" t="str">
        <f aca="false">CONCATENATE(S466,CHAR(10),CHAR(10),S470)</f>
        <v>Under Section 1(2), subject to your written consent
it is intended to build on the line of junction of the said lands a 
Under Section 1(5)
it is intended to build on the line of junction of the said lands a wall wholly on our land.</v>
      </c>
      <c r="T474" s="182"/>
      <c r="U474" s="182"/>
      <c r="V474" s="182"/>
      <c r="W474" s="182"/>
      <c r="X474" s="182"/>
      <c r="Y474" s="182"/>
      <c r="Z474" s="182"/>
      <c r="AA474" s="182"/>
    </row>
    <row r="475" customFormat="false" ht="14.6" hidden="false" customHeight="false" outlineLevel="0" collapsed="false">
      <c r="A475" s="3"/>
      <c r="B475" s="3"/>
      <c r="C475" s="3"/>
      <c r="D475" s="3"/>
      <c r="E475" s="3"/>
      <c r="F475" s="3"/>
      <c r="G475" s="3"/>
      <c r="H475" s="3"/>
      <c r="I475" s="176"/>
      <c r="J475" s="176"/>
      <c r="K475" s="176"/>
      <c r="L475" s="174"/>
      <c r="M475" s="174"/>
      <c r="N475" s="3"/>
      <c r="O475" s="3"/>
      <c r="P475" s="3"/>
      <c r="Q475" s="3"/>
      <c r="R475" s="1"/>
      <c r="S475" s="182"/>
      <c r="T475" s="182"/>
      <c r="U475" s="182"/>
      <c r="V475" s="182"/>
      <c r="W475" s="182"/>
      <c r="X475" s="182"/>
      <c r="Y475" s="182"/>
      <c r="Z475" s="182"/>
      <c r="AA475" s="182"/>
    </row>
    <row r="476" customFormat="false" ht="14.6" hidden="false" customHeight="false" outlineLevel="0" collapsed="false">
      <c r="A476" s="3"/>
      <c r="B476" s="3"/>
      <c r="C476" s="3"/>
      <c r="D476" s="3"/>
      <c r="E476" s="3"/>
      <c r="F476" s="3"/>
      <c r="G476" s="3"/>
      <c r="H476" s="3"/>
      <c r="I476" s="176"/>
      <c r="J476" s="176"/>
      <c r="K476" s="176"/>
      <c r="L476" s="3"/>
      <c r="M476" s="3"/>
      <c r="N476" s="3"/>
      <c r="O476" s="3"/>
      <c r="P476" s="3"/>
      <c r="Q476" s="3"/>
      <c r="R476" s="1"/>
      <c r="S476" s="182"/>
      <c r="T476" s="182"/>
      <c r="U476" s="182"/>
      <c r="V476" s="182"/>
      <c r="W476" s="182"/>
      <c r="X476" s="182"/>
      <c r="Y476" s="182"/>
      <c r="Z476" s="182"/>
      <c r="AA476" s="182"/>
    </row>
    <row r="477" customFormat="false" ht="14.6" hidden="false" customHeight="false" outlineLevel="0" collapsed="false">
      <c r="A477" s="3"/>
      <c r="B477" s="3"/>
      <c r="C477" s="3"/>
      <c r="D477" s="3"/>
      <c r="E477" s="3"/>
      <c r="F477" s="3"/>
      <c r="G477" s="3"/>
      <c r="H477" s="3"/>
      <c r="I477" s="176"/>
      <c r="J477" s="176"/>
      <c r="K477" s="176"/>
      <c r="L477" s="3"/>
      <c r="M477" s="3"/>
      <c r="N477" s="3"/>
      <c r="O477" s="3"/>
      <c r="P477" s="3"/>
      <c r="Q477" s="3"/>
      <c r="R477" s="1"/>
      <c r="S477" s="182"/>
      <c r="T477" s="182"/>
      <c r="U477" s="182"/>
      <c r="V477" s="182"/>
      <c r="W477" s="182"/>
      <c r="X477" s="182"/>
      <c r="Y477" s="182"/>
      <c r="Z477" s="182"/>
      <c r="AA477" s="182"/>
    </row>
    <row r="478" customFormat="false" ht="14.6" hidden="false" customHeight="false" outlineLevel="0" collapsed="false">
      <c r="A478" s="3"/>
      <c r="B478" s="3"/>
      <c r="C478" s="3"/>
      <c r="D478" s="3"/>
      <c r="E478" s="3"/>
      <c r="F478" s="3"/>
      <c r="G478" s="3"/>
      <c r="H478" s="3"/>
      <c r="I478" s="176"/>
      <c r="J478" s="176"/>
      <c r="K478" s="176"/>
      <c r="L478" s="3"/>
      <c r="M478" s="3"/>
      <c r="N478" s="3"/>
      <c r="O478" s="3"/>
      <c r="P478" s="3"/>
      <c r="Q478" s="3"/>
      <c r="R478" s="1"/>
      <c r="S478" s="182"/>
      <c r="T478" s="182"/>
      <c r="U478" s="182"/>
      <c r="V478" s="182"/>
      <c r="W478" s="182"/>
      <c r="X478" s="182"/>
      <c r="Y478" s="182"/>
      <c r="Z478" s="182"/>
      <c r="AA478" s="182"/>
    </row>
    <row r="479" customFormat="false" ht="14.6" hidden="false" customHeight="false" outlineLevel="0" collapsed="false">
      <c r="A479" s="3"/>
      <c r="B479" s="3"/>
      <c r="C479" s="3"/>
      <c r="D479" s="3"/>
      <c r="E479" s="3"/>
      <c r="F479" s="3"/>
      <c r="G479" s="3"/>
      <c r="H479" s="3"/>
      <c r="I479" s="3"/>
      <c r="J479" s="3"/>
      <c r="K479" s="3"/>
      <c r="L479" s="3"/>
      <c r="M479" s="3"/>
      <c r="N479" s="3"/>
      <c r="O479" s="3"/>
      <c r="P479" s="3"/>
      <c r="Q479" s="3"/>
      <c r="R479" s="1"/>
    </row>
    <row r="480" customFormat="false" ht="14.6" hidden="false" customHeight="false" outlineLevel="0" collapsed="false">
      <c r="A480" s="157" t="s">
        <v>368</v>
      </c>
      <c r="B480" s="157"/>
      <c r="C480" s="3"/>
      <c r="D480" s="3"/>
      <c r="E480" s="3"/>
      <c r="F480" s="3"/>
      <c r="G480" s="3"/>
      <c r="H480" s="3"/>
      <c r="I480" s="3"/>
      <c r="J480" s="3"/>
      <c r="K480" s="3"/>
      <c r="L480" s="3"/>
      <c r="M480" s="3"/>
      <c r="N480" s="3"/>
      <c r="O480" s="3"/>
      <c r="P480" s="3"/>
      <c r="Q480" s="3" t="str">
        <f aca="false">IF(A482="","",", ")</f>
        <v/>
      </c>
      <c r="R480" s="1"/>
      <c r="S480" s="150" t="s">
        <v>369</v>
      </c>
      <c r="T480" s="150"/>
      <c r="U480" s="150"/>
    </row>
    <row r="481" customFormat="false" ht="14.6" hidden="false" customHeight="false" outlineLevel="0" collapsed="false">
      <c r="A481" s="3" t="s">
        <v>25</v>
      </c>
      <c r="B481" s="3" t="s">
        <v>26</v>
      </c>
      <c r="C481" s="3" t="s">
        <v>27</v>
      </c>
      <c r="D481" s="3" t="s">
        <v>28</v>
      </c>
      <c r="E481" s="3" t="s">
        <v>29</v>
      </c>
      <c r="F481" s="3" t="s">
        <v>30</v>
      </c>
      <c r="G481" s="3" t="s">
        <v>31</v>
      </c>
      <c r="H481" s="3"/>
      <c r="I481" s="3" t="s">
        <v>359</v>
      </c>
      <c r="J481" s="3"/>
      <c r="K481" s="3"/>
      <c r="L481" s="3"/>
      <c r="M481" s="3"/>
      <c r="N481" s="3"/>
      <c r="O481" s="3"/>
      <c r="P481" s="3"/>
      <c r="Q481" s="3"/>
      <c r="R481" s="1"/>
      <c r="S481" s="182" t="str">
        <f aca="false">IF(Form!AP74="Section 1(2)",S466,IF(Form!AP74="Section 1(5)",S470,IF(Form!AP74="Section 1(2), Section 1(5)",S474,"")))</f>
        <v/>
      </c>
      <c r="T481" s="182"/>
      <c r="U481" s="182"/>
      <c r="V481" s="182"/>
      <c r="W481" s="182"/>
      <c r="X481" s="182"/>
      <c r="Y481" s="182"/>
      <c r="Z481" s="182"/>
      <c r="AA481" s="182"/>
    </row>
    <row r="482" customFormat="false" ht="15" hidden="false" customHeight="true" outlineLevel="0" collapsed="false">
      <c r="A482" s="39" t="str">
        <f aca="false">IF(Form!$B$44="","",Form!$B$44)</f>
        <v/>
      </c>
      <c r="B482" s="39" t="str">
        <f aca="false">IF(Form!$C$44="","",Form!$C$44)</f>
        <v/>
      </c>
      <c r="C482" s="39" t="str">
        <f aca="false">IF(Form!$D$44="","",Form!$D$44)</f>
        <v/>
      </c>
      <c r="D482" s="39" t="str">
        <f aca="false">IF(Form!$E$44="","",Form!$E$44)</f>
        <v/>
      </c>
      <c r="E482" s="39" t="str">
        <f aca="false">IF(Form!$F$44="","",Form!$F$44)</f>
        <v/>
      </c>
      <c r="F482" s="39" t="str">
        <f aca="false">IF(Form!$G$44="","",Form!$G$44)</f>
        <v/>
      </c>
      <c r="G482" s="39" t="str">
        <f aca="false">IF(Form!$H$44="","",Form!$H$44)</f>
        <v/>
      </c>
      <c r="H482" s="3"/>
      <c r="I482" s="171" t="str">
        <f aca="false">CONCATENATE(IF(A482="","",A482),IF(B482="","",B482),IF(C482="","",C482),IF(D482="","",D482),IF(E482="","",E482),IF(F482="","",F482),IF(G482="","",G482))</f>
        <v/>
      </c>
      <c r="J482" s="171"/>
      <c r="K482" s="171"/>
      <c r="L482" s="171"/>
      <c r="M482" s="171"/>
      <c r="N482" s="171"/>
      <c r="O482" s="171"/>
      <c r="P482" s="113"/>
      <c r="Q482" s="113"/>
      <c r="R482" s="1"/>
      <c r="S482" s="182"/>
      <c r="T482" s="182"/>
      <c r="U482" s="182"/>
      <c r="V482" s="182"/>
      <c r="W482" s="182"/>
      <c r="X482" s="182"/>
      <c r="Y482" s="182"/>
      <c r="Z482" s="182"/>
      <c r="AA482" s="182"/>
    </row>
    <row r="483" customFormat="false" ht="14.6" hidden="false" customHeight="false" outlineLevel="0" collapsed="false">
      <c r="A483" s="3"/>
      <c r="B483" s="3"/>
      <c r="C483" s="3"/>
      <c r="D483" s="3"/>
      <c r="E483" s="3"/>
      <c r="F483" s="3"/>
      <c r="G483" s="3"/>
      <c r="H483" s="3"/>
      <c r="I483" s="3"/>
      <c r="J483" s="3"/>
      <c r="K483" s="3"/>
      <c r="L483" s="174"/>
      <c r="M483" s="174"/>
      <c r="N483" s="3"/>
      <c r="O483" s="3"/>
      <c r="P483" s="3"/>
      <c r="Q483" s="3"/>
      <c r="R483" s="1"/>
      <c r="S483" s="182"/>
      <c r="T483" s="182"/>
      <c r="U483" s="182"/>
      <c r="V483" s="182"/>
      <c r="W483" s="182"/>
      <c r="X483" s="182"/>
      <c r="Y483" s="182"/>
      <c r="Z483" s="182"/>
      <c r="AA483" s="182"/>
    </row>
    <row r="484" customFormat="false" ht="14.6" hidden="false" customHeight="false" outlineLevel="0" collapsed="false">
      <c r="A484" s="3"/>
      <c r="B484" s="3"/>
      <c r="C484" s="3"/>
      <c r="D484" s="3"/>
      <c r="E484" s="3"/>
      <c r="F484" s="3"/>
      <c r="G484" s="3"/>
      <c r="H484" s="3"/>
      <c r="I484" s="3" t="s">
        <v>360</v>
      </c>
      <c r="J484" s="3"/>
      <c r="K484" s="3"/>
      <c r="L484" s="174"/>
      <c r="M484" s="174"/>
      <c r="N484" s="3"/>
      <c r="O484" s="3"/>
      <c r="P484" s="3"/>
      <c r="Q484" s="3"/>
      <c r="R484" s="1"/>
      <c r="S484" s="182"/>
      <c r="T484" s="182"/>
      <c r="U484" s="182"/>
      <c r="V484" s="182"/>
      <c r="W484" s="182"/>
      <c r="X484" s="182"/>
      <c r="Y484" s="182"/>
      <c r="Z484" s="182"/>
      <c r="AA484" s="182"/>
    </row>
    <row r="485" customFormat="false" ht="15" hidden="false" customHeight="true" outlineLevel="0" collapsed="false">
      <c r="A485" s="3"/>
      <c r="B485" s="3"/>
      <c r="C485" s="3"/>
      <c r="D485" s="3"/>
      <c r="E485" s="3"/>
      <c r="F485" s="3"/>
      <c r="G485" s="3"/>
      <c r="H485" s="3"/>
      <c r="I485" s="176" t="str">
        <f aca="false">CONCATENATE(IF(A482="","",A482),IF(A482="","",CHAR(10)),IF(B482="","",B482),IF(C482="","",C482),IF(C482="","",CHAR(10)),IF(D482="","",D482),IF(D482="","",CHAR(10)),IF(E482="","",E482),IF(E482="","",CHAR(10)),IF(F482="","",F482),IF(F482="","",CHAR(10)),IF(G482="","",G482))</f>
        <v/>
      </c>
      <c r="J485" s="176"/>
      <c r="K485" s="176"/>
      <c r="L485" s="174"/>
      <c r="M485" s="174"/>
      <c r="N485" s="3"/>
      <c r="O485" s="3"/>
      <c r="P485" s="3"/>
      <c r="Q485" s="3"/>
      <c r="R485" s="1"/>
      <c r="S485" s="182"/>
      <c r="T485" s="182"/>
      <c r="U485" s="182"/>
      <c r="V485" s="182"/>
      <c r="W485" s="182"/>
      <c r="X485" s="182"/>
      <c r="Y485" s="182"/>
      <c r="Z485" s="182"/>
      <c r="AA485" s="182"/>
    </row>
    <row r="486" customFormat="false" ht="14.6" hidden="false" customHeight="false" outlineLevel="0" collapsed="false">
      <c r="A486" s="3"/>
      <c r="B486" s="3"/>
      <c r="C486" s="3"/>
      <c r="D486" s="3"/>
      <c r="E486" s="3"/>
      <c r="F486" s="3"/>
      <c r="G486" s="3"/>
      <c r="H486" s="3"/>
      <c r="I486" s="176"/>
      <c r="J486" s="176"/>
      <c r="K486" s="176"/>
      <c r="L486" s="174"/>
      <c r="M486" s="174"/>
      <c r="N486" s="3"/>
      <c r="O486" s="3"/>
      <c r="P486" s="3"/>
      <c r="Q486" s="3"/>
      <c r="R486" s="1"/>
    </row>
    <row r="487" customFormat="false" ht="14.6" hidden="false" customHeight="false" outlineLevel="0" collapsed="false">
      <c r="A487" s="3"/>
      <c r="B487" s="3"/>
      <c r="C487" s="3"/>
      <c r="D487" s="3"/>
      <c r="E487" s="3"/>
      <c r="F487" s="3"/>
      <c r="G487" s="3"/>
      <c r="H487" s="3"/>
      <c r="I487" s="176"/>
      <c r="J487" s="176"/>
      <c r="K487" s="176"/>
      <c r="L487" s="174"/>
      <c r="M487" s="174"/>
      <c r="N487" s="3"/>
      <c r="O487" s="3"/>
      <c r="P487" s="3"/>
      <c r="Q487" s="3"/>
      <c r="R487" s="1"/>
      <c r="S487" s="150" t="s">
        <v>370</v>
      </c>
      <c r="T487" s="150"/>
      <c r="U487" s="150"/>
      <c r="V487" s="183" t="str">
        <f aca="true">IF(OFFSET(INDIRECT(A446),53,5,1,1)="No","DELETE THIS PAGE WHEN MADE INTO PDF!","")</f>
        <v>DELETE THIS PAGE WHEN MADE INTO PDF!</v>
      </c>
      <c r="W487" s="183"/>
      <c r="X487" s="183"/>
      <c r="Y487" s="183"/>
      <c r="Z487" s="183"/>
      <c r="AA487" s="183"/>
    </row>
    <row r="488" customFormat="false" ht="14.6" hidden="false" customHeight="false" outlineLevel="0" collapsed="false">
      <c r="A488" s="3"/>
      <c r="B488" s="3"/>
      <c r="C488" s="3"/>
      <c r="D488" s="3"/>
      <c r="E488" s="3"/>
      <c r="F488" s="3"/>
      <c r="G488" s="3"/>
      <c r="H488" s="3"/>
      <c r="I488" s="176"/>
      <c r="J488" s="176"/>
      <c r="K488" s="176"/>
      <c r="L488" s="3"/>
      <c r="M488" s="3"/>
      <c r="N488" s="3"/>
      <c r="O488" s="3"/>
      <c r="P488" s="3"/>
      <c r="Q488" s="3"/>
      <c r="R488" s="1"/>
      <c r="S488" s="150" t="s">
        <v>371</v>
      </c>
      <c r="T488" s="150"/>
      <c r="U488" s="150"/>
      <c r="V488" s="183" t="str">
        <f aca="true">IF(OFFSET(INDIRECT(A446),62,5,1,1)="No","DELETE THIS PAGE WHEN MADE INTO PDF!","")</f>
        <v>DELETE THIS PAGE WHEN MADE INTO PDF!</v>
      </c>
      <c r="W488" s="183"/>
      <c r="X488" s="183"/>
      <c r="Y488" s="183"/>
      <c r="Z488" s="183"/>
      <c r="AA488" s="183"/>
    </row>
    <row r="489" customFormat="false" ht="14.6" hidden="false" customHeight="false" outlineLevel="0" collapsed="false">
      <c r="A489" s="3"/>
      <c r="B489" s="3"/>
      <c r="C489" s="3"/>
      <c r="D489" s="3"/>
      <c r="E489" s="3"/>
      <c r="F489" s="3"/>
      <c r="G489" s="3"/>
      <c r="H489" s="3"/>
      <c r="I489" s="176"/>
      <c r="J489" s="176"/>
      <c r="K489" s="176"/>
      <c r="L489" s="3"/>
      <c r="M489" s="3"/>
      <c r="N489" s="3"/>
      <c r="O489" s="3"/>
      <c r="P489" s="3"/>
      <c r="Q489" s="3"/>
      <c r="R489" s="1"/>
      <c r="S489" s="150" t="s">
        <v>372</v>
      </c>
      <c r="T489" s="150"/>
      <c r="U489" s="150"/>
      <c r="V489" s="183" t="str">
        <f aca="true">IF(OFFSET(INDIRECT(A446),82,5,1,1)="No","DELETE THIS PAGE WHEN MADE INTO PDF!","")</f>
        <v>DELETE THIS PAGE WHEN MADE INTO PDF!</v>
      </c>
      <c r="W489" s="183"/>
      <c r="X489" s="183"/>
      <c r="Y489" s="183"/>
      <c r="Z489" s="183"/>
      <c r="AA489" s="183"/>
    </row>
    <row r="490" customFormat="false" ht="14.6" hidden="false" customHeight="false" outlineLevel="0" collapsed="false">
      <c r="A490" s="3"/>
      <c r="B490" s="3"/>
      <c r="C490" s="3"/>
      <c r="D490" s="3"/>
      <c r="E490" s="3"/>
      <c r="F490" s="3"/>
      <c r="G490" s="3"/>
      <c r="H490" s="3"/>
      <c r="I490" s="176"/>
      <c r="J490" s="176"/>
      <c r="K490" s="176"/>
      <c r="L490" s="3"/>
      <c r="M490" s="3"/>
      <c r="N490" s="3"/>
      <c r="O490" s="3"/>
      <c r="P490" s="3"/>
      <c r="Q490" s="3"/>
      <c r="R490" s="1"/>
      <c r="S490" s="39" t="str">
        <f aca="true">IF(OFFSET(INDIRECT(A446),2,0,1,1)="","",OFFSET(INDIRECT(A446),2,0,1,1))</f>
        <v/>
      </c>
      <c r="T490" s="39" t="str">
        <f aca="true">IF(OFFSET(INDIRECT(A446),2,1,1,1)="","",OFFSET(INDIRECT(A446),2,1,1,1))</f>
        <v/>
      </c>
      <c r="U490" s="3" t="str">
        <f aca="false">LEFT(T490,1)</f>
        <v/>
      </c>
      <c r="V490" s="39" t="str">
        <f aca="true">IF(OFFSET(INDIRECT(A446),2,2,1,1)="","",OFFSET(INDIRECT(A446),2,2,1,1))</f>
        <v/>
      </c>
      <c r="W490" s="39" t="str">
        <f aca="true">IF(OFFSET(INDIRECT(A446),2,3,1,1)="","",OFFSET(INDIRECT(A446),2,3,1,1))</f>
        <v/>
      </c>
      <c r="X490" s="3" t="str">
        <f aca="false">IF(B449="Company",W490,CONCATENATE(S490,P448," ",T490," ",W490))</f>
        <v>  </v>
      </c>
      <c r="Y490" s="3"/>
      <c r="Z490" s="3" t="str">
        <f aca="false">IF(B449="Company",W490,CONCATENATE(S490," ",U490," ",W490))</f>
        <v>  </v>
      </c>
      <c r="AA490" s="3"/>
      <c r="AB490" s="3"/>
      <c r="AC490" s="3" t="str">
        <f aca="false">IF(B449="Company",W490,CONCATENATE(S490,P448," ",U490,P448," ",W490))</f>
        <v>  </v>
      </c>
      <c r="AD490" s="3"/>
      <c r="AE490" s="3" t="str">
        <f aca="false">IF(B449="Company",W490,CONCATENATE(T490," ",V490," ",W490))</f>
        <v>  </v>
      </c>
      <c r="AF490" s="3" t="str">
        <f aca="false">UPPER(AE490)</f>
        <v>  </v>
      </c>
      <c r="AG490" s="3"/>
      <c r="AH490" s="3" t="str">
        <f aca="false">IF(B449="Company",W490,CONCATENATE(S490,P448," ",W490))</f>
        <v> </v>
      </c>
      <c r="AI490" s="3"/>
      <c r="AJ490" s="1"/>
    </row>
    <row r="491" customFormat="false" ht="14.6" hidden="false" customHeight="false" outlineLevel="0" collapsed="false">
      <c r="A491" s="3"/>
      <c r="B491" s="3"/>
      <c r="C491" s="3"/>
      <c r="D491" s="3"/>
      <c r="E491" s="3"/>
      <c r="F491" s="3"/>
      <c r="G491" s="3"/>
      <c r="H491" s="3"/>
      <c r="I491" s="174"/>
      <c r="J491" s="174"/>
      <c r="K491" s="174"/>
      <c r="L491" s="3"/>
      <c r="M491" s="3"/>
      <c r="N491" s="3"/>
      <c r="O491" s="3"/>
      <c r="P491" s="3"/>
      <c r="Q491" s="3"/>
      <c r="R491" s="1"/>
      <c r="S491" s="39" t="str">
        <f aca="true">IF(OFFSET(INDIRECT(A446),3,0,1,1)="","",OFFSET(INDIRECT(A446),3,0,1,1))</f>
        <v/>
      </c>
      <c r="T491" s="39" t="str">
        <f aca="true">IF(OFFSET(INDIRECT(A446),3,1,1,1)="","",OFFSET(INDIRECT(A446),3,1,1,1))</f>
        <v/>
      </c>
      <c r="U491" s="3" t="str">
        <f aca="false">LEFT(T491,1)</f>
        <v/>
      </c>
      <c r="V491" s="39" t="str">
        <f aca="true">IF(OFFSET(INDIRECT(A446),3,2,1,1)="","",OFFSET(INDIRECT(A446),3,2,1,1))</f>
        <v/>
      </c>
      <c r="W491" s="39" t="str">
        <f aca="true">IF(OFFSET(INDIRECT(A446),3,3,1,1)="","",OFFSET(INDIRECT(A446),3,3,1,1))</f>
        <v/>
      </c>
      <c r="X491" s="3" t="str">
        <f aca="false">IF(W491="","",CONCATENATE(S491,P448," ",T491," ",W491))</f>
        <v/>
      </c>
      <c r="Y491" s="3"/>
      <c r="Z491" s="3" t="str">
        <f aca="false">IF(W491="","",CONCATENATE(" ",Q474," ",S491," ",U491," ",W491))</f>
        <v/>
      </c>
      <c r="AA491" s="3"/>
      <c r="AB491" s="3"/>
      <c r="AC491" s="3" t="str">
        <f aca="false">IF(W491="","",IF(W492="",CONCATENATE(" ",$Q$39," ",S491,$P$38," ",U491,$P$38," ",W491),CONCATENATE(", ",S491,$P$38," ",U491,$P$38," ",W491)))</f>
        <v/>
      </c>
      <c r="AD491" s="3"/>
      <c r="AE491" s="3" t="str">
        <f aca="false">IF(W491="","",CONCATENATE(" ",Q449," ",T491," ",V491," ",W491))</f>
        <v/>
      </c>
      <c r="AF491" s="3" t="str">
        <f aca="false">UPPER(AE491)</f>
        <v/>
      </c>
      <c r="AG491" s="3"/>
      <c r="AH491" s="3" t="str">
        <f aca="false">IF(W491="","",IF(W492="",CONCATENATE(" ",Q449," ",S491,P448," ",W491),CONCATENATE(", ",S491,P448," ",W491)))</f>
        <v/>
      </c>
      <c r="AI491" s="3"/>
      <c r="AJ491" s="1"/>
    </row>
    <row r="492" customFormat="false" ht="14.6" hidden="false" customHeight="false" outlineLevel="0" collapsed="false">
      <c r="A492" s="157" t="s">
        <v>373</v>
      </c>
      <c r="B492" s="157"/>
      <c r="C492" s="3"/>
      <c r="D492" s="3"/>
      <c r="E492" s="3"/>
      <c r="F492" s="3"/>
      <c r="G492" s="3"/>
      <c r="H492" s="3"/>
      <c r="I492" s="3"/>
      <c r="J492" s="3"/>
      <c r="K492" s="3"/>
      <c r="L492" s="3"/>
      <c r="M492" s="3"/>
      <c r="N492" s="3"/>
      <c r="O492" s="3"/>
      <c r="P492" s="3"/>
      <c r="Q492" s="3" t="str">
        <f aca="false">IF(A494="","",", ")</f>
        <v/>
      </c>
      <c r="R492" s="1"/>
      <c r="S492" s="39" t="str">
        <f aca="true">IF(OFFSET(INDIRECT(A446),4,0,1,1)="","",OFFSET(INDIRECT(A446),4,0,1,1))</f>
        <v/>
      </c>
      <c r="T492" s="39" t="str">
        <f aca="true">IF(OFFSET(INDIRECT(A446),4,1,1,1)="","",OFFSET(INDIRECT(A446),4,1,1,1))</f>
        <v/>
      </c>
      <c r="U492" s="3" t="str">
        <f aca="false">LEFT(T492,1)</f>
        <v/>
      </c>
      <c r="V492" s="39" t="str">
        <f aca="true">IF(OFFSET(INDIRECT(A446),4,2,1,1)="","",OFFSET(INDIRECT(A446),4,2,1,1))</f>
        <v/>
      </c>
      <c r="W492" s="39" t="str">
        <f aca="true">IF(OFFSET(INDIRECT(A446),4,3,1,1)="","",OFFSET(INDIRECT(A446),4,3,1,1))</f>
        <v/>
      </c>
      <c r="X492" s="3" t="str">
        <f aca="false">IF(W492="","",CONCATENATE(S492,P448," ",T492," ",W492))</f>
        <v/>
      </c>
      <c r="Y492" s="3"/>
      <c r="Z492" s="3" t="str">
        <f aca="false">IF(W492="","",CONCATENATE(" ",Q474," ",S492," ",U492," ",W492))</f>
        <v/>
      </c>
      <c r="AA492" s="3"/>
      <c r="AB492" s="3"/>
      <c r="AC492" s="3" t="str">
        <f aca="false">IF(W492="","",IF(W493="",CONCATENATE(" ",Q449," ",S492,P448," ",U492,P448," ",W492),CONCATENATE(", ",S492,P448," ",U492,P448," ",W492)))</f>
        <v/>
      </c>
      <c r="AD492" s="3"/>
      <c r="AE492" s="3" t="str">
        <f aca="false">IF(W492="","",CONCATENATE(" ",Q449," ",T492," ",V492," ",W492))</f>
        <v/>
      </c>
      <c r="AF492" s="3" t="str">
        <f aca="false">UPPER(AE492)</f>
        <v/>
      </c>
      <c r="AG492" s="3"/>
      <c r="AH492" s="3" t="str">
        <f aca="false">IF(W492="","",IF(W493="",CONCATENATE(" ",Q449," ",S492,P448," ",W492),CONCATENATE(", ",S492,P448," ",W492)))</f>
        <v/>
      </c>
      <c r="AI492" s="3"/>
      <c r="AJ492" s="1"/>
    </row>
    <row r="493" customFormat="false" ht="14.6" hidden="false" customHeight="false" outlineLevel="0" collapsed="false">
      <c r="A493" s="3" t="s">
        <v>25</v>
      </c>
      <c r="B493" s="3" t="s">
        <v>26</v>
      </c>
      <c r="C493" s="3" t="s">
        <v>27</v>
      </c>
      <c r="D493" s="3" t="s">
        <v>28</v>
      </c>
      <c r="E493" s="3" t="s">
        <v>29</v>
      </c>
      <c r="F493" s="3" t="s">
        <v>30</v>
      </c>
      <c r="G493" s="3" t="s">
        <v>31</v>
      </c>
      <c r="H493" s="3"/>
      <c r="I493" s="3" t="s">
        <v>359</v>
      </c>
      <c r="J493" s="3"/>
      <c r="K493" s="3"/>
      <c r="L493" s="3"/>
      <c r="M493" s="3"/>
      <c r="N493" s="3"/>
      <c r="O493" s="3"/>
      <c r="P493" s="3"/>
      <c r="Q493" s="3"/>
      <c r="R493" s="1"/>
      <c r="S493" s="39" t="str">
        <f aca="true">IF(OFFSET(INDIRECT(A446),5,0,1,1)="","",OFFSET(INDIRECT(A446),5,0,1,1))</f>
        <v/>
      </c>
      <c r="T493" s="39" t="str">
        <f aca="true">IF(OFFSET(INDIRECT(A446),5,1,1,1)="","",OFFSET(INDIRECT(A446),5,1,1,1))</f>
        <v/>
      </c>
      <c r="U493" s="3" t="str">
        <f aca="false">LEFT(T493,1)</f>
        <v/>
      </c>
      <c r="V493" s="39" t="str">
        <f aca="true">IF(OFFSET(INDIRECT(A446),5,2,1,1)="","",OFFSET(INDIRECT(A446),5,2,1,1))</f>
        <v/>
      </c>
      <c r="W493" s="39" t="str">
        <f aca="true">IF(OFFSET(INDIRECT(A446),5,3,1,1)="","",OFFSET(INDIRECT(A446),5,3,1,1))</f>
        <v/>
      </c>
      <c r="X493" s="3" t="str">
        <f aca="false">IF(W493="","",CONCATENATE(S493,P448," ",T493," ",W493))</f>
        <v/>
      </c>
      <c r="Y493" s="3"/>
      <c r="Z493" s="3" t="str">
        <f aca="false">IF(W493="","",CONCATENATE(" ",Q474," ",S493," ",U493," ",W493))</f>
        <v/>
      </c>
      <c r="AA493" s="3"/>
      <c r="AB493" s="3"/>
      <c r="AC493" s="3" t="str">
        <f aca="false">IF(W493="","",IF(W494="",CONCATENATE(" ",Q449," ",S493,P448," ",U493,P448," ",W493),CONCATENATE(", ",S493,P448," ",U493,P448," ",W493)))</f>
        <v/>
      </c>
      <c r="AD493" s="3"/>
      <c r="AE493" s="3" t="str">
        <f aca="false">IF(W493="","",CONCATENATE(" ",Q449," ",T493," ",V493," ",W493))</f>
        <v/>
      </c>
      <c r="AF493" s="3" t="str">
        <f aca="false">UPPER(AE493)</f>
        <v/>
      </c>
      <c r="AG493" s="3"/>
      <c r="AH493" s="3" t="str">
        <f aca="false">IF(W493="","",IF(W494="",CONCATENATE(" ",Q449," ",S493,P448," ",W493),CONCATENATE(", ",S493,P448," ",W493)))</f>
        <v/>
      </c>
      <c r="AI493" s="3"/>
      <c r="AJ493" s="1"/>
    </row>
    <row r="494" customFormat="false" ht="15" hidden="false" customHeight="true" outlineLevel="0" collapsed="false">
      <c r="A494" s="39" t="str">
        <f aca="false">IF(Form!$B$61="","",Form!$B$61)</f>
        <v/>
      </c>
      <c r="B494" s="39" t="str">
        <f aca="false">IF(Form!$C$61="","",Form!$C$61)</f>
        <v/>
      </c>
      <c r="C494" s="39" t="str">
        <f aca="false">IF(Form!$D$61="","",Form!$D$61)</f>
        <v/>
      </c>
      <c r="D494" s="39" t="str">
        <f aca="false">IF(Form!$E$61="","",Form!$E$61)</f>
        <v/>
      </c>
      <c r="E494" s="39" t="str">
        <f aca="false">IF(Form!$F$61="","",Form!$F$61)</f>
        <v/>
      </c>
      <c r="F494" s="39" t="str">
        <f aca="false">IF(Form!$G$61="","",Form!$G$61)</f>
        <v/>
      </c>
      <c r="G494" s="39" t="str">
        <f aca="false">IF(Form!$H$61="","",Form!$H$61)</f>
        <v/>
      </c>
      <c r="H494" s="3"/>
      <c r="I494" s="171" t="str">
        <f aca="false">CONCATENATE(IF(A494="","",A494),IF(B494="","",B494),IF(C494="","",C494),IF(D494="","",D494),IF(E494="","",E494),IF(F494="","",F494),IF(G494="","",G494))</f>
        <v/>
      </c>
      <c r="J494" s="171"/>
      <c r="K494" s="171"/>
      <c r="L494" s="171"/>
      <c r="M494" s="171"/>
      <c r="N494" s="171"/>
      <c r="O494" s="171"/>
      <c r="P494" s="113"/>
      <c r="Q494" s="113"/>
      <c r="R494" s="1"/>
      <c r="S494" s="39" t="str">
        <f aca="true">IF(OFFSET(INDIRECT(A446),6,0,1,1)="","",OFFSET(INDIRECT(A446),6,0,1,1))</f>
        <v/>
      </c>
      <c r="T494" s="39" t="str">
        <f aca="true">IF(OFFSET(INDIRECT(A446),6,1,1,1)="","",OFFSET(INDIRECT(A446),6,1,1,1))</f>
        <v/>
      </c>
      <c r="U494" s="3" t="str">
        <f aca="false">LEFT(T494,1)</f>
        <v/>
      </c>
      <c r="V494" s="39" t="str">
        <f aca="true">IF(OFFSET(INDIRECT(A446),6,2,1,1)="","",OFFSET(INDIRECT(A446),6,2,1,1))</f>
        <v/>
      </c>
      <c r="W494" s="39" t="str">
        <f aca="true">IF(OFFSET(INDIRECT(A446),6,3,1,1)="","",OFFSET(INDIRECT(A446),6,3,1,1))</f>
        <v/>
      </c>
      <c r="X494" s="3" t="str">
        <f aca="false">IF(W494="","",CONCATENATE(S494,P448," ",T494," ",W494))</f>
        <v/>
      </c>
      <c r="Y494" s="3"/>
      <c r="Z494" s="3" t="str">
        <f aca="false">IF(W494="","",CONCATENATE(" ",Q474," ",S494," ",U494," ",W494))</f>
        <v/>
      </c>
      <c r="AA494" s="3"/>
      <c r="AB494" s="3"/>
      <c r="AC494" s="3" t="str">
        <f aca="false">IF(W494="","",IF(W495="",CONCATENATE(" ",Q449," ",S494,P448," ",U494,P448," ",W494),CONCATENATE(", ",S494,P448," ",U494,P448," ",W494)))</f>
        <v/>
      </c>
      <c r="AD494" s="3"/>
      <c r="AE494" s="3" t="str">
        <f aca="false">IF(W494="","",CONCATENATE(" ",Q449," ",T494," ",V494," ",W494))</f>
        <v/>
      </c>
      <c r="AF494" s="3" t="str">
        <f aca="false">UPPER(AE494)</f>
        <v/>
      </c>
      <c r="AG494" s="3"/>
      <c r="AH494" s="3" t="str">
        <f aca="false">IF(W494="","",IF(W495="",CONCATENATE(" ",Q449," ",S494,P448," ",W494),CONCATENATE(", ",S494,P448," ",W494)))</f>
        <v/>
      </c>
      <c r="AI494" s="3"/>
      <c r="AJ494" s="1"/>
    </row>
    <row r="495" customFormat="false" ht="14.6" hidden="false" customHeight="false" outlineLevel="0" collapsed="false">
      <c r="A495" s="3"/>
      <c r="B495" s="3"/>
      <c r="C495" s="3"/>
      <c r="D495" s="3"/>
      <c r="E495" s="3"/>
      <c r="F495" s="3"/>
      <c r="G495" s="3"/>
      <c r="H495" s="3"/>
      <c r="I495" s="3"/>
      <c r="J495" s="3"/>
      <c r="K495" s="3"/>
      <c r="L495" s="174"/>
      <c r="M495" s="174"/>
      <c r="N495" s="3"/>
      <c r="O495" s="3"/>
      <c r="P495" s="3"/>
      <c r="Q495" s="3"/>
      <c r="R495" s="1"/>
      <c r="S495" s="184" t="str">
        <f aca="true">IF(OFFSET(INDIRECT(A446),55,0,1,1)="","",OFFSET(INDIRECT(A446),55,0,1,1))</f>
        <v/>
      </c>
      <c r="T495" s="184"/>
    </row>
    <row r="496" customFormat="false" ht="14.6" hidden="false" customHeight="false" outlineLevel="0" collapsed="false">
      <c r="A496" s="3"/>
      <c r="B496" s="3"/>
      <c r="C496" s="3"/>
      <c r="D496" s="3"/>
      <c r="E496" s="3"/>
      <c r="F496" s="3"/>
      <c r="G496" s="3"/>
      <c r="H496" s="3"/>
      <c r="I496" s="3" t="s">
        <v>360</v>
      </c>
      <c r="J496" s="3"/>
      <c r="K496" s="3"/>
      <c r="L496" s="174"/>
      <c r="M496" s="174"/>
      <c r="N496" s="3"/>
      <c r="O496" s="3"/>
      <c r="P496" s="3"/>
      <c r="Q496" s="3"/>
      <c r="R496" s="1"/>
      <c r="S496" s="184" t="str">
        <f aca="true">IF(OFFSET(INDIRECT(A446),63,3,1,1)="","",OFFSET(INDIRECT(A446),63,3,1,1))</f>
        <v/>
      </c>
      <c r="T496" s="184"/>
    </row>
    <row r="497" customFormat="false" ht="15" hidden="false" customHeight="true" outlineLevel="0" collapsed="false">
      <c r="A497" s="3"/>
      <c r="B497" s="3"/>
      <c r="C497" s="3"/>
      <c r="D497" s="3"/>
      <c r="E497" s="3"/>
      <c r="F497" s="3"/>
      <c r="G497" s="3"/>
      <c r="H497" s="3"/>
      <c r="I497" s="176" t="str">
        <f aca="false">CONCATENATE(IF(A494="","",A494),IF(A494="","",CHAR(10)),IF(B494="","",B494),IF(C494="","",C494),IF(C494="","",CHAR(10)),IF(D494="","",D494),IF(D494="","",CHAR(10)),IF(E494="","",E494),IF(E494="","",CHAR(10)),IF(F494="","",F494),IF(F494="","",CHAR(10)),IF(G494="","",G494))</f>
        <v/>
      </c>
      <c r="J497" s="176"/>
      <c r="K497" s="176"/>
      <c r="L497" s="174"/>
      <c r="M497" s="174"/>
      <c r="N497" s="3"/>
      <c r="O497" s="3"/>
      <c r="P497" s="3"/>
      <c r="Q497" s="3"/>
      <c r="R497" s="1"/>
      <c r="S497" s="184" t="str">
        <f aca="true">IF(OFFSET(INDIRECT(A446),83,5,1,1)="","",OFFSET(INDIRECT(A446),83,5,1,1))</f>
        <v/>
      </c>
      <c r="T497" s="184"/>
    </row>
    <row r="498" customFormat="false" ht="14.6" hidden="false" customHeight="false" outlineLevel="0" collapsed="false">
      <c r="A498" s="3"/>
      <c r="B498" s="3"/>
      <c r="C498" s="3"/>
      <c r="D498" s="3"/>
      <c r="E498" s="3"/>
      <c r="F498" s="3"/>
      <c r="G498" s="3"/>
      <c r="H498" s="3"/>
      <c r="I498" s="176"/>
      <c r="J498" s="176"/>
      <c r="K498" s="176"/>
      <c r="L498" s="174"/>
      <c r="M498" s="174"/>
      <c r="N498" s="3"/>
      <c r="O498" s="3"/>
      <c r="P498" s="3"/>
      <c r="Q498" s="3"/>
      <c r="R498" s="1"/>
      <c r="S498" s="184"/>
      <c r="T498" s="184"/>
    </row>
    <row r="499" customFormat="false" ht="14.6" hidden="false" customHeight="false" outlineLevel="0" collapsed="false">
      <c r="A499" s="3"/>
      <c r="B499" s="3"/>
      <c r="C499" s="3"/>
      <c r="D499" s="3"/>
      <c r="E499" s="3"/>
      <c r="F499" s="3"/>
      <c r="G499" s="3"/>
      <c r="H499" s="3"/>
      <c r="I499" s="176"/>
      <c r="J499" s="176"/>
      <c r="K499" s="176"/>
      <c r="L499" s="174"/>
      <c r="M499" s="174"/>
      <c r="N499" s="3"/>
      <c r="O499" s="3"/>
      <c r="P499" s="3"/>
      <c r="Q499" s="3"/>
      <c r="R499" s="1"/>
      <c r="S499" s="185" t="str">
        <f aca="false">CONCATENATE(IF(S495="","",CONCATENATE(S495,", ")),IF(S496="","",CONCATENATE(S496,", ")),IF(S497="","",CONCATENATE(S497,", ")))</f>
        <v/>
      </c>
      <c r="T499" s="185"/>
      <c r="U499" s="185"/>
      <c r="V499" s="185"/>
      <c r="W499" s="185"/>
      <c r="X499" s="185"/>
    </row>
    <row r="500" customFormat="false" ht="14.6" hidden="false" customHeight="false" outlineLevel="0" collapsed="false">
      <c r="A500" s="3"/>
      <c r="B500" s="3"/>
      <c r="C500" s="3"/>
      <c r="D500" s="3"/>
      <c r="E500" s="3"/>
      <c r="F500" s="3"/>
      <c r="G500" s="3"/>
      <c r="H500" s="3"/>
      <c r="I500" s="176"/>
      <c r="J500" s="176"/>
      <c r="K500" s="176"/>
      <c r="L500" s="3"/>
      <c r="M500" s="3"/>
      <c r="N500" s="3"/>
      <c r="O500" s="3"/>
      <c r="P500" s="3"/>
      <c r="Q500" s="3"/>
      <c r="R500" s="1"/>
    </row>
    <row r="501" customFormat="false" ht="14.6" hidden="false" customHeight="false" outlineLevel="0" collapsed="false">
      <c r="A501" s="3"/>
      <c r="B501" s="3"/>
      <c r="C501" s="3"/>
      <c r="D501" s="3"/>
      <c r="E501" s="3"/>
      <c r="F501" s="3"/>
      <c r="G501" s="3"/>
      <c r="H501" s="3"/>
      <c r="I501" s="176"/>
      <c r="J501" s="176"/>
      <c r="K501" s="176"/>
      <c r="L501" s="3"/>
      <c r="M501" s="3"/>
      <c r="N501" s="3"/>
      <c r="O501" s="3"/>
      <c r="P501" s="3"/>
      <c r="Q501" s="3"/>
      <c r="R501" s="1"/>
    </row>
    <row r="502" customFormat="false" ht="14.6" hidden="false" customHeight="false" outlineLevel="0" collapsed="false">
      <c r="A502" s="3"/>
      <c r="B502" s="3"/>
      <c r="C502" s="3"/>
      <c r="D502" s="3"/>
      <c r="E502" s="3"/>
      <c r="F502" s="3"/>
      <c r="G502" s="3"/>
      <c r="H502" s="3"/>
      <c r="I502" s="176"/>
      <c r="J502" s="176"/>
      <c r="K502" s="176"/>
      <c r="L502" s="3"/>
      <c r="M502" s="3"/>
      <c r="N502" s="3"/>
      <c r="O502" s="3"/>
      <c r="P502" s="3"/>
      <c r="Q502" s="3"/>
      <c r="R502" s="1"/>
    </row>
    <row r="503" customFormat="false" ht="14.6" hidden="false" customHeight="false" outlineLevel="0" collapsed="false">
      <c r="A503" s="3"/>
      <c r="B503" s="3"/>
      <c r="C503" s="3"/>
      <c r="D503" s="3"/>
      <c r="E503" s="3"/>
      <c r="F503" s="3"/>
      <c r="G503" s="3"/>
      <c r="H503" s="3"/>
      <c r="I503" s="174"/>
      <c r="J503" s="174"/>
      <c r="K503" s="174"/>
      <c r="L503" s="3"/>
      <c r="M503" s="3"/>
      <c r="N503" s="3"/>
      <c r="O503" s="3"/>
      <c r="P503" s="3"/>
      <c r="Q503" s="3"/>
      <c r="R503" s="1"/>
    </row>
    <row r="504" customFormat="false" ht="14.6" hidden="false" customHeight="false" outlineLevel="0" collapsed="false">
      <c r="A504" s="157" t="s">
        <v>374</v>
      </c>
      <c r="B504" s="157"/>
      <c r="C504" s="3"/>
      <c r="D504" s="3"/>
      <c r="E504" s="3"/>
      <c r="F504" s="3"/>
      <c r="G504" s="3"/>
      <c r="H504" s="3"/>
      <c r="I504" s="3"/>
      <c r="J504" s="3"/>
      <c r="K504" s="3"/>
      <c r="L504" s="3"/>
      <c r="M504" s="3"/>
      <c r="N504" s="3"/>
      <c r="O504" s="3"/>
      <c r="P504" s="3"/>
      <c r="Q504" s="3" t="str">
        <f aca="false">IF(A506="","",", ")</f>
        <v>,</v>
      </c>
      <c r="R504" s="1"/>
    </row>
    <row r="505" customFormat="false" ht="14.6" hidden="false" customHeight="false" outlineLevel="0" collapsed="false">
      <c r="A505" s="3" t="s">
        <v>25</v>
      </c>
      <c r="B505" s="3" t="s">
        <v>26</v>
      </c>
      <c r="C505" s="3" t="s">
        <v>27</v>
      </c>
      <c r="D505" s="3" t="s">
        <v>28</v>
      </c>
      <c r="E505" s="3" t="s">
        <v>29</v>
      </c>
      <c r="F505" s="3" t="s">
        <v>30</v>
      </c>
      <c r="G505" s="3" t="s">
        <v>31</v>
      </c>
      <c r="H505" s="3"/>
      <c r="I505" s="3" t="s">
        <v>359</v>
      </c>
      <c r="J505" s="3"/>
      <c r="K505" s="3"/>
      <c r="L505" s="3"/>
      <c r="M505" s="3"/>
      <c r="N505" s="3"/>
      <c r="O505" s="3"/>
      <c r="P505" s="3"/>
      <c r="Q505" s="3"/>
      <c r="R505" s="1"/>
    </row>
    <row r="506" customFormat="false" ht="15" hidden="false" customHeight="true" outlineLevel="0" collapsed="false">
      <c r="A506" s="39" t="str">
        <f aca="false">IF(Form!$B$65="","",Form!$B$65)</f>
        <v>Third Surveyor</v>
      </c>
      <c r="B506" s="39" t="str">
        <f aca="false">IF(Form!$C$65="","",Form!$C$65)</f>
        <v/>
      </c>
      <c r="C506" s="39" t="str">
        <f aca="false">IF(Form!$D$65="","",Form!$D$65)</f>
        <v/>
      </c>
      <c r="D506" s="39" t="str">
        <f aca="false">IF(Form!$E$65="","",Form!$E$65)</f>
        <v/>
      </c>
      <c r="E506" s="39" t="str">
        <f aca="false">IF(Form!$F$65="","",Form!$F$65)</f>
        <v/>
      </c>
      <c r="F506" s="39" t="str">
        <f aca="false">IF(Form!$G$65="","",Form!$G$65)</f>
        <v/>
      </c>
      <c r="G506" s="39" t="str">
        <f aca="false">IF(Form!$H$65="","",Form!$H$65)</f>
        <v/>
      </c>
      <c r="H506" s="3"/>
      <c r="I506" s="171" t="str">
        <f aca="false">CONCATENATE(IF(A506="","",A506),IF(B506="","",B506),IF(C506="","",C506),IF(D506="","",D506),IF(E506="","",E506),IF(F506="","",F506),IF(G506="","",G506))</f>
        <v>Third Surveyor</v>
      </c>
      <c r="J506" s="171"/>
      <c r="K506" s="171"/>
      <c r="L506" s="171"/>
      <c r="M506" s="171"/>
      <c r="N506" s="171"/>
      <c r="O506" s="171"/>
      <c r="P506" s="113"/>
      <c r="Q506" s="113"/>
      <c r="R506" s="1"/>
    </row>
    <row r="507" customFormat="false" ht="14.6" hidden="false" customHeight="false" outlineLevel="0" collapsed="false">
      <c r="A507" s="3"/>
      <c r="B507" s="3"/>
      <c r="C507" s="3"/>
      <c r="D507" s="3"/>
      <c r="E507" s="3"/>
      <c r="F507" s="3"/>
      <c r="G507" s="3"/>
      <c r="H507" s="3"/>
      <c r="I507" s="3"/>
      <c r="J507" s="3"/>
      <c r="K507" s="3"/>
      <c r="L507" s="174"/>
      <c r="M507" s="174"/>
      <c r="N507" s="3"/>
      <c r="O507" s="3"/>
      <c r="P507" s="3"/>
      <c r="Q507" s="3"/>
      <c r="R507" s="1"/>
    </row>
    <row r="508" customFormat="false" ht="14.6" hidden="false" customHeight="false" outlineLevel="0" collapsed="false">
      <c r="A508" s="3"/>
      <c r="B508" s="3"/>
      <c r="C508" s="3"/>
      <c r="D508" s="3"/>
      <c r="E508" s="3"/>
      <c r="F508" s="3"/>
      <c r="G508" s="3"/>
      <c r="H508" s="3"/>
      <c r="I508" s="3" t="s">
        <v>360</v>
      </c>
      <c r="J508" s="3"/>
      <c r="K508" s="3"/>
      <c r="L508" s="174"/>
      <c r="M508" s="174"/>
      <c r="N508" s="3"/>
      <c r="O508" s="3"/>
      <c r="P508" s="3"/>
      <c r="Q508" s="3"/>
      <c r="R508" s="1"/>
    </row>
    <row r="509" customFormat="false" ht="15" hidden="false" customHeight="true" outlineLevel="0" collapsed="false">
      <c r="A509" s="3"/>
      <c r="B509" s="3"/>
      <c r="C509" s="3"/>
      <c r="D509" s="3"/>
      <c r="E509" s="3"/>
      <c r="F509" s="3"/>
      <c r="G509" s="3"/>
      <c r="H509" s="3"/>
      <c r="I509" s="176" t="str">
        <f aca="false">CONCATENATE(IF(A506="","",A506),IF(A506="","",CHAR(10)),IF(B506="","",B506),IF(C506="","",C506),IF(C506="","",CHAR(10)),IF(D506="","",D506),IF(D506="","",CHAR(10)),IF(E506="","",E506),IF(E506="","",CHAR(10)),IF(F506="","",F506),IF(F506="","",CHAR(10)),IF(G506="","",G506))</f>
        <v>Third Surveyor</v>
      </c>
      <c r="J509" s="176"/>
      <c r="K509" s="176"/>
      <c r="L509" s="174"/>
      <c r="M509" s="174"/>
      <c r="N509" s="3"/>
      <c r="O509" s="3"/>
      <c r="P509" s="3"/>
      <c r="Q509" s="3"/>
      <c r="R509" s="1"/>
    </row>
    <row r="510" customFormat="false" ht="14.6" hidden="false" customHeight="false" outlineLevel="0" collapsed="false">
      <c r="A510" s="3"/>
      <c r="B510" s="3"/>
      <c r="C510" s="3"/>
      <c r="D510" s="3"/>
      <c r="E510" s="3"/>
      <c r="F510" s="3"/>
      <c r="G510" s="3"/>
      <c r="H510" s="3"/>
      <c r="I510" s="176"/>
      <c r="J510" s="176"/>
      <c r="K510" s="176"/>
      <c r="L510" s="174"/>
      <c r="M510" s="174"/>
      <c r="N510" s="3"/>
      <c r="O510" s="3"/>
      <c r="P510" s="3"/>
      <c r="Q510" s="3"/>
      <c r="R510" s="1"/>
    </row>
    <row r="511" customFormat="false" ht="14.6" hidden="false" customHeight="false" outlineLevel="0" collapsed="false">
      <c r="A511" s="3"/>
      <c r="B511" s="3"/>
      <c r="C511" s="3"/>
      <c r="D511" s="3"/>
      <c r="E511" s="3"/>
      <c r="F511" s="3"/>
      <c r="G511" s="3"/>
      <c r="H511" s="3"/>
      <c r="I511" s="176"/>
      <c r="J511" s="176"/>
      <c r="K511" s="176"/>
      <c r="L511" s="174"/>
      <c r="M511" s="174"/>
      <c r="N511" s="3"/>
      <c r="O511" s="3"/>
      <c r="P511" s="3"/>
      <c r="Q511" s="3"/>
      <c r="R511" s="1"/>
    </row>
    <row r="512" customFormat="false" ht="14.6" hidden="false" customHeight="false" outlineLevel="0" collapsed="false">
      <c r="A512" s="3"/>
      <c r="B512" s="3"/>
      <c r="C512" s="3"/>
      <c r="D512" s="3"/>
      <c r="E512" s="3"/>
      <c r="F512" s="3"/>
      <c r="G512" s="3"/>
      <c r="H512" s="3"/>
      <c r="I512" s="176"/>
      <c r="J512" s="176"/>
      <c r="K512" s="176"/>
      <c r="L512" s="3"/>
      <c r="M512" s="3"/>
      <c r="N512" s="3"/>
      <c r="O512" s="3"/>
      <c r="P512" s="3"/>
      <c r="Q512" s="3"/>
      <c r="R512" s="1"/>
    </row>
    <row r="513" customFormat="false" ht="14.6" hidden="false" customHeight="false" outlineLevel="0" collapsed="false">
      <c r="A513" s="3"/>
      <c r="B513" s="3"/>
      <c r="C513" s="3"/>
      <c r="D513" s="3"/>
      <c r="E513" s="3"/>
      <c r="F513" s="3"/>
      <c r="G513" s="3"/>
      <c r="H513" s="3"/>
      <c r="I513" s="176"/>
      <c r="J513" s="176"/>
      <c r="K513" s="176"/>
      <c r="L513" s="3"/>
      <c r="M513" s="3"/>
      <c r="N513" s="3"/>
      <c r="O513" s="3"/>
      <c r="P513" s="3"/>
      <c r="Q513" s="3"/>
      <c r="R513" s="1"/>
    </row>
    <row r="514" customFormat="false" ht="14.6" hidden="false" customHeight="false" outlineLevel="0" collapsed="false">
      <c r="A514" s="3"/>
      <c r="B514" s="3"/>
      <c r="C514" s="3"/>
      <c r="D514" s="3"/>
      <c r="E514" s="3"/>
      <c r="F514" s="3"/>
      <c r="G514" s="3"/>
      <c r="H514" s="3"/>
      <c r="I514" s="176"/>
      <c r="J514" s="176"/>
      <c r="K514" s="176"/>
      <c r="L514" s="3"/>
      <c r="M514" s="3"/>
      <c r="N514" s="3"/>
      <c r="O514" s="3"/>
      <c r="P514" s="3"/>
      <c r="Q514" s="3"/>
      <c r="R514" s="1"/>
    </row>
    <row r="515" customFormat="false" ht="14.6" hidden="false" customHeight="false" outlineLevel="0" collapsed="false">
      <c r="A515" s="3"/>
      <c r="B515" s="3"/>
      <c r="C515" s="3"/>
      <c r="D515" s="3"/>
      <c r="E515" s="3"/>
      <c r="F515" s="3"/>
      <c r="G515" s="3"/>
      <c r="H515" s="3"/>
      <c r="I515" s="174"/>
      <c r="J515" s="174"/>
      <c r="K515" s="174"/>
      <c r="L515" s="3"/>
      <c r="M515" s="3"/>
      <c r="N515" s="3"/>
      <c r="O515" s="3"/>
      <c r="P515" s="3"/>
      <c r="Q515" s="3"/>
      <c r="R515" s="1"/>
    </row>
    <row r="516" customFormat="false" ht="14.6" hidden="false" customHeight="false" outlineLevel="0" collapsed="false">
      <c r="A516" s="157" t="s">
        <v>375</v>
      </c>
      <c r="B516" s="157"/>
      <c r="C516" s="3"/>
      <c r="D516" s="3"/>
      <c r="E516" s="3"/>
      <c r="F516" s="3"/>
      <c r="G516" s="3"/>
      <c r="H516" s="3"/>
      <c r="I516" s="3"/>
      <c r="J516" s="3"/>
      <c r="K516" s="3"/>
      <c r="L516" s="3"/>
      <c r="M516" s="3"/>
      <c r="N516" s="3"/>
      <c r="O516" s="3"/>
      <c r="P516" s="3"/>
      <c r="Q516" s="3" t="str">
        <f aca="false">IF(A518="","",", ")</f>
        <v>,</v>
      </c>
      <c r="R516" s="1"/>
    </row>
    <row r="517" customFormat="false" ht="14.6" hidden="false" customHeight="false" outlineLevel="0" collapsed="false">
      <c r="A517" s="3" t="s">
        <v>25</v>
      </c>
      <c r="B517" s="3" t="s">
        <v>26</v>
      </c>
      <c r="C517" s="3" t="s">
        <v>27</v>
      </c>
      <c r="D517" s="3" t="s">
        <v>28</v>
      </c>
      <c r="E517" s="3" t="s">
        <v>29</v>
      </c>
      <c r="F517" s="3" t="s">
        <v>30</v>
      </c>
      <c r="G517" s="3" t="s">
        <v>31</v>
      </c>
      <c r="H517" s="3"/>
      <c r="I517" s="3" t="s">
        <v>359</v>
      </c>
      <c r="J517" s="3"/>
      <c r="K517" s="3"/>
      <c r="L517" s="3"/>
      <c r="M517" s="3"/>
      <c r="N517" s="3"/>
      <c r="O517" s="3"/>
      <c r="P517" s="3"/>
      <c r="Q517" s="3"/>
      <c r="R517" s="1"/>
    </row>
    <row r="518" customFormat="false" ht="15" hidden="false" customHeight="true" outlineLevel="0" collapsed="false">
      <c r="A518" s="39" t="str">
        <f aca="false">IF(Form!$B$69="","",Form!$B$69)</f>
        <v>Company</v>
      </c>
      <c r="B518" s="39" t="str">
        <f aca="false">IF(Form!$C$69="","",Form!$C$69)</f>
        <v>House No</v>
      </c>
      <c r="C518" s="39" t="str">
        <f aca="false">IF(Form!$D$69="","",Form!$D$69)</f>
        <v>Road</v>
      </c>
      <c r="D518" s="39" t="str">
        <f aca="false">IF(Form!$E$69="","",Form!$E$69)</f>
        <v>Spare</v>
      </c>
      <c r="E518" s="39" t="str">
        <f aca="false">IF(Form!$F$69="","",Form!$F$69)</f>
        <v>Town</v>
      </c>
      <c r="F518" s="39" t="str">
        <f aca="false">IF(Form!$G$69="","",Form!$G$69)</f>
        <v>County</v>
      </c>
      <c r="G518" s="39" t="str">
        <f aca="false">IF(Form!$H$69="","",Form!$H$69)</f>
        <v>Post Code</v>
      </c>
      <c r="H518" s="3"/>
      <c r="I518" s="171" t="str">
        <f aca="false">CONCATENATE(IF(A518="","",A518),IF(B518="","",B518),IF(C518="","",C518),IF(D518="","",D518),IF(E518="","",E518),IF(F518="","",F518),IF(G518="","",G518))</f>
        <v>CompanyHouse NoRoadSpareTownCountyPost Code</v>
      </c>
      <c r="J518" s="171"/>
      <c r="K518" s="171"/>
      <c r="L518" s="171"/>
      <c r="M518" s="171"/>
      <c r="N518" s="171"/>
      <c r="O518" s="171"/>
      <c r="P518" s="113"/>
      <c r="Q518" s="113"/>
      <c r="R518" s="1"/>
    </row>
    <row r="519" customFormat="false" ht="14.6" hidden="false" customHeight="false" outlineLevel="0" collapsed="false">
      <c r="A519" s="3"/>
      <c r="B519" s="3"/>
      <c r="C519" s="3"/>
      <c r="D519" s="3"/>
      <c r="E519" s="3"/>
      <c r="F519" s="3"/>
      <c r="G519" s="3"/>
      <c r="H519" s="3"/>
      <c r="I519" s="3"/>
      <c r="J519" s="3"/>
      <c r="K519" s="3"/>
      <c r="L519" s="174"/>
      <c r="M519" s="174"/>
      <c r="N519" s="3"/>
      <c r="O519" s="3"/>
      <c r="P519" s="3"/>
      <c r="Q519" s="3"/>
      <c r="R519" s="1"/>
    </row>
    <row r="520" customFormat="false" ht="14.6" hidden="false" customHeight="false" outlineLevel="0" collapsed="false">
      <c r="A520" s="3"/>
      <c r="B520" s="3"/>
      <c r="C520" s="3"/>
      <c r="D520" s="3"/>
      <c r="E520" s="3"/>
      <c r="F520" s="3"/>
      <c r="G520" s="3"/>
      <c r="H520" s="3"/>
      <c r="I520" s="3" t="s">
        <v>360</v>
      </c>
      <c r="J520" s="3"/>
      <c r="K520" s="3"/>
      <c r="L520" s="174"/>
      <c r="M520" s="174"/>
      <c r="N520" s="3"/>
      <c r="O520" s="3"/>
      <c r="P520" s="3"/>
      <c r="Q520" s="3"/>
      <c r="R520" s="1"/>
    </row>
    <row r="521" customFormat="false" ht="15" hidden="false" customHeight="true" outlineLevel="0" collapsed="false">
      <c r="A521" s="3"/>
      <c r="B521" s="3"/>
      <c r="C521" s="3"/>
      <c r="D521" s="3"/>
      <c r="E521" s="3"/>
      <c r="F521" s="3"/>
      <c r="G521" s="3"/>
      <c r="H521" s="3"/>
      <c r="I521" s="176" t="str">
        <f aca="false">CONCATENATE(IF(A518="","",A518),IF(A518="","",CHAR(10)),IF(B518="","",B518),IF(C518="","",C518),IF(C518="","",CHAR(10)),IF(D518="","",D518),IF(D518="","",CHAR(10)),IF(E518="","",E518),IF(E518="","",CHAR(10)),IF(F518="","",F518),IF(F518="","",CHAR(10)),IF(G518="","",G518))</f>
        <v>Company
House NoRoad
Spare
Town
County
Post Code</v>
      </c>
      <c r="J521" s="176"/>
      <c r="K521" s="176"/>
      <c r="L521" s="174"/>
      <c r="M521" s="174"/>
      <c r="N521" s="3"/>
      <c r="O521" s="3"/>
      <c r="P521" s="3"/>
      <c r="Q521" s="3"/>
      <c r="R521" s="1"/>
    </row>
    <row r="522" customFormat="false" ht="14.6" hidden="false" customHeight="false" outlineLevel="0" collapsed="false">
      <c r="A522" s="3"/>
      <c r="B522" s="3"/>
      <c r="C522" s="3"/>
      <c r="D522" s="3"/>
      <c r="E522" s="3"/>
      <c r="F522" s="3"/>
      <c r="G522" s="3"/>
      <c r="H522" s="3"/>
      <c r="I522" s="176"/>
      <c r="J522" s="176"/>
      <c r="K522" s="176"/>
      <c r="L522" s="174"/>
      <c r="M522" s="174"/>
      <c r="N522" s="3"/>
      <c r="O522" s="3"/>
      <c r="P522" s="3"/>
      <c r="Q522" s="3"/>
      <c r="R522" s="1"/>
    </row>
    <row r="523" customFormat="false" ht="14.6" hidden="false" customHeight="false" outlineLevel="0" collapsed="false">
      <c r="A523" s="3"/>
      <c r="B523" s="3"/>
      <c r="C523" s="3"/>
      <c r="D523" s="3"/>
      <c r="E523" s="3"/>
      <c r="F523" s="3"/>
      <c r="G523" s="3"/>
      <c r="H523" s="3"/>
      <c r="I523" s="176"/>
      <c r="J523" s="176"/>
      <c r="K523" s="176"/>
      <c r="L523" s="174"/>
      <c r="M523" s="174"/>
      <c r="N523" s="3"/>
      <c r="O523" s="3"/>
      <c r="P523" s="3"/>
      <c r="Q523" s="3"/>
      <c r="R523" s="1"/>
    </row>
    <row r="524" customFormat="false" ht="14.6" hidden="false" customHeight="false" outlineLevel="0" collapsed="false">
      <c r="A524" s="3"/>
      <c r="B524" s="3"/>
      <c r="C524" s="3"/>
      <c r="D524" s="3"/>
      <c r="E524" s="3"/>
      <c r="F524" s="3"/>
      <c r="G524" s="3"/>
      <c r="H524" s="3"/>
      <c r="I524" s="176"/>
      <c r="J524" s="176"/>
      <c r="K524" s="176"/>
      <c r="L524" s="3"/>
      <c r="M524" s="3"/>
      <c r="N524" s="3"/>
      <c r="O524" s="3"/>
      <c r="P524" s="3"/>
      <c r="Q524" s="3"/>
      <c r="R524" s="1"/>
    </row>
    <row r="525" customFormat="false" ht="14.6" hidden="false" customHeight="false" outlineLevel="0" collapsed="false">
      <c r="A525" s="3"/>
      <c r="B525" s="3"/>
      <c r="C525" s="3"/>
      <c r="D525" s="3"/>
      <c r="E525" s="3"/>
      <c r="F525" s="3"/>
      <c r="G525" s="3"/>
      <c r="H525" s="3"/>
      <c r="I525" s="176"/>
      <c r="J525" s="176"/>
      <c r="K525" s="176"/>
      <c r="L525" s="3"/>
      <c r="M525" s="3"/>
      <c r="N525" s="3"/>
      <c r="O525" s="3"/>
      <c r="P525" s="3"/>
      <c r="Q525" s="3"/>
      <c r="R525" s="1"/>
    </row>
    <row r="526" customFormat="false" ht="14.6" hidden="false" customHeight="false" outlineLevel="0" collapsed="false">
      <c r="A526" s="3"/>
      <c r="B526" s="3"/>
      <c r="C526" s="3"/>
      <c r="D526" s="3"/>
      <c r="E526" s="3"/>
      <c r="F526" s="3"/>
      <c r="G526" s="3"/>
      <c r="H526" s="3"/>
      <c r="I526" s="176"/>
      <c r="J526" s="176"/>
      <c r="K526" s="176"/>
      <c r="L526" s="3"/>
      <c r="M526" s="3"/>
      <c r="N526" s="3"/>
      <c r="O526" s="3"/>
      <c r="P526" s="3"/>
      <c r="Q526" s="3"/>
      <c r="R526" s="1"/>
    </row>
    <row r="527" customFormat="false" ht="14.6" hidden="false" customHeight="false" outlineLevel="0" collapsed="false">
      <c r="A527" s="3"/>
      <c r="B527" s="3"/>
      <c r="C527" s="3"/>
      <c r="D527" s="3"/>
      <c r="E527" s="3"/>
      <c r="F527" s="3"/>
      <c r="G527" s="3"/>
      <c r="H527" s="3"/>
      <c r="I527" s="174"/>
      <c r="J527" s="174"/>
      <c r="K527" s="174"/>
      <c r="L527" s="3"/>
      <c r="M527" s="3"/>
      <c r="N527" s="3"/>
      <c r="O527" s="3"/>
      <c r="P527" s="3"/>
      <c r="Q527" s="3"/>
      <c r="R527" s="1"/>
    </row>
    <row r="528" customFormat="false" ht="15" hidden="false" customHeight="false" outlineLevel="0" collapsed="false">
      <c r="A528" s="142" t="s">
        <v>386</v>
      </c>
    </row>
    <row r="529" customFormat="false" ht="15" hidden="false" customHeight="false" outlineLevel="0" collapsed="false">
      <c r="A529" s="178" t="s">
        <v>387</v>
      </c>
      <c r="B529" s="179"/>
      <c r="C529" s="179"/>
      <c r="D529" s="1" t="n">
        <f aca="false">IF(B531="Male","owner",IF(B531="Female","owner",IF(B531="Married","owners",IF(B531="Plural","owners",IF(B531="Company","owners",)))))</f>
        <v>0</v>
      </c>
      <c r="E529" s="1"/>
      <c r="F529" s="1"/>
      <c r="G529" s="1"/>
      <c r="H529" s="1"/>
      <c r="I529" s="1" t="n">
        <f aca="false">IF(B531="Male","him",IF(B531="Female","her",IF(B531="Married","them",IF(B531="Plural","them",IF(B531="Company","them",)))))</f>
        <v>0</v>
      </c>
      <c r="J529" s="1" t="n">
        <f aca="false">IF(B531="Male","chooses",IF(B531="Female","chooses",IF(B531="Married","choose",IF(B531="Plural","choose",IF(B531="Company","choose",)))))</f>
        <v>0</v>
      </c>
      <c r="K529" s="1" t="n">
        <f aca="false">IF(B531="Male","exercises",IF(B531="Female","exercises",IF(B531="Married","exercise",IF(B531="Plural","exercise",IF(B531="Company","exercise",)))))</f>
        <v>0</v>
      </c>
      <c r="L529" s="1" t="n">
        <f aca="false">IF(B531="Male","requires",IF(B531="Female","requires",IF(B531="Married","require",IF(B531="Plural","require",IF(B531="Company","require",)))))</f>
        <v>0</v>
      </c>
      <c r="M529" s="1" t="n">
        <f aca="false">IF(B531="Male","am",IF(B531="Female","am",IF(B531="Married","are",IF(B531="Plural","are",IF(B531="Company","are",)))))</f>
        <v>0</v>
      </c>
      <c r="N529" s="1" t="n">
        <f aca="false">IF(B531="Male","I",IF(B531="Female","I",IF(B531="Married","we",IF(B531="Plural","we",IF(B531="Company","we",)))))</f>
        <v>0</v>
      </c>
      <c r="O529" s="1"/>
      <c r="P529" s="1"/>
      <c r="Q529" s="1"/>
      <c r="R529" s="1"/>
      <c r="S529" s="156" t="s">
        <v>364</v>
      </c>
      <c r="T529" s="156"/>
      <c r="U529" s="1" t="n">
        <f aca="false">IF(X530="Male","his",IF(X530="Female","her"))</f>
        <v>0</v>
      </c>
      <c r="V529" s="1"/>
      <c r="W529" s="1"/>
      <c r="X529" s="1"/>
      <c r="Y529" s="1"/>
      <c r="Z529" s="1"/>
      <c r="AA529" s="1"/>
      <c r="AB529" s="1"/>
      <c r="AC529" s="1" t="str">
        <f aca="false">IF(S530="","",".")</f>
        <v/>
      </c>
      <c r="AD529" s="1"/>
      <c r="AE529" s="1"/>
      <c r="AF529" s="1"/>
      <c r="AG529" s="1"/>
    </row>
    <row r="530" customFormat="false" ht="14.6" hidden="false" customHeight="false" outlineLevel="0" collapsed="false">
      <c r="A530" s="157" t="n">
        <f aca="false">IF(B531="Male","Adjoining Owner",IF(B531="Female","Adjoining Owner",IF(B531="Married","Adjoining Owners",IF(B531="Plural","Adjoining Owners",IF(B531="Company","Adjoining Owners",)))))</f>
        <v>0</v>
      </c>
      <c r="B530" s="157"/>
      <c r="C530" s="158" t="s">
        <v>165</v>
      </c>
      <c r="D530" s="73" t="n">
        <f aca="false">A530</f>
        <v>0</v>
      </c>
      <c r="E530" s="73"/>
      <c r="F530" s="73" t="str">
        <f aca="false">CONCATENATE("(",A530,")")</f>
        <v>(0)</v>
      </c>
      <c r="G530" s="73"/>
      <c r="H530" s="3" t="n">
        <f aca="false">IF(B531="Male","Owner",IF(B531="Female","Owner",IF(B531="Married","Owners",IF(B531="Plural","Owners",IF(B531="Company","Owners",)))))</f>
        <v>0</v>
      </c>
      <c r="I530" s="3" t="n">
        <f aca="false">IF(B531="Male","I",IF(B531="Female","I",IF(B531="Married","we",IF(B531="Plural","we",IF(B531="Company","we",)))))</f>
        <v>0</v>
      </c>
      <c r="J530" s="3" t="n">
        <f aca="false">IF(B531="Male","Adjoining Owner's",IF(B531="Female","Adjoining Owner's",IF(B531="Married","Adjoining Owners'",IF(B531="Plural","Adjoining Owners'",IF(B531="Company","Adjoining Owners'",)))))</f>
        <v>0</v>
      </c>
      <c r="K530" s="3"/>
      <c r="L530" s="3"/>
      <c r="M530" s="3" t="n">
        <f aca="false">IF(B531="Male","me",IF(B531="Female","me",IF(B531="Married","us",IF(B531="Plural","us",IF(B531="Company","us",)))))</f>
        <v>0</v>
      </c>
      <c r="N530" s="3" t="n">
        <f aca="false">IF(B531="Male","myself",IF(B531="Female","myself",IF(B531="Married","ourselves",IF(B531="Plural","ourselves",IF(B531="Company","ourselves",)))))</f>
        <v>0</v>
      </c>
      <c r="O530" s="3" t="n">
        <f aca="false">IF(B531="Male","is",IF(B531="Female","is",IF(B531="Married","are",IF(B531="Plural","are",IF(B531="Company","are",)))))</f>
        <v>0</v>
      </c>
      <c r="P530" s="150" t="str">
        <f aca="false">IF(A533="","",".")</f>
        <v/>
      </c>
      <c r="Q530" s="3"/>
      <c r="R530" s="1"/>
      <c r="S530" s="159" t="str">
        <f aca="true">IF(OFFSET(INDIRECT(A528),42,0,1,1)="","",OFFSET(INDIRECT(A528),42,0,1,1))</f>
        <v/>
      </c>
      <c r="T530" s="159" t="str">
        <f aca="true">IF(OFFSET(INDIRECT(A528),42,1,1,1)="","",OFFSET(INDIRECT(A528),42,1,1,1))</f>
        <v/>
      </c>
      <c r="U530" s="3" t="str">
        <f aca="false">LEFT(T530,1)</f>
        <v/>
      </c>
      <c r="V530" s="159" t="str">
        <f aca="true">IF(OFFSET(INDIRECT(A528),42,2,1,1)="","",OFFSET(INDIRECT(A528),42,2,1,1))</f>
        <v/>
      </c>
      <c r="W530" s="159" t="str">
        <f aca="true">IF(OFFSET(INDIRECT(A528),42,3,1,1)="","",OFFSET(INDIRECT(A528),42,3,1,1))</f>
        <v/>
      </c>
      <c r="X530" s="159" t="str">
        <f aca="true">IF(OFFSET(INDIRECT(A528),42,5,1,1)="","",OFFSET(INDIRECT(A528),42,5,1,1))</f>
        <v/>
      </c>
      <c r="Y530" s="1" t="str">
        <f aca="false">CONCATENATE(S530,AC529," ",T530," ",W530)</f>
        <v>  </v>
      </c>
      <c r="Z530" s="1"/>
      <c r="AA530" s="1"/>
      <c r="AB530" s="1"/>
      <c r="AC530" s="1"/>
      <c r="AD530" s="1"/>
      <c r="AE530" s="1"/>
      <c r="AF530" s="1"/>
      <c r="AG530" s="1"/>
    </row>
    <row r="531" customFormat="false" ht="14.6" hidden="false" customHeight="false" outlineLevel="0" collapsed="false">
      <c r="A531" s="161" t="s">
        <v>338</v>
      </c>
      <c r="B531" s="39" t="str">
        <f aca="true">IF(OFFSET(INDIRECT(A528),2,5,1,1)="","",OFFSET(INDIRECT(A528),2,5,1,1))</f>
        <v/>
      </c>
      <c r="C531" s="39" t="str">
        <f aca="true">IF(OFFSET(INDIRECT(A528),5,5,1,1)="","",OFFSET(INDIRECT(A528),5,5,1,1))</f>
        <v/>
      </c>
      <c r="D531" s="3"/>
      <c r="E531" s="3" t="s">
        <v>339</v>
      </c>
      <c r="F531" s="3" t="s">
        <v>340</v>
      </c>
      <c r="G531" s="3" t="n">
        <f aca="false">IF(B531="Male","I",IF(B531="Female","I",IF(B531="Married","We",IF(B531="Plural","We",IF(B531="Company","We",)))))</f>
        <v>0</v>
      </c>
      <c r="H531" s="3" t="n">
        <f aca="false">IF(B531="Male","my",IF(B531="Female","my",IF(B531="Married","our",IF(B531="Plural","our",IF(B531="Company","our",)))))</f>
        <v>0</v>
      </c>
      <c r="I531" s="3" t="n">
        <f aca="false">IF(B531="Male","his",IF(B531="Female","her",IF(B531="Married","their",IF(B531="Plural","their",IF(B531="Company","their",)))))</f>
        <v>0</v>
      </c>
      <c r="J531" s="3" t="n">
        <f aca="false">IF(B531="Male","he",IF(B531="Female","she",IF(B531="Married","they",IF(B531="Plural","they",IF(B531="Company","they",)))))</f>
        <v>0</v>
      </c>
      <c r="K531" s="3" t="n">
        <f aca="false">IF(B531="Male","does",IF(B531="Female","does",IF(B531="Married","do",IF(B531="Plural","do",IF(B531="Company","do",)))))</f>
        <v>0</v>
      </c>
      <c r="L531" s="3" t="n">
        <f aca="false">IF(B531="Male","has",IF(B531="Female","has",IF(B531="Married","have",IF(B531="Plural","have",IF(B531="Company","have",)))))</f>
        <v>0</v>
      </c>
      <c r="M531" s="3" t="n">
        <f aca="false">IF(B531="Male","I am/am not",IF(B531="Female","I am/am not",IF(B531="Married","We are/are not",IF(B531="Plural","We are/are not",IF(B531="Company","We are/are not",)))))</f>
        <v>0</v>
      </c>
      <c r="N531" s="3" t="n">
        <f aca="false">IF(B531="Male","am/am not",IF(B531="Female","am/am not",IF(B531="Married","are/are not",IF(B531="Plural","are/are not",IF(B531="Company","are/are not",)))))</f>
        <v>0</v>
      </c>
      <c r="O531" s="3" t="n">
        <f aca="false">IF(B531="Male","myself",IF(B531="Female","myself",IF(B531="Married","ourselves",IF(B531="Plural","ourselves",IF(B531="Company","ourselves",)))))</f>
        <v>0</v>
      </c>
      <c r="P531" s="150" t="str">
        <f aca="false">IF(A534="","",".")</f>
        <v/>
      </c>
      <c r="Q531" s="150" t="str">
        <f aca="false">IF(A534="","","&amp;")</f>
        <v/>
      </c>
      <c r="R531" s="1"/>
      <c r="S531" s="159" t="str">
        <f aca="true">IF(OFFSET(INDIRECT(A528),45,0,1,1)="","",CONCATENATE((OFFSET(INDIRECT(A528),45,0,1,1)),", "))</f>
        <v/>
      </c>
      <c r="T531" s="159" t="str">
        <f aca="true">IF(OFFSET(INDIRECT(A528),45,1,1,1)="","",OFFSET(INDIRECT(A528),45,1,1,1))</f>
        <v/>
      </c>
      <c r="U531" s="159" t="str">
        <f aca="true">IF(OFFSET(INDIRECT(A528),45,2,1,1)="","",CONCATENATE(" ",(OFFSET(INDIRECT(A528),45,2,1,1)),", "))</f>
        <v/>
      </c>
      <c r="V531" s="159" t="str">
        <f aca="true">IF(OFFSET(INDIRECT(A528),45,3,1,1)="","",CONCATENATE((OFFSET(INDIRECT(A528),45,3,1,1)),", "))</f>
        <v/>
      </c>
      <c r="W531" s="159" t="str">
        <f aca="true">IF(OFFSET(INDIRECT(A528),45,4,1,1)="","",CONCATENATE((OFFSET(INDIRECT(A528),45,4,1,1)),", "))</f>
        <v/>
      </c>
      <c r="X531" s="159" t="str">
        <f aca="true">IF(OFFSET(INDIRECT(A528),45,5,1,1)="","",CONCATENATE((OFFSET(INDIRECT(A528),45,5,1,1)),", "))</f>
        <v/>
      </c>
      <c r="Y531" s="159" t="str">
        <f aca="true">IF(OFFSET(INDIRECT(A528),45,6,1,1)="","",OFFSET(INDIRECT(A528),45,6,1,1))</f>
        <v/>
      </c>
      <c r="Z531" s="1"/>
      <c r="AA531" s="162" t="str">
        <f aca="false">CONCATENATE(IF(S531="","",S531),IF(T531="","",T531),IF(U531="","",U531),IF(V531="","",V531),IF(W531="","",W531),IF(X531="","",X531),IF(Y531="","",Y531))</f>
        <v/>
      </c>
      <c r="AB531" s="162"/>
      <c r="AC531" s="162"/>
      <c r="AD531" s="162"/>
      <c r="AE531" s="162"/>
      <c r="AF531" s="162"/>
      <c r="AG531" s="162"/>
    </row>
    <row r="532" customFormat="false" ht="14.6" hidden="false" customHeight="false" outlineLevel="0" collapsed="false">
      <c r="A532" s="3" t="s">
        <v>2</v>
      </c>
      <c r="B532" s="3" t="s">
        <v>3</v>
      </c>
      <c r="C532" s="3" t="s">
        <v>342</v>
      </c>
      <c r="D532" s="3" t="s">
        <v>4</v>
      </c>
      <c r="E532" s="3" t="s">
        <v>5</v>
      </c>
      <c r="F532" s="3" t="s">
        <v>343</v>
      </c>
      <c r="G532" s="3"/>
      <c r="H532" s="3"/>
      <c r="I532" s="3"/>
      <c r="J532" s="3"/>
      <c r="K532" s="3" t="s">
        <v>344</v>
      </c>
      <c r="L532" s="3"/>
      <c r="M532" s="3" t="s">
        <v>345</v>
      </c>
      <c r="N532" s="3" t="s">
        <v>346</v>
      </c>
      <c r="O532" s="3"/>
      <c r="P532" s="3"/>
      <c r="Q532" s="3"/>
      <c r="R532" s="1"/>
      <c r="S532" s="159" t="str">
        <f aca="true">IF(OFFSET(INDIRECT(A528),45,0,1,1)="","",OFFSET(INDIRECT(A528),45,0,1,1))</f>
        <v/>
      </c>
      <c r="T532" s="159" t="str">
        <f aca="true">IF(OFFSET(INDIRECT(A528),45,1,1,1)="","",OFFSET(INDIRECT(A528),45,1,1,1))</f>
        <v/>
      </c>
      <c r="U532" s="159" t="str">
        <f aca="true">IF(OFFSET(INDIRECT(A528),45,2,1,1)="","",CONCATENATE(" ",OFFSET(INDIRECT(A528),45,2,1,1)))</f>
        <v/>
      </c>
      <c r="V532" s="159" t="str">
        <f aca="true">IF(OFFSET(INDIRECT(A528),45,3,1,1)="","",OFFSET(INDIRECT(A528),45,3,1,1))</f>
        <v/>
      </c>
      <c r="W532" s="159" t="str">
        <f aca="true">IF(OFFSET(INDIRECT(A528),45,4,1,1)="","",OFFSET(INDIRECT(A528),45,4,1,1))</f>
        <v/>
      </c>
      <c r="X532" s="159" t="str">
        <f aca="true">IF(OFFSET(INDIRECT(A528),45,5,1,1)="","",OFFSET(INDIRECT(A528),45,5,1,1))</f>
        <v/>
      </c>
      <c r="Y532" s="159" t="str">
        <f aca="true">IF(OFFSET(INDIRECT(A528),45,6,1,1)="","",OFFSET(INDIRECT(A528),45,6,1,1))</f>
        <v/>
      </c>
      <c r="Z532" s="1"/>
      <c r="AA532" s="1"/>
      <c r="AB532" s="1"/>
      <c r="AC532" s="1"/>
      <c r="AD532" s="1"/>
      <c r="AE532" s="1"/>
      <c r="AF532" s="1"/>
      <c r="AG532" s="1"/>
    </row>
    <row r="533" customFormat="false" ht="15" hidden="false" customHeight="false" outlineLevel="0" collapsed="false">
      <c r="A533" s="39" t="str">
        <f aca="true">IF(OFFSET(INDIRECT(A528),2,0,1,1)="","",OFFSET(INDIRECT(A528),2,0,1,1))</f>
        <v/>
      </c>
      <c r="B533" s="39" t="str">
        <f aca="true">IF(OFFSET(INDIRECT(A528),2,1,1,1)="","",OFFSET(INDIRECT(A528),2,1,1,1))</f>
        <v/>
      </c>
      <c r="C533" s="3" t="str">
        <f aca="false">LEFT(B533,1)</f>
        <v/>
      </c>
      <c r="D533" s="39" t="str">
        <f aca="true">IF(OFFSET(INDIRECT(A528),2,2,1,1)="","",OFFSET(INDIRECT(A528),2,2,1,1))</f>
        <v/>
      </c>
      <c r="E533" s="39" t="str">
        <f aca="true">IF(OFFSET(INDIRECT(A528),2,3,1,1)="","",OFFSET(INDIRECT(A528),2,3,1,1))</f>
        <v/>
      </c>
      <c r="F533" s="3" t="str">
        <f aca="false">CONCATENATE(A533,P530," ",B533," ",E533)</f>
        <v>  </v>
      </c>
      <c r="G533" s="3"/>
      <c r="H533" s="3" t="str">
        <f aca="false">CONCATENATE(A533," ",C533," ",E533)</f>
        <v>  </v>
      </c>
      <c r="I533" s="3"/>
      <c r="J533" s="3"/>
      <c r="K533" s="3" t="str">
        <f aca="false">CONCATENATE(A533,P530," ",C533,P530," ",E533)</f>
        <v>  </v>
      </c>
      <c r="L533" s="3"/>
      <c r="M533" s="3" t="str">
        <f aca="false">CONCATENATE(B533," ",D533," ",E533)</f>
        <v>  </v>
      </c>
      <c r="N533" s="3" t="str">
        <f aca="false">UPPER(M533)</f>
        <v>  </v>
      </c>
      <c r="O533" s="3"/>
      <c r="P533" s="3" t="str">
        <f aca="false">CONCATENATE(A533,P530," ",E533)</f>
        <v> </v>
      </c>
      <c r="Q533" s="3"/>
      <c r="R533" s="1"/>
      <c r="S533" s="1"/>
      <c r="T533" s="1"/>
      <c r="U533" s="1"/>
      <c r="V533" s="1"/>
      <c r="W533" s="1"/>
      <c r="X533" s="1"/>
      <c r="Y533" s="1"/>
      <c r="Z533" s="1"/>
      <c r="AA533" s="1"/>
      <c r="AB533" s="1"/>
      <c r="AC533" s="1"/>
      <c r="AD533" s="1"/>
      <c r="AE533" s="1"/>
      <c r="AF533" s="1"/>
      <c r="AG533" s="1"/>
    </row>
    <row r="534" customFormat="false" ht="15" hidden="false" customHeight="false" outlineLevel="0" collapsed="false">
      <c r="A534" s="39" t="str">
        <f aca="true">IF(OFFSET(INDIRECT(A528),3,0,1,1)="","",OFFSET(INDIRECT(A528),3,0,1,1))</f>
        <v/>
      </c>
      <c r="B534" s="39" t="str">
        <f aca="true">IF(OFFSET(INDIRECT(A528),3,1,1,1)="","",OFFSET(INDIRECT(A528),3,1,1,1))</f>
        <v/>
      </c>
      <c r="C534" s="3" t="str">
        <f aca="false">LEFT(B534,1)</f>
        <v/>
      </c>
      <c r="D534" s="39" t="str">
        <f aca="true">IF(OFFSET(INDIRECT(A528),3,2,1,1)="","",OFFSET(INDIRECT(A528),3,2,1,1))</f>
        <v/>
      </c>
      <c r="E534" s="39" t="str">
        <f aca="true">IF(OFFSET(INDIRECT(A528),3,3,1,1)="","",OFFSET(INDIRECT(A528),3,3,1,1))</f>
        <v/>
      </c>
      <c r="F534" s="3" t="str">
        <f aca="false">CONCATENATE(A534,P531," ",B534," ",E534)</f>
        <v>  </v>
      </c>
      <c r="G534" s="3"/>
      <c r="H534" s="3" t="str">
        <f aca="false">CONCATENATE(" ",Q531," ",A534," ",C534," ",E534)</f>
        <v>    </v>
      </c>
      <c r="I534" s="3"/>
      <c r="J534" s="3"/>
      <c r="K534" s="3" t="str">
        <f aca="false">CONCATENATE(" ",Q531," ",A534,P531," ",C534,P531," ",E534)</f>
        <v>    </v>
      </c>
      <c r="L534" s="3"/>
      <c r="M534" s="3" t="str">
        <f aca="false">CONCATENATE(" ",Q531," ",B534," ",D534," ",E534)</f>
        <v>    </v>
      </c>
      <c r="N534" s="3" t="str">
        <f aca="false">UPPER(M534)</f>
        <v>    </v>
      </c>
      <c r="O534" s="3"/>
      <c r="P534" s="3" t="str">
        <f aca="false">CONCATENATE(" ",Q531," ",A534,P531," ",E534)</f>
        <v>   </v>
      </c>
      <c r="Q534" s="3"/>
      <c r="R534" s="1"/>
      <c r="S534" s="156" t="s">
        <v>365</v>
      </c>
      <c r="T534" s="156"/>
      <c r="U534" s="1" t="n">
        <f aca="false">IF(X535="Male","his",IF(X535="Female","her"))</f>
        <v>0</v>
      </c>
      <c r="V534" s="1"/>
      <c r="W534" s="1"/>
      <c r="X534" s="1"/>
      <c r="Y534" s="1"/>
      <c r="Z534" s="1"/>
      <c r="AA534" s="1"/>
      <c r="AB534" s="1"/>
      <c r="AC534" s="1" t="str">
        <f aca="false">IF(S535="","",".")</f>
        <v/>
      </c>
      <c r="AD534" s="1"/>
      <c r="AE534" s="1"/>
      <c r="AF534" s="1"/>
      <c r="AG534" s="1"/>
    </row>
    <row r="535" customFormat="false" ht="14.6" hidden="false" customHeight="false" outlineLevel="0" collapsed="false">
      <c r="A535" s="3"/>
      <c r="B535" s="3"/>
      <c r="C535" s="3"/>
      <c r="D535" s="3"/>
      <c r="E535" s="3"/>
      <c r="F535" s="3"/>
      <c r="G535" s="3"/>
      <c r="H535" s="3"/>
      <c r="I535" s="3"/>
      <c r="J535" s="3"/>
      <c r="K535" s="3" t="str">
        <f aca="false">CONCATENATE(A533,P530," &amp; ",A534,P531," ",C533,P530," ",E533)</f>
        <v> &amp;   </v>
      </c>
      <c r="L535" s="3"/>
      <c r="M535" s="3"/>
      <c r="N535" s="3"/>
      <c r="O535" s="3"/>
      <c r="P535" s="3" t="str">
        <f aca="false">CONCATENATE(A533,P530," &amp; ",A534,P531," ",E533)</f>
        <v> &amp;  </v>
      </c>
      <c r="Q535" s="3"/>
      <c r="R535" s="1"/>
      <c r="S535" s="180" t="str">
        <f aca="true">IF(OFFSET(INDIRECT(A528),48,0,1,1)="","",OFFSET(INDIRECT(A528),48,0,1,1))</f>
        <v/>
      </c>
      <c r="T535" s="180" t="str">
        <f aca="true">IF(OFFSET(INDIRECT(A528),48,1,1,1)="","",OFFSET(INDIRECT(A528),48,1,1,1))</f>
        <v/>
      </c>
      <c r="U535" s="3" t="str">
        <f aca="false">LEFT(T535,1)</f>
        <v/>
      </c>
      <c r="V535" s="180" t="str">
        <f aca="true">IF(OFFSET(INDIRECT(A528),48,2,1,1)="","",OFFSET(INDIRECT(A528),48,2,1,1))</f>
        <v/>
      </c>
      <c r="W535" s="180" t="str">
        <f aca="true">IF(OFFSET(INDIRECT(A528),48,3,1,1)="","",OFFSET(INDIRECT(A528),48,3,1,1))</f>
        <v/>
      </c>
      <c r="X535" s="180" t="str">
        <f aca="true">IF(OFFSET(INDIRECT(A528),48,5,1,1)="","",OFFSET(INDIRECT(A528),48,5,1,1))</f>
        <v/>
      </c>
      <c r="Y535" s="1" t="str">
        <f aca="false">CONCATENATE(S535,AC534," ",T535," ",W535)</f>
        <v>  </v>
      </c>
      <c r="Z535" s="1"/>
      <c r="AA535" s="1"/>
      <c r="AB535" s="1"/>
      <c r="AC535" s="1"/>
      <c r="AD535" s="1"/>
      <c r="AE535" s="1"/>
      <c r="AF535" s="1"/>
      <c r="AG535" s="1"/>
    </row>
    <row r="536" customFormat="false" ht="15" hidden="false" customHeight="true" outlineLevel="0" collapsed="false">
      <c r="A536" s="73" t="s">
        <v>351</v>
      </c>
      <c r="B536" s="73"/>
      <c r="C536" s="168" t="str">
        <f aca="false">CONCATENATE(AF572,AF573,AF574,AF575,AF576)</f>
        <v>  </v>
      </c>
      <c r="D536" s="168"/>
      <c r="E536" s="168"/>
      <c r="F536" s="168"/>
      <c r="G536" s="168"/>
      <c r="H536" s="168"/>
      <c r="I536" s="168"/>
      <c r="J536" s="113"/>
      <c r="K536" s="3"/>
      <c r="L536" s="1"/>
      <c r="M536" s="1"/>
      <c r="N536" s="3"/>
      <c r="O536" s="3"/>
      <c r="P536" s="3"/>
      <c r="Q536" s="3"/>
      <c r="R536" s="1"/>
      <c r="S536" s="180" t="str">
        <f aca="true">IF(OFFSET(INDIRECT(A528),51,0,1,1)="","",CONCATENATE((OFFSET(INDIRECT(A528),51,0,1,1)),", "))</f>
        <v/>
      </c>
      <c r="T536" s="180" t="str">
        <f aca="true">IF(OFFSET(INDIRECT(A528),51,1,1,1)="","",OFFSET(INDIRECT(A528),51,1,1,1))</f>
        <v/>
      </c>
      <c r="U536" s="180" t="str">
        <f aca="true">IF(OFFSET(INDIRECT(A528),51,2,1,1)="","",CONCATENATE(" ",(OFFSET(INDIRECT(A528),51,2,1,1)),", "))</f>
        <v/>
      </c>
      <c r="V536" s="180" t="str">
        <f aca="true">IF(OFFSET(INDIRECT(A528),51,3,1,1)="","",CONCATENATE((OFFSET(INDIRECT(A528),51,3,1,1)),", "))</f>
        <v/>
      </c>
      <c r="W536" s="180" t="str">
        <f aca="true">IF(OFFSET(INDIRECT(A528),51,4,1,1)="","",CONCATENATE((OFFSET(INDIRECT(A528),51,4,1,1)),", "))</f>
        <v/>
      </c>
      <c r="X536" s="180" t="str">
        <f aca="true">IF(OFFSET(INDIRECT(A528),51,5,1,1)="","",CONCATENATE((OFFSET(INDIRECT(A528),51,5,1,1)),", "))</f>
        <v/>
      </c>
      <c r="Y536" s="180" t="str">
        <f aca="true">IF(OFFSET(INDIRECT(A528),51,6,1,1)="","",OFFSET(INDIRECT(A528),51,6,1,1))</f>
        <v/>
      </c>
      <c r="Z536" s="1"/>
      <c r="AA536" s="171" t="str">
        <f aca="false">CONCATENATE(IF(S536="","",S536),IF(T536="","",T536),IF(U536="","",U536),IF(V536="","",V536),IF(W536="","",W536),IF(X536="","",X536),IF(Y536="","",Y536))</f>
        <v/>
      </c>
      <c r="AB536" s="171"/>
      <c r="AC536" s="171"/>
      <c r="AD536" s="171"/>
      <c r="AE536" s="171"/>
      <c r="AF536" s="171"/>
      <c r="AG536" s="171"/>
    </row>
    <row r="537" customFormat="false" ht="14.6" hidden="false" customHeight="false" outlineLevel="0" collapsed="false">
      <c r="A537" s="3" t="s">
        <v>352</v>
      </c>
      <c r="B537" s="3"/>
      <c r="C537" s="73" t="str">
        <f aca="false">IF(B531="Married",K535,IF(B531="Company",E533,CONCATENATE(AC572,AC573,AC574,AC575,AC576)))</f>
        <v>  </v>
      </c>
      <c r="D537" s="73"/>
      <c r="E537" s="73"/>
      <c r="F537" s="73"/>
      <c r="G537" s="73"/>
      <c r="H537" s="73"/>
      <c r="I537" s="73"/>
      <c r="J537" s="73"/>
      <c r="K537" s="1"/>
      <c r="L537" s="3"/>
      <c r="M537" s="3"/>
      <c r="N537" s="3"/>
      <c r="O537" s="3"/>
      <c r="P537" s="3" t="str">
        <f aca="false">IF(B531="Married",P535,IF(B531="Company","Sir/Madam",CONCATENATE(AH572,AH573,AH574,AH575,AH576)))</f>
        <v> </v>
      </c>
      <c r="Q537" s="3"/>
      <c r="R537" s="1"/>
      <c r="S537" s="180" t="str">
        <f aca="true">IF(OFFSET(INDIRECT(A528),51,0,1,1)="","",OFFSET(INDIRECT(A528),51,0,1,1))</f>
        <v/>
      </c>
      <c r="T537" s="180" t="str">
        <f aca="true">IF(OFFSET(INDIRECT(A528),51,1,1,1)="","",OFFSET(INDIRECT(A528),51,1,1,1))</f>
        <v/>
      </c>
      <c r="U537" s="180" t="str">
        <f aca="true">IF(OFFSET(INDIRECT(A528),51,2,1,1)="","",CONCATENATE(" ",OFFSET(INDIRECT(A528),51,2,1,1)))</f>
        <v/>
      </c>
      <c r="V537" s="180" t="str">
        <f aca="true">IF(OFFSET(INDIRECT(A528),51,3,1,1)="","",OFFSET(INDIRECT(A528),51,3,1,1))</f>
        <v/>
      </c>
      <c r="W537" s="180" t="str">
        <f aca="true">IF(OFFSET(INDIRECT(A528),51,4,1,1)="","",OFFSET(INDIRECT(A528),51,4,1,1))</f>
        <v/>
      </c>
      <c r="X537" s="180" t="str">
        <f aca="true">IF(OFFSET(INDIRECT(A528),51,5,1,1)="","",OFFSET(INDIRECT(A528),51,5,1,1))</f>
        <v/>
      </c>
      <c r="Y537" s="180" t="str">
        <f aca="true">IF(OFFSET(INDIRECT(A528),51,6,1,1)="","",OFFSET(INDIRECT(A528),51,6,1,1))</f>
        <v/>
      </c>
      <c r="Z537" s="1"/>
      <c r="AA537" s="1"/>
      <c r="AB537" s="1"/>
      <c r="AC537" s="1"/>
      <c r="AD537" s="1"/>
      <c r="AE537" s="1"/>
      <c r="AF537" s="1"/>
      <c r="AG537" s="1"/>
    </row>
    <row r="538" customFormat="false" ht="14.6" hidden="false" customHeight="false" outlineLevel="0" collapsed="false">
      <c r="A538" s="161" t="s">
        <v>356</v>
      </c>
      <c r="B538" s="3"/>
      <c r="C538" s="73" t="str">
        <f aca="false">CONCATENATE("Dear ",P537)</f>
        <v>Dear  </v>
      </c>
      <c r="D538" s="73"/>
      <c r="E538" s="73"/>
      <c r="F538" s="73"/>
      <c r="G538" s="73"/>
      <c r="H538" s="73"/>
      <c r="I538" s="73"/>
      <c r="J538" s="73"/>
      <c r="K538" s="3"/>
      <c r="L538" s="3"/>
      <c r="M538" s="3"/>
      <c r="N538" s="3"/>
      <c r="O538" s="3"/>
      <c r="P538" s="3"/>
      <c r="Q538" s="150" t="str">
        <f aca="false">IF(A540="","",", ")</f>
        <v/>
      </c>
      <c r="R538" s="1"/>
      <c r="S538" s="1"/>
      <c r="T538" s="1"/>
      <c r="U538" s="1"/>
      <c r="V538" s="1"/>
      <c r="W538" s="1"/>
      <c r="X538" s="1"/>
      <c r="Y538" s="1"/>
      <c r="Z538" s="1"/>
      <c r="AA538" s="1"/>
      <c r="AB538" s="1"/>
      <c r="AC538" s="1"/>
      <c r="AD538" s="1"/>
      <c r="AE538" s="1"/>
      <c r="AF538" s="1"/>
      <c r="AG538" s="1"/>
    </row>
    <row r="539" customFormat="false" ht="14.6" hidden="false" customHeight="false" outlineLevel="0" collapsed="false">
      <c r="A539" s="3" t="s">
        <v>25</v>
      </c>
      <c r="B539" s="3" t="s">
        <v>26</v>
      </c>
      <c r="C539" s="3" t="s">
        <v>27</v>
      </c>
      <c r="D539" s="3" t="s">
        <v>28</v>
      </c>
      <c r="E539" s="3" t="s">
        <v>29</v>
      </c>
      <c r="F539" s="3" t="s">
        <v>30</v>
      </c>
      <c r="G539" s="3" t="s">
        <v>31</v>
      </c>
      <c r="H539" s="3"/>
      <c r="I539" s="3" t="s">
        <v>359</v>
      </c>
      <c r="J539" s="3"/>
      <c r="K539" s="3"/>
      <c r="L539" s="3"/>
      <c r="M539" s="3"/>
      <c r="N539" s="3"/>
      <c r="O539" s="3"/>
      <c r="P539" s="3"/>
      <c r="Q539" s="3"/>
      <c r="R539" s="1"/>
      <c r="S539" s="164" t="str">
        <f aca="false">CONCATENATE(IF(S532="","",S532),IF(S532="","",CHAR(10)),IF(T532="","",T532),IF(U532="","",U532),IF(U532="","",CHAR(10)),IF(V532="","",V532),IF(V532="","",CHAR(10)),IF(W532="","",W532),IF(W532="","",CHAR(10)),IF(X532="","",X532),IF(X532="","",CHAR(10)),IF(Y532="","",Y532))</f>
        <v/>
      </c>
      <c r="T539" s="164"/>
      <c r="U539" s="164"/>
      <c r="V539" s="1"/>
      <c r="W539" s="176" t="str">
        <f aca="false">CONCATENATE(IF(S537="","",S537),IF(S537="","",CHAR(10)),IF(T537="","",T537),IF(U537="","",U537),IF(U537="","",CHAR(10)),IF(V537="","",V537),IF(V537="","",CHAR(10)),IF(W537="","",W537),IF(W537="","",CHAR(10)),IF(X537="","",X537),IF(X537="","",CHAR(10)),IF(Y537="","",Y537))</f>
        <v/>
      </c>
      <c r="X539" s="176"/>
      <c r="Y539" s="176"/>
      <c r="Z539" s="1"/>
      <c r="AA539" s="1"/>
      <c r="AB539" s="1"/>
      <c r="AC539" s="1"/>
      <c r="AD539" s="1"/>
      <c r="AE539" s="1"/>
      <c r="AF539" s="1"/>
      <c r="AG539" s="1"/>
    </row>
    <row r="540" customFormat="false" ht="15" hidden="false" customHeight="true" outlineLevel="0" collapsed="false">
      <c r="A540" s="39" t="str">
        <f aca="true">IF(OFFSET(INDIRECT(A528),10,0,1,1)="","",CONCATENATE((OFFSET(INDIRECT(A528),10,0,1,1)),", "))</f>
        <v/>
      </c>
      <c r="B540" s="39" t="str">
        <f aca="true">IF(OFFSET(INDIRECT(A528),10,1,1,1)="","",OFFSET(INDIRECT(A528),10,1,1,1))</f>
        <v/>
      </c>
      <c r="C540" s="39" t="str">
        <f aca="true">IF(OFFSET(INDIRECT(A528),10,2,1,1)="","",CONCATENATE(" ",OFFSET(INDIRECT(A528),10,2,1,1),", "))</f>
        <v/>
      </c>
      <c r="D540" s="39" t="str">
        <f aca="true">IF(OFFSET(INDIRECT(A528),10,3,1,1)="","",CONCATENATE((OFFSET(INDIRECT(A528),10,3,1,1)),", "))</f>
        <v/>
      </c>
      <c r="E540" s="39" t="str">
        <f aca="true">IF(OFFSET(INDIRECT(A528),10,4,1,1)="","",CONCATENATE((OFFSET(INDIRECT(A528),10,4,1,1)),", "))</f>
        <v/>
      </c>
      <c r="F540" s="39" t="str">
        <f aca="true">IF(OFFSET(INDIRECT(A528),10,5,1,1)="","",CONCATENATE((OFFSET(INDIRECT(A528),10,5,1,1)),", "))</f>
        <v/>
      </c>
      <c r="G540" s="39" t="str">
        <f aca="true">IF(OFFSET(INDIRECT(A528),10,6,1,1)="","",OFFSET(INDIRECT(A528),10,6,1,1))</f>
        <v/>
      </c>
      <c r="H540" s="3"/>
      <c r="I540" s="171" t="str">
        <f aca="false">CONCATENATE(IF(A540="","",A540),IF(B540="","",B540),IF(C540="","",C540),IF(D540="","",D540),IF(E540="","",E540),IF(F540="","",F540),IF(G540="","",G540))</f>
        <v/>
      </c>
      <c r="J540" s="171"/>
      <c r="K540" s="171"/>
      <c r="L540" s="171"/>
      <c r="M540" s="171"/>
      <c r="N540" s="171"/>
      <c r="O540" s="171"/>
      <c r="P540" s="113"/>
      <c r="Q540" s="113"/>
      <c r="R540" s="1"/>
      <c r="S540" s="164"/>
      <c r="T540" s="164"/>
      <c r="U540" s="164"/>
      <c r="V540" s="1"/>
      <c r="W540" s="176"/>
      <c r="X540" s="176"/>
      <c r="Y540" s="176"/>
      <c r="Z540" s="1"/>
      <c r="AA540" s="1"/>
      <c r="AB540" s="1"/>
      <c r="AC540" s="1"/>
      <c r="AD540" s="1"/>
      <c r="AE540" s="1"/>
      <c r="AF540" s="1"/>
      <c r="AG540" s="1"/>
    </row>
    <row r="541" customFormat="false" ht="14.6" hidden="false" customHeight="false" outlineLevel="0" collapsed="false">
      <c r="A541" s="39" t="str">
        <f aca="true">IF(OFFSET(INDIRECT(A528),10,0,1,1)="","",OFFSET(INDIRECT(A528),10,0,1,1))</f>
        <v/>
      </c>
      <c r="B541" s="39" t="str">
        <f aca="true">IF(OFFSET(INDIRECT(A528),10,1,1,1)="","",OFFSET(INDIRECT(A528),10,1,1,1))</f>
        <v/>
      </c>
      <c r="C541" s="39" t="str">
        <f aca="true">IF(OFFSET(INDIRECT(A528),10,2,1,1)="","",CONCATENATE(" ",OFFSET(INDIRECT(A528),10,2,1,1)))</f>
        <v/>
      </c>
      <c r="D541" s="39" t="str">
        <f aca="true">IF(OFFSET(INDIRECT(A528),10,3,1,1)="","",OFFSET(INDIRECT(A528),10,3,1,1))</f>
        <v/>
      </c>
      <c r="E541" s="39" t="str">
        <f aca="true">IF(OFFSET(INDIRECT(A528),10,4,1,1)="","",OFFSET(INDIRECT(A528),10,4,1,1))</f>
        <v/>
      </c>
      <c r="F541" s="39" t="str">
        <f aca="true">IF(OFFSET(INDIRECT(A528),10,5,1,1)="","",OFFSET(INDIRECT(A528),10,5,1,1))</f>
        <v/>
      </c>
      <c r="G541" s="39" t="str">
        <f aca="true">IF(OFFSET(INDIRECT(A528),10,6,1,1)="","",OFFSET(INDIRECT(A528),10,6,1,1))</f>
        <v/>
      </c>
      <c r="H541" s="3"/>
      <c r="I541" s="3"/>
      <c r="J541" s="3"/>
      <c r="K541" s="3"/>
      <c r="L541" s="174"/>
      <c r="M541" s="174"/>
      <c r="N541" s="3"/>
      <c r="O541" s="3"/>
      <c r="P541" s="3"/>
      <c r="Q541" s="3"/>
      <c r="R541" s="1"/>
      <c r="S541" s="164"/>
      <c r="T541" s="164"/>
      <c r="U541" s="164"/>
      <c r="V541" s="1"/>
      <c r="W541" s="176"/>
      <c r="X541" s="176"/>
      <c r="Y541" s="176"/>
      <c r="Z541" s="1"/>
      <c r="AA541" s="1"/>
      <c r="AB541" s="1"/>
      <c r="AC541" s="1"/>
      <c r="AD541" s="1"/>
      <c r="AE541" s="1"/>
      <c r="AF541" s="1"/>
      <c r="AG541" s="1"/>
    </row>
    <row r="542" customFormat="false" ht="14.6" hidden="false" customHeight="false" outlineLevel="0" collapsed="false">
      <c r="A542" s="3" t="s">
        <v>295</v>
      </c>
      <c r="B542" s="3"/>
      <c r="C542" s="3"/>
      <c r="D542" s="3"/>
      <c r="E542" s="3"/>
      <c r="F542" s="3"/>
      <c r="G542" s="3"/>
      <c r="H542" s="3"/>
      <c r="I542" s="3" t="s">
        <v>360</v>
      </c>
      <c r="J542" s="3"/>
      <c r="K542" s="3"/>
      <c r="L542" s="174"/>
      <c r="M542" s="174"/>
      <c r="N542" s="3"/>
      <c r="O542" s="3"/>
      <c r="P542" s="3"/>
      <c r="Q542" s="3"/>
      <c r="R542" s="1"/>
      <c r="S542" s="164"/>
      <c r="T542" s="164"/>
      <c r="U542" s="164"/>
      <c r="V542" s="1"/>
      <c r="W542" s="176"/>
      <c r="X542" s="176"/>
      <c r="Y542" s="176"/>
      <c r="Z542" s="1"/>
      <c r="AA542" s="1"/>
      <c r="AB542" s="1"/>
      <c r="AC542" s="1"/>
      <c r="AD542" s="1"/>
      <c r="AE542" s="1"/>
      <c r="AF542" s="1"/>
      <c r="AG542" s="1"/>
    </row>
    <row r="543" customFormat="false" ht="15" hidden="false" customHeight="true" outlineLevel="0" collapsed="false">
      <c r="A543" s="1" t="str">
        <f aca="false">CONCATENATE(A542,"s")</f>
        <v>Leaseholders</v>
      </c>
      <c r="B543" s="3"/>
      <c r="C543" s="3"/>
      <c r="D543" s="3"/>
      <c r="E543" s="3"/>
      <c r="F543" s="3"/>
      <c r="G543" s="3"/>
      <c r="H543" s="3"/>
      <c r="I543" s="176" t="str">
        <f aca="false">CONCATENATE(IF(A541="","",A541),IF(A541="","",CHAR(10)),IF(B541="","",B541),IF(C541="","",C541),IF(C541="","",CHAR(10)),IF(D541="","",D541),IF(D541="","",CHAR(10)),IF(E541="","",E541),IF(E541="","",CHAR(10)),IF(F541="","",F541),IF(F541="","",CHAR(10)),IF(G541="","",G541))</f>
        <v/>
      </c>
      <c r="J543" s="176"/>
      <c r="K543" s="176"/>
      <c r="L543" s="174"/>
      <c r="M543" s="174"/>
      <c r="N543" s="3"/>
      <c r="O543" s="3"/>
      <c r="P543" s="3"/>
      <c r="Q543" s="3"/>
      <c r="R543" s="1"/>
      <c r="S543" s="164"/>
      <c r="T543" s="164"/>
      <c r="U543" s="164"/>
      <c r="V543" s="1"/>
      <c r="W543" s="176"/>
      <c r="X543" s="176"/>
      <c r="Y543" s="176"/>
      <c r="Z543" s="1"/>
      <c r="AA543" s="1"/>
      <c r="AB543" s="1"/>
      <c r="AC543" s="1"/>
      <c r="AD543" s="1"/>
      <c r="AE543" s="1"/>
      <c r="AF543" s="1"/>
      <c r="AG543" s="1"/>
    </row>
    <row r="544" customFormat="false" ht="14.6" hidden="false" customHeight="false" outlineLevel="0" collapsed="false">
      <c r="A544" s="3" t="s">
        <v>70</v>
      </c>
      <c r="B544" s="3"/>
      <c r="C544" s="3"/>
      <c r="D544" s="3"/>
      <c r="E544" s="3"/>
      <c r="F544" s="3"/>
      <c r="G544" s="3"/>
      <c r="H544" s="3"/>
      <c r="I544" s="176"/>
      <c r="J544" s="176"/>
      <c r="K544" s="176"/>
      <c r="L544" s="174"/>
      <c r="M544" s="174"/>
      <c r="N544" s="3"/>
      <c r="O544" s="3"/>
      <c r="P544" s="3"/>
      <c r="Q544" s="3"/>
      <c r="R544" s="1"/>
      <c r="S544" s="164"/>
      <c r="T544" s="164"/>
      <c r="U544" s="164"/>
      <c r="V544" s="1"/>
      <c r="W544" s="176"/>
      <c r="X544" s="176"/>
      <c r="Y544" s="176"/>
      <c r="Z544" s="1"/>
      <c r="AA544" s="1"/>
      <c r="AB544" s="1"/>
      <c r="AC544" s="1"/>
      <c r="AD544" s="1"/>
      <c r="AE544" s="1"/>
      <c r="AF544" s="1"/>
      <c r="AG544" s="1"/>
    </row>
    <row r="545" customFormat="false" ht="14.6" hidden="false" customHeight="false" outlineLevel="0" collapsed="false">
      <c r="A545" s="1" t="str">
        <f aca="false">CONCATENATE(A544,"s")</f>
        <v>Freeholders</v>
      </c>
      <c r="B545" s="3"/>
      <c r="C545" s="3"/>
      <c r="D545" s="3"/>
      <c r="E545" s="3"/>
      <c r="F545" s="3"/>
      <c r="G545" s="3"/>
      <c r="H545" s="3"/>
      <c r="I545" s="176"/>
      <c r="J545" s="176"/>
      <c r="K545" s="176"/>
      <c r="L545" s="174"/>
      <c r="M545" s="174"/>
      <c r="N545" s="3"/>
      <c r="O545" s="3"/>
      <c r="P545" s="3"/>
      <c r="Q545" s="3"/>
      <c r="R545" s="1"/>
      <c r="S545" s="1"/>
      <c r="T545" s="1"/>
      <c r="U545" s="1"/>
      <c r="V545" s="1"/>
      <c r="W545" s="1"/>
      <c r="X545" s="1"/>
      <c r="Y545" s="1"/>
      <c r="Z545" s="1"/>
      <c r="AA545" s="1"/>
      <c r="AB545" s="1"/>
      <c r="AC545" s="1"/>
      <c r="AD545" s="1"/>
      <c r="AE545" s="1"/>
      <c r="AF545" s="1"/>
      <c r="AG545" s="1"/>
    </row>
    <row r="546" customFormat="false" ht="14.6" hidden="false" customHeight="false" outlineLevel="0" collapsed="false">
      <c r="A546" s="3" t="s">
        <v>329</v>
      </c>
      <c r="B546" s="3"/>
      <c r="C546" s="3"/>
      <c r="D546" s="3"/>
      <c r="E546" s="3"/>
      <c r="F546" s="3"/>
      <c r="G546" s="3"/>
      <c r="H546" s="3"/>
      <c r="I546" s="176"/>
      <c r="J546" s="176"/>
      <c r="K546" s="176"/>
      <c r="L546" s="3"/>
      <c r="M546" s="3"/>
      <c r="N546" s="3"/>
      <c r="O546" s="3"/>
      <c r="P546" s="3"/>
      <c r="Q546" s="3"/>
      <c r="R546" s="1"/>
    </row>
    <row r="547" customFormat="false" ht="14.6" hidden="false" customHeight="false" outlineLevel="0" collapsed="false">
      <c r="A547" s="1" t="str">
        <f aca="false">IF(A546="Leaseholder &amp; Freeholder","Leaseholders &amp; Freeholders")</f>
        <v>Leaseholders &amp; Freeholders</v>
      </c>
      <c r="B547" s="3"/>
      <c r="C547" s="3"/>
      <c r="D547" s="3"/>
      <c r="E547" s="3"/>
      <c r="F547" s="3"/>
      <c r="G547" s="3"/>
      <c r="H547" s="3"/>
      <c r="I547" s="176"/>
      <c r="J547" s="176"/>
      <c r="K547" s="176"/>
      <c r="L547" s="3"/>
      <c r="M547" s="3"/>
      <c r="N547" s="3"/>
      <c r="O547" s="3"/>
      <c r="P547" s="3"/>
      <c r="Q547" s="3"/>
      <c r="R547" s="1"/>
      <c r="S547" s="150" t="s">
        <v>296</v>
      </c>
      <c r="T547" s="150"/>
    </row>
    <row r="548" customFormat="false" ht="15.75" hidden="false" customHeight="true" outlineLevel="0" collapsed="false">
      <c r="A548" s="1"/>
      <c r="B548" s="3"/>
      <c r="C548" s="3"/>
      <c r="D548" s="3"/>
      <c r="E548" s="3"/>
      <c r="F548" s="3"/>
      <c r="G548" s="3"/>
      <c r="H548" s="3"/>
      <c r="I548" s="176"/>
      <c r="J548" s="176"/>
      <c r="K548" s="176"/>
      <c r="L548" s="3"/>
      <c r="M548" s="3"/>
      <c r="N548" s="3"/>
      <c r="O548" s="3"/>
      <c r="P548" s="3"/>
      <c r="Q548" s="3"/>
      <c r="R548" s="1"/>
      <c r="S548" s="181" t="str">
        <f aca="false">CONCATENATE("Under Section 1(2), subject to your written consent",CHAR(10),"it is intended to build on the line of junction of the said lands a ",Form!BB74)</f>
        <v>Under Section 1(2), subject to your written consent
it is intended to build on the line of junction of the said lands a</v>
      </c>
      <c r="T548" s="181"/>
      <c r="U548" s="181"/>
      <c r="V548" s="181"/>
      <c r="W548" s="181"/>
      <c r="X548" s="181"/>
      <c r="Y548" s="181"/>
      <c r="Z548" s="181"/>
      <c r="AA548" s="181"/>
    </row>
    <row r="549" customFormat="false" ht="14.6" hidden="false" customHeight="false" outlineLevel="0" collapsed="false">
      <c r="A549" s="1"/>
      <c r="B549" s="3"/>
      <c r="C549" s="3"/>
      <c r="D549" s="3"/>
      <c r="E549" s="3"/>
      <c r="F549" s="3"/>
      <c r="G549" s="3"/>
      <c r="H549" s="3"/>
      <c r="I549" s="3"/>
      <c r="J549" s="3"/>
      <c r="K549" s="3"/>
      <c r="L549" s="3"/>
      <c r="M549" s="3"/>
      <c r="N549" s="3"/>
      <c r="O549" s="3"/>
      <c r="P549" s="3"/>
      <c r="Q549" s="3"/>
      <c r="R549" s="1"/>
      <c r="S549" s="181"/>
      <c r="T549" s="181"/>
      <c r="U549" s="181"/>
      <c r="V549" s="181"/>
      <c r="W549" s="181"/>
      <c r="X549" s="181"/>
      <c r="Y549" s="181"/>
      <c r="Z549" s="181"/>
      <c r="AA549" s="181"/>
    </row>
    <row r="550" customFormat="false" ht="14.6" hidden="false" customHeight="false" outlineLevel="0" collapsed="false">
      <c r="A550" s="157" t="s">
        <v>366</v>
      </c>
      <c r="B550" s="157"/>
      <c r="C550" s="3"/>
      <c r="D550" s="3"/>
      <c r="E550" s="3"/>
      <c r="F550" s="3"/>
      <c r="G550" s="3"/>
      <c r="H550" s="3"/>
      <c r="I550" s="3"/>
      <c r="J550" s="3"/>
      <c r="K550" s="3"/>
      <c r="L550" s="3"/>
      <c r="M550" s="3"/>
      <c r="N550" s="3"/>
      <c r="O550" s="3"/>
      <c r="P550" s="3"/>
      <c r="Q550" s="150" t="str">
        <f aca="false">IF(A552="","",", ")</f>
        <v/>
      </c>
      <c r="R550" s="1"/>
    </row>
    <row r="551" customFormat="false" ht="14.6" hidden="false" customHeight="false" outlineLevel="0" collapsed="false">
      <c r="A551" s="3" t="s">
        <v>25</v>
      </c>
      <c r="B551" s="3" t="s">
        <v>26</v>
      </c>
      <c r="C551" s="3" t="s">
        <v>27</v>
      </c>
      <c r="D551" s="3" t="s">
        <v>28</v>
      </c>
      <c r="E551" s="3" t="s">
        <v>29</v>
      </c>
      <c r="F551" s="3" t="s">
        <v>30</v>
      </c>
      <c r="G551" s="3" t="s">
        <v>31</v>
      </c>
      <c r="H551" s="3"/>
      <c r="I551" s="3" t="s">
        <v>359</v>
      </c>
      <c r="J551" s="3"/>
      <c r="K551" s="3"/>
      <c r="L551" s="3"/>
      <c r="M551" s="3"/>
      <c r="N551" s="3"/>
      <c r="O551" s="3"/>
      <c r="P551" s="3"/>
      <c r="Q551" s="3"/>
      <c r="R551" s="1"/>
      <c r="S551" s="150" t="s">
        <v>316</v>
      </c>
      <c r="T551" s="150"/>
    </row>
    <row r="552" customFormat="false" ht="15" hidden="false" customHeight="true" outlineLevel="0" collapsed="false">
      <c r="A552" s="39" t="str">
        <f aca="true">IF(OFFSET(INDIRECT(A528),17,0,1,1)="","",CONCATENATE((OFFSET(INDIRECT(A528),17,0,1,1)),", "))</f>
        <v/>
      </c>
      <c r="B552" s="39" t="str">
        <f aca="true">IF(OFFSET(INDIRECT(A528),17,1,1,1)="","",OFFSET(INDIRECT(A528),17,1,1,1))</f>
        <v/>
      </c>
      <c r="C552" s="39" t="str">
        <f aca="true">IF(OFFSET(INDIRECT(A528),17,2,1,1)="","",CONCATENATE(" ",(OFFSET(INDIRECT(A528),17,2,1,1)),", "))</f>
        <v/>
      </c>
      <c r="D552" s="39" t="str">
        <f aca="true">IF(OFFSET(INDIRECT(A528),17,3,1,1)="","",CONCATENATE((OFFSET(INDIRECT(A528),17,3,1,1)),", "))</f>
        <v/>
      </c>
      <c r="E552" s="39" t="str">
        <f aca="true">IF(OFFSET(INDIRECT(A528),17,4,1,1)="","",CONCATENATE((OFFSET(INDIRECT(A528),17,4,1,1)),", "))</f>
        <v/>
      </c>
      <c r="F552" s="39" t="str">
        <f aca="true">IF(OFFSET(INDIRECT(A528),17,5,1,1)="","",CONCATENATE((OFFSET(INDIRECT(A528),17,5,1,1)),", "))</f>
        <v/>
      </c>
      <c r="G552" s="39" t="str">
        <f aca="true">IF(OFFSET(INDIRECT(A528),17,6,1,1)="","",OFFSET(INDIRECT(A528),17,6,1,1))</f>
        <v/>
      </c>
      <c r="H552" s="3"/>
      <c r="I552" s="171" t="str">
        <f aca="false">CONCATENATE(IF(A552="","",A552),IF(B552="","",B552),IF(C552="","",C552),IF(D552="","",D552),IF(E552="","",E552),IF(F552="","",F552),IF(G552="","",G552))</f>
        <v/>
      </c>
      <c r="J552" s="171"/>
      <c r="K552" s="171"/>
      <c r="L552" s="171"/>
      <c r="M552" s="171"/>
      <c r="N552" s="171"/>
      <c r="O552" s="171"/>
      <c r="P552" s="113"/>
      <c r="Q552" s="113"/>
      <c r="R552" s="1"/>
      <c r="S552" s="181" t="str">
        <f aca="false">CONCATENATE("Under Section 1(5)",CHAR(10),"it is intended to build on the line of junction of the said lands a wall wholly on ",$H$12," land.")</f>
        <v>Under Section 1(5)
it is intended to build on the line of junction of the said lands a wall wholly on our land.</v>
      </c>
      <c r="T552" s="181"/>
      <c r="U552" s="181"/>
      <c r="V552" s="181"/>
      <c r="W552" s="181"/>
      <c r="X552" s="181"/>
      <c r="Y552" s="181"/>
      <c r="Z552" s="181"/>
      <c r="AA552" s="181"/>
    </row>
    <row r="553" customFormat="false" ht="14.6" hidden="false" customHeight="false" outlineLevel="0" collapsed="false">
      <c r="A553" s="39" t="str">
        <f aca="true">IF(OFFSET(INDIRECT(A528),17,0,1,1)="","",OFFSET(INDIRECT(A528),17,0,1,1))</f>
        <v/>
      </c>
      <c r="B553" s="39" t="str">
        <f aca="true">IF(OFFSET(INDIRECT(A528),17,1,1,1)="","",OFFSET(INDIRECT(A528),17,1,1,1))</f>
        <v/>
      </c>
      <c r="C553" s="39" t="str">
        <f aca="true">IF(OFFSET(INDIRECT(A528),17,2,1,1)="","",CONCATENATE(" ",(OFFSET(INDIRECT(A528),17,2,1,1))))</f>
        <v/>
      </c>
      <c r="D553" s="39" t="str">
        <f aca="true">IF(OFFSET(INDIRECT(A528),17,3,1,1)="","",OFFSET(INDIRECT(A528),17,3,1,1))</f>
        <v/>
      </c>
      <c r="E553" s="39" t="str">
        <f aca="true">IF(OFFSET(INDIRECT(A528),17,4,1,1)="","",OFFSET(INDIRECT(A528),17,4,1,1))</f>
        <v/>
      </c>
      <c r="F553" s="39" t="str">
        <f aca="true">IF(OFFSET(INDIRECT(A528),17,5,1,1)="","",OFFSET(INDIRECT(A528),17,5,1,1))</f>
        <v/>
      </c>
      <c r="G553" s="39" t="str">
        <f aca="true">IF(OFFSET(INDIRECT(A528),17,6,1,1)="","",OFFSET(INDIRECT(A528),17,6,1,1))</f>
        <v/>
      </c>
      <c r="H553" s="3"/>
      <c r="I553" s="3"/>
      <c r="J553" s="3"/>
      <c r="K553" s="3"/>
      <c r="L553" s="174"/>
      <c r="M553" s="174"/>
      <c r="N553" s="3"/>
      <c r="O553" s="3"/>
      <c r="P553" s="3"/>
      <c r="Q553" s="3"/>
      <c r="R553" s="1"/>
      <c r="S553" s="181"/>
      <c r="T553" s="181"/>
      <c r="U553" s="181"/>
      <c r="V553" s="181"/>
      <c r="W553" s="181"/>
      <c r="X553" s="181"/>
      <c r="Y553" s="181"/>
      <c r="Z553" s="181"/>
      <c r="AA553" s="181"/>
    </row>
    <row r="554" customFormat="false" ht="14.6" hidden="false" customHeight="false" outlineLevel="0" collapsed="false">
      <c r="A554" s="3"/>
      <c r="B554" s="3"/>
      <c r="C554" s="3"/>
      <c r="D554" s="3"/>
      <c r="E554" s="3"/>
      <c r="F554" s="3"/>
      <c r="G554" s="3"/>
      <c r="H554" s="3"/>
      <c r="I554" s="3" t="s">
        <v>360</v>
      </c>
      <c r="J554" s="3"/>
      <c r="K554" s="3"/>
      <c r="L554" s="174"/>
      <c r="M554" s="174"/>
      <c r="N554" s="3"/>
      <c r="O554" s="3"/>
      <c r="P554" s="3"/>
      <c r="Q554" s="3"/>
      <c r="R554" s="1"/>
    </row>
    <row r="555" customFormat="false" ht="15" hidden="false" customHeight="true" outlineLevel="0" collapsed="false">
      <c r="A555" s="3"/>
      <c r="B555" s="3"/>
      <c r="C555" s="3"/>
      <c r="D555" s="3"/>
      <c r="E555" s="3"/>
      <c r="F555" s="3"/>
      <c r="G555" s="3"/>
      <c r="H555" s="3"/>
      <c r="I555" s="176" t="str">
        <f aca="false">CONCATENATE(IF(A553="","",A553),IF(A553="","",CHAR(10)),IF(B553="","",B553),IF(C553="","",C553),IF(C553="","",CHAR(10)),IF(D553="","",D553),IF(D553="","",CHAR(10)),IF(E553="","",E553),IF(E553="","",CHAR(10)),IF(F553="","",F553),IF(F553="","",CHAR(10)),IF(G553="","",G553))</f>
        <v/>
      </c>
      <c r="J555" s="176"/>
      <c r="K555" s="176"/>
      <c r="L555" s="174"/>
      <c r="M555" s="174"/>
      <c r="N555" s="3"/>
      <c r="O555" s="3"/>
      <c r="P555" s="3"/>
      <c r="Q555" s="3"/>
      <c r="R555" s="1"/>
      <c r="S555" s="150" t="s">
        <v>367</v>
      </c>
      <c r="T555" s="150"/>
      <c r="U555" s="150"/>
    </row>
    <row r="556" customFormat="false" ht="15" hidden="false" customHeight="true" outlineLevel="0" collapsed="false">
      <c r="A556" s="3"/>
      <c r="B556" s="3"/>
      <c r="C556" s="3"/>
      <c r="D556" s="3"/>
      <c r="E556" s="3"/>
      <c r="F556" s="3"/>
      <c r="G556" s="3"/>
      <c r="H556" s="3"/>
      <c r="I556" s="176"/>
      <c r="J556" s="176"/>
      <c r="K556" s="176"/>
      <c r="L556" s="174"/>
      <c r="M556" s="174"/>
      <c r="N556" s="3"/>
      <c r="O556" s="3"/>
      <c r="P556" s="3"/>
      <c r="Q556" s="3"/>
      <c r="R556" s="1"/>
      <c r="S556" s="182" t="str">
        <f aca="false">CONCATENATE(S548,CHAR(10),CHAR(10),S552)</f>
        <v>Under Section 1(2), subject to your written consent
it is intended to build on the line of junction of the said lands a 
Under Section 1(5)
it is intended to build on the line of junction of the said lands a wall wholly on our land.</v>
      </c>
      <c r="T556" s="182"/>
      <c r="U556" s="182"/>
      <c r="V556" s="182"/>
      <c r="W556" s="182"/>
      <c r="X556" s="182"/>
      <c r="Y556" s="182"/>
      <c r="Z556" s="182"/>
      <c r="AA556" s="182"/>
    </row>
    <row r="557" customFormat="false" ht="14.6" hidden="false" customHeight="false" outlineLevel="0" collapsed="false">
      <c r="A557" s="3"/>
      <c r="B557" s="3"/>
      <c r="C557" s="3"/>
      <c r="D557" s="3"/>
      <c r="E557" s="3"/>
      <c r="F557" s="3"/>
      <c r="G557" s="3"/>
      <c r="H557" s="3"/>
      <c r="I557" s="176"/>
      <c r="J557" s="176"/>
      <c r="K557" s="176"/>
      <c r="L557" s="174"/>
      <c r="M557" s="174"/>
      <c r="N557" s="3"/>
      <c r="O557" s="3"/>
      <c r="P557" s="3"/>
      <c r="Q557" s="3"/>
      <c r="R557" s="1"/>
      <c r="S557" s="182"/>
      <c r="T557" s="182"/>
      <c r="U557" s="182"/>
      <c r="V557" s="182"/>
      <c r="W557" s="182"/>
      <c r="X557" s="182"/>
      <c r="Y557" s="182"/>
      <c r="Z557" s="182"/>
      <c r="AA557" s="182"/>
    </row>
    <row r="558" customFormat="false" ht="14.6" hidden="false" customHeight="false" outlineLevel="0" collapsed="false">
      <c r="A558" s="3"/>
      <c r="B558" s="3"/>
      <c r="C558" s="3"/>
      <c r="D558" s="3"/>
      <c r="E558" s="3"/>
      <c r="F558" s="3"/>
      <c r="G558" s="3"/>
      <c r="H558" s="3"/>
      <c r="I558" s="176"/>
      <c r="J558" s="176"/>
      <c r="K558" s="176"/>
      <c r="L558" s="3"/>
      <c r="M558" s="3"/>
      <c r="N558" s="3"/>
      <c r="O558" s="3"/>
      <c r="P558" s="3"/>
      <c r="Q558" s="3"/>
      <c r="R558" s="1"/>
      <c r="S558" s="182"/>
      <c r="T558" s="182"/>
      <c r="U558" s="182"/>
      <c r="V558" s="182"/>
      <c r="W558" s="182"/>
      <c r="X558" s="182"/>
      <c r="Y558" s="182"/>
      <c r="Z558" s="182"/>
      <c r="AA558" s="182"/>
    </row>
    <row r="559" customFormat="false" ht="14.6" hidden="false" customHeight="false" outlineLevel="0" collapsed="false">
      <c r="A559" s="3"/>
      <c r="B559" s="3"/>
      <c r="C559" s="3"/>
      <c r="D559" s="3"/>
      <c r="E559" s="3"/>
      <c r="F559" s="3"/>
      <c r="G559" s="3"/>
      <c r="H559" s="3"/>
      <c r="I559" s="176"/>
      <c r="J559" s="176"/>
      <c r="K559" s="176"/>
      <c r="L559" s="3"/>
      <c r="M559" s="3"/>
      <c r="N559" s="3"/>
      <c r="O559" s="3"/>
      <c r="P559" s="3"/>
      <c r="Q559" s="3"/>
      <c r="R559" s="1"/>
      <c r="S559" s="182"/>
      <c r="T559" s="182"/>
      <c r="U559" s="182"/>
      <c r="V559" s="182"/>
      <c r="W559" s="182"/>
      <c r="X559" s="182"/>
      <c r="Y559" s="182"/>
      <c r="Z559" s="182"/>
      <c r="AA559" s="182"/>
    </row>
    <row r="560" customFormat="false" ht="14.6" hidden="false" customHeight="false" outlineLevel="0" collapsed="false">
      <c r="A560" s="3"/>
      <c r="B560" s="3"/>
      <c r="C560" s="3"/>
      <c r="D560" s="3"/>
      <c r="E560" s="3"/>
      <c r="F560" s="3"/>
      <c r="G560" s="3"/>
      <c r="H560" s="3"/>
      <c r="I560" s="176"/>
      <c r="J560" s="176"/>
      <c r="K560" s="176"/>
      <c r="L560" s="3"/>
      <c r="M560" s="3"/>
      <c r="N560" s="3"/>
      <c r="O560" s="3"/>
      <c r="P560" s="3"/>
      <c r="Q560" s="3"/>
      <c r="R560" s="1"/>
      <c r="S560" s="182"/>
      <c r="T560" s="182"/>
      <c r="U560" s="182"/>
      <c r="V560" s="182"/>
      <c r="W560" s="182"/>
      <c r="X560" s="182"/>
      <c r="Y560" s="182"/>
      <c r="Z560" s="182"/>
      <c r="AA560" s="182"/>
    </row>
    <row r="561" customFormat="false" ht="14.6" hidden="false" customHeight="false" outlineLevel="0" collapsed="false">
      <c r="A561" s="3"/>
      <c r="B561" s="3"/>
      <c r="C561" s="3"/>
      <c r="D561" s="3"/>
      <c r="E561" s="3"/>
      <c r="F561" s="3"/>
      <c r="G561" s="3"/>
      <c r="H561" s="3"/>
      <c r="I561" s="3"/>
      <c r="J561" s="3"/>
      <c r="K561" s="3"/>
      <c r="L561" s="3"/>
      <c r="M561" s="3"/>
      <c r="N561" s="3"/>
      <c r="O561" s="3"/>
      <c r="P561" s="3"/>
      <c r="Q561" s="3"/>
      <c r="R561" s="1"/>
    </row>
    <row r="562" customFormat="false" ht="14.6" hidden="false" customHeight="false" outlineLevel="0" collapsed="false">
      <c r="A562" s="157" t="s">
        <v>368</v>
      </c>
      <c r="B562" s="157"/>
      <c r="C562" s="3"/>
      <c r="D562" s="3"/>
      <c r="E562" s="3"/>
      <c r="F562" s="3"/>
      <c r="G562" s="3"/>
      <c r="H562" s="3"/>
      <c r="I562" s="3"/>
      <c r="J562" s="3"/>
      <c r="K562" s="3"/>
      <c r="L562" s="3"/>
      <c r="M562" s="3"/>
      <c r="N562" s="3"/>
      <c r="O562" s="3"/>
      <c r="P562" s="3"/>
      <c r="Q562" s="3" t="str">
        <f aca="false">IF(A564="","",", ")</f>
        <v/>
      </c>
      <c r="R562" s="1"/>
      <c r="S562" s="150" t="s">
        <v>369</v>
      </c>
      <c r="T562" s="150"/>
      <c r="U562" s="150"/>
    </row>
    <row r="563" customFormat="false" ht="14.6" hidden="false" customHeight="false" outlineLevel="0" collapsed="false">
      <c r="A563" s="3" t="s">
        <v>25</v>
      </c>
      <c r="B563" s="3" t="s">
        <v>26</v>
      </c>
      <c r="C563" s="3" t="s">
        <v>27</v>
      </c>
      <c r="D563" s="3" t="s">
        <v>28</v>
      </c>
      <c r="E563" s="3" t="s">
        <v>29</v>
      </c>
      <c r="F563" s="3" t="s">
        <v>30</v>
      </c>
      <c r="G563" s="3" t="s">
        <v>31</v>
      </c>
      <c r="H563" s="3"/>
      <c r="I563" s="3" t="s">
        <v>359</v>
      </c>
      <c r="J563" s="3"/>
      <c r="K563" s="3"/>
      <c r="L563" s="3"/>
      <c r="M563" s="3"/>
      <c r="N563" s="3"/>
      <c r="O563" s="3"/>
      <c r="P563" s="3"/>
      <c r="Q563" s="3"/>
      <c r="R563" s="1"/>
      <c r="S563" s="182" t="str">
        <f aca="false">IF(Form!AX74="Section 1(2)",S548,IF(Form!AX74="Section 1(5)",S552,IF(Form!AX74="Section 1(2), Section 1(5)",S556,"")))</f>
        <v/>
      </c>
      <c r="T563" s="182"/>
      <c r="U563" s="182"/>
      <c r="V563" s="182"/>
      <c r="W563" s="182"/>
      <c r="X563" s="182"/>
      <c r="Y563" s="182"/>
      <c r="Z563" s="182"/>
      <c r="AA563" s="182"/>
    </row>
    <row r="564" customFormat="false" ht="15" hidden="false" customHeight="true" outlineLevel="0" collapsed="false">
      <c r="A564" s="39" t="str">
        <f aca="false">IF(Form!$B$44="","",Form!$B$44)</f>
        <v/>
      </c>
      <c r="B564" s="39" t="str">
        <f aca="false">IF(Form!$C$44="","",Form!$C$44)</f>
        <v/>
      </c>
      <c r="C564" s="39" t="str">
        <f aca="false">IF(Form!$D$44="","",Form!$D$44)</f>
        <v/>
      </c>
      <c r="D564" s="39" t="str">
        <f aca="false">IF(Form!$E$44="","",Form!$E$44)</f>
        <v/>
      </c>
      <c r="E564" s="39" t="str">
        <f aca="false">IF(Form!$F$44="","",Form!$F$44)</f>
        <v/>
      </c>
      <c r="F564" s="39" t="str">
        <f aca="false">IF(Form!$G$44="","",Form!$G$44)</f>
        <v/>
      </c>
      <c r="G564" s="39" t="str">
        <f aca="false">IF(Form!$H$44="","",Form!$H$44)</f>
        <v/>
      </c>
      <c r="H564" s="3"/>
      <c r="I564" s="171" t="str">
        <f aca="false">CONCATENATE(IF(A564="","",A564),IF(B564="","",B564),IF(C564="","",C564),IF(D564="","",D564),IF(E564="","",E564),IF(F564="","",F564),IF(G564="","",G564))</f>
        <v/>
      </c>
      <c r="J564" s="171"/>
      <c r="K564" s="171"/>
      <c r="L564" s="171"/>
      <c r="M564" s="171"/>
      <c r="N564" s="171"/>
      <c r="O564" s="171"/>
      <c r="P564" s="113"/>
      <c r="Q564" s="113"/>
      <c r="R564" s="1"/>
      <c r="S564" s="182"/>
      <c r="T564" s="182"/>
      <c r="U564" s="182"/>
      <c r="V564" s="182"/>
      <c r="W564" s="182"/>
      <c r="X564" s="182"/>
      <c r="Y564" s="182"/>
      <c r="Z564" s="182"/>
      <c r="AA564" s="182"/>
    </row>
    <row r="565" customFormat="false" ht="14.6" hidden="false" customHeight="false" outlineLevel="0" collapsed="false">
      <c r="A565" s="3"/>
      <c r="B565" s="3"/>
      <c r="C565" s="3"/>
      <c r="D565" s="3"/>
      <c r="E565" s="3"/>
      <c r="F565" s="3"/>
      <c r="G565" s="3"/>
      <c r="H565" s="3"/>
      <c r="I565" s="3"/>
      <c r="J565" s="3"/>
      <c r="K565" s="3"/>
      <c r="L565" s="174"/>
      <c r="M565" s="174"/>
      <c r="N565" s="3"/>
      <c r="O565" s="3"/>
      <c r="P565" s="3"/>
      <c r="Q565" s="3"/>
      <c r="R565" s="1"/>
      <c r="S565" s="182"/>
      <c r="T565" s="182"/>
      <c r="U565" s="182"/>
      <c r="V565" s="182"/>
      <c r="W565" s="182"/>
      <c r="X565" s="182"/>
      <c r="Y565" s="182"/>
      <c r="Z565" s="182"/>
      <c r="AA565" s="182"/>
    </row>
    <row r="566" customFormat="false" ht="14.6" hidden="false" customHeight="false" outlineLevel="0" collapsed="false">
      <c r="A566" s="3"/>
      <c r="B566" s="3"/>
      <c r="C566" s="3"/>
      <c r="D566" s="3"/>
      <c r="E566" s="3"/>
      <c r="F566" s="3"/>
      <c r="G566" s="3"/>
      <c r="H566" s="3"/>
      <c r="I566" s="3" t="s">
        <v>360</v>
      </c>
      <c r="J566" s="3"/>
      <c r="K566" s="3"/>
      <c r="L566" s="174"/>
      <c r="M566" s="174"/>
      <c r="N566" s="3"/>
      <c r="O566" s="3"/>
      <c r="P566" s="3"/>
      <c r="Q566" s="3"/>
      <c r="R566" s="1"/>
      <c r="S566" s="182"/>
      <c r="T566" s="182"/>
      <c r="U566" s="182"/>
      <c r="V566" s="182"/>
      <c r="W566" s="182"/>
      <c r="X566" s="182"/>
      <c r="Y566" s="182"/>
      <c r="Z566" s="182"/>
      <c r="AA566" s="182"/>
    </row>
    <row r="567" customFormat="false" ht="15" hidden="false" customHeight="true" outlineLevel="0" collapsed="false">
      <c r="A567" s="3"/>
      <c r="B567" s="3"/>
      <c r="C567" s="3"/>
      <c r="D567" s="3"/>
      <c r="E567" s="3"/>
      <c r="F567" s="3"/>
      <c r="G567" s="3"/>
      <c r="H567" s="3"/>
      <c r="I567" s="176" t="str">
        <f aca="false">CONCATENATE(IF(A564="","",A564),IF(A564="","",CHAR(10)),IF(B564="","",B564),IF(C564="","",C564),IF(C564="","",CHAR(10)),IF(D564="","",D564),IF(D564="","",CHAR(10)),IF(E564="","",E564),IF(E564="","",CHAR(10)),IF(F564="","",F564),IF(F564="","",CHAR(10)),IF(G564="","",G564))</f>
        <v/>
      </c>
      <c r="J567" s="176"/>
      <c r="K567" s="176"/>
      <c r="L567" s="174"/>
      <c r="M567" s="174"/>
      <c r="N567" s="3"/>
      <c r="O567" s="3"/>
      <c r="P567" s="3"/>
      <c r="Q567" s="3"/>
      <c r="R567" s="1"/>
      <c r="S567" s="182"/>
      <c r="T567" s="182"/>
      <c r="U567" s="182"/>
      <c r="V567" s="182"/>
      <c r="W567" s="182"/>
      <c r="X567" s="182"/>
      <c r="Y567" s="182"/>
      <c r="Z567" s="182"/>
      <c r="AA567" s="182"/>
    </row>
    <row r="568" customFormat="false" ht="14.6" hidden="false" customHeight="false" outlineLevel="0" collapsed="false">
      <c r="A568" s="3"/>
      <c r="B568" s="3"/>
      <c r="C568" s="3"/>
      <c r="D568" s="3"/>
      <c r="E568" s="3"/>
      <c r="F568" s="3"/>
      <c r="G568" s="3"/>
      <c r="H568" s="3"/>
      <c r="I568" s="176"/>
      <c r="J568" s="176"/>
      <c r="K568" s="176"/>
      <c r="L568" s="174"/>
      <c r="M568" s="174"/>
      <c r="N568" s="3"/>
      <c r="O568" s="3"/>
      <c r="P568" s="3"/>
      <c r="Q568" s="3"/>
      <c r="R568" s="1"/>
    </row>
    <row r="569" customFormat="false" ht="14.6" hidden="false" customHeight="false" outlineLevel="0" collapsed="false">
      <c r="A569" s="3"/>
      <c r="B569" s="3"/>
      <c r="C569" s="3"/>
      <c r="D569" s="3"/>
      <c r="E569" s="3"/>
      <c r="F569" s="3"/>
      <c r="G569" s="3"/>
      <c r="H569" s="3"/>
      <c r="I569" s="176"/>
      <c r="J569" s="176"/>
      <c r="K569" s="176"/>
      <c r="L569" s="174"/>
      <c r="M569" s="174"/>
      <c r="N569" s="3"/>
      <c r="O569" s="3"/>
      <c r="P569" s="3"/>
      <c r="Q569" s="3"/>
      <c r="R569" s="1"/>
      <c r="S569" s="150" t="s">
        <v>370</v>
      </c>
      <c r="T569" s="150"/>
      <c r="U569" s="150"/>
      <c r="V569" s="183" t="str">
        <f aca="true">IF(OFFSET(INDIRECT(A528),53,5,1,1)="No","DELETE THIS PAGE WHEN MADE INTO PDF!","")</f>
        <v>DELETE THIS PAGE WHEN MADE INTO PDF!</v>
      </c>
      <c r="W569" s="183"/>
      <c r="X569" s="183"/>
      <c r="Y569" s="183"/>
      <c r="Z569" s="183"/>
      <c r="AA569" s="183"/>
    </row>
    <row r="570" customFormat="false" ht="14.6" hidden="false" customHeight="false" outlineLevel="0" collapsed="false">
      <c r="A570" s="3"/>
      <c r="B570" s="3"/>
      <c r="C570" s="3"/>
      <c r="D570" s="3"/>
      <c r="E570" s="3"/>
      <c r="F570" s="3"/>
      <c r="G570" s="3"/>
      <c r="H570" s="3"/>
      <c r="I570" s="176"/>
      <c r="J570" s="176"/>
      <c r="K570" s="176"/>
      <c r="L570" s="3"/>
      <c r="M570" s="3"/>
      <c r="N570" s="3"/>
      <c r="O570" s="3"/>
      <c r="P570" s="3"/>
      <c r="Q570" s="3"/>
      <c r="R570" s="1"/>
      <c r="S570" s="150" t="s">
        <v>371</v>
      </c>
      <c r="T570" s="150"/>
      <c r="U570" s="150"/>
      <c r="V570" s="183" t="str">
        <f aca="true">IF(OFFSET(INDIRECT(A528),62,5,1,1)="No","DELETE THIS PAGE WHEN MADE INTO PDF!","")</f>
        <v>DELETE THIS PAGE WHEN MADE INTO PDF!</v>
      </c>
      <c r="W570" s="183"/>
      <c r="X570" s="183"/>
      <c r="Y570" s="183"/>
      <c r="Z570" s="183"/>
      <c r="AA570" s="183"/>
    </row>
    <row r="571" customFormat="false" ht="14.6" hidden="false" customHeight="false" outlineLevel="0" collapsed="false">
      <c r="A571" s="3"/>
      <c r="B571" s="3"/>
      <c r="C571" s="3"/>
      <c r="D571" s="3"/>
      <c r="E571" s="3"/>
      <c r="F571" s="3"/>
      <c r="G571" s="3"/>
      <c r="H571" s="3"/>
      <c r="I571" s="176"/>
      <c r="J571" s="176"/>
      <c r="K571" s="176"/>
      <c r="L571" s="3"/>
      <c r="M571" s="3"/>
      <c r="N571" s="3"/>
      <c r="O571" s="3"/>
      <c r="P571" s="3"/>
      <c r="Q571" s="3"/>
      <c r="R571" s="1"/>
      <c r="S571" s="150" t="s">
        <v>372</v>
      </c>
      <c r="T571" s="150"/>
      <c r="U571" s="150"/>
      <c r="V571" s="183" t="str">
        <f aca="true">IF(OFFSET(INDIRECT(A528),82,5,1,1)="No","DELETE THIS PAGE WHEN MADE INTO PDF!","")</f>
        <v>DELETE THIS PAGE WHEN MADE INTO PDF!</v>
      </c>
      <c r="W571" s="183"/>
      <c r="X571" s="183"/>
      <c r="Y571" s="183"/>
      <c r="Z571" s="183"/>
      <c r="AA571" s="183"/>
    </row>
    <row r="572" customFormat="false" ht="14.6" hidden="false" customHeight="false" outlineLevel="0" collapsed="false">
      <c r="A572" s="3"/>
      <c r="B572" s="3"/>
      <c r="C572" s="3"/>
      <c r="D572" s="3"/>
      <c r="E572" s="3"/>
      <c r="F572" s="3"/>
      <c r="G572" s="3"/>
      <c r="H572" s="3"/>
      <c r="I572" s="176"/>
      <c r="J572" s="176"/>
      <c r="K572" s="176"/>
      <c r="L572" s="3"/>
      <c r="M572" s="3"/>
      <c r="N572" s="3"/>
      <c r="O572" s="3"/>
      <c r="P572" s="3"/>
      <c r="Q572" s="3"/>
      <c r="R572" s="1"/>
      <c r="S572" s="39" t="str">
        <f aca="true">IF(OFFSET(INDIRECT(A528),2,0,1,1)="","",OFFSET(INDIRECT(A528),2,0,1,1))</f>
        <v/>
      </c>
      <c r="T572" s="39" t="str">
        <f aca="true">IF(OFFSET(INDIRECT(A528),2,1,1,1)="","",OFFSET(INDIRECT(A528),2,1,1,1))</f>
        <v/>
      </c>
      <c r="U572" s="3" t="str">
        <f aca="false">LEFT(T572,1)</f>
        <v/>
      </c>
      <c r="V572" s="39" t="str">
        <f aca="true">IF(OFFSET(INDIRECT(A528),2,2,1,1)="","",OFFSET(INDIRECT(A528),2,2,1,1))</f>
        <v/>
      </c>
      <c r="W572" s="39" t="str">
        <f aca="true">IF(OFFSET(INDIRECT(A528),2,3,1,1)="","",OFFSET(INDIRECT(A528),2,3,1,1))</f>
        <v/>
      </c>
      <c r="X572" s="3" t="str">
        <f aca="false">IF(B531="Company",W572,CONCATENATE(S572,P530," ",T572," ",W572))</f>
        <v>  </v>
      </c>
      <c r="Y572" s="3"/>
      <c r="Z572" s="3" t="str">
        <f aca="false">IF(B531="Company",W572,CONCATENATE(S572," ",U572," ",W572))</f>
        <v>  </v>
      </c>
      <c r="AA572" s="3"/>
      <c r="AB572" s="3"/>
      <c r="AC572" s="3" t="str">
        <f aca="false">IF(B531="Company",W572,CONCATENATE(S572,P530," ",U572,P530," ",W572))</f>
        <v>  </v>
      </c>
      <c r="AD572" s="3"/>
      <c r="AE572" s="3" t="str">
        <f aca="false">IF(B531="Company",W572,CONCATENATE(T572," ",V572," ",W572))</f>
        <v>  </v>
      </c>
      <c r="AF572" s="3" t="str">
        <f aca="false">UPPER(AE572)</f>
        <v>  </v>
      </c>
      <c r="AG572" s="3"/>
      <c r="AH572" s="3" t="str">
        <f aca="false">IF(B531="Company",W572,CONCATENATE(S572,P530," ",W572))</f>
        <v> </v>
      </c>
      <c r="AI572" s="3"/>
      <c r="AJ572" s="1"/>
    </row>
    <row r="573" customFormat="false" ht="14.6" hidden="false" customHeight="false" outlineLevel="0" collapsed="false">
      <c r="A573" s="3"/>
      <c r="B573" s="3"/>
      <c r="C573" s="3"/>
      <c r="D573" s="3"/>
      <c r="E573" s="3"/>
      <c r="F573" s="3"/>
      <c r="G573" s="3"/>
      <c r="H573" s="3"/>
      <c r="I573" s="174"/>
      <c r="J573" s="174"/>
      <c r="K573" s="174"/>
      <c r="L573" s="3"/>
      <c r="M573" s="3"/>
      <c r="N573" s="3"/>
      <c r="O573" s="3"/>
      <c r="P573" s="3"/>
      <c r="Q573" s="3"/>
      <c r="R573" s="1"/>
      <c r="S573" s="39" t="str">
        <f aca="true">IF(OFFSET(INDIRECT(A528),3,0,1,1)="","",OFFSET(INDIRECT(A528),3,0,1,1))</f>
        <v/>
      </c>
      <c r="T573" s="39" t="str">
        <f aca="true">IF(OFFSET(INDIRECT(A528),3,1,1,1)="","",OFFSET(INDIRECT(A528),3,1,1,1))</f>
        <v/>
      </c>
      <c r="U573" s="3" t="str">
        <f aca="false">LEFT(T573,1)</f>
        <v/>
      </c>
      <c r="V573" s="39" t="str">
        <f aca="true">IF(OFFSET(INDIRECT(A528),3,2,1,1)="","",OFFSET(INDIRECT(A528),3,2,1,1))</f>
        <v/>
      </c>
      <c r="W573" s="39" t="str">
        <f aca="true">IF(OFFSET(INDIRECT(A528),3,3,1,1)="","",OFFSET(INDIRECT(A528),3,3,1,1))</f>
        <v/>
      </c>
      <c r="X573" s="3" t="str">
        <f aca="false">IF(W573="","",CONCATENATE(S573,P530," ",T573," ",W573))</f>
        <v/>
      </c>
      <c r="Y573" s="3"/>
      <c r="Z573" s="3" t="str">
        <f aca="false">IF(W573="","",CONCATENATE(" ",Q556," ",S573," ",U573," ",W573))</f>
        <v/>
      </c>
      <c r="AA573" s="3"/>
      <c r="AB573" s="3"/>
      <c r="AC573" s="3" t="str">
        <f aca="false">IF(W573="","",IF(W574="",CONCATENATE(" ",$Q$39," ",S573,$P$38," ",U573,$P$38," ",W573),CONCATENATE(", ",S573,$P$38," ",U573,$P$38," ",W573)))</f>
        <v/>
      </c>
      <c r="AD573" s="3"/>
      <c r="AE573" s="3" t="str">
        <f aca="false">IF(W573="","",CONCATENATE(" ",Q531," ",T573," ",V573," ",W573))</f>
        <v/>
      </c>
      <c r="AF573" s="3" t="str">
        <f aca="false">UPPER(AE573)</f>
        <v/>
      </c>
      <c r="AG573" s="3"/>
      <c r="AH573" s="3" t="str">
        <f aca="false">IF(W573="","",IF(W574="",CONCATENATE(" ",Q531," ",S573,P530," ",W573),CONCATENATE(", ",S573,P530," ",W573)))</f>
        <v/>
      </c>
      <c r="AI573" s="3"/>
      <c r="AJ573" s="1"/>
    </row>
    <row r="574" customFormat="false" ht="14.6" hidden="false" customHeight="false" outlineLevel="0" collapsed="false">
      <c r="A574" s="157" t="s">
        <v>373</v>
      </c>
      <c r="B574" s="157"/>
      <c r="C574" s="3"/>
      <c r="D574" s="3"/>
      <c r="E574" s="3"/>
      <c r="F574" s="3"/>
      <c r="G574" s="3"/>
      <c r="H574" s="3"/>
      <c r="I574" s="3"/>
      <c r="J574" s="3"/>
      <c r="K574" s="3"/>
      <c r="L574" s="3"/>
      <c r="M574" s="3"/>
      <c r="N574" s="3"/>
      <c r="O574" s="3"/>
      <c r="P574" s="3"/>
      <c r="Q574" s="3" t="str">
        <f aca="false">IF(A576="","",", ")</f>
        <v/>
      </c>
      <c r="R574" s="1"/>
      <c r="S574" s="39" t="str">
        <f aca="true">IF(OFFSET(INDIRECT(A528),4,0,1,1)="","",OFFSET(INDIRECT(A528),4,0,1,1))</f>
        <v/>
      </c>
      <c r="T574" s="39" t="str">
        <f aca="true">IF(OFFSET(INDIRECT(A528),4,1,1,1)="","",OFFSET(INDIRECT(A528),4,1,1,1))</f>
        <v/>
      </c>
      <c r="U574" s="3" t="str">
        <f aca="false">LEFT(T574,1)</f>
        <v/>
      </c>
      <c r="V574" s="39" t="str">
        <f aca="true">IF(OFFSET(INDIRECT(A528),4,2,1,1)="","",OFFSET(INDIRECT(A528),4,2,1,1))</f>
        <v/>
      </c>
      <c r="W574" s="39" t="str">
        <f aca="true">IF(OFFSET(INDIRECT(A528),4,3,1,1)="","",OFFSET(INDIRECT(A528),4,3,1,1))</f>
        <v/>
      </c>
      <c r="X574" s="3" t="str">
        <f aca="false">IF(W574="","",CONCATENATE(S574,P530," ",T574," ",W574))</f>
        <v/>
      </c>
      <c r="Y574" s="3"/>
      <c r="Z574" s="3" t="str">
        <f aca="false">IF(W574="","",CONCATENATE(" ",Q556," ",S574," ",U574," ",W574))</f>
        <v/>
      </c>
      <c r="AA574" s="3"/>
      <c r="AB574" s="3"/>
      <c r="AC574" s="3" t="str">
        <f aca="false">IF(W574="","",IF(W575="",CONCATENATE(" ",Q531," ",S574,P530," ",U574,P530," ",W574),CONCATENATE(", ",S574,P530," ",U574,P530," ",W574)))</f>
        <v/>
      </c>
      <c r="AD574" s="3"/>
      <c r="AE574" s="3" t="str">
        <f aca="false">IF(W574="","",CONCATENATE(" ",Q531," ",T574," ",V574," ",W574))</f>
        <v/>
      </c>
      <c r="AF574" s="3" t="str">
        <f aca="false">UPPER(AE574)</f>
        <v/>
      </c>
      <c r="AG574" s="3"/>
      <c r="AH574" s="3" t="str">
        <f aca="false">IF(W574="","",IF(W575="",CONCATENATE(" ",Q531," ",S574,P530," ",W574),CONCATENATE(", ",S574,P530," ",W574)))</f>
        <v/>
      </c>
      <c r="AI574" s="3"/>
      <c r="AJ574" s="1"/>
    </row>
    <row r="575" customFormat="false" ht="14.6" hidden="false" customHeight="false" outlineLevel="0" collapsed="false">
      <c r="A575" s="3" t="s">
        <v>25</v>
      </c>
      <c r="B575" s="3" t="s">
        <v>26</v>
      </c>
      <c r="C575" s="3" t="s">
        <v>27</v>
      </c>
      <c r="D575" s="3" t="s">
        <v>28</v>
      </c>
      <c r="E575" s="3" t="s">
        <v>29</v>
      </c>
      <c r="F575" s="3" t="s">
        <v>30</v>
      </c>
      <c r="G575" s="3" t="s">
        <v>31</v>
      </c>
      <c r="H575" s="3"/>
      <c r="I575" s="3" t="s">
        <v>359</v>
      </c>
      <c r="J575" s="3"/>
      <c r="K575" s="3"/>
      <c r="L575" s="3"/>
      <c r="M575" s="3"/>
      <c r="N575" s="3"/>
      <c r="O575" s="3"/>
      <c r="P575" s="3"/>
      <c r="Q575" s="3"/>
      <c r="R575" s="1"/>
      <c r="S575" s="39" t="str">
        <f aca="true">IF(OFFSET(INDIRECT(A528),5,0,1,1)="","",OFFSET(INDIRECT(A528),5,0,1,1))</f>
        <v/>
      </c>
      <c r="T575" s="39" t="str">
        <f aca="true">IF(OFFSET(INDIRECT(A528),5,1,1,1)="","",OFFSET(INDIRECT(A528),5,1,1,1))</f>
        <v/>
      </c>
      <c r="U575" s="3" t="str">
        <f aca="false">LEFT(T575,1)</f>
        <v/>
      </c>
      <c r="V575" s="39" t="str">
        <f aca="true">IF(OFFSET(INDIRECT(A528),5,2,1,1)="","",OFFSET(INDIRECT(A528),5,2,1,1))</f>
        <v/>
      </c>
      <c r="W575" s="39" t="str">
        <f aca="true">IF(OFFSET(INDIRECT(A528),5,3,1,1)="","",OFFSET(INDIRECT(A528),5,3,1,1))</f>
        <v/>
      </c>
      <c r="X575" s="3" t="str">
        <f aca="false">IF(W575="","",CONCATENATE(S575,P530," ",T575," ",W575))</f>
        <v/>
      </c>
      <c r="Y575" s="3"/>
      <c r="Z575" s="3" t="str">
        <f aca="false">IF(W575="","",CONCATENATE(" ",Q556," ",S575," ",U575," ",W575))</f>
        <v/>
      </c>
      <c r="AA575" s="3"/>
      <c r="AB575" s="3"/>
      <c r="AC575" s="3" t="str">
        <f aca="false">IF(W575="","",IF(W576="",CONCATENATE(" ",Q531," ",S575,P530," ",U575,P530," ",W575),CONCATENATE(", ",S575,P530," ",U575,P530," ",W575)))</f>
        <v/>
      </c>
      <c r="AD575" s="3"/>
      <c r="AE575" s="3" t="str">
        <f aca="false">IF(W575="","",CONCATENATE(" ",Q531," ",T575," ",V575," ",W575))</f>
        <v/>
      </c>
      <c r="AF575" s="3" t="str">
        <f aca="false">UPPER(AE575)</f>
        <v/>
      </c>
      <c r="AG575" s="3"/>
      <c r="AH575" s="3" t="str">
        <f aca="false">IF(W575="","",IF(W576="",CONCATENATE(" ",Q531," ",S575,P530," ",W575),CONCATENATE(", ",S575,P530," ",W575)))</f>
        <v/>
      </c>
      <c r="AI575" s="3"/>
      <c r="AJ575" s="1"/>
    </row>
    <row r="576" customFormat="false" ht="15" hidden="false" customHeight="true" outlineLevel="0" collapsed="false">
      <c r="A576" s="39" t="str">
        <f aca="false">IF(Form!$B$61="","",Form!$B$61)</f>
        <v/>
      </c>
      <c r="B576" s="39" t="str">
        <f aca="false">IF(Form!$C$61="","",Form!$C$61)</f>
        <v/>
      </c>
      <c r="C576" s="39" t="str">
        <f aca="false">IF(Form!$D$61="","",Form!$D$61)</f>
        <v/>
      </c>
      <c r="D576" s="39" t="str">
        <f aca="false">IF(Form!$E$61="","",Form!$E$61)</f>
        <v/>
      </c>
      <c r="E576" s="39" t="str">
        <f aca="false">IF(Form!$F$61="","",Form!$F$61)</f>
        <v/>
      </c>
      <c r="F576" s="39" t="str">
        <f aca="false">IF(Form!$G$61="","",Form!$G$61)</f>
        <v/>
      </c>
      <c r="G576" s="39" t="str">
        <f aca="false">IF(Form!$H$61="","",Form!$H$61)</f>
        <v/>
      </c>
      <c r="H576" s="3"/>
      <c r="I576" s="171" t="str">
        <f aca="false">CONCATENATE(IF(A576="","",A576),IF(B576="","",B576),IF(C576="","",C576),IF(D576="","",D576),IF(E576="","",E576),IF(F576="","",F576),IF(G576="","",G576))</f>
        <v/>
      </c>
      <c r="J576" s="171"/>
      <c r="K576" s="171"/>
      <c r="L576" s="171"/>
      <c r="M576" s="171"/>
      <c r="N576" s="171"/>
      <c r="O576" s="171"/>
      <c r="P576" s="113"/>
      <c r="Q576" s="113"/>
      <c r="R576" s="1"/>
      <c r="S576" s="39" t="str">
        <f aca="true">IF(OFFSET(INDIRECT(A528),6,0,1,1)="","",OFFSET(INDIRECT(A528),6,0,1,1))</f>
        <v/>
      </c>
      <c r="T576" s="39" t="str">
        <f aca="true">IF(OFFSET(INDIRECT(A528),6,1,1,1)="","",OFFSET(INDIRECT(A528),6,1,1,1))</f>
        <v/>
      </c>
      <c r="U576" s="3" t="str">
        <f aca="false">LEFT(T576,1)</f>
        <v/>
      </c>
      <c r="V576" s="39" t="str">
        <f aca="true">IF(OFFSET(INDIRECT(A528),6,2,1,1)="","",OFFSET(INDIRECT(A528),6,2,1,1))</f>
        <v/>
      </c>
      <c r="W576" s="39" t="str">
        <f aca="true">IF(OFFSET(INDIRECT(A528),6,3,1,1)="","",OFFSET(INDIRECT(A528),6,3,1,1))</f>
        <v/>
      </c>
      <c r="X576" s="3" t="str">
        <f aca="false">IF(W576="","",CONCATENATE(S576,P530," ",T576," ",W576))</f>
        <v/>
      </c>
      <c r="Y576" s="3"/>
      <c r="Z576" s="3" t="str">
        <f aca="false">IF(W576="","",CONCATENATE(" ",Q556," ",S576," ",U576," ",W576))</f>
        <v/>
      </c>
      <c r="AA576" s="3"/>
      <c r="AB576" s="3"/>
      <c r="AC576" s="3" t="str">
        <f aca="false">IF(W576="","",IF(W577="",CONCATENATE(" ",Q531," ",S576,P530," ",U576,P530," ",W576),CONCATENATE(", ",S576,P530," ",U576,P530," ",W576)))</f>
        <v/>
      </c>
      <c r="AD576" s="3"/>
      <c r="AE576" s="3" t="str">
        <f aca="false">IF(W576="","",CONCATENATE(" ",Q531," ",T576," ",V576," ",W576))</f>
        <v/>
      </c>
      <c r="AF576" s="3" t="str">
        <f aca="false">UPPER(AE576)</f>
        <v/>
      </c>
      <c r="AG576" s="3"/>
      <c r="AH576" s="3" t="str">
        <f aca="false">IF(W576="","",IF(W577="",CONCATENATE(" ",Q531," ",S576,P530," ",W576),CONCATENATE(", ",S576,P530," ",W576)))</f>
        <v/>
      </c>
      <c r="AI576" s="3"/>
      <c r="AJ576" s="1"/>
    </row>
    <row r="577" customFormat="false" ht="14.6" hidden="false" customHeight="false" outlineLevel="0" collapsed="false">
      <c r="A577" s="3"/>
      <c r="B577" s="3"/>
      <c r="C577" s="3"/>
      <c r="D577" s="3"/>
      <c r="E577" s="3"/>
      <c r="F577" s="3"/>
      <c r="G577" s="3"/>
      <c r="H577" s="3"/>
      <c r="I577" s="3"/>
      <c r="J577" s="3"/>
      <c r="K577" s="3"/>
      <c r="L577" s="174"/>
      <c r="M577" s="174"/>
      <c r="N577" s="3"/>
      <c r="O577" s="3"/>
      <c r="P577" s="3"/>
      <c r="Q577" s="3"/>
      <c r="R577" s="1"/>
      <c r="S577" s="184" t="str">
        <f aca="true">IF(OFFSET(INDIRECT(A528),55,0,1,1)="","",OFFSET(INDIRECT(A528),55,0,1,1))</f>
        <v/>
      </c>
      <c r="T577" s="184"/>
    </row>
    <row r="578" customFormat="false" ht="14.6" hidden="false" customHeight="false" outlineLevel="0" collapsed="false">
      <c r="A578" s="3"/>
      <c r="B578" s="3"/>
      <c r="C578" s="3"/>
      <c r="D578" s="3"/>
      <c r="E578" s="3"/>
      <c r="F578" s="3"/>
      <c r="G578" s="3"/>
      <c r="H578" s="3"/>
      <c r="I578" s="3" t="s">
        <v>360</v>
      </c>
      <c r="J578" s="3"/>
      <c r="K578" s="3"/>
      <c r="L578" s="174"/>
      <c r="M578" s="174"/>
      <c r="N578" s="3"/>
      <c r="O578" s="3"/>
      <c r="P578" s="3"/>
      <c r="Q578" s="3"/>
      <c r="R578" s="1"/>
      <c r="S578" s="184" t="str">
        <f aca="true">IF(OFFSET(INDIRECT(A528),63,3,1,1)="","",OFFSET(INDIRECT(A528),63,3,1,1))</f>
        <v/>
      </c>
      <c r="T578" s="184"/>
    </row>
    <row r="579" customFormat="false" ht="15" hidden="false" customHeight="true" outlineLevel="0" collapsed="false">
      <c r="A579" s="3"/>
      <c r="B579" s="3"/>
      <c r="C579" s="3"/>
      <c r="D579" s="3"/>
      <c r="E579" s="3"/>
      <c r="F579" s="3"/>
      <c r="G579" s="3"/>
      <c r="H579" s="3"/>
      <c r="I579" s="176" t="str">
        <f aca="false">CONCATENATE(IF(A576="","",A576),IF(A576="","",CHAR(10)),IF(B576="","",B576),IF(C576="","",C576),IF(C576="","",CHAR(10)),IF(D576="","",D576),IF(D576="","",CHAR(10)),IF(E576="","",E576),IF(E576="","",CHAR(10)),IF(F576="","",F576),IF(F576="","",CHAR(10)),IF(G576="","",G576))</f>
        <v/>
      </c>
      <c r="J579" s="176"/>
      <c r="K579" s="176"/>
      <c r="L579" s="174"/>
      <c r="M579" s="174"/>
      <c r="N579" s="3"/>
      <c r="O579" s="3"/>
      <c r="P579" s="3"/>
      <c r="Q579" s="3"/>
      <c r="R579" s="1"/>
      <c r="S579" s="184" t="str">
        <f aca="true">IF(OFFSET(INDIRECT(A528),83,5,1,1)="","",OFFSET(INDIRECT(A528),83,5,1,1))</f>
        <v/>
      </c>
      <c r="T579" s="184"/>
    </row>
    <row r="580" customFormat="false" ht="14.6" hidden="false" customHeight="false" outlineLevel="0" collapsed="false">
      <c r="A580" s="3"/>
      <c r="B580" s="3"/>
      <c r="C580" s="3"/>
      <c r="D580" s="3"/>
      <c r="E580" s="3"/>
      <c r="F580" s="3"/>
      <c r="G580" s="3"/>
      <c r="H580" s="3"/>
      <c r="I580" s="176"/>
      <c r="J580" s="176"/>
      <c r="K580" s="176"/>
      <c r="L580" s="174"/>
      <c r="M580" s="174"/>
      <c r="N580" s="3"/>
      <c r="O580" s="3"/>
      <c r="P580" s="3"/>
      <c r="Q580" s="3"/>
      <c r="R580" s="1"/>
      <c r="S580" s="184"/>
      <c r="T580" s="184"/>
    </row>
    <row r="581" customFormat="false" ht="14.6" hidden="false" customHeight="false" outlineLevel="0" collapsed="false">
      <c r="A581" s="3"/>
      <c r="B581" s="3"/>
      <c r="C581" s="3"/>
      <c r="D581" s="3"/>
      <c r="E581" s="3"/>
      <c r="F581" s="3"/>
      <c r="G581" s="3"/>
      <c r="H581" s="3"/>
      <c r="I581" s="176"/>
      <c r="J581" s="176"/>
      <c r="K581" s="176"/>
      <c r="L581" s="174"/>
      <c r="M581" s="174"/>
      <c r="N581" s="3"/>
      <c r="O581" s="3"/>
      <c r="P581" s="3"/>
      <c r="Q581" s="3"/>
      <c r="R581" s="1"/>
      <c r="S581" s="185" t="str">
        <f aca="false">CONCATENATE(IF(S577="","",CONCATENATE(S577,", ")),IF(S578="","",CONCATENATE(S578,", ")),IF(S579="","",CONCATENATE(S579,", ")))</f>
        <v/>
      </c>
      <c r="T581" s="185"/>
      <c r="U581" s="185"/>
      <c r="V581" s="185"/>
      <c r="W581" s="185"/>
      <c r="X581" s="185"/>
    </row>
    <row r="582" customFormat="false" ht="14.6" hidden="false" customHeight="false" outlineLevel="0" collapsed="false">
      <c r="A582" s="3"/>
      <c r="B582" s="3"/>
      <c r="C582" s="3"/>
      <c r="D582" s="3"/>
      <c r="E582" s="3"/>
      <c r="F582" s="3"/>
      <c r="G582" s="3"/>
      <c r="H582" s="3"/>
      <c r="I582" s="176"/>
      <c r="J582" s="176"/>
      <c r="K582" s="176"/>
      <c r="L582" s="3"/>
      <c r="M582" s="3"/>
      <c r="N582" s="3"/>
      <c r="O582" s="3"/>
      <c r="P582" s="3"/>
      <c r="Q582" s="3"/>
      <c r="R582" s="1"/>
    </row>
    <row r="583" customFormat="false" ht="14.6" hidden="false" customHeight="false" outlineLevel="0" collapsed="false">
      <c r="A583" s="3"/>
      <c r="B583" s="3"/>
      <c r="C583" s="3"/>
      <c r="D583" s="3"/>
      <c r="E583" s="3"/>
      <c r="F583" s="3"/>
      <c r="G583" s="3"/>
      <c r="H583" s="3"/>
      <c r="I583" s="176"/>
      <c r="J583" s="176"/>
      <c r="K583" s="176"/>
      <c r="L583" s="3"/>
      <c r="M583" s="3"/>
      <c r="N583" s="3"/>
      <c r="O583" s="3"/>
      <c r="P583" s="3"/>
      <c r="Q583" s="3"/>
      <c r="R583" s="1"/>
    </row>
    <row r="584" customFormat="false" ht="14.6" hidden="false" customHeight="false" outlineLevel="0" collapsed="false">
      <c r="A584" s="3"/>
      <c r="B584" s="3"/>
      <c r="C584" s="3"/>
      <c r="D584" s="3"/>
      <c r="E584" s="3"/>
      <c r="F584" s="3"/>
      <c r="G584" s="3"/>
      <c r="H584" s="3"/>
      <c r="I584" s="176"/>
      <c r="J584" s="176"/>
      <c r="K584" s="176"/>
      <c r="L584" s="3"/>
      <c r="M584" s="3"/>
      <c r="N584" s="3"/>
      <c r="O584" s="3"/>
      <c r="P584" s="3"/>
      <c r="Q584" s="3"/>
      <c r="R584" s="1"/>
    </row>
    <row r="585" customFormat="false" ht="14.6" hidden="false" customHeight="false" outlineLevel="0" collapsed="false">
      <c r="A585" s="3"/>
      <c r="B585" s="3"/>
      <c r="C585" s="3"/>
      <c r="D585" s="3"/>
      <c r="E585" s="3"/>
      <c r="F585" s="3"/>
      <c r="G585" s="3"/>
      <c r="H585" s="3"/>
      <c r="I585" s="174"/>
      <c r="J585" s="174"/>
      <c r="K585" s="174"/>
      <c r="L585" s="3"/>
      <c r="M585" s="3"/>
      <c r="N585" s="3"/>
      <c r="O585" s="3"/>
      <c r="P585" s="3"/>
      <c r="Q585" s="3"/>
      <c r="R585" s="1"/>
    </row>
    <row r="586" customFormat="false" ht="14.6" hidden="false" customHeight="false" outlineLevel="0" collapsed="false">
      <c r="A586" s="157" t="s">
        <v>374</v>
      </c>
      <c r="B586" s="157"/>
      <c r="C586" s="3"/>
      <c r="D586" s="3"/>
      <c r="E586" s="3"/>
      <c r="F586" s="3"/>
      <c r="G586" s="3"/>
      <c r="H586" s="3"/>
      <c r="I586" s="3"/>
      <c r="J586" s="3"/>
      <c r="K586" s="3"/>
      <c r="L586" s="3"/>
      <c r="M586" s="3"/>
      <c r="N586" s="3"/>
      <c r="O586" s="3"/>
      <c r="P586" s="3"/>
      <c r="Q586" s="3" t="str">
        <f aca="false">IF(A588="","",", ")</f>
        <v>,</v>
      </c>
      <c r="R586" s="1"/>
    </row>
    <row r="587" customFormat="false" ht="14.6" hidden="false" customHeight="false" outlineLevel="0" collapsed="false">
      <c r="A587" s="3" t="s">
        <v>25</v>
      </c>
      <c r="B587" s="3" t="s">
        <v>26</v>
      </c>
      <c r="C587" s="3" t="s">
        <v>27</v>
      </c>
      <c r="D587" s="3" t="s">
        <v>28</v>
      </c>
      <c r="E587" s="3" t="s">
        <v>29</v>
      </c>
      <c r="F587" s="3" t="s">
        <v>30</v>
      </c>
      <c r="G587" s="3" t="s">
        <v>31</v>
      </c>
      <c r="H587" s="3"/>
      <c r="I587" s="3" t="s">
        <v>359</v>
      </c>
      <c r="J587" s="3"/>
      <c r="K587" s="3"/>
      <c r="L587" s="3"/>
      <c r="M587" s="3"/>
      <c r="N587" s="3"/>
      <c r="O587" s="3"/>
      <c r="P587" s="3"/>
      <c r="Q587" s="3"/>
      <c r="R587" s="1"/>
    </row>
    <row r="588" customFormat="false" ht="15" hidden="false" customHeight="true" outlineLevel="0" collapsed="false">
      <c r="A588" s="39" t="str">
        <f aca="false">IF(Form!$B$65="","",Form!$B$65)</f>
        <v>Third Surveyor</v>
      </c>
      <c r="B588" s="39" t="str">
        <f aca="false">IF(Form!$C$65="","",Form!$C$65)</f>
        <v/>
      </c>
      <c r="C588" s="39" t="str">
        <f aca="false">IF(Form!$D$65="","",Form!$D$65)</f>
        <v/>
      </c>
      <c r="D588" s="39" t="str">
        <f aca="false">IF(Form!$E$65="","",Form!$E$65)</f>
        <v/>
      </c>
      <c r="E588" s="39" t="str">
        <f aca="false">IF(Form!$F$65="","",Form!$F$65)</f>
        <v/>
      </c>
      <c r="F588" s="39" t="str">
        <f aca="false">IF(Form!$G$65="","",Form!$G$65)</f>
        <v/>
      </c>
      <c r="G588" s="39" t="str">
        <f aca="false">IF(Form!$H$65="","",Form!$H$65)</f>
        <v/>
      </c>
      <c r="H588" s="3"/>
      <c r="I588" s="171" t="str">
        <f aca="false">CONCATENATE(IF(A588="","",A588),IF(B588="","",B588),IF(C588="","",C588),IF(D588="","",D588),IF(E588="","",E588),IF(F588="","",F588),IF(G588="","",G588))</f>
        <v>Third Surveyor</v>
      </c>
      <c r="J588" s="171"/>
      <c r="K588" s="171"/>
      <c r="L588" s="171"/>
      <c r="M588" s="171"/>
      <c r="N588" s="171"/>
      <c r="O588" s="171"/>
      <c r="P588" s="113"/>
      <c r="Q588" s="113"/>
      <c r="R588" s="1"/>
    </row>
    <row r="589" customFormat="false" ht="14.6" hidden="false" customHeight="false" outlineLevel="0" collapsed="false">
      <c r="A589" s="3"/>
      <c r="B589" s="3"/>
      <c r="C589" s="3"/>
      <c r="D589" s="3"/>
      <c r="E589" s="3"/>
      <c r="F589" s="3"/>
      <c r="G589" s="3"/>
      <c r="H589" s="3"/>
      <c r="I589" s="3"/>
      <c r="J589" s="3"/>
      <c r="K589" s="3"/>
      <c r="L589" s="174"/>
      <c r="M589" s="174"/>
      <c r="N589" s="3"/>
      <c r="O589" s="3"/>
      <c r="P589" s="3"/>
      <c r="Q589" s="3"/>
      <c r="R589" s="1"/>
    </row>
    <row r="590" customFormat="false" ht="14.6" hidden="false" customHeight="false" outlineLevel="0" collapsed="false">
      <c r="A590" s="3"/>
      <c r="B590" s="3"/>
      <c r="C590" s="3"/>
      <c r="D590" s="3"/>
      <c r="E590" s="3"/>
      <c r="F590" s="3"/>
      <c r="G590" s="3"/>
      <c r="H590" s="3"/>
      <c r="I590" s="3" t="s">
        <v>360</v>
      </c>
      <c r="J590" s="3"/>
      <c r="K590" s="3"/>
      <c r="L590" s="174"/>
      <c r="M590" s="174"/>
      <c r="N590" s="3"/>
      <c r="O590" s="3"/>
      <c r="P590" s="3"/>
      <c r="Q590" s="3"/>
      <c r="R590" s="1"/>
    </row>
    <row r="591" customFormat="false" ht="15" hidden="false" customHeight="true" outlineLevel="0" collapsed="false">
      <c r="A591" s="3"/>
      <c r="B591" s="3"/>
      <c r="C591" s="3"/>
      <c r="D591" s="3"/>
      <c r="E591" s="3"/>
      <c r="F591" s="3"/>
      <c r="G591" s="3"/>
      <c r="H591" s="3"/>
      <c r="I591" s="176" t="str">
        <f aca="false">CONCATENATE(IF(A588="","",A588),IF(A588="","",CHAR(10)),IF(B588="","",B588),IF(C588="","",C588),IF(C588="","",CHAR(10)),IF(D588="","",D588),IF(D588="","",CHAR(10)),IF(E588="","",E588),IF(E588="","",CHAR(10)),IF(F588="","",F588),IF(F588="","",CHAR(10)),IF(G588="","",G588))</f>
        <v>Third Surveyor</v>
      </c>
      <c r="J591" s="176"/>
      <c r="K591" s="176"/>
      <c r="L591" s="174"/>
      <c r="M591" s="174"/>
      <c r="N591" s="3"/>
      <c r="O591" s="3"/>
      <c r="P591" s="3"/>
      <c r="Q591" s="3"/>
      <c r="R591" s="1"/>
    </row>
    <row r="592" customFormat="false" ht="14.6" hidden="false" customHeight="false" outlineLevel="0" collapsed="false">
      <c r="A592" s="3"/>
      <c r="B592" s="3"/>
      <c r="C592" s="3"/>
      <c r="D592" s="3"/>
      <c r="E592" s="3"/>
      <c r="F592" s="3"/>
      <c r="G592" s="3"/>
      <c r="H592" s="3"/>
      <c r="I592" s="176"/>
      <c r="J592" s="176"/>
      <c r="K592" s="176"/>
      <c r="L592" s="174"/>
      <c r="M592" s="174"/>
      <c r="N592" s="3"/>
      <c r="O592" s="3"/>
      <c r="P592" s="3"/>
      <c r="Q592" s="3"/>
      <c r="R592" s="1"/>
    </row>
    <row r="593" customFormat="false" ht="14.6" hidden="false" customHeight="false" outlineLevel="0" collapsed="false">
      <c r="A593" s="3"/>
      <c r="B593" s="3"/>
      <c r="C593" s="3"/>
      <c r="D593" s="3"/>
      <c r="E593" s="3"/>
      <c r="F593" s="3"/>
      <c r="G593" s="3"/>
      <c r="H593" s="3"/>
      <c r="I593" s="176"/>
      <c r="J593" s="176"/>
      <c r="K593" s="176"/>
      <c r="L593" s="174"/>
      <c r="M593" s="174"/>
      <c r="N593" s="3"/>
      <c r="O593" s="3"/>
      <c r="P593" s="3"/>
      <c r="Q593" s="3"/>
      <c r="R593" s="1"/>
    </row>
    <row r="594" customFormat="false" ht="14.6" hidden="false" customHeight="false" outlineLevel="0" collapsed="false">
      <c r="A594" s="3"/>
      <c r="B594" s="3"/>
      <c r="C594" s="3"/>
      <c r="D594" s="3"/>
      <c r="E594" s="3"/>
      <c r="F594" s="3"/>
      <c r="G594" s="3"/>
      <c r="H594" s="3"/>
      <c r="I594" s="176"/>
      <c r="J594" s="176"/>
      <c r="K594" s="176"/>
      <c r="L594" s="3"/>
      <c r="M594" s="3"/>
      <c r="N594" s="3"/>
      <c r="O594" s="3"/>
      <c r="P594" s="3"/>
      <c r="Q594" s="3"/>
      <c r="R594" s="1"/>
    </row>
    <row r="595" customFormat="false" ht="14.6" hidden="false" customHeight="false" outlineLevel="0" collapsed="false">
      <c r="A595" s="3"/>
      <c r="B595" s="3"/>
      <c r="C595" s="3"/>
      <c r="D595" s="3"/>
      <c r="E595" s="3"/>
      <c r="F595" s="3"/>
      <c r="G595" s="3"/>
      <c r="H595" s="3"/>
      <c r="I595" s="176"/>
      <c r="J595" s="176"/>
      <c r="K595" s="176"/>
      <c r="L595" s="3"/>
      <c r="M595" s="3"/>
      <c r="N595" s="3"/>
      <c r="O595" s="3"/>
      <c r="P595" s="3"/>
      <c r="Q595" s="3"/>
      <c r="R595" s="1"/>
    </row>
    <row r="596" customFormat="false" ht="14.6" hidden="false" customHeight="false" outlineLevel="0" collapsed="false">
      <c r="A596" s="3"/>
      <c r="B596" s="3"/>
      <c r="C596" s="3"/>
      <c r="D596" s="3"/>
      <c r="E596" s="3"/>
      <c r="F596" s="3"/>
      <c r="G596" s="3"/>
      <c r="H596" s="3"/>
      <c r="I596" s="176"/>
      <c r="J596" s="176"/>
      <c r="K596" s="176"/>
      <c r="L596" s="3"/>
      <c r="M596" s="3"/>
      <c r="N596" s="3"/>
      <c r="O596" s="3"/>
      <c r="P596" s="3"/>
      <c r="Q596" s="3"/>
      <c r="R596" s="1"/>
    </row>
    <row r="597" customFormat="false" ht="14.6" hidden="false" customHeight="false" outlineLevel="0" collapsed="false">
      <c r="A597" s="3"/>
      <c r="B597" s="3"/>
      <c r="C597" s="3"/>
      <c r="D597" s="3"/>
      <c r="E597" s="3"/>
      <c r="F597" s="3"/>
      <c r="G597" s="3"/>
      <c r="H597" s="3"/>
      <c r="I597" s="174"/>
      <c r="J597" s="174"/>
      <c r="K597" s="174"/>
      <c r="L597" s="3"/>
      <c r="M597" s="3"/>
      <c r="N597" s="3"/>
      <c r="O597" s="3"/>
      <c r="P597" s="3"/>
      <c r="Q597" s="3"/>
      <c r="R597" s="1"/>
    </row>
    <row r="598" customFormat="false" ht="14.6" hidden="false" customHeight="false" outlineLevel="0" collapsed="false">
      <c r="A598" s="157" t="s">
        <v>375</v>
      </c>
      <c r="B598" s="157"/>
      <c r="C598" s="3"/>
      <c r="D598" s="3"/>
      <c r="E598" s="3"/>
      <c r="F598" s="3"/>
      <c r="G598" s="3"/>
      <c r="H598" s="3"/>
      <c r="I598" s="3"/>
      <c r="J598" s="3"/>
      <c r="K598" s="3"/>
      <c r="L598" s="3"/>
      <c r="M598" s="3"/>
      <c r="N598" s="3"/>
      <c r="O598" s="3"/>
      <c r="P598" s="3"/>
      <c r="Q598" s="3" t="str">
        <f aca="false">IF(A600="","",", ")</f>
        <v>,</v>
      </c>
      <c r="R598" s="1"/>
    </row>
    <row r="599" customFormat="false" ht="14.6" hidden="false" customHeight="false" outlineLevel="0" collapsed="false">
      <c r="A599" s="3" t="s">
        <v>25</v>
      </c>
      <c r="B599" s="3" t="s">
        <v>26</v>
      </c>
      <c r="C599" s="3" t="s">
        <v>27</v>
      </c>
      <c r="D599" s="3" t="s">
        <v>28</v>
      </c>
      <c r="E599" s="3" t="s">
        <v>29</v>
      </c>
      <c r="F599" s="3" t="s">
        <v>30</v>
      </c>
      <c r="G599" s="3" t="s">
        <v>31</v>
      </c>
      <c r="H599" s="3"/>
      <c r="I599" s="3" t="s">
        <v>359</v>
      </c>
      <c r="J599" s="3"/>
      <c r="K599" s="3"/>
      <c r="L599" s="3"/>
      <c r="M599" s="3"/>
      <c r="N599" s="3"/>
      <c r="O599" s="3"/>
      <c r="P599" s="3"/>
      <c r="Q599" s="3"/>
      <c r="R599" s="1"/>
    </row>
    <row r="600" customFormat="false" ht="15" hidden="false" customHeight="true" outlineLevel="0" collapsed="false">
      <c r="A600" s="39" t="str">
        <f aca="false">IF(Form!$B$69="","",Form!$B$69)</f>
        <v>Company</v>
      </c>
      <c r="B600" s="39" t="str">
        <f aca="false">IF(Form!$C$69="","",Form!$C$69)</f>
        <v>House No</v>
      </c>
      <c r="C600" s="39" t="str">
        <f aca="false">IF(Form!$D$69="","",Form!$D$69)</f>
        <v>Road</v>
      </c>
      <c r="D600" s="39" t="str">
        <f aca="false">IF(Form!$E$69="","",Form!$E$69)</f>
        <v>Spare</v>
      </c>
      <c r="E600" s="39" t="str">
        <f aca="false">IF(Form!$F$69="","",Form!$F$69)</f>
        <v>Town</v>
      </c>
      <c r="F600" s="39" t="str">
        <f aca="false">IF(Form!$G$69="","",Form!$G$69)</f>
        <v>County</v>
      </c>
      <c r="G600" s="39" t="str">
        <f aca="false">IF(Form!$H$69="","",Form!$H$69)</f>
        <v>Post Code</v>
      </c>
      <c r="H600" s="3"/>
      <c r="I600" s="171" t="str">
        <f aca="false">CONCATENATE(IF(A600="","",A600),IF(B600="","",B600),IF(C600="","",C600),IF(D600="","",D600),IF(E600="","",E600),IF(F600="","",F600),IF(G600="","",G600))</f>
        <v>CompanyHouse NoRoadSpareTownCountyPost Code</v>
      </c>
      <c r="J600" s="171"/>
      <c r="K600" s="171"/>
      <c r="L600" s="171"/>
      <c r="M600" s="171"/>
      <c r="N600" s="171"/>
      <c r="O600" s="171"/>
      <c r="P600" s="113"/>
      <c r="Q600" s="113"/>
      <c r="R600" s="1"/>
    </row>
    <row r="601" customFormat="false" ht="14.6" hidden="false" customHeight="false" outlineLevel="0" collapsed="false">
      <c r="A601" s="3"/>
      <c r="B601" s="3"/>
      <c r="C601" s="3"/>
      <c r="D601" s="3"/>
      <c r="E601" s="3"/>
      <c r="F601" s="3"/>
      <c r="G601" s="3"/>
      <c r="H601" s="3"/>
      <c r="I601" s="3"/>
      <c r="J601" s="3"/>
      <c r="K601" s="3"/>
      <c r="L601" s="174"/>
      <c r="M601" s="174"/>
      <c r="N601" s="3"/>
      <c r="O601" s="3"/>
      <c r="P601" s="3"/>
      <c r="Q601" s="3"/>
      <c r="R601" s="1"/>
    </row>
    <row r="602" customFormat="false" ht="14.6" hidden="false" customHeight="false" outlineLevel="0" collapsed="false">
      <c r="A602" s="3"/>
      <c r="B602" s="3"/>
      <c r="C602" s="3"/>
      <c r="D602" s="3"/>
      <c r="E602" s="3"/>
      <c r="F602" s="3"/>
      <c r="G602" s="3"/>
      <c r="H602" s="3"/>
      <c r="I602" s="3" t="s">
        <v>360</v>
      </c>
      <c r="J602" s="3"/>
      <c r="K602" s="3"/>
      <c r="L602" s="174"/>
      <c r="M602" s="174"/>
      <c r="N602" s="3"/>
      <c r="O602" s="3"/>
      <c r="P602" s="3"/>
      <c r="Q602" s="3"/>
      <c r="R602" s="1"/>
    </row>
    <row r="603" customFormat="false" ht="15" hidden="false" customHeight="true" outlineLevel="0" collapsed="false">
      <c r="A603" s="3"/>
      <c r="B603" s="3"/>
      <c r="C603" s="3"/>
      <c r="D603" s="3"/>
      <c r="E603" s="3"/>
      <c r="F603" s="3"/>
      <c r="G603" s="3"/>
      <c r="H603" s="3"/>
      <c r="I603" s="176" t="str">
        <f aca="false">CONCATENATE(IF(A600="","",A600),IF(A600="","",CHAR(10)),IF(B600="","",B600),IF(C600="","",C600),IF(C600="","",CHAR(10)),IF(D600="","",D600),IF(D600="","",CHAR(10)),IF(E600="","",E600),IF(E600="","",CHAR(10)),IF(F600="","",F600),IF(F600="","",CHAR(10)),IF(G600="","",G600))</f>
        <v>Company
House NoRoad
Spare
Town
County
Post Code</v>
      </c>
      <c r="J603" s="176"/>
      <c r="K603" s="176"/>
      <c r="L603" s="174"/>
      <c r="M603" s="174"/>
      <c r="N603" s="3"/>
      <c r="O603" s="3"/>
      <c r="P603" s="3"/>
      <c r="Q603" s="3"/>
      <c r="R603" s="1"/>
    </row>
    <row r="604" customFormat="false" ht="14.6" hidden="false" customHeight="false" outlineLevel="0" collapsed="false">
      <c r="A604" s="3"/>
      <c r="B604" s="3"/>
      <c r="C604" s="3"/>
      <c r="D604" s="3"/>
      <c r="E604" s="3"/>
      <c r="F604" s="3"/>
      <c r="G604" s="3"/>
      <c r="H604" s="3"/>
      <c r="I604" s="176"/>
      <c r="J604" s="176"/>
      <c r="K604" s="176"/>
      <c r="L604" s="174"/>
      <c r="M604" s="174"/>
      <c r="N604" s="3"/>
      <c r="O604" s="3"/>
      <c r="P604" s="3"/>
      <c r="Q604" s="3"/>
      <c r="R604" s="1"/>
    </row>
    <row r="605" customFormat="false" ht="14.6" hidden="false" customHeight="false" outlineLevel="0" collapsed="false">
      <c r="A605" s="3"/>
      <c r="B605" s="3"/>
      <c r="C605" s="3"/>
      <c r="D605" s="3"/>
      <c r="E605" s="3"/>
      <c r="F605" s="3"/>
      <c r="G605" s="3"/>
      <c r="H605" s="3"/>
      <c r="I605" s="176"/>
      <c r="J605" s="176"/>
      <c r="K605" s="176"/>
      <c r="L605" s="174"/>
      <c r="M605" s="174"/>
      <c r="N605" s="3"/>
      <c r="O605" s="3"/>
      <c r="P605" s="3"/>
      <c r="Q605" s="3"/>
      <c r="R605" s="1"/>
    </row>
    <row r="606" customFormat="false" ht="14.6" hidden="false" customHeight="false" outlineLevel="0" collapsed="false">
      <c r="A606" s="3"/>
      <c r="B606" s="3"/>
      <c r="C606" s="3"/>
      <c r="D606" s="3"/>
      <c r="E606" s="3"/>
      <c r="F606" s="3"/>
      <c r="G606" s="3"/>
      <c r="H606" s="3"/>
      <c r="I606" s="176"/>
      <c r="J606" s="176"/>
      <c r="K606" s="176"/>
      <c r="L606" s="3"/>
      <c r="M606" s="3"/>
      <c r="N606" s="3"/>
      <c r="O606" s="3"/>
      <c r="P606" s="3"/>
      <c r="Q606" s="3"/>
      <c r="R606" s="1"/>
    </row>
    <row r="607" customFormat="false" ht="14.6" hidden="false" customHeight="false" outlineLevel="0" collapsed="false">
      <c r="A607" s="3"/>
      <c r="B607" s="3"/>
      <c r="C607" s="3"/>
      <c r="D607" s="3"/>
      <c r="E607" s="3"/>
      <c r="F607" s="3"/>
      <c r="G607" s="3"/>
      <c r="H607" s="3"/>
      <c r="I607" s="176"/>
      <c r="J607" s="176"/>
      <c r="K607" s="176"/>
      <c r="L607" s="3"/>
      <c r="M607" s="3"/>
      <c r="N607" s="3"/>
      <c r="O607" s="3"/>
      <c r="P607" s="3"/>
      <c r="Q607" s="3"/>
      <c r="R607" s="1"/>
    </row>
    <row r="608" customFormat="false" ht="14.6" hidden="false" customHeight="false" outlineLevel="0" collapsed="false">
      <c r="A608" s="3"/>
      <c r="B608" s="3"/>
      <c r="C608" s="3"/>
      <c r="D608" s="3"/>
      <c r="E608" s="3"/>
      <c r="F608" s="3"/>
      <c r="G608" s="3"/>
      <c r="H608" s="3"/>
      <c r="I608" s="176"/>
      <c r="J608" s="176"/>
      <c r="K608" s="176"/>
      <c r="L608" s="3"/>
      <c r="M608" s="3"/>
      <c r="N608" s="3"/>
      <c r="O608" s="3"/>
      <c r="P608" s="3"/>
      <c r="Q608" s="3"/>
      <c r="R608" s="1"/>
    </row>
    <row r="609" customFormat="false" ht="14.6" hidden="false" customHeight="false" outlineLevel="0" collapsed="false">
      <c r="A609" s="3"/>
      <c r="B609" s="3"/>
      <c r="C609" s="3"/>
      <c r="D609" s="3"/>
      <c r="E609" s="3"/>
      <c r="F609" s="3"/>
      <c r="G609" s="3"/>
      <c r="H609" s="3"/>
      <c r="I609" s="174"/>
      <c r="J609" s="174"/>
      <c r="K609" s="174"/>
      <c r="L609" s="3"/>
      <c r="M609" s="3"/>
      <c r="N609" s="3"/>
      <c r="O609" s="3"/>
      <c r="P609" s="3"/>
      <c r="Q609" s="3"/>
      <c r="R609" s="1"/>
    </row>
    <row r="610" customFormat="false" ht="15" hidden="false" customHeight="false" outlineLevel="0" collapsed="false">
      <c r="A610" s="142" t="s">
        <v>388</v>
      </c>
    </row>
    <row r="611" customFormat="false" ht="15" hidden="false" customHeight="false" outlineLevel="0" collapsed="false">
      <c r="A611" s="178" t="s">
        <v>389</v>
      </c>
      <c r="B611" s="179"/>
      <c r="C611" s="179"/>
      <c r="D611" s="1" t="n">
        <f aca="false">IF(B613="Male","owner",IF(B613="Female","owner",IF(B613="Married","owners",IF(B613="Plural","owners",IF(B613="Company","owners",)))))</f>
        <v>0</v>
      </c>
      <c r="E611" s="1"/>
      <c r="F611" s="1"/>
      <c r="G611" s="1"/>
      <c r="H611" s="1"/>
      <c r="I611" s="1" t="n">
        <f aca="false">IF(B613="Male","him",IF(B613="Female","her",IF(B613="Married","them",IF(B613="Plural","them",IF(B613="Company","them",)))))</f>
        <v>0</v>
      </c>
      <c r="J611" s="1" t="n">
        <f aca="false">IF(B613="Male","chooses",IF(B613="Female","chooses",IF(B613="Married","choose",IF(B613="Plural","choose",IF(B613="Company","choose",)))))</f>
        <v>0</v>
      </c>
      <c r="K611" s="1" t="n">
        <f aca="false">IF(B613="Male","exercises",IF(B613="Female","exercises",IF(B613="Married","exercise",IF(B613="Plural","exercise",IF(B613="Company","exercise",)))))</f>
        <v>0</v>
      </c>
      <c r="L611" s="1" t="n">
        <f aca="false">IF(B613="Male","requires",IF(B613="Female","requires",IF(B613="Married","require",IF(B613="Plural","require",IF(B613="Company","require",)))))</f>
        <v>0</v>
      </c>
      <c r="M611" s="1" t="n">
        <f aca="false">IF(B613="Male","am",IF(B613="Female","am",IF(B613="Married","are",IF(B613="Plural","are",IF(B613="Company","are",)))))</f>
        <v>0</v>
      </c>
      <c r="N611" s="1" t="n">
        <f aca="false">IF(B613="Male","I",IF(B613="Female","I",IF(B613="Married","we",IF(B613="Plural","we",IF(B613="Company","we",)))))</f>
        <v>0</v>
      </c>
      <c r="O611" s="1"/>
      <c r="P611" s="1"/>
      <c r="Q611" s="1"/>
      <c r="R611" s="1"/>
      <c r="S611" s="156" t="s">
        <v>364</v>
      </c>
      <c r="T611" s="156"/>
      <c r="U611" s="1" t="n">
        <f aca="false">IF(X612="Male","his",IF(X612="Female","her"))</f>
        <v>0</v>
      </c>
      <c r="V611" s="1"/>
      <c r="W611" s="1"/>
      <c r="X611" s="1"/>
      <c r="Y611" s="1"/>
      <c r="Z611" s="1"/>
      <c r="AA611" s="1"/>
      <c r="AB611" s="1"/>
      <c r="AC611" s="1" t="str">
        <f aca="false">IF(S612="","",".")</f>
        <v/>
      </c>
      <c r="AD611" s="1"/>
      <c r="AE611" s="1"/>
      <c r="AF611" s="1"/>
      <c r="AG611" s="1"/>
    </row>
    <row r="612" customFormat="false" ht="14.6" hidden="false" customHeight="false" outlineLevel="0" collapsed="false">
      <c r="A612" s="157" t="n">
        <f aca="false">IF(B613="Male","Adjoining Owner",IF(B613="Female","Adjoining Owner",IF(B613="Married","Adjoining Owners",IF(B613="Plural","Adjoining Owners",IF(B613="Company","Adjoining Owners",)))))</f>
        <v>0</v>
      </c>
      <c r="B612" s="157"/>
      <c r="C612" s="158" t="s">
        <v>165</v>
      </c>
      <c r="D612" s="73" t="n">
        <f aca="false">A612</f>
        <v>0</v>
      </c>
      <c r="E612" s="73"/>
      <c r="F612" s="73" t="str">
        <f aca="false">CONCATENATE("(",A612,")")</f>
        <v>(0)</v>
      </c>
      <c r="G612" s="73"/>
      <c r="H612" s="3" t="n">
        <f aca="false">IF(B613="Male","Owner",IF(B613="Female","Owner",IF(B613="Married","Owners",IF(B613="Plural","Owners",IF(B613="Company","Owners",)))))</f>
        <v>0</v>
      </c>
      <c r="I612" s="3" t="n">
        <f aca="false">IF(B613="Male","I",IF(B613="Female","I",IF(B613="Married","we",IF(B613="Plural","we",IF(B613="Company","we",)))))</f>
        <v>0</v>
      </c>
      <c r="J612" s="3" t="n">
        <f aca="false">IF(B613="Male","Adjoining Owner's",IF(B613="Female","Adjoining Owner's",IF(B613="Married","Adjoining Owners'",IF(B613="Plural","Adjoining Owners'",IF(B613="Company","Adjoining Owners'",)))))</f>
        <v>0</v>
      </c>
      <c r="K612" s="3"/>
      <c r="L612" s="3"/>
      <c r="M612" s="3" t="n">
        <f aca="false">IF(B613="Male","me",IF(B613="Female","me",IF(B613="Married","us",IF(B613="Plural","us",IF(B613="Company","us",)))))</f>
        <v>0</v>
      </c>
      <c r="N612" s="3" t="n">
        <f aca="false">IF(B613="Male","myself",IF(B613="Female","myself",IF(B613="Married","ourselves",IF(B613="Plural","ourselves",IF(B613="Company","ourselves",)))))</f>
        <v>0</v>
      </c>
      <c r="O612" s="3" t="n">
        <f aca="false">IF(B613="Male","is",IF(B613="Female","is",IF(B613="Married","are",IF(B613="Plural","are",IF(B613="Company","are",)))))</f>
        <v>0</v>
      </c>
      <c r="P612" s="150" t="str">
        <f aca="false">IF(A615="","",".")</f>
        <v/>
      </c>
      <c r="Q612" s="3"/>
      <c r="R612" s="1"/>
      <c r="S612" s="159" t="str">
        <f aca="true">IF(OFFSET(INDIRECT(A610),42,0,1,1)="","",OFFSET(INDIRECT(A610),42,0,1,1))</f>
        <v/>
      </c>
      <c r="T612" s="159" t="str">
        <f aca="true">IF(OFFSET(INDIRECT(A610),42,1,1,1)="","",OFFSET(INDIRECT(A610),42,1,1,1))</f>
        <v/>
      </c>
      <c r="U612" s="3" t="str">
        <f aca="false">LEFT(T612,1)</f>
        <v/>
      </c>
      <c r="V612" s="159" t="str">
        <f aca="true">IF(OFFSET(INDIRECT(A610),42,2,1,1)="","",OFFSET(INDIRECT(A610),42,2,1,1))</f>
        <v/>
      </c>
      <c r="W612" s="159" t="str">
        <f aca="true">IF(OFFSET(INDIRECT(A610),42,3,1,1)="","",OFFSET(INDIRECT(A610),42,3,1,1))</f>
        <v/>
      </c>
      <c r="X612" s="159" t="str">
        <f aca="true">IF(OFFSET(INDIRECT(A610),42,5,1,1)="","",OFFSET(INDIRECT(A610),42,5,1,1))</f>
        <v/>
      </c>
      <c r="Y612" s="1" t="str">
        <f aca="false">CONCATENATE(S612,AC611," ",T612," ",W612)</f>
        <v>  </v>
      </c>
      <c r="Z612" s="1"/>
      <c r="AA612" s="1"/>
      <c r="AB612" s="1"/>
      <c r="AC612" s="1"/>
      <c r="AD612" s="1"/>
      <c r="AE612" s="1"/>
      <c r="AF612" s="1"/>
      <c r="AG612" s="1"/>
    </row>
    <row r="613" customFormat="false" ht="14.6" hidden="false" customHeight="false" outlineLevel="0" collapsed="false">
      <c r="A613" s="161" t="s">
        <v>338</v>
      </c>
      <c r="B613" s="39" t="str">
        <f aca="true">IF(OFFSET(INDIRECT(A610),2,5,1,1)="","",OFFSET(INDIRECT(A610),2,5,1,1))</f>
        <v/>
      </c>
      <c r="C613" s="39" t="str">
        <f aca="true">IF(OFFSET(INDIRECT(A610),5,5,1,1)="","",OFFSET(INDIRECT(A610),5,5,1,1))</f>
        <v/>
      </c>
      <c r="D613" s="3"/>
      <c r="E613" s="3" t="s">
        <v>339</v>
      </c>
      <c r="F613" s="3" t="s">
        <v>340</v>
      </c>
      <c r="G613" s="3" t="n">
        <f aca="false">IF(B613="Male","I",IF(B613="Female","I",IF(B613="Married","We",IF(B613="Plural","We",IF(B613="Company","We",)))))</f>
        <v>0</v>
      </c>
      <c r="H613" s="3" t="n">
        <f aca="false">IF(B613="Male","my",IF(B613="Female","my",IF(B613="Married","our",IF(B613="Plural","our",IF(B613="Company","our",)))))</f>
        <v>0</v>
      </c>
      <c r="I613" s="3" t="n">
        <f aca="false">IF(B613="Male","his",IF(B613="Female","her",IF(B613="Married","their",IF(B613="Plural","their",IF(B613="Company","their",)))))</f>
        <v>0</v>
      </c>
      <c r="J613" s="3" t="n">
        <f aca="false">IF(B613="Male","he",IF(B613="Female","she",IF(B613="Married","they",IF(B613="Plural","they",IF(B613="Company","they",)))))</f>
        <v>0</v>
      </c>
      <c r="K613" s="3" t="n">
        <f aca="false">IF(B613="Male","does",IF(B613="Female","does",IF(B613="Married","do",IF(B613="Plural","do",IF(B613="Company","do",)))))</f>
        <v>0</v>
      </c>
      <c r="L613" s="3" t="n">
        <f aca="false">IF(B613="Male","has",IF(B613="Female","has",IF(B613="Married","have",IF(B613="Plural","have",IF(B613="Company","have",)))))</f>
        <v>0</v>
      </c>
      <c r="M613" s="3" t="n">
        <f aca="false">IF(B613="Male","I am/am not",IF(B613="Female","I am/am not",IF(B613="Married","We are/are not",IF(B613="Plural","We are/are not",IF(B613="Company","We are/are not",)))))</f>
        <v>0</v>
      </c>
      <c r="N613" s="3" t="n">
        <f aca="false">IF(B613="Male","am/am not",IF(B613="Female","am/am not",IF(B613="Married","are/are not",IF(B613="Plural","are/are not",IF(B613="Company","are/are not",)))))</f>
        <v>0</v>
      </c>
      <c r="O613" s="3" t="n">
        <f aca="false">IF(B613="Male","myself",IF(B613="Female","myself",IF(B613="Married","ourselves",IF(B613="Plural","ourselves",IF(B613="Company","ourselves",)))))</f>
        <v>0</v>
      </c>
      <c r="P613" s="150" t="str">
        <f aca="false">IF(A616="","",".")</f>
        <v/>
      </c>
      <c r="Q613" s="150" t="str">
        <f aca="false">IF(A616="","","&amp;")</f>
        <v/>
      </c>
      <c r="R613" s="1"/>
      <c r="S613" s="159" t="str">
        <f aca="true">IF(OFFSET(INDIRECT(A610),45,0,1,1)="","",CONCATENATE((OFFSET(INDIRECT(A610),45,0,1,1)),", "))</f>
        <v/>
      </c>
      <c r="T613" s="159" t="str">
        <f aca="true">IF(OFFSET(INDIRECT(A610),45,1,1,1)="","",OFFSET(INDIRECT(A610),45,1,1,1))</f>
        <v/>
      </c>
      <c r="U613" s="159" t="str">
        <f aca="true">IF(OFFSET(INDIRECT(A610),45,2,1,1)="","",CONCATENATE(" ",(OFFSET(INDIRECT(A610),45,2,1,1)),", "))</f>
        <v/>
      </c>
      <c r="V613" s="159" t="str">
        <f aca="true">IF(OFFSET(INDIRECT(A610),45,3,1,1)="","",CONCATENATE((OFFSET(INDIRECT(A610),45,3,1,1)),", "))</f>
        <v/>
      </c>
      <c r="W613" s="159" t="str">
        <f aca="true">IF(OFFSET(INDIRECT(A610),45,4,1,1)="","",CONCATENATE((OFFSET(INDIRECT(A610),45,4,1,1)),", "))</f>
        <v/>
      </c>
      <c r="X613" s="159" t="str">
        <f aca="true">IF(OFFSET(INDIRECT(A610),45,5,1,1)="","",CONCATENATE((OFFSET(INDIRECT(A610),45,5,1,1)),", "))</f>
        <v/>
      </c>
      <c r="Y613" s="159" t="str">
        <f aca="true">IF(OFFSET(INDIRECT(A610),45,6,1,1)="","",OFFSET(INDIRECT(A610),45,6,1,1))</f>
        <v/>
      </c>
      <c r="Z613" s="1"/>
      <c r="AA613" s="162" t="str">
        <f aca="false">CONCATENATE(IF(S613="","",S613),IF(T613="","",T613),IF(U613="","",U613),IF(V613="","",V613),IF(W613="","",W613),IF(X613="","",X613),IF(Y613="","",Y613))</f>
        <v/>
      </c>
      <c r="AB613" s="162"/>
      <c r="AC613" s="162"/>
      <c r="AD613" s="162"/>
      <c r="AE613" s="162"/>
      <c r="AF613" s="162"/>
      <c r="AG613" s="162"/>
    </row>
    <row r="614" customFormat="false" ht="14.6" hidden="false" customHeight="false" outlineLevel="0" collapsed="false">
      <c r="A614" s="3" t="s">
        <v>2</v>
      </c>
      <c r="B614" s="3" t="s">
        <v>3</v>
      </c>
      <c r="C614" s="3" t="s">
        <v>342</v>
      </c>
      <c r="D614" s="3" t="s">
        <v>4</v>
      </c>
      <c r="E614" s="3" t="s">
        <v>5</v>
      </c>
      <c r="F614" s="3" t="s">
        <v>343</v>
      </c>
      <c r="G614" s="3"/>
      <c r="H614" s="3"/>
      <c r="I614" s="3"/>
      <c r="J614" s="3"/>
      <c r="K614" s="3" t="s">
        <v>344</v>
      </c>
      <c r="L614" s="3"/>
      <c r="M614" s="3" t="s">
        <v>345</v>
      </c>
      <c r="N614" s="3" t="s">
        <v>346</v>
      </c>
      <c r="O614" s="3"/>
      <c r="P614" s="3"/>
      <c r="Q614" s="3"/>
      <c r="R614" s="1"/>
      <c r="S614" s="159" t="str">
        <f aca="true">IF(OFFSET(INDIRECT(A610),45,0,1,1)="","",OFFSET(INDIRECT(A610),45,0,1,1))</f>
        <v/>
      </c>
      <c r="T614" s="159" t="str">
        <f aca="true">IF(OFFSET(INDIRECT(A610),45,1,1,1)="","",OFFSET(INDIRECT(A610),45,1,1,1))</f>
        <v/>
      </c>
      <c r="U614" s="159" t="str">
        <f aca="true">IF(OFFSET(INDIRECT(A610),45,2,1,1)="","",CONCATENATE(" ",OFFSET(INDIRECT(A610),45,2,1,1)))</f>
        <v/>
      </c>
      <c r="V614" s="159" t="str">
        <f aca="true">IF(OFFSET(INDIRECT(A610),45,3,1,1)="","",OFFSET(INDIRECT(A610),45,3,1,1))</f>
        <v/>
      </c>
      <c r="W614" s="159" t="str">
        <f aca="true">IF(OFFSET(INDIRECT(A610),45,4,1,1)="","",OFFSET(INDIRECT(A610),45,4,1,1))</f>
        <v/>
      </c>
      <c r="X614" s="159" t="str">
        <f aca="true">IF(OFFSET(INDIRECT(A610),45,5,1,1)="","",OFFSET(INDIRECT(A610),45,5,1,1))</f>
        <v/>
      </c>
      <c r="Y614" s="159" t="str">
        <f aca="true">IF(OFFSET(INDIRECT(A610),45,6,1,1)="","",OFFSET(INDIRECT(A610),45,6,1,1))</f>
        <v/>
      </c>
      <c r="Z614" s="1"/>
      <c r="AA614" s="1"/>
      <c r="AB614" s="1"/>
      <c r="AC614" s="1"/>
      <c r="AD614" s="1"/>
      <c r="AE614" s="1"/>
      <c r="AF614" s="1"/>
      <c r="AG614" s="1"/>
    </row>
    <row r="615" customFormat="false" ht="15" hidden="false" customHeight="false" outlineLevel="0" collapsed="false">
      <c r="A615" s="39" t="str">
        <f aca="true">IF(OFFSET(INDIRECT(A610),2,0,1,1)="","",OFFSET(INDIRECT(A610),2,0,1,1))</f>
        <v/>
      </c>
      <c r="B615" s="39" t="str">
        <f aca="true">IF(OFFSET(INDIRECT(A610),2,1,1,1)="","",OFFSET(INDIRECT(A610),2,1,1,1))</f>
        <v/>
      </c>
      <c r="C615" s="3" t="str">
        <f aca="false">LEFT(B615,1)</f>
        <v/>
      </c>
      <c r="D615" s="39" t="str">
        <f aca="true">IF(OFFSET(INDIRECT(A610),2,2,1,1)="","",OFFSET(INDIRECT(A610),2,2,1,1))</f>
        <v/>
      </c>
      <c r="E615" s="39" t="str">
        <f aca="true">IF(OFFSET(INDIRECT(A610),2,3,1,1)="","",OFFSET(INDIRECT(A610),2,3,1,1))</f>
        <v/>
      </c>
      <c r="F615" s="3" t="str">
        <f aca="false">CONCATENATE(A615,P612," ",B615," ",E615)</f>
        <v>  </v>
      </c>
      <c r="G615" s="3"/>
      <c r="H615" s="3" t="str">
        <f aca="false">CONCATENATE(A615," ",C615," ",E615)</f>
        <v>  </v>
      </c>
      <c r="I615" s="3"/>
      <c r="J615" s="3"/>
      <c r="K615" s="3" t="str">
        <f aca="false">CONCATENATE(A615,P612," ",C615,P612," ",E615)</f>
        <v>  </v>
      </c>
      <c r="L615" s="3"/>
      <c r="M615" s="3" t="str">
        <f aca="false">CONCATENATE(B615," ",D615," ",E615)</f>
        <v>  </v>
      </c>
      <c r="N615" s="3" t="str">
        <f aca="false">UPPER(M615)</f>
        <v>  </v>
      </c>
      <c r="O615" s="3"/>
      <c r="P615" s="3" t="str">
        <f aca="false">CONCATENATE(A615,P612," ",E615)</f>
        <v> </v>
      </c>
      <c r="Q615" s="3"/>
      <c r="R615" s="1"/>
      <c r="S615" s="1"/>
      <c r="T615" s="1"/>
      <c r="U615" s="1"/>
      <c r="V615" s="1"/>
      <c r="W615" s="1"/>
      <c r="X615" s="1"/>
      <c r="Y615" s="1"/>
      <c r="Z615" s="1"/>
      <c r="AA615" s="1"/>
      <c r="AB615" s="1"/>
      <c r="AC615" s="1"/>
      <c r="AD615" s="1"/>
      <c r="AE615" s="1"/>
      <c r="AF615" s="1"/>
      <c r="AG615" s="1"/>
    </row>
    <row r="616" customFormat="false" ht="15" hidden="false" customHeight="false" outlineLevel="0" collapsed="false">
      <c r="A616" s="39" t="str">
        <f aca="true">IF(OFFSET(INDIRECT(A610),3,0,1,1)="","",OFFSET(INDIRECT(A610),3,0,1,1))</f>
        <v/>
      </c>
      <c r="B616" s="39" t="str">
        <f aca="true">IF(OFFSET(INDIRECT(A610),3,1,1,1)="","",OFFSET(INDIRECT(A610),3,1,1,1))</f>
        <v/>
      </c>
      <c r="C616" s="3" t="str">
        <f aca="false">LEFT(B616,1)</f>
        <v/>
      </c>
      <c r="D616" s="39" t="str">
        <f aca="true">IF(OFFSET(INDIRECT(A610),3,2,1,1)="","",OFFSET(INDIRECT(A610),3,2,1,1))</f>
        <v/>
      </c>
      <c r="E616" s="39" t="str">
        <f aca="true">IF(OFFSET(INDIRECT(A610),3,3,1,1)="","",OFFSET(INDIRECT(A610),3,3,1,1))</f>
        <v/>
      </c>
      <c r="F616" s="3" t="str">
        <f aca="false">CONCATENATE(A616,P613," ",B616," ",E616)</f>
        <v>  </v>
      </c>
      <c r="G616" s="3"/>
      <c r="H616" s="3" t="str">
        <f aca="false">CONCATENATE(" ",Q613," ",A616," ",C616," ",E616)</f>
        <v>    </v>
      </c>
      <c r="I616" s="3"/>
      <c r="J616" s="3"/>
      <c r="K616" s="3" t="str">
        <f aca="false">CONCATENATE(" ",Q613," ",A616,P613," ",C616,P613," ",E616)</f>
        <v>    </v>
      </c>
      <c r="L616" s="3"/>
      <c r="M616" s="3" t="str">
        <f aca="false">CONCATENATE(" ",Q613," ",B616," ",D616," ",E616)</f>
        <v>    </v>
      </c>
      <c r="N616" s="3" t="str">
        <f aca="false">UPPER(M616)</f>
        <v>    </v>
      </c>
      <c r="O616" s="3"/>
      <c r="P616" s="3" t="str">
        <f aca="false">CONCATENATE(" ",Q613," ",A616,P613," ",E616)</f>
        <v>   </v>
      </c>
      <c r="Q616" s="3"/>
      <c r="R616" s="1"/>
      <c r="S616" s="156" t="s">
        <v>365</v>
      </c>
      <c r="T616" s="156"/>
      <c r="U616" s="1" t="n">
        <f aca="false">IF(X617="Male","his",IF(X617="Female","her"))</f>
        <v>0</v>
      </c>
      <c r="V616" s="1"/>
      <c r="W616" s="1"/>
      <c r="X616" s="1"/>
      <c r="Y616" s="1"/>
      <c r="Z616" s="1"/>
      <c r="AA616" s="1"/>
      <c r="AB616" s="1"/>
      <c r="AC616" s="1" t="str">
        <f aca="false">IF(S617="","",".")</f>
        <v/>
      </c>
      <c r="AD616" s="1"/>
      <c r="AE616" s="1"/>
      <c r="AF616" s="1"/>
      <c r="AG616" s="1"/>
    </row>
    <row r="617" customFormat="false" ht="14.6" hidden="false" customHeight="false" outlineLevel="0" collapsed="false">
      <c r="A617" s="3"/>
      <c r="B617" s="3"/>
      <c r="C617" s="3"/>
      <c r="D617" s="3"/>
      <c r="E617" s="3"/>
      <c r="F617" s="3"/>
      <c r="G617" s="3"/>
      <c r="H617" s="3"/>
      <c r="I617" s="3"/>
      <c r="J617" s="3"/>
      <c r="K617" s="3" t="str">
        <f aca="false">CONCATENATE(A615,P612," &amp; ",A616,P613," ",C615,P612," ",E615)</f>
        <v> &amp;   </v>
      </c>
      <c r="L617" s="3"/>
      <c r="M617" s="3"/>
      <c r="N617" s="3"/>
      <c r="O617" s="3"/>
      <c r="P617" s="3" t="str">
        <f aca="false">CONCATENATE(A615,P612," &amp; ",A616,P613," ",E615)</f>
        <v> &amp;  </v>
      </c>
      <c r="Q617" s="3"/>
      <c r="R617" s="1"/>
      <c r="S617" s="180" t="str">
        <f aca="true">IF(OFFSET(INDIRECT(A610),48,0,1,1)="","",OFFSET(INDIRECT(A610),48,0,1,1))</f>
        <v/>
      </c>
      <c r="T617" s="180" t="str">
        <f aca="true">IF(OFFSET(INDIRECT(A610),48,1,1,1)="","",OFFSET(INDIRECT(A610),48,1,1,1))</f>
        <v/>
      </c>
      <c r="U617" s="3" t="str">
        <f aca="false">LEFT(T617,1)</f>
        <v/>
      </c>
      <c r="V617" s="180" t="str">
        <f aca="true">IF(OFFSET(INDIRECT(A610),48,2,1,1)="","",OFFSET(INDIRECT(A610),48,2,1,1))</f>
        <v/>
      </c>
      <c r="W617" s="180" t="str">
        <f aca="true">IF(OFFSET(INDIRECT(A610),48,3,1,1)="","",OFFSET(INDIRECT(A610),48,3,1,1))</f>
        <v/>
      </c>
      <c r="X617" s="180" t="str">
        <f aca="true">IF(OFFSET(INDIRECT(A610),48,5,1,1)="","",OFFSET(INDIRECT(A610),48,5,1,1))</f>
        <v/>
      </c>
      <c r="Y617" s="1" t="str">
        <f aca="false">CONCATENATE(S617,AC616," ",T617," ",W617)</f>
        <v>  </v>
      </c>
      <c r="Z617" s="1"/>
      <c r="AA617" s="1"/>
      <c r="AB617" s="1"/>
      <c r="AC617" s="1"/>
      <c r="AD617" s="1"/>
      <c r="AE617" s="1"/>
      <c r="AF617" s="1"/>
      <c r="AG617" s="1"/>
    </row>
    <row r="618" customFormat="false" ht="15" hidden="false" customHeight="true" outlineLevel="0" collapsed="false">
      <c r="A618" s="73" t="s">
        <v>351</v>
      </c>
      <c r="B618" s="73"/>
      <c r="C618" s="168" t="str">
        <f aca="false">CONCATENATE(AF654,AF655,AF656,AF657,AF658)</f>
        <v>  </v>
      </c>
      <c r="D618" s="168"/>
      <c r="E618" s="168"/>
      <c r="F618" s="168"/>
      <c r="G618" s="168"/>
      <c r="H618" s="168"/>
      <c r="I618" s="168"/>
      <c r="J618" s="113"/>
      <c r="K618" s="3"/>
      <c r="L618" s="1"/>
      <c r="M618" s="1"/>
      <c r="N618" s="3"/>
      <c r="O618" s="3"/>
      <c r="P618" s="3"/>
      <c r="Q618" s="3"/>
      <c r="R618" s="1"/>
      <c r="S618" s="180" t="str">
        <f aca="true">IF(OFFSET(INDIRECT(A610),51,0,1,1)="","",CONCATENATE((OFFSET(INDIRECT(A610),51,0,1,1)),", "))</f>
        <v/>
      </c>
      <c r="T618" s="180" t="str">
        <f aca="true">IF(OFFSET(INDIRECT(A610),51,1,1,1)="","",OFFSET(INDIRECT(A610),51,1,1,1))</f>
        <v/>
      </c>
      <c r="U618" s="180" t="str">
        <f aca="true">IF(OFFSET(INDIRECT(A610),51,2,1,1)="","",CONCATENATE(" ",(OFFSET(INDIRECT(A610),51,2,1,1)),", "))</f>
        <v/>
      </c>
      <c r="V618" s="180" t="str">
        <f aca="true">IF(OFFSET(INDIRECT(A610),51,3,1,1)="","",CONCATENATE((OFFSET(INDIRECT(A610),51,3,1,1)),", "))</f>
        <v/>
      </c>
      <c r="W618" s="180" t="str">
        <f aca="true">IF(OFFSET(INDIRECT(A610),51,4,1,1)="","",CONCATENATE((OFFSET(INDIRECT(A610),51,4,1,1)),", "))</f>
        <v/>
      </c>
      <c r="X618" s="180" t="str">
        <f aca="true">IF(OFFSET(INDIRECT(A610),51,5,1,1)="","",CONCATENATE((OFFSET(INDIRECT(A610),51,5,1,1)),", "))</f>
        <v/>
      </c>
      <c r="Y618" s="180" t="str">
        <f aca="true">IF(OFFSET(INDIRECT(A610),51,6,1,1)="","",OFFSET(INDIRECT(A610),51,6,1,1))</f>
        <v/>
      </c>
      <c r="Z618" s="1"/>
      <c r="AA618" s="171" t="str">
        <f aca="false">CONCATENATE(IF(S618="","",S618),IF(T618="","",T618),IF(U618="","",U618),IF(V618="","",V618),IF(W618="","",W618),IF(X618="","",X618),IF(Y618="","",Y618))</f>
        <v/>
      </c>
      <c r="AB618" s="171"/>
      <c r="AC618" s="171"/>
      <c r="AD618" s="171"/>
      <c r="AE618" s="171"/>
      <c r="AF618" s="171"/>
      <c r="AG618" s="171"/>
    </row>
    <row r="619" customFormat="false" ht="14.6" hidden="false" customHeight="false" outlineLevel="0" collapsed="false">
      <c r="A619" s="3" t="s">
        <v>352</v>
      </c>
      <c r="B619" s="3"/>
      <c r="C619" s="73" t="str">
        <f aca="false">IF(B613="Married",K617,IF(B613="Company",E615,CONCATENATE(AC654,AC655,AC656,AC657,AC658)))</f>
        <v>  </v>
      </c>
      <c r="D619" s="73"/>
      <c r="E619" s="73"/>
      <c r="F619" s="73"/>
      <c r="G619" s="73"/>
      <c r="H619" s="73"/>
      <c r="I619" s="73"/>
      <c r="J619" s="73"/>
      <c r="K619" s="1"/>
      <c r="L619" s="3"/>
      <c r="M619" s="3"/>
      <c r="N619" s="3"/>
      <c r="O619" s="3"/>
      <c r="P619" s="3" t="str">
        <f aca="false">IF(B613="Married",P617,IF(B613="Company","Sir/Madam",CONCATENATE(AH654,AH655,AH656,AH657,AH658)))</f>
        <v> </v>
      </c>
      <c r="Q619" s="3"/>
      <c r="R619" s="1"/>
      <c r="S619" s="180" t="str">
        <f aca="true">IF(OFFSET(INDIRECT(A610),51,0,1,1)="","",OFFSET(INDIRECT(A610),51,0,1,1))</f>
        <v/>
      </c>
      <c r="T619" s="180" t="str">
        <f aca="true">IF(OFFSET(INDIRECT(A610),51,1,1,1)="","",OFFSET(INDIRECT(A610),51,1,1,1))</f>
        <v/>
      </c>
      <c r="U619" s="180" t="str">
        <f aca="true">IF(OFFSET(INDIRECT(A610),51,2,1,1)="","",CONCATENATE(" ",OFFSET(INDIRECT(A610),51,2,1,1)))</f>
        <v/>
      </c>
      <c r="V619" s="180" t="str">
        <f aca="true">IF(OFFSET(INDIRECT(A610),51,3,1,1)="","",OFFSET(INDIRECT(A610),51,3,1,1))</f>
        <v/>
      </c>
      <c r="W619" s="180" t="str">
        <f aca="true">IF(OFFSET(INDIRECT(A610),51,4,1,1)="","",OFFSET(INDIRECT(A610),51,4,1,1))</f>
        <v/>
      </c>
      <c r="X619" s="180" t="str">
        <f aca="true">IF(OFFSET(INDIRECT(A610),51,5,1,1)="","",OFFSET(INDIRECT(A610),51,5,1,1))</f>
        <v/>
      </c>
      <c r="Y619" s="180" t="str">
        <f aca="true">IF(OFFSET(INDIRECT(A610),51,6,1,1)="","",OFFSET(INDIRECT(A610),51,6,1,1))</f>
        <v/>
      </c>
      <c r="Z619" s="1"/>
      <c r="AA619" s="1"/>
      <c r="AB619" s="1"/>
      <c r="AC619" s="1"/>
      <c r="AD619" s="1"/>
      <c r="AE619" s="1"/>
      <c r="AF619" s="1"/>
      <c r="AG619" s="1"/>
    </row>
    <row r="620" customFormat="false" ht="14.6" hidden="false" customHeight="false" outlineLevel="0" collapsed="false">
      <c r="A620" s="161" t="s">
        <v>356</v>
      </c>
      <c r="B620" s="3"/>
      <c r="C620" s="73" t="str">
        <f aca="false">CONCATENATE("Dear ",P619)</f>
        <v>Dear  </v>
      </c>
      <c r="D620" s="73"/>
      <c r="E620" s="73"/>
      <c r="F620" s="73"/>
      <c r="G620" s="73"/>
      <c r="H620" s="73"/>
      <c r="I620" s="73"/>
      <c r="J620" s="73"/>
      <c r="K620" s="3"/>
      <c r="L620" s="3"/>
      <c r="M620" s="3"/>
      <c r="N620" s="3"/>
      <c r="O620" s="3"/>
      <c r="P620" s="3"/>
      <c r="Q620" s="150" t="str">
        <f aca="false">IF(A622="","",", ")</f>
        <v/>
      </c>
      <c r="R620" s="1"/>
      <c r="S620" s="1"/>
      <c r="T620" s="1"/>
      <c r="U620" s="1"/>
      <c r="V620" s="1"/>
      <c r="W620" s="1"/>
      <c r="X620" s="1"/>
      <c r="Y620" s="1"/>
      <c r="Z620" s="1"/>
      <c r="AA620" s="1"/>
      <c r="AB620" s="1"/>
      <c r="AC620" s="1"/>
      <c r="AD620" s="1"/>
      <c r="AE620" s="1"/>
      <c r="AF620" s="1"/>
      <c r="AG620" s="1"/>
    </row>
    <row r="621" customFormat="false" ht="14.6" hidden="false" customHeight="false" outlineLevel="0" collapsed="false">
      <c r="A621" s="3" t="s">
        <v>25</v>
      </c>
      <c r="B621" s="3" t="s">
        <v>26</v>
      </c>
      <c r="C621" s="3" t="s">
        <v>27</v>
      </c>
      <c r="D621" s="3" t="s">
        <v>28</v>
      </c>
      <c r="E621" s="3" t="s">
        <v>29</v>
      </c>
      <c r="F621" s="3" t="s">
        <v>30</v>
      </c>
      <c r="G621" s="3" t="s">
        <v>31</v>
      </c>
      <c r="H621" s="3"/>
      <c r="I621" s="3" t="s">
        <v>359</v>
      </c>
      <c r="J621" s="3"/>
      <c r="K621" s="3"/>
      <c r="L621" s="3"/>
      <c r="M621" s="3"/>
      <c r="N621" s="3"/>
      <c r="O621" s="3"/>
      <c r="P621" s="3"/>
      <c r="Q621" s="3"/>
      <c r="R621" s="1"/>
      <c r="S621" s="164" t="str">
        <f aca="false">CONCATENATE(IF(S614="","",S614),IF(S614="","",CHAR(10)),IF(T614="","",T614),IF(U614="","",U614),IF(U614="","",CHAR(10)),IF(V614="","",V614),IF(V614="","",CHAR(10)),IF(W614="","",W614),IF(W614="","",CHAR(10)),IF(X614="","",X614),IF(X614="","",CHAR(10)),IF(Y614="","",Y614))</f>
        <v/>
      </c>
      <c r="T621" s="164"/>
      <c r="U621" s="164"/>
      <c r="V621" s="1"/>
      <c r="W621" s="176" t="str">
        <f aca="false">CONCATENATE(IF(S619="","",S619),IF(S619="","",CHAR(10)),IF(T619="","",T619),IF(U619="","",U619),IF(U619="","",CHAR(10)),IF(V619="","",V619),IF(V619="","",CHAR(10)),IF(W619="","",W619),IF(W619="","",CHAR(10)),IF(X619="","",X619),IF(X619="","",CHAR(10)),IF(Y619="","",Y619))</f>
        <v/>
      </c>
      <c r="X621" s="176"/>
      <c r="Y621" s="176"/>
      <c r="Z621" s="1"/>
      <c r="AA621" s="1"/>
      <c r="AB621" s="1"/>
      <c r="AC621" s="1"/>
      <c r="AD621" s="1"/>
      <c r="AE621" s="1"/>
      <c r="AF621" s="1"/>
      <c r="AG621" s="1"/>
    </row>
    <row r="622" customFormat="false" ht="15" hidden="false" customHeight="true" outlineLevel="0" collapsed="false">
      <c r="A622" s="39" t="str">
        <f aca="true">IF(OFFSET(INDIRECT(A610),10,0,1,1)="","",CONCATENATE((OFFSET(INDIRECT(A610),10,0,1,1)),", "))</f>
        <v/>
      </c>
      <c r="B622" s="39" t="str">
        <f aca="true">IF(OFFSET(INDIRECT(A610),10,1,1,1)="","",OFFSET(INDIRECT(A610),10,1,1,1))</f>
        <v/>
      </c>
      <c r="C622" s="39" t="str">
        <f aca="true">IF(OFFSET(INDIRECT(A610),10,2,1,1)="","",CONCATENATE(" ",OFFSET(INDIRECT(A610),10,2,1,1),", "))</f>
        <v/>
      </c>
      <c r="D622" s="39" t="str">
        <f aca="true">IF(OFFSET(INDIRECT(A610),10,3,1,1)="","",CONCATENATE((OFFSET(INDIRECT(A610),10,3,1,1)),", "))</f>
        <v/>
      </c>
      <c r="E622" s="39" t="str">
        <f aca="true">IF(OFFSET(INDIRECT(A610),10,4,1,1)="","",CONCATENATE((OFFSET(INDIRECT(A610),10,4,1,1)),", "))</f>
        <v/>
      </c>
      <c r="F622" s="39" t="str">
        <f aca="true">IF(OFFSET(INDIRECT(A610),10,5,1,1)="","",CONCATENATE((OFFSET(INDIRECT(A610),10,5,1,1)),", "))</f>
        <v/>
      </c>
      <c r="G622" s="39" t="str">
        <f aca="true">IF(OFFSET(INDIRECT(A610),10,6,1,1)="","",OFFSET(INDIRECT(A610),10,6,1,1))</f>
        <v/>
      </c>
      <c r="H622" s="3"/>
      <c r="I622" s="171" t="str">
        <f aca="false">CONCATENATE(IF(A622="","",A622),IF(B622="","",B622),IF(C622="","",C622),IF(D622="","",D622),IF(E622="","",E622),IF(F622="","",F622),IF(G622="","",G622))</f>
        <v/>
      </c>
      <c r="J622" s="171"/>
      <c r="K622" s="171"/>
      <c r="L622" s="171"/>
      <c r="M622" s="171"/>
      <c r="N622" s="171"/>
      <c r="O622" s="171"/>
      <c r="P622" s="113"/>
      <c r="Q622" s="113"/>
      <c r="R622" s="1"/>
      <c r="S622" s="164"/>
      <c r="T622" s="164"/>
      <c r="U622" s="164"/>
      <c r="V622" s="1"/>
      <c r="W622" s="176"/>
      <c r="X622" s="176"/>
      <c r="Y622" s="176"/>
      <c r="Z622" s="1"/>
      <c r="AA622" s="1"/>
      <c r="AB622" s="1"/>
      <c r="AC622" s="1"/>
      <c r="AD622" s="1"/>
      <c r="AE622" s="1"/>
      <c r="AF622" s="1"/>
      <c r="AG622" s="1"/>
    </row>
    <row r="623" customFormat="false" ht="14.6" hidden="false" customHeight="false" outlineLevel="0" collapsed="false">
      <c r="A623" s="39" t="str">
        <f aca="true">IF(OFFSET(INDIRECT(A610),10,0,1,1)="","",OFFSET(INDIRECT(A610),10,0,1,1))</f>
        <v/>
      </c>
      <c r="B623" s="39" t="str">
        <f aca="true">IF(OFFSET(INDIRECT(A610),10,1,1,1)="","",OFFSET(INDIRECT(A610),10,1,1,1))</f>
        <v/>
      </c>
      <c r="C623" s="39" t="str">
        <f aca="true">IF(OFFSET(INDIRECT(A610),10,2,1,1)="","",CONCATENATE(" ",OFFSET(INDIRECT(A610),10,2,1,1)))</f>
        <v/>
      </c>
      <c r="D623" s="39" t="str">
        <f aca="true">IF(OFFSET(INDIRECT(A610),10,3,1,1)="","",OFFSET(INDIRECT(A610),10,3,1,1))</f>
        <v/>
      </c>
      <c r="E623" s="39" t="str">
        <f aca="true">IF(OFFSET(INDIRECT(A610),10,4,1,1)="","",OFFSET(INDIRECT(A610),10,4,1,1))</f>
        <v/>
      </c>
      <c r="F623" s="39" t="str">
        <f aca="true">IF(OFFSET(INDIRECT(A610),10,5,1,1)="","",OFFSET(INDIRECT(A610),10,5,1,1))</f>
        <v/>
      </c>
      <c r="G623" s="39" t="str">
        <f aca="true">IF(OFFSET(INDIRECT(A610),10,6,1,1)="","",OFFSET(INDIRECT(A610),10,6,1,1))</f>
        <v/>
      </c>
      <c r="H623" s="3"/>
      <c r="I623" s="3"/>
      <c r="J623" s="3"/>
      <c r="K623" s="3"/>
      <c r="L623" s="174"/>
      <c r="M623" s="174"/>
      <c r="N623" s="3"/>
      <c r="O623" s="3"/>
      <c r="P623" s="3"/>
      <c r="Q623" s="3"/>
      <c r="R623" s="1"/>
      <c r="S623" s="164"/>
      <c r="T623" s="164"/>
      <c r="U623" s="164"/>
      <c r="V623" s="1"/>
      <c r="W623" s="176"/>
      <c r="X623" s="176"/>
      <c r="Y623" s="176"/>
      <c r="Z623" s="1"/>
      <c r="AA623" s="1"/>
      <c r="AB623" s="1"/>
      <c r="AC623" s="1"/>
      <c r="AD623" s="1"/>
      <c r="AE623" s="1"/>
      <c r="AF623" s="1"/>
      <c r="AG623" s="1"/>
    </row>
    <row r="624" customFormat="false" ht="14.6" hidden="false" customHeight="false" outlineLevel="0" collapsed="false">
      <c r="A624" s="3" t="s">
        <v>295</v>
      </c>
      <c r="B624" s="3"/>
      <c r="C624" s="3"/>
      <c r="D624" s="3"/>
      <c r="E624" s="3"/>
      <c r="F624" s="3"/>
      <c r="G624" s="3"/>
      <c r="H624" s="3"/>
      <c r="I624" s="3" t="s">
        <v>360</v>
      </c>
      <c r="J624" s="3"/>
      <c r="K624" s="3"/>
      <c r="L624" s="174"/>
      <c r="M624" s="174"/>
      <c r="N624" s="3"/>
      <c r="O624" s="3"/>
      <c r="P624" s="3"/>
      <c r="Q624" s="3"/>
      <c r="R624" s="1"/>
      <c r="S624" s="164"/>
      <c r="T624" s="164"/>
      <c r="U624" s="164"/>
      <c r="V624" s="1"/>
      <c r="W624" s="176"/>
      <c r="X624" s="176"/>
      <c r="Y624" s="176"/>
      <c r="Z624" s="1"/>
      <c r="AA624" s="1"/>
      <c r="AB624" s="1"/>
      <c r="AC624" s="1"/>
      <c r="AD624" s="1"/>
      <c r="AE624" s="1"/>
      <c r="AF624" s="1"/>
      <c r="AG624" s="1"/>
    </row>
    <row r="625" customFormat="false" ht="15" hidden="false" customHeight="true" outlineLevel="0" collapsed="false">
      <c r="A625" s="1" t="str">
        <f aca="false">CONCATENATE(A624,"s")</f>
        <v>Leaseholders</v>
      </c>
      <c r="B625" s="3"/>
      <c r="C625" s="3"/>
      <c r="D625" s="3"/>
      <c r="E625" s="3"/>
      <c r="F625" s="3"/>
      <c r="G625" s="3"/>
      <c r="H625" s="3"/>
      <c r="I625" s="176" t="str">
        <f aca="false">CONCATENATE(IF(A623="","",A623),IF(A623="","",CHAR(10)),IF(B623="","",B623),IF(C623="","",C623),IF(C623="","",CHAR(10)),IF(D623="","",D623),IF(D623="","",CHAR(10)),IF(E623="","",E623),IF(E623="","",CHAR(10)),IF(F623="","",F623),IF(F623="","",CHAR(10)),IF(G623="","",G623))</f>
        <v/>
      </c>
      <c r="J625" s="176"/>
      <c r="K625" s="176"/>
      <c r="L625" s="174"/>
      <c r="M625" s="174"/>
      <c r="N625" s="3"/>
      <c r="O625" s="3"/>
      <c r="P625" s="3"/>
      <c r="Q625" s="3"/>
      <c r="R625" s="1"/>
      <c r="S625" s="164"/>
      <c r="T625" s="164"/>
      <c r="U625" s="164"/>
      <c r="V625" s="1"/>
      <c r="W625" s="176"/>
      <c r="X625" s="176"/>
      <c r="Y625" s="176"/>
      <c r="Z625" s="1"/>
      <c r="AA625" s="1"/>
      <c r="AB625" s="1"/>
      <c r="AC625" s="1"/>
      <c r="AD625" s="1"/>
      <c r="AE625" s="1"/>
      <c r="AF625" s="1"/>
      <c r="AG625" s="1"/>
    </row>
    <row r="626" customFormat="false" ht="14.6" hidden="false" customHeight="false" outlineLevel="0" collapsed="false">
      <c r="A626" s="3" t="s">
        <v>70</v>
      </c>
      <c r="B626" s="3"/>
      <c r="C626" s="3"/>
      <c r="D626" s="3"/>
      <c r="E626" s="3"/>
      <c r="F626" s="3"/>
      <c r="G626" s="3"/>
      <c r="H626" s="3"/>
      <c r="I626" s="176"/>
      <c r="J626" s="176"/>
      <c r="K626" s="176"/>
      <c r="L626" s="174"/>
      <c r="M626" s="174"/>
      <c r="N626" s="3"/>
      <c r="O626" s="3"/>
      <c r="P626" s="3"/>
      <c r="Q626" s="3"/>
      <c r="R626" s="1"/>
      <c r="S626" s="164"/>
      <c r="T626" s="164"/>
      <c r="U626" s="164"/>
      <c r="V626" s="1"/>
      <c r="W626" s="176"/>
      <c r="X626" s="176"/>
      <c r="Y626" s="176"/>
      <c r="Z626" s="1"/>
      <c r="AA626" s="1"/>
      <c r="AB626" s="1"/>
      <c r="AC626" s="1"/>
      <c r="AD626" s="1"/>
      <c r="AE626" s="1"/>
      <c r="AF626" s="1"/>
      <c r="AG626" s="1"/>
    </row>
    <row r="627" customFormat="false" ht="14.6" hidden="false" customHeight="false" outlineLevel="0" collapsed="false">
      <c r="A627" s="1" t="str">
        <f aca="false">CONCATENATE(A626,"s")</f>
        <v>Freeholders</v>
      </c>
      <c r="B627" s="3"/>
      <c r="C627" s="3"/>
      <c r="D627" s="3"/>
      <c r="E627" s="3"/>
      <c r="F627" s="3"/>
      <c r="G627" s="3"/>
      <c r="H627" s="3"/>
      <c r="I627" s="176"/>
      <c r="J627" s="176"/>
      <c r="K627" s="176"/>
      <c r="L627" s="174"/>
      <c r="M627" s="174"/>
      <c r="N627" s="3"/>
      <c r="O627" s="3"/>
      <c r="P627" s="3"/>
      <c r="Q627" s="3"/>
      <c r="R627" s="1"/>
      <c r="S627" s="1"/>
      <c r="T627" s="1"/>
      <c r="U627" s="1"/>
      <c r="V627" s="1"/>
      <c r="W627" s="1"/>
      <c r="X627" s="1"/>
      <c r="Y627" s="1"/>
      <c r="Z627" s="1"/>
      <c r="AA627" s="1"/>
      <c r="AB627" s="1"/>
      <c r="AC627" s="1"/>
      <c r="AD627" s="1"/>
      <c r="AE627" s="1"/>
      <c r="AF627" s="1"/>
      <c r="AG627" s="1"/>
    </row>
    <row r="628" customFormat="false" ht="14.6" hidden="false" customHeight="false" outlineLevel="0" collapsed="false">
      <c r="A628" s="3" t="s">
        <v>329</v>
      </c>
      <c r="B628" s="3"/>
      <c r="C628" s="3"/>
      <c r="D628" s="3"/>
      <c r="E628" s="3"/>
      <c r="F628" s="3"/>
      <c r="G628" s="3"/>
      <c r="H628" s="3"/>
      <c r="I628" s="176"/>
      <c r="J628" s="176"/>
      <c r="K628" s="176"/>
      <c r="L628" s="3"/>
      <c r="M628" s="3"/>
      <c r="N628" s="3"/>
      <c r="O628" s="3"/>
      <c r="P628" s="3"/>
      <c r="Q628" s="3"/>
      <c r="R628" s="1"/>
    </row>
    <row r="629" customFormat="false" ht="14.6" hidden="false" customHeight="false" outlineLevel="0" collapsed="false">
      <c r="A629" s="1" t="str">
        <f aca="false">IF(A628="Leaseholder &amp; Freeholder","Leaseholders &amp; Freeholders")</f>
        <v>Leaseholders &amp; Freeholders</v>
      </c>
      <c r="B629" s="3"/>
      <c r="C629" s="3"/>
      <c r="D629" s="3"/>
      <c r="E629" s="3"/>
      <c r="F629" s="3"/>
      <c r="G629" s="3"/>
      <c r="H629" s="3"/>
      <c r="I629" s="176"/>
      <c r="J629" s="176"/>
      <c r="K629" s="176"/>
      <c r="L629" s="3"/>
      <c r="M629" s="3"/>
      <c r="N629" s="3"/>
      <c r="O629" s="3"/>
      <c r="P629" s="3"/>
      <c r="Q629" s="3"/>
      <c r="R629" s="1"/>
      <c r="S629" s="150" t="s">
        <v>296</v>
      </c>
      <c r="T629" s="150"/>
    </row>
    <row r="630" customFormat="false" ht="15.75" hidden="false" customHeight="true" outlineLevel="0" collapsed="false">
      <c r="A630" s="1"/>
      <c r="B630" s="3"/>
      <c r="C630" s="3"/>
      <c r="D630" s="3"/>
      <c r="E630" s="3"/>
      <c r="F630" s="3"/>
      <c r="G630" s="3"/>
      <c r="H630" s="3"/>
      <c r="I630" s="176"/>
      <c r="J630" s="176"/>
      <c r="K630" s="176"/>
      <c r="L630" s="3"/>
      <c r="M630" s="3"/>
      <c r="N630" s="3"/>
      <c r="O630" s="3"/>
      <c r="P630" s="3"/>
      <c r="Q630" s="3"/>
      <c r="R630" s="1"/>
      <c r="S630" s="181" t="str">
        <f aca="false">CONCATENATE("Under Section 1(2), subject to your written consent",CHAR(10),"it is intended to build on the line of junction of the said lands a ",Form!BJ74)</f>
        <v>Under Section 1(2), subject to your written consent
it is intended to build on the line of junction of the said lands a</v>
      </c>
      <c r="T630" s="181"/>
      <c r="U630" s="181"/>
      <c r="V630" s="181"/>
      <c r="W630" s="181"/>
      <c r="X630" s="181"/>
      <c r="Y630" s="181"/>
      <c r="Z630" s="181"/>
      <c r="AA630" s="181"/>
    </row>
    <row r="631" customFormat="false" ht="14.6" hidden="false" customHeight="false" outlineLevel="0" collapsed="false">
      <c r="A631" s="1"/>
      <c r="B631" s="3"/>
      <c r="C631" s="3"/>
      <c r="D631" s="3"/>
      <c r="E631" s="3"/>
      <c r="F631" s="3"/>
      <c r="G631" s="3"/>
      <c r="H631" s="3"/>
      <c r="I631" s="3"/>
      <c r="J631" s="3"/>
      <c r="K631" s="3"/>
      <c r="L631" s="3"/>
      <c r="M631" s="3"/>
      <c r="N631" s="3"/>
      <c r="O631" s="3"/>
      <c r="P631" s="3"/>
      <c r="Q631" s="3"/>
      <c r="R631" s="1"/>
      <c r="S631" s="181"/>
      <c r="T631" s="181"/>
      <c r="U631" s="181"/>
      <c r="V631" s="181"/>
      <c r="W631" s="181"/>
      <c r="X631" s="181"/>
      <c r="Y631" s="181"/>
      <c r="Z631" s="181"/>
      <c r="AA631" s="181"/>
    </row>
    <row r="632" customFormat="false" ht="14.6" hidden="false" customHeight="false" outlineLevel="0" collapsed="false">
      <c r="A632" s="157" t="s">
        <v>366</v>
      </c>
      <c r="B632" s="157"/>
      <c r="C632" s="3"/>
      <c r="D632" s="3"/>
      <c r="E632" s="3"/>
      <c r="F632" s="3"/>
      <c r="G632" s="3"/>
      <c r="H632" s="3"/>
      <c r="I632" s="3"/>
      <c r="J632" s="3"/>
      <c r="K632" s="3"/>
      <c r="L632" s="3"/>
      <c r="M632" s="3"/>
      <c r="N632" s="3"/>
      <c r="O632" s="3"/>
      <c r="P632" s="3"/>
      <c r="Q632" s="150" t="str">
        <f aca="false">IF(A634="","",", ")</f>
        <v/>
      </c>
      <c r="R632" s="1"/>
    </row>
    <row r="633" customFormat="false" ht="14.6" hidden="false" customHeight="false" outlineLevel="0" collapsed="false">
      <c r="A633" s="3" t="s">
        <v>25</v>
      </c>
      <c r="B633" s="3" t="s">
        <v>26</v>
      </c>
      <c r="C633" s="3" t="s">
        <v>27</v>
      </c>
      <c r="D633" s="3" t="s">
        <v>28</v>
      </c>
      <c r="E633" s="3" t="s">
        <v>29</v>
      </c>
      <c r="F633" s="3" t="s">
        <v>30</v>
      </c>
      <c r="G633" s="3" t="s">
        <v>31</v>
      </c>
      <c r="H633" s="3"/>
      <c r="I633" s="3" t="s">
        <v>359</v>
      </c>
      <c r="J633" s="3"/>
      <c r="K633" s="3"/>
      <c r="L633" s="3"/>
      <c r="M633" s="3"/>
      <c r="N633" s="3"/>
      <c r="O633" s="3"/>
      <c r="P633" s="3"/>
      <c r="Q633" s="3"/>
      <c r="R633" s="1"/>
      <c r="S633" s="150" t="s">
        <v>316</v>
      </c>
      <c r="T633" s="150"/>
    </row>
    <row r="634" customFormat="false" ht="15" hidden="false" customHeight="true" outlineLevel="0" collapsed="false">
      <c r="A634" s="39" t="str">
        <f aca="true">IF(OFFSET(INDIRECT(A610),17,0,1,1)="","",CONCATENATE((OFFSET(INDIRECT(A610),17,0,1,1)),", "))</f>
        <v/>
      </c>
      <c r="B634" s="39" t="str">
        <f aca="true">IF(OFFSET(INDIRECT(A610),17,1,1,1)="","",OFFSET(INDIRECT(A610),17,1,1,1))</f>
        <v/>
      </c>
      <c r="C634" s="39" t="str">
        <f aca="true">IF(OFFSET(INDIRECT(A610),17,2,1,1)="","",CONCATENATE(" ",(OFFSET(INDIRECT(A610),17,2,1,1)),", "))</f>
        <v/>
      </c>
      <c r="D634" s="39" t="str">
        <f aca="true">IF(OFFSET(INDIRECT(A610),17,3,1,1)="","",CONCATENATE((OFFSET(INDIRECT(A610),17,3,1,1)),", "))</f>
        <v/>
      </c>
      <c r="E634" s="39" t="str">
        <f aca="true">IF(OFFSET(INDIRECT(A610),17,4,1,1)="","",CONCATENATE((OFFSET(INDIRECT(A610),17,4,1,1)),", "))</f>
        <v/>
      </c>
      <c r="F634" s="39" t="str">
        <f aca="true">IF(OFFSET(INDIRECT(A610),17,5,1,1)="","",CONCATENATE((OFFSET(INDIRECT(A610),17,5,1,1)),", "))</f>
        <v/>
      </c>
      <c r="G634" s="39" t="str">
        <f aca="true">IF(OFFSET(INDIRECT(A610),17,6,1,1)="","",OFFSET(INDIRECT(A610),17,6,1,1))</f>
        <v/>
      </c>
      <c r="H634" s="3"/>
      <c r="I634" s="171" t="str">
        <f aca="false">CONCATENATE(IF(A634="","",A634),IF(B634="","",B634),IF(C634="","",C634),IF(D634="","",D634),IF(E634="","",E634),IF(F634="","",F634),IF(G634="","",G634))</f>
        <v/>
      </c>
      <c r="J634" s="171"/>
      <c r="K634" s="171"/>
      <c r="L634" s="171"/>
      <c r="M634" s="171"/>
      <c r="N634" s="171"/>
      <c r="O634" s="171"/>
      <c r="P634" s="113"/>
      <c r="Q634" s="113"/>
      <c r="R634" s="1"/>
      <c r="S634" s="181" t="str">
        <f aca="false">CONCATENATE("Under Section 1(5)",CHAR(10),"it is intended to build on the line of junction of the said lands a wall wholly on ",$H$12," land.")</f>
        <v>Under Section 1(5)
it is intended to build on the line of junction of the said lands a wall wholly on our land.</v>
      </c>
      <c r="T634" s="181"/>
      <c r="U634" s="181"/>
      <c r="V634" s="181"/>
      <c r="W634" s="181"/>
      <c r="X634" s="181"/>
      <c r="Y634" s="181"/>
      <c r="Z634" s="181"/>
      <c r="AA634" s="181"/>
    </row>
    <row r="635" customFormat="false" ht="14.6" hidden="false" customHeight="false" outlineLevel="0" collapsed="false">
      <c r="A635" s="39" t="str">
        <f aca="true">IF(OFFSET(INDIRECT(A610),17,0,1,1)="","",OFFSET(INDIRECT(A610),17,0,1,1))</f>
        <v/>
      </c>
      <c r="B635" s="39" t="str">
        <f aca="true">IF(OFFSET(INDIRECT(A610),17,1,1,1)="","",OFFSET(INDIRECT(A610),17,1,1,1))</f>
        <v/>
      </c>
      <c r="C635" s="39" t="str">
        <f aca="true">IF(OFFSET(INDIRECT(A610),17,2,1,1)="","",CONCATENATE(" ",(OFFSET(INDIRECT(A610),17,2,1,1))))</f>
        <v/>
      </c>
      <c r="D635" s="39" t="str">
        <f aca="true">IF(OFFSET(INDIRECT(A610),17,3,1,1)="","",OFFSET(INDIRECT(A610),17,3,1,1))</f>
        <v/>
      </c>
      <c r="E635" s="39" t="str">
        <f aca="true">IF(OFFSET(INDIRECT(A610),17,4,1,1)="","",OFFSET(INDIRECT(A610),17,4,1,1))</f>
        <v/>
      </c>
      <c r="F635" s="39" t="str">
        <f aca="true">IF(OFFSET(INDIRECT(A610),17,5,1,1)="","",OFFSET(INDIRECT(A610),17,5,1,1))</f>
        <v/>
      </c>
      <c r="G635" s="39" t="str">
        <f aca="true">IF(OFFSET(INDIRECT(A610),17,6,1,1)="","",OFFSET(INDIRECT(A610),17,6,1,1))</f>
        <v/>
      </c>
      <c r="H635" s="3"/>
      <c r="I635" s="3"/>
      <c r="J635" s="3"/>
      <c r="K635" s="3"/>
      <c r="L635" s="174"/>
      <c r="M635" s="174"/>
      <c r="N635" s="3"/>
      <c r="O635" s="3"/>
      <c r="P635" s="3"/>
      <c r="Q635" s="3"/>
      <c r="R635" s="1"/>
      <c r="S635" s="181"/>
      <c r="T635" s="181"/>
      <c r="U635" s="181"/>
      <c r="V635" s="181"/>
      <c r="W635" s="181"/>
      <c r="X635" s="181"/>
      <c r="Y635" s="181"/>
      <c r="Z635" s="181"/>
      <c r="AA635" s="181"/>
    </row>
    <row r="636" customFormat="false" ht="14.6" hidden="false" customHeight="false" outlineLevel="0" collapsed="false">
      <c r="A636" s="3"/>
      <c r="B636" s="3"/>
      <c r="C636" s="3"/>
      <c r="D636" s="3"/>
      <c r="E636" s="3"/>
      <c r="F636" s="3"/>
      <c r="G636" s="3"/>
      <c r="H636" s="3"/>
      <c r="I636" s="3" t="s">
        <v>360</v>
      </c>
      <c r="J636" s="3"/>
      <c r="K636" s="3"/>
      <c r="L636" s="174"/>
      <c r="M636" s="174"/>
      <c r="N636" s="3"/>
      <c r="O636" s="3"/>
      <c r="P636" s="3"/>
      <c r="Q636" s="3"/>
      <c r="R636" s="1"/>
    </row>
    <row r="637" customFormat="false" ht="15" hidden="false" customHeight="true" outlineLevel="0" collapsed="false">
      <c r="A637" s="3"/>
      <c r="B637" s="3"/>
      <c r="C637" s="3"/>
      <c r="D637" s="3"/>
      <c r="E637" s="3"/>
      <c r="F637" s="3"/>
      <c r="G637" s="3"/>
      <c r="H637" s="3"/>
      <c r="I637" s="176" t="str">
        <f aca="false">CONCATENATE(IF(A635="","",A635),IF(A635="","",CHAR(10)),IF(B635="","",B635),IF(C635="","",C635),IF(C635="","",CHAR(10)),IF(D635="","",D635),IF(D635="","",CHAR(10)),IF(E635="","",E635),IF(E635="","",CHAR(10)),IF(F635="","",F635),IF(F635="","",CHAR(10)),IF(G635="","",G635))</f>
        <v/>
      </c>
      <c r="J637" s="176"/>
      <c r="K637" s="176"/>
      <c r="L637" s="174"/>
      <c r="M637" s="174"/>
      <c r="N637" s="3"/>
      <c r="O637" s="3"/>
      <c r="P637" s="3"/>
      <c r="Q637" s="3"/>
      <c r="R637" s="1"/>
      <c r="S637" s="150" t="s">
        <v>367</v>
      </c>
      <c r="T637" s="150"/>
      <c r="U637" s="150"/>
    </row>
    <row r="638" customFormat="false" ht="15" hidden="false" customHeight="true" outlineLevel="0" collapsed="false">
      <c r="A638" s="3"/>
      <c r="B638" s="3"/>
      <c r="C638" s="3"/>
      <c r="D638" s="3"/>
      <c r="E638" s="3"/>
      <c r="F638" s="3"/>
      <c r="G638" s="3"/>
      <c r="H638" s="3"/>
      <c r="I638" s="176"/>
      <c r="J638" s="176"/>
      <c r="K638" s="176"/>
      <c r="L638" s="174"/>
      <c r="M638" s="174"/>
      <c r="N638" s="3"/>
      <c r="O638" s="3"/>
      <c r="P638" s="3"/>
      <c r="Q638" s="3"/>
      <c r="R638" s="1"/>
      <c r="S638" s="182" t="str">
        <f aca="false">CONCATENATE(S630,CHAR(10),CHAR(10),S634)</f>
        <v>Under Section 1(2), subject to your written consent
it is intended to build on the line of junction of the said lands a 
Under Section 1(5)
it is intended to build on the line of junction of the said lands a wall wholly on our land.</v>
      </c>
      <c r="T638" s="182"/>
      <c r="U638" s="182"/>
      <c r="V638" s="182"/>
      <c r="W638" s="182"/>
      <c r="X638" s="182"/>
      <c r="Y638" s="182"/>
      <c r="Z638" s="182"/>
      <c r="AA638" s="182"/>
    </row>
    <row r="639" customFormat="false" ht="14.6" hidden="false" customHeight="false" outlineLevel="0" collapsed="false">
      <c r="A639" s="3"/>
      <c r="B639" s="3"/>
      <c r="C639" s="3"/>
      <c r="D639" s="3"/>
      <c r="E639" s="3"/>
      <c r="F639" s="3"/>
      <c r="G639" s="3"/>
      <c r="H639" s="3"/>
      <c r="I639" s="176"/>
      <c r="J639" s="176"/>
      <c r="K639" s="176"/>
      <c r="L639" s="174"/>
      <c r="M639" s="174"/>
      <c r="N639" s="3"/>
      <c r="O639" s="3"/>
      <c r="P639" s="3"/>
      <c r="Q639" s="3"/>
      <c r="R639" s="1"/>
      <c r="S639" s="182"/>
      <c r="T639" s="182"/>
      <c r="U639" s="182"/>
      <c r="V639" s="182"/>
      <c r="W639" s="182"/>
      <c r="X639" s="182"/>
      <c r="Y639" s="182"/>
      <c r="Z639" s="182"/>
      <c r="AA639" s="182"/>
    </row>
    <row r="640" customFormat="false" ht="14.6" hidden="false" customHeight="false" outlineLevel="0" collapsed="false">
      <c r="A640" s="3"/>
      <c r="B640" s="3"/>
      <c r="C640" s="3"/>
      <c r="D640" s="3"/>
      <c r="E640" s="3"/>
      <c r="F640" s="3"/>
      <c r="G640" s="3"/>
      <c r="H640" s="3"/>
      <c r="I640" s="176"/>
      <c r="J640" s="176"/>
      <c r="K640" s="176"/>
      <c r="L640" s="3"/>
      <c r="M640" s="3"/>
      <c r="N640" s="3"/>
      <c r="O640" s="3"/>
      <c r="P640" s="3"/>
      <c r="Q640" s="3"/>
      <c r="R640" s="1"/>
      <c r="S640" s="182"/>
      <c r="T640" s="182"/>
      <c r="U640" s="182"/>
      <c r="V640" s="182"/>
      <c r="W640" s="182"/>
      <c r="X640" s="182"/>
      <c r="Y640" s="182"/>
      <c r="Z640" s="182"/>
      <c r="AA640" s="182"/>
    </row>
    <row r="641" customFormat="false" ht="14.6" hidden="false" customHeight="false" outlineLevel="0" collapsed="false">
      <c r="A641" s="3"/>
      <c r="B641" s="3"/>
      <c r="C641" s="3"/>
      <c r="D641" s="3"/>
      <c r="E641" s="3"/>
      <c r="F641" s="3"/>
      <c r="G641" s="3"/>
      <c r="H641" s="3"/>
      <c r="I641" s="176"/>
      <c r="J641" s="176"/>
      <c r="K641" s="176"/>
      <c r="L641" s="3"/>
      <c r="M641" s="3"/>
      <c r="N641" s="3"/>
      <c r="O641" s="3"/>
      <c r="P641" s="3"/>
      <c r="Q641" s="3"/>
      <c r="R641" s="1"/>
      <c r="S641" s="182"/>
      <c r="T641" s="182"/>
      <c r="U641" s="182"/>
      <c r="V641" s="182"/>
      <c r="W641" s="182"/>
      <c r="X641" s="182"/>
      <c r="Y641" s="182"/>
      <c r="Z641" s="182"/>
      <c r="AA641" s="182"/>
    </row>
    <row r="642" customFormat="false" ht="14.6" hidden="false" customHeight="false" outlineLevel="0" collapsed="false">
      <c r="A642" s="3"/>
      <c r="B642" s="3"/>
      <c r="C642" s="3"/>
      <c r="D642" s="3"/>
      <c r="E642" s="3"/>
      <c r="F642" s="3"/>
      <c r="G642" s="3"/>
      <c r="H642" s="3"/>
      <c r="I642" s="176"/>
      <c r="J642" s="176"/>
      <c r="K642" s="176"/>
      <c r="L642" s="3"/>
      <c r="M642" s="3"/>
      <c r="N642" s="3"/>
      <c r="O642" s="3"/>
      <c r="P642" s="3"/>
      <c r="Q642" s="3"/>
      <c r="R642" s="1"/>
      <c r="S642" s="182"/>
      <c r="T642" s="182"/>
      <c r="U642" s="182"/>
      <c r="V642" s="182"/>
      <c r="W642" s="182"/>
      <c r="X642" s="182"/>
      <c r="Y642" s="182"/>
      <c r="Z642" s="182"/>
      <c r="AA642" s="182"/>
    </row>
    <row r="643" customFormat="false" ht="14.6" hidden="false" customHeight="false" outlineLevel="0" collapsed="false">
      <c r="A643" s="3"/>
      <c r="B643" s="3"/>
      <c r="C643" s="3"/>
      <c r="D643" s="3"/>
      <c r="E643" s="3"/>
      <c r="F643" s="3"/>
      <c r="G643" s="3"/>
      <c r="H643" s="3"/>
      <c r="I643" s="3"/>
      <c r="J643" s="3"/>
      <c r="K643" s="3"/>
      <c r="L643" s="3"/>
      <c r="M643" s="3"/>
      <c r="N643" s="3"/>
      <c r="O643" s="3"/>
      <c r="P643" s="3"/>
      <c r="Q643" s="3"/>
      <c r="R643" s="1"/>
    </row>
    <row r="644" customFormat="false" ht="14.6" hidden="false" customHeight="false" outlineLevel="0" collapsed="false">
      <c r="A644" s="157" t="s">
        <v>368</v>
      </c>
      <c r="B644" s="157"/>
      <c r="C644" s="3"/>
      <c r="D644" s="3"/>
      <c r="E644" s="3"/>
      <c r="F644" s="3"/>
      <c r="G644" s="3"/>
      <c r="H644" s="3"/>
      <c r="I644" s="3"/>
      <c r="J644" s="3"/>
      <c r="K644" s="3"/>
      <c r="L644" s="3"/>
      <c r="M644" s="3"/>
      <c r="N644" s="3"/>
      <c r="O644" s="3"/>
      <c r="P644" s="3"/>
      <c r="Q644" s="3" t="str">
        <f aca="false">IF(A646="","",", ")</f>
        <v/>
      </c>
      <c r="R644" s="1"/>
      <c r="S644" s="150" t="s">
        <v>369</v>
      </c>
      <c r="T644" s="150"/>
      <c r="U644" s="150"/>
    </row>
    <row r="645" customFormat="false" ht="14.6" hidden="false" customHeight="false" outlineLevel="0" collapsed="false">
      <c r="A645" s="3" t="s">
        <v>25</v>
      </c>
      <c r="B645" s="3" t="s">
        <v>26</v>
      </c>
      <c r="C645" s="3" t="s">
        <v>27</v>
      </c>
      <c r="D645" s="3" t="s">
        <v>28</v>
      </c>
      <c r="E645" s="3" t="s">
        <v>29</v>
      </c>
      <c r="F645" s="3" t="s">
        <v>30</v>
      </c>
      <c r="G645" s="3" t="s">
        <v>31</v>
      </c>
      <c r="H645" s="3"/>
      <c r="I645" s="3" t="s">
        <v>359</v>
      </c>
      <c r="J645" s="3"/>
      <c r="K645" s="3"/>
      <c r="L645" s="3"/>
      <c r="M645" s="3"/>
      <c r="N645" s="3"/>
      <c r="O645" s="3"/>
      <c r="P645" s="3"/>
      <c r="Q645" s="3"/>
      <c r="R645" s="1"/>
      <c r="S645" s="182" t="str">
        <f aca="false">IF(Form!BF74="Section 1(2)",S630,IF(Form!BF74="Section 1(5)",S634,IF(Form!BF74="Section 1(2), Section 1(5)",S638,"")))</f>
        <v/>
      </c>
      <c r="T645" s="182"/>
      <c r="U645" s="182"/>
      <c r="V645" s="182"/>
      <c r="W645" s="182"/>
      <c r="X645" s="182"/>
      <c r="Y645" s="182"/>
      <c r="Z645" s="182"/>
      <c r="AA645" s="182"/>
    </row>
    <row r="646" customFormat="false" ht="15" hidden="false" customHeight="true" outlineLevel="0" collapsed="false">
      <c r="A646" s="39" t="str">
        <f aca="false">IF(Form!$B$44="","",Form!$B$44)</f>
        <v/>
      </c>
      <c r="B646" s="39" t="str">
        <f aca="false">IF(Form!$C$44="","",Form!$C$44)</f>
        <v/>
      </c>
      <c r="C646" s="39" t="str">
        <f aca="false">IF(Form!$D$44="","",Form!$D$44)</f>
        <v/>
      </c>
      <c r="D646" s="39" t="str">
        <f aca="false">IF(Form!$E$44="","",Form!$E$44)</f>
        <v/>
      </c>
      <c r="E646" s="39" t="str">
        <f aca="false">IF(Form!$F$44="","",Form!$F$44)</f>
        <v/>
      </c>
      <c r="F646" s="39" t="str">
        <f aca="false">IF(Form!$G$44="","",Form!$G$44)</f>
        <v/>
      </c>
      <c r="G646" s="39" t="str">
        <f aca="false">IF(Form!$H$44="","",Form!$H$44)</f>
        <v/>
      </c>
      <c r="H646" s="3"/>
      <c r="I646" s="171" t="str">
        <f aca="false">CONCATENATE(IF(A646="","",A646),IF(B646="","",B646),IF(C646="","",C646),IF(D646="","",D646),IF(E646="","",E646),IF(F646="","",F646),IF(G646="","",G646))</f>
        <v/>
      </c>
      <c r="J646" s="171"/>
      <c r="K646" s="171"/>
      <c r="L646" s="171"/>
      <c r="M646" s="171"/>
      <c r="N646" s="171"/>
      <c r="O646" s="171"/>
      <c r="P646" s="113"/>
      <c r="Q646" s="113"/>
      <c r="R646" s="1"/>
      <c r="S646" s="182"/>
      <c r="T646" s="182"/>
      <c r="U646" s="182"/>
      <c r="V646" s="182"/>
      <c r="W646" s="182"/>
      <c r="X646" s="182"/>
      <c r="Y646" s="182"/>
      <c r="Z646" s="182"/>
      <c r="AA646" s="182"/>
    </row>
    <row r="647" customFormat="false" ht="14.6" hidden="false" customHeight="false" outlineLevel="0" collapsed="false">
      <c r="A647" s="3"/>
      <c r="B647" s="3"/>
      <c r="C647" s="3"/>
      <c r="D647" s="3"/>
      <c r="E647" s="3"/>
      <c r="F647" s="3"/>
      <c r="G647" s="3"/>
      <c r="H647" s="3"/>
      <c r="I647" s="3"/>
      <c r="J647" s="3"/>
      <c r="K647" s="3"/>
      <c r="L647" s="174"/>
      <c r="M647" s="174"/>
      <c r="N647" s="3"/>
      <c r="O647" s="3"/>
      <c r="P647" s="3"/>
      <c r="Q647" s="3"/>
      <c r="R647" s="1"/>
      <c r="S647" s="182"/>
      <c r="T647" s="182"/>
      <c r="U647" s="182"/>
      <c r="V647" s="182"/>
      <c r="W647" s="182"/>
      <c r="X647" s="182"/>
      <c r="Y647" s="182"/>
      <c r="Z647" s="182"/>
      <c r="AA647" s="182"/>
    </row>
    <row r="648" customFormat="false" ht="14.6" hidden="false" customHeight="false" outlineLevel="0" collapsed="false">
      <c r="A648" s="3"/>
      <c r="B648" s="3"/>
      <c r="C648" s="3"/>
      <c r="D648" s="3"/>
      <c r="E648" s="3"/>
      <c r="F648" s="3"/>
      <c r="G648" s="3"/>
      <c r="H648" s="3"/>
      <c r="I648" s="3" t="s">
        <v>360</v>
      </c>
      <c r="J648" s="3"/>
      <c r="K648" s="3"/>
      <c r="L648" s="174"/>
      <c r="M648" s="174"/>
      <c r="N648" s="3"/>
      <c r="O648" s="3"/>
      <c r="P648" s="3"/>
      <c r="Q648" s="3"/>
      <c r="R648" s="1"/>
      <c r="S648" s="182"/>
      <c r="T648" s="182"/>
      <c r="U648" s="182"/>
      <c r="V648" s="182"/>
      <c r="W648" s="182"/>
      <c r="X648" s="182"/>
      <c r="Y648" s="182"/>
      <c r="Z648" s="182"/>
      <c r="AA648" s="182"/>
    </row>
    <row r="649" customFormat="false" ht="15" hidden="false" customHeight="true" outlineLevel="0" collapsed="false">
      <c r="A649" s="3"/>
      <c r="B649" s="3"/>
      <c r="C649" s="3"/>
      <c r="D649" s="3"/>
      <c r="E649" s="3"/>
      <c r="F649" s="3"/>
      <c r="G649" s="3"/>
      <c r="H649" s="3"/>
      <c r="I649" s="176" t="str">
        <f aca="false">CONCATENATE(IF(A646="","",A646),IF(A646="","",CHAR(10)),IF(B646="","",B646),IF(C646="","",C646),IF(C646="","",CHAR(10)),IF(D646="","",D646),IF(D646="","",CHAR(10)),IF(E646="","",E646),IF(E646="","",CHAR(10)),IF(F646="","",F646),IF(F646="","",CHAR(10)),IF(G646="","",G646))</f>
        <v/>
      </c>
      <c r="J649" s="176"/>
      <c r="K649" s="176"/>
      <c r="L649" s="174"/>
      <c r="M649" s="174"/>
      <c r="N649" s="3"/>
      <c r="O649" s="3"/>
      <c r="P649" s="3"/>
      <c r="Q649" s="3"/>
      <c r="R649" s="1"/>
      <c r="S649" s="182"/>
      <c r="T649" s="182"/>
      <c r="U649" s="182"/>
      <c r="V649" s="182"/>
      <c r="W649" s="182"/>
      <c r="X649" s="182"/>
      <c r="Y649" s="182"/>
      <c r="Z649" s="182"/>
      <c r="AA649" s="182"/>
    </row>
    <row r="650" customFormat="false" ht="14.6" hidden="false" customHeight="false" outlineLevel="0" collapsed="false">
      <c r="A650" s="3"/>
      <c r="B650" s="3"/>
      <c r="C650" s="3"/>
      <c r="D650" s="3"/>
      <c r="E650" s="3"/>
      <c r="F650" s="3"/>
      <c r="G650" s="3"/>
      <c r="H650" s="3"/>
      <c r="I650" s="176"/>
      <c r="J650" s="176"/>
      <c r="K650" s="176"/>
      <c r="L650" s="174"/>
      <c r="M650" s="174"/>
      <c r="N650" s="3"/>
      <c r="O650" s="3"/>
      <c r="P650" s="3"/>
      <c r="Q650" s="3"/>
      <c r="R650" s="1"/>
    </row>
    <row r="651" customFormat="false" ht="14.6" hidden="false" customHeight="false" outlineLevel="0" collapsed="false">
      <c r="A651" s="3"/>
      <c r="B651" s="3"/>
      <c r="C651" s="3"/>
      <c r="D651" s="3"/>
      <c r="E651" s="3"/>
      <c r="F651" s="3"/>
      <c r="G651" s="3"/>
      <c r="H651" s="3"/>
      <c r="I651" s="176"/>
      <c r="J651" s="176"/>
      <c r="K651" s="176"/>
      <c r="L651" s="174"/>
      <c r="M651" s="174"/>
      <c r="N651" s="3"/>
      <c r="O651" s="3"/>
      <c r="P651" s="3"/>
      <c r="Q651" s="3"/>
      <c r="R651" s="1"/>
      <c r="S651" s="150" t="s">
        <v>370</v>
      </c>
      <c r="T651" s="150"/>
      <c r="U651" s="150"/>
      <c r="V651" s="183" t="str">
        <f aca="true">IF(OFFSET(INDIRECT(A610),53,5,1,1)="No","DELETE THIS PAGE WHEN MADE INTO PDF!","")</f>
        <v>DELETE THIS PAGE WHEN MADE INTO PDF!</v>
      </c>
      <c r="W651" s="183"/>
      <c r="X651" s="183"/>
      <c r="Y651" s="183"/>
      <c r="Z651" s="183"/>
      <c r="AA651" s="183"/>
    </row>
    <row r="652" customFormat="false" ht="14.6" hidden="false" customHeight="false" outlineLevel="0" collapsed="false">
      <c r="A652" s="3"/>
      <c r="B652" s="3"/>
      <c r="C652" s="3"/>
      <c r="D652" s="3"/>
      <c r="E652" s="3"/>
      <c r="F652" s="3"/>
      <c r="G652" s="3"/>
      <c r="H652" s="3"/>
      <c r="I652" s="176"/>
      <c r="J652" s="176"/>
      <c r="K652" s="176"/>
      <c r="L652" s="3"/>
      <c r="M652" s="3"/>
      <c r="N652" s="3"/>
      <c r="O652" s="3"/>
      <c r="P652" s="3"/>
      <c r="Q652" s="3"/>
      <c r="R652" s="1"/>
      <c r="S652" s="150" t="s">
        <v>371</v>
      </c>
      <c r="T652" s="150"/>
      <c r="U652" s="150"/>
      <c r="V652" s="183" t="str">
        <f aca="true">IF(OFFSET(INDIRECT(A610),62,5,1,1)="No","DELETE THIS PAGE WHEN MADE INTO PDF!","")</f>
        <v>DELETE THIS PAGE WHEN MADE INTO PDF!</v>
      </c>
      <c r="W652" s="183"/>
      <c r="X652" s="183"/>
      <c r="Y652" s="183"/>
      <c r="Z652" s="183"/>
      <c r="AA652" s="183"/>
    </row>
    <row r="653" customFormat="false" ht="14.6" hidden="false" customHeight="false" outlineLevel="0" collapsed="false">
      <c r="A653" s="3"/>
      <c r="B653" s="3"/>
      <c r="C653" s="3"/>
      <c r="D653" s="3"/>
      <c r="E653" s="3"/>
      <c r="F653" s="3"/>
      <c r="G653" s="3"/>
      <c r="H653" s="3"/>
      <c r="I653" s="176"/>
      <c r="J653" s="176"/>
      <c r="K653" s="176"/>
      <c r="L653" s="3"/>
      <c r="M653" s="3"/>
      <c r="N653" s="3"/>
      <c r="O653" s="3"/>
      <c r="P653" s="3"/>
      <c r="Q653" s="3"/>
      <c r="R653" s="1"/>
      <c r="S653" s="150" t="s">
        <v>372</v>
      </c>
      <c r="T653" s="150"/>
      <c r="U653" s="150"/>
      <c r="V653" s="183" t="str">
        <f aca="true">IF(OFFSET(INDIRECT(A610),82,5,1,1)="No","DELETE THIS PAGE WHEN MADE INTO PDF!","")</f>
        <v>DELETE THIS PAGE WHEN MADE INTO PDF!</v>
      </c>
      <c r="W653" s="183"/>
      <c r="X653" s="183"/>
      <c r="Y653" s="183"/>
      <c r="Z653" s="183"/>
      <c r="AA653" s="183"/>
    </row>
    <row r="654" customFormat="false" ht="14.6" hidden="false" customHeight="false" outlineLevel="0" collapsed="false">
      <c r="A654" s="3"/>
      <c r="B654" s="3"/>
      <c r="C654" s="3"/>
      <c r="D654" s="3"/>
      <c r="E654" s="3"/>
      <c r="F654" s="3"/>
      <c r="G654" s="3"/>
      <c r="H654" s="3"/>
      <c r="I654" s="176"/>
      <c r="J654" s="176"/>
      <c r="K654" s="176"/>
      <c r="L654" s="3"/>
      <c r="M654" s="3"/>
      <c r="N654" s="3"/>
      <c r="O654" s="3"/>
      <c r="P654" s="3"/>
      <c r="Q654" s="3"/>
      <c r="R654" s="1"/>
      <c r="S654" s="39" t="str">
        <f aca="true">IF(OFFSET(INDIRECT(A610),2,0,1,1)="","",OFFSET(INDIRECT(A610),2,0,1,1))</f>
        <v/>
      </c>
      <c r="T654" s="39" t="str">
        <f aca="true">IF(OFFSET(INDIRECT(A610),2,1,1,1)="","",OFFSET(INDIRECT(A610),2,1,1,1))</f>
        <v/>
      </c>
      <c r="U654" s="3" t="str">
        <f aca="false">LEFT(T654,1)</f>
        <v/>
      </c>
      <c r="V654" s="39" t="str">
        <f aca="true">IF(OFFSET(INDIRECT(A610),2,2,1,1)="","",OFFSET(INDIRECT(A610),2,2,1,1))</f>
        <v/>
      </c>
      <c r="W654" s="39" t="str">
        <f aca="true">IF(OFFSET(INDIRECT(A610),2,3,1,1)="","",OFFSET(INDIRECT(A610),2,3,1,1))</f>
        <v/>
      </c>
      <c r="X654" s="3" t="str">
        <f aca="false">IF(B613="Company",W654,CONCATENATE(S654,P612," ",T654," ",W654))</f>
        <v>  </v>
      </c>
      <c r="Y654" s="3"/>
      <c r="Z654" s="3" t="str">
        <f aca="false">IF(B613="Company",W654,CONCATENATE(S654," ",U654," ",W654))</f>
        <v>  </v>
      </c>
      <c r="AA654" s="3"/>
      <c r="AB654" s="3"/>
      <c r="AC654" s="3" t="str">
        <f aca="false">IF(B613="Company",W654,CONCATENATE(S654,P612," ",U654,P612," ",W654))</f>
        <v>  </v>
      </c>
      <c r="AD654" s="3"/>
      <c r="AE654" s="3" t="str">
        <f aca="false">IF(B613="Company",W654,CONCATENATE(T654," ",V654," ",W654))</f>
        <v>  </v>
      </c>
      <c r="AF654" s="3" t="str">
        <f aca="false">UPPER(AE654)</f>
        <v>  </v>
      </c>
      <c r="AG654" s="3"/>
      <c r="AH654" s="3" t="str">
        <f aca="false">IF(B613="Company",W654,CONCATENATE(S654,P612," ",W654))</f>
        <v> </v>
      </c>
      <c r="AI654" s="3"/>
      <c r="AJ654" s="1"/>
    </row>
    <row r="655" customFormat="false" ht="14.6" hidden="false" customHeight="false" outlineLevel="0" collapsed="false">
      <c r="A655" s="3"/>
      <c r="B655" s="3"/>
      <c r="C655" s="3"/>
      <c r="D655" s="3"/>
      <c r="E655" s="3"/>
      <c r="F655" s="3"/>
      <c r="G655" s="3"/>
      <c r="H655" s="3"/>
      <c r="I655" s="174"/>
      <c r="J655" s="174"/>
      <c r="K655" s="174"/>
      <c r="L655" s="3"/>
      <c r="M655" s="3"/>
      <c r="N655" s="3"/>
      <c r="O655" s="3"/>
      <c r="P655" s="3"/>
      <c r="Q655" s="3"/>
      <c r="R655" s="1"/>
      <c r="S655" s="39" t="str">
        <f aca="true">IF(OFFSET(INDIRECT(A610),3,0,1,1)="","",OFFSET(INDIRECT(A610),3,0,1,1))</f>
        <v/>
      </c>
      <c r="T655" s="39" t="str">
        <f aca="true">IF(OFFSET(INDIRECT(A610),3,1,1,1)="","",OFFSET(INDIRECT(A610),3,1,1,1))</f>
        <v/>
      </c>
      <c r="U655" s="3" t="str">
        <f aca="false">LEFT(T655,1)</f>
        <v/>
      </c>
      <c r="V655" s="39" t="str">
        <f aca="true">IF(OFFSET(INDIRECT(A610),3,2,1,1)="","",OFFSET(INDIRECT(A610),3,2,1,1))</f>
        <v/>
      </c>
      <c r="W655" s="39" t="str">
        <f aca="true">IF(OFFSET(INDIRECT(A610),3,3,1,1)="","",OFFSET(INDIRECT(A610),3,3,1,1))</f>
        <v/>
      </c>
      <c r="X655" s="3" t="str">
        <f aca="false">IF(W655="","",CONCATENATE(S655,P612," ",T655," ",W655))</f>
        <v/>
      </c>
      <c r="Y655" s="3"/>
      <c r="Z655" s="3" t="str">
        <f aca="false">IF(W655="","",CONCATENATE(" ",Q638," ",S655," ",U655," ",W655))</f>
        <v/>
      </c>
      <c r="AA655" s="3"/>
      <c r="AB655" s="3"/>
      <c r="AC655" s="3" t="str">
        <f aca="false">IF(W655="","",IF(W656="",CONCATENATE(" ",$Q$39," ",S655,$P$38," ",U655,$P$38," ",W655),CONCATENATE(", ",S655,$P$38," ",U655,$P$38," ",W655)))</f>
        <v/>
      </c>
      <c r="AD655" s="3"/>
      <c r="AE655" s="3" t="str">
        <f aca="false">IF(W655="","",CONCATENATE(" ",Q613," ",T655," ",V655," ",W655))</f>
        <v/>
      </c>
      <c r="AF655" s="3" t="str">
        <f aca="false">UPPER(AE655)</f>
        <v/>
      </c>
      <c r="AG655" s="3"/>
      <c r="AH655" s="3" t="str">
        <f aca="false">IF(W655="","",IF(W656="",CONCATENATE(" ",Q613," ",S655,P612," ",W655),CONCATENATE(", ",S655,P612," ",W655)))</f>
        <v/>
      </c>
      <c r="AI655" s="3"/>
      <c r="AJ655" s="1"/>
    </row>
    <row r="656" customFormat="false" ht="14.6" hidden="false" customHeight="false" outlineLevel="0" collapsed="false">
      <c r="A656" s="157" t="s">
        <v>373</v>
      </c>
      <c r="B656" s="157"/>
      <c r="C656" s="3"/>
      <c r="D656" s="3"/>
      <c r="E656" s="3"/>
      <c r="F656" s="3"/>
      <c r="G656" s="3"/>
      <c r="H656" s="3"/>
      <c r="I656" s="3"/>
      <c r="J656" s="3"/>
      <c r="K656" s="3"/>
      <c r="L656" s="3"/>
      <c r="M656" s="3"/>
      <c r="N656" s="3"/>
      <c r="O656" s="3"/>
      <c r="P656" s="3"/>
      <c r="Q656" s="3" t="str">
        <f aca="false">IF(A658="","",", ")</f>
        <v/>
      </c>
      <c r="R656" s="1"/>
      <c r="S656" s="39" t="str">
        <f aca="true">IF(OFFSET(INDIRECT(A610),4,0,1,1)="","",OFFSET(INDIRECT(A610),4,0,1,1))</f>
        <v/>
      </c>
      <c r="T656" s="39" t="str">
        <f aca="true">IF(OFFSET(INDIRECT(A610),4,1,1,1)="","",OFFSET(INDIRECT(A610),4,1,1,1))</f>
        <v/>
      </c>
      <c r="U656" s="3" t="str">
        <f aca="false">LEFT(T656,1)</f>
        <v/>
      </c>
      <c r="V656" s="39" t="str">
        <f aca="true">IF(OFFSET(INDIRECT(A610),4,2,1,1)="","",OFFSET(INDIRECT(A610),4,2,1,1))</f>
        <v/>
      </c>
      <c r="W656" s="39" t="str">
        <f aca="true">IF(OFFSET(INDIRECT(A610),4,3,1,1)="","",OFFSET(INDIRECT(A610),4,3,1,1))</f>
        <v/>
      </c>
      <c r="X656" s="3" t="str">
        <f aca="false">IF(W656="","",CONCATENATE(S656,P612," ",T656," ",W656))</f>
        <v/>
      </c>
      <c r="Y656" s="3"/>
      <c r="Z656" s="3" t="str">
        <f aca="false">IF(W656="","",CONCATENATE(" ",Q638," ",S656," ",U656," ",W656))</f>
        <v/>
      </c>
      <c r="AA656" s="3"/>
      <c r="AB656" s="3"/>
      <c r="AC656" s="3" t="str">
        <f aca="false">IF(W656="","",IF(W657="",CONCATENATE(" ",Q613," ",S656,P612," ",U656,P612," ",W656),CONCATENATE(", ",S656,P612," ",U656,P612," ",W656)))</f>
        <v/>
      </c>
      <c r="AD656" s="3"/>
      <c r="AE656" s="3" t="str">
        <f aca="false">IF(W656="","",CONCATENATE(" ",Q613," ",T656," ",V656," ",W656))</f>
        <v/>
      </c>
      <c r="AF656" s="3" t="str">
        <f aca="false">UPPER(AE656)</f>
        <v/>
      </c>
      <c r="AG656" s="3"/>
      <c r="AH656" s="3" t="str">
        <f aca="false">IF(W656="","",IF(W657="",CONCATENATE(" ",Q613," ",S656,P612," ",W656),CONCATENATE(", ",S656,P612," ",W656)))</f>
        <v/>
      </c>
      <c r="AI656" s="3"/>
      <c r="AJ656" s="1"/>
    </row>
    <row r="657" customFormat="false" ht="14.6" hidden="false" customHeight="false" outlineLevel="0" collapsed="false">
      <c r="A657" s="3" t="s">
        <v>25</v>
      </c>
      <c r="B657" s="3" t="s">
        <v>26</v>
      </c>
      <c r="C657" s="3" t="s">
        <v>27</v>
      </c>
      <c r="D657" s="3" t="s">
        <v>28</v>
      </c>
      <c r="E657" s="3" t="s">
        <v>29</v>
      </c>
      <c r="F657" s="3" t="s">
        <v>30</v>
      </c>
      <c r="G657" s="3" t="s">
        <v>31</v>
      </c>
      <c r="H657" s="3"/>
      <c r="I657" s="3" t="s">
        <v>359</v>
      </c>
      <c r="J657" s="3"/>
      <c r="K657" s="3"/>
      <c r="L657" s="3"/>
      <c r="M657" s="3"/>
      <c r="N657" s="3"/>
      <c r="O657" s="3"/>
      <c r="P657" s="3"/>
      <c r="Q657" s="3"/>
      <c r="R657" s="1"/>
      <c r="S657" s="39" t="str">
        <f aca="true">IF(OFFSET(INDIRECT(A610),5,0,1,1)="","",OFFSET(INDIRECT(A610),5,0,1,1))</f>
        <v/>
      </c>
      <c r="T657" s="39" t="str">
        <f aca="true">IF(OFFSET(INDIRECT(A610),5,1,1,1)="","",OFFSET(INDIRECT(A610),5,1,1,1))</f>
        <v/>
      </c>
      <c r="U657" s="3" t="str">
        <f aca="false">LEFT(T657,1)</f>
        <v/>
      </c>
      <c r="V657" s="39" t="str">
        <f aca="true">IF(OFFSET(INDIRECT(A610),5,2,1,1)="","",OFFSET(INDIRECT(A610),5,2,1,1))</f>
        <v/>
      </c>
      <c r="W657" s="39" t="str">
        <f aca="true">IF(OFFSET(INDIRECT(A610),5,3,1,1)="","",OFFSET(INDIRECT(A610),5,3,1,1))</f>
        <v/>
      </c>
      <c r="X657" s="3" t="str">
        <f aca="false">IF(W657="","",CONCATENATE(S657,P612," ",T657," ",W657))</f>
        <v/>
      </c>
      <c r="Y657" s="3"/>
      <c r="Z657" s="3" t="str">
        <f aca="false">IF(W657="","",CONCATENATE(" ",Q638," ",S657," ",U657," ",W657))</f>
        <v/>
      </c>
      <c r="AA657" s="3"/>
      <c r="AB657" s="3"/>
      <c r="AC657" s="3" t="str">
        <f aca="false">IF(W657="","",IF(W658="",CONCATENATE(" ",Q613," ",S657,P612," ",U657,P612," ",W657),CONCATENATE(", ",S657,P612," ",U657,P612," ",W657)))</f>
        <v/>
      </c>
      <c r="AD657" s="3"/>
      <c r="AE657" s="3" t="str">
        <f aca="false">IF(W657="","",CONCATENATE(" ",Q613," ",T657," ",V657," ",W657))</f>
        <v/>
      </c>
      <c r="AF657" s="3" t="str">
        <f aca="false">UPPER(AE657)</f>
        <v/>
      </c>
      <c r="AG657" s="3"/>
      <c r="AH657" s="3" t="str">
        <f aca="false">IF(W657="","",IF(W658="",CONCATENATE(" ",Q613," ",S657,P612," ",W657),CONCATENATE(", ",S657,P612," ",W657)))</f>
        <v/>
      </c>
      <c r="AI657" s="3"/>
      <c r="AJ657" s="1"/>
    </row>
    <row r="658" customFormat="false" ht="15" hidden="false" customHeight="true" outlineLevel="0" collapsed="false">
      <c r="A658" s="39" t="str">
        <f aca="false">IF(Form!$B$61="","",Form!$B$61)</f>
        <v/>
      </c>
      <c r="B658" s="39" t="str">
        <f aca="false">IF(Form!$C$61="","",Form!$C$61)</f>
        <v/>
      </c>
      <c r="C658" s="39" t="str">
        <f aca="false">IF(Form!$D$61="","",Form!$D$61)</f>
        <v/>
      </c>
      <c r="D658" s="39" t="str">
        <f aca="false">IF(Form!$E$61="","",Form!$E$61)</f>
        <v/>
      </c>
      <c r="E658" s="39" t="str">
        <f aca="false">IF(Form!$F$61="","",Form!$F$61)</f>
        <v/>
      </c>
      <c r="F658" s="39" t="str">
        <f aca="false">IF(Form!$G$61="","",Form!$G$61)</f>
        <v/>
      </c>
      <c r="G658" s="39" t="str">
        <f aca="false">IF(Form!$H$61="","",Form!$H$61)</f>
        <v/>
      </c>
      <c r="H658" s="3"/>
      <c r="I658" s="171" t="str">
        <f aca="false">CONCATENATE(IF(A658="","",A658),IF(B658="","",B658),IF(C658="","",C658),IF(D658="","",D658),IF(E658="","",E658),IF(F658="","",F658),IF(G658="","",G658))</f>
        <v/>
      </c>
      <c r="J658" s="171"/>
      <c r="K658" s="171"/>
      <c r="L658" s="171"/>
      <c r="M658" s="171"/>
      <c r="N658" s="171"/>
      <c r="O658" s="171"/>
      <c r="P658" s="113"/>
      <c r="Q658" s="113"/>
      <c r="R658" s="1"/>
      <c r="S658" s="39" t="str">
        <f aca="true">IF(OFFSET(INDIRECT(A610),6,0,1,1)="","",OFFSET(INDIRECT(A610),6,0,1,1))</f>
        <v/>
      </c>
      <c r="T658" s="39" t="str">
        <f aca="true">IF(OFFSET(INDIRECT(A610),6,1,1,1)="","",OFFSET(INDIRECT(A610),6,1,1,1))</f>
        <v/>
      </c>
      <c r="U658" s="3" t="str">
        <f aca="false">LEFT(T658,1)</f>
        <v/>
      </c>
      <c r="V658" s="39" t="str">
        <f aca="true">IF(OFFSET(INDIRECT(A610),6,2,1,1)="","",OFFSET(INDIRECT(A610),6,2,1,1))</f>
        <v/>
      </c>
      <c r="W658" s="39" t="str">
        <f aca="true">IF(OFFSET(INDIRECT(A610),6,3,1,1)="","",OFFSET(INDIRECT(A610),6,3,1,1))</f>
        <v/>
      </c>
      <c r="X658" s="3" t="str">
        <f aca="false">IF(W658="","",CONCATENATE(S658,P612," ",T658," ",W658))</f>
        <v/>
      </c>
      <c r="Y658" s="3"/>
      <c r="Z658" s="3" t="str">
        <f aca="false">IF(W658="","",CONCATENATE(" ",Q638," ",S658," ",U658," ",W658))</f>
        <v/>
      </c>
      <c r="AA658" s="3"/>
      <c r="AB658" s="3"/>
      <c r="AC658" s="3" t="str">
        <f aca="false">IF(W658="","",IF(W659="",CONCATENATE(" ",Q613," ",S658,P612," ",U658,P612," ",W658),CONCATENATE(", ",S658,P612," ",U658,P612," ",W658)))</f>
        <v/>
      </c>
      <c r="AD658" s="3"/>
      <c r="AE658" s="3" t="str">
        <f aca="false">IF(W658="","",CONCATENATE(" ",Q613," ",T658," ",V658," ",W658))</f>
        <v/>
      </c>
      <c r="AF658" s="3" t="str">
        <f aca="false">UPPER(AE658)</f>
        <v/>
      </c>
      <c r="AG658" s="3"/>
      <c r="AH658" s="3" t="str">
        <f aca="false">IF(W658="","",IF(W659="",CONCATENATE(" ",Q613," ",S658,P612," ",W658),CONCATENATE(", ",S658,P612," ",W658)))</f>
        <v/>
      </c>
      <c r="AI658" s="3"/>
      <c r="AJ658" s="1"/>
    </row>
    <row r="659" customFormat="false" ht="14.6" hidden="false" customHeight="false" outlineLevel="0" collapsed="false">
      <c r="A659" s="3"/>
      <c r="B659" s="3"/>
      <c r="C659" s="3"/>
      <c r="D659" s="3"/>
      <c r="E659" s="3"/>
      <c r="F659" s="3"/>
      <c r="G659" s="3"/>
      <c r="H659" s="3"/>
      <c r="I659" s="3"/>
      <c r="J659" s="3"/>
      <c r="K659" s="3"/>
      <c r="L659" s="174"/>
      <c r="M659" s="174"/>
      <c r="N659" s="3"/>
      <c r="O659" s="3"/>
      <c r="P659" s="3"/>
      <c r="Q659" s="3"/>
      <c r="R659" s="1"/>
      <c r="S659" s="184" t="str">
        <f aca="true">IF(OFFSET(INDIRECT(A610),55,0,1,1)="","",OFFSET(INDIRECT(A610),55,0,1,1))</f>
        <v/>
      </c>
      <c r="T659" s="184"/>
    </row>
    <row r="660" customFormat="false" ht="14.6" hidden="false" customHeight="false" outlineLevel="0" collapsed="false">
      <c r="A660" s="3"/>
      <c r="B660" s="3"/>
      <c r="C660" s="3"/>
      <c r="D660" s="3"/>
      <c r="E660" s="3"/>
      <c r="F660" s="3"/>
      <c r="G660" s="3"/>
      <c r="H660" s="3"/>
      <c r="I660" s="3" t="s">
        <v>360</v>
      </c>
      <c r="J660" s="3"/>
      <c r="K660" s="3"/>
      <c r="L660" s="174"/>
      <c r="M660" s="174"/>
      <c r="N660" s="3"/>
      <c r="O660" s="3"/>
      <c r="P660" s="3"/>
      <c r="Q660" s="3"/>
      <c r="R660" s="1"/>
      <c r="S660" s="184" t="str">
        <f aca="true">IF(OFFSET(INDIRECT(A610),63,3,1,1)="","",OFFSET(INDIRECT(A610),63,3,1,1))</f>
        <v/>
      </c>
      <c r="T660" s="184"/>
    </row>
    <row r="661" customFormat="false" ht="15" hidden="false" customHeight="true" outlineLevel="0" collapsed="false">
      <c r="A661" s="3"/>
      <c r="B661" s="3"/>
      <c r="C661" s="3"/>
      <c r="D661" s="3"/>
      <c r="E661" s="3"/>
      <c r="F661" s="3"/>
      <c r="G661" s="3"/>
      <c r="H661" s="3"/>
      <c r="I661" s="176" t="str">
        <f aca="false">CONCATENATE(IF(A658="","",A658),IF(A658="","",CHAR(10)),IF(B658="","",B658),IF(C658="","",C658),IF(C658="","",CHAR(10)),IF(D658="","",D658),IF(D658="","",CHAR(10)),IF(E658="","",E658),IF(E658="","",CHAR(10)),IF(F658="","",F658),IF(F658="","",CHAR(10)),IF(G658="","",G658))</f>
        <v/>
      </c>
      <c r="J661" s="176"/>
      <c r="K661" s="176"/>
      <c r="L661" s="174"/>
      <c r="M661" s="174"/>
      <c r="N661" s="3"/>
      <c r="O661" s="3"/>
      <c r="P661" s="3"/>
      <c r="Q661" s="3"/>
      <c r="R661" s="1"/>
      <c r="S661" s="184" t="str">
        <f aca="true">IF(OFFSET(INDIRECT(A610),83,5,1,1)="","",OFFSET(INDIRECT(A610),83,5,1,1))</f>
        <v/>
      </c>
      <c r="T661" s="184"/>
    </row>
    <row r="662" customFormat="false" ht="14.6" hidden="false" customHeight="false" outlineLevel="0" collapsed="false">
      <c r="A662" s="3"/>
      <c r="B662" s="3"/>
      <c r="C662" s="3"/>
      <c r="D662" s="3"/>
      <c r="E662" s="3"/>
      <c r="F662" s="3"/>
      <c r="G662" s="3"/>
      <c r="H662" s="3"/>
      <c r="I662" s="176"/>
      <c r="J662" s="176"/>
      <c r="K662" s="176"/>
      <c r="L662" s="174"/>
      <c r="M662" s="174"/>
      <c r="N662" s="3"/>
      <c r="O662" s="3"/>
      <c r="P662" s="3"/>
      <c r="Q662" s="3"/>
      <c r="R662" s="1"/>
      <c r="S662" s="184"/>
      <c r="T662" s="184"/>
    </row>
    <row r="663" customFormat="false" ht="14.6" hidden="false" customHeight="false" outlineLevel="0" collapsed="false">
      <c r="A663" s="3"/>
      <c r="B663" s="3"/>
      <c r="C663" s="3"/>
      <c r="D663" s="3"/>
      <c r="E663" s="3"/>
      <c r="F663" s="3"/>
      <c r="G663" s="3"/>
      <c r="H663" s="3"/>
      <c r="I663" s="176"/>
      <c r="J663" s="176"/>
      <c r="K663" s="176"/>
      <c r="L663" s="174"/>
      <c r="M663" s="174"/>
      <c r="N663" s="3"/>
      <c r="O663" s="3"/>
      <c r="P663" s="3"/>
      <c r="Q663" s="3"/>
      <c r="R663" s="1"/>
      <c r="S663" s="185" t="str">
        <f aca="false">CONCATENATE(IF(S659="","",CONCATENATE(S659,", ")),IF(S660="","",CONCATENATE(S660,", ")),IF(S661="","",CONCATENATE(S661,", ")))</f>
        <v/>
      </c>
      <c r="T663" s="185"/>
      <c r="U663" s="185"/>
      <c r="V663" s="185"/>
      <c r="W663" s="185"/>
      <c r="X663" s="185"/>
    </row>
    <row r="664" customFormat="false" ht="14.6" hidden="false" customHeight="false" outlineLevel="0" collapsed="false">
      <c r="A664" s="3"/>
      <c r="B664" s="3"/>
      <c r="C664" s="3"/>
      <c r="D664" s="3"/>
      <c r="E664" s="3"/>
      <c r="F664" s="3"/>
      <c r="G664" s="3"/>
      <c r="H664" s="3"/>
      <c r="I664" s="176"/>
      <c r="J664" s="176"/>
      <c r="K664" s="176"/>
      <c r="L664" s="3"/>
      <c r="M664" s="3"/>
      <c r="N664" s="3"/>
      <c r="O664" s="3"/>
      <c r="P664" s="3"/>
      <c r="Q664" s="3"/>
      <c r="R664" s="1"/>
    </row>
    <row r="665" customFormat="false" ht="14.6" hidden="false" customHeight="false" outlineLevel="0" collapsed="false">
      <c r="A665" s="3"/>
      <c r="B665" s="3"/>
      <c r="C665" s="3"/>
      <c r="D665" s="3"/>
      <c r="E665" s="3"/>
      <c r="F665" s="3"/>
      <c r="G665" s="3"/>
      <c r="H665" s="3"/>
      <c r="I665" s="176"/>
      <c r="J665" s="176"/>
      <c r="K665" s="176"/>
      <c r="L665" s="3"/>
      <c r="M665" s="3"/>
      <c r="N665" s="3"/>
      <c r="O665" s="3"/>
      <c r="P665" s="3"/>
      <c r="Q665" s="3"/>
      <c r="R665" s="1"/>
    </row>
    <row r="666" customFormat="false" ht="14.6" hidden="false" customHeight="false" outlineLevel="0" collapsed="false">
      <c r="A666" s="3"/>
      <c r="B666" s="3"/>
      <c r="C666" s="3"/>
      <c r="D666" s="3"/>
      <c r="E666" s="3"/>
      <c r="F666" s="3"/>
      <c r="G666" s="3"/>
      <c r="H666" s="3"/>
      <c r="I666" s="176"/>
      <c r="J666" s="176"/>
      <c r="K666" s="176"/>
      <c r="L666" s="3"/>
      <c r="M666" s="3"/>
      <c r="N666" s="3"/>
      <c r="O666" s="3"/>
      <c r="P666" s="3"/>
      <c r="Q666" s="3"/>
      <c r="R666" s="1"/>
    </row>
    <row r="667" customFormat="false" ht="14.6" hidden="false" customHeight="false" outlineLevel="0" collapsed="false">
      <c r="A667" s="3"/>
      <c r="B667" s="3"/>
      <c r="C667" s="3"/>
      <c r="D667" s="3"/>
      <c r="E667" s="3"/>
      <c r="F667" s="3"/>
      <c r="G667" s="3"/>
      <c r="H667" s="3"/>
      <c r="I667" s="174"/>
      <c r="J667" s="174"/>
      <c r="K667" s="174"/>
      <c r="L667" s="3"/>
      <c r="M667" s="3"/>
      <c r="N667" s="3"/>
      <c r="O667" s="3"/>
      <c r="P667" s="3"/>
      <c r="Q667" s="3"/>
      <c r="R667" s="1"/>
    </row>
    <row r="668" customFormat="false" ht="14.6" hidden="false" customHeight="false" outlineLevel="0" collapsed="false">
      <c r="A668" s="157" t="s">
        <v>374</v>
      </c>
      <c r="B668" s="157"/>
      <c r="C668" s="3"/>
      <c r="D668" s="3"/>
      <c r="E668" s="3"/>
      <c r="F668" s="3"/>
      <c r="G668" s="3"/>
      <c r="H668" s="3"/>
      <c r="I668" s="3"/>
      <c r="J668" s="3"/>
      <c r="K668" s="3"/>
      <c r="L668" s="3"/>
      <c r="M668" s="3"/>
      <c r="N668" s="3"/>
      <c r="O668" s="3"/>
      <c r="P668" s="3"/>
      <c r="Q668" s="3" t="str">
        <f aca="false">IF(A670="","",", ")</f>
        <v>,</v>
      </c>
      <c r="R668" s="1"/>
    </row>
    <row r="669" customFormat="false" ht="14.6" hidden="false" customHeight="false" outlineLevel="0" collapsed="false">
      <c r="A669" s="3" t="s">
        <v>25</v>
      </c>
      <c r="B669" s="3" t="s">
        <v>26</v>
      </c>
      <c r="C669" s="3" t="s">
        <v>27</v>
      </c>
      <c r="D669" s="3" t="s">
        <v>28</v>
      </c>
      <c r="E669" s="3" t="s">
        <v>29</v>
      </c>
      <c r="F669" s="3" t="s">
        <v>30</v>
      </c>
      <c r="G669" s="3" t="s">
        <v>31</v>
      </c>
      <c r="H669" s="3"/>
      <c r="I669" s="3" t="s">
        <v>359</v>
      </c>
      <c r="J669" s="3"/>
      <c r="K669" s="3"/>
      <c r="L669" s="3"/>
      <c r="M669" s="3"/>
      <c r="N669" s="3"/>
      <c r="O669" s="3"/>
      <c r="P669" s="3"/>
      <c r="Q669" s="3"/>
      <c r="R669" s="1"/>
    </row>
    <row r="670" customFormat="false" ht="15" hidden="false" customHeight="true" outlineLevel="0" collapsed="false">
      <c r="A670" s="39" t="str">
        <f aca="false">IF(Form!$B$65="","",Form!$B$65)</f>
        <v>Third Surveyor</v>
      </c>
      <c r="B670" s="39" t="str">
        <f aca="false">IF(Form!$C$65="","",Form!$C$65)</f>
        <v/>
      </c>
      <c r="C670" s="39" t="str">
        <f aca="false">IF(Form!$D$65="","",Form!$D$65)</f>
        <v/>
      </c>
      <c r="D670" s="39" t="str">
        <f aca="false">IF(Form!$E$65="","",Form!$E$65)</f>
        <v/>
      </c>
      <c r="E670" s="39" t="str">
        <f aca="false">IF(Form!$F$65="","",Form!$F$65)</f>
        <v/>
      </c>
      <c r="F670" s="39" t="str">
        <f aca="false">IF(Form!$G$65="","",Form!$G$65)</f>
        <v/>
      </c>
      <c r="G670" s="39" t="str">
        <f aca="false">IF(Form!$H$65="","",Form!$H$65)</f>
        <v/>
      </c>
      <c r="H670" s="3"/>
      <c r="I670" s="171" t="str">
        <f aca="false">CONCATENATE(IF(A670="","",A670),IF(B670="","",B670),IF(C670="","",C670),IF(D670="","",D670),IF(E670="","",E670),IF(F670="","",F670),IF(G670="","",G670))</f>
        <v>Third Surveyor</v>
      </c>
      <c r="J670" s="171"/>
      <c r="K670" s="171"/>
      <c r="L670" s="171"/>
      <c r="M670" s="171"/>
      <c r="N670" s="171"/>
      <c r="O670" s="171"/>
      <c r="P670" s="113"/>
      <c r="Q670" s="113"/>
      <c r="R670" s="1"/>
    </row>
    <row r="671" customFormat="false" ht="14.6" hidden="false" customHeight="false" outlineLevel="0" collapsed="false">
      <c r="A671" s="3"/>
      <c r="B671" s="3"/>
      <c r="C671" s="3"/>
      <c r="D671" s="3"/>
      <c r="E671" s="3"/>
      <c r="F671" s="3"/>
      <c r="G671" s="3"/>
      <c r="H671" s="3"/>
      <c r="I671" s="3"/>
      <c r="J671" s="3"/>
      <c r="K671" s="3"/>
      <c r="L671" s="174"/>
      <c r="M671" s="174"/>
      <c r="N671" s="3"/>
      <c r="O671" s="3"/>
      <c r="P671" s="3"/>
      <c r="Q671" s="3"/>
      <c r="R671" s="1"/>
    </row>
    <row r="672" customFormat="false" ht="14.6" hidden="false" customHeight="false" outlineLevel="0" collapsed="false">
      <c r="A672" s="3"/>
      <c r="B672" s="3"/>
      <c r="C672" s="3"/>
      <c r="D672" s="3"/>
      <c r="E672" s="3"/>
      <c r="F672" s="3"/>
      <c r="G672" s="3"/>
      <c r="H672" s="3"/>
      <c r="I672" s="3" t="s">
        <v>360</v>
      </c>
      <c r="J672" s="3"/>
      <c r="K672" s="3"/>
      <c r="L672" s="174"/>
      <c r="M672" s="174"/>
      <c r="N672" s="3"/>
      <c r="O672" s="3"/>
      <c r="P672" s="3"/>
      <c r="Q672" s="3"/>
      <c r="R672" s="1"/>
    </row>
    <row r="673" customFormat="false" ht="15" hidden="false" customHeight="true" outlineLevel="0" collapsed="false">
      <c r="A673" s="3"/>
      <c r="B673" s="3"/>
      <c r="C673" s="3"/>
      <c r="D673" s="3"/>
      <c r="E673" s="3"/>
      <c r="F673" s="3"/>
      <c r="G673" s="3"/>
      <c r="H673" s="3"/>
      <c r="I673" s="176" t="str">
        <f aca="false">CONCATENATE(IF(A670="","",A670),IF(A670="","",CHAR(10)),IF(B670="","",B670),IF(C670="","",C670),IF(C670="","",CHAR(10)),IF(D670="","",D670),IF(D670="","",CHAR(10)),IF(E670="","",E670),IF(E670="","",CHAR(10)),IF(F670="","",F670),IF(F670="","",CHAR(10)),IF(G670="","",G670))</f>
        <v>Third Surveyor</v>
      </c>
      <c r="J673" s="176"/>
      <c r="K673" s="176"/>
      <c r="L673" s="174"/>
      <c r="M673" s="174"/>
      <c r="N673" s="3"/>
      <c r="O673" s="3"/>
      <c r="P673" s="3"/>
      <c r="Q673" s="3"/>
      <c r="R673" s="1"/>
    </row>
    <row r="674" customFormat="false" ht="14.6" hidden="false" customHeight="false" outlineLevel="0" collapsed="false">
      <c r="A674" s="3"/>
      <c r="B674" s="3"/>
      <c r="C674" s="3"/>
      <c r="D674" s="3"/>
      <c r="E674" s="3"/>
      <c r="F674" s="3"/>
      <c r="G674" s="3"/>
      <c r="H674" s="3"/>
      <c r="I674" s="176"/>
      <c r="J674" s="176"/>
      <c r="K674" s="176"/>
      <c r="L674" s="174"/>
      <c r="M674" s="174"/>
      <c r="N674" s="3"/>
      <c r="O674" s="3"/>
      <c r="P674" s="3"/>
      <c r="Q674" s="3"/>
      <c r="R674" s="1"/>
    </row>
    <row r="675" customFormat="false" ht="14.6" hidden="false" customHeight="false" outlineLevel="0" collapsed="false">
      <c r="A675" s="3"/>
      <c r="B675" s="3"/>
      <c r="C675" s="3"/>
      <c r="D675" s="3"/>
      <c r="E675" s="3"/>
      <c r="F675" s="3"/>
      <c r="G675" s="3"/>
      <c r="H675" s="3"/>
      <c r="I675" s="176"/>
      <c r="J675" s="176"/>
      <c r="K675" s="176"/>
      <c r="L675" s="174"/>
      <c r="M675" s="174"/>
      <c r="N675" s="3"/>
      <c r="O675" s="3"/>
      <c r="P675" s="3"/>
      <c r="Q675" s="3"/>
      <c r="R675" s="1"/>
    </row>
    <row r="676" customFormat="false" ht="14.6" hidden="false" customHeight="false" outlineLevel="0" collapsed="false">
      <c r="A676" s="3"/>
      <c r="B676" s="3"/>
      <c r="C676" s="3"/>
      <c r="D676" s="3"/>
      <c r="E676" s="3"/>
      <c r="F676" s="3"/>
      <c r="G676" s="3"/>
      <c r="H676" s="3"/>
      <c r="I676" s="176"/>
      <c r="J676" s="176"/>
      <c r="K676" s="176"/>
      <c r="L676" s="3"/>
      <c r="M676" s="3"/>
      <c r="N676" s="3"/>
      <c r="O676" s="3"/>
      <c r="P676" s="3"/>
      <c r="Q676" s="3"/>
      <c r="R676" s="1"/>
    </row>
    <row r="677" customFormat="false" ht="14.6" hidden="false" customHeight="false" outlineLevel="0" collapsed="false">
      <c r="A677" s="3"/>
      <c r="B677" s="3"/>
      <c r="C677" s="3"/>
      <c r="D677" s="3"/>
      <c r="E677" s="3"/>
      <c r="F677" s="3"/>
      <c r="G677" s="3"/>
      <c r="H677" s="3"/>
      <c r="I677" s="176"/>
      <c r="J677" s="176"/>
      <c r="K677" s="176"/>
      <c r="L677" s="3"/>
      <c r="M677" s="3"/>
      <c r="N677" s="3"/>
      <c r="O677" s="3"/>
      <c r="P677" s="3"/>
      <c r="Q677" s="3"/>
      <c r="R677" s="1"/>
    </row>
    <row r="678" customFormat="false" ht="14.6" hidden="false" customHeight="false" outlineLevel="0" collapsed="false">
      <c r="A678" s="3"/>
      <c r="B678" s="3"/>
      <c r="C678" s="3"/>
      <c r="D678" s="3"/>
      <c r="E678" s="3"/>
      <c r="F678" s="3"/>
      <c r="G678" s="3"/>
      <c r="H678" s="3"/>
      <c r="I678" s="176"/>
      <c r="J678" s="176"/>
      <c r="K678" s="176"/>
      <c r="L678" s="3"/>
      <c r="M678" s="3"/>
      <c r="N678" s="3"/>
      <c r="O678" s="3"/>
      <c r="P678" s="3"/>
      <c r="Q678" s="3"/>
      <c r="R678" s="1"/>
    </row>
    <row r="679" customFormat="false" ht="14.6" hidden="false" customHeight="false" outlineLevel="0" collapsed="false">
      <c r="A679" s="3"/>
      <c r="B679" s="3"/>
      <c r="C679" s="3"/>
      <c r="D679" s="3"/>
      <c r="E679" s="3"/>
      <c r="F679" s="3"/>
      <c r="G679" s="3"/>
      <c r="H679" s="3"/>
      <c r="I679" s="174"/>
      <c r="J679" s="174"/>
      <c r="K679" s="174"/>
      <c r="L679" s="3"/>
      <c r="M679" s="3"/>
      <c r="N679" s="3"/>
      <c r="O679" s="3"/>
      <c r="P679" s="3"/>
      <c r="Q679" s="3"/>
      <c r="R679" s="1"/>
    </row>
    <row r="680" customFormat="false" ht="14.6" hidden="false" customHeight="false" outlineLevel="0" collapsed="false">
      <c r="A680" s="157" t="s">
        <v>375</v>
      </c>
      <c r="B680" s="157"/>
      <c r="C680" s="3"/>
      <c r="D680" s="3"/>
      <c r="E680" s="3"/>
      <c r="F680" s="3"/>
      <c r="G680" s="3"/>
      <c r="H680" s="3"/>
      <c r="I680" s="3"/>
      <c r="J680" s="3"/>
      <c r="K680" s="3"/>
      <c r="L680" s="3"/>
      <c r="M680" s="3"/>
      <c r="N680" s="3"/>
      <c r="O680" s="3"/>
      <c r="P680" s="3"/>
      <c r="Q680" s="3" t="str">
        <f aca="false">IF(A682="","",", ")</f>
        <v>,</v>
      </c>
      <c r="R680" s="1"/>
    </row>
    <row r="681" customFormat="false" ht="14.6" hidden="false" customHeight="false" outlineLevel="0" collapsed="false">
      <c r="A681" s="3" t="s">
        <v>25</v>
      </c>
      <c r="B681" s="3" t="s">
        <v>26</v>
      </c>
      <c r="C681" s="3" t="s">
        <v>27</v>
      </c>
      <c r="D681" s="3" t="s">
        <v>28</v>
      </c>
      <c r="E681" s="3" t="s">
        <v>29</v>
      </c>
      <c r="F681" s="3" t="s">
        <v>30</v>
      </c>
      <c r="G681" s="3" t="s">
        <v>31</v>
      </c>
      <c r="H681" s="3"/>
      <c r="I681" s="3" t="s">
        <v>359</v>
      </c>
      <c r="J681" s="3"/>
      <c r="K681" s="3"/>
      <c r="L681" s="3"/>
      <c r="M681" s="3"/>
      <c r="N681" s="3"/>
      <c r="O681" s="3"/>
      <c r="P681" s="3"/>
      <c r="Q681" s="3"/>
      <c r="R681" s="1"/>
    </row>
    <row r="682" customFormat="false" ht="15" hidden="false" customHeight="true" outlineLevel="0" collapsed="false">
      <c r="A682" s="39" t="str">
        <f aca="false">IF(Form!$B$69="","",Form!$B$69)</f>
        <v>Company</v>
      </c>
      <c r="B682" s="39" t="str">
        <f aca="false">IF(Form!$C$69="","",Form!$C$69)</f>
        <v>House No</v>
      </c>
      <c r="C682" s="39" t="str">
        <f aca="false">IF(Form!$D$69="","",Form!$D$69)</f>
        <v>Road</v>
      </c>
      <c r="D682" s="39" t="str">
        <f aca="false">IF(Form!$E$69="","",Form!$E$69)</f>
        <v>Spare</v>
      </c>
      <c r="E682" s="39" t="str">
        <f aca="false">IF(Form!$F$69="","",Form!$F$69)</f>
        <v>Town</v>
      </c>
      <c r="F682" s="39" t="str">
        <f aca="false">IF(Form!$G$69="","",Form!$G$69)</f>
        <v>County</v>
      </c>
      <c r="G682" s="39" t="str">
        <f aca="false">IF(Form!$H$69="","",Form!$H$69)</f>
        <v>Post Code</v>
      </c>
      <c r="H682" s="3"/>
      <c r="I682" s="171" t="str">
        <f aca="false">CONCATENATE(IF(A682="","",A682),IF(B682="","",B682),IF(C682="","",C682),IF(D682="","",D682),IF(E682="","",E682),IF(F682="","",F682),IF(G682="","",G682))</f>
        <v>CompanyHouse NoRoadSpareTownCountyPost Code</v>
      </c>
      <c r="J682" s="171"/>
      <c r="K682" s="171"/>
      <c r="L682" s="171"/>
      <c r="M682" s="171"/>
      <c r="N682" s="171"/>
      <c r="O682" s="171"/>
      <c r="P682" s="113"/>
      <c r="Q682" s="113"/>
      <c r="R682" s="1"/>
    </row>
    <row r="683" customFormat="false" ht="14.6" hidden="false" customHeight="false" outlineLevel="0" collapsed="false">
      <c r="A683" s="3"/>
      <c r="B683" s="3"/>
      <c r="C683" s="3"/>
      <c r="D683" s="3"/>
      <c r="E683" s="3"/>
      <c r="F683" s="3"/>
      <c r="G683" s="3"/>
      <c r="H683" s="3"/>
      <c r="I683" s="3"/>
      <c r="J683" s="3"/>
      <c r="K683" s="3"/>
      <c r="L683" s="174"/>
      <c r="M683" s="174"/>
      <c r="N683" s="3"/>
      <c r="O683" s="3"/>
      <c r="P683" s="3"/>
      <c r="Q683" s="3"/>
      <c r="R683" s="1"/>
    </row>
    <row r="684" customFormat="false" ht="14.6" hidden="false" customHeight="false" outlineLevel="0" collapsed="false">
      <c r="A684" s="3"/>
      <c r="B684" s="3"/>
      <c r="C684" s="3"/>
      <c r="D684" s="3"/>
      <c r="E684" s="3"/>
      <c r="F684" s="3"/>
      <c r="G684" s="3"/>
      <c r="H684" s="3"/>
      <c r="I684" s="3" t="s">
        <v>360</v>
      </c>
      <c r="J684" s="3"/>
      <c r="K684" s="3"/>
      <c r="L684" s="174"/>
      <c r="M684" s="174"/>
      <c r="N684" s="3"/>
      <c r="O684" s="3"/>
      <c r="P684" s="3"/>
      <c r="Q684" s="3"/>
      <c r="R684" s="1"/>
    </row>
    <row r="685" customFormat="false" ht="15" hidden="false" customHeight="true" outlineLevel="0" collapsed="false">
      <c r="A685" s="3"/>
      <c r="B685" s="3"/>
      <c r="C685" s="3"/>
      <c r="D685" s="3"/>
      <c r="E685" s="3"/>
      <c r="F685" s="3"/>
      <c r="G685" s="3"/>
      <c r="H685" s="3"/>
      <c r="I685" s="176" t="str">
        <f aca="false">CONCATENATE(IF(A682="","",A682),IF(A682="","",CHAR(10)),IF(B682="","",B682),IF(C682="","",C682),IF(C682="","",CHAR(10)),IF(D682="","",D682),IF(D682="","",CHAR(10)),IF(E682="","",E682),IF(E682="","",CHAR(10)),IF(F682="","",F682),IF(F682="","",CHAR(10)),IF(G682="","",G682))</f>
        <v>Company
House NoRoad
Spare
Town
County
Post Code</v>
      </c>
      <c r="J685" s="176"/>
      <c r="K685" s="176"/>
      <c r="L685" s="174"/>
      <c r="M685" s="174"/>
      <c r="N685" s="3"/>
      <c r="O685" s="3"/>
      <c r="P685" s="3"/>
      <c r="Q685" s="3"/>
      <c r="R685" s="1"/>
    </row>
    <row r="686" customFormat="false" ht="14.6" hidden="false" customHeight="false" outlineLevel="0" collapsed="false">
      <c r="A686" s="3"/>
      <c r="B686" s="3"/>
      <c r="C686" s="3"/>
      <c r="D686" s="3"/>
      <c r="E686" s="3"/>
      <c r="F686" s="3"/>
      <c r="G686" s="3"/>
      <c r="H686" s="3"/>
      <c r="I686" s="176"/>
      <c r="J686" s="176"/>
      <c r="K686" s="176"/>
      <c r="L686" s="174"/>
      <c r="M686" s="174"/>
      <c r="N686" s="3"/>
      <c r="O686" s="3"/>
      <c r="P686" s="3"/>
      <c r="Q686" s="3"/>
      <c r="R686" s="1"/>
    </row>
    <row r="687" customFormat="false" ht="14.6" hidden="false" customHeight="false" outlineLevel="0" collapsed="false">
      <c r="A687" s="3"/>
      <c r="B687" s="3"/>
      <c r="C687" s="3"/>
      <c r="D687" s="3"/>
      <c r="E687" s="3"/>
      <c r="F687" s="3"/>
      <c r="G687" s="3"/>
      <c r="H687" s="3"/>
      <c r="I687" s="176"/>
      <c r="J687" s="176"/>
      <c r="K687" s="176"/>
      <c r="L687" s="174"/>
      <c r="M687" s="174"/>
      <c r="N687" s="3"/>
      <c r="O687" s="3"/>
      <c r="P687" s="3"/>
      <c r="Q687" s="3"/>
      <c r="R687" s="1"/>
    </row>
    <row r="688" customFormat="false" ht="14.6" hidden="false" customHeight="false" outlineLevel="0" collapsed="false">
      <c r="A688" s="3"/>
      <c r="B688" s="3"/>
      <c r="C688" s="3"/>
      <c r="D688" s="3"/>
      <c r="E688" s="3"/>
      <c r="F688" s="3"/>
      <c r="G688" s="3"/>
      <c r="H688" s="3"/>
      <c r="I688" s="176"/>
      <c r="J688" s="176"/>
      <c r="K688" s="176"/>
      <c r="L688" s="3"/>
      <c r="M688" s="3"/>
      <c r="N688" s="3"/>
      <c r="O688" s="3"/>
      <c r="P688" s="3"/>
      <c r="Q688" s="3"/>
      <c r="R688" s="1"/>
    </row>
    <row r="689" customFormat="false" ht="14.6" hidden="false" customHeight="false" outlineLevel="0" collapsed="false">
      <c r="A689" s="3"/>
      <c r="B689" s="3"/>
      <c r="C689" s="3"/>
      <c r="D689" s="3"/>
      <c r="E689" s="3"/>
      <c r="F689" s="3"/>
      <c r="G689" s="3"/>
      <c r="H689" s="3"/>
      <c r="I689" s="176"/>
      <c r="J689" s="176"/>
      <c r="K689" s="176"/>
      <c r="L689" s="3"/>
      <c r="M689" s="3"/>
      <c r="N689" s="3"/>
      <c r="O689" s="3"/>
      <c r="P689" s="3"/>
      <c r="Q689" s="3"/>
      <c r="R689" s="1"/>
    </row>
    <row r="690" customFormat="false" ht="14.6" hidden="false" customHeight="false" outlineLevel="0" collapsed="false">
      <c r="A690" s="3"/>
      <c r="B690" s="3"/>
      <c r="C690" s="3"/>
      <c r="D690" s="3"/>
      <c r="E690" s="3"/>
      <c r="F690" s="3"/>
      <c r="G690" s="3"/>
      <c r="H690" s="3"/>
      <c r="I690" s="176"/>
      <c r="J690" s="176"/>
      <c r="K690" s="176"/>
      <c r="L690" s="3"/>
      <c r="M690" s="3"/>
      <c r="N690" s="3"/>
      <c r="O690" s="3"/>
      <c r="P690" s="3"/>
      <c r="Q690" s="3"/>
      <c r="R690" s="1"/>
    </row>
    <row r="691" customFormat="false" ht="14.6" hidden="false" customHeight="false" outlineLevel="0" collapsed="false">
      <c r="A691" s="3"/>
      <c r="B691" s="3"/>
      <c r="C691" s="3"/>
      <c r="D691" s="3"/>
      <c r="E691" s="3"/>
      <c r="F691" s="3"/>
      <c r="G691" s="3"/>
      <c r="H691" s="3"/>
      <c r="I691" s="174"/>
      <c r="J691" s="174"/>
      <c r="K691" s="174"/>
      <c r="L691" s="3"/>
      <c r="M691" s="3"/>
      <c r="N691" s="3"/>
      <c r="O691" s="3"/>
      <c r="P691" s="3"/>
      <c r="Q691" s="3"/>
      <c r="R691" s="1"/>
    </row>
    <row r="692" customFormat="false" ht="15" hidden="false" customHeight="false" outlineLevel="0" collapsed="false">
      <c r="A692" s="142" t="s">
        <v>390</v>
      </c>
    </row>
    <row r="693" customFormat="false" ht="15" hidden="false" customHeight="false" outlineLevel="0" collapsed="false">
      <c r="A693" s="178" t="s">
        <v>391</v>
      </c>
      <c r="B693" s="179"/>
      <c r="C693" s="179"/>
      <c r="D693" s="1" t="n">
        <f aca="false">IF(B695="Male","owner",IF(B695="Female","owner",IF(B695="Married","owners",IF(B695="Plural","owners",IF(B695="Company","owners",)))))</f>
        <v>0</v>
      </c>
      <c r="E693" s="1"/>
      <c r="F693" s="1"/>
      <c r="G693" s="1"/>
      <c r="H693" s="1"/>
      <c r="I693" s="1" t="n">
        <f aca="false">IF(B695="Male","him",IF(B695="Female","her",IF(B695="Married","them",IF(B695="Plural","them",IF(B695="Company","them",)))))</f>
        <v>0</v>
      </c>
      <c r="J693" s="1" t="n">
        <f aca="false">IF(B695="Male","chooses",IF(B695="Female","chooses",IF(B695="Married","choose",IF(B695="Plural","choose",IF(B695="Company","choose",)))))</f>
        <v>0</v>
      </c>
      <c r="K693" s="1" t="n">
        <f aca="false">IF(B695="Male","exercises",IF(B695="Female","exercises",IF(B695="Married","exercise",IF(B695="Plural","exercise",IF(B695="Company","exercise",)))))</f>
        <v>0</v>
      </c>
      <c r="L693" s="1" t="n">
        <f aca="false">IF(B695="Male","requires",IF(B695="Female","requires",IF(B695="Married","require",IF(B695="Plural","require",IF(B695="Company","require",)))))</f>
        <v>0</v>
      </c>
      <c r="M693" s="1" t="n">
        <f aca="false">IF(B695="Male","am",IF(B695="Female","am",IF(B695="Married","are",IF(B695="Plural","are",IF(B695="Company","are",)))))</f>
        <v>0</v>
      </c>
      <c r="N693" s="1" t="n">
        <f aca="false">IF(B695="Male","I",IF(B695="Female","I",IF(B695="Married","we",IF(B695="Plural","we",IF(B695="Company","we",)))))</f>
        <v>0</v>
      </c>
      <c r="O693" s="1"/>
      <c r="P693" s="1"/>
      <c r="Q693" s="1"/>
      <c r="R693" s="1"/>
      <c r="S693" s="156" t="s">
        <v>364</v>
      </c>
      <c r="T693" s="156"/>
      <c r="U693" s="1" t="n">
        <f aca="false">IF(X694="Male","his",IF(X694="Female","her"))</f>
        <v>0</v>
      </c>
      <c r="V693" s="1"/>
      <c r="W693" s="1"/>
      <c r="X693" s="1"/>
      <c r="Y693" s="1"/>
      <c r="Z693" s="1"/>
      <c r="AA693" s="1"/>
      <c r="AB693" s="1"/>
      <c r="AC693" s="1" t="str">
        <f aca="false">IF(S694="","",".")</f>
        <v/>
      </c>
      <c r="AD693" s="1"/>
      <c r="AE693" s="1"/>
      <c r="AF693" s="1"/>
      <c r="AG693" s="1"/>
    </row>
    <row r="694" customFormat="false" ht="14.6" hidden="false" customHeight="false" outlineLevel="0" collapsed="false">
      <c r="A694" s="157" t="n">
        <f aca="false">IF(B695="Male","Adjoining Owner",IF(B695="Female","Adjoining Owner",IF(B695="Married","Adjoining Owners",IF(B695="Plural","Adjoining Owners",IF(B695="Company","Adjoining Owners",)))))</f>
        <v>0</v>
      </c>
      <c r="B694" s="157"/>
      <c r="C694" s="158" t="s">
        <v>165</v>
      </c>
      <c r="D694" s="73" t="n">
        <f aca="false">A694</f>
        <v>0</v>
      </c>
      <c r="E694" s="73"/>
      <c r="F694" s="73" t="str">
        <f aca="false">CONCATENATE("(",A694,")")</f>
        <v>(0)</v>
      </c>
      <c r="G694" s="73"/>
      <c r="H694" s="3" t="n">
        <f aca="false">IF(B695="Male","Owner",IF(B695="Female","Owner",IF(B695="Married","Owners",IF(B695="Plural","Owners",IF(B695="Company","Owners",)))))</f>
        <v>0</v>
      </c>
      <c r="I694" s="3" t="n">
        <f aca="false">IF(B695="Male","I",IF(B695="Female","I",IF(B695="Married","we",IF(B695="Plural","we",IF(B695="Company","we",)))))</f>
        <v>0</v>
      </c>
      <c r="J694" s="3" t="n">
        <f aca="false">IF(B695="Male","Adjoining Owner's",IF(B695="Female","Adjoining Owner's",IF(B695="Married","Adjoining Owners'",IF(B695="Plural","Adjoining Owners'",IF(B695="Company","Adjoining Owners'",)))))</f>
        <v>0</v>
      </c>
      <c r="K694" s="3"/>
      <c r="L694" s="3"/>
      <c r="M694" s="3" t="n">
        <f aca="false">IF(B695="Male","me",IF(B695="Female","me",IF(B695="Married","us",IF(B695="Plural","us",IF(B695="Company","us",)))))</f>
        <v>0</v>
      </c>
      <c r="N694" s="3" t="n">
        <f aca="false">IF(B695="Male","myself",IF(B695="Female","myself",IF(B695="Married","ourselves",IF(B695="Plural","ourselves",IF(B695="Company","ourselves",)))))</f>
        <v>0</v>
      </c>
      <c r="O694" s="3" t="n">
        <f aca="false">IF(B695="Male","is",IF(B695="Female","is",IF(B695="Married","are",IF(B695="Plural","are",IF(B695="Company","are",)))))</f>
        <v>0</v>
      </c>
      <c r="P694" s="150" t="str">
        <f aca="false">IF(A697="","",".")</f>
        <v/>
      </c>
      <c r="Q694" s="3"/>
      <c r="R694" s="1"/>
      <c r="S694" s="159" t="str">
        <f aca="true">IF(OFFSET(INDIRECT(A692),42,0,1,1)="","",OFFSET(INDIRECT(A692),42,0,1,1))</f>
        <v/>
      </c>
      <c r="T694" s="159" t="str">
        <f aca="true">IF(OFFSET(INDIRECT(A692),42,1,1,1)="","",OFFSET(INDIRECT(A692),42,1,1,1))</f>
        <v/>
      </c>
      <c r="U694" s="3" t="str">
        <f aca="false">LEFT(T694,1)</f>
        <v/>
      </c>
      <c r="V694" s="159" t="str">
        <f aca="true">IF(OFFSET(INDIRECT(A692),42,2,1,1)="","",OFFSET(INDIRECT(A692),42,2,1,1))</f>
        <v/>
      </c>
      <c r="W694" s="159" t="str">
        <f aca="true">IF(OFFSET(INDIRECT(A692),42,3,1,1)="","",OFFSET(INDIRECT(A692),42,3,1,1))</f>
        <v/>
      </c>
      <c r="X694" s="159" t="str">
        <f aca="true">IF(OFFSET(INDIRECT(A692),42,5,1,1)="","",OFFSET(INDIRECT(A692),42,5,1,1))</f>
        <v/>
      </c>
      <c r="Y694" s="1" t="str">
        <f aca="false">CONCATENATE(S694,AC693," ",T694," ",W694)</f>
        <v>  </v>
      </c>
      <c r="Z694" s="1"/>
      <c r="AA694" s="1"/>
      <c r="AB694" s="1"/>
      <c r="AC694" s="1"/>
      <c r="AD694" s="1"/>
      <c r="AE694" s="1"/>
      <c r="AF694" s="1"/>
      <c r="AG694" s="1"/>
    </row>
    <row r="695" customFormat="false" ht="14.6" hidden="false" customHeight="false" outlineLevel="0" collapsed="false">
      <c r="A695" s="161" t="s">
        <v>338</v>
      </c>
      <c r="B695" s="39" t="str">
        <f aca="true">IF(OFFSET(INDIRECT(A692),2,5,1,1)="","",OFFSET(INDIRECT(A692),2,5,1,1))</f>
        <v/>
      </c>
      <c r="C695" s="39" t="str">
        <f aca="true">IF(OFFSET(INDIRECT(A692),5,5,1,1)="","",OFFSET(INDIRECT(A692),5,5,1,1))</f>
        <v/>
      </c>
      <c r="D695" s="3"/>
      <c r="E695" s="3" t="s">
        <v>339</v>
      </c>
      <c r="F695" s="3" t="s">
        <v>340</v>
      </c>
      <c r="G695" s="3" t="n">
        <f aca="false">IF(B695="Male","I",IF(B695="Female","I",IF(B695="Married","We",IF(B695="Plural","We",IF(B695="Company","We",)))))</f>
        <v>0</v>
      </c>
      <c r="H695" s="3" t="n">
        <f aca="false">IF(B695="Male","my",IF(B695="Female","my",IF(B695="Married","our",IF(B695="Plural","our",IF(B695="Company","our",)))))</f>
        <v>0</v>
      </c>
      <c r="I695" s="3" t="n">
        <f aca="false">IF(B695="Male","his",IF(B695="Female","her",IF(B695="Married","their",IF(B695="Plural","their",IF(B695="Company","their",)))))</f>
        <v>0</v>
      </c>
      <c r="J695" s="3" t="n">
        <f aca="false">IF(B695="Male","he",IF(B695="Female","she",IF(B695="Married","they",IF(B695="Plural","they",IF(B695="Company","they",)))))</f>
        <v>0</v>
      </c>
      <c r="K695" s="3" t="n">
        <f aca="false">IF(B695="Male","does",IF(B695="Female","does",IF(B695="Married","do",IF(B695="Plural","do",IF(B695="Company","do",)))))</f>
        <v>0</v>
      </c>
      <c r="L695" s="3" t="n">
        <f aca="false">IF(B695="Male","has",IF(B695="Female","has",IF(B695="Married","have",IF(B695="Plural","have",IF(B695="Company","have",)))))</f>
        <v>0</v>
      </c>
      <c r="M695" s="3" t="n">
        <f aca="false">IF(B695="Male","I am/am not",IF(B695="Female","I am/am not",IF(B695="Married","We are/are not",IF(B695="Plural","We are/are not",IF(B695="Company","We are/are not",)))))</f>
        <v>0</v>
      </c>
      <c r="N695" s="3" t="n">
        <f aca="false">IF(B695="Male","am/am not",IF(B695="Female","am/am not",IF(B695="Married","are/are not",IF(B695="Plural","are/are not",IF(B695="Company","are/are not",)))))</f>
        <v>0</v>
      </c>
      <c r="O695" s="3" t="n">
        <f aca="false">IF(B695="Male","myself",IF(B695="Female","myself",IF(B695="Married","ourselves",IF(B695="Plural","ourselves",IF(B695="Company","ourselves",)))))</f>
        <v>0</v>
      </c>
      <c r="P695" s="150" t="str">
        <f aca="false">IF(A698="","",".")</f>
        <v/>
      </c>
      <c r="Q695" s="150" t="str">
        <f aca="false">IF(A698="","","&amp;")</f>
        <v/>
      </c>
      <c r="R695" s="1"/>
      <c r="S695" s="159" t="str">
        <f aca="true">IF(OFFSET(INDIRECT(A692),45,0,1,1)="","",CONCATENATE((OFFSET(INDIRECT(A692),45,0,1,1)),", "))</f>
        <v/>
      </c>
      <c r="T695" s="159" t="str">
        <f aca="true">IF(OFFSET(INDIRECT(A692),45,1,1,1)="","",OFFSET(INDIRECT(A692),45,1,1,1))</f>
        <v/>
      </c>
      <c r="U695" s="159" t="str">
        <f aca="true">IF(OFFSET(INDIRECT(A692),45,2,1,1)="","",CONCATENATE(" ",(OFFSET(INDIRECT(A692),45,2,1,1)),", "))</f>
        <v/>
      </c>
      <c r="V695" s="159" t="str">
        <f aca="true">IF(OFFSET(INDIRECT(A692),45,3,1,1)="","",CONCATENATE((OFFSET(INDIRECT(A692),45,3,1,1)),", "))</f>
        <v/>
      </c>
      <c r="W695" s="159" t="str">
        <f aca="true">IF(OFFSET(INDIRECT(A692),45,4,1,1)="","",CONCATENATE((OFFSET(INDIRECT(A692),45,4,1,1)),", "))</f>
        <v/>
      </c>
      <c r="X695" s="159" t="str">
        <f aca="true">IF(OFFSET(INDIRECT(A692),45,5,1,1)="","",CONCATENATE((OFFSET(INDIRECT(A692),45,5,1,1)),", "))</f>
        <v/>
      </c>
      <c r="Y695" s="159" t="str">
        <f aca="true">IF(OFFSET(INDIRECT(A692),45,6,1,1)="","",OFFSET(INDIRECT(A692),45,6,1,1))</f>
        <v/>
      </c>
      <c r="Z695" s="1"/>
      <c r="AA695" s="162" t="str">
        <f aca="false">CONCATENATE(IF(S695="","",S695),IF(T695="","",T695),IF(U695="","",U695),IF(V695="","",V695),IF(W695="","",W695),IF(X695="","",X695),IF(Y695="","",Y695))</f>
        <v/>
      </c>
      <c r="AB695" s="162"/>
      <c r="AC695" s="162"/>
      <c r="AD695" s="162"/>
      <c r="AE695" s="162"/>
      <c r="AF695" s="162"/>
      <c r="AG695" s="162"/>
    </row>
    <row r="696" customFormat="false" ht="14.6" hidden="false" customHeight="false" outlineLevel="0" collapsed="false">
      <c r="A696" s="3" t="s">
        <v>2</v>
      </c>
      <c r="B696" s="3" t="s">
        <v>3</v>
      </c>
      <c r="C696" s="3" t="s">
        <v>342</v>
      </c>
      <c r="D696" s="3" t="s">
        <v>4</v>
      </c>
      <c r="E696" s="3" t="s">
        <v>5</v>
      </c>
      <c r="F696" s="3" t="s">
        <v>343</v>
      </c>
      <c r="G696" s="3"/>
      <c r="H696" s="3"/>
      <c r="I696" s="3"/>
      <c r="J696" s="3"/>
      <c r="K696" s="3" t="s">
        <v>344</v>
      </c>
      <c r="L696" s="3"/>
      <c r="M696" s="3" t="s">
        <v>345</v>
      </c>
      <c r="N696" s="3" t="s">
        <v>346</v>
      </c>
      <c r="O696" s="3"/>
      <c r="P696" s="3"/>
      <c r="Q696" s="3"/>
      <c r="R696" s="1"/>
      <c r="S696" s="159" t="str">
        <f aca="true">IF(OFFSET(INDIRECT(A692),45,0,1,1)="","",OFFSET(INDIRECT(A692),45,0,1,1))</f>
        <v/>
      </c>
      <c r="T696" s="159" t="str">
        <f aca="true">IF(OFFSET(INDIRECT(A692),45,1,1,1)="","",OFFSET(INDIRECT(A692),45,1,1,1))</f>
        <v/>
      </c>
      <c r="U696" s="159" t="str">
        <f aca="true">IF(OFFSET(INDIRECT(A692),45,2,1,1)="","",CONCATENATE(" ",OFFSET(INDIRECT(A692),45,2,1,1)))</f>
        <v/>
      </c>
      <c r="V696" s="159" t="str">
        <f aca="true">IF(OFFSET(INDIRECT(A692),45,3,1,1)="","",OFFSET(INDIRECT(A692),45,3,1,1))</f>
        <v/>
      </c>
      <c r="W696" s="159" t="str">
        <f aca="true">IF(OFFSET(INDIRECT(A692),45,4,1,1)="","",OFFSET(INDIRECT(A692),45,4,1,1))</f>
        <v/>
      </c>
      <c r="X696" s="159" t="str">
        <f aca="true">IF(OFFSET(INDIRECT(A692),45,5,1,1)="","",OFFSET(INDIRECT(A692),45,5,1,1))</f>
        <v/>
      </c>
      <c r="Y696" s="159" t="str">
        <f aca="true">IF(OFFSET(INDIRECT(A692),45,6,1,1)="","",OFFSET(INDIRECT(A692),45,6,1,1))</f>
        <v/>
      </c>
      <c r="Z696" s="1"/>
      <c r="AA696" s="1"/>
      <c r="AB696" s="1"/>
      <c r="AC696" s="1"/>
      <c r="AD696" s="1"/>
      <c r="AE696" s="1"/>
      <c r="AF696" s="1"/>
      <c r="AG696" s="1"/>
    </row>
    <row r="697" customFormat="false" ht="15" hidden="false" customHeight="false" outlineLevel="0" collapsed="false">
      <c r="A697" s="39" t="str">
        <f aca="true">IF(OFFSET(INDIRECT(A692),2,0,1,1)="","",OFFSET(INDIRECT(A692),2,0,1,1))</f>
        <v/>
      </c>
      <c r="B697" s="39" t="str">
        <f aca="true">IF(OFFSET(INDIRECT(A692),2,1,1,1)="","",OFFSET(INDIRECT(A692),2,1,1,1))</f>
        <v/>
      </c>
      <c r="C697" s="3" t="str">
        <f aca="false">LEFT(B697,1)</f>
        <v/>
      </c>
      <c r="D697" s="39" t="str">
        <f aca="true">IF(OFFSET(INDIRECT(A692),2,2,1,1)="","",OFFSET(INDIRECT(A692),2,2,1,1))</f>
        <v/>
      </c>
      <c r="E697" s="39" t="str">
        <f aca="true">IF(OFFSET(INDIRECT(A692),2,3,1,1)="","",OFFSET(INDIRECT(A692),2,3,1,1))</f>
        <v/>
      </c>
      <c r="F697" s="3" t="str">
        <f aca="false">CONCATENATE(A697,P694," ",B697," ",E697)</f>
        <v>  </v>
      </c>
      <c r="G697" s="3"/>
      <c r="H697" s="3" t="str">
        <f aca="false">CONCATENATE(A697," ",C697," ",E697)</f>
        <v>  </v>
      </c>
      <c r="I697" s="3"/>
      <c r="J697" s="3"/>
      <c r="K697" s="3" t="str">
        <f aca="false">CONCATENATE(A697,P694," ",C697,P694," ",E697)</f>
        <v>  </v>
      </c>
      <c r="L697" s="3"/>
      <c r="M697" s="3" t="str">
        <f aca="false">CONCATENATE(B697," ",D697," ",E697)</f>
        <v>  </v>
      </c>
      <c r="N697" s="3" t="str">
        <f aca="false">UPPER(M697)</f>
        <v>  </v>
      </c>
      <c r="O697" s="3"/>
      <c r="P697" s="3" t="str">
        <f aca="false">CONCATENATE(A697,P694," ",E697)</f>
        <v> </v>
      </c>
      <c r="Q697" s="3"/>
      <c r="R697" s="1"/>
      <c r="S697" s="1"/>
      <c r="T697" s="1"/>
      <c r="U697" s="1"/>
      <c r="V697" s="1"/>
      <c r="W697" s="1"/>
      <c r="X697" s="1"/>
      <c r="Y697" s="1"/>
      <c r="Z697" s="1"/>
      <c r="AA697" s="1"/>
      <c r="AB697" s="1"/>
      <c r="AC697" s="1"/>
      <c r="AD697" s="1"/>
      <c r="AE697" s="1"/>
      <c r="AF697" s="1"/>
      <c r="AG697" s="1"/>
    </row>
    <row r="698" customFormat="false" ht="15" hidden="false" customHeight="false" outlineLevel="0" collapsed="false">
      <c r="A698" s="39" t="str">
        <f aca="true">IF(OFFSET(INDIRECT(A692),3,0,1,1)="","",OFFSET(INDIRECT(A692),3,0,1,1))</f>
        <v/>
      </c>
      <c r="B698" s="39" t="str">
        <f aca="true">IF(OFFSET(INDIRECT(A692),3,1,1,1)="","",OFFSET(INDIRECT(A692),3,1,1,1))</f>
        <v/>
      </c>
      <c r="C698" s="3" t="str">
        <f aca="false">LEFT(B698,1)</f>
        <v/>
      </c>
      <c r="D698" s="39" t="str">
        <f aca="true">IF(OFFSET(INDIRECT(A692),3,2,1,1)="","",OFFSET(INDIRECT(A692),3,2,1,1))</f>
        <v/>
      </c>
      <c r="E698" s="39" t="str">
        <f aca="true">IF(OFFSET(INDIRECT(A692),3,3,1,1)="","",OFFSET(INDIRECT(A692),3,3,1,1))</f>
        <v/>
      </c>
      <c r="F698" s="3" t="str">
        <f aca="false">CONCATENATE(A698,P695," ",B698," ",E698)</f>
        <v>  </v>
      </c>
      <c r="G698" s="3"/>
      <c r="H698" s="3" t="str">
        <f aca="false">CONCATENATE(" ",Q695," ",A698," ",C698," ",E698)</f>
        <v>    </v>
      </c>
      <c r="I698" s="3"/>
      <c r="J698" s="3"/>
      <c r="K698" s="3" t="str">
        <f aca="false">CONCATENATE(" ",Q695," ",A698,P695," ",C698,P695," ",E698)</f>
        <v>    </v>
      </c>
      <c r="L698" s="3"/>
      <c r="M698" s="3" t="str">
        <f aca="false">CONCATENATE(" ",Q695," ",B698," ",D698," ",E698)</f>
        <v>    </v>
      </c>
      <c r="N698" s="3" t="str">
        <f aca="false">UPPER(M698)</f>
        <v>    </v>
      </c>
      <c r="O698" s="3"/>
      <c r="P698" s="3" t="str">
        <f aca="false">CONCATENATE(" ",Q695," ",A698,P695," ",E698)</f>
        <v>   </v>
      </c>
      <c r="Q698" s="3"/>
      <c r="R698" s="1"/>
      <c r="S698" s="156" t="s">
        <v>365</v>
      </c>
      <c r="T698" s="156"/>
      <c r="U698" s="1" t="n">
        <f aca="false">IF(X699="Male","his",IF(X699="Female","her"))</f>
        <v>0</v>
      </c>
      <c r="V698" s="1"/>
      <c r="W698" s="1"/>
      <c r="X698" s="1"/>
      <c r="Y698" s="1"/>
      <c r="Z698" s="1"/>
      <c r="AA698" s="1"/>
      <c r="AB698" s="1"/>
      <c r="AC698" s="1" t="str">
        <f aca="false">IF(S699="","",".")</f>
        <v/>
      </c>
      <c r="AD698" s="1"/>
      <c r="AE698" s="1"/>
      <c r="AF698" s="1"/>
      <c r="AG698" s="1"/>
    </row>
    <row r="699" customFormat="false" ht="14.6" hidden="false" customHeight="false" outlineLevel="0" collapsed="false">
      <c r="A699" s="3"/>
      <c r="B699" s="3"/>
      <c r="C699" s="3"/>
      <c r="D699" s="3"/>
      <c r="E699" s="3"/>
      <c r="F699" s="3"/>
      <c r="G699" s="3"/>
      <c r="H699" s="3"/>
      <c r="I699" s="3"/>
      <c r="J699" s="3"/>
      <c r="K699" s="3" t="str">
        <f aca="false">CONCATENATE(A697,P694," &amp; ",A698,P695," ",C697,P694," ",E697)</f>
        <v> &amp;   </v>
      </c>
      <c r="L699" s="3"/>
      <c r="M699" s="3"/>
      <c r="N699" s="3"/>
      <c r="O699" s="3"/>
      <c r="P699" s="3" t="str">
        <f aca="false">CONCATENATE(A697,P694," &amp; ",A698,P695," ",E697)</f>
        <v> &amp;  </v>
      </c>
      <c r="Q699" s="3"/>
      <c r="R699" s="1"/>
      <c r="S699" s="180" t="str">
        <f aca="true">IF(OFFSET(INDIRECT(A692),48,0,1,1)="","",OFFSET(INDIRECT(A692),48,0,1,1))</f>
        <v/>
      </c>
      <c r="T699" s="180" t="str">
        <f aca="true">IF(OFFSET(INDIRECT(A692),48,1,1,1)="","",OFFSET(INDIRECT(A692),48,1,1,1))</f>
        <v/>
      </c>
      <c r="U699" s="3" t="str">
        <f aca="false">LEFT(T699,1)</f>
        <v/>
      </c>
      <c r="V699" s="180" t="str">
        <f aca="true">IF(OFFSET(INDIRECT(A692),48,2,1,1)="","",OFFSET(INDIRECT(A692),48,2,1,1))</f>
        <v/>
      </c>
      <c r="W699" s="180" t="str">
        <f aca="true">IF(OFFSET(INDIRECT(A692),48,3,1,1)="","",OFFSET(INDIRECT(A692),48,3,1,1))</f>
        <v/>
      </c>
      <c r="X699" s="180" t="str">
        <f aca="true">IF(OFFSET(INDIRECT(A692),48,5,1,1)="","",OFFSET(INDIRECT(A692),48,5,1,1))</f>
        <v/>
      </c>
      <c r="Y699" s="1" t="str">
        <f aca="false">CONCATENATE(S699,AC698," ",T699," ",W699)</f>
        <v>  </v>
      </c>
      <c r="Z699" s="1"/>
      <c r="AA699" s="1"/>
      <c r="AB699" s="1"/>
      <c r="AC699" s="1"/>
      <c r="AD699" s="1"/>
      <c r="AE699" s="1"/>
      <c r="AF699" s="1"/>
      <c r="AG699" s="1"/>
    </row>
    <row r="700" customFormat="false" ht="15" hidden="false" customHeight="true" outlineLevel="0" collapsed="false">
      <c r="A700" s="73" t="s">
        <v>351</v>
      </c>
      <c r="B700" s="73"/>
      <c r="C700" s="168" t="str">
        <f aca="false">CONCATENATE(AF736,AF737,AF738,AF739,AF740)</f>
        <v>  </v>
      </c>
      <c r="D700" s="168"/>
      <c r="E700" s="168"/>
      <c r="F700" s="168"/>
      <c r="G700" s="168"/>
      <c r="H700" s="168"/>
      <c r="I700" s="168"/>
      <c r="J700" s="113"/>
      <c r="K700" s="3"/>
      <c r="L700" s="1"/>
      <c r="M700" s="1"/>
      <c r="N700" s="3"/>
      <c r="O700" s="3"/>
      <c r="P700" s="3"/>
      <c r="Q700" s="3"/>
      <c r="R700" s="1"/>
      <c r="S700" s="180" t="str">
        <f aca="true">IF(OFFSET(INDIRECT(A692),51,0,1,1)="","",CONCATENATE((OFFSET(INDIRECT(A692),51,0,1,1)),", "))</f>
        <v/>
      </c>
      <c r="T700" s="180" t="str">
        <f aca="true">IF(OFFSET(INDIRECT(A692),51,1,1,1)="","",OFFSET(INDIRECT(A692),51,1,1,1))</f>
        <v/>
      </c>
      <c r="U700" s="180" t="str">
        <f aca="true">IF(OFFSET(INDIRECT(A692),51,2,1,1)="","",CONCATENATE(" ",(OFFSET(INDIRECT(A692),51,2,1,1)),", "))</f>
        <v/>
      </c>
      <c r="V700" s="180" t="str">
        <f aca="true">IF(OFFSET(INDIRECT(A692),51,3,1,1)="","",CONCATENATE((OFFSET(INDIRECT(A692),51,3,1,1)),", "))</f>
        <v/>
      </c>
      <c r="W700" s="180" t="str">
        <f aca="true">IF(OFFSET(INDIRECT(A692),51,4,1,1)="","",CONCATENATE((OFFSET(INDIRECT(A692),51,4,1,1)),", "))</f>
        <v/>
      </c>
      <c r="X700" s="180" t="str">
        <f aca="true">IF(OFFSET(INDIRECT(A692),51,5,1,1)="","",CONCATENATE((OFFSET(INDIRECT(A692),51,5,1,1)),", "))</f>
        <v/>
      </c>
      <c r="Y700" s="180" t="str">
        <f aca="true">IF(OFFSET(INDIRECT(A692),51,6,1,1)="","",OFFSET(INDIRECT(A692),51,6,1,1))</f>
        <v/>
      </c>
      <c r="Z700" s="1"/>
      <c r="AA700" s="171" t="str">
        <f aca="false">CONCATENATE(IF(S700="","",S700),IF(T700="","",T700),IF(U700="","",U700),IF(V700="","",V700),IF(W700="","",W700),IF(X700="","",X700),IF(Y700="","",Y700))</f>
        <v/>
      </c>
      <c r="AB700" s="171"/>
      <c r="AC700" s="171"/>
      <c r="AD700" s="171"/>
      <c r="AE700" s="171"/>
      <c r="AF700" s="171"/>
      <c r="AG700" s="171"/>
    </row>
    <row r="701" customFormat="false" ht="14.6" hidden="false" customHeight="false" outlineLevel="0" collapsed="false">
      <c r="A701" s="3" t="s">
        <v>352</v>
      </c>
      <c r="B701" s="3"/>
      <c r="C701" s="73" t="str">
        <f aca="false">IF(B695="Married",K699,IF(B695="Company",E697,CONCATENATE(AC736,AC737,AC738,AC739,AC740)))</f>
        <v>  </v>
      </c>
      <c r="D701" s="73"/>
      <c r="E701" s="73"/>
      <c r="F701" s="73"/>
      <c r="G701" s="73"/>
      <c r="H701" s="73"/>
      <c r="I701" s="73"/>
      <c r="J701" s="73"/>
      <c r="K701" s="1"/>
      <c r="L701" s="3"/>
      <c r="M701" s="3"/>
      <c r="N701" s="3"/>
      <c r="O701" s="3"/>
      <c r="P701" s="3" t="str">
        <f aca="false">IF(B695="Married",P699,IF(B695="Company","Sir/Madam",CONCATENATE(AH736,AH737,AH738,AH739,AH740)))</f>
        <v> </v>
      </c>
      <c r="Q701" s="3"/>
      <c r="R701" s="1"/>
      <c r="S701" s="180" t="str">
        <f aca="true">IF(OFFSET(INDIRECT(A692),51,0,1,1)="","",OFFSET(INDIRECT(A692),51,0,1,1))</f>
        <v/>
      </c>
      <c r="T701" s="180" t="str">
        <f aca="true">IF(OFFSET(INDIRECT(A692),51,1,1,1)="","",OFFSET(INDIRECT(A692),51,1,1,1))</f>
        <v/>
      </c>
      <c r="U701" s="180" t="str">
        <f aca="true">IF(OFFSET(INDIRECT(A692),51,2,1,1)="","",CONCATENATE(" ",OFFSET(INDIRECT(A692),51,2,1,1)))</f>
        <v/>
      </c>
      <c r="V701" s="180" t="str">
        <f aca="true">IF(OFFSET(INDIRECT(A692),51,3,1,1)="","",OFFSET(INDIRECT(A692),51,3,1,1))</f>
        <v/>
      </c>
      <c r="W701" s="180" t="str">
        <f aca="true">IF(OFFSET(INDIRECT(A692),51,4,1,1)="","",OFFSET(INDIRECT(A692),51,4,1,1))</f>
        <v/>
      </c>
      <c r="X701" s="180" t="str">
        <f aca="true">IF(OFFSET(INDIRECT(A692),51,5,1,1)="","",OFFSET(INDIRECT(A692),51,5,1,1))</f>
        <v/>
      </c>
      <c r="Y701" s="180" t="str">
        <f aca="true">IF(OFFSET(INDIRECT(A692),51,6,1,1)="","",OFFSET(INDIRECT(A692),51,6,1,1))</f>
        <v/>
      </c>
      <c r="Z701" s="1"/>
      <c r="AA701" s="1"/>
      <c r="AB701" s="1"/>
      <c r="AC701" s="1"/>
      <c r="AD701" s="1"/>
      <c r="AE701" s="1"/>
      <c r="AF701" s="1"/>
      <c r="AG701" s="1"/>
    </row>
    <row r="702" customFormat="false" ht="14.6" hidden="false" customHeight="false" outlineLevel="0" collapsed="false">
      <c r="A702" s="161" t="s">
        <v>356</v>
      </c>
      <c r="B702" s="3"/>
      <c r="C702" s="73" t="str">
        <f aca="false">CONCATENATE("Dear ",P701)</f>
        <v>Dear  </v>
      </c>
      <c r="D702" s="73"/>
      <c r="E702" s="73"/>
      <c r="F702" s="73"/>
      <c r="G702" s="73"/>
      <c r="H702" s="73"/>
      <c r="I702" s="73"/>
      <c r="J702" s="73"/>
      <c r="K702" s="3"/>
      <c r="L702" s="3"/>
      <c r="M702" s="3"/>
      <c r="N702" s="3"/>
      <c r="O702" s="3"/>
      <c r="P702" s="3"/>
      <c r="Q702" s="150" t="str">
        <f aca="false">IF(A704="","",", ")</f>
        <v/>
      </c>
      <c r="R702" s="1"/>
      <c r="S702" s="1"/>
      <c r="T702" s="1"/>
      <c r="U702" s="1"/>
      <c r="V702" s="1"/>
      <c r="W702" s="1"/>
      <c r="X702" s="1"/>
      <c r="Y702" s="1"/>
      <c r="Z702" s="1"/>
      <c r="AA702" s="1"/>
      <c r="AB702" s="1"/>
      <c r="AC702" s="1"/>
      <c r="AD702" s="1"/>
      <c r="AE702" s="1"/>
      <c r="AF702" s="1"/>
      <c r="AG702" s="1"/>
    </row>
    <row r="703" customFormat="false" ht="14.6" hidden="false" customHeight="false" outlineLevel="0" collapsed="false">
      <c r="A703" s="3" t="s">
        <v>25</v>
      </c>
      <c r="B703" s="3" t="s">
        <v>26</v>
      </c>
      <c r="C703" s="3" t="s">
        <v>27</v>
      </c>
      <c r="D703" s="3" t="s">
        <v>28</v>
      </c>
      <c r="E703" s="3" t="s">
        <v>29</v>
      </c>
      <c r="F703" s="3" t="s">
        <v>30</v>
      </c>
      <c r="G703" s="3" t="s">
        <v>31</v>
      </c>
      <c r="H703" s="3"/>
      <c r="I703" s="3" t="s">
        <v>359</v>
      </c>
      <c r="J703" s="3"/>
      <c r="K703" s="3"/>
      <c r="L703" s="3"/>
      <c r="M703" s="3"/>
      <c r="N703" s="3"/>
      <c r="O703" s="3"/>
      <c r="P703" s="3"/>
      <c r="Q703" s="3"/>
      <c r="R703" s="1"/>
      <c r="S703" s="164" t="str">
        <f aca="false">CONCATENATE(IF(S696="","",S696),IF(S696="","",CHAR(10)),IF(T696="","",T696),IF(U696="","",U696),IF(U696="","",CHAR(10)),IF(V696="","",V696),IF(V696="","",CHAR(10)),IF(W696="","",W696),IF(W696="","",CHAR(10)),IF(X696="","",X696),IF(X696="","",CHAR(10)),IF(Y696="","",Y696))</f>
        <v/>
      </c>
      <c r="T703" s="164"/>
      <c r="U703" s="164"/>
      <c r="V703" s="1"/>
      <c r="W703" s="176" t="str">
        <f aca="false">CONCATENATE(IF(S701="","",S701),IF(S701="","",CHAR(10)),IF(T701="","",T701),IF(U701="","",U701),IF(U701="","",CHAR(10)),IF(V701="","",V701),IF(V701="","",CHAR(10)),IF(W701="","",W701),IF(W701="","",CHAR(10)),IF(X701="","",X701),IF(X701="","",CHAR(10)),IF(Y701="","",Y701))</f>
        <v/>
      </c>
      <c r="X703" s="176"/>
      <c r="Y703" s="176"/>
      <c r="Z703" s="1"/>
      <c r="AA703" s="1"/>
      <c r="AB703" s="1"/>
      <c r="AC703" s="1"/>
      <c r="AD703" s="1"/>
      <c r="AE703" s="1"/>
      <c r="AF703" s="1"/>
      <c r="AG703" s="1"/>
    </row>
    <row r="704" customFormat="false" ht="15" hidden="false" customHeight="true" outlineLevel="0" collapsed="false">
      <c r="A704" s="39" t="str">
        <f aca="true">IF(OFFSET(INDIRECT(A692),10,0,1,1)="","",CONCATENATE((OFFSET(INDIRECT(A692),10,0,1,1)),", "))</f>
        <v/>
      </c>
      <c r="B704" s="39" t="str">
        <f aca="true">IF(OFFSET(INDIRECT(A692),10,1,1,1)="","",OFFSET(INDIRECT(A692),10,1,1,1))</f>
        <v/>
      </c>
      <c r="C704" s="39" t="str">
        <f aca="true">IF(OFFSET(INDIRECT(A692),10,2,1,1)="","",CONCATENATE(" ",OFFSET(INDIRECT(A692),10,2,1,1),", "))</f>
        <v/>
      </c>
      <c r="D704" s="39" t="str">
        <f aca="true">IF(OFFSET(INDIRECT(A692),10,3,1,1)="","",CONCATENATE((OFFSET(INDIRECT(A692),10,3,1,1)),", "))</f>
        <v/>
      </c>
      <c r="E704" s="39" t="str">
        <f aca="true">IF(OFFSET(INDIRECT(A692),10,4,1,1)="","",CONCATENATE((OFFSET(INDIRECT(A692),10,4,1,1)),", "))</f>
        <v/>
      </c>
      <c r="F704" s="39" t="str">
        <f aca="true">IF(OFFSET(INDIRECT(A692),10,5,1,1)="","",CONCATENATE((OFFSET(INDIRECT(A692),10,5,1,1)),", "))</f>
        <v/>
      </c>
      <c r="G704" s="39" t="str">
        <f aca="true">IF(OFFSET(INDIRECT(A692),10,6,1,1)="","",OFFSET(INDIRECT(A692),10,6,1,1))</f>
        <v/>
      </c>
      <c r="H704" s="3"/>
      <c r="I704" s="171" t="str">
        <f aca="false">CONCATENATE(IF(A704="","",A704),IF(B704="","",B704),IF(C704="","",C704),IF(D704="","",D704),IF(E704="","",E704),IF(F704="","",F704),IF(G704="","",G704))</f>
        <v/>
      </c>
      <c r="J704" s="171"/>
      <c r="K704" s="171"/>
      <c r="L704" s="171"/>
      <c r="M704" s="171"/>
      <c r="N704" s="171"/>
      <c r="O704" s="171"/>
      <c r="P704" s="113"/>
      <c r="Q704" s="113"/>
      <c r="R704" s="1"/>
      <c r="S704" s="164"/>
      <c r="T704" s="164"/>
      <c r="U704" s="164"/>
      <c r="V704" s="1"/>
      <c r="W704" s="176"/>
      <c r="X704" s="176"/>
      <c r="Y704" s="176"/>
      <c r="Z704" s="1"/>
      <c r="AA704" s="1"/>
      <c r="AB704" s="1"/>
      <c r="AC704" s="1"/>
      <c r="AD704" s="1"/>
      <c r="AE704" s="1"/>
      <c r="AF704" s="1"/>
      <c r="AG704" s="1"/>
    </row>
    <row r="705" customFormat="false" ht="14.6" hidden="false" customHeight="false" outlineLevel="0" collapsed="false">
      <c r="A705" s="39" t="str">
        <f aca="true">IF(OFFSET(INDIRECT(A692),10,0,1,1)="","",OFFSET(INDIRECT(A692),10,0,1,1))</f>
        <v/>
      </c>
      <c r="B705" s="39" t="str">
        <f aca="true">IF(OFFSET(INDIRECT(A692),10,1,1,1)="","",OFFSET(INDIRECT(A692),10,1,1,1))</f>
        <v/>
      </c>
      <c r="C705" s="39" t="str">
        <f aca="true">IF(OFFSET(INDIRECT(A692),10,2,1,1)="","",CONCATENATE(" ",OFFSET(INDIRECT(A692),10,2,1,1)))</f>
        <v/>
      </c>
      <c r="D705" s="39" t="str">
        <f aca="true">IF(OFFSET(INDIRECT(A692),10,3,1,1)="","",OFFSET(INDIRECT(A692),10,3,1,1))</f>
        <v/>
      </c>
      <c r="E705" s="39" t="str">
        <f aca="true">IF(OFFSET(INDIRECT(A692),10,4,1,1)="","",OFFSET(INDIRECT(A692),10,4,1,1))</f>
        <v/>
      </c>
      <c r="F705" s="39" t="str">
        <f aca="true">IF(OFFSET(INDIRECT(A692),10,5,1,1)="","",OFFSET(INDIRECT(A692),10,5,1,1))</f>
        <v/>
      </c>
      <c r="G705" s="39" t="str">
        <f aca="true">IF(OFFSET(INDIRECT(A692),10,6,1,1)="","",OFFSET(INDIRECT(A692),10,6,1,1))</f>
        <v/>
      </c>
      <c r="H705" s="3"/>
      <c r="I705" s="3"/>
      <c r="J705" s="3"/>
      <c r="K705" s="3"/>
      <c r="L705" s="174"/>
      <c r="M705" s="174"/>
      <c r="N705" s="3"/>
      <c r="O705" s="3"/>
      <c r="P705" s="3"/>
      <c r="Q705" s="3"/>
      <c r="R705" s="1"/>
      <c r="S705" s="164"/>
      <c r="T705" s="164"/>
      <c r="U705" s="164"/>
      <c r="V705" s="1"/>
      <c r="W705" s="176"/>
      <c r="X705" s="176"/>
      <c r="Y705" s="176"/>
      <c r="Z705" s="1"/>
      <c r="AA705" s="1"/>
      <c r="AB705" s="1"/>
      <c r="AC705" s="1"/>
      <c r="AD705" s="1"/>
      <c r="AE705" s="1"/>
      <c r="AF705" s="1"/>
      <c r="AG705" s="1"/>
    </row>
    <row r="706" customFormat="false" ht="14.6" hidden="false" customHeight="false" outlineLevel="0" collapsed="false">
      <c r="A706" s="3" t="s">
        <v>295</v>
      </c>
      <c r="B706" s="3"/>
      <c r="C706" s="3"/>
      <c r="D706" s="3"/>
      <c r="E706" s="3"/>
      <c r="F706" s="3"/>
      <c r="G706" s="3"/>
      <c r="H706" s="3"/>
      <c r="I706" s="3" t="s">
        <v>360</v>
      </c>
      <c r="J706" s="3"/>
      <c r="K706" s="3"/>
      <c r="L706" s="174"/>
      <c r="M706" s="174"/>
      <c r="N706" s="3"/>
      <c r="O706" s="3"/>
      <c r="P706" s="3"/>
      <c r="Q706" s="3"/>
      <c r="R706" s="1"/>
      <c r="S706" s="164"/>
      <c r="T706" s="164"/>
      <c r="U706" s="164"/>
      <c r="V706" s="1"/>
      <c r="W706" s="176"/>
      <c r="X706" s="176"/>
      <c r="Y706" s="176"/>
      <c r="Z706" s="1"/>
      <c r="AA706" s="1"/>
      <c r="AB706" s="1"/>
      <c r="AC706" s="1"/>
      <c r="AD706" s="1"/>
      <c r="AE706" s="1"/>
      <c r="AF706" s="1"/>
      <c r="AG706" s="1"/>
    </row>
    <row r="707" customFormat="false" ht="15" hidden="false" customHeight="true" outlineLevel="0" collapsed="false">
      <c r="A707" s="1" t="str">
        <f aca="false">CONCATENATE(A706,"s")</f>
        <v>Leaseholders</v>
      </c>
      <c r="B707" s="3"/>
      <c r="C707" s="3"/>
      <c r="D707" s="3"/>
      <c r="E707" s="3"/>
      <c r="F707" s="3"/>
      <c r="G707" s="3"/>
      <c r="H707" s="3"/>
      <c r="I707" s="176" t="str">
        <f aca="false">CONCATENATE(IF(A705="","",A705),IF(A705="","",CHAR(10)),IF(B705="","",B705),IF(C705="","",C705),IF(C705="","",CHAR(10)),IF(D705="","",D705),IF(D705="","",CHAR(10)),IF(E705="","",E705),IF(E705="","",CHAR(10)),IF(F705="","",F705),IF(F705="","",CHAR(10)),IF(G705="","",G705))</f>
        <v/>
      </c>
      <c r="J707" s="176"/>
      <c r="K707" s="176"/>
      <c r="L707" s="174"/>
      <c r="M707" s="174"/>
      <c r="N707" s="3"/>
      <c r="O707" s="3"/>
      <c r="P707" s="3"/>
      <c r="Q707" s="3"/>
      <c r="R707" s="1"/>
      <c r="S707" s="164"/>
      <c r="T707" s="164"/>
      <c r="U707" s="164"/>
      <c r="V707" s="1"/>
      <c r="W707" s="176"/>
      <c r="X707" s="176"/>
      <c r="Y707" s="176"/>
      <c r="Z707" s="1"/>
      <c r="AA707" s="1"/>
      <c r="AB707" s="1"/>
      <c r="AC707" s="1"/>
      <c r="AD707" s="1"/>
      <c r="AE707" s="1"/>
      <c r="AF707" s="1"/>
      <c r="AG707" s="1"/>
    </row>
    <row r="708" customFormat="false" ht="14.6" hidden="false" customHeight="false" outlineLevel="0" collapsed="false">
      <c r="A708" s="3" t="s">
        <v>70</v>
      </c>
      <c r="B708" s="3"/>
      <c r="C708" s="3"/>
      <c r="D708" s="3"/>
      <c r="E708" s="3"/>
      <c r="F708" s="3"/>
      <c r="G708" s="3"/>
      <c r="H708" s="3"/>
      <c r="I708" s="176"/>
      <c r="J708" s="176"/>
      <c r="K708" s="176"/>
      <c r="L708" s="174"/>
      <c r="M708" s="174"/>
      <c r="N708" s="3"/>
      <c r="O708" s="3"/>
      <c r="P708" s="3"/>
      <c r="Q708" s="3"/>
      <c r="R708" s="1"/>
      <c r="S708" s="164"/>
      <c r="T708" s="164"/>
      <c r="U708" s="164"/>
      <c r="V708" s="1"/>
      <c r="W708" s="176"/>
      <c r="X708" s="176"/>
      <c r="Y708" s="176"/>
      <c r="Z708" s="1"/>
      <c r="AA708" s="1"/>
      <c r="AB708" s="1"/>
      <c r="AC708" s="1"/>
      <c r="AD708" s="1"/>
      <c r="AE708" s="1"/>
      <c r="AF708" s="1"/>
      <c r="AG708" s="1"/>
    </row>
    <row r="709" customFormat="false" ht="14.6" hidden="false" customHeight="false" outlineLevel="0" collapsed="false">
      <c r="A709" s="1" t="str">
        <f aca="false">CONCATENATE(A708,"s")</f>
        <v>Freeholders</v>
      </c>
      <c r="B709" s="3"/>
      <c r="C709" s="3"/>
      <c r="D709" s="3"/>
      <c r="E709" s="3"/>
      <c r="F709" s="3"/>
      <c r="G709" s="3"/>
      <c r="H709" s="3"/>
      <c r="I709" s="176"/>
      <c r="J709" s="176"/>
      <c r="K709" s="176"/>
      <c r="L709" s="174"/>
      <c r="M709" s="174"/>
      <c r="N709" s="3"/>
      <c r="O709" s="3"/>
      <c r="P709" s="3"/>
      <c r="Q709" s="3"/>
      <c r="R709" s="1"/>
      <c r="S709" s="1"/>
      <c r="T709" s="1"/>
      <c r="U709" s="1"/>
      <c r="V709" s="1"/>
      <c r="W709" s="1"/>
      <c r="X709" s="1"/>
      <c r="Y709" s="1"/>
      <c r="Z709" s="1"/>
      <c r="AA709" s="1"/>
      <c r="AB709" s="1"/>
      <c r="AC709" s="1"/>
      <c r="AD709" s="1"/>
      <c r="AE709" s="1"/>
      <c r="AF709" s="1"/>
      <c r="AG709" s="1"/>
    </row>
    <row r="710" customFormat="false" ht="14.6" hidden="false" customHeight="false" outlineLevel="0" collapsed="false">
      <c r="A710" s="3" t="s">
        <v>329</v>
      </c>
      <c r="B710" s="3"/>
      <c r="C710" s="3"/>
      <c r="D710" s="3"/>
      <c r="E710" s="3"/>
      <c r="F710" s="3"/>
      <c r="G710" s="3"/>
      <c r="H710" s="3"/>
      <c r="I710" s="176"/>
      <c r="J710" s="176"/>
      <c r="K710" s="176"/>
      <c r="L710" s="3"/>
      <c r="M710" s="3"/>
      <c r="N710" s="3"/>
      <c r="O710" s="3"/>
      <c r="P710" s="3"/>
      <c r="Q710" s="3"/>
      <c r="R710" s="1"/>
    </row>
    <row r="711" customFormat="false" ht="14.6" hidden="false" customHeight="false" outlineLevel="0" collapsed="false">
      <c r="A711" s="1" t="str">
        <f aca="false">IF(A710="Leaseholder &amp; Freeholder","Leaseholders &amp; Freeholders")</f>
        <v>Leaseholders &amp; Freeholders</v>
      </c>
      <c r="B711" s="3"/>
      <c r="C711" s="3"/>
      <c r="D711" s="3"/>
      <c r="E711" s="3"/>
      <c r="F711" s="3"/>
      <c r="G711" s="3"/>
      <c r="H711" s="3"/>
      <c r="I711" s="176"/>
      <c r="J711" s="176"/>
      <c r="K711" s="176"/>
      <c r="L711" s="3"/>
      <c r="M711" s="3"/>
      <c r="N711" s="3"/>
      <c r="O711" s="3"/>
      <c r="P711" s="3"/>
      <c r="Q711" s="3"/>
      <c r="R711" s="1"/>
      <c r="S711" s="150" t="s">
        <v>296</v>
      </c>
      <c r="T711" s="150"/>
    </row>
    <row r="712" customFormat="false" ht="15.75" hidden="false" customHeight="true" outlineLevel="0" collapsed="false">
      <c r="A712" s="1"/>
      <c r="B712" s="3"/>
      <c r="C712" s="3"/>
      <c r="D712" s="3"/>
      <c r="E712" s="3"/>
      <c r="F712" s="3"/>
      <c r="G712" s="3"/>
      <c r="H712" s="3"/>
      <c r="I712" s="176"/>
      <c r="J712" s="176"/>
      <c r="K712" s="176"/>
      <c r="L712" s="3"/>
      <c r="M712" s="3"/>
      <c r="N712" s="3"/>
      <c r="O712" s="3"/>
      <c r="P712" s="3"/>
      <c r="Q712" s="3"/>
      <c r="R712" s="1"/>
      <c r="S712" s="181" t="str">
        <f aca="false">CONCATENATE("Under Section 1(2), subject to your written consent",CHAR(10),"it is intended to build on the line of junction of the said lands a ",Form!BR74)</f>
        <v>Under Section 1(2), subject to your written consent
it is intended to build on the line of junction of the said lands a</v>
      </c>
      <c r="T712" s="181"/>
      <c r="U712" s="181"/>
      <c r="V712" s="181"/>
      <c r="W712" s="181"/>
      <c r="X712" s="181"/>
      <c r="Y712" s="181"/>
      <c r="Z712" s="181"/>
      <c r="AA712" s="181"/>
    </row>
    <row r="713" customFormat="false" ht="14.6" hidden="false" customHeight="false" outlineLevel="0" collapsed="false">
      <c r="A713" s="1"/>
      <c r="B713" s="3"/>
      <c r="C713" s="3"/>
      <c r="D713" s="3"/>
      <c r="E713" s="3"/>
      <c r="F713" s="3"/>
      <c r="G713" s="3"/>
      <c r="H713" s="3"/>
      <c r="I713" s="3"/>
      <c r="J713" s="3"/>
      <c r="K713" s="3"/>
      <c r="L713" s="3"/>
      <c r="M713" s="3"/>
      <c r="N713" s="3"/>
      <c r="O713" s="3"/>
      <c r="P713" s="3"/>
      <c r="Q713" s="3"/>
      <c r="R713" s="1"/>
      <c r="S713" s="181"/>
      <c r="T713" s="181"/>
      <c r="U713" s="181"/>
      <c r="V713" s="181"/>
      <c r="W713" s="181"/>
      <c r="X713" s="181"/>
      <c r="Y713" s="181"/>
      <c r="Z713" s="181"/>
      <c r="AA713" s="181"/>
    </row>
    <row r="714" customFormat="false" ht="14.6" hidden="false" customHeight="false" outlineLevel="0" collapsed="false">
      <c r="A714" s="157" t="s">
        <v>366</v>
      </c>
      <c r="B714" s="157"/>
      <c r="C714" s="3"/>
      <c r="D714" s="3"/>
      <c r="E714" s="3"/>
      <c r="F714" s="3"/>
      <c r="G714" s="3"/>
      <c r="H714" s="3"/>
      <c r="I714" s="3"/>
      <c r="J714" s="3"/>
      <c r="K714" s="3"/>
      <c r="L714" s="3"/>
      <c r="M714" s="3"/>
      <c r="N714" s="3"/>
      <c r="O714" s="3"/>
      <c r="P714" s="3"/>
      <c r="Q714" s="150" t="str">
        <f aca="false">IF(A716="","",", ")</f>
        <v/>
      </c>
      <c r="R714" s="1"/>
    </row>
    <row r="715" customFormat="false" ht="14.6" hidden="false" customHeight="false" outlineLevel="0" collapsed="false">
      <c r="A715" s="3" t="s">
        <v>25</v>
      </c>
      <c r="B715" s="3" t="s">
        <v>26</v>
      </c>
      <c r="C715" s="3" t="s">
        <v>27</v>
      </c>
      <c r="D715" s="3" t="s">
        <v>28</v>
      </c>
      <c r="E715" s="3" t="s">
        <v>29</v>
      </c>
      <c r="F715" s="3" t="s">
        <v>30</v>
      </c>
      <c r="G715" s="3" t="s">
        <v>31</v>
      </c>
      <c r="H715" s="3"/>
      <c r="I715" s="3" t="s">
        <v>359</v>
      </c>
      <c r="J715" s="3"/>
      <c r="K715" s="3"/>
      <c r="L715" s="3"/>
      <c r="M715" s="3"/>
      <c r="N715" s="3"/>
      <c r="O715" s="3"/>
      <c r="P715" s="3"/>
      <c r="Q715" s="3"/>
      <c r="R715" s="1"/>
      <c r="S715" s="150" t="s">
        <v>316</v>
      </c>
      <c r="T715" s="150"/>
    </row>
    <row r="716" customFormat="false" ht="15" hidden="false" customHeight="true" outlineLevel="0" collapsed="false">
      <c r="A716" s="39" t="str">
        <f aca="true">IF(OFFSET(INDIRECT(A692),17,0,1,1)="","",CONCATENATE((OFFSET(INDIRECT(A692),17,0,1,1)),", "))</f>
        <v/>
      </c>
      <c r="B716" s="39" t="str">
        <f aca="true">IF(OFFSET(INDIRECT(A692),17,1,1,1)="","",OFFSET(INDIRECT(A692),17,1,1,1))</f>
        <v/>
      </c>
      <c r="C716" s="39" t="str">
        <f aca="true">IF(OFFSET(INDIRECT(A692),17,2,1,1)="","",CONCATENATE(" ",(OFFSET(INDIRECT(A692),17,2,1,1)),", "))</f>
        <v/>
      </c>
      <c r="D716" s="39" t="str">
        <f aca="true">IF(OFFSET(INDIRECT(A692),17,3,1,1)="","",CONCATENATE((OFFSET(INDIRECT(A692),17,3,1,1)),", "))</f>
        <v/>
      </c>
      <c r="E716" s="39" t="str">
        <f aca="true">IF(OFFSET(INDIRECT(A692),17,4,1,1)="","",CONCATENATE((OFFSET(INDIRECT(A692),17,4,1,1)),", "))</f>
        <v/>
      </c>
      <c r="F716" s="39" t="str">
        <f aca="true">IF(OFFSET(INDIRECT(A692),17,5,1,1)="","",CONCATENATE((OFFSET(INDIRECT(A692),17,5,1,1)),", "))</f>
        <v/>
      </c>
      <c r="G716" s="39" t="str">
        <f aca="true">IF(OFFSET(INDIRECT(A692),17,6,1,1)="","",OFFSET(INDIRECT(A692),17,6,1,1))</f>
        <v/>
      </c>
      <c r="H716" s="3"/>
      <c r="I716" s="171" t="str">
        <f aca="false">CONCATENATE(IF(A716="","",A716),IF(B716="","",B716),IF(C716="","",C716),IF(D716="","",D716),IF(E716="","",E716),IF(F716="","",F716),IF(G716="","",G716))</f>
        <v/>
      </c>
      <c r="J716" s="171"/>
      <c r="K716" s="171"/>
      <c r="L716" s="171"/>
      <c r="M716" s="171"/>
      <c r="N716" s="171"/>
      <c r="O716" s="171"/>
      <c r="P716" s="113"/>
      <c r="Q716" s="113"/>
      <c r="R716" s="1"/>
      <c r="S716" s="181" t="str">
        <f aca="false">CONCATENATE("Under Section 1(5)",CHAR(10),"it is intended to build on the line of junction of the said lands a wall wholly on ",$H$12," land.")</f>
        <v>Under Section 1(5)
it is intended to build on the line of junction of the said lands a wall wholly on our land.</v>
      </c>
      <c r="T716" s="181"/>
      <c r="U716" s="181"/>
      <c r="V716" s="181"/>
      <c r="W716" s="181"/>
      <c r="X716" s="181"/>
      <c r="Y716" s="181"/>
      <c r="Z716" s="181"/>
      <c r="AA716" s="181"/>
    </row>
    <row r="717" customFormat="false" ht="14.6" hidden="false" customHeight="false" outlineLevel="0" collapsed="false">
      <c r="A717" s="39" t="str">
        <f aca="true">IF(OFFSET(INDIRECT(A692),17,0,1,1)="","",OFFSET(INDIRECT(A692),17,0,1,1))</f>
        <v/>
      </c>
      <c r="B717" s="39" t="str">
        <f aca="true">IF(OFFSET(INDIRECT(A692),17,1,1,1)="","",OFFSET(INDIRECT(A692),17,1,1,1))</f>
        <v/>
      </c>
      <c r="C717" s="39" t="str">
        <f aca="true">IF(OFFSET(INDIRECT(A692),17,2,1,1)="","",CONCATENATE(" ",(OFFSET(INDIRECT(A692),17,2,1,1))))</f>
        <v/>
      </c>
      <c r="D717" s="39" t="str">
        <f aca="true">IF(OFFSET(INDIRECT(A692),17,3,1,1)="","",OFFSET(INDIRECT(A692),17,3,1,1))</f>
        <v/>
      </c>
      <c r="E717" s="39" t="str">
        <f aca="true">IF(OFFSET(INDIRECT(A692),17,4,1,1)="","",OFFSET(INDIRECT(A692),17,4,1,1))</f>
        <v/>
      </c>
      <c r="F717" s="39" t="str">
        <f aca="true">IF(OFFSET(INDIRECT(A692),17,5,1,1)="","",OFFSET(INDIRECT(A692),17,5,1,1))</f>
        <v/>
      </c>
      <c r="G717" s="39" t="str">
        <f aca="true">IF(OFFSET(INDIRECT(A692),17,6,1,1)="","",OFFSET(INDIRECT(A692),17,6,1,1))</f>
        <v/>
      </c>
      <c r="H717" s="3"/>
      <c r="I717" s="3"/>
      <c r="J717" s="3"/>
      <c r="K717" s="3"/>
      <c r="L717" s="174"/>
      <c r="M717" s="174"/>
      <c r="N717" s="3"/>
      <c r="O717" s="3"/>
      <c r="P717" s="3"/>
      <c r="Q717" s="3"/>
      <c r="R717" s="1"/>
      <c r="S717" s="181"/>
      <c r="T717" s="181"/>
      <c r="U717" s="181"/>
      <c r="V717" s="181"/>
      <c r="W717" s="181"/>
      <c r="X717" s="181"/>
      <c r="Y717" s="181"/>
      <c r="Z717" s="181"/>
      <c r="AA717" s="181"/>
    </row>
    <row r="718" customFormat="false" ht="14.6" hidden="false" customHeight="false" outlineLevel="0" collapsed="false">
      <c r="A718" s="3"/>
      <c r="B718" s="3"/>
      <c r="C718" s="3"/>
      <c r="D718" s="3"/>
      <c r="E718" s="3"/>
      <c r="F718" s="3"/>
      <c r="G718" s="3"/>
      <c r="H718" s="3"/>
      <c r="I718" s="3" t="s">
        <v>360</v>
      </c>
      <c r="J718" s="3"/>
      <c r="K718" s="3"/>
      <c r="L718" s="174"/>
      <c r="M718" s="174"/>
      <c r="N718" s="3"/>
      <c r="O718" s="3"/>
      <c r="P718" s="3"/>
      <c r="Q718" s="3"/>
      <c r="R718" s="1"/>
    </row>
    <row r="719" customFormat="false" ht="15" hidden="false" customHeight="true" outlineLevel="0" collapsed="false">
      <c r="A719" s="3"/>
      <c r="B719" s="3"/>
      <c r="C719" s="3"/>
      <c r="D719" s="3"/>
      <c r="E719" s="3"/>
      <c r="F719" s="3"/>
      <c r="G719" s="3"/>
      <c r="H719" s="3"/>
      <c r="I719" s="176" t="str">
        <f aca="false">CONCATENATE(IF(A717="","",A717),IF(A717="","",CHAR(10)),IF(B717="","",B717),IF(C717="","",C717),IF(C717="","",CHAR(10)),IF(D717="","",D717),IF(D717="","",CHAR(10)),IF(E717="","",E717),IF(E717="","",CHAR(10)),IF(F717="","",F717),IF(F717="","",CHAR(10)),IF(G717="","",G717))</f>
        <v/>
      </c>
      <c r="J719" s="176"/>
      <c r="K719" s="176"/>
      <c r="L719" s="174"/>
      <c r="M719" s="174"/>
      <c r="N719" s="3"/>
      <c r="O719" s="3"/>
      <c r="P719" s="3"/>
      <c r="Q719" s="3"/>
      <c r="R719" s="1"/>
      <c r="S719" s="150" t="s">
        <v>367</v>
      </c>
      <c r="T719" s="150"/>
      <c r="U719" s="150"/>
    </row>
    <row r="720" customFormat="false" ht="15" hidden="false" customHeight="true" outlineLevel="0" collapsed="false">
      <c r="A720" s="3"/>
      <c r="B720" s="3"/>
      <c r="C720" s="3"/>
      <c r="D720" s="3"/>
      <c r="E720" s="3"/>
      <c r="F720" s="3"/>
      <c r="G720" s="3"/>
      <c r="H720" s="3"/>
      <c r="I720" s="176"/>
      <c r="J720" s="176"/>
      <c r="K720" s="176"/>
      <c r="L720" s="174"/>
      <c r="M720" s="174"/>
      <c r="N720" s="3"/>
      <c r="O720" s="3"/>
      <c r="P720" s="3"/>
      <c r="Q720" s="3"/>
      <c r="R720" s="1"/>
      <c r="S720" s="182" t="str">
        <f aca="false">CONCATENATE(S712,CHAR(10),CHAR(10),S716)</f>
        <v>Under Section 1(2), subject to your written consent
it is intended to build on the line of junction of the said lands a 
Under Section 1(5)
it is intended to build on the line of junction of the said lands a wall wholly on our land.</v>
      </c>
      <c r="T720" s="182"/>
      <c r="U720" s="182"/>
      <c r="V720" s="182"/>
      <c r="W720" s="182"/>
      <c r="X720" s="182"/>
      <c r="Y720" s="182"/>
      <c r="Z720" s="182"/>
      <c r="AA720" s="182"/>
    </row>
    <row r="721" customFormat="false" ht="14.6" hidden="false" customHeight="false" outlineLevel="0" collapsed="false">
      <c r="A721" s="3"/>
      <c r="B721" s="3"/>
      <c r="C721" s="3"/>
      <c r="D721" s="3"/>
      <c r="E721" s="3"/>
      <c r="F721" s="3"/>
      <c r="G721" s="3"/>
      <c r="H721" s="3"/>
      <c r="I721" s="176"/>
      <c r="J721" s="176"/>
      <c r="K721" s="176"/>
      <c r="L721" s="174"/>
      <c r="M721" s="174"/>
      <c r="N721" s="3"/>
      <c r="O721" s="3"/>
      <c r="P721" s="3"/>
      <c r="Q721" s="3"/>
      <c r="R721" s="1"/>
      <c r="S721" s="182"/>
      <c r="T721" s="182"/>
      <c r="U721" s="182"/>
      <c r="V721" s="182"/>
      <c r="W721" s="182"/>
      <c r="X721" s="182"/>
      <c r="Y721" s="182"/>
      <c r="Z721" s="182"/>
      <c r="AA721" s="182"/>
    </row>
    <row r="722" customFormat="false" ht="14.6" hidden="false" customHeight="false" outlineLevel="0" collapsed="false">
      <c r="A722" s="3"/>
      <c r="B722" s="3"/>
      <c r="C722" s="3"/>
      <c r="D722" s="3"/>
      <c r="E722" s="3"/>
      <c r="F722" s="3"/>
      <c r="G722" s="3"/>
      <c r="H722" s="3"/>
      <c r="I722" s="176"/>
      <c r="J722" s="176"/>
      <c r="K722" s="176"/>
      <c r="L722" s="3"/>
      <c r="M722" s="3"/>
      <c r="N722" s="3"/>
      <c r="O722" s="3"/>
      <c r="P722" s="3"/>
      <c r="Q722" s="3"/>
      <c r="R722" s="1"/>
      <c r="S722" s="182"/>
      <c r="T722" s="182"/>
      <c r="U722" s="182"/>
      <c r="V722" s="182"/>
      <c r="W722" s="182"/>
      <c r="X722" s="182"/>
      <c r="Y722" s="182"/>
      <c r="Z722" s="182"/>
      <c r="AA722" s="182"/>
    </row>
    <row r="723" customFormat="false" ht="14.6" hidden="false" customHeight="false" outlineLevel="0" collapsed="false">
      <c r="A723" s="3"/>
      <c r="B723" s="3"/>
      <c r="C723" s="3"/>
      <c r="D723" s="3"/>
      <c r="E723" s="3"/>
      <c r="F723" s="3"/>
      <c r="G723" s="3"/>
      <c r="H723" s="3"/>
      <c r="I723" s="176"/>
      <c r="J723" s="176"/>
      <c r="K723" s="176"/>
      <c r="L723" s="3"/>
      <c r="M723" s="3"/>
      <c r="N723" s="3"/>
      <c r="O723" s="3"/>
      <c r="P723" s="3"/>
      <c r="Q723" s="3"/>
      <c r="R723" s="1"/>
      <c r="S723" s="182"/>
      <c r="T723" s="182"/>
      <c r="U723" s="182"/>
      <c r="V723" s="182"/>
      <c r="W723" s="182"/>
      <c r="X723" s="182"/>
      <c r="Y723" s="182"/>
      <c r="Z723" s="182"/>
      <c r="AA723" s="182"/>
    </row>
    <row r="724" customFormat="false" ht="14.6" hidden="false" customHeight="false" outlineLevel="0" collapsed="false">
      <c r="A724" s="3"/>
      <c r="B724" s="3"/>
      <c r="C724" s="3"/>
      <c r="D724" s="3"/>
      <c r="E724" s="3"/>
      <c r="F724" s="3"/>
      <c r="G724" s="3"/>
      <c r="H724" s="3"/>
      <c r="I724" s="176"/>
      <c r="J724" s="176"/>
      <c r="K724" s="176"/>
      <c r="L724" s="3"/>
      <c r="M724" s="3"/>
      <c r="N724" s="3"/>
      <c r="O724" s="3"/>
      <c r="P724" s="3"/>
      <c r="Q724" s="3"/>
      <c r="R724" s="1"/>
      <c r="S724" s="182"/>
      <c r="T724" s="182"/>
      <c r="U724" s="182"/>
      <c r="V724" s="182"/>
      <c r="W724" s="182"/>
      <c r="X724" s="182"/>
      <c r="Y724" s="182"/>
      <c r="Z724" s="182"/>
      <c r="AA724" s="182"/>
    </row>
    <row r="725" customFormat="false" ht="14.6" hidden="false" customHeight="false" outlineLevel="0" collapsed="false">
      <c r="A725" s="3"/>
      <c r="B725" s="3"/>
      <c r="C725" s="3"/>
      <c r="D725" s="3"/>
      <c r="E725" s="3"/>
      <c r="F725" s="3"/>
      <c r="G725" s="3"/>
      <c r="H725" s="3"/>
      <c r="I725" s="3"/>
      <c r="J725" s="3"/>
      <c r="K725" s="3"/>
      <c r="L725" s="3"/>
      <c r="M725" s="3"/>
      <c r="N725" s="3"/>
      <c r="O725" s="3"/>
      <c r="P725" s="3"/>
      <c r="Q725" s="3"/>
      <c r="R725" s="1"/>
    </row>
    <row r="726" customFormat="false" ht="14.6" hidden="false" customHeight="false" outlineLevel="0" collapsed="false">
      <c r="A726" s="157" t="s">
        <v>368</v>
      </c>
      <c r="B726" s="157"/>
      <c r="C726" s="3"/>
      <c r="D726" s="3"/>
      <c r="E726" s="3"/>
      <c r="F726" s="3"/>
      <c r="G726" s="3"/>
      <c r="H726" s="3"/>
      <c r="I726" s="3"/>
      <c r="J726" s="3"/>
      <c r="K726" s="3"/>
      <c r="L726" s="3"/>
      <c r="M726" s="3"/>
      <c r="N726" s="3"/>
      <c r="O726" s="3"/>
      <c r="P726" s="3"/>
      <c r="Q726" s="3" t="str">
        <f aca="false">IF(A728="","",", ")</f>
        <v/>
      </c>
      <c r="R726" s="1"/>
      <c r="S726" s="150" t="s">
        <v>369</v>
      </c>
      <c r="T726" s="150"/>
      <c r="U726" s="150"/>
    </row>
    <row r="727" customFormat="false" ht="14.6" hidden="false" customHeight="false" outlineLevel="0" collapsed="false">
      <c r="A727" s="3" t="s">
        <v>25</v>
      </c>
      <c r="B727" s="3" t="s">
        <v>26</v>
      </c>
      <c r="C727" s="3" t="s">
        <v>27</v>
      </c>
      <c r="D727" s="3" t="s">
        <v>28</v>
      </c>
      <c r="E727" s="3" t="s">
        <v>29</v>
      </c>
      <c r="F727" s="3" t="s">
        <v>30</v>
      </c>
      <c r="G727" s="3" t="s">
        <v>31</v>
      </c>
      <c r="H727" s="3"/>
      <c r="I727" s="3" t="s">
        <v>359</v>
      </c>
      <c r="J727" s="3"/>
      <c r="K727" s="3"/>
      <c r="L727" s="3"/>
      <c r="M727" s="3"/>
      <c r="N727" s="3"/>
      <c r="O727" s="3"/>
      <c r="P727" s="3"/>
      <c r="Q727" s="3"/>
      <c r="R727" s="1"/>
      <c r="S727" s="182" t="str">
        <f aca="false">IF(Form!BN74="Section 1(2)",S712,IF(Form!BN74="Section 1(5)",S716,IF(Form!BN74="Section 1(2), Section 1(5)",S720,"")))</f>
        <v/>
      </c>
      <c r="T727" s="182"/>
      <c r="U727" s="182"/>
      <c r="V727" s="182"/>
      <c r="W727" s="182"/>
      <c r="X727" s="182"/>
      <c r="Y727" s="182"/>
      <c r="Z727" s="182"/>
      <c r="AA727" s="182"/>
    </row>
    <row r="728" customFormat="false" ht="15" hidden="false" customHeight="true" outlineLevel="0" collapsed="false">
      <c r="A728" s="39" t="str">
        <f aca="false">IF(Form!$B$44="","",Form!$B$44)</f>
        <v/>
      </c>
      <c r="B728" s="39" t="str">
        <f aca="false">IF(Form!$C$44="","",Form!$C$44)</f>
        <v/>
      </c>
      <c r="C728" s="39" t="str">
        <f aca="false">IF(Form!$D$44="","",Form!$D$44)</f>
        <v/>
      </c>
      <c r="D728" s="39" t="str">
        <f aca="false">IF(Form!$E$44="","",Form!$E$44)</f>
        <v/>
      </c>
      <c r="E728" s="39" t="str">
        <f aca="false">IF(Form!$F$44="","",Form!$F$44)</f>
        <v/>
      </c>
      <c r="F728" s="39" t="str">
        <f aca="false">IF(Form!$G$44="","",Form!$G$44)</f>
        <v/>
      </c>
      <c r="G728" s="39" t="str">
        <f aca="false">IF(Form!$H$44="","",Form!$H$44)</f>
        <v/>
      </c>
      <c r="H728" s="3"/>
      <c r="I728" s="171" t="str">
        <f aca="false">CONCATENATE(IF(A728="","",A728),IF(B728="","",B728),IF(C728="","",C728),IF(D728="","",D728),IF(E728="","",E728),IF(F728="","",F728),IF(G728="","",G728))</f>
        <v/>
      </c>
      <c r="J728" s="171"/>
      <c r="K728" s="171"/>
      <c r="L728" s="171"/>
      <c r="M728" s="171"/>
      <c r="N728" s="171"/>
      <c r="O728" s="171"/>
      <c r="P728" s="113"/>
      <c r="Q728" s="113"/>
      <c r="R728" s="1"/>
      <c r="S728" s="182"/>
      <c r="T728" s="182"/>
      <c r="U728" s="182"/>
      <c r="V728" s="182"/>
      <c r="W728" s="182"/>
      <c r="X728" s="182"/>
      <c r="Y728" s="182"/>
      <c r="Z728" s="182"/>
      <c r="AA728" s="182"/>
    </row>
    <row r="729" customFormat="false" ht="14.6" hidden="false" customHeight="false" outlineLevel="0" collapsed="false">
      <c r="A729" s="3"/>
      <c r="B729" s="3"/>
      <c r="C729" s="3"/>
      <c r="D729" s="3"/>
      <c r="E729" s="3"/>
      <c r="F729" s="3"/>
      <c r="G729" s="3"/>
      <c r="H729" s="3"/>
      <c r="I729" s="3"/>
      <c r="J729" s="3"/>
      <c r="K729" s="3"/>
      <c r="L729" s="174"/>
      <c r="M729" s="174"/>
      <c r="N729" s="3"/>
      <c r="O729" s="3"/>
      <c r="P729" s="3"/>
      <c r="Q729" s="3"/>
      <c r="R729" s="1"/>
      <c r="S729" s="182"/>
      <c r="T729" s="182"/>
      <c r="U729" s="182"/>
      <c r="V729" s="182"/>
      <c r="W729" s="182"/>
      <c r="X729" s="182"/>
      <c r="Y729" s="182"/>
      <c r="Z729" s="182"/>
      <c r="AA729" s="182"/>
    </row>
    <row r="730" customFormat="false" ht="14.6" hidden="false" customHeight="false" outlineLevel="0" collapsed="false">
      <c r="A730" s="3"/>
      <c r="B730" s="3"/>
      <c r="C730" s="3"/>
      <c r="D730" s="3"/>
      <c r="E730" s="3"/>
      <c r="F730" s="3"/>
      <c r="G730" s="3"/>
      <c r="H730" s="3"/>
      <c r="I730" s="3" t="s">
        <v>360</v>
      </c>
      <c r="J730" s="3"/>
      <c r="K730" s="3"/>
      <c r="L730" s="174"/>
      <c r="M730" s="174"/>
      <c r="N730" s="3"/>
      <c r="O730" s="3"/>
      <c r="P730" s="3"/>
      <c r="Q730" s="3"/>
      <c r="R730" s="1"/>
      <c r="S730" s="182"/>
      <c r="T730" s="182"/>
      <c r="U730" s="182"/>
      <c r="V730" s="182"/>
      <c r="W730" s="182"/>
      <c r="X730" s="182"/>
      <c r="Y730" s="182"/>
      <c r="Z730" s="182"/>
      <c r="AA730" s="182"/>
    </row>
    <row r="731" customFormat="false" ht="15" hidden="false" customHeight="true" outlineLevel="0" collapsed="false">
      <c r="A731" s="3"/>
      <c r="B731" s="3"/>
      <c r="C731" s="3"/>
      <c r="D731" s="3"/>
      <c r="E731" s="3"/>
      <c r="F731" s="3"/>
      <c r="G731" s="3"/>
      <c r="H731" s="3"/>
      <c r="I731" s="176" t="str">
        <f aca="false">CONCATENATE(IF(A728="","",A728),IF(A728="","",CHAR(10)),IF(B728="","",B728),IF(C728="","",C728),IF(C728="","",CHAR(10)),IF(D728="","",D728),IF(D728="","",CHAR(10)),IF(E728="","",E728),IF(E728="","",CHAR(10)),IF(F728="","",F728),IF(F728="","",CHAR(10)),IF(G728="","",G728))</f>
        <v/>
      </c>
      <c r="J731" s="176"/>
      <c r="K731" s="176"/>
      <c r="L731" s="174"/>
      <c r="M731" s="174"/>
      <c r="N731" s="3"/>
      <c r="O731" s="3"/>
      <c r="P731" s="3"/>
      <c r="Q731" s="3"/>
      <c r="R731" s="1"/>
      <c r="S731" s="182"/>
      <c r="T731" s="182"/>
      <c r="U731" s="182"/>
      <c r="V731" s="182"/>
      <c r="W731" s="182"/>
      <c r="X731" s="182"/>
      <c r="Y731" s="182"/>
      <c r="Z731" s="182"/>
      <c r="AA731" s="182"/>
    </row>
    <row r="732" customFormat="false" ht="14.6" hidden="false" customHeight="false" outlineLevel="0" collapsed="false">
      <c r="A732" s="3"/>
      <c r="B732" s="3"/>
      <c r="C732" s="3"/>
      <c r="D732" s="3"/>
      <c r="E732" s="3"/>
      <c r="F732" s="3"/>
      <c r="G732" s="3"/>
      <c r="H732" s="3"/>
      <c r="I732" s="176"/>
      <c r="J732" s="176"/>
      <c r="K732" s="176"/>
      <c r="L732" s="174"/>
      <c r="M732" s="174"/>
      <c r="N732" s="3"/>
      <c r="O732" s="3"/>
      <c r="P732" s="3"/>
      <c r="Q732" s="3"/>
      <c r="R732" s="1"/>
    </row>
    <row r="733" customFormat="false" ht="14.6" hidden="false" customHeight="false" outlineLevel="0" collapsed="false">
      <c r="A733" s="3"/>
      <c r="B733" s="3"/>
      <c r="C733" s="3"/>
      <c r="D733" s="3"/>
      <c r="E733" s="3"/>
      <c r="F733" s="3"/>
      <c r="G733" s="3"/>
      <c r="H733" s="3"/>
      <c r="I733" s="176"/>
      <c r="J733" s="176"/>
      <c r="K733" s="176"/>
      <c r="L733" s="174"/>
      <c r="M733" s="174"/>
      <c r="N733" s="3"/>
      <c r="O733" s="3"/>
      <c r="P733" s="3"/>
      <c r="Q733" s="3"/>
      <c r="R733" s="1"/>
      <c r="S733" s="150" t="s">
        <v>370</v>
      </c>
      <c r="T733" s="150"/>
      <c r="U733" s="150"/>
      <c r="V733" s="183" t="str">
        <f aca="true">IF(OFFSET(INDIRECT(A692),53,5,1,1)="No","DELETE THIS PAGE WHEN MADE INTO PDF!","")</f>
        <v>DELETE THIS PAGE WHEN MADE INTO PDF!</v>
      </c>
      <c r="W733" s="183"/>
      <c r="X733" s="183"/>
      <c r="Y733" s="183"/>
      <c r="Z733" s="183"/>
      <c r="AA733" s="183"/>
    </row>
    <row r="734" customFormat="false" ht="14.6" hidden="false" customHeight="false" outlineLevel="0" collapsed="false">
      <c r="A734" s="3"/>
      <c r="B734" s="3"/>
      <c r="C734" s="3"/>
      <c r="D734" s="3"/>
      <c r="E734" s="3"/>
      <c r="F734" s="3"/>
      <c r="G734" s="3"/>
      <c r="H734" s="3"/>
      <c r="I734" s="176"/>
      <c r="J734" s="176"/>
      <c r="K734" s="176"/>
      <c r="L734" s="3"/>
      <c r="M734" s="3"/>
      <c r="N734" s="3"/>
      <c r="O734" s="3"/>
      <c r="P734" s="3"/>
      <c r="Q734" s="3"/>
      <c r="R734" s="1"/>
      <c r="S734" s="150" t="s">
        <v>371</v>
      </c>
      <c r="T734" s="150"/>
      <c r="U734" s="150"/>
      <c r="V734" s="183" t="str">
        <f aca="true">IF(OFFSET(INDIRECT(A692),62,5,1,1)="No","DELETE THIS PAGE WHEN MADE INTO PDF!","")</f>
        <v>DELETE THIS PAGE WHEN MADE INTO PDF!</v>
      </c>
      <c r="W734" s="183"/>
      <c r="X734" s="183"/>
      <c r="Y734" s="183"/>
      <c r="Z734" s="183"/>
      <c r="AA734" s="183"/>
    </row>
    <row r="735" customFormat="false" ht="14.6" hidden="false" customHeight="false" outlineLevel="0" collapsed="false">
      <c r="A735" s="3"/>
      <c r="B735" s="3"/>
      <c r="C735" s="3"/>
      <c r="D735" s="3"/>
      <c r="E735" s="3"/>
      <c r="F735" s="3"/>
      <c r="G735" s="3"/>
      <c r="H735" s="3"/>
      <c r="I735" s="176"/>
      <c r="J735" s="176"/>
      <c r="K735" s="176"/>
      <c r="L735" s="3"/>
      <c r="M735" s="3"/>
      <c r="N735" s="3"/>
      <c r="O735" s="3"/>
      <c r="P735" s="3"/>
      <c r="Q735" s="3"/>
      <c r="R735" s="1"/>
      <c r="S735" s="150" t="s">
        <v>372</v>
      </c>
      <c r="T735" s="150"/>
      <c r="U735" s="150"/>
      <c r="V735" s="183" t="str">
        <f aca="true">IF(OFFSET(INDIRECT(A692),82,5,1,1)="No","DELETE THIS PAGE WHEN MADE INTO PDF!","")</f>
        <v>DELETE THIS PAGE WHEN MADE INTO PDF!</v>
      </c>
      <c r="W735" s="183"/>
      <c r="X735" s="183"/>
      <c r="Y735" s="183"/>
      <c r="Z735" s="183"/>
      <c r="AA735" s="183"/>
    </row>
    <row r="736" customFormat="false" ht="14.6" hidden="false" customHeight="false" outlineLevel="0" collapsed="false">
      <c r="A736" s="3"/>
      <c r="B736" s="3"/>
      <c r="C736" s="3"/>
      <c r="D736" s="3"/>
      <c r="E736" s="3"/>
      <c r="F736" s="3"/>
      <c r="G736" s="3"/>
      <c r="H736" s="3"/>
      <c r="I736" s="176"/>
      <c r="J736" s="176"/>
      <c r="K736" s="176"/>
      <c r="L736" s="3"/>
      <c r="M736" s="3"/>
      <c r="N736" s="3"/>
      <c r="O736" s="3"/>
      <c r="P736" s="3"/>
      <c r="Q736" s="3"/>
      <c r="R736" s="1"/>
      <c r="S736" s="39" t="str">
        <f aca="true">IF(OFFSET(INDIRECT(A692),2,0,1,1)="","",OFFSET(INDIRECT(A692),2,0,1,1))</f>
        <v/>
      </c>
      <c r="T736" s="39" t="str">
        <f aca="true">IF(OFFSET(INDIRECT(A692),2,1,1,1)="","",OFFSET(INDIRECT(A692),2,1,1,1))</f>
        <v/>
      </c>
      <c r="U736" s="3" t="str">
        <f aca="false">LEFT(T736,1)</f>
        <v/>
      </c>
      <c r="V736" s="39" t="str">
        <f aca="true">IF(OFFSET(INDIRECT(A692),2,2,1,1)="","",OFFSET(INDIRECT(A692),2,2,1,1))</f>
        <v/>
      </c>
      <c r="W736" s="39" t="str">
        <f aca="true">IF(OFFSET(INDIRECT(A692),2,3,1,1)="","",OFFSET(INDIRECT(A692),2,3,1,1))</f>
        <v/>
      </c>
      <c r="X736" s="3" t="str">
        <f aca="false">IF(B695="Company",W736,CONCATENATE(S736,P694," ",T736," ",W736))</f>
        <v>  </v>
      </c>
      <c r="Y736" s="3"/>
      <c r="Z736" s="3" t="str">
        <f aca="false">IF(B695="Company",W736,CONCATENATE(S736," ",U736," ",W736))</f>
        <v>  </v>
      </c>
      <c r="AA736" s="3"/>
      <c r="AB736" s="3"/>
      <c r="AC736" s="3" t="str">
        <f aca="false">IF(B695="Company",W736,CONCATENATE(S736,P694," ",U736,P694," ",W736))</f>
        <v>  </v>
      </c>
      <c r="AD736" s="3"/>
      <c r="AE736" s="3" t="str">
        <f aca="false">IF(B695="Company",W736,CONCATENATE(T736," ",V736," ",W736))</f>
        <v>  </v>
      </c>
      <c r="AF736" s="3" t="str">
        <f aca="false">UPPER(AE736)</f>
        <v>  </v>
      </c>
      <c r="AG736" s="3"/>
      <c r="AH736" s="3" t="str">
        <f aca="false">IF(B695="Company",W736,CONCATENATE(S736,P694," ",W736))</f>
        <v> </v>
      </c>
      <c r="AI736" s="3"/>
      <c r="AJ736" s="1"/>
    </row>
    <row r="737" customFormat="false" ht="14.6" hidden="false" customHeight="false" outlineLevel="0" collapsed="false">
      <c r="A737" s="3"/>
      <c r="B737" s="3"/>
      <c r="C737" s="3"/>
      <c r="D737" s="3"/>
      <c r="E737" s="3"/>
      <c r="F737" s="3"/>
      <c r="G737" s="3"/>
      <c r="H737" s="3"/>
      <c r="I737" s="174"/>
      <c r="J737" s="174"/>
      <c r="K737" s="174"/>
      <c r="L737" s="3"/>
      <c r="M737" s="3"/>
      <c r="N737" s="3"/>
      <c r="O737" s="3"/>
      <c r="P737" s="3"/>
      <c r="Q737" s="3"/>
      <c r="R737" s="1"/>
      <c r="S737" s="39" t="str">
        <f aca="true">IF(OFFSET(INDIRECT(A692),3,0,1,1)="","",OFFSET(INDIRECT(A692),3,0,1,1))</f>
        <v/>
      </c>
      <c r="T737" s="39" t="str">
        <f aca="true">IF(OFFSET(INDIRECT(A692),3,1,1,1)="","",OFFSET(INDIRECT(A692),3,1,1,1))</f>
        <v/>
      </c>
      <c r="U737" s="3" t="str">
        <f aca="false">LEFT(T737,1)</f>
        <v/>
      </c>
      <c r="V737" s="39" t="str">
        <f aca="true">IF(OFFSET(INDIRECT(A692),3,2,1,1)="","",OFFSET(INDIRECT(A692),3,2,1,1))</f>
        <v/>
      </c>
      <c r="W737" s="39" t="str">
        <f aca="true">IF(OFFSET(INDIRECT(A692),3,3,1,1)="","",OFFSET(INDIRECT(A692),3,3,1,1))</f>
        <v/>
      </c>
      <c r="X737" s="3" t="str">
        <f aca="false">IF(W737="","",CONCATENATE(S737,P694," ",T737," ",W737))</f>
        <v/>
      </c>
      <c r="Y737" s="3"/>
      <c r="Z737" s="3" t="str">
        <f aca="false">IF(W737="","",CONCATENATE(" ",Q720," ",S737," ",U737," ",W737))</f>
        <v/>
      </c>
      <c r="AA737" s="3"/>
      <c r="AB737" s="3"/>
      <c r="AC737" s="3" t="str">
        <f aca="false">IF(W737="","",IF(W738="",CONCATENATE(" ",$Q$39," ",S737,$P$38," ",U737,$P$38," ",W737),CONCATENATE(", ",S737,$P$38," ",U737,$P$38," ",W737)))</f>
        <v/>
      </c>
      <c r="AD737" s="3"/>
      <c r="AE737" s="3" t="str">
        <f aca="false">IF(W737="","",CONCATENATE(" ",Q695," ",T737," ",V737," ",W737))</f>
        <v/>
      </c>
      <c r="AF737" s="3" t="str">
        <f aca="false">UPPER(AE737)</f>
        <v/>
      </c>
      <c r="AG737" s="3"/>
      <c r="AH737" s="3" t="str">
        <f aca="false">IF(W737="","",IF(W738="",CONCATENATE(" ",Q695," ",S737,P694," ",W737),CONCATENATE(", ",S737,P694," ",W737)))</f>
        <v/>
      </c>
      <c r="AI737" s="3"/>
      <c r="AJ737" s="1"/>
    </row>
    <row r="738" customFormat="false" ht="14.6" hidden="false" customHeight="false" outlineLevel="0" collapsed="false">
      <c r="A738" s="157" t="s">
        <v>373</v>
      </c>
      <c r="B738" s="157"/>
      <c r="C738" s="3"/>
      <c r="D738" s="3"/>
      <c r="E738" s="3"/>
      <c r="F738" s="3"/>
      <c r="G738" s="3"/>
      <c r="H738" s="3"/>
      <c r="I738" s="3"/>
      <c r="J738" s="3"/>
      <c r="K738" s="3"/>
      <c r="L738" s="3"/>
      <c r="M738" s="3"/>
      <c r="N738" s="3"/>
      <c r="O738" s="3"/>
      <c r="P738" s="3"/>
      <c r="Q738" s="3" t="str">
        <f aca="false">IF(A740="","",", ")</f>
        <v/>
      </c>
      <c r="R738" s="1"/>
      <c r="S738" s="39" t="str">
        <f aca="true">IF(OFFSET(INDIRECT(A692),4,0,1,1)="","",OFFSET(INDIRECT(A692),4,0,1,1))</f>
        <v/>
      </c>
      <c r="T738" s="39" t="str">
        <f aca="true">IF(OFFSET(INDIRECT(A692),4,1,1,1)="","",OFFSET(INDIRECT(A692),4,1,1,1))</f>
        <v/>
      </c>
      <c r="U738" s="3" t="str">
        <f aca="false">LEFT(T738,1)</f>
        <v/>
      </c>
      <c r="V738" s="39" t="str">
        <f aca="true">IF(OFFSET(INDIRECT(A692),4,2,1,1)="","",OFFSET(INDIRECT(A692),4,2,1,1))</f>
        <v/>
      </c>
      <c r="W738" s="39" t="str">
        <f aca="true">IF(OFFSET(INDIRECT(A692),4,3,1,1)="","",OFFSET(INDIRECT(A692),4,3,1,1))</f>
        <v/>
      </c>
      <c r="X738" s="3" t="str">
        <f aca="false">IF(W738="","",CONCATENATE(S738,P694," ",T738," ",W738))</f>
        <v/>
      </c>
      <c r="Y738" s="3"/>
      <c r="Z738" s="3" t="str">
        <f aca="false">IF(W738="","",CONCATENATE(" ",Q720," ",S738," ",U738," ",W738))</f>
        <v/>
      </c>
      <c r="AA738" s="3"/>
      <c r="AB738" s="3"/>
      <c r="AC738" s="3" t="str">
        <f aca="false">IF(W738="","",IF(W739="",CONCATENATE(" ",Q695," ",S738,P694," ",U738,P694," ",W738),CONCATENATE(", ",S738,P694," ",U738,P694," ",W738)))</f>
        <v/>
      </c>
      <c r="AD738" s="3"/>
      <c r="AE738" s="3" t="str">
        <f aca="false">IF(W738="","",CONCATENATE(" ",Q695," ",T738," ",V738," ",W738))</f>
        <v/>
      </c>
      <c r="AF738" s="3" t="str">
        <f aca="false">UPPER(AE738)</f>
        <v/>
      </c>
      <c r="AG738" s="3"/>
      <c r="AH738" s="3" t="str">
        <f aca="false">IF(W738="","",IF(W739="",CONCATENATE(" ",Q695," ",S738,P694," ",W738),CONCATENATE(", ",S738,P694," ",W738)))</f>
        <v/>
      </c>
      <c r="AI738" s="3"/>
      <c r="AJ738" s="1"/>
    </row>
    <row r="739" customFormat="false" ht="14.6" hidden="false" customHeight="false" outlineLevel="0" collapsed="false">
      <c r="A739" s="3" t="s">
        <v>25</v>
      </c>
      <c r="B739" s="3" t="s">
        <v>26</v>
      </c>
      <c r="C739" s="3" t="s">
        <v>27</v>
      </c>
      <c r="D739" s="3" t="s">
        <v>28</v>
      </c>
      <c r="E739" s="3" t="s">
        <v>29</v>
      </c>
      <c r="F739" s="3" t="s">
        <v>30</v>
      </c>
      <c r="G739" s="3" t="s">
        <v>31</v>
      </c>
      <c r="H739" s="3"/>
      <c r="I739" s="3" t="s">
        <v>359</v>
      </c>
      <c r="J739" s="3"/>
      <c r="K739" s="3"/>
      <c r="L739" s="3"/>
      <c r="M739" s="3"/>
      <c r="N739" s="3"/>
      <c r="O739" s="3"/>
      <c r="P739" s="3"/>
      <c r="Q739" s="3"/>
      <c r="R739" s="1"/>
      <c r="S739" s="39" t="str">
        <f aca="true">IF(OFFSET(INDIRECT(A692),5,0,1,1)="","",OFFSET(INDIRECT(A692),5,0,1,1))</f>
        <v/>
      </c>
      <c r="T739" s="39" t="str">
        <f aca="true">IF(OFFSET(INDIRECT(A692),5,1,1,1)="","",OFFSET(INDIRECT(A692),5,1,1,1))</f>
        <v/>
      </c>
      <c r="U739" s="3" t="str">
        <f aca="false">LEFT(T739,1)</f>
        <v/>
      </c>
      <c r="V739" s="39" t="str">
        <f aca="true">IF(OFFSET(INDIRECT(A692),5,2,1,1)="","",OFFSET(INDIRECT(A692),5,2,1,1))</f>
        <v/>
      </c>
      <c r="W739" s="39" t="str">
        <f aca="true">IF(OFFSET(INDIRECT(A692),5,3,1,1)="","",OFFSET(INDIRECT(A692),5,3,1,1))</f>
        <v/>
      </c>
      <c r="X739" s="3" t="str">
        <f aca="false">IF(W739="","",CONCATENATE(S739,P694," ",T739," ",W739))</f>
        <v/>
      </c>
      <c r="Y739" s="3"/>
      <c r="Z739" s="3" t="str">
        <f aca="false">IF(W739="","",CONCATENATE(" ",Q720," ",S739," ",U739," ",W739))</f>
        <v/>
      </c>
      <c r="AA739" s="3"/>
      <c r="AB739" s="3"/>
      <c r="AC739" s="3" t="str">
        <f aca="false">IF(W739="","",IF(W740="",CONCATENATE(" ",Q695," ",S739,P694," ",U739,P694," ",W739),CONCATENATE(", ",S739,P694," ",U739,P694," ",W739)))</f>
        <v/>
      </c>
      <c r="AD739" s="3"/>
      <c r="AE739" s="3" t="str">
        <f aca="false">IF(W739="","",CONCATENATE(" ",Q695," ",T739," ",V739," ",W739))</f>
        <v/>
      </c>
      <c r="AF739" s="3" t="str">
        <f aca="false">UPPER(AE739)</f>
        <v/>
      </c>
      <c r="AG739" s="3"/>
      <c r="AH739" s="3" t="str">
        <f aca="false">IF(W739="","",IF(W740="",CONCATENATE(" ",Q695," ",S739,P694," ",W739),CONCATENATE(", ",S739,P694," ",W739)))</f>
        <v/>
      </c>
      <c r="AI739" s="3"/>
      <c r="AJ739" s="1"/>
    </row>
    <row r="740" customFormat="false" ht="15" hidden="false" customHeight="true" outlineLevel="0" collapsed="false">
      <c r="A740" s="39" t="str">
        <f aca="false">IF(Form!$B$61="","",Form!$B$61)</f>
        <v/>
      </c>
      <c r="B740" s="39" t="str">
        <f aca="false">IF(Form!$C$61="","",Form!$C$61)</f>
        <v/>
      </c>
      <c r="C740" s="39" t="str">
        <f aca="false">IF(Form!$D$61="","",Form!$D$61)</f>
        <v/>
      </c>
      <c r="D740" s="39" t="str">
        <f aca="false">IF(Form!$E$61="","",Form!$E$61)</f>
        <v/>
      </c>
      <c r="E740" s="39" t="str">
        <f aca="false">IF(Form!$F$61="","",Form!$F$61)</f>
        <v/>
      </c>
      <c r="F740" s="39" t="str">
        <f aca="false">IF(Form!$G$61="","",Form!$G$61)</f>
        <v/>
      </c>
      <c r="G740" s="39" t="str">
        <f aca="false">IF(Form!$H$61="","",Form!$H$61)</f>
        <v/>
      </c>
      <c r="H740" s="3"/>
      <c r="I740" s="171" t="str">
        <f aca="false">CONCATENATE(IF(A740="","",A740),IF(B740="","",B740),IF(C740="","",C740),IF(D740="","",D740),IF(E740="","",E740),IF(F740="","",F740),IF(G740="","",G740))</f>
        <v/>
      </c>
      <c r="J740" s="171"/>
      <c r="K740" s="171"/>
      <c r="L740" s="171"/>
      <c r="M740" s="171"/>
      <c r="N740" s="171"/>
      <c r="O740" s="171"/>
      <c r="P740" s="113"/>
      <c r="Q740" s="113"/>
      <c r="R740" s="1"/>
      <c r="S740" s="39" t="str">
        <f aca="true">IF(OFFSET(INDIRECT(A692),6,0,1,1)="","",OFFSET(INDIRECT(A692),6,0,1,1))</f>
        <v/>
      </c>
      <c r="T740" s="39" t="str">
        <f aca="true">IF(OFFSET(INDIRECT(A692),6,1,1,1)="","",OFFSET(INDIRECT(A692),6,1,1,1))</f>
        <v/>
      </c>
      <c r="U740" s="3" t="str">
        <f aca="false">LEFT(T740,1)</f>
        <v/>
      </c>
      <c r="V740" s="39" t="str">
        <f aca="true">IF(OFFSET(INDIRECT(A692),6,2,1,1)="","",OFFSET(INDIRECT(A692),6,2,1,1))</f>
        <v/>
      </c>
      <c r="W740" s="39" t="str">
        <f aca="true">IF(OFFSET(INDIRECT(A692),6,3,1,1)="","",OFFSET(INDIRECT(A692),6,3,1,1))</f>
        <v/>
      </c>
      <c r="X740" s="3" t="str">
        <f aca="false">IF(W740="","",CONCATENATE(S740,P694," ",T740," ",W740))</f>
        <v/>
      </c>
      <c r="Y740" s="3"/>
      <c r="Z740" s="3" t="str">
        <f aca="false">IF(W740="","",CONCATENATE(" ",Q720," ",S740," ",U740," ",W740))</f>
        <v/>
      </c>
      <c r="AA740" s="3"/>
      <c r="AB740" s="3"/>
      <c r="AC740" s="3" t="str">
        <f aca="false">IF(W740="","",IF(W741="",CONCATENATE(" ",Q695," ",S740,P694," ",U740,P694," ",W740),CONCATENATE(", ",S740,P694," ",U740,P694," ",W740)))</f>
        <v/>
      </c>
      <c r="AD740" s="3"/>
      <c r="AE740" s="3" t="str">
        <f aca="false">IF(W740="","",CONCATENATE(" ",Q695," ",T740," ",V740," ",W740))</f>
        <v/>
      </c>
      <c r="AF740" s="3" t="str">
        <f aca="false">UPPER(AE740)</f>
        <v/>
      </c>
      <c r="AG740" s="3"/>
      <c r="AH740" s="3" t="str">
        <f aca="false">IF(W740="","",IF(W741="",CONCATENATE(" ",Q695," ",S740,P694," ",W740),CONCATENATE(", ",S740,P694," ",W740)))</f>
        <v/>
      </c>
      <c r="AI740" s="3"/>
      <c r="AJ740" s="1"/>
    </row>
    <row r="741" customFormat="false" ht="14.6" hidden="false" customHeight="false" outlineLevel="0" collapsed="false">
      <c r="A741" s="3"/>
      <c r="B741" s="3"/>
      <c r="C741" s="3"/>
      <c r="D741" s="3"/>
      <c r="E741" s="3"/>
      <c r="F741" s="3"/>
      <c r="G741" s="3"/>
      <c r="H741" s="3"/>
      <c r="I741" s="3"/>
      <c r="J741" s="3"/>
      <c r="K741" s="3"/>
      <c r="L741" s="174"/>
      <c r="M741" s="174"/>
      <c r="N741" s="3"/>
      <c r="O741" s="3"/>
      <c r="P741" s="3"/>
      <c r="Q741" s="3"/>
      <c r="R741" s="1"/>
      <c r="S741" s="184" t="str">
        <f aca="true">IF(OFFSET(INDIRECT(A692),55,0,1,1)="","",OFFSET(INDIRECT(A692),55,0,1,1))</f>
        <v/>
      </c>
      <c r="T741" s="184"/>
    </row>
    <row r="742" customFormat="false" ht="14.6" hidden="false" customHeight="false" outlineLevel="0" collapsed="false">
      <c r="A742" s="3"/>
      <c r="B742" s="3"/>
      <c r="C742" s="3"/>
      <c r="D742" s="3"/>
      <c r="E742" s="3"/>
      <c r="F742" s="3"/>
      <c r="G742" s="3"/>
      <c r="H742" s="3"/>
      <c r="I742" s="3" t="s">
        <v>360</v>
      </c>
      <c r="J742" s="3"/>
      <c r="K742" s="3"/>
      <c r="L742" s="174"/>
      <c r="M742" s="174"/>
      <c r="N742" s="3"/>
      <c r="O742" s="3"/>
      <c r="P742" s="3"/>
      <c r="Q742" s="3"/>
      <c r="R742" s="1"/>
      <c r="S742" s="184" t="str">
        <f aca="true">IF(OFFSET(INDIRECT(A692),63,3,1,1)="","",OFFSET(INDIRECT(A692),63,3,1,1))</f>
        <v/>
      </c>
      <c r="T742" s="184"/>
    </row>
    <row r="743" customFormat="false" ht="15" hidden="false" customHeight="true" outlineLevel="0" collapsed="false">
      <c r="A743" s="3"/>
      <c r="B743" s="3"/>
      <c r="C743" s="3"/>
      <c r="D743" s="3"/>
      <c r="E743" s="3"/>
      <c r="F743" s="3"/>
      <c r="G743" s="3"/>
      <c r="H743" s="3"/>
      <c r="I743" s="176" t="str">
        <f aca="false">CONCATENATE(IF(A740="","",A740),IF(A740="","",CHAR(10)),IF(B740="","",B740),IF(C740="","",C740),IF(C740="","",CHAR(10)),IF(D740="","",D740),IF(D740="","",CHAR(10)),IF(E740="","",E740),IF(E740="","",CHAR(10)),IF(F740="","",F740),IF(F740="","",CHAR(10)),IF(G740="","",G740))</f>
        <v/>
      </c>
      <c r="J743" s="176"/>
      <c r="K743" s="176"/>
      <c r="L743" s="174"/>
      <c r="M743" s="174"/>
      <c r="N743" s="3"/>
      <c r="O743" s="3"/>
      <c r="P743" s="3"/>
      <c r="Q743" s="3"/>
      <c r="R743" s="1"/>
      <c r="S743" s="184" t="str">
        <f aca="true">IF(OFFSET(INDIRECT(A692),83,5,1,1)="","",OFFSET(INDIRECT(A692),83,5,1,1))</f>
        <v/>
      </c>
      <c r="T743" s="184"/>
    </row>
    <row r="744" customFormat="false" ht="14.6" hidden="false" customHeight="false" outlineLevel="0" collapsed="false">
      <c r="A744" s="3"/>
      <c r="B744" s="3"/>
      <c r="C744" s="3"/>
      <c r="D744" s="3"/>
      <c r="E744" s="3"/>
      <c r="F744" s="3"/>
      <c r="G744" s="3"/>
      <c r="H744" s="3"/>
      <c r="I744" s="176"/>
      <c r="J744" s="176"/>
      <c r="K744" s="176"/>
      <c r="L744" s="174"/>
      <c r="M744" s="174"/>
      <c r="N744" s="3"/>
      <c r="O744" s="3"/>
      <c r="P744" s="3"/>
      <c r="Q744" s="3"/>
      <c r="R744" s="1"/>
      <c r="S744" s="184"/>
      <c r="T744" s="184"/>
    </row>
    <row r="745" customFormat="false" ht="14.6" hidden="false" customHeight="false" outlineLevel="0" collapsed="false">
      <c r="A745" s="3"/>
      <c r="B745" s="3"/>
      <c r="C745" s="3"/>
      <c r="D745" s="3"/>
      <c r="E745" s="3"/>
      <c r="F745" s="3"/>
      <c r="G745" s="3"/>
      <c r="H745" s="3"/>
      <c r="I745" s="176"/>
      <c r="J745" s="176"/>
      <c r="K745" s="176"/>
      <c r="L745" s="174"/>
      <c r="M745" s="174"/>
      <c r="N745" s="3"/>
      <c r="O745" s="3"/>
      <c r="P745" s="3"/>
      <c r="Q745" s="3"/>
      <c r="R745" s="1"/>
      <c r="S745" s="185" t="str">
        <f aca="false">CONCATENATE(IF(S741="","",CONCATENATE(S741,", ")),IF(S742="","",CONCATENATE(S742,", ")),IF(S743="","",CONCATENATE(S743,", ")))</f>
        <v/>
      </c>
      <c r="T745" s="185"/>
      <c r="U745" s="185"/>
      <c r="V745" s="185"/>
      <c r="W745" s="185"/>
      <c r="X745" s="185"/>
    </row>
    <row r="746" customFormat="false" ht="14.6" hidden="false" customHeight="false" outlineLevel="0" collapsed="false">
      <c r="A746" s="3"/>
      <c r="B746" s="3"/>
      <c r="C746" s="3"/>
      <c r="D746" s="3"/>
      <c r="E746" s="3"/>
      <c r="F746" s="3"/>
      <c r="G746" s="3"/>
      <c r="H746" s="3"/>
      <c r="I746" s="176"/>
      <c r="J746" s="176"/>
      <c r="K746" s="176"/>
      <c r="L746" s="3"/>
      <c r="M746" s="3"/>
      <c r="N746" s="3"/>
      <c r="O746" s="3"/>
      <c r="P746" s="3"/>
      <c r="Q746" s="3"/>
      <c r="R746" s="1"/>
    </row>
    <row r="747" customFormat="false" ht="14.6" hidden="false" customHeight="false" outlineLevel="0" collapsed="false">
      <c r="A747" s="3"/>
      <c r="B747" s="3"/>
      <c r="C747" s="3"/>
      <c r="D747" s="3"/>
      <c r="E747" s="3"/>
      <c r="F747" s="3"/>
      <c r="G747" s="3"/>
      <c r="H747" s="3"/>
      <c r="I747" s="176"/>
      <c r="J747" s="176"/>
      <c r="K747" s="176"/>
      <c r="L747" s="3"/>
      <c r="M747" s="3"/>
      <c r="N747" s="3"/>
      <c r="O747" s="3"/>
      <c r="P747" s="3"/>
      <c r="Q747" s="3"/>
      <c r="R747" s="1"/>
    </row>
    <row r="748" customFormat="false" ht="14.6" hidden="false" customHeight="false" outlineLevel="0" collapsed="false">
      <c r="A748" s="3"/>
      <c r="B748" s="3"/>
      <c r="C748" s="3"/>
      <c r="D748" s="3"/>
      <c r="E748" s="3"/>
      <c r="F748" s="3"/>
      <c r="G748" s="3"/>
      <c r="H748" s="3"/>
      <c r="I748" s="176"/>
      <c r="J748" s="176"/>
      <c r="K748" s="176"/>
      <c r="L748" s="3"/>
      <c r="M748" s="3"/>
      <c r="N748" s="3"/>
      <c r="O748" s="3"/>
      <c r="P748" s="3"/>
      <c r="Q748" s="3"/>
      <c r="R748" s="1"/>
    </row>
    <row r="749" customFormat="false" ht="14.6" hidden="false" customHeight="false" outlineLevel="0" collapsed="false">
      <c r="A749" s="3"/>
      <c r="B749" s="3"/>
      <c r="C749" s="3"/>
      <c r="D749" s="3"/>
      <c r="E749" s="3"/>
      <c r="F749" s="3"/>
      <c r="G749" s="3"/>
      <c r="H749" s="3"/>
      <c r="I749" s="174"/>
      <c r="J749" s="174"/>
      <c r="K749" s="174"/>
      <c r="L749" s="3"/>
      <c r="M749" s="3"/>
      <c r="N749" s="3"/>
      <c r="O749" s="3"/>
      <c r="P749" s="3"/>
      <c r="Q749" s="3"/>
      <c r="R749" s="1"/>
    </row>
    <row r="750" customFormat="false" ht="14.6" hidden="false" customHeight="false" outlineLevel="0" collapsed="false">
      <c r="A750" s="157" t="s">
        <v>374</v>
      </c>
      <c r="B750" s="157"/>
      <c r="C750" s="3"/>
      <c r="D750" s="3"/>
      <c r="E750" s="3"/>
      <c r="F750" s="3"/>
      <c r="G750" s="3"/>
      <c r="H750" s="3"/>
      <c r="I750" s="3"/>
      <c r="J750" s="3"/>
      <c r="K750" s="3"/>
      <c r="L750" s="3"/>
      <c r="M750" s="3"/>
      <c r="N750" s="3"/>
      <c r="O750" s="3"/>
      <c r="P750" s="3"/>
      <c r="Q750" s="3" t="str">
        <f aca="false">IF(A752="","",", ")</f>
        <v>,</v>
      </c>
      <c r="R750" s="1"/>
    </row>
    <row r="751" customFormat="false" ht="14.6" hidden="false" customHeight="false" outlineLevel="0" collapsed="false">
      <c r="A751" s="3" t="s">
        <v>25</v>
      </c>
      <c r="B751" s="3" t="s">
        <v>26</v>
      </c>
      <c r="C751" s="3" t="s">
        <v>27</v>
      </c>
      <c r="D751" s="3" t="s">
        <v>28</v>
      </c>
      <c r="E751" s="3" t="s">
        <v>29</v>
      </c>
      <c r="F751" s="3" t="s">
        <v>30</v>
      </c>
      <c r="G751" s="3" t="s">
        <v>31</v>
      </c>
      <c r="H751" s="3"/>
      <c r="I751" s="3" t="s">
        <v>359</v>
      </c>
      <c r="J751" s="3"/>
      <c r="K751" s="3"/>
      <c r="L751" s="3"/>
      <c r="M751" s="3"/>
      <c r="N751" s="3"/>
      <c r="O751" s="3"/>
      <c r="P751" s="3"/>
      <c r="Q751" s="3"/>
      <c r="R751" s="1"/>
    </row>
    <row r="752" customFormat="false" ht="15" hidden="false" customHeight="true" outlineLevel="0" collapsed="false">
      <c r="A752" s="39" t="str">
        <f aca="false">IF(Form!$B$65="","",Form!$B$65)</f>
        <v>Third Surveyor</v>
      </c>
      <c r="B752" s="39" t="str">
        <f aca="false">IF(Form!$C$65="","",Form!$C$65)</f>
        <v/>
      </c>
      <c r="C752" s="39" t="str">
        <f aca="false">IF(Form!$D$65="","",Form!$D$65)</f>
        <v/>
      </c>
      <c r="D752" s="39" t="str">
        <f aca="false">IF(Form!$E$65="","",Form!$E$65)</f>
        <v/>
      </c>
      <c r="E752" s="39" t="str">
        <f aca="false">IF(Form!$F$65="","",Form!$F$65)</f>
        <v/>
      </c>
      <c r="F752" s="39" t="str">
        <f aca="false">IF(Form!$G$65="","",Form!$G$65)</f>
        <v/>
      </c>
      <c r="G752" s="39" t="str">
        <f aca="false">IF(Form!$H$65="","",Form!$H$65)</f>
        <v/>
      </c>
      <c r="H752" s="3"/>
      <c r="I752" s="171" t="str">
        <f aca="false">CONCATENATE(IF(A752="","",A752),IF(B752="","",B752),IF(C752="","",C752),IF(D752="","",D752),IF(E752="","",E752),IF(F752="","",F752),IF(G752="","",G752))</f>
        <v>Third Surveyor</v>
      </c>
      <c r="J752" s="171"/>
      <c r="K752" s="171"/>
      <c r="L752" s="171"/>
      <c r="M752" s="171"/>
      <c r="N752" s="171"/>
      <c r="O752" s="171"/>
      <c r="P752" s="113"/>
      <c r="Q752" s="113"/>
      <c r="R752" s="1"/>
    </row>
    <row r="753" customFormat="false" ht="14.6" hidden="false" customHeight="false" outlineLevel="0" collapsed="false">
      <c r="A753" s="3"/>
      <c r="B753" s="3"/>
      <c r="C753" s="3"/>
      <c r="D753" s="3"/>
      <c r="E753" s="3"/>
      <c r="F753" s="3"/>
      <c r="G753" s="3"/>
      <c r="H753" s="3"/>
      <c r="I753" s="3"/>
      <c r="J753" s="3"/>
      <c r="K753" s="3"/>
      <c r="L753" s="174"/>
      <c r="M753" s="174"/>
      <c r="N753" s="3"/>
      <c r="O753" s="3"/>
      <c r="P753" s="3"/>
      <c r="Q753" s="3"/>
      <c r="R753" s="1"/>
    </row>
    <row r="754" customFormat="false" ht="14.6" hidden="false" customHeight="false" outlineLevel="0" collapsed="false">
      <c r="A754" s="3"/>
      <c r="B754" s="3"/>
      <c r="C754" s="3"/>
      <c r="D754" s="3"/>
      <c r="E754" s="3"/>
      <c r="F754" s="3"/>
      <c r="G754" s="3"/>
      <c r="H754" s="3"/>
      <c r="I754" s="3" t="s">
        <v>360</v>
      </c>
      <c r="J754" s="3"/>
      <c r="K754" s="3"/>
      <c r="L754" s="174"/>
      <c r="M754" s="174"/>
      <c r="N754" s="3"/>
      <c r="O754" s="3"/>
      <c r="P754" s="3"/>
      <c r="Q754" s="3"/>
      <c r="R754" s="1"/>
    </row>
    <row r="755" customFormat="false" ht="15" hidden="false" customHeight="true" outlineLevel="0" collapsed="false">
      <c r="A755" s="3"/>
      <c r="B755" s="3"/>
      <c r="C755" s="3"/>
      <c r="D755" s="3"/>
      <c r="E755" s="3"/>
      <c r="F755" s="3"/>
      <c r="G755" s="3"/>
      <c r="H755" s="3"/>
      <c r="I755" s="176" t="str">
        <f aca="false">CONCATENATE(IF(A752="","",A752),IF(A752="","",CHAR(10)),IF(B752="","",B752),IF(C752="","",C752),IF(C752="","",CHAR(10)),IF(D752="","",D752),IF(D752="","",CHAR(10)),IF(E752="","",E752),IF(E752="","",CHAR(10)),IF(F752="","",F752),IF(F752="","",CHAR(10)),IF(G752="","",G752))</f>
        <v>Third Surveyor</v>
      </c>
      <c r="J755" s="176"/>
      <c r="K755" s="176"/>
      <c r="L755" s="174"/>
      <c r="M755" s="174"/>
      <c r="N755" s="3"/>
      <c r="O755" s="3"/>
      <c r="P755" s="3"/>
      <c r="Q755" s="3"/>
      <c r="R755" s="1"/>
    </row>
    <row r="756" customFormat="false" ht="14.6" hidden="false" customHeight="false" outlineLevel="0" collapsed="false">
      <c r="A756" s="3"/>
      <c r="B756" s="3"/>
      <c r="C756" s="3"/>
      <c r="D756" s="3"/>
      <c r="E756" s="3"/>
      <c r="F756" s="3"/>
      <c r="G756" s="3"/>
      <c r="H756" s="3"/>
      <c r="I756" s="176"/>
      <c r="J756" s="176"/>
      <c r="K756" s="176"/>
      <c r="L756" s="174"/>
      <c r="M756" s="174"/>
      <c r="N756" s="3"/>
      <c r="O756" s="3"/>
      <c r="P756" s="3"/>
      <c r="Q756" s="3"/>
      <c r="R756" s="1"/>
    </row>
    <row r="757" customFormat="false" ht="14.6" hidden="false" customHeight="false" outlineLevel="0" collapsed="false">
      <c r="A757" s="3"/>
      <c r="B757" s="3"/>
      <c r="C757" s="3"/>
      <c r="D757" s="3"/>
      <c r="E757" s="3"/>
      <c r="F757" s="3"/>
      <c r="G757" s="3"/>
      <c r="H757" s="3"/>
      <c r="I757" s="176"/>
      <c r="J757" s="176"/>
      <c r="K757" s="176"/>
      <c r="L757" s="174"/>
      <c r="M757" s="174"/>
      <c r="N757" s="3"/>
      <c r="O757" s="3"/>
      <c r="P757" s="3"/>
      <c r="Q757" s="3"/>
      <c r="R757" s="1"/>
    </row>
    <row r="758" customFormat="false" ht="14.6" hidden="false" customHeight="false" outlineLevel="0" collapsed="false">
      <c r="A758" s="3"/>
      <c r="B758" s="3"/>
      <c r="C758" s="3"/>
      <c r="D758" s="3"/>
      <c r="E758" s="3"/>
      <c r="F758" s="3"/>
      <c r="G758" s="3"/>
      <c r="H758" s="3"/>
      <c r="I758" s="176"/>
      <c r="J758" s="176"/>
      <c r="K758" s="176"/>
      <c r="L758" s="3"/>
      <c r="M758" s="3"/>
      <c r="N758" s="3"/>
      <c r="O758" s="3"/>
      <c r="P758" s="3"/>
      <c r="Q758" s="3"/>
      <c r="R758" s="1"/>
    </row>
    <row r="759" customFormat="false" ht="14.6" hidden="false" customHeight="false" outlineLevel="0" collapsed="false">
      <c r="A759" s="3"/>
      <c r="B759" s="3"/>
      <c r="C759" s="3"/>
      <c r="D759" s="3"/>
      <c r="E759" s="3"/>
      <c r="F759" s="3"/>
      <c r="G759" s="3"/>
      <c r="H759" s="3"/>
      <c r="I759" s="176"/>
      <c r="J759" s="176"/>
      <c r="K759" s="176"/>
      <c r="L759" s="3"/>
      <c r="M759" s="3"/>
      <c r="N759" s="3"/>
      <c r="O759" s="3"/>
      <c r="P759" s="3"/>
      <c r="Q759" s="3"/>
      <c r="R759" s="1"/>
    </row>
    <row r="760" customFormat="false" ht="14.6" hidden="false" customHeight="false" outlineLevel="0" collapsed="false">
      <c r="A760" s="3"/>
      <c r="B760" s="3"/>
      <c r="C760" s="3"/>
      <c r="D760" s="3"/>
      <c r="E760" s="3"/>
      <c r="F760" s="3"/>
      <c r="G760" s="3"/>
      <c r="H760" s="3"/>
      <c r="I760" s="176"/>
      <c r="J760" s="176"/>
      <c r="K760" s="176"/>
      <c r="L760" s="3"/>
      <c r="M760" s="3"/>
      <c r="N760" s="3"/>
      <c r="O760" s="3"/>
      <c r="P760" s="3"/>
      <c r="Q760" s="3"/>
      <c r="R760" s="1"/>
    </row>
    <row r="761" customFormat="false" ht="14.6" hidden="false" customHeight="false" outlineLevel="0" collapsed="false">
      <c r="A761" s="3"/>
      <c r="B761" s="3"/>
      <c r="C761" s="3"/>
      <c r="D761" s="3"/>
      <c r="E761" s="3"/>
      <c r="F761" s="3"/>
      <c r="G761" s="3"/>
      <c r="H761" s="3"/>
      <c r="I761" s="174"/>
      <c r="J761" s="174"/>
      <c r="K761" s="174"/>
      <c r="L761" s="3"/>
      <c r="M761" s="3"/>
      <c r="N761" s="3"/>
      <c r="O761" s="3"/>
      <c r="P761" s="3"/>
      <c r="Q761" s="3"/>
      <c r="R761" s="1"/>
    </row>
    <row r="762" customFormat="false" ht="14.6" hidden="false" customHeight="false" outlineLevel="0" collapsed="false">
      <c r="A762" s="157" t="s">
        <v>375</v>
      </c>
      <c r="B762" s="157"/>
      <c r="C762" s="3"/>
      <c r="D762" s="3"/>
      <c r="E762" s="3"/>
      <c r="F762" s="3"/>
      <c r="G762" s="3"/>
      <c r="H762" s="3"/>
      <c r="I762" s="3"/>
      <c r="J762" s="3"/>
      <c r="K762" s="3"/>
      <c r="L762" s="3"/>
      <c r="M762" s="3"/>
      <c r="N762" s="3"/>
      <c r="O762" s="3"/>
      <c r="P762" s="3"/>
      <c r="Q762" s="3" t="str">
        <f aca="false">IF(A764="","",", ")</f>
        <v>,</v>
      </c>
      <c r="R762" s="1"/>
    </row>
    <row r="763" customFormat="false" ht="14.6" hidden="false" customHeight="false" outlineLevel="0" collapsed="false">
      <c r="A763" s="3" t="s">
        <v>25</v>
      </c>
      <c r="B763" s="3" t="s">
        <v>26</v>
      </c>
      <c r="C763" s="3" t="s">
        <v>27</v>
      </c>
      <c r="D763" s="3" t="s">
        <v>28</v>
      </c>
      <c r="E763" s="3" t="s">
        <v>29</v>
      </c>
      <c r="F763" s="3" t="s">
        <v>30</v>
      </c>
      <c r="G763" s="3" t="s">
        <v>31</v>
      </c>
      <c r="H763" s="3"/>
      <c r="I763" s="3" t="s">
        <v>359</v>
      </c>
      <c r="J763" s="3"/>
      <c r="K763" s="3"/>
      <c r="L763" s="3"/>
      <c r="M763" s="3"/>
      <c r="N763" s="3"/>
      <c r="O763" s="3"/>
      <c r="P763" s="3"/>
      <c r="Q763" s="3"/>
      <c r="R763" s="1"/>
    </row>
    <row r="764" customFormat="false" ht="15" hidden="false" customHeight="true" outlineLevel="0" collapsed="false">
      <c r="A764" s="39" t="str">
        <f aca="false">IF(Form!$B$69="","",Form!$B$69)</f>
        <v>Company</v>
      </c>
      <c r="B764" s="39" t="str">
        <f aca="false">IF(Form!$C$69="","",Form!$C$69)</f>
        <v>House No</v>
      </c>
      <c r="C764" s="39" t="str">
        <f aca="false">IF(Form!$D$69="","",Form!$D$69)</f>
        <v>Road</v>
      </c>
      <c r="D764" s="39" t="str">
        <f aca="false">IF(Form!$E$69="","",Form!$E$69)</f>
        <v>Spare</v>
      </c>
      <c r="E764" s="39" t="str">
        <f aca="false">IF(Form!$F$69="","",Form!$F$69)</f>
        <v>Town</v>
      </c>
      <c r="F764" s="39" t="str">
        <f aca="false">IF(Form!$G$69="","",Form!$G$69)</f>
        <v>County</v>
      </c>
      <c r="G764" s="39" t="str">
        <f aca="false">IF(Form!$H$69="","",Form!$H$69)</f>
        <v>Post Code</v>
      </c>
      <c r="H764" s="3"/>
      <c r="I764" s="171" t="str">
        <f aca="false">CONCATENATE(IF(A764="","",A764),IF(B764="","",B764),IF(C764="","",C764),IF(D764="","",D764),IF(E764="","",E764),IF(F764="","",F764),IF(G764="","",G764))</f>
        <v>CompanyHouse NoRoadSpareTownCountyPost Code</v>
      </c>
      <c r="J764" s="171"/>
      <c r="K764" s="171"/>
      <c r="L764" s="171"/>
      <c r="M764" s="171"/>
      <c r="N764" s="171"/>
      <c r="O764" s="171"/>
      <c r="P764" s="113"/>
      <c r="Q764" s="113"/>
      <c r="R764" s="1"/>
    </row>
    <row r="765" customFormat="false" ht="14.6" hidden="false" customHeight="false" outlineLevel="0" collapsed="false">
      <c r="A765" s="3"/>
      <c r="B765" s="3"/>
      <c r="C765" s="3"/>
      <c r="D765" s="3"/>
      <c r="E765" s="3"/>
      <c r="F765" s="3"/>
      <c r="G765" s="3"/>
      <c r="H765" s="3"/>
      <c r="I765" s="3"/>
      <c r="J765" s="3"/>
      <c r="K765" s="3"/>
      <c r="L765" s="174"/>
      <c r="M765" s="174"/>
      <c r="N765" s="3"/>
      <c r="O765" s="3"/>
      <c r="P765" s="3"/>
      <c r="Q765" s="3"/>
      <c r="R765" s="1"/>
    </row>
    <row r="766" customFormat="false" ht="14.6" hidden="false" customHeight="false" outlineLevel="0" collapsed="false">
      <c r="A766" s="3"/>
      <c r="B766" s="3"/>
      <c r="C766" s="3"/>
      <c r="D766" s="3"/>
      <c r="E766" s="3"/>
      <c r="F766" s="3"/>
      <c r="G766" s="3"/>
      <c r="H766" s="3"/>
      <c r="I766" s="3" t="s">
        <v>360</v>
      </c>
      <c r="J766" s="3"/>
      <c r="K766" s="3"/>
      <c r="L766" s="174"/>
      <c r="M766" s="174"/>
      <c r="N766" s="3"/>
      <c r="O766" s="3"/>
      <c r="P766" s="3"/>
      <c r="Q766" s="3"/>
      <c r="R766" s="1"/>
    </row>
    <row r="767" customFormat="false" ht="15" hidden="false" customHeight="true" outlineLevel="0" collapsed="false">
      <c r="A767" s="3"/>
      <c r="B767" s="3"/>
      <c r="C767" s="3"/>
      <c r="D767" s="3"/>
      <c r="E767" s="3"/>
      <c r="F767" s="3"/>
      <c r="G767" s="3"/>
      <c r="H767" s="3"/>
      <c r="I767" s="176" t="str">
        <f aca="false">CONCATENATE(IF(A764="","",A764),IF(A764="","",CHAR(10)),IF(B764="","",B764),IF(C764="","",C764),IF(C764="","",CHAR(10)),IF(D764="","",D764),IF(D764="","",CHAR(10)),IF(E764="","",E764),IF(E764="","",CHAR(10)),IF(F764="","",F764),IF(F764="","",CHAR(10)),IF(G764="","",G764))</f>
        <v>Company
House NoRoad
Spare
Town
County
Post Code</v>
      </c>
      <c r="J767" s="176"/>
      <c r="K767" s="176"/>
      <c r="L767" s="174"/>
      <c r="M767" s="174"/>
      <c r="N767" s="3"/>
      <c r="O767" s="3"/>
      <c r="P767" s="3"/>
      <c r="Q767" s="3"/>
      <c r="R767" s="1"/>
    </row>
    <row r="768" customFormat="false" ht="14.6" hidden="false" customHeight="false" outlineLevel="0" collapsed="false">
      <c r="A768" s="3"/>
      <c r="B768" s="3"/>
      <c r="C768" s="3"/>
      <c r="D768" s="3"/>
      <c r="E768" s="3"/>
      <c r="F768" s="3"/>
      <c r="G768" s="3"/>
      <c r="H768" s="3"/>
      <c r="I768" s="176"/>
      <c r="J768" s="176"/>
      <c r="K768" s="176"/>
      <c r="L768" s="174"/>
      <c r="M768" s="174"/>
      <c r="N768" s="3"/>
      <c r="O768" s="3"/>
      <c r="P768" s="3"/>
      <c r="Q768" s="3"/>
      <c r="R768" s="1"/>
    </row>
    <row r="769" customFormat="false" ht="14.6" hidden="false" customHeight="false" outlineLevel="0" collapsed="false">
      <c r="A769" s="3"/>
      <c r="B769" s="3"/>
      <c r="C769" s="3"/>
      <c r="D769" s="3"/>
      <c r="E769" s="3"/>
      <c r="F769" s="3"/>
      <c r="G769" s="3"/>
      <c r="H769" s="3"/>
      <c r="I769" s="176"/>
      <c r="J769" s="176"/>
      <c r="K769" s="176"/>
      <c r="L769" s="174"/>
      <c r="M769" s="174"/>
      <c r="N769" s="3"/>
      <c r="O769" s="3"/>
      <c r="P769" s="3"/>
      <c r="Q769" s="3"/>
      <c r="R769" s="1"/>
    </row>
    <row r="770" customFormat="false" ht="14.6" hidden="false" customHeight="false" outlineLevel="0" collapsed="false">
      <c r="A770" s="3"/>
      <c r="B770" s="3"/>
      <c r="C770" s="3"/>
      <c r="D770" s="3"/>
      <c r="E770" s="3"/>
      <c r="F770" s="3"/>
      <c r="G770" s="3"/>
      <c r="H770" s="3"/>
      <c r="I770" s="176"/>
      <c r="J770" s="176"/>
      <c r="K770" s="176"/>
      <c r="L770" s="3"/>
      <c r="M770" s="3"/>
      <c r="N770" s="3"/>
      <c r="O770" s="3"/>
      <c r="P770" s="3"/>
      <c r="Q770" s="3"/>
      <c r="R770" s="1"/>
    </row>
    <row r="771" customFormat="false" ht="14.6" hidden="false" customHeight="false" outlineLevel="0" collapsed="false">
      <c r="A771" s="3"/>
      <c r="B771" s="3"/>
      <c r="C771" s="3"/>
      <c r="D771" s="3"/>
      <c r="E771" s="3"/>
      <c r="F771" s="3"/>
      <c r="G771" s="3"/>
      <c r="H771" s="3"/>
      <c r="I771" s="176"/>
      <c r="J771" s="176"/>
      <c r="K771" s="176"/>
      <c r="L771" s="3"/>
      <c r="M771" s="3"/>
      <c r="N771" s="3"/>
      <c r="O771" s="3"/>
      <c r="P771" s="3"/>
      <c r="Q771" s="3"/>
      <c r="R771" s="1"/>
    </row>
    <row r="772" customFormat="false" ht="14.6" hidden="false" customHeight="false" outlineLevel="0" collapsed="false">
      <c r="A772" s="3"/>
      <c r="B772" s="3"/>
      <c r="C772" s="3"/>
      <c r="D772" s="3"/>
      <c r="E772" s="3"/>
      <c r="F772" s="3"/>
      <c r="G772" s="3"/>
      <c r="H772" s="3"/>
      <c r="I772" s="176"/>
      <c r="J772" s="176"/>
      <c r="K772" s="176"/>
      <c r="L772" s="3"/>
      <c r="M772" s="3"/>
      <c r="N772" s="3"/>
      <c r="O772" s="3"/>
      <c r="P772" s="3"/>
      <c r="Q772" s="3"/>
      <c r="R772" s="1"/>
    </row>
    <row r="773" customFormat="false" ht="14.6" hidden="false" customHeight="false" outlineLevel="0" collapsed="false">
      <c r="A773" s="3"/>
      <c r="B773" s="3"/>
      <c r="C773" s="3"/>
      <c r="D773" s="3"/>
      <c r="E773" s="3"/>
      <c r="F773" s="3"/>
      <c r="G773" s="3"/>
      <c r="H773" s="3"/>
      <c r="I773" s="174"/>
      <c r="J773" s="174"/>
      <c r="K773" s="174"/>
      <c r="L773" s="3"/>
      <c r="M773" s="3"/>
      <c r="N773" s="3"/>
      <c r="O773" s="3"/>
      <c r="P773" s="3"/>
      <c r="Q773" s="3"/>
      <c r="R773" s="1"/>
    </row>
    <row r="774" customFormat="false" ht="15" hidden="false" customHeight="false" outlineLevel="0" collapsed="false">
      <c r="A774" s="142" t="s">
        <v>392</v>
      </c>
    </row>
    <row r="775" customFormat="false" ht="15" hidden="false" customHeight="false" outlineLevel="0" collapsed="false">
      <c r="A775" s="178" t="s">
        <v>393</v>
      </c>
      <c r="B775" s="179"/>
      <c r="C775" s="179"/>
      <c r="D775" s="1" t="n">
        <f aca="false">IF(B777="Male","owner",IF(B777="Female","owner",IF(B777="Married","owners",IF(B777="Plural","owners",IF(B777="Company","owners",)))))</f>
        <v>0</v>
      </c>
      <c r="E775" s="1"/>
      <c r="F775" s="1"/>
      <c r="G775" s="1"/>
      <c r="H775" s="1"/>
      <c r="I775" s="1" t="n">
        <f aca="false">IF(B777="Male","him",IF(B777="Female","her",IF(B777="Married","them",IF(B777="Plural","them",IF(B777="Company","them",)))))</f>
        <v>0</v>
      </c>
      <c r="J775" s="1" t="n">
        <f aca="false">IF(B777="Male","chooses",IF(B777="Female","chooses",IF(B777="Married","choose",IF(B777="Plural","choose",IF(B777="Company","choose",)))))</f>
        <v>0</v>
      </c>
      <c r="K775" s="1" t="n">
        <f aca="false">IF(B777="Male","exercises",IF(B777="Female","exercises",IF(B777="Married","exercise",IF(B777="Plural","exercise",IF(B777="Company","exercise",)))))</f>
        <v>0</v>
      </c>
      <c r="L775" s="1" t="n">
        <f aca="false">IF(B777="Male","requires",IF(B777="Female","requires",IF(B777="Married","require",IF(B777="Plural","require",IF(B777="Company","require",)))))</f>
        <v>0</v>
      </c>
      <c r="M775" s="1" t="n">
        <f aca="false">IF(B777="Male","am",IF(B777="Female","am",IF(B777="Married","are",IF(B777="Plural","are",IF(B777="Company","are",)))))</f>
        <v>0</v>
      </c>
      <c r="N775" s="1" t="n">
        <f aca="false">IF(B777="Male","I",IF(B777="Female","I",IF(B777="Married","we",IF(B777="Plural","we",IF(B777="Company","we",)))))</f>
        <v>0</v>
      </c>
      <c r="O775" s="1"/>
      <c r="P775" s="1"/>
      <c r="Q775" s="1"/>
      <c r="R775" s="1"/>
      <c r="S775" s="156" t="s">
        <v>364</v>
      </c>
      <c r="T775" s="156"/>
      <c r="U775" s="1" t="n">
        <f aca="false">IF(X776="Male","his",IF(X776="Female","her"))</f>
        <v>0</v>
      </c>
      <c r="V775" s="1"/>
      <c r="W775" s="1"/>
      <c r="X775" s="1"/>
      <c r="Y775" s="1"/>
      <c r="Z775" s="1"/>
      <c r="AA775" s="1"/>
      <c r="AB775" s="1"/>
      <c r="AC775" s="1" t="str">
        <f aca="false">IF(S776="","",".")</f>
        <v/>
      </c>
      <c r="AD775" s="1"/>
      <c r="AE775" s="1"/>
      <c r="AF775" s="1"/>
      <c r="AG775" s="1"/>
    </row>
    <row r="776" customFormat="false" ht="14.6" hidden="false" customHeight="false" outlineLevel="0" collapsed="false">
      <c r="A776" s="157" t="n">
        <f aca="false">IF(B777="Male","Adjoining Owner",IF(B777="Female","Adjoining Owner",IF(B777="Married","Adjoining Owners",IF(B777="Plural","Adjoining Owners",IF(B777="Company","Adjoining Owners",)))))</f>
        <v>0</v>
      </c>
      <c r="B776" s="157"/>
      <c r="C776" s="158" t="s">
        <v>165</v>
      </c>
      <c r="D776" s="73" t="n">
        <f aca="false">A776</f>
        <v>0</v>
      </c>
      <c r="E776" s="73"/>
      <c r="F776" s="73" t="str">
        <f aca="false">CONCATENATE("(",A776,")")</f>
        <v>(0)</v>
      </c>
      <c r="G776" s="73"/>
      <c r="H776" s="3" t="n">
        <f aca="false">IF(B777="Male","Owner",IF(B777="Female","Owner",IF(B777="Married","Owners",IF(B777="Plural","Owners",IF(B777="Company","Owners",)))))</f>
        <v>0</v>
      </c>
      <c r="I776" s="3" t="n">
        <f aca="false">IF(B777="Male","I",IF(B777="Female","I",IF(B777="Married","we",IF(B777="Plural","we",IF(B777="Company","we",)))))</f>
        <v>0</v>
      </c>
      <c r="J776" s="3" t="n">
        <f aca="false">IF(B777="Male","Adjoining Owner's",IF(B777="Female","Adjoining Owner's",IF(B777="Married","Adjoining Owners'",IF(B777="Plural","Adjoining Owners'",IF(B777="Company","Adjoining Owners'",)))))</f>
        <v>0</v>
      </c>
      <c r="K776" s="3"/>
      <c r="L776" s="3"/>
      <c r="M776" s="3" t="n">
        <f aca="false">IF(B777="Male","me",IF(B777="Female","me",IF(B777="Married","us",IF(B777="Plural","us",IF(B777="Company","us",)))))</f>
        <v>0</v>
      </c>
      <c r="N776" s="3" t="n">
        <f aca="false">IF(B777="Male","myself",IF(B777="Female","myself",IF(B777="Married","ourselves",IF(B777="Plural","ourselves",IF(B777="Company","ourselves",)))))</f>
        <v>0</v>
      </c>
      <c r="O776" s="3" t="n">
        <f aca="false">IF(B777="Male","is",IF(B777="Female","is",IF(B777="Married","are",IF(B777="Plural","are",IF(B777="Company","are",)))))</f>
        <v>0</v>
      </c>
      <c r="P776" s="150" t="str">
        <f aca="false">IF(A779="","",".")</f>
        <v/>
      </c>
      <c r="Q776" s="3"/>
      <c r="R776" s="1"/>
      <c r="S776" s="159" t="str">
        <f aca="true">IF(OFFSET(INDIRECT(A774),42,0,1,1)="","",OFFSET(INDIRECT(A774),42,0,1,1))</f>
        <v/>
      </c>
      <c r="T776" s="159" t="str">
        <f aca="true">IF(OFFSET(INDIRECT(A774),42,1,1,1)="","",OFFSET(INDIRECT(A774),42,1,1,1))</f>
        <v/>
      </c>
      <c r="U776" s="3" t="str">
        <f aca="false">LEFT(T776,1)</f>
        <v/>
      </c>
      <c r="V776" s="159" t="str">
        <f aca="true">IF(OFFSET(INDIRECT(A774),42,2,1,1)="","",OFFSET(INDIRECT(A774),42,2,1,1))</f>
        <v/>
      </c>
      <c r="W776" s="159" t="str">
        <f aca="true">IF(OFFSET(INDIRECT(A774),42,3,1,1)="","",OFFSET(INDIRECT(A774),42,3,1,1))</f>
        <v/>
      </c>
      <c r="X776" s="159" t="str">
        <f aca="true">IF(OFFSET(INDIRECT(A774),42,5,1,1)="","",OFFSET(INDIRECT(A774),42,5,1,1))</f>
        <v/>
      </c>
      <c r="Y776" s="1" t="str">
        <f aca="false">CONCATENATE(S776,AC775," ",T776," ",W776)</f>
        <v>  </v>
      </c>
      <c r="Z776" s="1"/>
      <c r="AA776" s="1"/>
      <c r="AB776" s="1"/>
      <c r="AC776" s="1"/>
      <c r="AD776" s="1"/>
      <c r="AE776" s="1"/>
      <c r="AF776" s="1"/>
      <c r="AG776" s="1"/>
    </row>
    <row r="777" customFormat="false" ht="14.6" hidden="false" customHeight="false" outlineLevel="0" collapsed="false">
      <c r="A777" s="161" t="s">
        <v>338</v>
      </c>
      <c r="B777" s="39" t="str">
        <f aca="true">IF(OFFSET(INDIRECT(A774),2,5,1,1)="","",OFFSET(INDIRECT(A774),2,5,1,1))</f>
        <v/>
      </c>
      <c r="C777" s="39" t="str">
        <f aca="true">IF(OFFSET(INDIRECT(A774),5,5,1,1)="","",OFFSET(INDIRECT(A774),5,5,1,1))</f>
        <v/>
      </c>
      <c r="D777" s="3"/>
      <c r="E777" s="3" t="s">
        <v>339</v>
      </c>
      <c r="F777" s="3" t="s">
        <v>340</v>
      </c>
      <c r="G777" s="3" t="n">
        <f aca="false">IF(B777="Male","I",IF(B777="Female","I",IF(B777="Married","We",IF(B777="Plural","We",IF(B777="Company","We",)))))</f>
        <v>0</v>
      </c>
      <c r="H777" s="3" t="n">
        <f aca="false">IF(B777="Male","my",IF(B777="Female","my",IF(B777="Married","our",IF(B777="Plural","our",IF(B777="Company","our",)))))</f>
        <v>0</v>
      </c>
      <c r="I777" s="3" t="n">
        <f aca="false">IF(B777="Male","his",IF(B777="Female","her",IF(B777="Married","their",IF(B777="Plural","their",IF(B777="Company","their",)))))</f>
        <v>0</v>
      </c>
      <c r="J777" s="3" t="n">
        <f aca="false">IF(B777="Male","he",IF(B777="Female","she",IF(B777="Married","they",IF(B777="Plural","they",IF(B777="Company","they",)))))</f>
        <v>0</v>
      </c>
      <c r="K777" s="3" t="n">
        <f aca="false">IF(B777="Male","does",IF(B777="Female","does",IF(B777="Married","do",IF(B777="Plural","do",IF(B777="Company","do",)))))</f>
        <v>0</v>
      </c>
      <c r="L777" s="3" t="n">
        <f aca="false">IF(B777="Male","has",IF(B777="Female","has",IF(B777="Married","have",IF(B777="Plural","have",IF(B777="Company","have",)))))</f>
        <v>0</v>
      </c>
      <c r="M777" s="3" t="n">
        <f aca="false">IF(B777="Male","I am/am not",IF(B777="Female","I am/am not",IF(B777="Married","We are/are not",IF(B777="Plural","We are/are not",IF(B777="Company","We are/are not",)))))</f>
        <v>0</v>
      </c>
      <c r="N777" s="3" t="n">
        <f aca="false">IF(B777="Male","am/am not",IF(B777="Female","am/am not",IF(B777="Married","are/are not",IF(B777="Plural","are/are not",IF(B777="Company","are/are not",)))))</f>
        <v>0</v>
      </c>
      <c r="O777" s="3" t="n">
        <f aca="false">IF(B777="Male","myself",IF(B777="Female","myself",IF(B777="Married","ourselves",IF(B777="Plural","ourselves",IF(B777="Company","ourselves",)))))</f>
        <v>0</v>
      </c>
      <c r="P777" s="150" t="str">
        <f aca="false">IF(A780="","",".")</f>
        <v/>
      </c>
      <c r="Q777" s="150" t="str">
        <f aca="false">IF(A780="","","&amp;")</f>
        <v/>
      </c>
      <c r="R777" s="1"/>
      <c r="S777" s="159" t="str">
        <f aca="true">IF(OFFSET(INDIRECT(A774),45,0,1,1)="","",CONCATENATE((OFFSET(INDIRECT(A774),45,0,1,1)),", "))</f>
        <v/>
      </c>
      <c r="T777" s="159" t="str">
        <f aca="true">IF(OFFSET(INDIRECT(A774),45,1,1,1)="","",OFFSET(INDIRECT(A774),45,1,1,1))</f>
        <v/>
      </c>
      <c r="U777" s="159" t="str">
        <f aca="true">IF(OFFSET(INDIRECT(A774),45,2,1,1)="","",CONCATENATE(" ",(OFFSET(INDIRECT(A774),45,2,1,1)),", "))</f>
        <v/>
      </c>
      <c r="V777" s="159" t="str">
        <f aca="true">IF(OFFSET(INDIRECT(A774),45,3,1,1)="","",CONCATENATE((OFFSET(INDIRECT(A774),45,3,1,1)),", "))</f>
        <v/>
      </c>
      <c r="W777" s="159" t="str">
        <f aca="true">IF(OFFSET(INDIRECT(A774),45,4,1,1)="","",CONCATENATE((OFFSET(INDIRECT(A774),45,4,1,1)),", "))</f>
        <v/>
      </c>
      <c r="X777" s="159" t="str">
        <f aca="true">IF(OFFSET(INDIRECT(A774),45,5,1,1)="","",CONCATENATE((OFFSET(INDIRECT(A774),45,5,1,1)),", "))</f>
        <v/>
      </c>
      <c r="Y777" s="159" t="str">
        <f aca="true">IF(OFFSET(INDIRECT(A774),45,6,1,1)="","",OFFSET(INDIRECT(A774),45,6,1,1))</f>
        <v/>
      </c>
      <c r="Z777" s="1"/>
      <c r="AA777" s="162" t="str">
        <f aca="false">CONCATENATE(IF(S777="","",S777),IF(T777="","",T777),IF(U777="","",U777),IF(V777="","",V777),IF(W777="","",W777),IF(X777="","",X777),IF(Y777="","",Y777))</f>
        <v/>
      </c>
      <c r="AB777" s="162"/>
      <c r="AC777" s="162"/>
      <c r="AD777" s="162"/>
      <c r="AE777" s="162"/>
      <c r="AF777" s="162"/>
      <c r="AG777" s="162"/>
    </row>
    <row r="778" customFormat="false" ht="14.6" hidden="false" customHeight="false" outlineLevel="0" collapsed="false">
      <c r="A778" s="3" t="s">
        <v>2</v>
      </c>
      <c r="B778" s="3" t="s">
        <v>3</v>
      </c>
      <c r="C778" s="3" t="s">
        <v>342</v>
      </c>
      <c r="D778" s="3" t="s">
        <v>4</v>
      </c>
      <c r="E778" s="3" t="s">
        <v>5</v>
      </c>
      <c r="F778" s="3" t="s">
        <v>343</v>
      </c>
      <c r="G778" s="3"/>
      <c r="H778" s="3"/>
      <c r="I778" s="3"/>
      <c r="J778" s="3"/>
      <c r="K778" s="3" t="s">
        <v>344</v>
      </c>
      <c r="L778" s="3"/>
      <c r="M778" s="3" t="s">
        <v>345</v>
      </c>
      <c r="N778" s="3" t="s">
        <v>346</v>
      </c>
      <c r="O778" s="3"/>
      <c r="P778" s="3"/>
      <c r="Q778" s="3"/>
      <c r="R778" s="1"/>
      <c r="S778" s="159" t="str">
        <f aca="true">IF(OFFSET(INDIRECT(A774),45,0,1,1)="","",OFFSET(INDIRECT(A774),45,0,1,1))</f>
        <v/>
      </c>
      <c r="T778" s="159" t="str">
        <f aca="true">IF(OFFSET(INDIRECT(A774),45,1,1,1)="","",OFFSET(INDIRECT(A774),45,1,1,1))</f>
        <v/>
      </c>
      <c r="U778" s="159" t="str">
        <f aca="true">IF(OFFSET(INDIRECT(A774),45,2,1,1)="","",CONCATENATE(" ",OFFSET(INDIRECT(A774),45,2,1,1)))</f>
        <v/>
      </c>
      <c r="V778" s="159" t="str">
        <f aca="true">IF(OFFSET(INDIRECT(A774),45,3,1,1)="","",OFFSET(INDIRECT(A774),45,3,1,1))</f>
        <v/>
      </c>
      <c r="W778" s="159" t="str">
        <f aca="true">IF(OFFSET(INDIRECT(A774),45,4,1,1)="","",OFFSET(INDIRECT(A774),45,4,1,1))</f>
        <v/>
      </c>
      <c r="X778" s="159" t="str">
        <f aca="true">IF(OFFSET(INDIRECT(A774),45,5,1,1)="","",OFFSET(INDIRECT(A774),45,5,1,1))</f>
        <v/>
      </c>
      <c r="Y778" s="159" t="str">
        <f aca="true">IF(OFFSET(INDIRECT(A774),45,6,1,1)="","",OFFSET(INDIRECT(A774),45,6,1,1))</f>
        <v/>
      </c>
      <c r="Z778" s="1"/>
      <c r="AA778" s="1"/>
      <c r="AB778" s="1"/>
      <c r="AC778" s="1"/>
      <c r="AD778" s="1"/>
      <c r="AE778" s="1"/>
      <c r="AF778" s="1"/>
      <c r="AG778" s="1"/>
    </row>
    <row r="779" customFormat="false" ht="15" hidden="false" customHeight="false" outlineLevel="0" collapsed="false">
      <c r="A779" s="39" t="str">
        <f aca="true">IF(OFFSET(INDIRECT(A774),2,0,1,1)="","",OFFSET(INDIRECT(A774),2,0,1,1))</f>
        <v/>
      </c>
      <c r="B779" s="39" t="str">
        <f aca="true">IF(OFFSET(INDIRECT(A774),2,1,1,1)="","",OFFSET(INDIRECT(A774),2,1,1,1))</f>
        <v/>
      </c>
      <c r="C779" s="3" t="str">
        <f aca="false">LEFT(B779,1)</f>
        <v/>
      </c>
      <c r="D779" s="39" t="str">
        <f aca="true">IF(OFFSET(INDIRECT(A774),2,2,1,1)="","",OFFSET(INDIRECT(A774),2,2,1,1))</f>
        <v/>
      </c>
      <c r="E779" s="39" t="str">
        <f aca="true">IF(OFFSET(INDIRECT(A774),2,3,1,1)="","",OFFSET(INDIRECT(A774),2,3,1,1))</f>
        <v/>
      </c>
      <c r="F779" s="3" t="str">
        <f aca="false">CONCATENATE(A779,P776," ",B779," ",E779)</f>
        <v>  </v>
      </c>
      <c r="G779" s="3"/>
      <c r="H779" s="3" t="str">
        <f aca="false">CONCATENATE(A779," ",C779," ",E779)</f>
        <v>  </v>
      </c>
      <c r="I779" s="3"/>
      <c r="J779" s="3"/>
      <c r="K779" s="3" t="str">
        <f aca="false">CONCATENATE(A779,P776," ",C779,P776," ",E779)</f>
        <v>  </v>
      </c>
      <c r="L779" s="3"/>
      <c r="M779" s="3" t="str">
        <f aca="false">CONCATENATE(B779," ",D779," ",E779)</f>
        <v>  </v>
      </c>
      <c r="N779" s="3" t="str">
        <f aca="false">UPPER(M779)</f>
        <v>  </v>
      </c>
      <c r="O779" s="3"/>
      <c r="P779" s="3" t="str">
        <f aca="false">CONCATENATE(A779,P776," ",E779)</f>
        <v> </v>
      </c>
      <c r="Q779" s="3"/>
      <c r="R779" s="1"/>
      <c r="S779" s="1"/>
      <c r="T779" s="1"/>
      <c r="U779" s="1"/>
      <c r="V779" s="1"/>
      <c r="W779" s="1"/>
      <c r="X779" s="1"/>
      <c r="Y779" s="1"/>
      <c r="Z779" s="1"/>
      <c r="AA779" s="1"/>
      <c r="AB779" s="1"/>
      <c r="AC779" s="1"/>
      <c r="AD779" s="1"/>
      <c r="AE779" s="1"/>
      <c r="AF779" s="1"/>
      <c r="AG779" s="1"/>
    </row>
    <row r="780" customFormat="false" ht="15" hidden="false" customHeight="false" outlineLevel="0" collapsed="false">
      <c r="A780" s="39" t="str">
        <f aca="true">IF(OFFSET(INDIRECT(A774),3,0,1,1)="","",OFFSET(INDIRECT(A774),3,0,1,1))</f>
        <v/>
      </c>
      <c r="B780" s="39" t="str">
        <f aca="true">IF(OFFSET(INDIRECT(A774),3,1,1,1)="","",OFFSET(INDIRECT(A774),3,1,1,1))</f>
        <v/>
      </c>
      <c r="C780" s="3" t="str">
        <f aca="false">LEFT(B780,1)</f>
        <v/>
      </c>
      <c r="D780" s="39" t="str">
        <f aca="true">IF(OFFSET(INDIRECT(A774),3,2,1,1)="","",OFFSET(INDIRECT(A774),3,2,1,1))</f>
        <v/>
      </c>
      <c r="E780" s="39" t="str">
        <f aca="true">IF(OFFSET(INDIRECT(A774),3,3,1,1)="","",OFFSET(INDIRECT(A774),3,3,1,1))</f>
        <v/>
      </c>
      <c r="F780" s="3" t="str">
        <f aca="false">CONCATENATE(A780,P777," ",B780," ",E780)</f>
        <v>  </v>
      </c>
      <c r="G780" s="3"/>
      <c r="H780" s="3" t="str">
        <f aca="false">CONCATENATE(" ",Q777," ",A780," ",C780," ",E780)</f>
        <v>    </v>
      </c>
      <c r="I780" s="3"/>
      <c r="J780" s="3"/>
      <c r="K780" s="3" t="str">
        <f aca="false">CONCATENATE(" ",Q777," ",A780,P777," ",C780,P777," ",E780)</f>
        <v>    </v>
      </c>
      <c r="L780" s="3"/>
      <c r="M780" s="3" t="str">
        <f aca="false">CONCATENATE(" ",Q777," ",B780," ",D780," ",E780)</f>
        <v>    </v>
      </c>
      <c r="N780" s="3" t="str">
        <f aca="false">UPPER(M780)</f>
        <v>    </v>
      </c>
      <c r="O780" s="3"/>
      <c r="P780" s="3" t="str">
        <f aca="false">CONCATENATE(" ",Q777," ",A780,P777," ",E780)</f>
        <v>   </v>
      </c>
      <c r="Q780" s="3"/>
      <c r="R780" s="1"/>
      <c r="S780" s="156" t="s">
        <v>365</v>
      </c>
      <c r="T780" s="156"/>
      <c r="U780" s="1" t="n">
        <f aca="false">IF(X781="Male","his",IF(X781="Female","her"))</f>
        <v>0</v>
      </c>
      <c r="V780" s="1"/>
      <c r="W780" s="1"/>
      <c r="X780" s="1"/>
      <c r="Y780" s="1"/>
      <c r="Z780" s="1"/>
      <c r="AA780" s="1"/>
      <c r="AB780" s="1"/>
      <c r="AC780" s="1" t="str">
        <f aca="false">IF(S781="","",".")</f>
        <v/>
      </c>
      <c r="AD780" s="1"/>
      <c r="AE780" s="1"/>
      <c r="AF780" s="1"/>
      <c r="AG780" s="1"/>
    </row>
    <row r="781" customFormat="false" ht="14.6" hidden="false" customHeight="false" outlineLevel="0" collapsed="false">
      <c r="A781" s="3"/>
      <c r="B781" s="3"/>
      <c r="C781" s="3"/>
      <c r="D781" s="3"/>
      <c r="E781" s="3"/>
      <c r="F781" s="3"/>
      <c r="G781" s="3"/>
      <c r="H781" s="3"/>
      <c r="I781" s="3"/>
      <c r="J781" s="3"/>
      <c r="K781" s="3" t="str">
        <f aca="false">CONCATENATE(A779,P776," &amp; ",A780,P777," ",C779,P776," ",E779)</f>
        <v> &amp;   </v>
      </c>
      <c r="L781" s="3"/>
      <c r="M781" s="3"/>
      <c r="N781" s="3"/>
      <c r="O781" s="3"/>
      <c r="P781" s="3" t="str">
        <f aca="false">CONCATENATE(A779,P776," &amp; ",A780,P777," ",E779)</f>
        <v> &amp;  </v>
      </c>
      <c r="Q781" s="3"/>
      <c r="R781" s="1"/>
      <c r="S781" s="180" t="str">
        <f aca="true">IF(OFFSET(INDIRECT(A774),48,0,1,1)="","",OFFSET(INDIRECT(A774),48,0,1,1))</f>
        <v/>
      </c>
      <c r="T781" s="180" t="str">
        <f aca="true">IF(OFFSET(INDIRECT(A774),48,1,1,1)="","",OFFSET(INDIRECT(A774),48,1,1,1))</f>
        <v/>
      </c>
      <c r="U781" s="3" t="str">
        <f aca="false">LEFT(T781,1)</f>
        <v/>
      </c>
      <c r="V781" s="180" t="str">
        <f aca="true">IF(OFFSET(INDIRECT(A774),48,2,1,1)="","",OFFSET(INDIRECT(A774),48,2,1,1))</f>
        <v/>
      </c>
      <c r="W781" s="180" t="str">
        <f aca="true">IF(OFFSET(INDIRECT(A774),48,3,1,1)="","",OFFSET(INDIRECT(A774),48,3,1,1))</f>
        <v/>
      </c>
      <c r="X781" s="180" t="str">
        <f aca="true">IF(OFFSET(INDIRECT(A774),48,5,1,1)="","",OFFSET(INDIRECT(A774),48,5,1,1))</f>
        <v/>
      </c>
      <c r="Y781" s="1" t="str">
        <f aca="false">CONCATENATE(S781,AC780," ",T781," ",W781)</f>
        <v>  </v>
      </c>
      <c r="Z781" s="1"/>
      <c r="AA781" s="1"/>
      <c r="AB781" s="1"/>
      <c r="AC781" s="1"/>
      <c r="AD781" s="1"/>
      <c r="AE781" s="1"/>
      <c r="AF781" s="1"/>
      <c r="AG781" s="1"/>
    </row>
    <row r="782" customFormat="false" ht="15" hidden="false" customHeight="true" outlineLevel="0" collapsed="false">
      <c r="A782" s="73" t="s">
        <v>351</v>
      </c>
      <c r="B782" s="73"/>
      <c r="C782" s="168" t="str">
        <f aca="false">CONCATENATE(AF818,AF819,AF820,AF821,AF822)</f>
        <v>  </v>
      </c>
      <c r="D782" s="168"/>
      <c r="E782" s="168"/>
      <c r="F782" s="168"/>
      <c r="G782" s="168"/>
      <c r="H782" s="168"/>
      <c r="I782" s="168"/>
      <c r="J782" s="113"/>
      <c r="K782" s="3"/>
      <c r="L782" s="1"/>
      <c r="M782" s="1"/>
      <c r="N782" s="3"/>
      <c r="O782" s="3"/>
      <c r="P782" s="3"/>
      <c r="Q782" s="3"/>
      <c r="R782" s="1"/>
      <c r="S782" s="180" t="str">
        <f aca="true">IF(OFFSET(INDIRECT(A774),51,0,1,1)="","",CONCATENATE((OFFSET(INDIRECT(A774),51,0,1,1)),", "))</f>
        <v/>
      </c>
      <c r="T782" s="180" t="str">
        <f aca="true">IF(OFFSET(INDIRECT(A774),51,1,1,1)="","",OFFSET(INDIRECT(A774),51,1,1,1))</f>
        <v/>
      </c>
      <c r="U782" s="180" t="str">
        <f aca="true">IF(OFFSET(INDIRECT(A774),51,2,1,1)="","",CONCATENATE(" ",(OFFSET(INDIRECT(A774),51,2,1,1)),", "))</f>
        <v/>
      </c>
      <c r="V782" s="180" t="str">
        <f aca="true">IF(OFFSET(INDIRECT(A774),51,3,1,1)="","",CONCATENATE((OFFSET(INDIRECT(A774),51,3,1,1)),", "))</f>
        <v/>
      </c>
      <c r="W782" s="180" t="str">
        <f aca="true">IF(OFFSET(INDIRECT(A774),51,4,1,1)="","",CONCATENATE((OFFSET(INDIRECT(A774),51,4,1,1)),", "))</f>
        <v/>
      </c>
      <c r="X782" s="180" t="str">
        <f aca="true">IF(OFFSET(INDIRECT(A774),51,5,1,1)="","",CONCATENATE((OFFSET(INDIRECT(A774),51,5,1,1)),", "))</f>
        <v/>
      </c>
      <c r="Y782" s="180" t="str">
        <f aca="true">IF(OFFSET(INDIRECT(A774),51,6,1,1)="","",OFFSET(INDIRECT(A774),51,6,1,1))</f>
        <v/>
      </c>
      <c r="Z782" s="1"/>
      <c r="AA782" s="171" t="str">
        <f aca="false">CONCATENATE(IF(S782="","",S782),IF(T782="","",T782),IF(U782="","",U782),IF(V782="","",V782),IF(W782="","",W782),IF(X782="","",X782),IF(Y782="","",Y782))</f>
        <v/>
      </c>
      <c r="AB782" s="171"/>
      <c r="AC782" s="171"/>
      <c r="AD782" s="171"/>
      <c r="AE782" s="171"/>
      <c r="AF782" s="171"/>
      <c r="AG782" s="171"/>
    </row>
    <row r="783" customFormat="false" ht="14.6" hidden="false" customHeight="false" outlineLevel="0" collapsed="false">
      <c r="A783" s="3" t="s">
        <v>352</v>
      </c>
      <c r="B783" s="3"/>
      <c r="C783" s="73" t="str">
        <f aca="false">IF(B777="Married",K781,IF(B777="Company",E779,CONCATENATE(AC818,AC819,AC820,AC821,AC822)))</f>
        <v>  </v>
      </c>
      <c r="D783" s="73"/>
      <c r="E783" s="73"/>
      <c r="F783" s="73"/>
      <c r="G783" s="73"/>
      <c r="H783" s="73"/>
      <c r="I783" s="73"/>
      <c r="J783" s="73"/>
      <c r="K783" s="1"/>
      <c r="L783" s="3"/>
      <c r="M783" s="3"/>
      <c r="N783" s="3"/>
      <c r="O783" s="3"/>
      <c r="P783" s="3" t="str">
        <f aca="false">IF(B777="Married",P781,IF(B777="Company","Sir/Madam",CONCATENATE(AH818,AH819,AH820,AH821,AH822)))</f>
        <v> </v>
      </c>
      <c r="Q783" s="3"/>
      <c r="R783" s="1"/>
      <c r="S783" s="180" t="str">
        <f aca="true">IF(OFFSET(INDIRECT(A774),51,0,1,1)="","",OFFSET(INDIRECT(A774),51,0,1,1))</f>
        <v/>
      </c>
      <c r="T783" s="180" t="str">
        <f aca="true">IF(OFFSET(INDIRECT(A774),51,1,1,1)="","",OFFSET(INDIRECT(A774),51,1,1,1))</f>
        <v/>
      </c>
      <c r="U783" s="180" t="str">
        <f aca="true">IF(OFFSET(INDIRECT(A774),51,2,1,1)="","",CONCATENATE(" ",OFFSET(INDIRECT(A774),51,2,1,1)))</f>
        <v/>
      </c>
      <c r="V783" s="180" t="str">
        <f aca="true">IF(OFFSET(INDIRECT(A774),51,3,1,1)="","",OFFSET(INDIRECT(A774),51,3,1,1))</f>
        <v/>
      </c>
      <c r="W783" s="180" t="str">
        <f aca="true">IF(OFFSET(INDIRECT(A774),51,4,1,1)="","",OFFSET(INDIRECT(A774),51,4,1,1))</f>
        <v/>
      </c>
      <c r="X783" s="180" t="str">
        <f aca="true">IF(OFFSET(INDIRECT(A774),51,5,1,1)="","",OFFSET(INDIRECT(A774),51,5,1,1))</f>
        <v/>
      </c>
      <c r="Y783" s="180" t="str">
        <f aca="true">IF(OFFSET(INDIRECT(A774),51,6,1,1)="","",OFFSET(INDIRECT(A774),51,6,1,1))</f>
        <v/>
      </c>
      <c r="Z783" s="1"/>
      <c r="AA783" s="1"/>
      <c r="AB783" s="1"/>
      <c r="AC783" s="1"/>
      <c r="AD783" s="1"/>
      <c r="AE783" s="1"/>
      <c r="AF783" s="1"/>
      <c r="AG783" s="1"/>
    </row>
    <row r="784" customFormat="false" ht="14.6" hidden="false" customHeight="false" outlineLevel="0" collapsed="false">
      <c r="A784" s="161" t="s">
        <v>356</v>
      </c>
      <c r="B784" s="3"/>
      <c r="C784" s="73" t="str">
        <f aca="false">CONCATENATE("Dear ",P783)</f>
        <v>Dear  </v>
      </c>
      <c r="D784" s="73"/>
      <c r="E784" s="73"/>
      <c r="F784" s="73"/>
      <c r="G784" s="73"/>
      <c r="H784" s="73"/>
      <c r="I784" s="73"/>
      <c r="J784" s="73"/>
      <c r="K784" s="3"/>
      <c r="L784" s="3"/>
      <c r="M784" s="3"/>
      <c r="N784" s="3"/>
      <c r="O784" s="3"/>
      <c r="P784" s="3"/>
      <c r="Q784" s="150" t="str">
        <f aca="false">IF(A786="","",", ")</f>
        <v/>
      </c>
      <c r="R784" s="1"/>
      <c r="S784" s="1"/>
      <c r="T784" s="1"/>
      <c r="U784" s="1"/>
      <c r="V784" s="1"/>
      <c r="W784" s="1"/>
      <c r="X784" s="1"/>
      <c r="Y784" s="1"/>
      <c r="Z784" s="1"/>
      <c r="AA784" s="1"/>
      <c r="AB784" s="1"/>
      <c r="AC784" s="1"/>
      <c r="AD784" s="1"/>
      <c r="AE784" s="1"/>
      <c r="AF784" s="1"/>
      <c r="AG784" s="1"/>
    </row>
    <row r="785" customFormat="false" ht="14.6" hidden="false" customHeight="false" outlineLevel="0" collapsed="false">
      <c r="A785" s="3" t="s">
        <v>25</v>
      </c>
      <c r="B785" s="3" t="s">
        <v>26</v>
      </c>
      <c r="C785" s="3" t="s">
        <v>27</v>
      </c>
      <c r="D785" s="3" t="s">
        <v>28</v>
      </c>
      <c r="E785" s="3" t="s">
        <v>29</v>
      </c>
      <c r="F785" s="3" t="s">
        <v>30</v>
      </c>
      <c r="G785" s="3" t="s">
        <v>31</v>
      </c>
      <c r="H785" s="3"/>
      <c r="I785" s="3" t="s">
        <v>359</v>
      </c>
      <c r="J785" s="3"/>
      <c r="K785" s="3"/>
      <c r="L785" s="3"/>
      <c r="M785" s="3"/>
      <c r="N785" s="3"/>
      <c r="O785" s="3"/>
      <c r="P785" s="3"/>
      <c r="Q785" s="3"/>
      <c r="R785" s="1"/>
      <c r="S785" s="164" t="str">
        <f aca="false">CONCATENATE(IF(S778="","",S778),IF(S778="","",CHAR(10)),IF(T778="","",T778),IF(U778="","",U778),IF(U778="","",CHAR(10)),IF(V778="","",V778),IF(V778="","",CHAR(10)),IF(W778="","",W778),IF(W778="","",CHAR(10)),IF(X778="","",X778),IF(X778="","",CHAR(10)),IF(Y778="","",Y778))</f>
        <v/>
      </c>
      <c r="T785" s="164"/>
      <c r="U785" s="164"/>
      <c r="V785" s="1"/>
      <c r="W785" s="176" t="str">
        <f aca="false">CONCATENATE(IF(S783="","",S783),IF(S783="","",CHAR(10)),IF(T783="","",T783),IF(U783="","",U783),IF(U783="","",CHAR(10)),IF(V783="","",V783),IF(V783="","",CHAR(10)),IF(W783="","",W783),IF(W783="","",CHAR(10)),IF(X783="","",X783),IF(X783="","",CHAR(10)),IF(Y783="","",Y783))</f>
        <v/>
      </c>
      <c r="X785" s="176"/>
      <c r="Y785" s="176"/>
      <c r="Z785" s="1"/>
      <c r="AA785" s="1"/>
      <c r="AB785" s="1"/>
      <c r="AC785" s="1"/>
      <c r="AD785" s="1"/>
      <c r="AE785" s="1"/>
      <c r="AF785" s="1"/>
      <c r="AG785" s="1"/>
    </row>
    <row r="786" customFormat="false" ht="15" hidden="false" customHeight="true" outlineLevel="0" collapsed="false">
      <c r="A786" s="39" t="str">
        <f aca="true">IF(OFFSET(INDIRECT(A774),10,0,1,1)="","",CONCATENATE((OFFSET(INDIRECT(A774),10,0,1,1)),", "))</f>
        <v/>
      </c>
      <c r="B786" s="39" t="str">
        <f aca="true">IF(OFFSET(INDIRECT(A774),10,1,1,1)="","",OFFSET(INDIRECT(A774),10,1,1,1))</f>
        <v/>
      </c>
      <c r="C786" s="39" t="str">
        <f aca="true">IF(OFFSET(INDIRECT(A774),10,2,1,1)="","",CONCATENATE(" ",OFFSET(INDIRECT(A774),10,2,1,1),", "))</f>
        <v/>
      </c>
      <c r="D786" s="39" t="str">
        <f aca="true">IF(OFFSET(INDIRECT(A774),10,3,1,1)="","",CONCATENATE((OFFSET(INDIRECT(A774),10,3,1,1)),", "))</f>
        <v/>
      </c>
      <c r="E786" s="39" t="str">
        <f aca="true">IF(OFFSET(INDIRECT(A774),10,4,1,1)="","",CONCATENATE((OFFSET(INDIRECT(A774),10,4,1,1)),", "))</f>
        <v/>
      </c>
      <c r="F786" s="39" t="str">
        <f aca="true">IF(OFFSET(INDIRECT(A774),10,5,1,1)="","",CONCATENATE((OFFSET(INDIRECT(A774),10,5,1,1)),", "))</f>
        <v/>
      </c>
      <c r="G786" s="39" t="str">
        <f aca="true">IF(OFFSET(INDIRECT(A774),10,6,1,1)="","",OFFSET(INDIRECT(A774),10,6,1,1))</f>
        <v/>
      </c>
      <c r="H786" s="3"/>
      <c r="I786" s="171" t="str">
        <f aca="false">CONCATENATE(IF(A786="","",A786),IF(B786="","",B786),IF(C786="","",C786),IF(D786="","",D786),IF(E786="","",E786),IF(F786="","",F786),IF(G786="","",G786))</f>
        <v/>
      </c>
      <c r="J786" s="171"/>
      <c r="K786" s="171"/>
      <c r="L786" s="171"/>
      <c r="M786" s="171"/>
      <c r="N786" s="171"/>
      <c r="O786" s="171"/>
      <c r="P786" s="113"/>
      <c r="Q786" s="113"/>
      <c r="R786" s="1"/>
      <c r="S786" s="164"/>
      <c r="T786" s="164"/>
      <c r="U786" s="164"/>
      <c r="V786" s="1"/>
      <c r="W786" s="176"/>
      <c r="X786" s="176"/>
      <c r="Y786" s="176"/>
      <c r="Z786" s="1"/>
      <c r="AA786" s="1"/>
      <c r="AB786" s="1"/>
      <c r="AC786" s="1"/>
      <c r="AD786" s="1"/>
      <c r="AE786" s="1"/>
      <c r="AF786" s="1"/>
      <c r="AG786" s="1"/>
    </row>
    <row r="787" customFormat="false" ht="14.6" hidden="false" customHeight="false" outlineLevel="0" collapsed="false">
      <c r="A787" s="39" t="str">
        <f aca="true">IF(OFFSET(INDIRECT(A774),10,0,1,1)="","",OFFSET(INDIRECT(A774),10,0,1,1))</f>
        <v/>
      </c>
      <c r="B787" s="39" t="str">
        <f aca="true">IF(OFFSET(INDIRECT(A774),10,1,1,1)="","",OFFSET(INDIRECT(A774),10,1,1,1))</f>
        <v/>
      </c>
      <c r="C787" s="39" t="str">
        <f aca="true">IF(OFFSET(INDIRECT(A774),10,2,1,1)="","",CONCATENATE(" ",OFFSET(INDIRECT(A774),10,2,1,1)))</f>
        <v/>
      </c>
      <c r="D787" s="39" t="str">
        <f aca="true">IF(OFFSET(INDIRECT(A774),10,3,1,1)="","",OFFSET(INDIRECT(A774),10,3,1,1))</f>
        <v/>
      </c>
      <c r="E787" s="39" t="str">
        <f aca="true">IF(OFFSET(INDIRECT(A774),10,4,1,1)="","",OFFSET(INDIRECT(A774),10,4,1,1))</f>
        <v/>
      </c>
      <c r="F787" s="39" t="str">
        <f aca="true">IF(OFFSET(INDIRECT(A774),10,5,1,1)="","",OFFSET(INDIRECT(A774),10,5,1,1))</f>
        <v/>
      </c>
      <c r="G787" s="39" t="str">
        <f aca="true">IF(OFFSET(INDIRECT(A774),10,6,1,1)="","",OFFSET(INDIRECT(A774),10,6,1,1))</f>
        <v/>
      </c>
      <c r="H787" s="3"/>
      <c r="I787" s="3"/>
      <c r="J787" s="3"/>
      <c r="K787" s="3"/>
      <c r="L787" s="174"/>
      <c r="M787" s="174"/>
      <c r="N787" s="3"/>
      <c r="O787" s="3"/>
      <c r="P787" s="3"/>
      <c r="Q787" s="3"/>
      <c r="R787" s="1"/>
      <c r="S787" s="164"/>
      <c r="T787" s="164"/>
      <c r="U787" s="164"/>
      <c r="V787" s="1"/>
      <c r="W787" s="176"/>
      <c r="X787" s="176"/>
      <c r="Y787" s="176"/>
      <c r="Z787" s="1"/>
      <c r="AA787" s="1"/>
      <c r="AB787" s="1"/>
      <c r="AC787" s="1"/>
      <c r="AD787" s="1"/>
      <c r="AE787" s="1"/>
      <c r="AF787" s="1"/>
      <c r="AG787" s="1"/>
    </row>
    <row r="788" customFormat="false" ht="14.6" hidden="false" customHeight="false" outlineLevel="0" collapsed="false">
      <c r="A788" s="3" t="s">
        <v>295</v>
      </c>
      <c r="B788" s="3"/>
      <c r="C788" s="3"/>
      <c r="D788" s="3"/>
      <c r="E788" s="3"/>
      <c r="F788" s="3"/>
      <c r="G788" s="3"/>
      <c r="H788" s="3"/>
      <c r="I788" s="3" t="s">
        <v>360</v>
      </c>
      <c r="J788" s="3"/>
      <c r="K788" s="3"/>
      <c r="L788" s="174"/>
      <c r="M788" s="174"/>
      <c r="N788" s="3"/>
      <c r="O788" s="3"/>
      <c r="P788" s="3"/>
      <c r="Q788" s="3"/>
      <c r="R788" s="1"/>
      <c r="S788" s="164"/>
      <c r="T788" s="164"/>
      <c r="U788" s="164"/>
      <c r="V788" s="1"/>
      <c r="W788" s="176"/>
      <c r="X788" s="176"/>
      <c r="Y788" s="176"/>
      <c r="Z788" s="1"/>
      <c r="AA788" s="1"/>
      <c r="AB788" s="1"/>
      <c r="AC788" s="1"/>
      <c r="AD788" s="1"/>
      <c r="AE788" s="1"/>
      <c r="AF788" s="1"/>
      <c r="AG788" s="1"/>
    </row>
    <row r="789" customFormat="false" ht="15" hidden="false" customHeight="true" outlineLevel="0" collapsed="false">
      <c r="A789" s="1" t="str">
        <f aca="false">CONCATENATE(A788,"s")</f>
        <v>Leaseholders</v>
      </c>
      <c r="B789" s="3"/>
      <c r="C789" s="3"/>
      <c r="D789" s="3"/>
      <c r="E789" s="3"/>
      <c r="F789" s="3"/>
      <c r="G789" s="3"/>
      <c r="H789" s="3"/>
      <c r="I789" s="176" t="str">
        <f aca="false">CONCATENATE(IF(A787="","",A787),IF(A787="","",CHAR(10)),IF(B787="","",B787),IF(C787="","",C787),IF(C787="","",CHAR(10)),IF(D787="","",D787),IF(D787="","",CHAR(10)),IF(E787="","",E787),IF(E787="","",CHAR(10)),IF(F787="","",F787),IF(F787="","",CHAR(10)),IF(G787="","",G787))</f>
        <v/>
      </c>
      <c r="J789" s="176"/>
      <c r="K789" s="176"/>
      <c r="L789" s="174"/>
      <c r="M789" s="174"/>
      <c r="N789" s="3"/>
      <c r="O789" s="3"/>
      <c r="P789" s="3"/>
      <c r="Q789" s="3"/>
      <c r="R789" s="1"/>
      <c r="S789" s="164"/>
      <c r="T789" s="164"/>
      <c r="U789" s="164"/>
      <c r="V789" s="1"/>
      <c r="W789" s="176"/>
      <c r="X789" s="176"/>
      <c r="Y789" s="176"/>
      <c r="Z789" s="1"/>
      <c r="AA789" s="1"/>
      <c r="AB789" s="1"/>
      <c r="AC789" s="1"/>
      <c r="AD789" s="1"/>
      <c r="AE789" s="1"/>
      <c r="AF789" s="1"/>
      <c r="AG789" s="1"/>
    </row>
    <row r="790" customFormat="false" ht="14.6" hidden="false" customHeight="false" outlineLevel="0" collapsed="false">
      <c r="A790" s="3" t="s">
        <v>70</v>
      </c>
      <c r="B790" s="3"/>
      <c r="C790" s="3"/>
      <c r="D790" s="3"/>
      <c r="E790" s="3"/>
      <c r="F790" s="3"/>
      <c r="G790" s="3"/>
      <c r="H790" s="3"/>
      <c r="I790" s="176"/>
      <c r="J790" s="176"/>
      <c r="K790" s="176"/>
      <c r="L790" s="174"/>
      <c r="M790" s="174"/>
      <c r="N790" s="3"/>
      <c r="O790" s="3"/>
      <c r="P790" s="3"/>
      <c r="Q790" s="3"/>
      <c r="R790" s="1"/>
      <c r="S790" s="164"/>
      <c r="T790" s="164"/>
      <c r="U790" s="164"/>
      <c r="V790" s="1"/>
      <c r="W790" s="176"/>
      <c r="X790" s="176"/>
      <c r="Y790" s="176"/>
      <c r="Z790" s="1"/>
      <c r="AA790" s="1"/>
      <c r="AB790" s="1"/>
      <c r="AC790" s="1"/>
      <c r="AD790" s="1"/>
      <c r="AE790" s="1"/>
      <c r="AF790" s="1"/>
      <c r="AG790" s="1"/>
    </row>
    <row r="791" customFormat="false" ht="14.6" hidden="false" customHeight="false" outlineLevel="0" collapsed="false">
      <c r="A791" s="1" t="str">
        <f aca="false">CONCATENATE(A790,"s")</f>
        <v>Freeholders</v>
      </c>
      <c r="B791" s="3"/>
      <c r="C791" s="3"/>
      <c r="D791" s="3"/>
      <c r="E791" s="3"/>
      <c r="F791" s="3"/>
      <c r="G791" s="3"/>
      <c r="H791" s="3"/>
      <c r="I791" s="176"/>
      <c r="J791" s="176"/>
      <c r="K791" s="176"/>
      <c r="L791" s="174"/>
      <c r="M791" s="174"/>
      <c r="N791" s="3"/>
      <c r="O791" s="3"/>
      <c r="P791" s="3"/>
      <c r="Q791" s="3"/>
      <c r="R791" s="1"/>
      <c r="S791" s="1"/>
      <c r="T791" s="1"/>
      <c r="U791" s="1"/>
      <c r="V791" s="1"/>
      <c r="W791" s="1"/>
      <c r="X791" s="1"/>
      <c r="Y791" s="1"/>
      <c r="Z791" s="1"/>
      <c r="AA791" s="1"/>
      <c r="AB791" s="1"/>
      <c r="AC791" s="1"/>
      <c r="AD791" s="1"/>
      <c r="AE791" s="1"/>
      <c r="AF791" s="1"/>
      <c r="AG791" s="1"/>
    </row>
    <row r="792" customFormat="false" ht="14.6" hidden="false" customHeight="false" outlineLevel="0" collapsed="false">
      <c r="A792" s="3" t="s">
        <v>329</v>
      </c>
      <c r="B792" s="3"/>
      <c r="C792" s="3"/>
      <c r="D792" s="3"/>
      <c r="E792" s="3"/>
      <c r="F792" s="3"/>
      <c r="G792" s="3"/>
      <c r="H792" s="3"/>
      <c r="I792" s="176"/>
      <c r="J792" s="176"/>
      <c r="K792" s="176"/>
      <c r="L792" s="3"/>
      <c r="M792" s="3"/>
      <c r="N792" s="3"/>
      <c r="O792" s="3"/>
      <c r="P792" s="3"/>
      <c r="Q792" s="3"/>
      <c r="R792" s="1"/>
    </row>
    <row r="793" customFormat="false" ht="14.6" hidden="false" customHeight="false" outlineLevel="0" collapsed="false">
      <c r="A793" s="1" t="str">
        <f aca="false">IF(A792="Leaseholder &amp; Freeholder","Leaseholders &amp; Freeholders")</f>
        <v>Leaseholders &amp; Freeholders</v>
      </c>
      <c r="B793" s="3"/>
      <c r="C793" s="3"/>
      <c r="D793" s="3"/>
      <c r="E793" s="3"/>
      <c r="F793" s="3"/>
      <c r="G793" s="3"/>
      <c r="H793" s="3"/>
      <c r="I793" s="176"/>
      <c r="J793" s="176"/>
      <c r="K793" s="176"/>
      <c r="L793" s="3"/>
      <c r="M793" s="3"/>
      <c r="N793" s="3"/>
      <c r="O793" s="3"/>
      <c r="P793" s="3"/>
      <c r="Q793" s="3"/>
      <c r="R793" s="1"/>
      <c r="S793" s="150" t="s">
        <v>296</v>
      </c>
      <c r="T793" s="150"/>
    </row>
    <row r="794" customFormat="false" ht="15.75" hidden="false" customHeight="true" outlineLevel="0" collapsed="false">
      <c r="A794" s="1"/>
      <c r="B794" s="3"/>
      <c r="C794" s="3"/>
      <c r="D794" s="3"/>
      <c r="E794" s="3"/>
      <c r="F794" s="3"/>
      <c r="G794" s="3"/>
      <c r="H794" s="3"/>
      <c r="I794" s="176"/>
      <c r="J794" s="176"/>
      <c r="K794" s="176"/>
      <c r="L794" s="3"/>
      <c r="M794" s="3"/>
      <c r="N794" s="3"/>
      <c r="O794" s="3"/>
      <c r="P794" s="3"/>
      <c r="Q794" s="3"/>
      <c r="R794" s="1"/>
      <c r="S794" s="181" t="str">
        <f aca="false">CONCATENATE("Under Section 1(2), subject to your written consent",CHAR(10),"it is intended to build on the line of junction of the said lands a ",Form!BZ74)</f>
        <v>Under Section 1(2), subject to your written consent
it is intended to build on the line of junction of the said lands a</v>
      </c>
      <c r="T794" s="181"/>
      <c r="U794" s="181"/>
      <c r="V794" s="181"/>
      <c r="W794" s="181"/>
      <c r="X794" s="181"/>
      <c r="Y794" s="181"/>
      <c r="Z794" s="181"/>
      <c r="AA794" s="181"/>
    </row>
    <row r="795" customFormat="false" ht="14.6" hidden="false" customHeight="false" outlineLevel="0" collapsed="false">
      <c r="A795" s="1"/>
      <c r="B795" s="3"/>
      <c r="C795" s="3"/>
      <c r="D795" s="3"/>
      <c r="E795" s="3"/>
      <c r="F795" s="3"/>
      <c r="G795" s="3"/>
      <c r="H795" s="3"/>
      <c r="I795" s="3"/>
      <c r="J795" s="3"/>
      <c r="K795" s="3"/>
      <c r="L795" s="3"/>
      <c r="M795" s="3"/>
      <c r="N795" s="3"/>
      <c r="O795" s="3"/>
      <c r="P795" s="3"/>
      <c r="Q795" s="3"/>
      <c r="R795" s="1"/>
      <c r="S795" s="181"/>
      <c r="T795" s="181"/>
      <c r="U795" s="181"/>
      <c r="V795" s="181"/>
      <c r="W795" s="181"/>
      <c r="X795" s="181"/>
      <c r="Y795" s="181"/>
      <c r="Z795" s="181"/>
      <c r="AA795" s="181"/>
    </row>
    <row r="796" customFormat="false" ht="14.6" hidden="false" customHeight="false" outlineLevel="0" collapsed="false">
      <c r="A796" s="157" t="s">
        <v>366</v>
      </c>
      <c r="B796" s="157"/>
      <c r="C796" s="3"/>
      <c r="D796" s="3"/>
      <c r="E796" s="3"/>
      <c r="F796" s="3"/>
      <c r="G796" s="3"/>
      <c r="H796" s="3"/>
      <c r="I796" s="3"/>
      <c r="J796" s="3"/>
      <c r="K796" s="3"/>
      <c r="L796" s="3"/>
      <c r="M796" s="3"/>
      <c r="N796" s="3"/>
      <c r="O796" s="3"/>
      <c r="P796" s="3"/>
      <c r="Q796" s="150" t="str">
        <f aca="false">IF(A798="","",", ")</f>
        <v/>
      </c>
      <c r="R796" s="1"/>
    </row>
    <row r="797" customFormat="false" ht="14.6" hidden="false" customHeight="false" outlineLevel="0" collapsed="false">
      <c r="A797" s="3" t="s">
        <v>25</v>
      </c>
      <c r="B797" s="3" t="s">
        <v>26</v>
      </c>
      <c r="C797" s="3" t="s">
        <v>27</v>
      </c>
      <c r="D797" s="3" t="s">
        <v>28</v>
      </c>
      <c r="E797" s="3" t="s">
        <v>29</v>
      </c>
      <c r="F797" s="3" t="s">
        <v>30</v>
      </c>
      <c r="G797" s="3" t="s">
        <v>31</v>
      </c>
      <c r="H797" s="3"/>
      <c r="I797" s="3" t="s">
        <v>359</v>
      </c>
      <c r="J797" s="3"/>
      <c r="K797" s="3"/>
      <c r="L797" s="3"/>
      <c r="M797" s="3"/>
      <c r="N797" s="3"/>
      <c r="O797" s="3"/>
      <c r="P797" s="3"/>
      <c r="Q797" s="3"/>
      <c r="R797" s="1"/>
      <c r="S797" s="150" t="s">
        <v>316</v>
      </c>
      <c r="T797" s="150"/>
    </row>
    <row r="798" customFormat="false" ht="15" hidden="false" customHeight="true" outlineLevel="0" collapsed="false">
      <c r="A798" s="39" t="str">
        <f aca="true">IF(OFFSET(INDIRECT(A774),17,0,1,1)="","",CONCATENATE((OFFSET(INDIRECT(A774),17,0,1,1)),", "))</f>
        <v/>
      </c>
      <c r="B798" s="39" t="str">
        <f aca="true">IF(OFFSET(INDIRECT(A774),17,1,1,1)="","",OFFSET(INDIRECT(A774),17,1,1,1))</f>
        <v/>
      </c>
      <c r="C798" s="39" t="str">
        <f aca="true">IF(OFFSET(INDIRECT(A774),17,2,1,1)="","",CONCATENATE(" ",(OFFSET(INDIRECT(A774),17,2,1,1)),", "))</f>
        <v/>
      </c>
      <c r="D798" s="39" t="str">
        <f aca="true">IF(OFFSET(INDIRECT(A774),17,3,1,1)="","",CONCATENATE((OFFSET(INDIRECT(A774),17,3,1,1)),", "))</f>
        <v/>
      </c>
      <c r="E798" s="39" t="str">
        <f aca="true">IF(OFFSET(INDIRECT(A774),17,4,1,1)="","",CONCATENATE((OFFSET(INDIRECT(A774),17,4,1,1)),", "))</f>
        <v/>
      </c>
      <c r="F798" s="39" t="str">
        <f aca="true">IF(OFFSET(INDIRECT(A774),17,5,1,1)="","",CONCATENATE((OFFSET(INDIRECT(A774),17,5,1,1)),", "))</f>
        <v/>
      </c>
      <c r="G798" s="39" t="str">
        <f aca="true">IF(OFFSET(INDIRECT(A774),17,6,1,1)="","",OFFSET(INDIRECT(A774),17,6,1,1))</f>
        <v/>
      </c>
      <c r="H798" s="3"/>
      <c r="I798" s="171" t="str">
        <f aca="false">CONCATENATE(IF(A798="","",A798),IF(B798="","",B798),IF(C798="","",C798),IF(D798="","",D798),IF(E798="","",E798),IF(F798="","",F798),IF(G798="","",G798))</f>
        <v/>
      </c>
      <c r="J798" s="171"/>
      <c r="K798" s="171"/>
      <c r="L798" s="171"/>
      <c r="M798" s="171"/>
      <c r="N798" s="171"/>
      <c r="O798" s="171"/>
      <c r="P798" s="113"/>
      <c r="Q798" s="113"/>
      <c r="R798" s="1"/>
      <c r="S798" s="181" t="str">
        <f aca="false">CONCATENATE("Under Section 1(5)",CHAR(10),"it is intended to build on the line of junction of the said lands a wall wholly on ",$H$12," land.")</f>
        <v>Under Section 1(5)
it is intended to build on the line of junction of the said lands a wall wholly on our land.</v>
      </c>
      <c r="T798" s="181"/>
      <c r="U798" s="181"/>
      <c r="V798" s="181"/>
      <c r="W798" s="181"/>
      <c r="X798" s="181"/>
      <c r="Y798" s="181"/>
      <c r="Z798" s="181"/>
      <c r="AA798" s="181"/>
    </row>
    <row r="799" customFormat="false" ht="14.6" hidden="false" customHeight="false" outlineLevel="0" collapsed="false">
      <c r="A799" s="39" t="str">
        <f aca="true">IF(OFFSET(INDIRECT(A774),17,0,1,1)="","",OFFSET(INDIRECT(A774),17,0,1,1))</f>
        <v/>
      </c>
      <c r="B799" s="39" t="str">
        <f aca="true">IF(OFFSET(INDIRECT(A774),17,1,1,1)="","",OFFSET(INDIRECT(A774),17,1,1,1))</f>
        <v/>
      </c>
      <c r="C799" s="39" t="str">
        <f aca="true">IF(OFFSET(INDIRECT(A774),17,2,1,1)="","",CONCATENATE(" ",(OFFSET(INDIRECT(A774),17,2,1,1))))</f>
        <v/>
      </c>
      <c r="D799" s="39" t="str">
        <f aca="true">IF(OFFSET(INDIRECT(A774),17,3,1,1)="","",OFFSET(INDIRECT(A774),17,3,1,1))</f>
        <v/>
      </c>
      <c r="E799" s="39" t="str">
        <f aca="true">IF(OFFSET(INDIRECT(A774),17,4,1,1)="","",OFFSET(INDIRECT(A774),17,4,1,1))</f>
        <v/>
      </c>
      <c r="F799" s="39" t="str">
        <f aca="true">IF(OFFSET(INDIRECT(A774),17,5,1,1)="","",OFFSET(INDIRECT(A774),17,5,1,1))</f>
        <v/>
      </c>
      <c r="G799" s="39" t="str">
        <f aca="true">IF(OFFSET(INDIRECT(A774),17,6,1,1)="","",OFFSET(INDIRECT(A774),17,6,1,1))</f>
        <v/>
      </c>
      <c r="H799" s="3"/>
      <c r="I799" s="3"/>
      <c r="J799" s="3"/>
      <c r="K799" s="3"/>
      <c r="L799" s="174"/>
      <c r="M799" s="174"/>
      <c r="N799" s="3"/>
      <c r="O799" s="3"/>
      <c r="P799" s="3"/>
      <c r="Q799" s="3"/>
      <c r="R799" s="1"/>
      <c r="S799" s="181"/>
      <c r="T799" s="181"/>
      <c r="U799" s="181"/>
      <c r="V799" s="181"/>
      <c r="W799" s="181"/>
      <c r="X799" s="181"/>
      <c r="Y799" s="181"/>
      <c r="Z799" s="181"/>
      <c r="AA799" s="181"/>
    </row>
    <row r="800" customFormat="false" ht="14.6" hidden="false" customHeight="false" outlineLevel="0" collapsed="false">
      <c r="A800" s="3"/>
      <c r="B800" s="3"/>
      <c r="C800" s="3"/>
      <c r="D800" s="3"/>
      <c r="E800" s="3"/>
      <c r="F800" s="3"/>
      <c r="G800" s="3"/>
      <c r="H800" s="3"/>
      <c r="I800" s="3" t="s">
        <v>360</v>
      </c>
      <c r="J800" s="3"/>
      <c r="K800" s="3"/>
      <c r="L800" s="174"/>
      <c r="M800" s="174"/>
      <c r="N800" s="3"/>
      <c r="O800" s="3"/>
      <c r="P800" s="3"/>
      <c r="Q800" s="3"/>
      <c r="R800" s="1"/>
    </row>
    <row r="801" customFormat="false" ht="15" hidden="false" customHeight="true" outlineLevel="0" collapsed="false">
      <c r="A801" s="3"/>
      <c r="B801" s="3"/>
      <c r="C801" s="3"/>
      <c r="D801" s="3"/>
      <c r="E801" s="3"/>
      <c r="F801" s="3"/>
      <c r="G801" s="3"/>
      <c r="H801" s="3"/>
      <c r="I801" s="176" t="str">
        <f aca="false">CONCATENATE(IF(A799="","",A799),IF(A799="","",CHAR(10)),IF(B799="","",B799),IF(C799="","",C799),IF(C799="","",CHAR(10)),IF(D799="","",D799),IF(D799="","",CHAR(10)),IF(E799="","",E799),IF(E799="","",CHAR(10)),IF(F799="","",F799),IF(F799="","",CHAR(10)),IF(G799="","",G799))</f>
        <v/>
      </c>
      <c r="J801" s="176"/>
      <c r="K801" s="176"/>
      <c r="L801" s="174"/>
      <c r="M801" s="174"/>
      <c r="N801" s="3"/>
      <c r="O801" s="3"/>
      <c r="P801" s="3"/>
      <c r="Q801" s="3"/>
      <c r="R801" s="1"/>
      <c r="S801" s="150" t="s">
        <v>367</v>
      </c>
      <c r="T801" s="150"/>
      <c r="U801" s="150"/>
    </row>
    <row r="802" customFormat="false" ht="15" hidden="false" customHeight="true" outlineLevel="0" collapsed="false">
      <c r="A802" s="3"/>
      <c r="B802" s="3"/>
      <c r="C802" s="3"/>
      <c r="D802" s="3"/>
      <c r="E802" s="3"/>
      <c r="F802" s="3"/>
      <c r="G802" s="3"/>
      <c r="H802" s="3"/>
      <c r="I802" s="176"/>
      <c r="J802" s="176"/>
      <c r="K802" s="176"/>
      <c r="L802" s="174"/>
      <c r="M802" s="174"/>
      <c r="N802" s="3"/>
      <c r="O802" s="3"/>
      <c r="P802" s="3"/>
      <c r="Q802" s="3"/>
      <c r="R802" s="1"/>
      <c r="S802" s="182" t="str">
        <f aca="false">CONCATENATE(S794,CHAR(10),CHAR(10),S798)</f>
        <v>Under Section 1(2), subject to your written consent
it is intended to build on the line of junction of the said lands a 
Under Section 1(5)
it is intended to build on the line of junction of the said lands a wall wholly on our land.</v>
      </c>
      <c r="T802" s="182"/>
      <c r="U802" s="182"/>
      <c r="V802" s="182"/>
      <c r="W802" s="182"/>
      <c r="X802" s="182"/>
      <c r="Y802" s="182"/>
      <c r="Z802" s="182"/>
      <c r="AA802" s="182"/>
    </row>
    <row r="803" customFormat="false" ht="14.6" hidden="false" customHeight="false" outlineLevel="0" collapsed="false">
      <c r="A803" s="3"/>
      <c r="B803" s="3"/>
      <c r="C803" s="3"/>
      <c r="D803" s="3"/>
      <c r="E803" s="3"/>
      <c r="F803" s="3"/>
      <c r="G803" s="3"/>
      <c r="H803" s="3"/>
      <c r="I803" s="176"/>
      <c r="J803" s="176"/>
      <c r="K803" s="176"/>
      <c r="L803" s="174"/>
      <c r="M803" s="174"/>
      <c r="N803" s="3"/>
      <c r="O803" s="3"/>
      <c r="P803" s="3"/>
      <c r="Q803" s="3"/>
      <c r="R803" s="1"/>
      <c r="S803" s="182"/>
      <c r="T803" s="182"/>
      <c r="U803" s="182"/>
      <c r="V803" s="182"/>
      <c r="W803" s="182"/>
      <c r="X803" s="182"/>
      <c r="Y803" s="182"/>
      <c r="Z803" s="182"/>
      <c r="AA803" s="182"/>
    </row>
    <row r="804" customFormat="false" ht="14.6" hidden="false" customHeight="false" outlineLevel="0" collapsed="false">
      <c r="A804" s="3"/>
      <c r="B804" s="3"/>
      <c r="C804" s="3"/>
      <c r="D804" s="3"/>
      <c r="E804" s="3"/>
      <c r="F804" s="3"/>
      <c r="G804" s="3"/>
      <c r="H804" s="3"/>
      <c r="I804" s="176"/>
      <c r="J804" s="176"/>
      <c r="K804" s="176"/>
      <c r="L804" s="3"/>
      <c r="M804" s="3"/>
      <c r="N804" s="3"/>
      <c r="O804" s="3"/>
      <c r="P804" s="3"/>
      <c r="Q804" s="3"/>
      <c r="R804" s="1"/>
      <c r="S804" s="182"/>
      <c r="T804" s="182"/>
      <c r="U804" s="182"/>
      <c r="V804" s="182"/>
      <c r="W804" s="182"/>
      <c r="X804" s="182"/>
      <c r="Y804" s="182"/>
      <c r="Z804" s="182"/>
      <c r="AA804" s="182"/>
    </row>
    <row r="805" customFormat="false" ht="14.6" hidden="false" customHeight="false" outlineLevel="0" collapsed="false">
      <c r="A805" s="3"/>
      <c r="B805" s="3"/>
      <c r="C805" s="3"/>
      <c r="D805" s="3"/>
      <c r="E805" s="3"/>
      <c r="F805" s="3"/>
      <c r="G805" s="3"/>
      <c r="H805" s="3"/>
      <c r="I805" s="176"/>
      <c r="J805" s="176"/>
      <c r="K805" s="176"/>
      <c r="L805" s="3"/>
      <c r="M805" s="3"/>
      <c r="N805" s="3"/>
      <c r="O805" s="3"/>
      <c r="P805" s="3"/>
      <c r="Q805" s="3"/>
      <c r="R805" s="1"/>
      <c r="S805" s="182"/>
      <c r="T805" s="182"/>
      <c r="U805" s="182"/>
      <c r="V805" s="182"/>
      <c r="W805" s="182"/>
      <c r="X805" s="182"/>
      <c r="Y805" s="182"/>
      <c r="Z805" s="182"/>
      <c r="AA805" s="182"/>
    </row>
    <row r="806" customFormat="false" ht="14.6" hidden="false" customHeight="false" outlineLevel="0" collapsed="false">
      <c r="A806" s="3"/>
      <c r="B806" s="3"/>
      <c r="C806" s="3"/>
      <c r="D806" s="3"/>
      <c r="E806" s="3"/>
      <c r="F806" s="3"/>
      <c r="G806" s="3"/>
      <c r="H806" s="3"/>
      <c r="I806" s="176"/>
      <c r="J806" s="176"/>
      <c r="K806" s="176"/>
      <c r="L806" s="3"/>
      <c r="M806" s="3"/>
      <c r="N806" s="3"/>
      <c r="O806" s="3"/>
      <c r="P806" s="3"/>
      <c r="Q806" s="3"/>
      <c r="R806" s="1"/>
      <c r="S806" s="182"/>
      <c r="T806" s="182"/>
      <c r="U806" s="182"/>
      <c r="V806" s="182"/>
      <c r="W806" s="182"/>
      <c r="X806" s="182"/>
      <c r="Y806" s="182"/>
      <c r="Z806" s="182"/>
      <c r="AA806" s="182"/>
    </row>
    <row r="807" customFormat="false" ht="14.6" hidden="false" customHeight="false" outlineLevel="0" collapsed="false">
      <c r="A807" s="3"/>
      <c r="B807" s="3"/>
      <c r="C807" s="3"/>
      <c r="D807" s="3"/>
      <c r="E807" s="3"/>
      <c r="F807" s="3"/>
      <c r="G807" s="3"/>
      <c r="H807" s="3"/>
      <c r="I807" s="3"/>
      <c r="J807" s="3"/>
      <c r="K807" s="3"/>
      <c r="L807" s="3"/>
      <c r="M807" s="3"/>
      <c r="N807" s="3"/>
      <c r="O807" s="3"/>
      <c r="P807" s="3"/>
      <c r="Q807" s="3"/>
      <c r="R807" s="1"/>
    </row>
    <row r="808" customFormat="false" ht="14.6" hidden="false" customHeight="false" outlineLevel="0" collapsed="false">
      <c r="A808" s="157" t="s">
        <v>368</v>
      </c>
      <c r="B808" s="157"/>
      <c r="C808" s="3"/>
      <c r="D808" s="3"/>
      <c r="E808" s="3"/>
      <c r="F808" s="3"/>
      <c r="G808" s="3"/>
      <c r="H808" s="3"/>
      <c r="I808" s="3"/>
      <c r="J808" s="3"/>
      <c r="K808" s="3"/>
      <c r="L808" s="3"/>
      <c r="M808" s="3"/>
      <c r="N808" s="3"/>
      <c r="O808" s="3"/>
      <c r="P808" s="3"/>
      <c r="Q808" s="3" t="str">
        <f aca="false">IF(A810="","",", ")</f>
        <v/>
      </c>
      <c r="R808" s="1"/>
      <c r="S808" s="150" t="s">
        <v>369</v>
      </c>
      <c r="T808" s="150"/>
      <c r="U808" s="150"/>
    </row>
    <row r="809" customFormat="false" ht="14.6" hidden="false" customHeight="false" outlineLevel="0" collapsed="false">
      <c r="A809" s="3" t="s">
        <v>25</v>
      </c>
      <c r="B809" s="3" t="s">
        <v>26</v>
      </c>
      <c r="C809" s="3" t="s">
        <v>27</v>
      </c>
      <c r="D809" s="3" t="s">
        <v>28</v>
      </c>
      <c r="E809" s="3" t="s">
        <v>29</v>
      </c>
      <c r="F809" s="3" t="s">
        <v>30</v>
      </c>
      <c r="G809" s="3" t="s">
        <v>31</v>
      </c>
      <c r="H809" s="3"/>
      <c r="I809" s="3" t="s">
        <v>359</v>
      </c>
      <c r="J809" s="3"/>
      <c r="K809" s="3"/>
      <c r="L809" s="3"/>
      <c r="M809" s="3"/>
      <c r="N809" s="3"/>
      <c r="O809" s="3"/>
      <c r="P809" s="3"/>
      <c r="Q809" s="3"/>
      <c r="R809" s="1"/>
      <c r="S809" s="182" t="str">
        <f aca="false">IF(Form!BV74="Section 1(2)",S794,IF(Form!BV74="Section 1(5)",S798,IF(Form!BV74="Section 1(2), Section 1(5)",S802,"")))</f>
        <v/>
      </c>
      <c r="T809" s="182"/>
      <c r="U809" s="182"/>
      <c r="V809" s="182"/>
      <c r="W809" s="182"/>
      <c r="X809" s="182"/>
      <c r="Y809" s="182"/>
      <c r="Z809" s="182"/>
      <c r="AA809" s="182"/>
    </row>
    <row r="810" customFormat="false" ht="15" hidden="false" customHeight="true" outlineLevel="0" collapsed="false">
      <c r="A810" s="39" t="str">
        <f aca="false">IF(Form!$B$44="","",Form!$B$44)</f>
        <v/>
      </c>
      <c r="B810" s="39" t="str">
        <f aca="false">IF(Form!$C$44="","",Form!$C$44)</f>
        <v/>
      </c>
      <c r="C810" s="39" t="str">
        <f aca="false">IF(Form!$D$44="","",Form!$D$44)</f>
        <v/>
      </c>
      <c r="D810" s="39" t="str">
        <f aca="false">IF(Form!$E$44="","",Form!$E$44)</f>
        <v/>
      </c>
      <c r="E810" s="39" t="str">
        <f aca="false">IF(Form!$F$44="","",Form!$F$44)</f>
        <v/>
      </c>
      <c r="F810" s="39" t="str">
        <f aca="false">IF(Form!$G$44="","",Form!$G$44)</f>
        <v/>
      </c>
      <c r="G810" s="39" t="str">
        <f aca="false">IF(Form!$H$44="","",Form!$H$44)</f>
        <v/>
      </c>
      <c r="H810" s="3"/>
      <c r="I810" s="171" t="str">
        <f aca="false">CONCATENATE(IF(A810="","",A810),IF(B810="","",B810),IF(C810="","",C810),IF(D810="","",D810),IF(E810="","",E810),IF(F810="","",F810),IF(G810="","",G810))</f>
        <v/>
      </c>
      <c r="J810" s="171"/>
      <c r="K810" s="171"/>
      <c r="L810" s="171"/>
      <c r="M810" s="171"/>
      <c r="N810" s="171"/>
      <c r="O810" s="171"/>
      <c r="P810" s="113"/>
      <c r="Q810" s="113"/>
      <c r="R810" s="1"/>
      <c r="S810" s="182"/>
      <c r="T810" s="182"/>
      <c r="U810" s="182"/>
      <c r="V810" s="182"/>
      <c r="W810" s="182"/>
      <c r="X810" s="182"/>
      <c r="Y810" s="182"/>
      <c r="Z810" s="182"/>
      <c r="AA810" s="182"/>
    </row>
    <row r="811" customFormat="false" ht="14.6" hidden="false" customHeight="false" outlineLevel="0" collapsed="false">
      <c r="A811" s="3"/>
      <c r="B811" s="3"/>
      <c r="C811" s="3"/>
      <c r="D811" s="3"/>
      <c r="E811" s="3"/>
      <c r="F811" s="3"/>
      <c r="G811" s="3"/>
      <c r="H811" s="3"/>
      <c r="I811" s="3"/>
      <c r="J811" s="3"/>
      <c r="K811" s="3"/>
      <c r="L811" s="174"/>
      <c r="M811" s="174"/>
      <c r="N811" s="3"/>
      <c r="O811" s="3"/>
      <c r="P811" s="3"/>
      <c r="Q811" s="3"/>
      <c r="R811" s="1"/>
      <c r="S811" s="182"/>
      <c r="T811" s="182"/>
      <c r="U811" s="182"/>
      <c r="V811" s="182"/>
      <c r="W811" s="182"/>
      <c r="X811" s="182"/>
      <c r="Y811" s="182"/>
      <c r="Z811" s="182"/>
      <c r="AA811" s="182"/>
    </row>
    <row r="812" customFormat="false" ht="14.6" hidden="false" customHeight="false" outlineLevel="0" collapsed="false">
      <c r="A812" s="3"/>
      <c r="B812" s="3"/>
      <c r="C812" s="3"/>
      <c r="D812" s="3"/>
      <c r="E812" s="3"/>
      <c r="F812" s="3"/>
      <c r="G812" s="3"/>
      <c r="H812" s="3"/>
      <c r="I812" s="3" t="s">
        <v>360</v>
      </c>
      <c r="J812" s="3"/>
      <c r="K812" s="3"/>
      <c r="L812" s="174"/>
      <c r="M812" s="174"/>
      <c r="N812" s="3"/>
      <c r="O812" s="3"/>
      <c r="P812" s="3"/>
      <c r="Q812" s="3"/>
      <c r="R812" s="1"/>
      <c r="S812" s="182"/>
      <c r="T812" s="182"/>
      <c r="U812" s="182"/>
      <c r="V812" s="182"/>
      <c r="W812" s="182"/>
      <c r="X812" s="182"/>
      <c r="Y812" s="182"/>
      <c r="Z812" s="182"/>
      <c r="AA812" s="182"/>
    </row>
    <row r="813" customFormat="false" ht="15" hidden="false" customHeight="true" outlineLevel="0" collapsed="false">
      <c r="A813" s="3"/>
      <c r="B813" s="3"/>
      <c r="C813" s="3"/>
      <c r="D813" s="3"/>
      <c r="E813" s="3"/>
      <c r="F813" s="3"/>
      <c r="G813" s="3"/>
      <c r="H813" s="3"/>
      <c r="I813" s="176" t="str">
        <f aca="false">CONCATENATE(IF(A810="","",A810),IF(A810="","",CHAR(10)),IF(B810="","",B810),IF(C810="","",C810),IF(C810="","",CHAR(10)),IF(D810="","",D810),IF(D810="","",CHAR(10)),IF(E810="","",E810),IF(E810="","",CHAR(10)),IF(F810="","",F810),IF(F810="","",CHAR(10)),IF(G810="","",G810))</f>
        <v/>
      </c>
      <c r="J813" s="176"/>
      <c r="K813" s="176"/>
      <c r="L813" s="174"/>
      <c r="M813" s="174"/>
      <c r="N813" s="3"/>
      <c r="O813" s="3"/>
      <c r="P813" s="3"/>
      <c r="Q813" s="3"/>
      <c r="R813" s="1"/>
      <c r="S813" s="182"/>
      <c r="T813" s="182"/>
      <c r="U813" s="182"/>
      <c r="V813" s="182"/>
      <c r="W813" s="182"/>
      <c r="X813" s="182"/>
      <c r="Y813" s="182"/>
      <c r="Z813" s="182"/>
      <c r="AA813" s="182"/>
    </row>
    <row r="814" customFormat="false" ht="14.6" hidden="false" customHeight="false" outlineLevel="0" collapsed="false">
      <c r="A814" s="3"/>
      <c r="B814" s="3"/>
      <c r="C814" s="3"/>
      <c r="D814" s="3"/>
      <c r="E814" s="3"/>
      <c r="F814" s="3"/>
      <c r="G814" s="3"/>
      <c r="H814" s="3"/>
      <c r="I814" s="176"/>
      <c r="J814" s="176"/>
      <c r="K814" s="176"/>
      <c r="L814" s="174"/>
      <c r="M814" s="174"/>
      <c r="N814" s="3"/>
      <c r="O814" s="3"/>
      <c r="P814" s="3"/>
      <c r="Q814" s="3"/>
      <c r="R814" s="1"/>
    </row>
    <row r="815" customFormat="false" ht="14.6" hidden="false" customHeight="false" outlineLevel="0" collapsed="false">
      <c r="A815" s="3"/>
      <c r="B815" s="3"/>
      <c r="C815" s="3"/>
      <c r="D815" s="3"/>
      <c r="E815" s="3"/>
      <c r="F815" s="3"/>
      <c r="G815" s="3"/>
      <c r="H815" s="3"/>
      <c r="I815" s="176"/>
      <c r="J815" s="176"/>
      <c r="K815" s="176"/>
      <c r="L815" s="174"/>
      <c r="M815" s="174"/>
      <c r="N815" s="3"/>
      <c r="O815" s="3"/>
      <c r="P815" s="3"/>
      <c r="Q815" s="3"/>
      <c r="R815" s="1"/>
      <c r="S815" s="150" t="s">
        <v>370</v>
      </c>
      <c r="T815" s="150"/>
      <c r="U815" s="150"/>
      <c r="V815" s="183" t="str">
        <f aca="true">IF(OFFSET(INDIRECT(A774),53,5,1,1)="No","DELETE THIS PAGE WHEN MADE INTO PDF!","")</f>
        <v>DELETE THIS PAGE WHEN MADE INTO PDF!</v>
      </c>
      <c r="W815" s="183"/>
      <c r="X815" s="183"/>
      <c r="Y815" s="183"/>
      <c r="Z815" s="183"/>
      <c r="AA815" s="183"/>
    </row>
    <row r="816" customFormat="false" ht="14.6" hidden="false" customHeight="false" outlineLevel="0" collapsed="false">
      <c r="A816" s="3"/>
      <c r="B816" s="3"/>
      <c r="C816" s="3"/>
      <c r="D816" s="3"/>
      <c r="E816" s="3"/>
      <c r="F816" s="3"/>
      <c r="G816" s="3"/>
      <c r="H816" s="3"/>
      <c r="I816" s="176"/>
      <c r="J816" s="176"/>
      <c r="K816" s="176"/>
      <c r="L816" s="3"/>
      <c r="M816" s="3"/>
      <c r="N816" s="3"/>
      <c r="O816" s="3"/>
      <c r="P816" s="3"/>
      <c r="Q816" s="3"/>
      <c r="R816" s="1"/>
      <c r="S816" s="150" t="s">
        <v>371</v>
      </c>
      <c r="T816" s="150"/>
      <c r="U816" s="150"/>
      <c r="V816" s="183" t="str">
        <f aca="true">IF(OFFSET(INDIRECT(A774),62,5,1,1)="No","DELETE THIS PAGE WHEN MADE INTO PDF!","")</f>
        <v>DELETE THIS PAGE WHEN MADE INTO PDF!</v>
      </c>
      <c r="W816" s="183"/>
      <c r="X816" s="183"/>
      <c r="Y816" s="183"/>
      <c r="Z816" s="183"/>
      <c r="AA816" s="183"/>
    </row>
    <row r="817" customFormat="false" ht="14.6" hidden="false" customHeight="false" outlineLevel="0" collapsed="false">
      <c r="A817" s="3"/>
      <c r="B817" s="3"/>
      <c r="C817" s="3"/>
      <c r="D817" s="3"/>
      <c r="E817" s="3"/>
      <c r="F817" s="3"/>
      <c r="G817" s="3"/>
      <c r="H817" s="3"/>
      <c r="I817" s="176"/>
      <c r="J817" s="176"/>
      <c r="K817" s="176"/>
      <c r="L817" s="3"/>
      <c r="M817" s="3"/>
      <c r="N817" s="3"/>
      <c r="O817" s="3"/>
      <c r="P817" s="3"/>
      <c r="Q817" s="3"/>
      <c r="R817" s="1"/>
      <c r="S817" s="150" t="s">
        <v>372</v>
      </c>
      <c r="T817" s="150"/>
      <c r="U817" s="150"/>
      <c r="V817" s="183" t="str">
        <f aca="true">IF(OFFSET(INDIRECT(A774),82,5,1,1)="No","DELETE THIS PAGE WHEN MADE INTO PDF!","")</f>
        <v>DELETE THIS PAGE WHEN MADE INTO PDF!</v>
      </c>
      <c r="W817" s="183"/>
      <c r="X817" s="183"/>
      <c r="Y817" s="183"/>
      <c r="Z817" s="183"/>
      <c r="AA817" s="183"/>
    </row>
    <row r="818" customFormat="false" ht="14.6" hidden="false" customHeight="false" outlineLevel="0" collapsed="false">
      <c r="A818" s="3"/>
      <c r="B818" s="3"/>
      <c r="C818" s="3"/>
      <c r="D818" s="3"/>
      <c r="E818" s="3"/>
      <c r="F818" s="3"/>
      <c r="G818" s="3"/>
      <c r="H818" s="3"/>
      <c r="I818" s="176"/>
      <c r="J818" s="176"/>
      <c r="K818" s="176"/>
      <c r="L818" s="3"/>
      <c r="M818" s="3"/>
      <c r="N818" s="3"/>
      <c r="O818" s="3"/>
      <c r="P818" s="3"/>
      <c r="Q818" s="3"/>
      <c r="R818" s="1"/>
      <c r="S818" s="39" t="str">
        <f aca="true">IF(OFFSET(INDIRECT(A774),2,0,1,1)="","",OFFSET(INDIRECT(A774),2,0,1,1))</f>
        <v/>
      </c>
      <c r="T818" s="39" t="str">
        <f aca="true">IF(OFFSET(INDIRECT(A774),2,1,1,1)="","",OFFSET(INDIRECT(A774),2,1,1,1))</f>
        <v/>
      </c>
      <c r="U818" s="3" t="str">
        <f aca="false">LEFT(T818,1)</f>
        <v/>
      </c>
      <c r="V818" s="39" t="str">
        <f aca="true">IF(OFFSET(INDIRECT(A774),2,2,1,1)="","",OFFSET(INDIRECT(A774),2,2,1,1))</f>
        <v/>
      </c>
      <c r="W818" s="39" t="str">
        <f aca="true">IF(OFFSET(INDIRECT(A774),2,3,1,1)="","",OFFSET(INDIRECT(A774),2,3,1,1))</f>
        <v/>
      </c>
      <c r="X818" s="3" t="str">
        <f aca="false">IF(B777="Company",W818,CONCATENATE(S818,P776," ",T818," ",W818))</f>
        <v>  </v>
      </c>
      <c r="Y818" s="3"/>
      <c r="Z818" s="3" t="str">
        <f aca="false">IF(B777="Company",W818,CONCATENATE(S818," ",U818," ",W818))</f>
        <v>  </v>
      </c>
      <c r="AA818" s="3"/>
      <c r="AB818" s="3"/>
      <c r="AC818" s="3" t="str">
        <f aca="false">IF(B777="Company",W818,CONCATENATE(S818,P776," ",U818,P776," ",W818))</f>
        <v>  </v>
      </c>
      <c r="AD818" s="3"/>
      <c r="AE818" s="3" t="str">
        <f aca="false">IF(B777="Company",W818,CONCATENATE(T818," ",V818," ",W818))</f>
        <v>  </v>
      </c>
      <c r="AF818" s="3" t="str">
        <f aca="false">UPPER(AE818)</f>
        <v>  </v>
      </c>
      <c r="AG818" s="3"/>
      <c r="AH818" s="3" t="str">
        <f aca="false">IF(B777="Company",W818,CONCATENATE(S818,P776," ",W818))</f>
        <v> </v>
      </c>
      <c r="AI818" s="3"/>
      <c r="AJ818" s="1"/>
    </row>
    <row r="819" customFormat="false" ht="14.6" hidden="false" customHeight="false" outlineLevel="0" collapsed="false">
      <c r="A819" s="3"/>
      <c r="B819" s="3"/>
      <c r="C819" s="3"/>
      <c r="D819" s="3"/>
      <c r="E819" s="3"/>
      <c r="F819" s="3"/>
      <c r="G819" s="3"/>
      <c r="H819" s="3"/>
      <c r="I819" s="174"/>
      <c r="J819" s="174"/>
      <c r="K819" s="174"/>
      <c r="L819" s="3"/>
      <c r="M819" s="3"/>
      <c r="N819" s="3"/>
      <c r="O819" s="3"/>
      <c r="P819" s="3"/>
      <c r="Q819" s="3"/>
      <c r="R819" s="1"/>
      <c r="S819" s="39" t="str">
        <f aca="true">IF(OFFSET(INDIRECT(A774),3,0,1,1)="","",OFFSET(INDIRECT(A774),3,0,1,1))</f>
        <v/>
      </c>
      <c r="T819" s="39" t="str">
        <f aca="true">IF(OFFSET(INDIRECT(A774),3,1,1,1)="","",OFFSET(INDIRECT(A774),3,1,1,1))</f>
        <v/>
      </c>
      <c r="U819" s="3" t="str">
        <f aca="false">LEFT(T819,1)</f>
        <v/>
      </c>
      <c r="V819" s="39" t="str">
        <f aca="true">IF(OFFSET(INDIRECT(A774),3,2,1,1)="","",OFFSET(INDIRECT(A774),3,2,1,1))</f>
        <v/>
      </c>
      <c r="W819" s="39" t="str">
        <f aca="true">IF(OFFSET(INDIRECT(A774),3,3,1,1)="","",OFFSET(INDIRECT(A774),3,3,1,1))</f>
        <v/>
      </c>
      <c r="X819" s="3" t="str">
        <f aca="false">IF(W819="","",CONCATENATE(S819,P776," ",T819," ",W819))</f>
        <v/>
      </c>
      <c r="Y819" s="3"/>
      <c r="Z819" s="3" t="str">
        <f aca="false">IF(W819="","",CONCATENATE(" ",Q802," ",S819," ",U819," ",W819))</f>
        <v/>
      </c>
      <c r="AA819" s="3"/>
      <c r="AB819" s="3"/>
      <c r="AC819" s="3" t="str">
        <f aca="false">IF(W819="","",IF(W820="",CONCATENATE(" ",$Q$39," ",S819,$P$38," ",U819,$P$38," ",W819),CONCATENATE(", ",S819,$P$38," ",U819,$P$38," ",W819)))</f>
        <v/>
      </c>
      <c r="AD819" s="3"/>
      <c r="AE819" s="3" t="str">
        <f aca="false">IF(W819="","",CONCATENATE(" ",Q777," ",T819," ",V819," ",W819))</f>
        <v/>
      </c>
      <c r="AF819" s="3" t="str">
        <f aca="false">UPPER(AE819)</f>
        <v/>
      </c>
      <c r="AG819" s="3"/>
      <c r="AH819" s="3" t="str">
        <f aca="false">IF(W819="","",IF(W820="",CONCATENATE(" ",Q777," ",S819,P776," ",W819),CONCATENATE(", ",S819,P776," ",W819)))</f>
        <v/>
      </c>
      <c r="AI819" s="3"/>
      <c r="AJ819" s="1"/>
    </row>
    <row r="820" customFormat="false" ht="14.6" hidden="false" customHeight="false" outlineLevel="0" collapsed="false">
      <c r="A820" s="157" t="s">
        <v>373</v>
      </c>
      <c r="B820" s="157"/>
      <c r="C820" s="3"/>
      <c r="D820" s="3"/>
      <c r="E820" s="3"/>
      <c r="F820" s="3"/>
      <c r="G820" s="3"/>
      <c r="H820" s="3"/>
      <c r="I820" s="3"/>
      <c r="J820" s="3"/>
      <c r="K820" s="3"/>
      <c r="L820" s="3"/>
      <c r="M820" s="3"/>
      <c r="N820" s="3"/>
      <c r="O820" s="3"/>
      <c r="P820" s="3"/>
      <c r="Q820" s="3" t="str">
        <f aca="false">IF(A822="","",", ")</f>
        <v/>
      </c>
      <c r="R820" s="1"/>
      <c r="S820" s="39" t="str">
        <f aca="true">IF(OFFSET(INDIRECT(A774),4,0,1,1)="","",OFFSET(INDIRECT(A774),4,0,1,1))</f>
        <v/>
      </c>
      <c r="T820" s="39" t="str">
        <f aca="true">IF(OFFSET(INDIRECT(A774),4,1,1,1)="","",OFFSET(INDIRECT(A774),4,1,1,1))</f>
        <v/>
      </c>
      <c r="U820" s="3" t="str">
        <f aca="false">LEFT(T820,1)</f>
        <v/>
      </c>
      <c r="V820" s="39" t="str">
        <f aca="true">IF(OFFSET(INDIRECT(A774),4,2,1,1)="","",OFFSET(INDIRECT(A774),4,2,1,1))</f>
        <v/>
      </c>
      <c r="W820" s="39" t="str">
        <f aca="true">IF(OFFSET(INDIRECT(A774),4,3,1,1)="","",OFFSET(INDIRECT(A774),4,3,1,1))</f>
        <v/>
      </c>
      <c r="X820" s="3" t="str">
        <f aca="false">IF(W820="","",CONCATENATE(S820,P776," ",T820," ",W820))</f>
        <v/>
      </c>
      <c r="Y820" s="3"/>
      <c r="Z820" s="3" t="str">
        <f aca="false">IF(W820="","",CONCATENATE(" ",Q802," ",S820," ",U820," ",W820))</f>
        <v/>
      </c>
      <c r="AA820" s="3"/>
      <c r="AB820" s="3"/>
      <c r="AC820" s="3" t="str">
        <f aca="false">IF(W820="","",IF(W821="",CONCATENATE(" ",Q777," ",S820,P776," ",U820,P776," ",W820),CONCATENATE(", ",S820,P776," ",U820,P776," ",W820)))</f>
        <v/>
      </c>
      <c r="AD820" s="3"/>
      <c r="AE820" s="3" t="str">
        <f aca="false">IF(W820="","",CONCATENATE(" ",Q777," ",T820," ",V820," ",W820))</f>
        <v/>
      </c>
      <c r="AF820" s="3" t="str">
        <f aca="false">UPPER(AE820)</f>
        <v/>
      </c>
      <c r="AG820" s="3"/>
      <c r="AH820" s="3" t="str">
        <f aca="false">IF(W820="","",IF(W821="",CONCATENATE(" ",Q777," ",S820,P776," ",W820),CONCATENATE(", ",S820,P776," ",W820)))</f>
        <v/>
      </c>
      <c r="AI820" s="3"/>
      <c r="AJ820" s="1"/>
    </row>
    <row r="821" customFormat="false" ht="14.6" hidden="false" customHeight="false" outlineLevel="0" collapsed="false">
      <c r="A821" s="3" t="s">
        <v>25</v>
      </c>
      <c r="B821" s="3" t="s">
        <v>26</v>
      </c>
      <c r="C821" s="3" t="s">
        <v>27</v>
      </c>
      <c r="D821" s="3" t="s">
        <v>28</v>
      </c>
      <c r="E821" s="3" t="s">
        <v>29</v>
      </c>
      <c r="F821" s="3" t="s">
        <v>30</v>
      </c>
      <c r="G821" s="3" t="s">
        <v>31</v>
      </c>
      <c r="H821" s="3"/>
      <c r="I821" s="3" t="s">
        <v>359</v>
      </c>
      <c r="J821" s="3"/>
      <c r="K821" s="3"/>
      <c r="L821" s="3"/>
      <c r="M821" s="3"/>
      <c r="N821" s="3"/>
      <c r="O821" s="3"/>
      <c r="P821" s="3"/>
      <c r="Q821" s="3"/>
      <c r="R821" s="1"/>
      <c r="S821" s="39" t="str">
        <f aca="true">IF(OFFSET(INDIRECT(A774),5,0,1,1)="","",OFFSET(INDIRECT(A774),5,0,1,1))</f>
        <v/>
      </c>
      <c r="T821" s="39" t="str">
        <f aca="true">IF(OFFSET(INDIRECT(A774),5,1,1,1)="","",OFFSET(INDIRECT(A774),5,1,1,1))</f>
        <v/>
      </c>
      <c r="U821" s="3" t="str">
        <f aca="false">LEFT(T821,1)</f>
        <v/>
      </c>
      <c r="V821" s="39" t="str">
        <f aca="true">IF(OFFSET(INDIRECT(A774),5,2,1,1)="","",OFFSET(INDIRECT(A774),5,2,1,1))</f>
        <v/>
      </c>
      <c r="W821" s="39" t="str">
        <f aca="true">IF(OFFSET(INDIRECT(A774),5,3,1,1)="","",OFFSET(INDIRECT(A774),5,3,1,1))</f>
        <v/>
      </c>
      <c r="X821" s="3" t="str">
        <f aca="false">IF(W821="","",CONCATENATE(S821,P776," ",T821," ",W821))</f>
        <v/>
      </c>
      <c r="Y821" s="3"/>
      <c r="Z821" s="3" t="str">
        <f aca="false">IF(W821="","",CONCATENATE(" ",Q802," ",S821," ",U821," ",W821))</f>
        <v/>
      </c>
      <c r="AA821" s="3"/>
      <c r="AB821" s="3"/>
      <c r="AC821" s="3" t="str">
        <f aca="false">IF(W821="","",IF(W822="",CONCATENATE(" ",Q777," ",S821,P776," ",U821,P776," ",W821),CONCATENATE(", ",S821,P776," ",U821,P776," ",W821)))</f>
        <v/>
      </c>
      <c r="AD821" s="3"/>
      <c r="AE821" s="3" t="str">
        <f aca="false">IF(W821="","",CONCATENATE(" ",Q777," ",T821," ",V821," ",W821))</f>
        <v/>
      </c>
      <c r="AF821" s="3" t="str">
        <f aca="false">UPPER(AE821)</f>
        <v/>
      </c>
      <c r="AG821" s="3"/>
      <c r="AH821" s="3" t="str">
        <f aca="false">IF(W821="","",IF(W822="",CONCATENATE(" ",Q777," ",S821,P776," ",W821),CONCATENATE(", ",S821,P776," ",W821)))</f>
        <v/>
      </c>
      <c r="AI821" s="3"/>
      <c r="AJ821" s="1"/>
    </row>
    <row r="822" customFormat="false" ht="15" hidden="false" customHeight="true" outlineLevel="0" collapsed="false">
      <c r="A822" s="39" t="str">
        <f aca="false">IF(Form!$B$61="","",Form!$B$61)</f>
        <v/>
      </c>
      <c r="B822" s="39" t="str">
        <f aca="false">IF(Form!$C$61="","",Form!$C$61)</f>
        <v/>
      </c>
      <c r="C822" s="39" t="str">
        <f aca="false">IF(Form!$D$61="","",Form!$D$61)</f>
        <v/>
      </c>
      <c r="D822" s="39" t="str">
        <f aca="false">IF(Form!$E$61="","",Form!$E$61)</f>
        <v/>
      </c>
      <c r="E822" s="39" t="str">
        <f aca="false">IF(Form!$F$61="","",Form!$F$61)</f>
        <v/>
      </c>
      <c r="F822" s="39" t="str">
        <f aca="false">IF(Form!$G$61="","",Form!$G$61)</f>
        <v/>
      </c>
      <c r="G822" s="39" t="str">
        <f aca="false">IF(Form!$H$61="","",Form!$H$61)</f>
        <v/>
      </c>
      <c r="H822" s="3"/>
      <c r="I822" s="171" t="str">
        <f aca="false">CONCATENATE(IF(A822="","",A822),IF(B822="","",B822),IF(C822="","",C822),IF(D822="","",D822),IF(E822="","",E822),IF(F822="","",F822),IF(G822="","",G822))</f>
        <v/>
      </c>
      <c r="J822" s="171"/>
      <c r="K822" s="171"/>
      <c r="L822" s="171"/>
      <c r="M822" s="171"/>
      <c r="N822" s="171"/>
      <c r="O822" s="171"/>
      <c r="P822" s="113"/>
      <c r="Q822" s="113"/>
      <c r="R822" s="1"/>
      <c r="S822" s="39" t="str">
        <f aca="true">IF(OFFSET(INDIRECT(A774),6,0,1,1)="","",OFFSET(INDIRECT(A774),6,0,1,1))</f>
        <v/>
      </c>
      <c r="T822" s="39" t="str">
        <f aca="true">IF(OFFSET(INDIRECT(A774),6,1,1,1)="","",OFFSET(INDIRECT(A774),6,1,1,1))</f>
        <v/>
      </c>
      <c r="U822" s="3" t="str">
        <f aca="false">LEFT(T822,1)</f>
        <v/>
      </c>
      <c r="V822" s="39" t="str">
        <f aca="true">IF(OFFSET(INDIRECT(A774),6,2,1,1)="","",OFFSET(INDIRECT(A774),6,2,1,1))</f>
        <v/>
      </c>
      <c r="W822" s="39" t="str">
        <f aca="true">IF(OFFSET(INDIRECT(A774),6,3,1,1)="","",OFFSET(INDIRECT(A774),6,3,1,1))</f>
        <v/>
      </c>
      <c r="X822" s="3" t="str">
        <f aca="false">IF(W822="","",CONCATENATE(S822,P776," ",T822," ",W822))</f>
        <v/>
      </c>
      <c r="Y822" s="3"/>
      <c r="Z822" s="3" t="str">
        <f aca="false">IF(W822="","",CONCATENATE(" ",Q802," ",S822," ",U822," ",W822))</f>
        <v/>
      </c>
      <c r="AA822" s="3"/>
      <c r="AB822" s="3"/>
      <c r="AC822" s="3" t="str">
        <f aca="false">IF(W822="","",IF(W823="",CONCATENATE(" ",Q777," ",S822,P776," ",U822,P776," ",W822),CONCATENATE(", ",S822,P776," ",U822,P776," ",W822)))</f>
        <v/>
      </c>
      <c r="AD822" s="3"/>
      <c r="AE822" s="3" t="str">
        <f aca="false">IF(W822="","",CONCATENATE(" ",Q777," ",T822," ",V822," ",W822))</f>
        <v/>
      </c>
      <c r="AF822" s="3" t="str">
        <f aca="false">UPPER(AE822)</f>
        <v/>
      </c>
      <c r="AG822" s="3"/>
      <c r="AH822" s="3" t="str">
        <f aca="false">IF(W822="","",IF(W823="",CONCATENATE(" ",Q777," ",S822,P776," ",W822),CONCATENATE(", ",S822,P776," ",W822)))</f>
        <v/>
      </c>
      <c r="AI822" s="3"/>
      <c r="AJ822" s="1"/>
    </row>
    <row r="823" customFormat="false" ht="14.6" hidden="false" customHeight="false" outlineLevel="0" collapsed="false">
      <c r="A823" s="3"/>
      <c r="B823" s="3"/>
      <c r="C823" s="3"/>
      <c r="D823" s="3"/>
      <c r="E823" s="3"/>
      <c r="F823" s="3"/>
      <c r="G823" s="3"/>
      <c r="H823" s="3"/>
      <c r="I823" s="3"/>
      <c r="J823" s="3"/>
      <c r="K823" s="3"/>
      <c r="L823" s="174"/>
      <c r="M823" s="174"/>
      <c r="N823" s="3"/>
      <c r="O823" s="3"/>
      <c r="P823" s="3"/>
      <c r="Q823" s="3"/>
      <c r="R823" s="1"/>
      <c r="S823" s="184" t="str">
        <f aca="true">IF(OFFSET(INDIRECT(A774),55,0,1,1)="","",OFFSET(INDIRECT(A774),55,0,1,1))</f>
        <v/>
      </c>
      <c r="T823" s="184"/>
    </row>
    <row r="824" customFormat="false" ht="14.6" hidden="false" customHeight="false" outlineLevel="0" collapsed="false">
      <c r="A824" s="3"/>
      <c r="B824" s="3"/>
      <c r="C824" s="3"/>
      <c r="D824" s="3"/>
      <c r="E824" s="3"/>
      <c r="F824" s="3"/>
      <c r="G824" s="3"/>
      <c r="H824" s="3"/>
      <c r="I824" s="3" t="s">
        <v>360</v>
      </c>
      <c r="J824" s="3"/>
      <c r="K824" s="3"/>
      <c r="L824" s="174"/>
      <c r="M824" s="174"/>
      <c r="N824" s="3"/>
      <c r="O824" s="3"/>
      <c r="P824" s="3"/>
      <c r="Q824" s="3"/>
      <c r="R824" s="1"/>
      <c r="S824" s="184" t="str">
        <f aca="true">IF(OFFSET(INDIRECT(A774),63,3,1,1)="","",OFFSET(INDIRECT(A774),63,3,1,1))</f>
        <v/>
      </c>
      <c r="T824" s="184"/>
    </row>
    <row r="825" customFormat="false" ht="15" hidden="false" customHeight="true" outlineLevel="0" collapsed="false">
      <c r="A825" s="3"/>
      <c r="B825" s="3"/>
      <c r="C825" s="3"/>
      <c r="D825" s="3"/>
      <c r="E825" s="3"/>
      <c r="F825" s="3"/>
      <c r="G825" s="3"/>
      <c r="H825" s="3"/>
      <c r="I825" s="176" t="str">
        <f aca="false">CONCATENATE(IF(A822="","",A822),IF(A822="","",CHAR(10)),IF(B822="","",B822),IF(C822="","",C822),IF(C822="","",CHAR(10)),IF(D822="","",D822),IF(D822="","",CHAR(10)),IF(E822="","",E822),IF(E822="","",CHAR(10)),IF(F822="","",F822),IF(F822="","",CHAR(10)),IF(G822="","",G822))</f>
        <v/>
      </c>
      <c r="J825" s="176"/>
      <c r="K825" s="176"/>
      <c r="L825" s="174"/>
      <c r="M825" s="174"/>
      <c r="N825" s="3"/>
      <c r="O825" s="3"/>
      <c r="P825" s="3"/>
      <c r="Q825" s="3"/>
      <c r="R825" s="1"/>
      <c r="S825" s="184" t="str">
        <f aca="true">IF(OFFSET(INDIRECT(A774),83,5,1,1)="","",OFFSET(INDIRECT(A774),83,5,1,1))</f>
        <v/>
      </c>
      <c r="T825" s="184"/>
    </row>
    <row r="826" customFormat="false" ht="14.6" hidden="false" customHeight="false" outlineLevel="0" collapsed="false">
      <c r="A826" s="3"/>
      <c r="B826" s="3"/>
      <c r="C826" s="3"/>
      <c r="D826" s="3"/>
      <c r="E826" s="3"/>
      <c r="F826" s="3"/>
      <c r="G826" s="3"/>
      <c r="H826" s="3"/>
      <c r="I826" s="176"/>
      <c r="J826" s="176"/>
      <c r="K826" s="176"/>
      <c r="L826" s="174"/>
      <c r="M826" s="174"/>
      <c r="N826" s="3"/>
      <c r="O826" s="3"/>
      <c r="P826" s="3"/>
      <c r="Q826" s="3"/>
      <c r="R826" s="1"/>
      <c r="S826" s="184"/>
      <c r="T826" s="184"/>
    </row>
    <row r="827" customFormat="false" ht="14.6" hidden="false" customHeight="false" outlineLevel="0" collapsed="false">
      <c r="A827" s="3"/>
      <c r="B827" s="3"/>
      <c r="C827" s="3"/>
      <c r="D827" s="3"/>
      <c r="E827" s="3"/>
      <c r="F827" s="3"/>
      <c r="G827" s="3"/>
      <c r="H827" s="3"/>
      <c r="I827" s="176"/>
      <c r="J827" s="176"/>
      <c r="K827" s="176"/>
      <c r="L827" s="174"/>
      <c r="M827" s="174"/>
      <c r="N827" s="3"/>
      <c r="O827" s="3"/>
      <c r="P827" s="3"/>
      <c r="Q827" s="3"/>
      <c r="R827" s="1"/>
      <c r="S827" s="185" t="str">
        <f aca="false">CONCATENATE(IF(S823="","",CONCATENATE(S823,", ")),IF(S824="","",CONCATENATE(S824,", ")),IF(S825="","",CONCATENATE(S825,", ")))</f>
        <v/>
      </c>
      <c r="T827" s="185"/>
      <c r="U827" s="185"/>
      <c r="V827" s="185"/>
      <c r="W827" s="185"/>
      <c r="X827" s="185"/>
    </row>
    <row r="828" customFormat="false" ht="14.6" hidden="false" customHeight="false" outlineLevel="0" collapsed="false">
      <c r="A828" s="3"/>
      <c r="B828" s="3"/>
      <c r="C828" s="3"/>
      <c r="D828" s="3"/>
      <c r="E828" s="3"/>
      <c r="F828" s="3"/>
      <c r="G828" s="3"/>
      <c r="H828" s="3"/>
      <c r="I828" s="176"/>
      <c r="J828" s="176"/>
      <c r="K828" s="176"/>
      <c r="L828" s="3"/>
      <c r="M828" s="3"/>
      <c r="N828" s="3"/>
      <c r="O828" s="3"/>
      <c r="P828" s="3"/>
      <c r="Q828" s="3"/>
      <c r="R828" s="1"/>
    </row>
    <row r="829" customFormat="false" ht="14.6" hidden="false" customHeight="false" outlineLevel="0" collapsed="false">
      <c r="A829" s="3"/>
      <c r="B829" s="3"/>
      <c r="C829" s="3"/>
      <c r="D829" s="3"/>
      <c r="E829" s="3"/>
      <c r="F829" s="3"/>
      <c r="G829" s="3"/>
      <c r="H829" s="3"/>
      <c r="I829" s="176"/>
      <c r="J829" s="176"/>
      <c r="K829" s="176"/>
      <c r="L829" s="3"/>
      <c r="M829" s="3"/>
      <c r="N829" s="3"/>
      <c r="O829" s="3"/>
      <c r="P829" s="3"/>
      <c r="Q829" s="3"/>
      <c r="R829" s="1"/>
    </row>
    <row r="830" customFormat="false" ht="14.6" hidden="false" customHeight="false" outlineLevel="0" collapsed="false">
      <c r="A830" s="3"/>
      <c r="B830" s="3"/>
      <c r="C830" s="3"/>
      <c r="D830" s="3"/>
      <c r="E830" s="3"/>
      <c r="F830" s="3"/>
      <c r="G830" s="3"/>
      <c r="H830" s="3"/>
      <c r="I830" s="176"/>
      <c r="J830" s="176"/>
      <c r="K830" s="176"/>
      <c r="L830" s="3"/>
      <c r="M830" s="3"/>
      <c r="N830" s="3"/>
      <c r="O830" s="3"/>
      <c r="P830" s="3"/>
      <c r="Q830" s="3"/>
      <c r="R830" s="1"/>
    </row>
    <row r="831" customFormat="false" ht="14.6" hidden="false" customHeight="false" outlineLevel="0" collapsed="false">
      <c r="A831" s="3"/>
      <c r="B831" s="3"/>
      <c r="C831" s="3"/>
      <c r="D831" s="3"/>
      <c r="E831" s="3"/>
      <c r="F831" s="3"/>
      <c r="G831" s="3"/>
      <c r="H831" s="3"/>
      <c r="I831" s="174"/>
      <c r="J831" s="174"/>
      <c r="K831" s="174"/>
      <c r="L831" s="3"/>
      <c r="M831" s="3"/>
      <c r="N831" s="3"/>
      <c r="O831" s="3"/>
      <c r="P831" s="3"/>
      <c r="Q831" s="3"/>
      <c r="R831" s="1"/>
    </row>
    <row r="832" customFormat="false" ht="14.6" hidden="false" customHeight="false" outlineLevel="0" collapsed="false">
      <c r="A832" s="157" t="s">
        <v>374</v>
      </c>
      <c r="B832" s="157"/>
      <c r="C832" s="3"/>
      <c r="D832" s="3"/>
      <c r="E832" s="3"/>
      <c r="F832" s="3"/>
      <c r="G832" s="3"/>
      <c r="H832" s="3"/>
      <c r="I832" s="3"/>
      <c r="J832" s="3"/>
      <c r="K832" s="3"/>
      <c r="L832" s="3"/>
      <c r="M832" s="3"/>
      <c r="N832" s="3"/>
      <c r="O832" s="3"/>
      <c r="P832" s="3"/>
      <c r="Q832" s="3" t="str">
        <f aca="false">IF(A834="","",", ")</f>
        <v>,</v>
      </c>
      <c r="R832" s="1"/>
    </row>
    <row r="833" customFormat="false" ht="14.6" hidden="false" customHeight="false" outlineLevel="0" collapsed="false">
      <c r="A833" s="3" t="s">
        <v>25</v>
      </c>
      <c r="B833" s="3" t="s">
        <v>26</v>
      </c>
      <c r="C833" s="3" t="s">
        <v>27</v>
      </c>
      <c r="D833" s="3" t="s">
        <v>28</v>
      </c>
      <c r="E833" s="3" t="s">
        <v>29</v>
      </c>
      <c r="F833" s="3" t="s">
        <v>30</v>
      </c>
      <c r="G833" s="3" t="s">
        <v>31</v>
      </c>
      <c r="H833" s="3"/>
      <c r="I833" s="3" t="s">
        <v>359</v>
      </c>
      <c r="J833" s="3"/>
      <c r="K833" s="3"/>
      <c r="L833" s="3"/>
      <c r="M833" s="3"/>
      <c r="N833" s="3"/>
      <c r="O833" s="3"/>
      <c r="P833" s="3"/>
      <c r="Q833" s="3"/>
      <c r="R833" s="1"/>
    </row>
    <row r="834" customFormat="false" ht="15" hidden="false" customHeight="true" outlineLevel="0" collapsed="false">
      <c r="A834" s="39" t="str">
        <f aca="false">IF(Form!$B$65="","",Form!$B$65)</f>
        <v>Third Surveyor</v>
      </c>
      <c r="B834" s="39" t="str">
        <f aca="false">IF(Form!$C$65="","",Form!$C$65)</f>
        <v/>
      </c>
      <c r="C834" s="39" t="str">
        <f aca="false">IF(Form!$D$65="","",Form!$D$65)</f>
        <v/>
      </c>
      <c r="D834" s="39" t="str">
        <f aca="false">IF(Form!$E$65="","",Form!$E$65)</f>
        <v/>
      </c>
      <c r="E834" s="39" t="str">
        <f aca="false">IF(Form!$F$65="","",Form!$F$65)</f>
        <v/>
      </c>
      <c r="F834" s="39" t="str">
        <f aca="false">IF(Form!$G$65="","",Form!$G$65)</f>
        <v/>
      </c>
      <c r="G834" s="39" t="str">
        <f aca="false">IF(Form!$H$65="","",Form!$H$65)</f>
        <v/>
      </c>
      <c r="H834" s="3"/>
      <c r="I834" s="171" t="str">
        <f aca="false">CONCATENATE(IF(A834="","",A834),IF(B834="","",B834),IF(C834="","",C834),IF(D834="","",D834),IF(E834="","",E834),IF(F834="","",F834),IF(G834="","",G834))</f>
        <v>Third Surveyor</v>
      </c>
      <c r="J834" s="171"/>
      <c r="K834" s="171"/>
      <c r="L834" s="171"/>
      <c r="M834" s="171"/>
      <c r="N834" s="171"/>
      <c r="O834" s="171"/>
      <c r="P834" s="113"/>
      <c r="Q834" s="113"/>
      <c r="R834" s="1"/>
    </row>
    <row r="835" customFormat="false" ht="14.6" hidden="false" customHeight="false" outlineLevel="0" collapsed="false">
      <c r="A835" s="3"/>
      <c r="B835" s="3"/>
      <c r="C835" s="3"/>
      <c r="D835" s="3"/>
      <c r="E835" s="3"/>
      <c r="F835" s="3"/>
      <c r="G835" s="3"/>
      <c r="H835" s="3"/>
      <c r="I835" s="3"/>
      <c r="J835" s="3"/>
      <c r="K835" s="3"/>
      <c r="L835" s="174"/>
      <c r="M835" s="174"/>
      <c r="N835" s="3"/>
      <c r="O835" s="3"/>
      <c r="P835" s="3"/>
      <c r="Q835" s="3"/>
      <c r="R835" s="1"/>
    </row>
    <row r="836" customFormat="false" ht="14.6" hidden="false" customHeight="false" outlineLevel="0" collapsed="false">
      <c r="A836" s="3"/>
      <c r="B836" s="3"/>
      <c r="C836" s="3"/>
      <c r="D836" s="3"/>
      <c r="E836" s="3"/>
      <c r="F836" s="3"/>
      <c r="G836" s="3"/>
      <c r="H836" s="3"/>
      <c r="I836" s="3" t="s">
        <v>360</v>
      </c>
      <c r="J836" s="3"/>
      <c r="K836" s="3"/>
      <c r="L836" s="174"/>
      <c r="M836" s="174"/>
      <c r="N836" s="3"/>
      <c r="O836" s="3"/>
      <c r="P836" s="3"/>
      <c r="Q836" s="3"/>
      <c r="R836" s="1"/>
    </row>
    <row r="837" customFormat="false" ht="15" hidden="false" customHeight="true" outlineLevel="0" collapsed="false">
      <c r="A837" s="3"/>
      <c r="B837" s="3"/>
      <c r="C837" s="3"/>
      <c r="D837" s="3"/>
      <c r="E837" s="3"/>
      <c r="F837" s="3"/>
      <c r="G837" s="3"/>
      <c r="H837" s="3"/>
      <c r="I837" s="176" t="str">
        <f aca="false">CONCATENATE(IF(A834="","",A834),IF(A834="","",CHAR(10)),IF(B834="","",B834),IF(C834="","",C834),IF(C834="","",CHAR(10)),IF(D834="","",D834),IF(D834="","",CHAR(10)),IF(E834="","",E834),IF(E834="","",CHAR(10)),IF(F834="","",F834),IF(F834="","",CHAR(10)),IF(G834="","",G834))</f>
        <v>Third Surveyor</v>
      </c>
      <c r="J837" s="176"/>
      <c r="K837" s="176"/>
      <c r="L837" s="174"/>
      <c r="M837" s="174"/>
      <c r="N837" s="3"/>
      <c r="O837" s="3"/>
      <c r="P837" s="3"/>
      <c r="Q837" s="3"/>
      <c r="R837" s="1"/>
    </row>
    <row r="838" customFormat="false" ht="14.6" hidden="false" customHeight="false" outlineLevel="0" collapsed="false">
      <c r="A838" s="3"/>
      <c r="B838" s="3"/>
      <c r="C838" s="3"/>
      <c r="D838" s="3"/>
      <c r="E838" s="3"/>
      <c r="F838" s="3"/>
      <c r="G838" s="3"/>
      <c r="H838" s="3"/>
      <c r="I838" s="176"/>
      <c r="J838" s="176"/>
      <c r="K838" s="176"/>
      <c r="L838" s="174"/>
      <c r="M838" s="174"/>
      <c r="N838" s="3"/>
      <c r="O838" s="3"/>
      <c r="P838" s="3"/>
      <c r="Q838" s="3"/>
      <c r="R838" s="1"/>
    </row>
    <row r="839" customFormat="false" ht="14.6" hidden="false" customHeight="false" outlineLevel="0" collapsed="false">
      <c r="A839" s="3"/>
      <c r="B839" s="3"/>
      <c r="C839" s="3"/>
      <c r="D839" s="3"/>
      <c r="E839" s="3"/>
      <c r="F839" s="3"/>
      <c r="G839" s="3"/>
      <c r="H839" s="3"/>
      <c r="I839" s="176"/>
      <c r="J839" s="176"/>
      <c r="K839" s="176"/>
      <c r="L839" s="174"/>
      <c r="M839" s="174"/>
      <c r="N839" s="3"/>
      <c r="O839" s="3"/>
      <c r="P839" s="3"/>
      <c r="Q839" s="3"/>
      <c r="R839" s="1"/>
    </row>
    <row r="840" customFormat="false" ht="14.6" hidden="false" customHeight="false" outlineLevel="0" collapsed="false">
      <c r="A840" s="3"/>
      <c r="B840" s="3"/>
      <c r="C840" s="3"/>
      <c r="D840" s="3"/>
      <c r="E840" s="3"/>
      <c r="F840" s="3"/>
      <c r="G840" s="3"/>
      <c r="H840" s="3"/>
      <c r="I840" s="176"/>
      <c r="J840" s="176"/>
      <c r="K840" s="176"/>
      <c r="L840" s="3"/>
      <c r="M840" s="3"/>
      <c r="N840" s="3"/>
      <c r="O840" s="3"/>
      <c r="P840" s="3"/>
      <c r="Q840" s="3"/>
      <c r="R840" s="1"/>
    </row>
    <row r="841" customFormat="false" ht="14.6" hidden="false" customHeight="false" outlineLevel="0" collapsed="false">
      <c r="A841" s="3"/>
      <c r="B841" s="3"/>
      <c r="C841" s="3"/>
      <c r="D841" s="3"/>
      <c r="E841" s="3"/>
      <c r="F841" s="3"/>
      <c r="G841" s="3"/>
      <c r="H841" s="3"/>
      <c r="I841" s="176"/>
      <c r="J841" s="176"/>
      <c r="K841" s="176"/>
      <c r="L841" s="3"/>
      <c r="M841" s="3"/>
      <c r="N841" s="3"/>
      <c r="O841" s="3"/>
      <c r="P841" s="3"/>
      <c r="Q841" s="3"/>
      <c r="R841" s="1"/>
    </row>
    <row r="842" customFormat="false" ht="14.6" hidden="false" customHeight="false" outlineLevel="0" collapsed="false">
      <c r="A842" s="3"/>
      <c r="B842" s="3"/>
      <c r="C842" s="3"/>
      <c r="D842" s="3"/>
      <c r="E842" s="3"/>
      <c r="F842" s="3"/>
      <c r="G842" s="3"/>
      <c r="H842" s="3"/>
      <c r="I842" s="176"/>
      <c r="J842" s="176"/>
      <c r="K842" s="176"/>
      <c r="L842" s="3"/>
      <c r="M842" s="3"/>
      <c r="N842" s="3"/>
      <c r="O842" s="3"/>
      <c r="P842" s="3"/>
      <c r="Q842" s="3"/>
      <c r="R842" s="1"/>
    </row>
    <row r="843" customFormat="false" ht="14.6" hidden="false" customHeight="false" outlineLevel="0" collapsed="false">
      <c r="A843" s="3"/>
      <c r="B843" s="3"/>
      <c r="C843" s="3"/>
      <c r="D843" s="3"/>
      <c r="E843" s="3"/>
      <c r="F843" s="3"/>
      <c r="G843" s="3"/>
      <c r="H843" s="3"/>
      <c r="I843" s="174"/>
      <c r="J843" s="174"/>
      <c r="K843" s="174"/>
      <c r="L843" s="3"/>
      <c r="M843" s="3"/>
      <c r="N843" s="3"/>
      <c r="O843" s="3"/>
      <c r="P843" s="3"/>
      <c r="Q843" s="3"/>
      <c r="R843" s="1"/>
    </row>
    <row r="844" customFormat="false" ht="14.6" hidden="false" customHeight="false" outlineLevel="0" collapsed="false">
      <c r="A844" s="157" t="s">
        <v>375</v>
      </c>
      <c r="B844" s="157"/>
      <c r="C844" s="3"/>
      <c r="D844" s="3"/>
      <c r="E844" s="3"/>
      <c r="F844" s="3"/>
      <c r="G844" s="3"/>
      <c r="H844" s="3"/>
      <c r="I844" s="3"/>
      <c r="J844" s="3"/>
      <c r="K844" s="3"/>
      <c r="L844" s="3"/>
      <c r="M844" s="3"/>
      <c r="N844" s="3"/>
      <c r="O844" s="3"/>
      <c r="P844" s="3"/>
      <c r="Q844" s="3" t="str">
        <f aca="false">IF(A846="","",", ")</f>
        <v>,</v>
      </c>
      <c r="R844" s="1"/>
    </row>
    <row r="845" customFormat="false" ht="14.6" hidden="false" customHeight="false" outlineLevel="0" collapsed="false">
      <c r="A845" s="3" t="s">
        <v>25</v>
      </c>
      <c r="B845" s="3" t="s">
        <v>26</v>
      </c>
      <c r="C845" s="3" t="s">
        <v>27</v>
      </c>
      <c r="D845" s="3" t="s">
        <v>28</v>
      </c>
      <c r="E845" s="3" t="s">
        <v>29</v>
      </c>
      <c r="F845" s="3" t="s">
        <v>30</v>
      </c>
      <c r="G845" s="3" t="s">
        <v>31</v>
      </c>
      <c r="H845" s="3"/>
      <c r="I845" s="3" t="s">
        <v>359</v>
      </c>
      <c r="J845" s="3"/>
      <c r="K845" s="3"/>
      <c r="L845" s="3"/>
      <c r="M845" s="3"/>
      <c r="N845" s="3"/>
      <c r="O845" s="3"/>
      <c r="P845" s="3"/>
      <c r="Q845" s="3"/>
      <c r="R845" s="1"/>
    </row>
    <row r="846" customFormat="false" ht="15" hidden="false" customHeight="true" outlineLevel="0" collapsed="false">
      <c r="A846" s="39" t="str">
        <f aca="false">IF(Form!$B$69="","",Form!$B$69)</f>
        <v>Company</v>
      </c>
      <c r="B846" s="39" t="str">
        <f aca="false">IF(Form!$C$69="","",Form!$C$69)</f>
        <v>House No</v>
      </c>
      <c r="C846" s="39" t="str">
        <f aca="false">IF(Form!$D$69="","",Form!$D$69)</f>
        <v>Road</v>
      </c>
      <c r="D846" s="39" t="str">
        <f aca="false">IF(Form!$E$69="","",Form!$E$69)</f>
        <v>Spare</v>
      </c>
      <c r="E846" s="39" t="str">
        <f aca="false">IF(Form!$F$69="","",Form!$F$69)</f>
        <v>Town</v>
      </c>
      <c r="F846" s="39" t="str">
        <f aca="false">IF(Form!$G$69="","",Form!$G$69)</f>
        <v>County</v>
      </c>
      <c r="G846" s="39" t="str">
        <f aca="false">IF(Form!$H$69="","",Form!$H$69)</f>
        <v>Post Code</v>
      </c>
      <c r="H846" s="3"/>
      <c r="I846" s="171" t="str">
        <f aca="false">CONCATENATE(IF(A846="","",A846),IF(B846="","",B846),IF(C846="","",C846),IF(D846="","",D846),IF(E846="","",E846),IF(F846="","",F846),IF(G846="","",G846))</f>
        <v>CompanyHouse NoRoadSpareTownCountyPost Code</v>
      </c>
      <c r="J846" s="171"/>
      <c r="K846" s="171"/>
      <c r="L846" s="171"/>
      <c r="M846" s="171"/>
      <c r="N846" s="171"/>
      <c r="O846" s="171"/>
      <c r="P846" s="113"/>
      <c r="Q846" s="113"/>
      <c r="R846" s="1"/>
    </row>
    <row r="847" customFormat="false" ht="14.6" hidden="false" customHeight="false" outlineLevel="0" collapsed="false">
      <c r="A847" s="3"/>
      <c r="B847" s="3"/>
      <c r="C847" s="3"/>
      <c r="D847" s="3"/>
      <c r="E847" s="3"/>
      <c r="F847" s="3"/>
      <c r="G847" s="3"/>
      <c r="H847" s="3"/>
      <c r="I847" s="3"/>
      <c r="J847" s="3"/>
      <c r="K847" s="3"/>
      <c r="L847" s="174"/>
      <c r="M847" s="174"/>
      <c r="N847" s="3"/>
      <c r="O847" s="3"/>
      <c r="P847" s="3"/>
      <c r="Q847" s="3"/>
      <c r="R847" s="1"/>
    </row>
    <row r="848" customFormat="false" ht="14.6" hidden="false" customHeight="false" outlineLevel="0" collapsed="false">
      <c r="A848" s="3"/>
      <c r="B848" s="3"/>
      <c r="C848" s="3"/>
      <c r="D848" s="3"/>
      <c r="E848" s="3"/>
      <c r="F848" s="3"/>
      <c r="G848" s="3"/>
      <c r="H848" s="3"/>
      <c r="I848" s="3" t="s">
        <v>360</v>
      </c>
      <c r="J848" s="3"/>
      <c r="K848" s="3"/>
      <c r="L848" s="174"/>
      <c r="M848" s="174"/>
      <c r="N848" s="3"/>
      <c r="O848" s="3"/>
      <c r="P848" s="3"/>
      <c r="Q848" s="3"/>
      <c r="R848" s="1"/>
    </row>
    <row r="849" customFormat="false" ht="15" hidden="false" customHeight="true" outlineLevel="0" collapsed="false">
      <c r="A849" s="3"/>
      <c r="B849" s="3"/>
      <c r="C849" s="3"/>
      <c r="D849" s="3"/>
      <c r="E849" s="3"/>
      <c r="F849" s="3"/>
      <c r="G849" s="3"/>
      <c r="H849" s="3"/>
      <c r="I849" s="176" t="str">
        <f aca="false">CONCATENATE(IF(A846="","",A846),IF(A846="","",CHAR(10)),IF(B846="","",B846),IF(C846="","",C846),IF(C846="","",CHAR(10)),IF(D846="","",D846),IF(D846="","",CHAR(10)),IF(E846="","",E846),IF(E846="","",CHAR(10)),IF(F846="","",F846),IF(F846="","",CHAR(10)),IF(G846="","",G846))</f>
        <v>Company
House NoRoad
Spare
Town
County
Post Code</v>
      </c>
      <c r="J849" s="176"/>
      <c r="K849" s="176"/>
      <c r="L849" s="174"/>
      <c r="M849" s="174"/>
      <c r="N849" s="3"/>
      <c r="O849" s="3"/>
      <c r="P849" s="3"/>
      <c r="Q849" s="3"/>
      <c r="R849" s="1"/>
    </row>
    <row r="850" customFormat="false" ht="14.6" hidden="false" customHeight="false" outlineLevel="0" collapsed="false">
      <c r="A850" s="3"/>
      <c r="B850" s="3"/>
      <c r="C850" s="3"/>
      <c r="D850" s="3"/>
      <c r="E850" s="3"/>
      <c r="F850" s="3"/>
      <c r="G850" s="3"/>
      <c r="H850" s="3"/>
      <c r="I850" s="176"/>
      <c r="J850" s="176"/>
      <c r="K850" s="176"/>
      <c r="L850" s="174"/>
      <c r="M850" s="174"/>
      <c r="N850" s="3"/>
      <c r="O850" s="3"/>
      <c r="P850" s="3"/>
      <c r="Q850" s="3"/>
      <c r="R850" s="1"/>
    </row>
    <row r="851" customFormat="false" ht="14.6" hidden="false" customHeight="false" outlineLevel="0" collapsed="false">
      <c r="A851" s="3"/>
      <c r="B851" s="3"/>
      <c r="C851" s="3"/>
      <c r="D851" s="3"/>
      <c r="E851" s="3"/>
      <c r="F851" s="3"/>
      <c r="G851" s="3"/>
      <c r="H851" s="3"/>
      <c r="I851" s="176"/>
      <c r="J851" s="176"/>
      <c r="K851" s="176"/>
      <c r="L851" s="174"/>
      <c r="M851" s="174"/>
      <c r="N851" s="3"/>
      <c r="O851" s="3"/>
      <c r="P851" s="3"/>
      <c r="Q851" s="3"/>
      <c r="R851" s="1"/>
    </row>
    <row r="852" customFormat="false" ht="14.6" hidden="false" customHeight="false" outlineLevel="0" collapsed="false">
      <c r="A852" s="3"/>
      <c r="B852" s="3"/>
      <c r="C852" s="3"/>
      <c r="D852" s="3"/>
      <c r="E852" s="3"/>
      <c r="F852" s="3"/>
      <c r="G852" s="3"/>
      <c r="H852" s="3"/>
      <c r="I852" s="176"/>
      <c r="J852" s="176"/>
      <c r="K852" s="176"/>
      <c r="L852" s="3"/>
      <c r="M852" s="3"/>
      <c r="N852" s="3"/>
      <c r="O852" s="3"/>
      <c r="P852" s="3"/>
      <c r="Q852" s="3"/>
      <c r="R852" s="1"/>
    </row>
    <row r="853" customFormat="false" ht="14.6" hidden="false" customHeight="false" outlineLevel="0" collapsed="false">
      <c r="A853" s="3"/>
      <c r="B853" s="3"/>
      <c r="C853" s="3"/>
      <c r="D853" s="3"/>
      <c r="E853" s="3"/>
      <c r="F853" s="3"/>
      <c r="G853" s="3"/>
      <c r="H853" s="3"/>
      <c r="I853" s="176"/>
      <c r="J853" s="176"/>
      <c r="K853" s="176"/>
      <c r="L853" s="3"/>
      <c r="M853" s="3"/>
      <c r="N853" s="3"/>
      <c r="O853" s="3"/>
      <c r="P853" s="3"/>
      <c r="Q853" s="3"/>
      <c r="R853" s="1"/>
    </row>
    <row r="854" customFormat="false" ht="14.6" hidden="false" customHeight="false" outlineLevel="0" collapsed="false">
      <c r="A854" s="3"/>
      <c r="B854" s="3"/>
      <c r="C854" s="3"/>
      <c r="D854" s="3"/>
      <c r="E854" s="3"/>
      <c r="F854" s="3"/>
      <c r="G854" s="3"/>
      <c r="H854" s="3"/>
      <c r="I854" s="176"/>
      <c r="J854" s="176"/>
      <c r="K854" s="176"/>
      <c r="L854" s="3"/>
      <c r="M854" s="3"/>
      <c r="N854" s="3"/>
      <c r="O854" s="3"/>
      <c r="P854" s="3"/>
      <c r="Q854" s="3"/>
      <c r="R854" s="1"/>
    </row>
    <row r="855" customFormat="false" ht="14.6" hidden="false" customHeight="false" outlineLevel="0" collapsed="false">
      <c r="A855" s="3"/>
      <c r="B855" s="3"/>
      <c r="C855" s="3"/>
      <c r="D855" s="3"/>
      <c r="E855" s="3"/>
      <c r="F855" s="3"/>
      <c r="G855" s="3"/>
      <c r="H855" s="3"/>
      <c r="I855" s="174"/>
      <c r="J855" s="174"/>
      <c r="K855" s="174"/>
      <c r="L855" s="3"/>
      <c r="M855" s="3"/>
      <c r="N855" s="3"/>
      <c r="O855" s="3"/>
      <c r="P855" s="3"/>
      <c r="Q855" s="3"/>
      <c r="R855" s="1"/>
    </row>
    <row r="856" customFormat="false" ht="15" hidden="false" customHeight="false" outlineLevel="0" collapsed="false">
      <c r="A856" s="142" t="s">
        <v>394</v>
      </c>
    </row>
    <row r="857" customFormat="false" ht="15" hidden="false" customHeight="false" outlineLevel="0" collapsed="false">
      <c r="A857" s="178" t="s">
        <v>395</v>
      </c>
      <c r="B857" s="179"/>
      <c r="C857" s="179"/>
      <c r="D857" s="1" t="n">
        <f aca="false">IF(B859="Male","owner",IF(B859="Female","owner",IF(B859="Married","owners",IF(B859="Plural","owners",IF(B859="Company","owners",)))))</f>
        <v>0</v>
      </c>
      <c r="E857" s="1"/>
      <c r="F857" s="1"/>
      <c r="G857" s="1"/>
      <c r="H857" s="1"/>
      <c r="I857" s="1" t="n">
        <f aca="false">IF(B859="Male","him",IF(B859="Female","her",IF(B859="Married","them",IF(B859="Plural","them",IF(B859="Company","them",)))))</f>
        <v>0</v>
      </c>
      <c r="J857" s="1" t="n">
        <f aca="false">IF(B859="Male","chooses",IF(B859="Female","chooses",IF(B859="Married","choose",IF(B859="Plural","choose",IF(B859="Company","choose",)))))</f>
        <v>0</v>
      </c>
      <c r="K857" s="1" t="n">
        <f aca="false">IF(B859="Male","exercises",IF(B859="Female","exercises",IF(B859="Married","exercise",IF(B859="Plural","exercise",IF(B859="Company","exercise",)))))</f>
        <v>0</v>
      </c>
      <c r="L857" s="1" t="n">
        <f aca="false">IF(B859="Male","requires",IF(B859="Female","requires",IF(B859="Married","require",IF(B859="Plural","require",IF(B859="Company","require",)))))</f>
        <v>0</v>
      </c>
      <c r="M857" s="1" t="n">
        <f aca="false">IF(B859="Male","am",IF(B859="Female","am",IF(B859="Married","are",IF(B859="Plural","are",IF(B859="Company","are",)))))</f>
        <v>0</v>
      </c>
      <c r="N857" s="1" t="n">
        <f aca="false">IF(B859="Male","I",IF(B859="Female","I",IF(B859="Married","we",IF(B859="Plural","we",IF(B859="Company","we",)))))</f>
        <v>0</v>
      </c>
      <c r="O857" s="1"/>
      <c r="P857" s="1"/>
      <c r="Q857" s="1"/>
      <c r="R857" s="1"/>
      <c r="S857" s="156" t="s">
        <v>364</v>
      </c>
      <c r="T857" s="156"/>
      <c r="U857" s="1" t="n">
        <f aca="false">IF(X858="Male","his",IF(X858="Female","her"))</f>
        <v>0</v>
      </c>
      <c r="V857" s="1"/>
      <c r="W857" s="1"/>
      <c r="X857" s="1"/>
      <c r="Y857" s="1"/>
      <c r="Z857" s="1"/>
      <c r="AA857" s="1"/>
      <c r="AB857" s="1"/>
      <c r="AC857" s="1" t="str">
        <f aca="false">IF(S858="","",".")</f>
        <v/>
      </c>
      <c r="AD857" s="1"/>
      <c r="AE857" s="1"/>
      <c r="AF857" s="1"/>
      <c r="AG857" s="1"/>
    </row>
    <row r="858" customFormat="false" ht="14.6" hidden="false" customHeight="false" outlineLevel="0" collapsed="false">
      <c r="A858" s="157" t="n">
        <f aca="false">IF(B859="Male","Adjoining Owner",IF(B859="Female","Adjoining Owner",IF(B859="Married","Adjoining Owners",IF(B859="Plural","Adjoining Owners",IF(B859="Company","Adjoining Owners",)))))</f>
        <v>0</v>
      </c>
      <c r="B858" s="157"/>
      <c r="C858" s="158" t="s">
        <v>165</v>
      </c>
      <c r="D858" s="73" t="n">
        <f aca="false">A858</f>
        <v>0</v>
      </c>
      <c r="E858" s="73"/>
      <c r="F858" s="73" t="str">
        <f aca="false">CONCATENATE("(",A858,")")</f>
        <v>(0)</v>
      </c>
      <c r="G858" s="73"/>
      <c r="H858" s="3" t="n">
        <f aca="false">IF(B859="Male","Owner",IF(B859="Female","Owner",IF(B859="Married","Owners",IF(B859="Plural","Owners",IF(B859="Company","Owners",)))))</f>
        <v>0</v>
      </c>
      <c r="I858" s="3" t="n">
        <f aca="false">IF(B859="Male","I",IF(B859="Female","I",IF(B859="Married","we",IF(B859="Plural","we",IF(B859="Company","we",)))))</f>
        <v>0</v>
      </c>
      <c r="J858" s="3" t="n">
        <f aca="false">IF(B859="Male","Adjoining Owner's",IF(B859="Female","Adjoining Owner's",IF(B859="Married","Adjoining Owners'",IF(B859="Plural","Adjoining Owners'",IF(B859="Company","Adjoining Owners'",)))))</f>
        <v>0</v>
      </c>
      <c r="K858" s="3"/>
      <c r="L858" s="3"/>
      <c r="M858" s="3" t="n">
        <f aca="false">IF(B859="Male","me",IF(B859="Female","me",IF(B859="Married","us",IF(B859="Plural","us",IF(B859="Company","us",)))))</f>
        <v>0</v>
      </c>
      <c r="N858" s="3" t="n">
        <f aca="false">IF(B859="Male","myself",IF(B859="Female","myself",IF(B859="Married","ourselves",IF(B859="Plural","ourselves",IF(B859="Company","ourselves",)))))</f>
        <v>0</v>
      </c>
      <c r="O858" s="3" t="n">
        <f aca="false">IF(B859="Male","is",IF(B859="Female","is",IF(B859="Married","are",IF(B859="Plural","are",IF(B859="Company","are",)))))</f>
        <v>0</v>
      </c>
      <c r="P858" s="150" t="str">
        <f aca="false">IF(A861="","",".")</f>
        <v/>
      </c>
      <c r="Q858" s="3"/>
      <c r="R858" s="1"/>
      <c r="S858" s="159" t="str">
        <f aca="true">IF(OFFSET(INDIRECT(A856),42,0,1,1)="","",OFFSET(INDIRECT(A856),42,0,1,1))</f>
        <v/>
      </c>
      <c r="T858" s="159" t="str">
        <f aca="true">IF(OFFSET(INDIRECT(A856),42,1,1,1)="","",OFFSET(INDIRECT(A856),42,1,1,1))</f>
        <v/>
      </c>
      <c r="U858" s="3" t="str">
        <f aca="false">LEFT(T858,1)</f>
        <v/>
      </c>
      <c r="V858" s="159" t="str">
        <f aca="true">IF(OFFSET(INDIRECT(A856),42,2,1,1)="","",OFFSET(INDIRECT(A856),42,2,1,1))</f>
        <v/>
      </c>
      <c r="W858" s="159" t="str">
        <f aca="true">IF(OFFSET(INDIRECT(A856),42,3,1,1)="","",OFFSET(INDIRECT(A856),42,3,1,1))</f>
        <v/>
      </c>
      <c r="X858" s="159" t="str">
        <f aca="true">IF(OFFSET(INDIRECT(A856),42,5,1,1)="","",OFFSET(INDIRECT(A856),42,5,1,1))</f>
        <v/>
      </c>
      <c r="Y858" s="1" t="str">
        <f aca="false">CONCATENATE(S858,AC857," ",T858," ",W858)</f>
        <v>  </v>
      </c>
      <c r="Z858" s="1"/>
      <c r="AA858" s="1"/>
      <c r="AB858" s="1"/>
      <c r="AC858" s="1"/>
      <c r="AD858" s="1"/>
      <c r="AE858" s="1"/>
      <c r="AF858" s="1"/>
      <c r="AG858" s="1"/>
    </row>
    <row r="859" customFormat="false" ht="14.6" hidden="false" customHeight="false" outlineLevel="0" collapsed="false">
      <c r="A859" s="161" t="s">
        <v>338</v>
      </c>
      <c r="B859" s="39" t="str">
        <f aca="true">IF(OFFSET(INDIRECT(A856),2,5,1,1)="","",OFFSET(INDIRECT(A856),2,5,1,1))</f>
        <v/>
      </c>
      <c r="C859" s="39" t="str">
        <f aca="true">IF(OFFSET(INDIRECT(A856),5,5,1,1)="","",OFFSET(INDIRECT(A856),5,5,1,1))</f>
        <v/>
      </c>
      <c r="D859" s="3"/>
      <c r="E859" s="3" t="s">
        <v>339</v>
      </c>
      <c r="F859" s="3" t="s">
        <v>340</v>
      </c>
      <c r="G859" s="3" t="n">
        <f aca="false">IF(B859="Male","I",IF(B859="Female","I",IF(B859="Married","We",IF(B859="Plural","We",IF(B859="Company","We",)))))</f>
        <v>0</v>
      </c>
      <c r="H859" s="3" t="n">
        <f aca="false">IF(B859="Male","my",IF(B859="Female","my",IF(B859="Married","our",IF(B859="Plural","our",IF(B859="Company","our",)))))</f>
        <v>0</v>
      </c>
      <c r="I859" s="3" t="n">
        <f aca="false">IF(B859="Male","his",IF(B859="Female","her",IF(B859="Married","their",IF(B859="Plural","their",IF(B859="Company","their",)))))</f>
        <v>0</v>
      </c>
      <c r="J859" s="3" t="n">
        <f aca="false">IF(B859="Male","he",IF(B859="Female","she",IF(B859="Married","they",IF(B859="Plural","they",IF(B859="Company","they",)))))</f>
        <v>0</v>
      </c>
      <c r="K859" s="3" t="n">
        <f aca="false">IF(B859="Male","does",IF(B859="Female","does",IF(B859="Married","do",IF(B859="Plural","do",IF(B859="Company","do",)))))</f>
        <v>0</v>
      </c>
      <c r="L859" s="3" t="n">
        <f aca="false">IF(B859="Male","has",IF(B859="Female","has",IF(B859="Married","have",IF(B859="Plural","have",IF(B859="Company","have",)))))</f>
        <v>0</v>
      </c>
      <c r="M859" s="3" t="n">
        <f aca="false">IF(B859="Male","I am/am not",IF(B859="Female","I am/am not",IF(B859="Married","We are/are not",IF(B859="Plural","We are/are not",IF(B859="Company","We are/are not",)))))</f>
        <v>0</v>
      </c>
      <c r="N859" s="3" t="n">
        <f aca="false">IF(B859="Male","am/am not",IF(B859="Female","am/am not",IF(B859="Married","are/are not",IF(B859="Plural","are/are not",IF(B859="Company","are/are not",)))))</f>
        <v>0</v>
      </c>
      <c r="O859" s="3" t="n">
        <f aca="false">IF(B859="Male","myself",IF(B859="Female","myself",IF(B859="Married","ourselves",IF(B859="Plural","ourselves",IF(B859="Company","ourselves",)))))</f>
        <v>0</v>
      </c>
      <c r="P859" s="150" t="str">
        <f aca="false">IF(A862="","",".")</f>
        <v/>
      </c>
      <c r="Q859" s="150" t="str">
        <f aca="false">IF(A862="","","&amp;")</f>
        <v/>
      </c>
      <c r="R859" s="1"/>
      <c r="S859" s="159" t="str">
        <f aca="true">IF(OFFSET(INDIRECT(A856),45,0,1,1)="","",CONCATENATE((OFFSET(INDIRECT(A856),45,0,1,1)),", "))</f>
        <v/>
      </c>
      <c r="T859" s="159" t="str">
        <f aca="true">IF(OFFSET(INDIRECT(A856),45,1,1,1)="","",OFFSET(INDIRECT(A856),45,1,1,1))</f>
        <v/>
      </c>
      <c r="U859" s="159" t="str">
        <f aca="true">IF(OFFSET(INDIRECT(A856),45,2,1,1)="","",CONCATENATE(" ",(OFFSET(INDIRECT(A856),45,2,1,1)),", "))</f>
        <v/>
      </c>
      <c r="V859" s="159" t="str">
        <f aca="true">IF(OFFSET(INDIRECT(A856),45,3,1,1)="","",CONCATENATE((OFFSET(INDIRECT(A856),45,3,1,1)),", "))</f>
        <v/>
      </c>
      <c r="W859" s="159" t="str">
        <f aca="true">IF(OFFSET(INDIRECT(A856),45,4,1,1)="","",CONCATENATE((OFFSET(INDIRECT(A856),45,4,1,1)),", "))</f>
        <v/>
      </c>
      <c r="X859" s="159" t="str">
        <f aca="true">IF(OFFSET(INDIRECT(A856),45,5,1,1)="","",CONCATENATE((OFFSET(INDIRECT(A856),45,5,1,1)),", "))</f>
        <v/>
      </c>
      <c r="Y859" s="159" t="str">
        <f aca="true">IF(OFFSET(INDIRECT(A856),45,6,1,1)="","",OFFSET(INDIRECT(A856),45,6,1,1))</f>
        <v/>
      </c>
      <c r="Z859" s="1"/>
      <c r="AA859" s="162" t="str">
        <f aca="false">CONCATENATE(IF(S859="","",S859),IF(T859="","",T859),IF(U859="","",U859),IF(V859="","",V859),IF(W859="","",W859),IF(X859="","",X859),IF(Y859="","",Y859))</f>
        <v/>
      </c>
      <c r="AB859" s="162"/>
      <c r="AC859" s="162"/>
      <c r="AD859" s="162"/>
      <c r="AE859" s="162"/>
      <c r="AF859" s="162"/>
      <c r="AG859" s="162"/>
    </row>
    <row r="860" customFormat="false" ht="14.6" hidden="false" customHeight="false" outlineLevel="0" collapsed="false">
      <c r="A860" s="3" t="s">
        <v>2</v>
      </c>
      <c r="B860" s="3" t="s">
        <v>3</v>
      </c>
      <c r="C860" s="3" t="s">
        <v>342</v>
      </c>
      <c r="D860" s="3" t="s">
        <v>4</v>
      </c>
      <c r="E860" s="3" t="s">
        <v>5</v>
      </c>
      <c r="F860" s="3" t="s">
        <v>343</v>
      </c>
      <c r="G860" s="3"/>
      <c r="H860" s="3"/>
      <c r="I860" s="3"/>
      <c r="J860" s="3"/>
      <c r="K860" s="3" t="s">
        <v>344</v>
      </c>
      <c r="L860" s="3"/>
      <c r="M860" s="3" t="s">
        <v>345</v>
      </c>
      <c r="N860" s="3" t="s">
        <v>346</v>
      </c>
      <c r="O860" s="3"/>
      <c r="P860" s="3"/>
      <c r="Q860" s="3"/>
      <c r="R860" s="1"/>
      <c r="S860" s="159" t="str">
        <f aca="true">IF(OFFSET(INDIRECT(A856),45,0,1,1)="","",OFFSET(INDIRECT(A856),45,0,1,1))</f>
        <v/>
      </c>
      <c r="T860" s="159" t="str">
        <f aca="true">IF(OFFSET(INDIRECT(A856),45,1,1,1)="","",OFFSET(INDIRECT(A856),45,1,1,1))</f>
        <v/>
      </c>
      <c r="U860" s="159" t="str">
        <f aca="true">IF(OFFSET(INDIRECT(A856),45,2,1,1)="","",CONCATENATE(" ",OFFSET(INDIRECT(A856),45,2,1,1)))</f>
        <v/>
      </c>
      <c r="V860" s="159" t="str">
        <f aca="true">IF(OFFSET(INDIRECT(A856),45,3,1,1)="","",OFFSET(INDIRECT(A856),45,3,1,1))</f>
        <v/>
      </c>
      <c r="W860" s="159" t="str">
        <f aca="true">IF(OFFSET(INDIRECT(A856),45,4,1,1)="","",OFFSET(INDIRECT(A856),45,4,1,1))</f>
        <v/>
      </c>
      <c r="X860" s="159" t="str">
        <f aca="true">IF(OFFSET(INDIRECT(A856),45,5,1,1)="","",OFFSET(INDIRECT(A856),45,5,1,1))</f>
        <v/>
      </c>
      <c r="Y860" s="159" t="str">
        <f aca="true">IF(OFFSET(INDIRECT(A856),45,6,1,1)="","",OFFSET(INDIRECT(A856),45,6,1,1))</f>
        <v/>
      </c>
      <c r="Z860" s="1"/>
      <c r="AA860" s="1"/>
      <c r="AB860" s="1"/>
      <c r="AC860" s="1"/>
      <c r="AD860" s="1"/>
      <c r="AE860" s="1"/>
      <c r="AF860" s="1"/>
      <c r="AG860" s="1"/>
    </row>
    <row r="861" customFormat="false" ht="15" hidden="false" customHeight="false" outlineLevel="0" collapsed="false">
      <c r="A861" s="39" t="str">
        <f aca="true">IF(OFFSET(INDIRECT(A856),2,0,1,1)="","",OFFSET(INDIRECT(A856),2,0,1,1))</f>
        <v/>
      </c>
      <c r="B861" s="39" t="str">
        <f aca="true">IF(OFFSET(INDIRECT(A856),2,1,1,1)="","",OFFSET(INDIRECT(A856),2,1,1,1))</f>
        <v/>
      </c>
      <c r="C861" s="3" t="str">
        <f aca="false">LEFT(B861,1)</f>
        <v/>
      </c>
      <c r="D861" s="39" t="str">
        <f aca="true">IF(OFFSET(INDIRECT(A856),2,2,1,1)="","",OFFSET(INDIRECT(A856),2,2,1,1))</f>
        <v/>
      </c>
      <c r="E861" s="39" t="str">
        <f aca="true">IF(OFFSET(INDIRECT(A856),2,3,1,1)="","",OFFSET(INDIRECT(A856),2,3,1,1))</f>
        <v/>
      </c>
      <c r="F861" s="3" t="str">
        <f aca="false">CONCATENATE(A861,P858," ",B861," ",E861)</f>
        <v>  </v>
      </c>
      <c r="G861" s="3"/>
      <c r="H861" s="3" t="str">
        <f aca="false">CONCATENATE(A861," ",C861," ",E861)</f>
        <v>  </v>
      </c>
      <c r="I861" s="3"/>
      <c r="J861" s="3"/>
      <c r="K861" s="3" t="str">
        <f aca="false">CONCATENATE(A861,P858," ",C861,P858," ",E861)</f>
        <v>  </v>
      </c>
      <c r="L861" s="3"/>
      <c r="M861" s="3" t="str">
        <f aca="false">CONCATENATE(B861," ",D861," ",E861)</f>
        <v>  </v>
      </c>
      <c r="N861" s="3" t="str">
        <f aca="false">UPPER(M861)</f>
        <v>  </v>
      </c>
      <c r="O861" s="3"/>
      <c r="P861" s="3" t="str">
        <f aca="false">CONCATENATE(A861,P858," ",E861)</f>
        <v> </v>
      </c>
      <c r="Q861" s="3"/>
      <c r="R861" s="1"/>
      <c r="S861" s="1"/>
      <c r="T861" s="1"/>
      <c r="U861" s="1"/>
      <c r="V861" s="1"/>
      <c r="W861" s="1"/>
      <c r="X861" s="1"/>
      <c r="Y861" s="1"/>
      <c r="Z861" s="1"/>
      <c r="AA861" s="1"/>
      <c r="AB861" s="1"/>
      <c r="AC861" s="1"/>
      <c r="AD861" s="1"/>
      <c r="AE861" s="1"/>
      <c r="AF861" s="1"/>
      <c r="AG861" s="1"/>
    </row>
    <row r="862" customFormat="false" ht="15" hidden="false" customHeight="false" outlineLevel="0" collapsed="false">
      <c r="A862" s="39" t="str">
        <f aca="true">IF(OFFSET(INDIRECT(A856),3,0,1,1)="","",OFFSET(INDIRECT(A856),3,0,1,1))</f>
        <v/>
      </c>
      <c r="B862" s="39" t="str">
        <f aca="true">IF(OFFSET(INDIRECT(A856),3,1,1,1)="","",OFFSET(INDIRECT(A856),3,1,1,1))</f>
        <v/>
      </c>
      <c r="C862" s="3" t="str">
        <f aca="false">LEFT(B862,1)</f>
        <v/>
      </c>
      <c r="D862" s="39" t="str">
        <f aca="true">IF(OFFSET(INDIRECT(A856),3,2,1,1)="","",OFFSET(INDIRECT(A856),3,2,1,1))</f>
        <v/>
      </c>
      <c r="E862" s="39" t="str">
        <f aca="true">IF(OFFSET(INDIRECT(A856),3,3,1,1)="","",OFFSET(INDIRECT(A856),3,3,1,1))</f>
        <v/>
      </c>
      <c r="F862" s="3" t="str">
        <f aca="false">CONCATENATE(A862,P859," ",B862," ",E862)</f>
        <v>  </v>
      </c>
      <c r="G862" s="3"/>
      <c r="H862" s="3" t="str">
        <f aca="false">CONCATENATE(" ",Q859," ",A862," ",C862," ",E862)</f>
        <v>    </v>
      </c>
      <c r="I862" s="3"/>
      <c r="J862" s="3"/>
      <c r="K862" s="3" t="str">
        <f aca="false">CONCATENATE(" ",Q859," ",A862,P859," ",C862,P859," ",E862)</f>
        <v>    </v>
      </c>
      <c r="L862" s="3"/>
      <c r="M862" s="3" t="str">
        <f aca="false">CONCATENATE(" ",Q859," ",B862," ",D862," ",E862)</f>
        <v>    </v>
      </c>
      <c r="N862" s="3" t="str">
        <f aca="false">UPPER(M862)</f>
        <v>    </v>
      </c>
      <c r="O862" s="3"/>
      <c r="P862" s="3" t="str">
        <f aca="false">CONCATENATE(" ",Q859," ",A862,P859," ",E862)</f>
        <v>   </v>
      </c>
      <c r="Q862" s="3"/>
      <c r="R862" s="1"/>
      <c r="S862" s="156" t="s">
        <v>365</v>
      </c>
      <c r="T862" s="156"/>
      <c r="U862" s="1" t="n">
        <f aca="false">IF(X863="Male","his",IF(X863="Female","her"))</f>
        <v>0</v>
      </c>
      <c r="V862" s="1"/>
      <c r="W862" s="1"/>
      <c r="X862" s="1"/>
      <c r="Y862" s="1"/>
      <c r="Z862" s="1"/>
      <c r="AA862" s="1"/>
      <c r="AB862" s="1"/>
      <c r="AC862" s="1" t="str">
        <f aca="false">IF(S863="","",".")</f>
        <v/>
      </c>
      <c r="AD862" s="1"/>
      <c r="AE862" s="1"/>
      <c r="AF862" s="1"/>
      <c r="AG862" s="1"/>
    </row>
    <row r="863" customFormat="false" ht="14.6" hidden="false" customHeight="false" outlineLevel="0" collapsed="false">
      <c r="A863" s="3"/>
      <c r="B863" s="3"/>
      <c r="C863" s="3"/>
      <c r="D863" s="3"/>
      <c r="E863" s="3"/>
      <c r="F863" s="3"/>
      <c r="G863" s="3"/>
      <c r="H863" s="3"/>
      <c r="I863" s="3"/>
      <c r="J863" s="3"/>
      <c r="K863" s="3" t="str">
        <f aca="false">CONCATENATE(A861,P858," &amp; ",A862,P859," ",C861,P858," ",E861)</f>
        <v> &amp;   </v>
      </c>
      <c r="L863" s="3"/>
      <c r="M863" s="3"/>
      <c r="N863" s="3"/>
      <c r="O863" s="3"/>
      <c r="P863" s="3" t="str">
        <f aca="false">CONCATENATE(A861,P858," &amp; ",A862,P859," ",E861)</f>
        <v> &amp;  </v>
      </c>
      <c r="Q863" s="3"/>
      <c r="R863" s="1"/>
      <c r="S863" s="180" t="str">
        <f aca="true">IF(OFFSET(INDIRECT(A856),48,0,1,1)="","",OFFSET(INDIRECT(A856),48,0,1,1))</f>
        <v/>
      </c>
      <c r="T863" s="180" t="str">
        <f aca="true">IF(OFFSET(INDIRECT(A856),48,1,1,1)="","",OFFSET(INDIRECT(A856),48,1,1,1))</f>
        <v/>
      </c>
      <c r="U863" s="3" t="str">
        <f aca="false">LEFT(T863,1)</f>
        <v/>
      </c>
      <c r="V863" s="180" t="str">
        <f aca="true">IF(OFFSET(INDIRECT(A856),48,2,1,1)="","",OFFSET(INDIRECT(A856),48,2,1,1))</f>
        <v/>
      </c>
      <c r="W863" s="180" t="str">
        <f aca="true">IF(OFFSET(INDIRECT(A856),48,3,1,1)="","",OFFSET(INDIRECT(A856),48,3,1,1))</f>
        <v/>
      </c>
      <c r="X863" s="180" t="str">
        <f aca="true">IF(OFFSET(INDIRECT(A856),48,5,1,1)="","",OFFSET(INDIRECT(A856),48,5,1,1))</f>
        <v/>
      </c>
      <c r="Y863" s="1" t="str">
        <f aca="false">CONCATENATE(S863,AC862," ",T863," ",W863)</f>
        <v>  </v>
      </c>
      <c r="Z863" s="1"/>
      <c r="AA863" s="1"/>
      <c r="AB863" s="1"/>
      <c r="AC863" s="1"/>
      <c r="AD863" s="1"/>
      <c r="AE863" s="1"/>
      <c r="AF863" s="1"/>
      <c r="AG863" s="1"/>
    </row>
    <row r="864" customFormat="false" ht="15" hidden="false" customHeight="true" outlineLevel="0" collapsed="false">
      <c r="A864" s="73" t="s">
        <v>351</v>
      </c>
      <c r="B864" s="73"/>
      <c r="C864" s="168" t="str">
        <f aca="false">CONCATENATE(AF900,AF901,AF902,AF903,AF904)</f>
        <v>  </v>
      </c>
      <c r="D864" s="168"/>
      <c r="E864" s="168"/>
      <c r="F864" s="168"/>
      <c r="G864" s="168"/>
      <c r="H864" s="168"/>
      <c r="I864" s="168"/>
      <c r="J864" s="113"/>
      <c r="K864" s="3"/>
      <c r="L864" s="1"/>
      <c r="M864" s="1"/>
      <c r="N864" s="3"/>
      <c r="O864" s="3"/>
      <c r="P864" s="3"/>
      <c r="Q864" s="3"/>
      <c r="R864" s="1"/>
      <c r="S864" s="180" t="str">
        <f aca="true">IF(OFFSET(INDIRECT(A856),51,0,1,1)="","",CONCATENATE((OFFSET(INDIRECT(A856),51,0,1,1)),", "))</f>
        <v/>
      </c>
      <c r="T864" s="180" t="str">
        <f aca="true">IF(OFFSET(INDIRECT(A856),51,1,1,1)="","",OFFSET(INDIRECT(A856),51,1,1,1))</f>
        <v/>
      </c>
      <c r="U864" s="180" t="str">
        <f aca="true">IF(OFFSET(INDIRECT(A856),51,2,1,1)="","",CONCATENATE(" ",(OFFSET(INDIRECT(A856),51,2,1,1)),", "))</f>
        <v/>
      </c>
      <c r="V864" s="180" t="str">
        <f aca="true">IF(OFFSET(INDIRECT(A856),51,3,1,1)="","",CONCATENATE((OFFSET(INDIRECT(A856),51,3,1,1)),", "))</f>
        <v/>
      </c>
      <c r="W864" s="180" t="str">
        <f aca="true">IF(OFFSET(INDIRECT(A856),51,4,1,1)="","",CONCATENATE((OFFSET(INDIRECT(A856),51,4,1,1)),", "))</f>
        <v/>
      </c>
      <c r="X864" s="180" t="str">
        <f aca="true">IF(OFFSET(INDIRECT(A856),51,5,1,1)="","",CONCATENATE((OFFSET(INDIRECT(A856),51,5,1,1)),", "))</f>
        <v/>
      </c>
      <c r="Y864" s="180" t="str">
        <f aca="true">IF(OFFSET(INDIRECT(A856),51,6,1,1)="","",OFFSET(INDIRECT(A856),51,6,1,1))</f>
        <v/>
      </c>
      <c r="Z864" s="1"/>
      <c r="AA864" s="171" t="str">
        <f aca="false">CONCATENATE(IF(S864="","",S864),IF(T864="","",T864),IF(U864="","",U864),IF(V864="","",V864),IF(W864="","",W864),IF(X864="","",X864),IF(Y864="","",Y864))</f>
        <v/>
      </c>
      <c r="AB864" s="171"/>
      <c r="AC864" s="171"/>
      <c r="AD864" s="171"/>
      <c r="AE864" s="171"/>
      <c r="AF864" s="171"/>
      <c r="AG864" s="171"/>
    </row>
    <row r="865" customFormat="false" ht="14.6" hidden="false" customHeight="false" outlineLevel="0" collapsed="false">
      <c r="A865" s="3" t="s">
        <v>352</v>
      </c>
      <c r="B865" s="3"/>
      <c r="C865" s="73" t="str">
        <f aca="false">IF(B859="Married",K863,IF(B859="Company",E861,CONCATENATE(AC900,AC901,AC902,AC903,AC904)))</f>
        <v>  </v>
      </c>
      <c r="D865" s="73"/>
      <c r="E865" s="73"/>
      <c r="F865" s="73"/>
      <c r="G865" s="73"/>
      <c r="H865" s="73"/>
      <c r="I865" s="73"/>
      <c r="J865" s="73"/>
      <c r="K865" s="1"/>
      <c r="L865" s="3"/>
      <c r="M865" s="3"/>
      <c r="N865" s="3"/>
      <c r="O865" s="3"/>
      <c r="P865" s="3" t="str">
        <f aca="false">IF(B859="Married",P863,IF(B859="Company","Sir/Madam",CONCATENATE(AH900,AH901,AH902,AH903,AH904)))</f>
        <v> </v>
      </c>
      <c r="Q865" s="3"/>
      <c r="R865" s="1"/>
      <c r="S865" s="180" t="str">
        <f aca="true">IF(OFFSET(INDIRECT(A856),51,0,1,1)="","",OFFSET(INDIRECT(A856),51,0,1,1))</f>
        <v/>
      </c>
      <c r="T865" s="180" t="str">
        <f aca="true">IF(OFFSET(INDIRECT(A856),51,1,1,1)="","",OFFSET(INDIRECT(A856),51,1,1,1))</f>
        <v/>
      </c>
      <c r="U865" s="180" t="str">
        <f aca="true">IF(OFFSET(INDIRECT(A856),51,2,1,1)="","",CONCATENATE(" ",OFFSET(INDIRECT(A856),51,2,1,1)))</f>
        <v/>
      </c>
      <c r="V865" s="180" t="str">
        <f aca="true">IF(OFFSET(INDIRECT(A856),51,3,1,1)="","",OFFSET(INDIRECT(A856),51,3,1,1))</f>
        <v/>
      </c>
      <c r="W865" s="180" t="str">
        <f aca="true">IF(OFFSET(INDIRECT(A856),51,4,1,1)="","",OFFSET(INDIRECT(A856),51,4,1,1))</f>
        <v/>
      </c>
      <c r="X865" s="180" t="str">
        <f aca="true">IF(OFFSET(INDIRECT(A856),51,5,1,1)="","",OFFSET(INDIRECT(A856),51,5,1,1))</f>
        <v/>
      </c>
      <c r="Y865" s="180" t="str">
        <f aca="true">IF(OFFSET(INDIRECT(A856),51,6,1,1)="","",OFFSET(INDIRECT(A856),51,6,1,1))</f>
        <v/>
      </c>
      <c r="Z865" s="1"/>
      <c r="AA865" s="1"/>
      <c r="AB865" s="1"/>
      <c r="AC865" s="1"/>
      <c r="AD865" s="1"/>
      <c r="AE865" s="1"/>
      <c r="AF865" s="1"/>
      <c r="AG865" s="1"/>
    </row>
    <row r="866" customFormat="false" ht="14.6" hidden="false" customHeight="false" outlineLevel="0" collapsed="false">
      <c r="A866" s="161" t="s">
        <v>356</v>
      </c>
      <c r="B866" s="3"/>
      <c r="C866" s="73" t="str">
        <f aca="false">CONCATENATE("Dear ",P865)</f>
        <v>Dear  </v>
      </c>
      <c r="D866" s="73"/>
      <c r="E866" s="73"/>
      <c r="F866" s="73"/>
      <c r="G866" s="73"/>
      <c r="H866" s="73"/>
      <c r="I866" s="73"/>
      <c r="J866" s="73"/>
      <c r="K866" s="3"/>
      <c r="L866" s="3"/>
      <c r="M866" s="3"/>
      <c r="N866" s="3"/>
      <c r="O866" s="3"/>
      <c r="P866" s="3"/>
      <c r="Q866" s="150" t="str">
        <f aca="false">IF(A868="","",", ")</f>
        <v/>
      </c>
      <c r="R866" s="1"/>
      <c r="S866" s="1"/>
      <c r="T866" s="1"/>
      <c r="U866" s="1"/>
      <c r="V866" s="1"/>
      <c r="W866" s="1"/>
      <c r="X866" s="1"/>
      <c r="Y866" s="1"/>
      <c r="Z866" s="1"/>
      <c r="AA866" s="1"/>
      <c r="AB866" s="1"/>
      <c r="AC866" s="1"/>
      <c r="AD866" s="1"/>
      <c r="AE866" s="1"/>
      <c r="AF866" s="1"/>
      <c r="AG866" s="1"/>
    </row>
    <row r="867" customFormat="false" ht="14.6" hidden="false" customHeight="false" outlineLevel="0" collapsed="false">
      <c r="A867" s="3" t="s">
        <v>25</v>
      </c>
      <c r="B867" s="3" t="s">
        <v>26</v>
      </c>
      <c r="C867" s="3" t="s">
        <v>27</v>
      </c>
      <c r="D867" s="3" t="s">
        <v>28</v>
      </c>
      <c r="E867" s="3" t="s">
        <v>29</v>
      </c>
      <c r="F867" s="3" t="s">
        <v>30</v>
      </c>
      <c r="G867" s="3" t="s">
        <v>31</v>
      </c>
      <c r="H867" s="3"/>
      <c r="I867" s="3" t="s">
        <v>359</v>
      </c>
      <c r="J867" s="3"/>
      <c r="K867" s="3"/>
      <c r="L867" s="3"/>
      <c r="M867" s="3"/>
      <c r="N867" s="3"/>
      <c r="O867" s="3"/>
      <c r="P867" s="3"/>
      <c r="Q867" s="3"/>
      <c r="R867" s="1"/>
      <c r="S867" s="164" t="str">
        <f aca="false">CONCATENATE(IF(S860="","",S860),IF(S860="","",CHAR(10)),IF(T860="","",T860),IF(U860="","",U860),IF(U860="","",CHAR(10)),IF(V860="","",V860),IF(V860="","",CHAR(10)),IF(W860="","",W860),IF(W860="","",CHAR(10)),IF(X860="","",X860),IF(X860="","",CHAR(10)),IF(Y860="","",Y860))</f>
        <v/>
      </c>
      <c r="T867" s="164"/>
      <c r="U867" s="164"/>
      <c r="V867" s="1"/>
      <c r="W867" s="176" t="str">
        <f aca="false">CONCATENATE(IF(S865="","",S865),IF(S865="","",CHAR(10)),IF(T865="","",T865),IF(U865="","",U865),IF(U865="","",CHAR(10)),IF(V865="","",V865),IF(V865="","",CHAR(10)),IF(W865="","",W865),IF(W865="","",CHAR(10)),IF(X865="","",X865),IF(X865="","",CHAR(10)),IF(Y865="","",Y865))</f>
        <v/>
      </c>
      <c r="X867" s="176"/>
      <c r="Y867" s="176"/>
      <c r="Z867" s="1"/>
      <c r="AA867" s="1"/>
      <c r="AB867" s="1"/>
      <c r="AC867" s="1"/>
      <c r="AD867" s="1"/>
      <c r="AE867" s="1"/>
      <c r="AF867" s="1"/>
      <c r="AG867" s="1"/>
    </row>
    <row r="868" customFormat="false" ht="15" hidden="false" customHeight="true" outlineLevel="0" collapsed="false">
      <c r="A868" s="39" t="str">
        <f aca="true">IF(OFFSET(INDIRECT(A856),10,0,1,1)="","",CONCATENATE((OFFSET(INDIRECT(A856),10,0,1,1)),", "))</f>
        <v/>
      </c>
      <c r="B868" s="39" t="str">
        <f aca="true">IF(OFFSET(INDIRECT(A856),10,1,1,1)="","",OFFSET(INDIRECT(A856),10,1,1,1))</f>
        <v/>
      </c>
      <c r="C868" s="39" t="str">
        <f aca="true">IF(OFFSET(INDIRECT(A856),10,2,1,1)="","",CONCATENATE(" ",OFFSET(INDIRECT(A856),10,2,1,1),", "))</f>
        <v/>
      </c>
      <c r="D868" s="39" t="str">
        <f aca="true">IF(OFFSET(INDIRECT(A856),10,3,1,1)="","",CONCATENATE((OFFSET(INDIRECT(A856),10,3,1,1)),", "))</f>
        <v/>
      </c>
      <c r="E868" s="39" t="str">
        <f aca="true">IF(OFFSET(INDIRECT(A856),10,4,1,1)="","",CONCATENATE((OFFSET(INDIRECT(A856),10,4,1,1)),", "))</f>
        <v/>
      </c>
      <c r="F868" s="39" t="str">
        <f aca="true">IF(OFFSET(INDIRECT(A856),10,5,1,1)="","",CONCATENATE((OFFSET(INDIRECT(A856),10,5,1,1)),", "))</f>
        <v/>
      </c>
      <c r="G868" s="39" t="str">
        <f aca="true">IF(OFFSET(INDIRECT(A856),10,6,1,1)="","",OFFSET(INDIRECT(A856),10,6,1,1))</f>
        <v/>
      </c>
      <c r="H868" s="3"/>
      <c r="I868" s="171" t="str">
        <f aca="false">CONCATENATE(IF(A868="","",A868),IF(B868="","",B868),IF(C868="","",C868),IF(D868="","",D868),IF(E868="","",E868),IF(F868="","",F868),IF(G868="","",G868))</f>
        <v/>
      </c>
      <c r="J868" s="171"/>
      <c r="K868" s="171"/>
      <c r="L868" s="171"/>
      <c r="M868" s="171"/>
      <c r="N868" s="171"/>
      <c r="O868" s="171"/>
      <c r="P868" s="113"/>
      <c r="Q868" s="113"/>
      <c r="R868" s="1"/>
      <c r="S868" s="164"/>
      <c r="T868" s="164"/>
      <c r="U868" s="164"/>
      <c r="V868" s="1"/>
      <c r="W868" s="176"/>
      <c r="X868" s="176"/>
      <c r="Y868" s="176"/>
      <c r="Z868" s="1"/>
      <c r="AA868" s="1"/>
      <c r="AB868" s="1"/>
      <c r="AC868" s="1"/>
      <c r="AD868" s="1"/>
      <c r="AE868" s="1"/>
      <c r="AF868" s="1"/>
      <c r="AG868" s="1"/>
    </row>
    <row r="869" customFormat="false" ht="14.6" hidden="false" customHeight="false" outlineLevel="0" collapsed="false">
      <c r="A869" s="39" t="str">
        <f aca="true">IF(OFFSET(INDIRECT(A856),10,0,1,1)="","",OFFSET(INDIRECT(A856),10,0,1,1))</f>
        <v/>
      </c>
      <c r="B869" s="39" t="str">
        <f aca="true">IF(OFFSET(INDIRECT(A856),10,1,1,1)="","",OFFSET(INDIRECT(A856),10,1,1,1))</f>
        <v/>
      </c>
      <c r="C869" s="39" t="str">
        <f aca="true">IF(OFFSET(INDIRECT(A856),10,2,1,1)="","",CONCATENATE(" ",OFFSET(INDIRECT(A856),10,2,1,1)))</f>
        <v/>
      </c>
      <c r="D869" s="39" t="str">
        <f aca="true">IF(OFFSET(INDIRECT(A856),10,3,1,1)="","",OFFSET(INDIRECT(A856),10,3,1,1))</f>
        <v/>
      </c>
      <c r="E869" s="39" t="str">
        <f aca="true">IF(OFFSET(INDIRECT(A856),10,4,1,1)="","",OFFSET(INDIRECT(A856),10,4,1,1))</f>
        <v/>
      </c>
      <c r="F869" s="39" t="str">
        <f aca="true">IF(OFFSET(INDIRECT(A856),10,5,1,1)="","",OFFSET(INDIRECT(A856),10,5,1,1))</f>
        <v/>
      </c>
      <c r="G869" s="39" t="str">
        <f aca="true">IF(OFFSET(INDIRECT(A856),10,6,1,1)="","",OFFSET(INDIRECT(A856),10,6,1,1))</f>
        <v/>
      </c>
      <c r="H869" s="3"/>
      <c r="I869" s="3"/>
      <c r="J869" s="3"/>
      <c r="K869" s="3"/>
      <c r="L869" s="174"/>
      <c r="M869" s="174"/>
      <c r="N869" s="3"/>
      <c r="O869" s="3"/>
      <c r="P869" s="3"/>
      <c r="Q869" s="3"/>
      <c r="R869" s="1"/>
      <c r="S869" s="164"/>
      <c r="T869" s="164"/>
      <c r="U869" s="164"/>
      <c r="V869" s="1"/>
      <c r="W869" s="176"/>
      <c r="X869" s="176"/>
      <c r="Y869" s="176"/>
      <c r="Z869" s="1"/>
      <c r="AA869" s="1"/>
      <c r="AB869" s="1"/>
      <c r="AC869" s="1"/>
      <c r="AD869" s="1"/>
      <c r="AE869" s="1"/>
      <c r="AF869" s="1"/>
      <c r="AG869" s="1"/>
    </row>
    <row r="870" customFormat="false" ht="14.6" hidden="false" customHeight="false" outlineLevel="0" collapsed="false">
      <c r="A870" s="3" t="s">
        <v>295</v>
      </c>
      <c r="B870" s="3"/>
      <c r="C870" s="3"/>
      <c r="D870" s="3"/>
      <c r="E870" s="3"/>
      <c r="F870" s="3"/>
      <c r="G870" s="3"/>
      <c r="H870" s="3"/>
      <c r="I870" s="3" t="s">
        <v>360</v>
      </c>
      <c r="J870" s="3"/>
      <c r="K870" s="3"/>
      <c r="L870" s="174"/>
      <c r="M870" s="174"/>
      <c r="N870" s="3"/>
      <c r="O870" s="3"/>
      <c r="P870" s="3"/>
      <c r="Q870" s="3"/>
      <c r="R870" s="1"/>
      <c r="S870" s="164"/>
      <c r="T870" s="164"/>
      <c r="U870" s="164"/>
      <c r="V870" s="1"/>
      <c r="W870" s="176"/>
      <c r="X870" s="176"/>
      <c r="Y870" s="176"/>
      <c r="Z870" s="1"/>
      <c r="AA870" s="1"/>
      <c r="AB870" s="1"/>
      <c r="AC870" s="1"/>
      <c r="AD870" s="1"/>
      <c r="AE870" s="1"/>
      <c r="AF870" s="1"/>
      <c r="AG870" s="1"/>
    </row>
    <row r="871" customFormat="false" ht="15" hidden="false" customHeight="true" outlineLevel="0" collapsed="false">
      <c r="A871" s="1" t="str">
        <f aca="false">CONCATENATE(A870,"s")</f>
        <v>Leaseholders</v>
      </c>
      <c r="B871" s="3"/>
      <c r="C871" s="3"/>
      <c r="D871" s="3"/>
      <c r="E871" s="3"/>
      <c r="F871" s="3"/>
      <c r="G871" s="3"/>
      <c r="H871" s="3"/>
      <c r="I871" s="176" t="str">
        <f aca="false">CONCATENATE(IF(A869="","",A869),IF(A869="","",CHAR(10)),IF(B869="","",B869),IF(C869="","",C869),IF(C869="","",CHAR(10)),IF(D869="","",D869),IF(D869="","",CHAR(10)),IF(E869="","",E869),IF(E869="","",CHAR(10)),IF(F869="","",F869),IF(F869="","",CHAR(10)),IF(G869="","",G869))</f>
        <v/>
      </c>
      <c r="J871" s="176"/>
      <c r="K871" s="176"/>
      <c r="L871" s="174"/>
      <c r="M871" s="174"/>
      <c r="N871" s="3"/>
      <c r="O871" s="3"/>
      <c r="P871" s="3"/>
      <c r="Q871" s="3"/>
      <c r="R871" s="1"/>
      <c r="S871" s="164"/>
      <c r="T871" s="164"/>
      <c r="U871" s="164"/>
      <c r="V871" s="1"/>
      <c r="W871" s="176"/>
      <c r="X871" s="176"/>
      <c r="Y871" s="176"/>
      <c r="Z871" s="1"/>
      <c r="AA871" s="1"/>
      <c r="AB871" s="1"/>
      <c r="AC871" s="1"/>
      <c r="AD871" s="1"/>
      <c r="AE871" s="1"/>
      <c r="AF871" s="1"/>
      <c r="AG871" s="1"/>
    </row>
    <row r="872" customFormat="false" ht="14.6" hidden="false" customHeight="false" outlineLevel="0" collapsed="false">
      <c r="A872" s="3" t="s">
        <v>70</v>
      </c>
      <c r="B872" s="3"/>
      <c r="C872" s="3"/>
      <c r="D872" s="3"/>
      <c r="E872" s="3"/>
      <c r="F872" s="3"/>
      <c r="G872" s="3"/>
      <c r="H872" s="3"/>
      <c r="I872" s="176"/>
      <c r="J872" s="176"/>
      <c r="K872" s="176"/>
      <c r="L872" s="174"/>
      <c r="M872" s="174"/>
      <c r="N872" s="3"/>
      <c r="O872" s="3"/>
      <c r="P872" s="3"/>
      <c r="Q872" s="3"/>
      <c r="R872" s="1"/>
      <c r="S872" s="164"/>
      <c r="T872" s="164"/>
      <c r="U872" s="164"/>
      <c r="V872" s="1"/>
      <c r="W872" s="176"/>
      <c r="X872" s="176"/>
      <c r="Y872" s="176"/>
      <c r="Z872" s="1"/>
      <c r="AA872" s="1"/>
      <c r="AB872" s="1"/>
      <c r="AC872" s="1"/>
      <c r="AD872" s="1"/>
      <c r="AE872" s="1"/>
      <c r="AF872" s="1"/>
      <c r="AG872" s="1"/>
    </row>
    <row r="873" customFormat="false" ht="14.6" hidden="false" customHeight="false" outlineLevel="0" collapsed="false">
      <c r="A873" s="1" t="str">
        <f aca="false">CONCATENATE(A872,"s")</f>
        <v>Freeholders</v>
      </c>
      <c r="B873" s="3"/>
      <c r="C873" s="3"/>
      <c r="D873" s="3"/>
      <c r="E873" s="3"/>
      <c r="F873" s="3"/>
      <c r="G873" s="3"/>
      <c r="H873" s="3"/>
      <c r="I873" s="176"/>
      <c r="J873" s="176"/>
      <c r="K873" s="176"/>
      <c r="L873" s="174"/>
      <c r="M873" s="174"/>
      <c r="N873" s="3"/>
      <c r="O873" s="3"/>
      <c r="P873" s="3"/>
      <c r="Q873" s="3"/>
      <c r="R873" s="1"/>
      <c r="S873" s="1"/>
      <c r="T873" s="1"/>
      <c r="U873" s="1"/>
      <c r="V873" s="1"/>
      <c r="W873" s="1"/>
      <c r="X873" s="1"/>
      <c r="Y873" s="1"/>
      <c r="Z873" s="1"/>
      <c r="AA873" s="1"/>
      <c r="AB873" s="1"/>
      <c r="AC873" s="1"/>
      <c r="AD873" s="1"/>
      <c r="AE873" s="1"/>
      <c r="AF873" s="1"/>
      <c r="AG873" s="1"/>
    </row>
    <row r="874" customFormat="false" ht="14.6" hidden="false" customHeight="false" outlineLevel="0" collapsed="false">
      <c r="A874" s="3" t="s">
        <v>329</v>
      </c>
      <c r="B874" s="3"/>
      <c r="C874" s="3"/>
      <c r="D874" s="3"/>
      <c r="E874" s="3"/>
      <c r="F874" s="3"/>
      <c r="G874" s="3"/>
      <c r="H874" s="3"/>
      <c r="I874" s="176"/>
      <c r="J874" s="176"/>
      <c r="K874" s="176"/>
      <c r="L874" s="3"/>
      <c r="M874" s="3"/>
      <c r="N874" s="3"/>
      <c r="O874" s="3"/>
      <c r="P874" s="3"/>
      <c r="Q874" s="3"/>
      <c r="R874" s="1"/>
    </row>
    <row r="875" customFormat="false" ht="14.6" hidden="false" customHeight="false" outlineLevel="0" collapsed="false">
      <c r="A875" s="1" t="str">
        <f aca="false">IF(A874="Leaseholder &amp; Freeholder","Leaseholders &amp; Freeholders")</f>
        <v>Leaseholders &amp; Freeholders</v>
      </c>
      <c r="B875" s="3"/>
      <c r="C875" s="3"/>
      <c r="D875" s="3"/>
      <c r="E875" s="3"/>
      <c r="F875" s="3"/>
      <c r="G875" s="3"/>
      <c r="H875" s="3"/>
      <c r="I875" s="176"/>
      <c r="J875" s="176"/>
      <c r="K875" s="176"/>
      <c r="L875" s="3"/>
      <c r="M875" s="3"/>
      <c r="N875" s="3"/>
      <c r="O875" s="3"/>
      <c r="P875" s="3"/>
      <c r="Q875" s="3"/>
      <c r="R875" s="1"/>
      <c r="S875" s="150" t="s">
        <v>296</v>
      </c>
      <c r="T875" s="150"/>
    </row>
    <row r="876" customFormat="false" ht="15.75" hidden="false" customHeight="true" outlineLevel="0" collapsed="false">
      <c r="A876" s="1"/>
      <c r="B876" s="3"/>
      <c r="C876" s="3"/>
      <c r="D876" s="3"/>
      <c r="E876" s="3"/>
      <c r="F876" s="3"/>
      <c r="G876" s="3"/>
      <c r="H876" s="3"/>
      <c r="I876" s="176"/>
      <c r="J876" s="176"/>
      <c r="K876" s="176"/>
      <c r="L876" s="3"/>
      <c r="M876" s="3"/>
      <c r="N876" s="3"/>
      <c r="O876" s="3"/>
      <c r="P876" s="3"/>
      <c r="Q876" s="3"/>
      <c r="R876" s="1"/>
      <c r="S876" s="181" t="str">
        <f aca="false">CONCATENATE("Under Section 1(2), subject to your written consent",CHAR(10),"it is intended to build on the line of junction of the said lands a ",Form!CH74)</f>
        <v>Under Section 1(2), subject to your written consent
it is intended to build on the line of junction of the said lands a</v>
      </c>
      <c r="T876" s="181"/>
      <c r="U876" s="181"/>
      <c r="V876" s="181"/>
      <c r="W876" s="181"/>
      <c r="X876" s="181"/>
      <c r="Y876" s="181"/>
      <c r="Z876" s="181"/>
      <c r="AA876" s="181"/>
    </row>
    <row r="877" customFormat="false" ht="14.6" hidden="false" customHeight="false" outlineLevel="0" collapsed="false">
      <c r="A877" s="1"/>
      <c r="B877" s="3"/>
      <c r="C877" s="3"/>
      <c r="D877" s="3"/>
      <c r="E877" s="3"/>
      <c r="F877" s="3"/>
      <c r="G877" s="3"/>
      <c r="H877" s="3"/>
      <c r="I877" s="3"/>
      <c r="J877" s="3"/>
      <c r="K877" s="3"/>
      <c r="L877" s="3"/>
      <c r="M877" s="3"/>
      <c r="N877" s="3"/>
      <c r="O877" s="3"/>
      <c r="P877" s="3"/>
      <c r="Q877" s="3"/>
      <c r="R877" s="1"/>
      <c r="S877" s="181"/>
      <c r="T877" s="181"/>
      <c r="U877" s="181"/>
      <c r="V877" s="181"/>
      <c r="W877" s="181"/>
      <c r="X877" s="181"/>
      <c r="Y877" s="181"/>
      <c r="Z877" s="181"/>
      <c r="AA877" s="181"/>
    </row>
    <row r="878" customFormat="false" ht="14.6" hidden="false" customHeight="false" outlineLevel="0" collapsed="false">
      <c r="A878" s="157" t="s">
        <v>366</v>
      </c>
      <c r="B878" s="157"/>
      <c r="C878" s="3"/>
      <c r="D878" s="3"/>
      <c r="E878" s="3"/>
      <c r="F878" s="3"/>
      <c r="G878" s="3"/>
      <c r="H878" s="3"/>
      <c r="I878" s="3"/>
      <c r="J878" s="3"/>
      <c r="K878" s="3"/>
      <c r="L878" s="3"/>
      <c r="M878" s="3"/>
      <c r="N878" s="3"/>
      <c r="O878" s="3"/>
      <c r="P878" s="3"/>
      <c r="Q878" s="150" t="str">
        <f aca="false">IF(A880="","",", ")</f>
        <v/>
      </c>
      <c r="R878" s="1"/>
    </row>
    <row r="879" customFormat="false" ht="14.6" hidden="false" customHeight="false" outlineLevel="0" collapsed="false">
      <c r="A879" s="3" t="s">
        <v>25</v>
      </c>
      <c r="B879" s="3" t="s">
        <v>26</v>
      </c>
      <c r="C879" s="3" t="s">
        <v>27</v>
      </c>
      <c r="D879" s="3" t="s">
        <v>28</v>
      </c>
      <c r="E879" s="3" t="s">
        <v>29</v>
      </c>
      <c r="F879" s="3" t="s">
        <v>30</v>
      </c>
      <c r="G879" s="3" t="s">
        <v>31</v>
      </c>
      <c r="H879" s="3"/>
      <c r="I879" s="3" t="s">
        <v>359</v>
      </c>
      <c r="J879" s="3"/>
      <c r="K879" s="3"/>
      <c r="L879" s="3"/>
      <c r="M879" s="3"/>
      <c r="N879" s="3"/>
      <c r="O879" s="3"/>
      <c r="P879" s="3"/>
      <c r="Q879" s="3"/>
      <c r="R879" s="1"/>
      <c r="S879" s="150" t="s">
        <v>316</v>
      </c>
      <c r="T879" s="150"/>
    </row>
    <row r="880" customFormat="false" ht="15" hidden="false" customHeight="true" outlineLevel="0" collapsed="false">
      <c r="A880" s="39" t="str">
        <f aca="true">IF(OFFSET(INDIRECT(A856),17,0,1,1)="","",CONCATENATE((OFFSET(INDIRECT(A856),17,0,1,1)),", "))</f>
        <v/>
      </c>
      <c r="B880" s="39" t="str">
        <f aca="true">IF(OFFSET(INDIRECT(A856),17,1,1,1)="","",OFFSET(INDIRECT(A856),17,1,1,1))</f>
        <v/>
      </c>
      <c r="C880" s="39" t="str">
        <f aca="true">IF(OFFSET(INDIRECT(A856),17,2,1,1)="","",CONCATENATE(" ",(OFFSET(INDIRECT(A856),17,2,1,1)),", "))</f>
        <v/>
      </c>
      <c r="D880" s="39" t="str">
        <f aca="true">IF(OFFSET(INDIRECT(A856),17,3,1,1)="","",CONCATENATE((OFFSET(INDIRECT(A856),17,3,1,1)),", "))</f>
        <v/>
      </c>
      <c r="E880" s="39" t="str">
        <f aca="true">IF(OFFSET(INDIRECT(A856),17,4,1,1)="","",CONCATENATE((OFFSET(INDIRECT(A856),17,4,1,1)),", "))</f>
        <v/>
      </c>
      <c r="F880" s="39" t="str">
        <f aca="true">IF(OFFSET(INDIRECT(A856),17,5,1,1)="","",CONCATENATE((OFFSET(INDIRECT(A856),17,5,1,1)),", "))</f>
        <v/>
      </c>
      <c r="G880" s="39" t="str">
        <f aca="true">IF(OFFSET(INDIRECT(A856),17,6,1,1)="","",OFFSET(INDIRECT(A856),17,6,1,1))</f>
        <v/>
      </c>
      <c r="H880" s="3"/>
      <c r="I880" s="171" t="str">
        <f aca="false">CONCATENATE(IF(A880="","",A880),IF(B880="","",B880),IF(C880="","",C880),IF(D880="","",D880),IF(E880="","",E880),IF(F880="","",F880),IF(G880="","",G880))</f>
        <v/>
      </c>
      <c r="J880" s="171"/>
      <c r="K880" s="171"/>
      <c r="L880" s="171"/>
      <c r="M880" s="171"/>
      <c r="N880" s="171"/>
      <c r="O880" s="171"/>
      <c r="P880" s="113"/>
      <c r="Q880" s="113"/>
      <c r="R880" s="1"/>
      <c r="S880" s="181" t="str">
        <f aca="false">CONCATENATE("Under Section 1(5)",CHAR(10),"it is intended to build on the line of junction of the said lands a wall wholly on ",$H$12," land.")</f>
        <v>Under Section 1(5)
it is intended to build on the line of junction of the said lands a wall wholly on our land.</v>
      </c>
      <c r="T880" s="181"/>
      <c r="U880" s="181"/>
      <c r="V880" s="181"/>
      <c r="W880" s="181"/>
      <c r="X880" s="181"/>
      <c r="Y880" s="181"/>
      <c r="Z880" s="181"/>
      <c r="AA880" s="181"/>
    </row>
    <row r="881" customFormat="false" ht="14.6" hidden="false" customHeight="false" outlineLevel="0" collapsed="false">
      <c r="A881" s="39" t="str">
        <f aca="true">IF(OFFSET(INDIRECT(A856),17,0,1,1)="","",OFFSET(INDIRECT(A856),17,0,1,1))</f>
        <v/>
      </c>
      <c r="B881" s="39" t="str">
        <f aca="true">IF(OFFSET(INDIRECT(A856),17,1,1,1)="","",OFFSET(INDIRECT(A856),17,1,1,1))</f>
        <v/>
      </c>
      <c r="C881" s="39" t="str">
        <f aca="true">IF(OFFSET(INDIRECT(A856),17,2,1,1)="","",CONCATENATE(" ",(OFFSET(INDIRECT(A856),17,2,1,1))))</f>
        <v/>
      </c>
      <c r="D881" s="39" t="str">
        <f aca="true">IF(OFFSET(INDIRECT(A856),17,3,1,1)="","",OFFSET(INDIRECT(A856),17,3,1,1))</f>
        <v/>
      </c>
      <c r="E881" s="39" t="str">
        <f aca="true">IF(OFFSET(INDIRECT(A856),17,4,1,1)="","",OFFSET(INDIRECT(A856),17,4,1,1))</f>
        <v/>
      </c>
      <c r="F881" s="39" t="str">
        <f aca="true">IF(OFFSET(INDIRECT(A856),17,5,1,1)="","",OFFSET(INDIRECT(A856),17,5,1,1))</f>
        <v/>
      </c>
      <c r="G881" s="39" t="str">
        <f aca="true">IF(OFFSET(INDIRECT(A856),17,6,1,1)="","",OFFSET(INDIRECT(A856),17,6,1,1))</f>
        <v/>
      </c>
      <c r="H881" s="3"/>
      <c r="I881" s="3"/>
      <c r="J881" s="3"/>
      <c r="K881" s="3"/>
      <c r="L881" s="174"/>
      <c r="M881" s="174"/>
      <c r="N881" s="3"/>
      <c r="O881" s="3"/>
      <c r="P881" s="3"/>
      <c r="Q881" s="3"/>
      <c r="R881" s="1"/>
      <c r="S881" s="181"/>
      <c r="T881" s="181"/>
      <c r="U881" s="181"/>
      <c r="V881" s="181"/>
      <c r="W881" s="181"/>
      <c r="X881" s="181"/>
      <c r="Y881" s="181"/>
      <c r="Z881" s="181"/>
      <c r="AA881" s="181"/>
    </row>
    <row r="882" customFormat="false" ht="14.6" hidden="false" customHeight="false" outlineLevel="0" collapsed="false">
      <c r="A882" s="3"/>
      <c r="B882" s="3"/>
      <c r="C882" s="3"/>
      <c r="D882" s="3"/>
      <c r="E882" s="3"/>
      <c r="F882" s="3"/>
      <c r="G882" s="3"/>
      <c r="H882" s="3"/>
      <c r="I882" s="3" t="s">
        <v>360</v>
      </c>
      <c r="J882" s="3"/>
      <c r="K882" s="3"/>
      <c r="L882" s="174"/>
      <c r="M882" s="174"/>
      <c r="N882" s="3"/>
      <c r="O882" s="3"/>
      <c r="P882" s="3"/>
      <c r="Q882" s="3"/>
      <c r="R882" s="1"/>
    </row>
    <row r="883" customFormat="false" ht="15" hidden="false" customHeight="true" outlineLevel="0" collapsed="false">
      <c r="A883" s="3"/>
      <c r="B883" s="3"/>
      <c r="C883" s="3"/>
      <c r="D883" s="3"/>
      <c r="E883" s="3"/>
      <c r="F883" s="3"/>
      <c r="G883" s="3"/>
      <c r="H883" s="3"/>
      <c r="I883" s="176" t="str">
        <f aca="false">CONCATENATE(IF(A881="","",A881),IF(A881="","",CHAR(10)),IF(B881="","",B881),IF(C881="","",C881),IF(C881="","",CHAR(10)),IF(D881="","",D881),IF(D881="","",CHAR(10)),IF(E881="","",E881),IF(E881="","",CHAR(10)),IF(F881="","",F881),IF(F881="","",CHAR(10)),IF(G881="","",G881))</f>
        <v/>
      </c>
      <c r="J883" s="176"/>
      <c r="K883" s="176"/>
      <c r="L883" s="174"/>
      <c r="M883" s="174"/>
      <c r="N883" s="3"/>
      <c r="O883" s="3"/>
      <c r="P883" s="3"/>
      <c r="Q883" s="3"/>
      <c r="R883" s="1"/>
      <c r="S883" s="150" t="s">
        <v>367</v>
      </c>
      <c r="T883" s="150"/>
      <c r="U883" s="150"/>
    </row>
    <row r="884" customFormat="false" ht="15" hidden="false" customHeight="true" outlineLevel="0" collapsed="false">
      <c r="A884" s="3"/>
      <c r="B884" s="3"/>
      <c r="C884" s="3"/>
      <c r="D884" s="3"/>
      <c r="E884" s="3"/>
      <c r="F884" s="3"/>
      <c r="G884" s="3"/>
      <c r="H884" s="3"/>
      <c r="I884" s="176"/>
      <c r="J884" s="176"/>
      <c r="K884" s="176"/>
      <c r="L884" s="174"/>
      <c r="M884" s="174"/>
      <c r="N884" s="3"/>
      <c r="O884" s="3"/>
      <c r="P884" s="3"/>
      <c r="Q884" s="3"/>
      <c r="R884" s="1"/>
      <c r="S884" s="182" t="str">
        <f aca="false">CONCATENATE(S876,CHAR(10),CHAR(10),S880)</f>
        <v>Under Section 1(2), subject to your written consent
it is intended to build on the line of junction of the said lands a 
Under Section 1(5)
it is intended to build on the line of junction of the said lands a wall wholly on our land.</v>
      </c>
      <c r="T884" s="182"/>
      <c r="U884" s="182"/>
      <c r="V884" s="182"/>
      <c r="W884" s="182"/>
      <c r="X884" s="182"/>
      <c r="Y884" s="182"/>
      <c r="Z884" s="182"/>
      <c r="AA884" s="182"/>
    </row>
    <row r="885" customFormat="false" ht="14.6" hidden="false" customHeight="false" outlineLevel="0" collapsed="false">
      <c r="A885" s="3"/>
      <c r="B885" s="3"/>
      <c r="C885" s="3"/>
      <c r="D885" s="3"/>
      <c r="E885" s="3"/>
      <c r="F885" s="3"/>
      <c r="G885" s="3"/>
      <c r="H885" s="3"/>
      <c r="I885" s="176"/>
      <c r="J885" s="176"/>
      <c r="K885" s="176"/>
      <c r="L885" s="174"/>
      <c r="M885" s="174"/>
      <c r="N885" s="3"/>
      <c r="O885" s="3"/>
      <c r="P885" s="3"/>
      <c r="Q885" s="3"/>
      <c r="R885" s="1"/>
      <c r="S885" s="182"/>
      <c r="T885" s="182"/>
      <c r="U885" s="182"/>
      <c r="V885" s="182"/>
      <c r="W885" s="182"/>
      <c r="X885" s="182"/>
      <c r="Y885" s="182"/>
      <c r="Z885" s="182"/>
      <c r="AA885" s="182"/>
    </row>
    <row r="886" customFormat="false" ht="14.6" hidden="false" customHeight="false" outlineLevel="0" collapsed="false">
      <c r="A886" s="3"/>
      <c r="B886" s="3"/>
      <c r="C886" s="3"/>
      <c r="D886" s="3"/>
      <c r="E886" s="3"/>
      <c r="F886" s="3"/>
      <c r="G886" s="3"/>
      <c r="H886" s="3"/>
      <c r="I886" s="176"/>
      <c r="J886" s="176"/>
      <c r="K886" s="176"/>
      <c r="L886" s="3"/>
      <c r="M886" s="3"/>
      <c r="N886" s="3"/>
      <c r="O886" s="3"/>
      <c r="P886" s="3"/>
      <c r="Q886" s="3"/>
      <c r="R886" s="1"/>
      <c r="S886" s="182"/>
      <c r="T886" s="182"/>
      <c r="U886" s="182"/>
      <c r="V886" s="182"/>
      <c r="W886" s="182"/>
      <c r="X886" s="182"/>
      <c r="Y886" s="182"/>
      <c r="Z886" s="182"/>
      <c r="AA886" s="182"/>
    </row>
    <row r="887" customFormat="false" ht="14.6" hidden="false" customHeight="false" outlineLevel="0" collapsed="false">
      <c r="A887" s="3"/>
      <c r="B887" s="3"/>
      <c r="C887" s="3"/>
      <c r="D887" s="3"/>
      <c r="E887" s="3"/>
      <c r="F887" s="3"/>
      <c r="G887" s="3"/>
      <c r="H887" s="3"/>
      <c r="I887" s="176"/>
      <c r="J887" s="176"/>
      <c r="K887" s="176"/>
      <c r="L887" s="3"/>
      <c r="M887" s="3"/>
      <c r="N887" s="3"/>
      <c r="O887" s="3"/>
      <c r="P887" s="3"/>
      <c r="Q887" s="3"/>
      <c r="R887" s="1"/>
      <c r="S887" s="182"/>
      <c r="T887" s="182"/>
      <c r="U887" s="182"/>
      <c r="V887" s="182"/>
      <c r="W887" s="182"/>
      <c r="X887" s="182"/>
      <c r="Y887" s="182"/>
      <c r="Z887" s="182"/>
      <c r="AA887" s="182"/>
    </row>
    <row r="888" customFormat="false" ht="14.6" hidden="false" customHeight="false" outlineLevel="0" collapsed="false">
      <c r="A888" s="3"/>
      <c r="B888" s="3"/>
      <c r="C888" s="3"/>
      <c r="D888" s="3"/>
      <c r="E888" s="3"/>
      <c r="F888" s="3"/>
      <c r="G888" s="3"/>
      <c r="H888" s="3"/>
      <c r="I888" s="176"/>
      <c r="J888" s="176"/>
      <c r="K888" s="176"/>
      <c r="L888" s="3"/>
      <c r="M888" s="3"/>
      <c r="N888" s="3"/>
      <c r="O888" s="3"/>
      <c r="P888" s="3"/>
      <c r="Q888" s="3"/>
      <c r="R888" s="1"/>
      <c r="S888" s="182"/>
      <c r="T888" s="182"/>
      <c r="U888" s="182"/>
      <c r="V888" s="182"/>
      <c r="W888" s="182"/>
      <c r="X888" s="182"/>
      <c r="Y888" s="182"/>
      <c r="Z888" s="182"/>
      <c r="AA888" s="182"/>
    </row>
    <row r="889" customFormat="false" ht="14.6" hidden="false" customHeight="false" outlineLevel="0" collapsed="false">
      <c r="A889" s="3"/>
      <c r="B889" s="3"/>
      <c r="C889" s="3"/>
      <c r="D889" s="3"/>
      <c r="E889" s="3"/>
      <c r="F889" s="3"/>
      <c r="G889" s="3"/>
      <c r="H889" s="3"/>
      <c r="I889" s="3"/>
      <c r="J889" s="3"/>
      <c r="K889" s="3"/>
      <c r="L889" s="3"/>
      <c r="M889" s="3"/>
      <c r="N889" s="3"/>
      <c r="O889" s="3"/>
      <c r="P889" s="3"/>
      <c r="Q889" s="3"/>
      <c r="R889" s="1"/>
    </row>
    <row r="890" customFormat="false" ht="14.6" hidden="false" customHeight="false" outlineLevel="0" collapsed="false">
      <c r="A890" s="157" t="s">
        <v>368</v>
      </c>
      <c r="B890" s="157"/>
      <c r="C890" s="3"/>
      <c r="D890" s="3"/>
      <c r="E890" s="3"/>
      <c r="F890" s="3"/>
      <c r="G890" s="3"/>
      <c r="H890" s="3"/>
      <c r="I890" s="3"/>
      <c r="J890" s="3"/>
      <c r="K890" s="3"/>
      <c r="L890" s="3"/>
      <c r="M890" s="3"/>
      <c r="N890" s="3"/>
      <c r="O890" s="3"/>
      <c r="P890" s="3"/>
      <c r="Q890" s="3" t="str">
        <f aca="false">IF(A892="","",", ")</f>
        <v/>
      </c>
      <c r="R890" s="1"/>
      <c r="S890" s="150" t="s">
        <v>369</v>
      </c>
      <c r="T890" s="150"/>
      <c r="U890" s="150"/>
    </row>
    <row r="891" customFormat="false" ht="14.6" hidden="false" customHeight="false" outlineLevel="0" collapsed="false">
      <c r="A891" s="3" t="s">
        <v>25</v>
      </c>
      <c r="B891" s="3" t="s">
        <v>26</v>
      </c>
      <c r="C891" s="3" t="s">
        <v>27</v>
      </c>
      <c r="D891" s="3" t="s">
        <v>28</v>
      </c>
      <c r="E891" s="3" t="s">
        <v>29</v>
      </c>
      <c r="F891" s="3" t="s">
        <v>30</v>
      </c>
      <c r="G891" s="3" t="s">
        <v>31</v>
      </c>
      <c r="H891" s="3"/>
      <c r="I891" s="3" t="s">
        <v>359</v>
      </c>
      <c r="J891" s="3"/>
      <c r="K891" s="3"/>
      <c r="L891" s="3"/>
      <c r="M891" s="3"/>
      <c r="N891" s="3"/>
      <c r="O891" s="3"/>
      <c r="P891" s="3"/>
      <c r="Q891" s="3"/>
      <c r="R891" s="1"/>
      <c r="S891" s="182" t="str">
        <f aca="false">IF(Form!CD74="Section 1(2)",S876,IF(Form!CD74="Section 1(5)",S880,IF(Form!CD74="Section 1(2), Section 1(5)",S884,"")))</f>
        <v/>
      </c>
      <c r="T891" s="182"/>
      <c r="U891" s="182"/>
      <c r="V891" s="182"/>
      <c r="W891" s="182"/>
      <c r="X891" s="182"/>
      <c r="Y891" s="182"/>
      <c r="Z891" s="182"/>
      <c r="AA891" s="182"/>
    </row>
    <row r="892" customFormat="false" ht="15" hidden="false" customHeight="true" outlineLevel="0" collapsed="false">
      <c r="A892" s="39" t="str">
        <f aca="false">IF(Form!$B$44="","",Form!$B$44)</f>
        <v/>
      </c>
      <c r="B892" s="39" t="str">
        <f aca="false">IF(Form!$C$44="","",Form!$C$44)</f>
        <v/>
      </c>
      <c r="C892" s="39" t="str">
        <f aca="false">IF(Form!$D$44="","",Form!$D$44)</f>
        <v/>
      </c>
      <c r="D892" s="39" t="str">
        <f aca="false">IF(Form!$E$44="","",Form!$E$44)</f>
        <v/>
      </c>
      <c r="E892" s="39" t="str">
        <f aca="false">IF(Form!$F$44="","",Form!$F$44)</f>
        <v/>
      </c>
      <c r="F892" s="39" t="str">
        <f aca="false">IF(Form!$G$44="","",Form!$G$44)</f>
        <v/>
      </c>
      <c r="G892" s="39" t="str">
        <f aca="false">IF(Form!$H$44="","",Form!$H$44)</f>
        <v/>
      </c>
      <c r="H892" s="3"/>
      <c r="I892" s="171" t="str">
        <f aca="false">CONCATENATE(IF(A892="","",A892),IF(B892="","",B892),IF(C892="","",C892),IF(D892="","",D892),IF(E892="","",E892),IF(F892="","",F892),IF(G892="","",G892))</f>
        <v/>
      </c>
      <c r="J892" s="171"/>
      <c r="K892" s="171"/>
      <c r="L892" s="171"/>
      <c r="M892" s="171"/>
      <c r="N892" s="171"/>
      <c r="O892" s="171"/>
      <c r="P892" s="113"/>
      <c r="Q892" s="113"/>
      <c r="R892" s="1"/>
      <c r="S892" s="182"/>
      <c r="T892" s="182"/>
      <c r="U892" s="182"/>
      <c r="V892" s="182"/>
      <c r="W892" s="182"/>
      <c r="X892" s="182"/>
      <c r="Y892" s="182"/>
      <c r="Z892" s="182"/>
      <c r="AA892" s="182"/>
    </row>
    <row r="893" customFormat="false" ht="14.6" hidden="false" customHeight="false" outlineLevel="0" collapsed="false">
      <c r="A893" s="3"/>
      <c r="B893" s="3"/>
      <c r="C893" s="3"/>
      <c r="D893" s="3"/>
      <c r="E893" s="3"/>
      <c r="F893" s="3"/>
      <c r="G893" s="3"/>
      <c r="H893" s="3"/>
      <c r="I893" s="3"/>
      <c r="J893" s="3"/>
      <c r="K893" s="3"/>
      <c r="L893" s="174"/>
      <c r="M893" s="174"/>
      <c r="N893" s="3"/>
      <c r="O893" s="3"/>
      <c r="P893" s="3"/>
      <c r="Q893" s="3"/>
      <c r="R893" s="1"/>
      <c r="S893" s="182"/>
      <c r="T893" s="182"/>
      <c r="U893" s="182"/>
      <c r="V893" s="182"/>
      <c r="W893" s="182"/>
      <c r="X893" s="182"/>
      <c r="Y893" s="182"/>
      <c r="Z893" s="182"/>
      <c r="AA893" s="182"/>
    </row>
    <row r="894" customFormat="false" ht="14.6" hidden="false" customHeight="false" outlineLevel="0" collapsed="false">
      <c r="A894" s="3"/>
      <c r="B894" s="3"/>
      <c r="C894" s="3"/>
      <c r="D894" s="3"/>
      <c r="E894" s="3"/>
      <c r="F894" s="3"/>
      <c r="G894" s="3"/>
      <c r="H894" s="3"/>
      <c r="I894" s="3" t="s">
        <v>360</v>
      </c>
      <c r="J894" s="3"/>
      <c r="K894" s="3"/>
      <c r="L894" s="174"/>
      <c r="M894" s="174"/>
      <c r="N894" s="3"/>
      <c r="O894" s="3"/>
      <c r="P894" s="3"/>
      <c r="Q894" s="3"/>
      <c r="R894" s="1"/>
      <c r="S894" s="182"/>
      <c r="T894" s="182"/>
      <c r="U894" s="182"/>
      <c r="V894" s="182"/>
      <c r="W894" s="182"/>
      <c r="X894" s="182"/>
      <c r="Y894" s="182"/>
      <c r="Z894" s="182"/>
      <c r="AA894" s="182"/>
    </row>
    <row r="895" customFormat="false" ht="15" hidden="false" customHeight="true" outlineLevel="0" collapsed="false">
      <c r="A895" s="3"/>
      <c r="B895" s="3"/>
      <c r="C895" s="3"/>
      <c r="D895" s="3"/>
      <c r="E895" s="3"/>
      <c r="F895" s="3"/>
      <c r="G895" s="3"/>
      <c r="H895" s="3"/>
      <c r="I895" s="176" t="str">
        <f aca="false">CONCATENATE(IF(A892="","",A892),IF(A892="","",CHAR(10)),IF(B892="","",B892),IF(C892="","",C892),IF(C892="","",CHAR(10)),IF(D892="","",D892),IF(D892="","",CHAR(10)),IF(E892="","",E892),IF(E892="","",CHAR(10)),IF(F892="","",F892),IF(F892="","",CHAR(10)),IF(G892="","",G892))</f>
        <v/>
      </c>
      <c r="J895" s="176"/>
      <c r="K895" s="176"/>
      <c r="L895" s="174"/>
      <c r="M895" s="174"/>
      <c r="N895" s="3"/>
      <c r="O895" s="3"/>
      <c r="P895" s="3"/>
      <c r="Q895" s="3"/>
      <c r="R895" s="1"/>
      <c r="S895" s="182"/>
      <c r="T895" s="182"/>
      <c r="U895" s="182"/>
      <c r="V895" s="182"/>
      <c r="W895" s="182"/>
      <c r="X895" s="182"/>
      <c r="Y895" s="182"/>
      <c r="Z895" s="182"/>
      <c r="AA895" s="182"/>
    </row>
    <row r="896" customFormat="false" ht="14.6" hidden="false" customHeight="false" outlineLevel="0" collapsed="false">
      <c r="A896" s="3"/>
      <c r="B896" s="3"/>
      <c r="C896" s="3"/>
      <c r="D896" s="3"/>
      <c r="E896" s="3"/>
      <c r="F896" s="3"/>
      <c r="G896" s="3"/>
      <c r="H896" s="3"/>
      <c r="I896" s="176"/>
      <c r="J896" s="176"/>
      <c r="K896" s="176"/>
      <c r="L896" s="174"/>
      <c r="M896" s="174"/>
      <c r="N896" s="3"/>
      <c r="O896" s="3"/>
      <c r="P896" s="3"/>
      <c r="Q896" s="3"/>
      <c r="R896" s="1"/>
    </row>
    <row r="897" customFormat="false" ht="14.6" hidden="false" customHeight="false" outlineLevel="0" collapsed="false">
      <c r="A897" s="3"/>
      <c r="B897" s="3"/>
      <c r="C897" s="3"/>
      <c r="D897" s="3"/>
      <c r="E897" s="3"/>
      <c r="F897" s="3"/>
      <c r="G897" s="3"/>
      <c r="H897" s="3"/>
      <c r="I897" s="176"/>
      <c r="J897" s="176"/>
      <c r="K897" s="176"/>
      <c r="L897" s="174"/>
      <c r="M897" s="174"/>
      <c r="N897" s="3"/>
      <c r="O897" s="3"/>
      <c r="P897" s="3"/>
      <c r="Q897" s="3"/>
      <c r="R897" s="1"/>
      <c r="S897" s="150" t="s">
        <v>370</v>
      </c>
      <c r="T897" s="150"/>
      <c r="U897" s="150"/>
      <c r="V897" s="183" t="str">
        <f aca="true">IF(OFFSET(INDIRECT(A856),53,5,1,1)="No","DELETE THIS PAGE WHEN MADE INTO PDF!","")</f>
        <v>DELETE THIS PAGE WHEN MADE INTO PDF!</v>
      </c>
      <c r="W897" s="183"/>
      <c r="X897" s="183"/>
      <c r="Y897" s="183"/>
      <c r="Z897" s="183"/>
      <c r="AA897" s="183"/>
    </row>
    <row r="898" customFormat="false" ht="14.6" hidden="false" customHeight="false" outlineLevel="0" collapsed="false">
      <c r="A898" s="3"/>
      <c r="B898" s="3"/>
      <c r="C898" s="3"/>
      <c r="D898" s="3"/>
      <c r="E898" s="3"/>
      <c r="F898" s="3"/>
      <c r="G898" s="3"/>
      <c r="H898" s="3"/>
      <c r="I898" s="176"/>
      <c r="J898" s="176"/>
      <c r="K898" s="176"/>
      <c r="L898" s="3"/>
      <c r="M898" s="3"/>
      <c r="N898" s="3"/>
      <c r="O898" s="3"/>
      <c r="P898" s="3"/>
      <c r="Q898" s="3"/>
      <c r="R898" s="1"/>
      <c r="S898" s="150" t="s">
        <v>371</v>
      </c>
      <c r="T898" s="150"/>
      <c r="U898" s="150"/>
      <c r="V898" s="183" t="str">
        <f aca="true">IF(OFFSET(INDIRECT(A856),62,5,1,1)="No","DELETE THIS PAGE WHEN MADE INTO PDF!","")</f>
        <v>DELETE THIS PAGE WHEN MADE INTO PDF!</v>
      </c>
      <c r="W898" s="183"/>
      <c r="X898" s="183"/>
      <c r="Y898" s="183"/>
      <c r="Z898" s="183"/>
      <c r="AA898" s="183"/>
    </row>
    <row r="899" customFormat="false" ht="14.6" hidden="false" customHeight="false" outlineLevel="0" collapsed="false">
      <c r="A899" s="3"/>
      <c r="B899" s="3"/>
      <c r="C899" s="3"/>
      <c r="D899" s="3"/>
      <c r="E899" s="3"/>
      <c r="F899" s="3"/>
      <c r="G899" s="3"/>
      <c r="H899" s="3"/>
      <c r="I899" s="176"/>
      <c r="J899" s="176"/>
      <c r="K899" s="176"/>
      <c r="L899" s="3"/>
      <c r="M899" s="3"/>
      <c r="N899" s="3"/>
      <c r="O899" s="3"/>
      <c r="P899" s="3"/>
      <c r="Q899" s="3"/>
      <c r="R899" s="1"/>
      <c r="S899" s="150" t="s">
        <v>372</v>
      </c>
      <c r="T899" s="150"/>
      <c r="U899" s="150"/>
      <c r="V899" s="183" t="str">
        <f aca="true">IF(OFFSET(INDIRECT(A856),82,5,1,1)="No","DELETE THIS PAGE WHEN MADE INTO PDF!","")</f>
        <v>DELETE THIS PAGE WHEN MADE INTO PDF!</v>
      </c>
      <c r="W899" s="183"/>
      <c r="X899" s="183"/>
      <c r="Y899" s="183"/>
      <c r="Z899" s="183"/>
      <c r="AA899" s="183"/>
    </row>
    <row r="900" customFormat="false" ht="14.6" hidden="false" customHeight="false" outlineLevel="0" collapsed="false">
      <c r="A900" s="3"/>
      <c r="B900" s="3"/>
      <c r="C900" s="3"/>
      <c r="D900" s="3"/>
      <c r="E900" s="3"/>
      <c r="F900" s="3"/>
      <c r="G900" s="3"/>
      <c r="H900" s="3"/>
      <c r="I900" s="176"/>
      <c r="J900" s="176"/>
      <c r="K900" s="176"/>
      <c r="L900" s="3"/>
      <c r="M900" s="3"/>
      <c r="N900" s="3"/>
      <c r="O900" s="3"/>
      <c r="P900" s="3"/>
      <c r="Q900" s="3"/>
      <c r="R900" s="1"/>
      <c r="S900" s="39" t="str">
        <f aca="true">IF(OFFSET(INDIRECT(A856),2,0,1,1)="","",OFFSET(INDIRECT(A856),2,0,1,1))</f>
        <v/>
      </c>
      <c r="T900" s="39" t="str">
        <f aca="true">IF(OFFSET(INDIRECT(A856),2,1,1,1)="","",OFFSET(INDIRECT(A856),2,1,1,1))</f>
        <v/>
      </c>
      <c r="U900" s="3" t="str">
        <f aca="false">LEFT(T900,1)</f>
        <v/>
      </c>
      <c r="V900" s="39" t="str">
        <f aca="true">IF(OFFSET(INDIRECT(A856),2,2,1,1)="","",OFFSET(INDIRECT(A856),2,2,1,1))</f>
        <v/>
      </c>
      <c r="W900" s="39" t="str">
        <f aca="true">IF(OFFSET(INDIRECT(A856),2,3,1,1)="","",OFFSET(INDIRECT(A856),2,3,1,1))</f>
        <v/>
      </c>
      <c r="X900" s="3" t="str">
        <f aca="false">IF(B859="Company",W900,CONCATENATE(S900,P858," ",T900," ",W900))</f>
        <v>  </v>
      </c>
      <c r="Y900" s="3"/>
      <c r="Z900" s="3" t="str">
        <f aca="false">IF(B859="Company",W900,CONCATENATE(S900," ",U900," ",W900))</f>
        <v>  </v>
      </c>
      <c r="AA900" s="3"/>
      <c r="AB900" s="3"/>
      <c r="AC900" s="3" t="str">
        <f aca="false">IF(B859="Company",W900,CONCATENATE(S900,P858," ",U900,P858," ",W900))</f>
        <v>  </v>
      </c>
      <c r="AD900" s="3"/>
      <c r="AE900" s="3" t="str">
        <f aca="false">IF(B859="Company",W900,CONCATENATE(T900," ",V900," ",W900))</f>
        <v>  </v>
      </c>
      <c r="AF900" s="3" t="str">
        <f aca="false">UPPER(AE900)</f>
        <v>  </v>
      </c>
      <c r="AG900" s="3"/>
      <c r="AH900" s="3" t="str">
        <f aca="false">IF(B859="Company",W900,CONCATENATE(S900,P858," ",W900))</f>
        <v> </v>
      </c>
      <c r="AI900" s="3"/>
      <c r="AJ900" s="1"/>
    </row>
    <row r="901" customFormat="false" ht="14.6" hidden="false" customHeight="false" outlineLevel="0" collapsed="false">
      <c r="A901" s="3"/>
      <c r="B901" s="3"/>
      <c r="C901" s="3"/>
      <c r="D901" s="3"/>
      <c r="E901" s="3"/>
      <c r="F901" s="3"/>
      <c r="G901" s="3"/>
      <c r="H901" s="3"/>
      <c r="I901" s="174"/>
      <c r="J901" s="174"/>
      <c r="K901" s="174"/>
      <c r="L901" s="3"/>
      <c r="M901" s="3"/>
      <c r="N901" s="3"/>
      <c r="O901" s="3"/>
      <c r="P901" s="3"/>
      <c r="Q901" s="3"/>
      <c r="R901" s="1"/>
      <c r="S901" s="39" t="str">
        <f aca="true">IF(OFFSET(INDIRECT(A856),3,0,1,1)="","",OFFSET(INDIRECT(A856),3,0,1,1))</f>
        <v/>
      </c>
      <c r="T901" s="39" t="str">
        <f aca="true">IF(OFFSET(INDIRECT(A856),3,1,1,1)="","",OFFSET(INDIRECT(A856),3,1,1,1))</f>
        <v/>
      </c>
      <c r="U901" s="3" t="str">
        <f aca="false">LEFT(T901,1)</f>
        <v/>
      </c>
      <c r="V901" s="39" t="str">
        <f aca="true">IF(OFFSET(INDIRECT(A856),3,2,1,1)="","",OFFSET(INDIRECT(A856),3,2,1,1))</f>
        <v/>
      </c>
      <c r="W901" s="39" t="str">
        <f aca="true">IF(OFFSET(INDIRECT(A856),3,3,1,1)="","",OFFSET(INDIRECT(A856),3,3,1,1))</f>
        <v/>
      </c>
      <c r="X901" s="3" t="str">
        <f aca="false">IF(W901="","",CONCATENATE(S901,P858," ",T901," ",W901))</f>
        <v/>
      </c>
      <c r="Y901" s="3"/>
      <c r="Z901" s="3" t="str">
        <f aca="false">IF(W901="","",CONCATENATE(" ",Q884," ",S901," ",U901," ",W901))</f>
        <v/>
      </c>
      <c r="AA901" s="3"/>
      <c r="AB901" s="3"/>
      <c r="AC901" s="3" t="str">
        <f aca="false">IF(W901="","",IF(W902="",CONCATENATE(" ",$Q$39," ",S901,$P$38," ",U901,$P$38," ",W901),CONCATENATE(", ",S901,$P$38," ",U901,$P$38," ",W901)))</f>
        <v/>
      </c>
      <c r="AD901" s="3"/>
      <c r="AE901" s="3" t="str">
        <f aca="false">IF(W901="","",CONCATENATE(" ",Q859," ",T901," ",V901," ",W901))</f>
        <v/>
      </c>
      <c r="AF901" s="3" t="str">
        <f aca="false">UPPER(AE901)</f>
        <v/>
      </c>
      <c r="AG901" s="3"/>
      <c r="AH901" s="3" t="str">
        <f aca="false">IF(W901="","",IF(W902="",CONCATENATE(" ",Q859," ",S901,P858," ",W901),CONCATENATE(", ",S901,P858," ",W901)))</f>
        <v/>
      </c>
      <c r="AI901" s="3"/>
      <c r="AJ901" s="1"/>
    </row>
    <row r="902" customFormat="false" ht="14.6" hidden="false" customHeight="false" outlineLevel="0" collapsed="false">
      <c r="A902" s="157" t="s">
        <v>373</v>
      </c>
      <c r="B902" s="157"/>
      <c r="C902" s="3"/>
      <c r="D902" s="3"/>
      <c r="E902" s="3"/>
      <c r="F902" s="3"/>
      <c r="G902" s="3"/>
      <c r="H902" s="3"/>
      <c r="I902" s="3"/>
      <c r="J902" s="3"/>
      <c r="K902" s="3"/>
      <c r="L902" s="3"/>
      <c r="M902" s="3"/>
      <c r="N902" s="3"/>
      <c r="O902" s="3"/>
      <c r="P902" s="3"/>
      <c r="Q902" s="3" t="str">
        <f aca="false">IF(A904="","",", ")</f>
        <v/>
      </c>
      <c r="R902" s="1"/>
      <c r="S902" s="39" t="str">
        <f aca="true">IF(OFFSET(INDIRECT(A856),4,0,1,1)="","",OFFSET(INDIRECT(A856),4,0,1,1))</f>
        <v/>
      </c>
      <c r="T902" s="39" t="str">
        <f aca="true">IF(OFFSET(INDIRECT(A856),4,1,1,1)="","",OFFSET(INDIRECT(A856),4,1,1,1))</f>
        <v/>
      </c>
      <c r="U902" s="3" t="str">
        <f aca="false">LEFT(T902,1)</f>
        <v/>
      </c>
      <c r="V902" s="39" t="str">
        <f aca="true">IF(OFFSET(INDIRECT(A856),4,2,1,1)="","",OFFSET(INDIRECT(A856),4,2,1,1))</f>
        <v/>
      </c>
      <c r="W902" s="39" t="str">
        <f aca="true">IF(OFFSET(INDIRECT(A856),4,3,1,1)="","",OFFSET(INDIRECT(A856),4,3,1,1))</f>
        <v/>
      </c>
      <c r="X902" s="3" t="str">
        <f aca="false">IF(W902="","",CONCATENATE(S902,P858," ",T902," ",W902))</f>
        <v/>
      </c>
      <c r="Y902" s="3"/>
      <c r="Z902" s="3" t="str">
        <f aca="false">IF(W902="","",CONCATENATE(" ",Q884," ",S902," ",U902," ",W902))</f>
        <v/>
      </c>
      <c r="AA902" s="3"/>
      <c r="AB902" s="3"/>
      <c r="AC902" s="3" t="str">
        <f aca="false">IF(W902="","",IF(W903="",CONCATENATE(" ",Q859," ",S902,P858," ",U902,P858," ",W902),CONCATENATE(", ",S902,P858," ",U902,P858," ",W902)))</f>
        <v/>
      </c>
      <c r="AD902" s="3"/>
      <c r="AE902" s="3" t="str">
        <f aca="false">IF(W902="","",CONCATENATE(" ",Q859," ",T902," ",V902," ",W902))</f>
        <v/>
      </c>
      <c r="AF902" s="3" t="str">
        <f aca="false">UPPER(AE902)</f>
        <v/>
      </c>
      <c r="AG902" s="3"/>
      <c r="AH902" s="3" t="str">
        <f aca="false">IF(W902="","",IF(W903="",CONCATENATE(" ",Q859," ",S902,P858," ",W902),CONCATENATE(", ",S902,P858," ",W902)))</f>
        <v/>
      </c>
      <c r="AI902" s="3"/>
      <c r="AJ902" s="1"/>
    </row>
    <row r="903" customFormat="false" ht="14.6" hidden="false" customHeight="false" outlineLevel="0" collapsed="false">
      <c r="A903" s="3" t="s">
        <v>25</v>
      </c>
      <c r="B903" s="3" t="s">
        <v>26</v>
      </c>
      <c r="C903" s="3" t="s">
        <v>27</v>
      </c>
      <c r="D903" s="3" t="s">
        <v>28</v>
      </c>
      <c r="E903" s="3" t="s">
        <v>29</v>
      </c>
      <c r="F903" s="3" t="s">
        <v>30</v>
      </c>
      <c r="G903" s="3" t="s">
        <v>31</v>
      </c>
      <c r="H903" s="3"/>
      <c r="I903" s="3" t="s">
        <v>359</v>
      </c>
      <c r="J903" s="3"/>
      <c r="K903" s="3"/>
      <c r="L903" s="3"/>
      <c r="M903" s="3"/>
      <c r="N903" s="3"/>
      <c r="O903" s="3"/>
      <c r="P903" s="3"/>
      <c r="Q903" s="3"/>
      <c r="R903" s="1"/>
      <c r="S903" s="39" t="str">
        <f aca="true">IF(OFFSET(INDIRECT(A856),5,0,1,1)="","",OFFSET(INDIRECT(A856),5,0,1,1))</f>
        <v/>
      </c>
      <c r="T903" s="39" t="str">
        <f aca="true">IF(OFFSET(INDIRECT(A856),5,1,1,1)="","",OFFSET(INDIRECT(A856),5,1,1,1))</f>
        <v/>
      </c>
      <c r="U903" s="3" t="str">
        <f aca="false">LEFT(T903,1)</f>
        <v/>
      </c>
      <c r="V903" s="39" t="str">
        <f aca="true">IF(OFFSET(INDIRECT(A856),5,2,1,1)="","",OFFSET(INDIRECT(A856),5,2,1,1))</f>
        <v/>
      </c>
      <c r="W903" s="39" t="str">
        <f aca="true">IF(OFFSET(INDIRECT(A856),5,3,1,1)="","",OFFSET(INDIRECT(A856),5,3,1,1))</f>
        <v/>
      </c>
      <c r="X903" s="3" t="str">
        <f aca="false">IF(W903="","",CONCATENATE(S903,P858," ",T903," ",W903))</f>
        <v/>
      </c>
      <c r="Y903" s="3"/>
      <c r="Z903" s="3" t="str">
        <f aca="false">IF(W903="","",CONCATENATE(" ",Q884," ",S903," ",U903," ",W903))</f>
        <v/>
      </c>
      <c r="AA903" s="3"/>
      <c r="AB903" s="3"/>
      <c r="AC903" s="3" t="str">
        <f aca="false">IF(W903="","",IF(W904="",CONCATENATE(" ",Q859," ",S903,P858," ",U903,P858," ",W903),CONCATENATE(", ",S903,P858," ",U903,P858," ",W903)))</f>
        <v/>
      </c>
      <c r="AD903" s="3"/>
      <c r="AE903" s="3" t="str">
        <f aca="false">IF(W903="","",CONCATENATE(" ",Q859," ",T903," ",V903," ",W903))</f>
        <v/>
      </c>
      <c r="AF903" s="3" t="str">
        <f aca="false">UPPER(AE903)</f>
        <v/>
      </c>
      <c r="AG903" s="3"/>
      <c r="AH903" s="3" t="str">
        <f aca="false">IF(W903="","",IF(W904="",CONCATENATE(" ",Q859," ",S903,P858," ",W903),CONCATENATE(", ",S903,P858," ",W903)))</f>
        <v/>
      </c>
      <c r="AI903" s="3"/>
      <c r="AJ903" s="1"/>
    </row>
    <row r="904" customFormat="false" ht="15" hidden="false" customHeight="true" outlineLevel="0" collapsed="false">
      <c r="A904" s="39" t="str">
        <f aca="false">IF(Form!$B$61="","",Form!$B$61)</f>
        <v/>
      </c>
      <c r="B904" s="39" t="str">
        <f aca="false">IF(Form!$C$61="","",Form!$C$61)</f>
        <v/>
      </c>
      <c r="C904" s="39" t="str">
        <f aca="false">IF(Form!$D$61="","",Form!$D$61)</f>
        <v/>
      </c>
      <c r="D904" s="39" t="str">
        <f aca="false">IF(Form!$E$61="","",Form!$E$61)</f>
        <v/>
      </c>
      <c r="E904" s="39" t="str">
        <f aca="false">IF(Form!$F$61="","",Form!$F$61)</f>
        <v/>
      </c>
      <c r="F904" s="39" t="str">
        <f aca="false">IF(Form!$G$61="","",Form!$G$61)</f>
        <v/>
      </c>
      <c r="G904" s="39" t="str">
        <f aca="false">IF(Form!$H$61="","",Form!$H$61)</f>
        <v/>
      </c>
      <c r="H904" s="3"/>
      <c r="I904" s="171" t="str">
        <f aca="false">CONCATENATE(IF(A904="","",A904),IF(B904="","",B904),IF(C904="","",C904),IF(D904="","",D904),IF(E904="","",E904),IF(F904="","",F904),IF(G904="","",G904))</f>
        <v/>
      </c>
      <c r="J904" s="171"/>
      <c r="K904" s="171"/>
      <c r="L904" s="171"/>
      <c r="M904" s="171"/>
      <c r="N904" s="171"/>
      <c r="O904" s="171"/>
      <c r="P904" s="113"/>
      <c r="Q904" s="113"/>
      <c r="R904" s="1"/>
      <c r="S904" s="39" t="str">
        <f aca="true">IF(OFFSET(INDIRECT(A856),6,0,1,1)="","",OFFSET(INDIRECT(A856),6,0,1,1))</f>
        <v/>
      </c>
      <c r="T904" s="39" t="str">
        <f aca="true">IF(OFFSET(INDIRECT(A856),6,1,1,1)="","",OFFSET(INDIRECT(A856),6,1,1,1))</f>
        <v/>
      </c>
      <c r="U904" s="3" t="str">
        <f aca="false">LEFT(T904,1)</f>
        <v/>
      </c>
      <c r="V904" s="39" t="str">
        <f aca="true">IF(OFFSET(INDIRECT(A856),6,2,1,1)="","",OFFSET(INDIRECT(A856),6,2,1,1))</f>
        <v/>
      </c>
      <c r="W904" s="39" t="str">
        <f aca="true">IF(OFFSET(INDIRECT(A856),6,3,1,1)="","",OFFSET(INDIRECT(A856),6,3,1,1))</f>
        <v/>
      </c>
      <c r="X904" s="3" t="str">
        <f aca="false">IF(W904="","",CONCATENATE(S904,P858," ",T904," ",W904))</f>
        <v/>
      </c>
      <c r="Y904" s="3"/>
      <c r="Z904" s="3" t="str">
        <f aca="false">IF(W904="","",CONCATENATE(" ",Q884," ",S904," ",U904," ",W904))</f>
        <v/>
      </c>
      <c r="AA904" s="3"/>
      <c r="AB904" s="3"/>
      <c r="AC904" s="3" t="str">
        <f aca="false">IF(W904="","",IF(W905="",CONCATENATE(" ",Q859," ",S904,P858," ",U904,P858," ",W904),CONCATENATE(", ",S904,P858," ",U904,P858," ",W904)))</f>
        <v/>
      </c>
      <c r="AD904" s="3"/>
      <c r="AE904" s="3" t="str">
        <f aca="false">IF(W904="","",CONCATENATE(" ",Q859," ",T904," ",V904," ",W904))</f>
        <v/>
      </c>
      <c r="AF904" s="3" t="str">
        <f aca="false">UPPER(AE904)</f>
        <v/>
      </c>
      <c r="AG904" s="3"/>
      <c r="AH904" s="3" t="str">
        <f aca="false">IF(W904="","",IF(W905="",CONCATENATE(" ",Q859," ",S904,P858," ",W904),CONCATENATE(", ",S904,P858," ",W904)))</f>
        <v/>
      </c>
      <c r="AI904" s="3"/>
      <c r="AJ904" s="1"/>
    </row>
    <row r="905" customFormat="false" ht="14.6" hidden="false" customHeight="false" outlineLevel="0" collapsed="false">
      <c r="A905" s="3"/>
      <c r="B905" s="3"/>
      <c r="C905" s="3"/>
      <c r="D905" s="3"/>
      <c r="E905" s="3"/>
      <c r="F905" s="3"/>
      <c r="G905" s="3"/>
      <c r="H905" s="3"/>
      <c r="I905" s="3"/>
      <c r="J905" s="3"/>
      <c r="K905" s="3"/>
      <c r="L905" s="174"/>
      <c r="M905" s="174"/>
      <c r="N905" s="3"/>
      <c r="O905" s="3"/>
      <c r="P905" s="3"/>
      <c r="Q905" s="3"/>
      <c r="R905" s="1"/>
      <c r="S905" s="184" t="str">
        <f aca="true">IF(OFFSET(INDIRECT(A856),55,0,1,1)="","",OFFSET(INDIRECT(A856),55,0,1,1))</f>
        <v/>
      </c>
      <c r="T905" s="184"/>
    </row>
    <row r="906" customFormat="false" ht="14.6" hidden="false" customHeight="false" outlineLevel="0" collapsed="false">
      <c r="A906" s="3"/>
      <c r="B906" s="3"/>
      <c r="C906" s="3"/>
      <c r="D906" s="3"/>
      <c r="E906" s="3"/>
      <c r="F906" s="3"/>
      <c r="G906" s="3"/>
      <c r="H906" s="3"/>
      <c r="I906" s="3" t="s">
        <v>360</v>
      </c>
      <c r="J906" s="3"/>
      <c r="K906" s="3"/>
      <c r="L906" s="174"/>
      <c r="M906" s="174"/>
      <c r="N906" s="3"/>
      <c r="O906" s="3"/>
      <c r="P906" s="3"/>
      <c r="Q906" s="3"/>
      <c r="R906" s="1"/>
      <c r="S906" s="184" t="str">
        <f aca="true">IF(OFFSET(INDIRECT(A856),63,3,1,1)="","",OFFSET(INDIRECT(A856),63,3,1,1))</f>
        <v/>
      </c>
      <c r="T906" s="184"/>
    </row>
    <row r="907" customFormat="false" ht="15" hidden="false" customHeight="true" outlineLevel="0" collapsed="false">
      <c r="A907" s="3"/>
      <c r="B907" s="3"/>
      <c r="C907" s="3"/>
      <c r="D907" s="3"/>
      <c r="E907" s="3"/>
      <c r="F907" s="3"/>
      <c r="G907" s="3"/>
      <c r="H907" s="3"/>
      <c r="I907" s="176" t="str">
        <f aca="false">CONCATENATE(IF(A904="","",A904),IF(A904="","",CHAR(10)),IF(B904="","",B904),IF(C904="","",C904),IF(C904="","",CHAR(10)),IF(D904="","",D904),IF(D904="","",CHAR(10)),IF(E904="","",E904),IF(E904="","",CHAR(10)),IF(F904="","",F904),IF(F904="","",CHAR(10)),IF(G904="","",G904))</f>
        <v/>
      </c>
      <c r="J907" s="176"/>
      <c r="K907" s="176"/>
      <c r="L907" s="174"/>
      <c r="M907" s="174"/>
      <c r="N907" s="3"/>
      <c r="O907" s="3"/>
      <c r="P907" s="3"/>
      <c r="Q907" s="3"/>
      <c r="R907" s="1"/>
      <c r="S907" s="184" t="str">
        <f aca="true">IF(OFFSET(INDIRECT(A856),83,5,1,1)="","",OFFSET(INDIRECT(A856),83,5,1,1))</f>
        <v/>
      </c>
      <c r="T907" s="184"/>
    </row>
    <row r="908" customFormat="false" ht="14.6" hidden="false" customHeight="false" outlineLevel="0" collapsed="false">
      <c r="A908" s="3"/>
      <c r="B908" s="3"/>
      <c r="C908" s="3"/>
      <c r="D908" s="3"/>
      <c r="E908" s="3"/>
      <c r="F908" s="3"/>
      <c r="G908" s="3"/>
      <c r="H908" s="3"/>
      <c r="I908" s="176"/>
      <c r="J908" s="176"/>
      <c r="K908" s="176"/>
      <c r="L908" s="174"/>
      <c r="M908" s="174"/>
      <c r="N908" s="3"/>
      <c r="O908" s="3"/>
      <c r="P908" s="3"/>
      <c r="Q908" s="3"/>
      <c r="R908" s="1"/>
      <c r="S908" s="184"/>
      <c r="T908" s="184"/>
    </row>
    <row r="909" customFormat="false" ht="14.6" hidden="false" customHeight="false" outlineLevel="0" collapsed="false">
      <c r="A909" s="3"/>
      <c r="B909" s="3"/>
      <c r="C909" s="3"/>
      <c r="D909" s="3"/>
      <c r="E909" s="3"/>
      <c r="F909" s="3"/>
      <c r="G909" s="3"/>
      <c r="H909" s="3"/>
      <c r="I909" s="176"/>
      <c r="J909" s="176"/>
      <c r="K909" s="176"/>
      <c r="L909" s="174"/>
      <c r="M909" s="174"/>
      <c r="N909" s="3"/>
      <c r="O909" s="3"/>
      <c r="P909" s="3"/>
      <c r="Q909" s="3"/>
      <c r="R909" s="1"/>
      <c r="S909" s="185" t="str">
        <f aca="false">CONCATENATE(IF(S905="","",CONCATENATE(S905,", ")),IF(S906="","",CONCATENATE(S906,", ")),IF(S907="","",CONCATENATE(S907,", ")))</f>
        <v/>
      </c>
      <c r="T909" s="185"/>
      <c r="U909" s="185"/>
      <c r="V909" s="185"/>
      <c r="W909" s="185"/>
      <c r="X909" s="185"/>
    </row>
    <row r="910" customFormat="false" ht="14.6" hidden="false" customHeight="false" outlineLevel="0" collapsed="false">
      <c r="A910" s="3"/>
      <c r="B910" s="3"/>
      <c r="C910" s="3"/>
      <c r="D910" s="3"/>
      <c r="E910" s="3"/>
      <c r="F910" s="3"/>
      <c r="G910" s="3"/>
      <c r="H910" s="3"/>
      <c r="I910" s="176"/>
      <c r="J910" s="176"/>
      <c r="K910" s="176"/>
      <c r="L910" s="3"/>
      <c r="M910" s="3"/>
      <c r="N910" s="3"/>
      <c r="O910" s="3"/>
      <c r="P910" s="3"/>
      <c r="Q910" s="3"/>
      <c r="R910" s="1"/>
    </row>
    <row r="911" customFormat="false" ht="14.6" hidden="false" customHeight="false" outlineLevel="0" collapsed="false">
      <c r="A911" s="3"/>
      <c r="B911" s="3"/>
      <c r="C911" s="3"/>
      <c r="D911" s="3"/>
      <c r="E911" s="3"/>
      <c r="F911" s="3"/>
      <c r="G911" s="3"/>
      <c r="H911" s="3"/>
      <c r="I911" s="176"/>
      <c r="J911" s="176"/>
      <c r="K911" s="176"/>
      <c r="L911" s="3"/>
      <c r="M911" s="3"/>
      <c r="N911" s="3"/>
      <c r="O911" s="3"/>
      <c r="P911" s="3"/>
      <c r="Q911" s="3"/>
      <c r="R911" s="1"/>
    </row>
    <row r="912" customFormat="false" ht="14.6" hidden="false" customHeight="false" outlineLevel="0" collapsed="false">
      <c r="A912" s="3"/>
      <c r="B912" s="3"/>
      <c r="C912" s="3"/>
      <c r="D912" s="3"/>
      <c r="E912" s="3"/>
      <c r="F912" s="3"/>
      <c r="G912" s="3"/>
      <c r="H912" s="3"/>
      <c r="I912" s="176"/>
      <c r="J912" s="176"/>
      <c r="K912" s="176"/>
      <c r="L912" s="3"/>
      <c r="M912" s="3"/>
      <c r="N912" s="3"/>
      <c r="O912" s="3"/>
      <c r="P912" s="3"/>
      <c r="Q912" s="3"/>
      <c r="R912" s="1"/>
    </row>
    <row r="913" customFormat="false" ht="14.6" hidden="false" customHeight="false" outlineLevel="0" collapsed="false">
      <c r="A913" s="3"/>
      <c r="B913" s="3"/>
      <c r="C913" s="3"/>
      <c r="D913" s="3"/>
      <c r="E913" s="3"/>
      <c r="F913" s="3"/>
      <c r="G913" s="3"/>
      <c r="H913" s="3"/>
      <c r="I913" s="174"/>
      <c r="J913" s="174"/>
      <c r="K913" s="174"/>
      <c r="L913" s="3"/>
      <c r="M913" s="3"/>
      <c r="N913" s="3"/>
      <c r="O913" s="3"/>
      <c r="P913" s="3"/>
      <c r="Q913" s="3"/>
      <c r="R913" s="1"/>
    </row>
    <row r="914" customFormat="false" ht="14.6" hidden="false" customHeight="false" outlineLevel="0" collapsed="false">
      <c r="A914" s="157" t="s">
        <v>374</v>
      </c>
      <c r="B914" s="157"/>
      <c r="C914" s="3"/>
      <c r="D914" s="3"/>
      <c r="E914" s="3"/>
      <c r="F914" s="3"/>
      <c r="G914" s="3"/>
      <c r="H914" s="3"/>
      <c r="I914" s="3"/>
      <c r="J914" s="3"/>
      <c r="K914" s="3"/>
      <c r="L914" s="3"/>
      <c r="M914" s="3"/>
      <c r="N914" s="3"/>
      <c r="O914" s="3"/>
      <c r="P914" s="3"/>
      <c r="Q914" s="3" t="str">
        <f aca="false">IF(A916="","",", ")</f>
        <v>,</v>
      </c>
      <c r="R914" s="1"/>
    </row>
    <row r="915" customFormat="false" ht="14.6" hidden="false" customHeight="false" outlineLevel="0" collapsed="false">
      <c r="A915" s="3" t="s">
        <v>25</v>
      </c>
      <c r="B915" s="3" t="s">
        <v>26</v>
      </c>
      <c r="C915" s="3" t="s">
        <v>27</v>
      </c>
      <c r="D915" s="3" t="s">
        <v>28</v>
      </c>
      <c r="E915" s="3" t="s">
        <v>29</v>
      </c>
      <c r="F915" s="3" t="s">
        <v>30</v>
      </c>
      <c r="G915" s="3" t="s">
        <v>31</v>
      </c>
      <c r="H915" s="3"/>
      <c r="I915" s="3" t="s">
        <v>359</v>
      </c>
      <c r="J915" s="3"/>
      <c r="K915" s="3"/>
      <c r="L915" s="3"/>
      <c r="M915" s="3"/>
      <c r="N915" s="3"/>
      <c r="O915" s="3"/>
      <c r="P915" s="3"/>
      <c r="Q915" s="3"/>
      <c r="R915" s="1"/>
    </row>
    <row r="916" customFormat="false" ht="15" hidden="false" customHeight="true" outlineLevel="0" collapsed="false">
      <c r="A916" s="39" t="str">
        <f aca="false">IF(Form!$B$65="","",Form!$B$65)</f>
        <v>Third Surveyor</v>
      </c>
      <c r="B916" s="39" t="str">
        <f aca="false">IF(Form!$C$65="","",Form!$C$65)</f>
        <v/>
      </c>
      <c r="C916" s="39" t="str">
        <f aca="false">IF(Form!$D$65="","",Form!$D$65)</f>
        <v/>
      </c>
      <c r="D916" s="39" t="str">
        <f aca="false">IF(Form!$E$65="","",Form!$E$65)</f>
        <v/>
      </c>
      <c r="E916" s="39" t="str">
        <f aca="false">IF(Form!$F$65="","",Form!$F$65)</f>
        <v/>
      </c>
      <c r="F916" s="39" t="str">
        <f aca="false">IF(Form!$G$65="","",Form!$G$65)</f>
        <v/>
      </c>
      <c r="G916" s="39" t="str">
        <f aca="false">IF(Form!$H$65="","",Form!$H$65)</f>
        <v/>
      </c>
      <c r="H916" s="3"/>
      <c r="I916" s="171" t="str">
        <f aca="false">CONCATENATE(IF(A916="","",A916),IF(B916="","",B916),IF(C916="","",C916),IF(D916="","",D916),IF(E916="","",E916),IF(F916="","",F916),IF(G916="","",G916))</f>
        <v>Third Surveyor</v>
      </c>
      <c r="J916" s="171"/>
      <c r="K916" s="171"/>
      <c r="L916" s="171"/>
      <c r="M916" s="171"/>
      <c r="N916" s="171"/>
      <c r="O916" s="171"/>
      <c r="P916" s="113"/>
      <c r="Q916" s="113"/>
      <c r="R916" s="1"/>
    </row>
    <row r="917" customFormat="false" ht="14.6" hidden="false" customHeight="false" outlineLevel="0" collapsed="false">
      <c r="A917" s="3"/>
      <c r="B917" s="3"/>
      <c r="C917" s="3"/>
      <c r="D917" s="3"/>
      <c r="E917" s="3"/>
      <c r="F917" s="3"/>
      <c r="G917" s="3"/>
      <c r="H917" s="3"/>
      <c r="I917" s="3"/>
      <c r="J917" s="3"/>
      <c r="K917" s="3"/>
      <c r="L917" s="174"/>
      <c r="M917" s="174"/>
      <c r="N917" s="3"/>
      <c r="O917" s="3"/>
      <c r="P917" s="3"/>
      <c r="Q917" s="3"/>
      <c r="R917" s="1"/>
    </row>
    <row r="918" customFormat="false" ht="14.6" hidden="false" customHeight="false" outlineLevel="0" collapsed="false">
      <c r="A918" s="3"/>
      <c r="B918" s="3"/>
      <c r="C918" s="3"/>
      <c r="D918" s="3"/>
      <c r="E918" s="3"/>
      <c r="F918" s="3"/>
      <c r="G918" s="3"/>
      <c r="H918" s="3"/>
      <c r="I918" s="3" t="s">
        <v>360</v>
      </c>
      <c r="J918" s="3"/>
      <c r="K918" s="3"/>
      <c r="L918" s="174"/>
      <c r="M918" s="174"/>
      <c r="N918" s="3"/>
      <c r="O918" s="3"/>
      <c r="P918" s="3"/>
      <c r="Q918" s="3"/>
      <c r="R918" s="1"/>
    </row>
    <row r="919" customFormat="false" ht="15" hidden="false" customHeight="true" outlineLevel="0" collapsed="false">
      <c r="A919" s="3"/>
      <c r="B919" s="3"/>
      <c r="C919" s="3"/>
      <c r="D919" s="3"/>
      <c r="E919" s="3"/>
      <c r="F919" s="3"/>
      <c r="G919" s="3"/>
      <c r="H919" s="3"/>
      <c r="I919" s="176" t="str">
        <f aca="false">CONCATENATE(IF(A916="","",A916),IF(A916="","",CHAR(10)),IF(B916="","",B916),IF(C916="","",C916),IF(C916="","",CHAR(10)),IF(D916="","",D916),IF(D916="","",CHAR(10)),IF(E916="","",E916),IF(E916="","",CHAR(10)),IF(F916="","",F916),IF(F916="","",CHAR(10)),IF(G916="","",G916))</f>
        <v>Third Surveyor</v>
      </c>
      <c r="J919" s="176"/>
      <c r="K919" s="176"/>
      <c r="L919" s="174"/>
      <c r="M919" s="174"/>
      <c r="N919" s="3"/>
      <c r="O919" s="3"/>
      <c r="P919" s="3"/>
      <c r="Q919" s="3"/>
      <c r="R919" s="1"/>
    </row>
    <row r="920" customFormat="false" ht="14.6" hidden="false" customHeight="false" outlineLevel="0" collapsed="false">
      <c r="A920" s="3"/>
      <c r="B920" s="3"/>
      <c r="C920" s="3"/>
      <c r="D920" s="3"/>
      <c r="E920" s="3"/>
      <c r="F920" s="3"/>
      <c r="G920" s="3"/>
      <c r="H920" s="3"/>
      <c r="I920" s="176"/>
      <c r="J920" s="176"/>
      <c r="K920" s="176"/>
      <c r="L920" s="174"/>
      <c r="M920" s="174"/>
      <c r="N920" s="3"/>
      <c r="O920" s="3"/>
      <c r="P920" s="3"/>
      <c r="Q920" s="3"/>
      <c r="R920" s="1"/>
    </row>
    <row r="921" customFormat="false" ht="14.6" hidden="false" customHeight="false" outlineLevel="0" collapsed="false">
      <c r="A921" s="3"/>
      <c r="B921" s="3"/>
      <c r="C921" s="3"/>
      <c r="D921" s="3"/>
      <c r="E921" s="3"/>
      <c r="F921" s="3"/>
      <c r="G921" s="3"/>
      <c r="H921" s="3"/>
      <c r="I921" s="176"/>
      <c r="J921" s="176"/>
      <c r="K921" s="176"/>
      <c r="L921" s="174"/>
      <c r="M921" s="174"/>
      <c r="N921" s="3"/>
      <c r="O921" s="3"/>
      <c r="P921" s="3"/>
      <c r="Q921" s="3"/>
      <c r="R921" s="1"/>
    </row>
    <row r="922" customFormat="false" ht="14.6" hidden="false" customHeight="false" outlineLevel="0" collapsed="false">
      <c r="A922" s="3"/>
      <c r="B922" s="3"/>
      <c r="C922" s="3"/>
      <c r="D922" s="3"/>
      <c r="E922" s="3"/>
      <c r="F922" s="3"/>
      <c r="G922" s="3"/>
      <c r="H922" s="3"/>
      <c r="I922" s="176"/>
      <c r="J922" s="176"/>
      <c r="K922" s="176"/>
      <c r="L922" s="3"/>
      <c r="M922" s="3"/>
      <c r="N922" s="3"/>
      <c r="O922" s="3"/>
      <c r="P922" s="3"/>
      <c r="Q922" s="3"/>
      <c r="R922" s="1"/>
    </row>
    <row r="923" customFormat="false" ht="14.6" hidden="false" customHeight="false" outlineLevel="0" collapsed="false">
      <c r="A923" s="3"/>
      <c r="B923" s="3"/>
      <c r="C923" s="3"/>
      <c r="D923" s="3"/>
      <c r="E923" s="3"/>
      <c r="F923" s="3"/>
      <c r="G923" s="3"/>
      <c r="H923" s="3"/>
      <c r="I923" s="176"/>
      <c r="J923" s="176"/>
      <c r="K923" s="176"/>
      <c r="L923" s="3"/>
      <c r="M923" s="3"/>
      <c r="N923" s="3"/>
      <c r="O923" s="3"/>
      <c r="P923" s="3"/>
      <c r="Q923" s="3"/>
      <c r="R923" s="1"/>
    </row>
    <row r="924" customFormat="false" ht="14.6" hidden="false" customHeight="false" outlineLevel="0" collapsed="false">
      <c r="A924" s="3"/>
      <c r="B924" s="3"/>
      <c r="C924" s="3"/>
      <c r="D924" s="3"/>
      <c r="E924" s="3"/>
      <c r="F924" s="3"/>
      <c r="G924" s="3"/>
      <c r="H924" s="3"/>
      <c r="I924" s="176"/>
      <c r="J924" s="176"/>
      <c r="K924" s="176"/>
      <c r="L924" s="3"/>
      <c r="M924" s="3"/>
      <c r="N924" s="3"/>
      <c r="O924" s="3"/>
      <c r="P924" s="3"/>
      <c r="Q924" s="3"/>
      <c r="R924" s="1"/>
    </row>
    <row r="925" customFormat="false" ht="14.6" hidden="false" customHeight="false" outlineLevel="0" collapsed="false">
      <c r="A925" s="3"/>
      <c r="B925" s="3"/>
      <c r="C925" s="3"/>
      <c r="D925" s="3"/>
      <c r="E925" s="3"/>
      <c r="F925" s="3"/>
      <c r="G925" s="3"/>
      <c r="H925" s="3"/>
      <c r="I925" s="174"/>
      <c r="J925" s="174"/>
      <c r="K925" s="174"/>
      <c r="L925" s="3"/>
      <c r="M925" s="3"/>
      <c r="N925" s="3"/>
      <c r="O925" s="3"/>
      <c r="P925" s="3"/>
      <c r="Q925" s="3"/>
      <c r="R925" s="1"/>
    </row>
    <row r="926" customFormat="false" ht="14.6" hidden="false" customHeight="false" outlineLevel="0" collapsed="false">
      <c r="A926" s="157" t="s">
        <v>375</v>
      </c>
      <c r="B926" s="157"/>
      <c r="C926" s="3"/>
      <c r="D926" s="3"/>
      <c r="E926" s="3"/>
      <c r="F926" s="3"/>
      <c r="G926" s="3"/>
      <c r="H926" s="3"/>
      <c r="I926" s="3"/>
      <c r="J926" s="3"/>
      <c r="K926" s="3"/>
      <c r="L926" s="3"/>
      <c r="M926" s="3"/>
      <c r="N926" s="3"/>
      <c r="O926" s="3"/>
      <c r="P926" s="3"/>
      <c r="Q926" s="3" t="str">
        <f aca="false">IF(A928="","",", ")</f>
        <v>,</v>
      </c>
      <c r="R926" s="1"/>
    </row>
    <row r="927" customFormat="false" ht="14.6" hidden="false" customHeight="false" outlineLevel="0" collapsed="false">
      <c r="A927" s="3" t="s">
        <v>25</v>
      </c>
      <c r="B927" s="3" t="s">
        <v>26</v>
      </c>
      <c r="C927" s="3" t="s">
        <v>27</v>
      </c>
      <c r="D927" s="3" t="s">
        <v>28</v>
      </c>
      <c r="E927" s="3" t="s">
        <v>29</v>
      </c>
      <c r="F927" s="3" t="s">
        <v>30</v>
      </c>
      <c r="G927" s="3" t="s">
        <v>31</v>
      </c>
      <c r="H927" s="3"/>
      <c r="I927" s="3" t="s">
        <v>359</v>
      </c>
      <c r="J927" s="3"/>
      <c r="K927" s="3"/>
      <c r="L927" s="3"/>
      <c r="M927" s="3"/>
      <c r="N927" s="3"/>
      <c r="O927" s="3"/>
      <c r="P927" s="3"/>
      <c r="Q927" s="3"/>
      <c r="R927" s="1"/>
    </row>
    <row r="928" customFormat="false" ht="15" hidden="false" customHeight="true" outlineLevel="0" collapsed="false">
      <c r="A928" s="39" t="str">
        <f aca="false">IF(Form!$B$69="","",Form!$B$69)</f>
        <v>Company</v>
      </c>
      <c r="B928" s="39" t="str">
        <f aca="false">IF(Form!$C$69="","",Form!$C$69)</f>
        <v>House No</v>
      </c>
      <c r="C928" s="39" t="str">
        <f aca="false">IF(Form!$D$69="","",Form!$D$69)</f>
        <v>Road</v>
      </c>
      <c r="D928" s="39" t="str">
        <f aca="false">IF(Form!$E$69="","",Form!$E$69)</f>
        <v>Spare</v>
      </c>
      <c r="E928" s="39" t="str">
        <f aca="false">IF(Form!$F$69="","",Form!$F$69)</f>
        <v>Town</v>
      </c>
      <c r="F928" s="39" t="str">
        <f aca="false">IF(Form!$G$69="","",Form!$G$69)</f>
        <v>County</v>
      </c>
      <c r="G928" s="39" t="str">
        <f aca="false">IF(Form!$H$69="","",Form!$H$69)</f>
        <v>Post Code</v>
      </c>
      <c r="H928" s="3"/>
      <c r="I928" s="171" t="str">
        <f aca="false">CONCATENATE(IF(A928="","",A928),IF(B928="","",B928),IF(C928="","",C928),IF(D928="","",D928),IF(E928="","",E928),IF(F928="","",F928),IF(G928="","",G928))</f>
        <v>CompanyHouse NoRoadSpareTownCountyPost Code</v>
      </c>
      <c r="J928" s="171"/>
      <c r="K928" s="171"/>
      <c r="L928" s="171"/>
      <c r="M928" s="171"/>
      <c r="N928" s="171"/>
      <c r="O928" s="171"/>
      <c r="P928" s="113"/>
      <c r="Q928" s="113"/>
      <c r="R928" s="1"/>
    </row>
    <row r="929" customFormat="false" ht="14.6" hidden="false" customHeight="false" outlineLevel="0" collapsed="false">
      <c r="A929" s="3"/>
      <c r="B929" s="3"/>
      <c r="C929" s="3"/>
      <c r="D929" s="3"/>
      <c r="E929" s="3"/>
      <c r="F929" s="3"/>
      <c r="G929" s="3"/>
      <c r="H929" s="3"/>
      <c r="I929" s="3"/>
      <c r="J929" s="3"/>
      <c r="K929" s="3"/>
      <c r="L929" s="174"/>
      <c r="M929" s="174"/>
      <c r="N929" s="3"/>
      <c r="O929" s="3"/>
      <c r="P929" s="3"/>
      <c r="Q929" s="3"/>
      <c r="R929" s="1"/>
    </row>
    <row r="930" customFormat="false" ht="14.6" hidden="false" customHeight="false" outlineLevel="0" collapsed="false">
      <c r="A930" s="3"/>
      <c r="B930" s="3"/>
      <c r="C930" s="3"/>
      <c r="D930" s="3"/>
      <c r="E930" s="3"/>
      <c r="F930" s="3"/>
      <c r="G930" s="3"/>
      <c r="H930" s="3"/>
      <c r="I930" s="3" t="s">
        <v>360</v>
      </c>
      <c r="J930" s="3"/>
      <c r="K930" s="3"/>
      <c r="L930" s="174"/>
      <c r="M930" s="174"/>
      <c r="N930" s="3"/>
      <c r="O930" s="3"/>
      <c r="P930" s="3"/>
      <c r="Q930" s="3"/>
      <c r="R930" s="1"/>
    </row>
    <row r="931" customFormat="false" ht="15" hidden="false" customHeight="true" outlineLevel="0" collapsed="false">
      <c r="A931" s="3"/>
      <c r="B931" s="3"/>
      <c r="C931" s="3"/>
      <c r="D931" s="3"/>
      <c r="E931" s="3"/>
      <c r="F931" s="3"/>
      <c r="G931" s="3"/>
      <c r="H931" s="3"/>
      <c r="I931" s="176" t="str">
        <f aca="false">CONCATENATE(IF(A928="","",A928),IF(A928="","",CHAR(10)),IF(B928="","",B928),IF(C928="","",C928),IF(C928="","",CHAR(10)),IF(D928="","",D928),IF(D928="","",CHAR(10)),IF(E928="","",E928),IF(E928="","",CHAR(10)),IF(F928="","",F928),IF(F928="","",CHAR(10)),IF(G928="","",G928))</f>
        <v>Company
House NoRoad
Spare
Town
County
Post Code</v>
      </c>
      <c r="J931" s="176"/>
      <c r="K931" s="176"/>
      <c r="L931" s="174"/>
      <c r="M931" s="174"/>
      <c r="N931" s="3"/>
      <c r="O931" s="3"/>
      <c r="P931" s="3"/>
      <c r="Q931" s="3"/>
      <c r="R931" s="1"/>
    </row>
    <row r="932" customFormat="false" ht="14.6" hidden="false" customHeight="false" outlineLevel="0" collapsed="false">
      <c r="A932" s="3"/>
      <c r="B932" s="3"/>
      <c r="C932" s="3"/>
      <c r="D932" s="3"/>
      <c r="E932" s="3"/>
      <c r="F932" s="3"/>
      <c r="G932" s="3"/>
      <c r="H932" s="3"/>
      <c r="I932" s="176"/>
      <c r="J932" s="176"/>
      <c r="K932" s="176"/>
      <c r="L932" s="174"/>
      <c r="M932" s="174"/>
      <c r="N932" s="3"/>
      <c r="O932" s="3"/>
      <c r="P932" s="3"/>
      <c r="Q932" s="3"/>
      <c r="R932" s="1"/>
    </row>
    <row r="933" customFormat="false" ht="14.6" hidden="false" customHeight="false" outlineLevel="0" collapsed="false">
      <c r="A933" s="3"/>
      <c r="B933" s="3"/>
      <c r="C933" s="3"/>
      <c r="D933" s="3"/>
      <c r="E933" s="3"/>
      <c r="F933" s="3"/>
      <c r="G933" s="3"/>
      <c r="H933" s="3"/>
      <c r="I933" s="176"/>
      <c r="J933" s="176"/>
      <c r="K933" s="176"/>
      <c r="L933" s="174"/>
      <c r="M933" s="174"/>
      <c r="N933" s="3"/>
      <c r="O933" s="3"/>
      <c r="P933" s="3"/>
      <c r="Q933" s="3"/>
      <c r="R933" s="1"/>
    </row>
    <row r="934" customFormat="false" ht="14.6" hidden="false" customHeight="false" outlineLevel="0" collapsed="false">
      <c r="A934" s="3"/>
      <c r="B934" s="3"/>
      <c r="C934" s="3"/>
      <c r="D934" s="3"/>
      <c r="E934" s="3"/>
      <c r="F934" s="3"/>
      <c r="G934" s="3"/>
      <c r="H934" s="3"/>
      <c r="I934" s="176"/>
      <c r="J934" s="176"/>
      <c r="K934" s="176"/>
      <c r="L934" s="3"/>
      <c r="M934" s="3"/>
      <c r="N934" s="3"/>
      <c r="O934" s="3"/>
      <c r="P934" s="3"/>
      <c r="Q934" s="3"/>
      <c r="R934" s="1"/>
    </row>
    <row r="935" customFormat="false" ht="14.6" hidden="false" customHeight="false" outlineLevel="0" collapsed="false">
      <c r="A935" s="3"/>
      <c r="B935" s="3"/>
      <c r="C935" s="3"/>
      <c r="D935" s="3"/>
      <c r="E935" s="3"/>
      <c r="F935" s="3"/>
      <c r="G935" s="3"/>
      <c r="H935" s="3"/>
      <c r="I935" s="176"/>
      <c r="J935" s="176"/>
      <c r="K935" s="176"/>
      <c r="L935" s="3"/>
      <c r="M935" s="3"/>
      <c r="N935" s="3"/>
      <c r="O935" s="3"/>
      <c r="P935" s="3"/>
      <c r="Q935" s="3"/>
      <c r="R935" s="1"/>
    </row>
    <row r="936" customFormat="false" ht="14.6" hidden="false" customHeight="false" outlineLevel="0" collapsed="false">
      <c r="A936" s="3"/>
      <c r="B936" s="3"/>
      <c r="C936" s="3"/>
      <c r="D936" s="3"/>
      <c r="E936" s="3"/>
      <c r="F936" s="3"/>
      <c r="G936" s="3"/>
      <c r="H936" s="3"/>
      <c r="I936" s="176"/>
      <c r="J936" s="176"/>
      <c r="K936" s="176"/>
      <c r="L936" s="3"/>
      <c r="M936" s="3"/>
      <c r="N936" s="3"/>
      <c r="O936" s="3"/>
      <c r="P936" s="3"/>
      <c r="Q936" s="3"/>
      <c r="R936" s="1"/>
    </row>
    <row r="937" customFormat="false" ht="14.6" hidden="false" customHeight="false" outlineLevel="0" collapsed="false">
      <c r="A937" s="3"/>
      <c r="B937" s="3"/>
      <c r="C937" s="3"/>
      <c r="D937" s="3"/>
      <c r="E937" s="3"/>
      <c r="F937" s="3"/>
      <c r="G937" s="3"/>
      <c r="H937" s="3"/>
      <c r="I937" s="174"/>
      <c r="J937" s="174"/>
      <c r="K937" s="174"/>
      <c r="L937" s="3"/>
      <c r="M937" s="3"/>
      <c r="N937" s="3"/>
      <c r="O937" s="3"/>
      <c r="P937" s="3"/>
      <c r="Q937" s="3"/>
      <c r="R937" s="1"/>
    </row>
    <row r="938" customFormat="false" ht="15" hidden="false" customHeight="false" outlineLevel="0" collapsed="false">
      <c r="A938" s="142" t="s">
        <v>396</v>
      </c>
    </row>
    <row r="939" customFormat="false" ht="15" hidden="false" customHeight="false" outlineLevel="0" collapsed="false">
      <c r="A939" s="178" t="s">
        <v>397</v>
      </c>
      <c r="B939" s="179"/>
      <c r="C939" s="179"/>
      <c r="D939" s="1" t="n">
        <f aca="false">IF(B941="Male","owner",IF(B941="Female","owner",IF(B941="Married","owners",IF(B941="Plural","owners",IF(B941="Company","owners",)))))</f>
        <v>0</v>
      </c>
      <c r="E939" s="1"/>
      <c r="F939" s="1"/>
      <c r="G939" s="1"/>
      <c r="H939" s="1"/>
      <c r="I939" s="1" t="n">
        <f aca="false">IF(B941="Male","him",IF(B941="Female","her",IF(B941="Married","them",IF(B941="Plural","them",IF(B941="Company","them",)))))</f>
        <v>0</v>
      </c>
      <c r="J939" s="1" t="n">
        <f aca="false">IF(B941="Male","chooses",IF(B941="Female","chooses",IF(B941="Married","choose",IF(B941="Plural","choose",IF(B941="Company","choose",)))))</f>
        <v>0</v>
      </c>
      <c r="K939" s="1" t="n">
        <f aca="false">IF(B941="Male","exercises",IF(B941="Female","exercises",IF(B941="Married","exercise",IF(B941="Plural","exercise",IF(B941="Company","exercise",)))))</f>
        <v>0</v>
      </c>
      <c r="L939" s="1" t="n">
        <f aca="false">IF(B941="Male","requires",IF(B941="Female","requires",IF(B941="Married","require",IF(B941="Plural","require",IF(B941="Company","require",)))))</f>
        <v>0</v>
      </c>
      <c r="M939" s="1" t="n">
        <f aca="false">IF(B941="Male","am",IF(B941="Female","am",IF(B941="Married","are",IF(B941="Plural","are",IF(B941="Company","are",)))))</f>
        <v>0</v>
      </c>
      <c r="N939" s="1" t="n">
        <f aca="false">IF(B941="Male","I",IF(B941="Female","I",IF(B941="Married","we",IF(B941="Plural","we",IF(B941="Company","we",)))))</f>
        <v>0</v>
      </c>
      <c r="O939" s="1"/>
      <c r="P939" s="1"/>
      <c r="Q939" s="1"/>
      <c r="R939" s="1"/>
      <c r="S939" s="156" t="s">
        <v>364</v>
      </c>
      <c r="T939" s="156"/>
      <c r="U939" s="1" t="n">
        <f aca="false">IF(X940="Male","his",IF(X940="Female","her"))</f>
        <v>0</v>
      </c>
      <c r="V939" s="1"/>
      <c r="W939" s="1"/>
      <c r="X939" s="1"/>
      <c r="Y939" s="1"/>
      <c r="Z939" s="1"/>
      <c r="AA939" s="1"/>
      <c r="AB939" s="1"/>
      <c r="AC939" s="1" t="str">
        <f aca="false">IF(S940="","",".")</f>
        <v/>
      </c>
      <c r="AD939" s="1"/>
      <c r="AE939" s="1"/>
      <c r="AF939" s="1"/>
      <c r="AG939" s="1"/>
    </row>
    <row r="940" customFormat="false" ht="14.6" hidden="false" customHeight="false" outlineLevel="0" collapsed="false">
      <c r="A940" s="157" t="n">
        <f aca="false">IF(B941="Male","Adjoining Owner",IF(B941="Female","Adjoining Owner",IF(B941="Married","Adjoining Owners",IF(B941="Plural","Adjoining Owners",IF(B941="Company","Adjoining Owners",)))))</f>
        <v>0</v>
      </c>
      <c r="B940" s="157"/>
      <c r="C940" s="158" t="s">
        <v>165</v>
      </c>
      <c r="D940" s="73" t="n">
        <f aca="false">A940</f>
        <v>0</v>
      </c>
      <c r="E940" s="73"/>
      <c r="F940" s="73" t="str">
        <f aca="false">CONCATENATE("(",A940,")")</f>
        <v>(0)</v>
      </c>
      <c r="G940" s="73"/>
      <c r="H940" s="3" t="n">
        <f aca="false">IF(B941="Male","Owner",IF(B941="Female","Owner",IF(B941="Married","Owners",IF(B941="Plural","Owners",IF(B941="Company","Owners",)))))</f>
        <v>0</v>
      </c>
      <c r="I940" s="3" t="n">
        <f aca="false">IF(B941="Male","I",IF(B941="Female","I",IF(B941="Married","we",IF(B941="Plural","we",IF(B941="Company","we",)))))</f>
        <v>0</v>
      </c>
      <c r="J940" s="3" t="n">
        <f aca="false">IF(B941="Male","Adjoining Owner's",IF(B941="Female","Adjoining Owner's",IF(B941="Married","Adjoining Owners'",IF(B941="Plural","Adjoining Owners'",IF(B941="Company","Adjoining Owners'",)))))</f>
        <v>0</v>
      </c>
      <c r="K940" s="3"/>
      <c r="L940" s="3"/>
      <c r="M940" s="3" t="n">
        <f aca="false">IF(B941="Male","me",IF(B941="Female","me",IF(B941="Married","us",IF(B941="Plural","us",IF(B941="Company","us",)))))</f>
        <v>0</v>
      </c>
      <c r="N940" s="3" t="n">
        <f aca="false">IF(B941="Male","myself",IF(B941="Female","myself",IF(B941="Married","ourselves",IF(B941="Plural","ourselves",IF(B941="Company","ourselves",)))))</f>
        <v>0</v>
      </c>
      <c r="O940" s="3" t="n">
        <f aca="false">IF(B941="Male","is",IF(B941="Female","is",IF(B941="Married","are",IF(B941="Plural","are",IF(B941="Company","are",)))))</f>
        <v>0</v>
      </c>
      <c r="P940" s="150" t="str">
        <f aca="false">IF(A943="","",".")</f>
        <v/>
      </c>
      <c r="Q940" s="3"/>
      <c r="R940" s="1"/>
      <c r="S940" s="159" t="str">
        <f aca="true">IF(OFFSET(INDIRECT(A938),42,0,1,1)="","",OFFSET(INDIRECT(A938),42,0,1,1))</f>
        <v/>
      </c>
      <c r="T940" s="159" t="str">
        <f aca="true">IF(OFFSET(INDIRECT(A938),42,1,1,1)="","",OFFSET(INDIRECT(A938),42,1,1,1))</f>
        <v/>
      </c>
      <c r="U940" s="3" t="str">
        <f aca="false">LEFT(T940,1)</f>
        <v/>
      </c>
      <c r="V940" s="159" t="str">
        <f aca="true">IF(OFFSET(INDIRECT(A938),42,2,1,1)="","",OFFSET(INDIRECT(A938),42,2,1,1))</f>
        <v/>
      </c>
      <c r="W940" s="159" t="str">
        <f aca="true">IF(OFFSET(INDIRECT(A938),42,3,1,1)="","",OFFSET(INDIRECT(A938),42,3,1,1))</f>
        <v/>
      </c>
      <c r="X940" s="159" t="str">
        <f aca="true">IF(OFFSET(INDIRECT(A938),42,5,1,1)="","",OFFSET(INDIRECT(A938),42,5,1,1))</f>
        <v/>
      </c>
      <c r="Y940" s="1" t="str">
        <f aca="false">CONCATENATE(S940,AC939," ",T940," ",W940)</f>
        <v>  </v>
      </c>
      <c r="Z940" s="1"/>
      <c r="AA940" s="1"/>
      <c r="AB940" s="1"/>
      <c r="AC940" s="1"/>
      <c r="AD940" s="1"/>
      <c r="AE940" s="1"/>
      <c r="AF940" s="1"/>
      <c r="AG940" s="1"/>
    </row>
    <row r="941" customFormat="false" ht="14.6" hidden="false" customHeight="false" outlineLevel="0" collapsed="false">
      <c r="A941" s="161" t="s">
        <v>338</v>
      </c>
      <c r="B941" s="39" t="str">
        <f aca="true">IF(OFFSET(INDIRECT(A938),2,5,1,1)="","",OFFSET(INDIRECT(A938),2,5,1,1))</f>
        <v/>
      </c>
      <c r="C941" s="39" t="str">
        <f aca="true">IF(OFFSET(INDIRECT(A938),5,5,1,1)="","",OFFSET(INDIRECT(A938),5,5,1,1))</f>
        <v/>
      </c>
      <c r="D941" s="3"/>
      <c r="E941" s="3" t="s">
        <v>339</v>
      </c>
      <c r="F941" s="3" t="s">
        <v>340</v>
      </c>
      <c r="G941" s="3" t="n">
        <f aca="false">IF(B941="Male","I",IF(B941="Female","I",IF(B941="Married","We",IF(B941="Plural","We",IF(B941="Company","We",)))))</f>
        <v>0</v>
      </c>
      <c r="H941" s="3" t="n">
        <f aca="false">IF(B941="Male","my",IF(B941="Female","my",IF(B941="Married","our",IF(B941="Plural","our",IF(B941="Company","our",)))))</f>
        <v>0</v>
      </c>
      <c r="I941" s="3" t="n">
        <f aca="false">IF(B941="Male","his",IF(B941="Female","her",IF(B941="Married","their",IF(B941="Plural","their",IF(B941="Company","their",)))))</f>
        <v>0</v>
      </c>
      <c r="J941" s="3" t="n">
        <f aca="false">IF(B941="Male","he",IF(B941="Female","she",IF(B941="Married","they",IF(B941="Plural","they",IF(B941="Company","they",)))))</f>
        <v>0</v>
      </c>
      <c r="K941" s="3" t="n">
        <f aca="false">IF(B941="Male","does",IF(B941="Female","does",IF(B941="Married","do",IF(B941="Plural","do",IF(B941="Company","do",)))))</f>
        <v>0</v>
      </c>
      <c r="L941" s="3" t="n">
        <f aca="false">IF(B941="Male","has",IF(B941="Female","has",IF(B941="Married","have",IF(B941="Plural","have",IF(B941="Company","have",)))))</f>
        <v>0</v>
      </c>
      <c r="M941" s="3" t="n">
        <f aca="false">IF(B941="Male","I am/am not",IF(B941="Female","I am/am not",IF(B941="Married","We are/are not",IF(B941="Plural","We are/are not",IF(B941="Company","We are/are not",)))))</f>
        <v>0</v>
      </c>
      <c r="N941" s="3" t="n">
        <f aca="false">IF(B941="Male","am/am not",IF(B941="Female","am/am not",IF(B941="Married","are/are not",IF(B941="Plural","are/are not",IF(B941="Company","are/are not",)))))</f>
        <v>0</v>
      </c>
      <c r="O941" s="3" t="n">
        <f aca="false">IF(B941="Male","myself",IF(B941="Female","myself",IF(B941="Married","ourselves",IF(B941="Plural","ourselves",IF(B941="Company","ourselves",)))))</f>
        <v>0</v>
      </c>
      <c r="P941" s="150" t="str">
        <f aca="false">IF(A944="","",".")</f>
        <v/>
      </c>
      <c r="Q941" s="150" t="str">
        <f aca="false">IF(A944="","","&amp;")</f>
        <v/>
      </c>
      <c r="R941" s="1"/>
      <c r="S941" s="159" t="str">
        <f aca="true">IF(OFFSET(INDIRECT(A938),45,0,1,1)="","",CONCATENATE((OFFSET(INDIRECT(A938),45,0,1,1)),", "))</f>
        <v/>
      </c>
      <c r="T941" s="159" t="str">
        <f aca="true">IF(OFFSET(INDIRECT(A938),45,1,1,1)="","",OFFSET(INDIRECT(A938),45,1,1,1))</f>
        <v/>
      </c>
      <c r="U941" s="159" t="str">
        <f aca="true">IF(OFFSET(INDIRECT(A938),45,2,1,1)="","",CONCATENATE(" ",(OFFSET(INDIRECT(A938),45,2,1,1)),", "))</f>
        <v/>
      </c>
      <c r="V941" s="159" t="str">
        <f aca="true">IF(OFFSET(INDIRECT(A938),45,3,1,1)="","",CONCATENATE((OFFSET(INDIRECT(A938),45,3,1,1)),", "))</f>
        <v/>
      </c>
      <c r="W941" s="159" t="str">
        <f aca="true">IF(OFFSET(INDIRECT(A938),45,4,1,1)="","",CONCATENATE((OFFSET(INDIRECT(A938),45,4,1,1)),", "))</f>
        <v/>
      </c>
      <c r="X941" s="159" t="str">
        <f aca="true">IF(OFFSET(INDIRECT(A938),45,5,1,1)="","",CONCATENATE((OFFSET(INDIRECT(A938),45,5,1,1)),", "))</f>
        <v/>
      </c>
      <c r="Y941" s="159" t="str">
        <f aca="true">IF(OFFSET(INDIRECT(A938),45,6,1,1)="","",OFFSET(INDIRECT(A938),45,6,1,1))</f>
        <v/>
      </c>
      <c r="Z941" s="1"/>
      <c r="AA941" s="162" t="str">
        <f aca="false">CONCATENATE(IF(S941="","",S941),IF(T941="","",T941),IF(U941="","",U941),IF(V941="","",V941),IF(W941="","",W941),IF(X941="","",X941),IF(Y941="","",Y941))</f>
        <v/>
      </c>
      <c r="AB941" s="162"/>
      <c r="AC941" s="162"/>
      <c r="AD941" s="162"/>
      <c r="AE941" s="162"/>
      <c r="AF941" s="162"/>
      <c r="AG941" s="162"/>
    </row>
    <row r="942" customFormat="false" ht="14.6" hidden="false" customHeight="false" outlineLevel="0" collapsed="false">
      <c r="A942" s="3" t="s">
        <v>2</v>
      </c>
      <c r="B942" s="3" t="s">
        <v>3</v>
      </c>
      <c r="C942" s="3" t="s">
        <v>342</v>
      </c>
      <c r="D942" s="3" t="s">
        <v>4</v>
      </c>
      <c r="E942" s="3" t="s">
        <v>5</v>
      </c>
      <c r="F942" s="3" t="s">
        <v>343</v>
      </c>
      <c r="G942" s="3"/>
      <c r="H942" s="3"/>
      <c r="I942" s="3"/>
      <c r="J942" s="3"/>
      <c r="K942" s="3" t="s">
        <v>344</v>
      </c>
      <c r="L942" s="3"/>
      <c r="M942" s="3" t="s">
        <v>345</v>
      </c>
      <c r="N942" s="3" t="s">
        <v>346</v>
      </c>
      <c r="O942" s="3"/>
      <c r="P942" s="3"/>
      <c r="Q942" s="3"/>
      <c r="R942" s="1"/>
      <c r="S942" s="159" t="str">
        <f aca="true">IF(OFFSET(INDIRECT(A938),45,0,1,1)="","",OFFSET(INDIRECT(A938),45,0,1,1))</f>
        <v/>
      </c>
      <c r="T942" s="159" t="str">
        <f aca="true">IF(OFFSET(INDIRECT(A938),45,1,1,1)="","",OFFSET(INDIRECT(A938),45,1,1,1))</f>
        <v/>
      </c>
      <c r="U942" s="159" t="str">
        <f aca="true">IF(OFFSET(INDIRECT(A938),45,2,1,1)="","",CONCATENATE(" ",OFFSET(INDIRECT(A938),45,2,1,1)))</f>
        <v/>
      </c>
      <c r="V942" s="159" t="str">
        <f aca="true">IF(OFFSET(INDIRECT(A938),45,3,1,1)="","",OFFSET(INDIRECT(A938),45,3,1,1))</f>
        <v/>
      </c>
      <c r="W942" s="159" t="str">
        <f aca="true">IF(OFFSET(INDIRECT(A938),45,4,1,1)="","",OFFSET(INDIRECT(A938),45,4,1,1))</f>
        <v/>
      </c>
      <c r="X942" s="159" t="str">
        <f aca="true">IF(OFFSET(INDIRECT(A938),45,5,1,1)="","",OFFSET(INDIRECT(A938),45,5,1,1))</f>
        <v/>
      </c>
      <c r="Y942" s="159" t="str">
        <f aca="true">IF(OFFSET(INDIRECT(A938),45,6,1,1)="","",OFFSET(INDIRECT(A938),45,6,1,1))</f>
        <v/>
      </c>
      <c r="Z942" s="1"/>
      <c r="AA942" s="1"/>
      <c r="AB942" s="1"/>
      <c r="AC942" s="1"/>
      <c r="AD942" s="1"/>
      <c r="AE942" s="1"/>
      <c r="AF942" s="1"/>
      <c r="AG942" s="1"/>
    </row>
    <row r="943" customFormat="false" ht="15" hidden="false" customHeight="false" outlineLevel="0" collapsed="false">
      <c r="A943" s="39" t="str">
        <f aca="true">IF(OFFSET(INDIRECT(A938),2,0,1,1)="","",OFFSET(INDIRECT(A938),2,0,1,1))</f>
        <v/>
      </c>
      <c r="B943" s="39" t="str">
        <f aca="true">IF(OFFSET(INDIRECT(A938),2,1,1,1)="","",OFFSET(INDIRECT(A938),2,1,1,1))</f>
        <v/>
      </c>
      <c r="C943" s="3" t="str">
        <f aca="false">LEFT(B943,1)</f>
        <v/>
      </c>
      <c r="D943" s="39" t="str">
        <f aca="true">IF(OFFSET(INDIRECT(A938),2,2,1,1)="","",OFFSET(INDIRECT(A938),2,2,1,1))</f>
        <v/>
      </c>
      <c r="E943" s="39" t="str">
        <f aca="true">IF(OFFSET(INDIRECT(A938),2,3,1,1)="","",OFFSET(INDIRECT(A938),2,3,1,1))</f>
        <v/>
      </c>
      <c r="F943" s="3" t="str">
        <f aca="false">CONCATENATE(A943,P940," ",B943," ",E943)</f>
        <v>  </v>
      </c>
      <c r="G943" s="3"/>
      <c r="H943" s="3" t="str">
        <f aca="false">CONCATENATE(A943," ",C943," ",E943)</f>
        <v>  </v>
      </c>
      <c r="I943" s="3"/>
      <c r="J943" s="3"/>
      <c r="K943" s="3" t="str">
        <f aca="false">CONCATENATE(A943,P940," ",C943,P940," ",E943)</f>
        <v>  </v>
      </c>
      <c r="L943" s="3"/>
      <c r="M943" s="3" t="str">
        <f aca="false">CONCATENATE(B943," ",D943," ",E943)</f>
        <v>  </v>
      </c>
      <c r="N943" s="3" t="str">
        <f aca="false">UPPER(M943)</f>
        <v>  </v>
      </c>
      <c r="O943" s="3"/>
      <c r="P943" s="3" t="str">
        <f aca="false">CONCATENATE(A943,P940," ",E943)</f>
        <v> </v>
      </c>
      <c r="Q943" s="3"/>
      <c r="R943" s="1"/>
      <c r="S943" s="1"/>
      <c r="T943" s="1"/>
      <c r="U943" s="1"/>
      <c r="V943" s="1"/>
      <c r="W943" s="1"/>
      <c r="X943" s="1"/>
      <c r="Y943" s="1"/>
      <c r="Z943" s="1"/>
      <c r="AA943" s="1"/>
      <c r="AB943" s="1"/>
      <c r="AC943" s="1"/>
      <c r="AD943" s="1"/>
      <c r="AE943" s="1"/>
      <c r="AF943" s="1"/>
      <c r="AG943" s="1"/>
    </row>
    <row r="944" customFormat="false" ht="15" hidden="false" customHeight="false" outlineLevel="0" collapsed="false">
      <c r="A944" s="39" t="str">
        <f aca="true">IF(OFFSET(INDIRECT(A938),3,0,1,1)="","",OFFSET(INDIRECT(A938),3,0,1,1))</f>
        <v/>
      </c>
      <c r="B944" s="39" t="str">
        <f aca="true">IF(OFFSET(INDIRECT(A938),3,1,1,1)="","",OFFSET(INDIRECT(A938),3,1,1,1))</f>
        <v/>
      </c>
      <c r="C944" s="3" t="str">
        <f aca="false">LEFT(B944,1)</f>
        <v/>
      </c>
      <c r="D944" s="39" t="str">
        <f aca="true">IF(OFFSET(INDIRECT(A938),3,2,1,1)="","",OFFSET(INDIRECT(A938),3,2,1,1))</f>
        <v/>
      </c>
      <c r="E944" s="39" t="str">
        <f aca="true">IF(OFFSET(INDIRECT(A938),3,3,1,1)="","",OFFSET(INDIRECT(A938),3,3,1,1))</f>
        <v/>
      </c>
      <c r="F944" s="3" t="str">
        <f aca="false">CONCATENATE(A944,P941," ",B944," ",E944)</f>
        <v>  </v>
      </c>
      <c r="G944" s="3"/>
      <c r="H944" s="3" t="str">
        <f aca="false">CONCATENATE(" ",Q941," ",A944," ",C944," ",E944)</f>
        <v>    </v>
      </c>
      <c r="I944" s="3"/>
      <c r="J944" s="3"/>
      <c r="K944" s="3" t="str">
        <f aca="false">CONCATENATE(" ",Q941," ",A944,P941," ",C944,P941," ",E944)</f>
        <v>    </v>
      </c>
      <c r="L944" s="3"/>
      <c r="M944" s="3" t="str">
        <f aca="false">CONCATENATE(" ",Q941," ",B944," ",D944," ",E944)</f>
        <v>    </v>
      </c>
      <c r="N944" s="3" t="str">
        <f aca="false">UPPER(M944)</f>
        <v>    </v>
      </c>
      <c r="O944" s="3"/>
      <c r="P944" s="3" t="str">
        <f aca="false">CONCATENATE(" ",Q941," ",A944,P941," ",E944)</f>
        <v>   </v>
      </c>
      <c r="Q944" s="3"/>
      <c r="R944" s="1"/>
      <c r="S944" s="156" t="s">
        <v>365</v>
      </c>
      <c r="T944" s="156"/>
      <c r="U944" s="1" t="n">
        <f aca="false">IF(X945="Male","his",IF(X945="Female","her"))</f>
        <v>0</v>
      </c>
      <c r="V944" s="1"/>
      <c r="W944" s="1"/>
      <c r="X944" s="1"/>
      <c r="Y944" s="1"/>
      <c r="Z944" s="1"/>
      <c r="AA944" s="1"/>
      <c r="AB944" s="1"/>
      <c r="AC944" s="1" t="str">
        <f aca="false">IF(S945="","",".")</f>
        <v/>
      </c>
      <c r="AD944" s="1"/>
      <c r="AE944" s="1"/>
      <c r="AF944" s="1"/>
      <c r="AG944" s="1"/>
    </row>
    <row r="945" customFormat="false" ht="14.6" hidden="false" customHeight="false" outlineLevel="0" collapsed="false">
      <c r="A945" s="3"/>
      <c r="B945" s="3"/>
      <c r="C945" s="3"/>
      <c r="D945" s="3"/>
      <c r="E945" s="3"/>
      <c r="F945" s="3"/>
      <c r="G945" s="3"/>
      <c r="H945" s="3"/>
      <c r="I945" s="3"/>
      <c r="J945" s="3"/>
      <c r="K945" s="3" t="str">
        <f aca="false">CONCATENATE(A943,P940," &amp; ",A944,P941," ",C943,P940," ",E943)</f>
        <v> &amp;   </v>
      </c>
      <c r="L945" s="3"/>
      <c r="M945" s="3"/>
      <c r="N945" s="3"/>
      <c r="O945" s="3"/>
      <c r="P945" s="3" t="str">
        <f aca="false">CONCATENATE(A943,P940," &amp; ",A944,P941," ",E943)</f>
        <v> &amp;  </v>
      </c>
      <c r="Q945" s="3"/>
      <c r="R945" s="1"/>
      <c r="S945" s="180" t="str">
        <f aca="true">IF(OFFSET(INDIRECT(A938),48,0,1,1)="","",OFFSET(INDIRECT(A938),48,0,1,1))</f>
        <v/>
      </c>
      <c r="T945" s="180" t="str">
        <f aca="true">IF(OFFSET(INDIRECT(A938),48,1,1,1)="","",OFFSET(INDIRECT(A938),48,1,1,1))</f>
        <v/>
      </c>
      <c r="U945" s="3" t="str">
        <f aca="false">LEFT(T945,1)</f>
        <v/>
      </c>
      <c r="V945" s="180" t="str">
        <f aca="true">IF(OFFSET(INDIRECT(A938),48,2,1,1)="","",OFFSET(INDIRECT(A938),48,2,1,1))</f>
        <v/>
      </c>
      <c r="W945" s="180" t="str">
        <f aca="true">IF(OFFSET(INDIRECT(A938),48,3,1,1)="","",OFFSET(INDIRECT(A938),48,3,1,1))</f>
        <v/>
      </c>
      <c r="X945" s="180" t="str">
        <f aca="true">IF(OFFSET(INDIRECT(A938),48,5,1,1)="","",OFFSET(INDIRECT(A938),48,5,1,1))</f>
        <v/>
      </c>
      <c r="Y945" s="1" t="str">
        <f aca="false">CONCATENATE(S945,AC944," ",T945," ",W945)</f>
        <v>  </v>
      </c>
      <c r="Z945" s="1"/>
      <c r="AA945" s="1"/>
      <c r="AB945" s="1"/>
      <c r="AC945" s="1"/>
      <c r="AD945" s="1"/>
      <c r="AE945" s="1"/>
      <c r="AF945" s="1"/>
      <c r="AG945" s="1"/>
    </row>
    <row r="946" customFormat="false" ht="15" hidden="false" customHeight="true" outlineLevel="0" collapsed="false">
      <c r="A946" s="73" t="s">
        <v>351</v>
      </c>
      <c r="B946" s="73"/>
      <c r="C946" s="168" t="str">
        <f aca="false">CONCATENATE(AF982,AF983,AF984,AF985,AF986)</f>
        <v>  </v>
      </c>
      <c r="D946" s="168"/>
      <c r="E946" s="168"/>
      <c r="F946" s="168"/>
      <c r="G946" s="168"/>
      <c r="H946" s="168"/>
      <c r="I946" s="168"/>
      <c r="J946" s="113"/>
      <c r="K946" s="3"/>
      <c r="L946" s="1"/>
      <c r="M946" s="1"/>
      <c r="N946" s="3"/>
      <c r="O946" s="3"/>
      <c r="P946" s="3"/>
      <c r="Q946" s="3"/>
      <c r="R946" s="1"/>
      <c r="S946" s="180" t="str">
        <f aca="true">IF(OFFSET(INDIRECT(A938),51,0,1,1)="","",CONCATENATE((OFFSET(INDIRECT(A938),51,0,1,1)),", "))</f>
        <v/>
      </c>
      <c r="T946" s="180" t="str">
        <f aca="true">IF(OFFSET(INDIRECT(A938),51,1,1,1)="","",OFFSET(INDIRECT(A938),51,1,1,1))</f>
        <v/>
      </c>
      <c r="U946" s="180" t="str">
        <f aca="true">IF(OFFSET(INDIRECT(A938),51,2,1,1)="","",CONCATENATE(" ",(OFFSET(INDIRECT(A938),51,2,1,1)),", "))</f>
        <v/>
      </c>
      <c r="V946" s="180" t="str">
        <f aca="true">IF(OFFSET(INDIRECT(A938),51,3,1,1)="","",CONCATENATE((OFFSET(INDIRECT(A938),51,3,1,1)),", "))</f>
        <v/>
      </c>
      <c r="W946" s="180" t="str">
        <f aca="true">IF(OFFSET(INDIRECT(A938),51,4,1,1)="","",CONCATENATE((OFFSET(INDIRECT(A938),51,4,1,1)),", "))</f>
        <v/>
      </c>
      <c r="X946" s="180" t="str">
        <f aca="true">IF(OFFSET(INDIRECT(A938),51,5,1,1)="","",CONCATENATE((OFFSET(INDIRECT(A938),51,5,1,1)),", "))</f>
        <v/>
      </c>
      <c r="Y946" s="180" t="str">
        <f aca="true">IF(OFFSET(INDIRECT(A938),51,6,1,1)="","",OFFSET(INDIRECT(A938),51,6,1,1))</f>
        <v/>
      </c>
      <c r="Z946" s="1"/>
      <c r="AA946" s="171" t="str">
        <f aca="false">CONCATENATE(IF(S946="","",S946),IF(T946="","",T946),IF(U946="","",U946),IF(V946="","",V946),IF(W946="","",W946),IF(X946="","",X946),IF(Y946="","",Y946))</f>
        <v/>
      </c>
      <c r="AB946" s="171"/>
      <c r="AC946" s="171"/>
      <c r="AD946" s="171"/>
      <c r="AE946" s="171"/>
      <c r="AF946" s="171"/>
      <c r="AG946" s="171"/>
    </row>
    <row r="947" customFormat="false" ht="14.6" hidden="false" customHeight="false" outlineLevel="0" collapsed="false">
      <c r="A947" s="3" t="s">
        <v>352</v>
      </c>
      <c r="B947" s="3"/>
      <c r="C947" s="73" t="str">
        <f aca="false">IF(B941="Married",K945,IF(B941="Company",E943,CONCATENATE(AC982,AC983,AC984,AC985,AC986)))</f>
        <v>  </v>
      </c>
      <c r="D947" s="73"/>
      <c r="E947" s="73"/>
      <c r="F947" s="73"/>
      <c r="G947" s="73"/>
      <c r="H947" s="73"/>
      <c r="I947" s="73"/>
      <c r="J947" s="73"/>
      <c r="K947" s="1"/>
      <c r="L947" s="3"/>
      <c r="M947" s="3"/>
      <c r="N947" s="3"/>
      <c r="O947" s="3"/>
      <c r="P947" s="3" t="str">
        <f aca="false">IF(B941="Married",P945,IF(B941="Company","Sir/Madam",CONCATENATE(AH982,AH983,AH984,AH985,AH986)))</f>
        <v> </v>
      </c>
      <c r="Q947" s="3"/>
      <c r="R947" s="1"/>
      <c r="S947" s="180" t="str">
        <f aca="true">IF(OFFSET(INDIRECT(A938),51,0,1,1)="","",OFFSET(INDIRECT(A938),51,0,1,1))</f>
        <v/>
      </c>
      <c r="T947" s="180" t="str">
        <f aca="true">IF(OFFSET(INDIRECT(A938),51,1,1,1)="","",OFFSET(INDIRECT(A938),51,1,1,1))</f>
        <v/>
      </c>
      <c r="U947" s="180" t="str">
        <f aca="true">IF(OFFSET(INDIRECT(A938),51,2,1,1)="","",CONCATENATE(" ",OFFSET(INDIRECT(A938),51,2,1,1)))</f>
        <v/>
      </c>
      <c r="V947" s="180" t="str">
        <f aca="true">IF(OFFSET(INDIRECT(A938),51,3,1,1)="","",OFFSET(INDIRECT(A938),51,3,1,1))</f>
        <v/>
      </c>
      <c r="W947" s="180" t="str">
        <f aca="true">IF(OFFSET(INDIRECT(A938),51,4,1,1)="","",OFFSET(INDIRECT(A938),51,4,1,1))</f>
        <v/>
      </c>
      <c r="X947" s="180" t="str">
        <f aca="true">IF(OFFSET(INDIRECT(A938),51,5,1,1)="","",OFFSET(INDIRECT(A938),51,5,1,1))</f>
        <v/>
      </c>
      <c r="Y947" s="180" t="str">
        <f aca="true">IF(OFFSET(INDIRECT(A938),51,6,1,1)="","",OFFSET(INDIRECT(A938),51,6,1,1))</f>
        <v/>
      </c>
      <c r="Z947" s="1"/>
      <c r="AA947" s="1"/>
      <c r="AB947" s="1"/>
      <c r="AC947" s="1"/>
      <c r="AD947" s="1"/>
      <c r="AE947" s="1"/>
      <c r="AF947" s="1"/>
      <c r="AG947" s="1"/>
    </row>
    <row r="948" customFormat="false" ht="14.6" hidden="false" customHeight="false" outlineLevel="0" collapsed="false">
      <c r="A948" s="161" t="s">
        <v>356</v>
      </c>
      <c r="B948" s="3"/>
      <c r="C948" s="73" t="str">
        <f aca="false">CONCATENATE("Dear ",P947)</f>
        <v>Dear  </v>
      </c>
      <c r="D948" s="73"/>
      <c r="E948" s="73"/>
      <c r="F948" s="73"/>
      <c r="G948" s="73"/>
      <c r="H948" s="73"/>
      <c r="I948" s="73"/>
      <c r="J948" s="73"/>
      <c r="K948" s="3"/>
      <c r="L948" s="3"/>
      <c r="M948" s="3"/>
      <c r="N948" s="3"/>
      <c r="O948" s="3"/>
      <c r="P948" s="3"/>
      <c r="Q948" s="150" t="str">
        <f aca="false">IF(A950="","",", ")</f>
        <v/>
      </c>
      <c r="R948" s="1"/>
      <c r="S948" s="1"/>
      <c r="T948" s="1"/>
      <c r="U948" s="1"/>
      <c r="V948" s="1"/>
      <c r="W948" s="1"/>
      <c r="X948" s="1"/>
      <c r="Y948" s="1"/>
      <c r="Z948" s="1"/>
      <c r="AA948" s="1"/>
      <c r="AB948" s="1"/>
      <c r="AC948" s="1"/>
      <c r="AD948" s="1"/>
      <c r="AE948" s="1"/>
      <c r="AF948" s="1"/>
      <c r="AG948" s="1"/>
    </row>
    <row r="949" customFormat="false" ht="14.6" hidden="false" customHeight="false" outlineLevel="0" collapsed="false">
      <c r="A949" s="3" t="s">
        <v>25</v>
      </c>
      <c r="B949" s="3" t="s">
        <v>26</v>
      </c>
      <c r="C949" s="3" t="s">
        <v>27</v>
      </c>
      <c r="D949" s="3" t="s">
        <v>28</v>
      </c>
      <c r="E949" s="3" t="s">
        <v>29</v>
      </c>
      <c r="F949" s="3" t="s">
        <v>30</v>
      </c>
      <c r="G949" s="3" t="s">
        <v>31</v>
      </c>
      <c r="H949" s="3"/>
      <c r="I949" s="3" t="s">
        <v>359</v>
      </c>
      <c r="J949" s="3"/>
      <c r="K949" s="3"/>
      <c r="L949" s="3"/>
      <c r="M949" s="3"/>
      <c r="N949" s="3"/>
      <c r="O949" s="3"/>
      <c r="P949" s="3"/>
      <c r="Q949" s="3"/>
      <c r="R949" s="1"/>
      <c r="S949" s="164" t="str">
        <f aca="false">CONCATENATE(IF(S942="","",S942),IF(S942="","",CHAR(10)),IF(T942="","",T942),IF(U942="","",U942),IF(U942="","",CHAR(10)),IF(V942="","",V942),IF(V942="","",CHAR(10)),IF(W942="","",W942),IF(W942="","",CHAR(10)),IF(X942="","",X942),IF(X942="","",CHAR(10)),IF(Y942="","",Y942))</f>
        <v/>
      </c>
      <c r="T949" s="164"/>
      <c r="U949" s="164"/>
      <c r="V949" s="1"/>
      <c r="W949" s="176" t="str">
        <f aca="false">CONCATENATE(IF(S947="","",S947),IF(S947="","",CHAR(10)),IF(T947="","",T947),IF(U947="","",U947),IF(U947="","",CHAR(10)),IF(V947="","",V947),IF(V947="","",CHAR(10)),IF(W947="","",W947),IF(W947="","",CHAR(10)),IF(X947="","",X947),IF(X947="","",CHAR(10)),IF(Y947="","",Y947))</f>
        <v/>
      </c>
      <c r="X949" s="176"/>
      <c r="Y949" s="176"/>
      <c r="Z949" s="1"/>
      <c r="AA949" s="1"/>
      <c r="AB949" s="1"/>
      <c r="AC949" s="1"/>
      <c r="AD949" s="1"/>
      <c r="AE949" s="1"/>
      <c r="AF949" s="1"/>
      <c r="AG949" s="1"/>
    </row>
    <row r="950" customFormat="false" ht="15" hidden="false" customHeight="true" outlineLevel="0" collapsed="false">
      <c r="A950" s="39" t="str">
        <f aca="true">IF(OFFSET(INDIRECT(A938),10,0,1,1)="","",CONCATENATE((OFFSET(INDIRECT(A938),10,0,1,1)),", "))</f>
        <v/>
      </c>
      <c r="B950" s="39" t="str">
        <f aca="true">IF(OFFSET(INDIRECT(A938),10,1,1,1)="","",OFFSET(INDIRECT(A938),10,1,1,1))</f>
        <v/>
      </c>
      <c r="C950" s="39" t="str">
        <f aca="true">IF(OFFSET(INDIRECT(A938),10,2,1,1)="","",CONCATENATE(" ",OFFSET(INDIRECT(A938),10,2,1,1),", "))</f>
        <v/>
      </c>
      <c r="D950" s="39" t="str">
        <f aca="true">IF(OFFSET(INDIRECT(A938),10,3,1,1)="","",CONCATENATE((OFFSET(INDIRECT(A938),10,3,1,1)),", "))</f>
        <v/>
      </c>
      <c r="E950" s="39" t="str">
        <f aca="true">IF(OFFSET(INDIRECT(A938),10,4,1,1)="","",CONCATENATE((OFFSET(INDIRECT(A938),10,4,1,1)),", "))</f>
        <v/>
      </c>
      <c r="F950" s="39" t="str">
        <f aca="true">IF(OFFSET(INDIRECT(A938),10,5,1,1)="","",CONCATENATE((OFFSET(INDIRECT(A938),10,5,1,1)),", "))</f>
        <v/>
      </c>
      <c r="G950" s="39" t="str">
        <f aca="true">IF(OFFSET(INDIRECT(A938),10,6,1,1)="","",OFFSET(INDIRECT(A938),10,6,1,1))</f>
        <v/>
      </c>
      <c r="H950" s="3"/>
      <c r="I950" s="171" t="str">
        <f aca="false">CONCATENATE(IF(A950="","",A950),IF(B950="","",B950),IF(C950="","",C950),IF(D950="","",D950),IF(E950="","",E950),IF(F950="","",F950),IF(G950="","",G950))</f>
        <v/>
      </c>
      <c r="J950" s="171"/>
      <c r="K950" s="171"/>
      <c r="L950" s="171"/>
      <c r="M950" s="171"/>
      <c r="N950" s="171"/>
      <c r="O950" s="171"/>
      <c r="P950" s="113"/>
      <c r="Q950" s="113"/>
      <c r="R950" s="1"/>
      <c r="S950" s="164"/>
      <c r="T950" s="164"/>
      <c r="U950" s="164"/>
      <c r="V950" s="1"/>
      <c r="W950" s="176"/>
      <c r="X950" s="176"/>
      <c r="Y950" s="176"/>
      <c r="Z950" s="1"/>
      <c r="AA950" s="1"/>
      <c r="AB950" s="1"/>
      <c r="AC950" s="1"/>
      <c r="AD950" s="1"/>
      <c r="AE950" s="1"/>
      <c r="AF950" s="1"/>
      <c r="AG950" s="1"/>
    </row>
    <row r="951" customFormat="false" ht="14.6" hidden="false" customHeight="false" outlineLevel="0" collapsed="false">
      <c r="A951" s="39" t="str">
        <f aca="true">IF(OFFSET(INDIRECT(A938),10,0,1,1)="","",OFFSET(INDIRECT(A938),10,0,1,1))</f>
        <v/>
      </c>
      <c r="B951" s="39" t="str">
        <f aca="true">IF(OFFSET(INDIRECT(A938),10,1,1,1)="","",OFFSET(INDIRECT(A938),10,1,1,1))</f>
        <v/>
      </c>
      <c r="C951" s="39" t="str">
        <f aca="true">IF(OFFSET(INDIRECT(A938),10,2,1,1)="","",CONCATENATE(" ",OFFSET(INDIRECT(A938),10,2,1,1)))</f>
        <v/>
      </c>
      <c r="D951" s="39" t="str">
        <f aca="true">IF(OFFSET(INDIRECT(A938),10,3,1,1)="","",OFFSET(INDIRECT(A938),10,3,1,1))</f>
        <v/>
      </c>
      <c r="E951" s="39" t="str">
        <f aca="true">IF(OFFSET(INDIRECT(A938),10,4,1,1)="","",OFFSET(INDIRECT(A938),10,4,1,1))</f>
        <v/>
      </c>
      <c r="F951" s="39" t="str">
        <f aca="true">IF(OFFSET(INDIRECT(A938),10,5,1,1)="","",OFFSET(INDIRECT(A938),10,5,1,1))</f>
        <v/>
      </c>
      <c r="G951" s="39" t="str">
        <f aca="true">IF(OFFSET(INDIRECT(A938),10,6,1,1)="","",OFFSET(INDIRECT(A938),10,6,1,1))</f>
        <v/>
      </c>
      <c r="H951" s="3"/>
      <c r="I951" s="3"/>
      <c r="J951" s="3"/>
      <c r="K951" s="3"/>
      <c r="L951" s="174"/>
      <c r="M951" s="174"/>
      <c r="N951" s="3"/>
      <c r="O951" s="3"/>
      <c r="P951" s="3"/>
      <c r="Q951" s="3"/>
      <c r="R951" s="1"/>
      <c r="S951" s="164"/>
      <c r="T951" s="164"/>
      <c r="U951" s="164"/>
      <c r="V951" s="1"/>
      <c r="W951" s="176"/>
      <c r="X951" s="176"/>
      <c r="Y951" s="176"/>
      <c r="Z951" s="1"/>
      <c r="AA951" s="1"/>
      <c r="AB951" s="1"/>
      <c r="AC951" s="1"/>
      <c r="AD951" s="1"/>
      <c r="AE951" s="1"/>
      <c r="AF951" s="1"/>
      <c r="AG951" s="1"/>
    </row>
    <row r="952" customFormat="false" ht="14.6" hidden="false" customHeight="false" outlineLevel="0" collapsed="false">
      <c r="A952" s="3" t="s">
        <v>295</v>
      </c>
      <c r="B952" s="3"/>
      <c r="C952" s="3"/>
      <c r="D952" s="3"/>
      <c r="E952" s="3"/>
      <c r="F952" s="3"/>
      <c r="G952" s="3"/>
      <c r="H952" s="3"/>
      <c r="I952" s="3" t="s">
        <v>360</v>
      </c>
      <c r="J952" s="3"/>
      <c r="K952" s="3"/>
      <c r="L952" s="174"/>
      <c r="M952" s="174"/>
      <c r="N952" s="3"/>
      <c r="O952" s="3"/>
      <c r="P952" s="3"/>
      <c r="Q952" s="3"/>
      <c r="R952" s="1"/>
      <c r="S952" s="164"/>
      <c r="T952" s="164"/>
      <c r="U952" s="164"/>
      <c r="V952" s="1"/>
      <c r="W952" s="176"/>
      <c r="X952" s="176"/>
      <c r="Y952" s="176"/>
      <c r="Z952" s="1"/>
      <c r="AA952" s="1"/>
      <c r="AB952" s="1"/>
      <c r="AC952" s="1"/>
      <c r="AD952" s="1"/>
      <c r="AE952" s="1"/>
      <c r="AF952" s="1"/>
      <c r="AG952" s="1"/>
    </row>
    <row r="953" customFormat="false" ht="15" hidden="false" customHeight="true" outlineLevel="0" collapsed="false">
      <c r="A953" s="1" t="str">
        <f aca="false">CONCATENATE(A952,"s")</f>
        <v>Leaseholders</v>
      </c>
      <c r="B953" s="3"/>
      <c r="C953" s="3"/>
      <c r="D953" s="3"/>
      <c r="E953" s="3"/>
      <c r="F953" s="3"/>
      <c r="G953" s="3"/>
      <c r="H953" s="3"/>
      <c r="I953" s="176" t="str">
        <f aca="false">CONCATENATE(IF(A951="","",A951),IF(A951="","",CHAR(10)),IF(B951="","",B951),IF(C951="","",C951),IF(C951="","",CHAR(10)),IF(D951="","",D951),IF(D951="","",CHAR(10)),IF(E951="","",E951),IF(E951="","",CHAR(10)),IF(F951="","",F951),IF(F951="","",CHAR(10)),IF(G951="","",G951))</f>
        <v/>
      </c>
      <c r="J953" s="176"/>
      <c r="K953" s="176"/>
      <c r="L953" s="174"/>
      <c r="M953" s="174"/>
      <c r="N953" s="3"/>
      <c r="O953" s="3"/>
      <c r="P953" s="3"/>
      <c r="Q953" s="3"/>
      <c r="R953" s="1"/>
      <c r="S953" s="164"/>
      <c r="T953" s="164"/>
      <c r="U953" s="164"/>
      <c r="V953" s="1"/>
      <c r="W953" s="176"/>
      <c r="X953" s="176"/>
      <c r="Y953" s="176"/>
      <c r="Z953" s="1"/>
      <c r="AA953" s="1"/>
      <c r="AB953" s="1"/>
      <c r="AC953" s="1"/>
      <c r="AD953" s="1"/>
      <c r="AE953" s="1"/>
      <c r="AF953" s="1"/>
      <c r="AG953" s="1"/>
    </row>
    <row r="954" customFormat="false" ht="14.6" hidden="false" customHeight="false" outlineLevel="0" collapsed="false">
      <c r="A954" s="3" t="s">
        <v>70</v>
      </c>
      <c r="B954" s="3"/>
      <c r="C954" s="3"/>
      <c r="D954" s="3"/>
      <c r="E954" s="3"/>
      <c r="F954" s="3"/>
      <c r="G954" s="3"/>
      <c r="H954" s="3"/>
      <c r="I954" s="176"/>
      <c r="J954" s="176"/>
      <c r="K954" s="176"/>
      <c r="L954" s="174"/>
      <c r="M954" s="174"/>
      <c r="N954" s="3"/>
      <c r="O954" s="3"/>
      <c r="P954" s="3"/>
      <c r="Q954" s="3"/>
      <c r="R954" s="1"/>
      <c r="S954" s="164"/>
      <c r="T954" s="164"/>
      <c r="U954" s="164"/>
      <c r="V954" s="1"/>
      <c r="W954" s="176"/>
      <c r="X954" s="176"/>
      <c r="Y954" s="176"/>
      <c r="Z954" s="1"/>
      <c r="AA954" s="1"/>
      <c r="AB954" s="1"/>
      <c r="AC954" s="1"/>
      <c r="AD954" s="1"/>
      <c r="AE954" s="1"/>
      <c r="AF954" s="1"/>
      <c r="AG954" s="1"/>
    </row>
    <row r="955" customFormat="false" ht="14.6" hidden="false" customHeight="false" outlineLevel="0" collapsed="false">
      <c r="A955" s="1" t="str">
        <f aca="false">CONCATENATE(A954,"s")</f>
        <v>Freeholders</v>
      </c>
      <c r="B955" s="3"/>
      <c r="C955" s="3"/>
      <c r="D955" s="3"/>
      <c r="E955" s="3"/>
      <c r="F955" s="3"/>
      <c r="G955" s="3"/>
      <c r="H955" s="3"/>
      <c r="I955" s="176"/>
      <c r="J955" s="176"/>
      <c r="K955" s="176"/>
      <c r="L955" s="174"/>
      <c r="M955" s="174"/>
      <c r="N955" s="3"/>
      <c r="O955" s="3"/>
      <c r="P955" s="3"/>
      <c r="Q955" s="3"/>
      <c r="R955" s="1"/>
      <c r="S955" s="1"/>
      <c r="T955" s="1"/>
      <c r="U955" s="1"/>
      <c r="V955" s="1"/>
      <c r="W955" s="1"/>
      <c r="X955" s="1"/>
      <c r="Y955" s="1"/>
      <c r="Z955" s="1"/>
      <c r="AA955" s="1"/>
      <c r="AB955" s="1"/>
      <c r="AC955" s="1"/>
      <c r="AD955" s="1"/>
      <c r="AE955" s="1"/>
      <c r="AF955" s="1"/>
      <c r="AG955" s="1"/>
    </row>
    <row r="956" customFormat="false" ht="14.6" hidden="false" customHeight="false" outlineLevel="0" collapsed="false">
      <c r="A956" s="3" t="s">
        <v>329</v>
      </c>
      <c r="B956" s="3"/>
      <c r="C956" s="3"/>
      <c r="D956" s="3"/>
      <c r="E956" s="3"/>
      <c r="F956" s="3"/>
      <c r="G956" s="3"/>
      <c r="H956" s="3"/>
      <c r="I956" s="176"/>
      <c r="J956" s="176"/>
      <c r="K956" s="176"/>
      <c r="L956" s="3"/>
      <c r="M956" s="3"/>
      <c r="N956" s="3"/>
      <c r="O956" s="3"/>
      <c r="P956" s="3"/>
      <c r="Q956" s="3"/>
      <c r="R956" s="1"/>
    </row>
    <row r="957" customFormat="false" ht="14.6" hidden="false" customHeight="false" outlineLevel="0" collapsed="false">
      <c r="A957" s="1" t="str">
        <f aca="false">IF(A956="Leaseholder &amp; Freeholder","Leaseholders &amp; Freeholders")</f>
        <v>Leaseholders &amp; Freeholders</v>
      </c>
      <c r="B957" s="3"/>
      <c r="C957" s="3"/>
      <c r="D957" s="3"/>
      <c r="E957" s="3"/>
      <c r="F957" s="3"/>
      <c r="G957" s="3"/>
      <c r="H957" s="3"/>
      <c r="I957" s="176"/>
      <c r="J957" s="176"/>
      <c r="K957" s="176"/>
      <c r="L957" s="3"/>
      <c r="M957" s="3"/>
      <c r="N957" s="3"/>
      <c r="O957" s="3"/>
      <c r="P957" s="3"/>
      <c r="Q957" s="3"/>
      <c r="R957" s="1"/>
      <c r="S957" s="150" t="s">
        <v>296</v>
      </c>
      <c r="T957" s="150"/>
    </row>
    <row r="958" customFormat="false" ht="15.75" hidden="false" customHeight="true" outlineLevel="0" collapsed="false">
      <c r="A958" s="1"/>
      <c r="B958" s="3"/>
      <c r="C958" s="3"/>
      <c r="D958" s="3"/>
      <c r="E958" s="3"/>
      <c r="F958" s="3"/>
      <c r="G958" s="3"/>
      <c r="H958" s="3"/>
      <c r="I958" s="176"/>
      <c r="J958" s="176"/>
      <c r="K958" s="176"/>
      <c r="L958" s="3"/>
      <c r="M958" s="3"/>
      <c r="N958" s="3"/>
      <c r="O958" s="3"/>
      <c r="P958" s="3"/>
      <c r="Q958" s="3"/>
      <c r="R958" s="1"/>
      <c r="S958" s="181" t="str">
        <f aca="false">CONCATENATE("Under Section 1(2), subject to your written consent",CHAR(10),"it is intended to build on the line of junction of the said lands a ",Form!CP74)</f>
        <v>Under Section 1(2), subject to your written consent
it is intended to build on the line of junction of the said lands a</v>
      </c>
      <c r="T958" s="181"/>
      <c r="U958" s="181"/>
      <c r="V958" s="181"/>
      <c r="W958" s="181"/>
      <c r="X958" s="181"/>
      <c r="Y958" s="181"/>
      <c r="Z958" s="181"/>
      <c r="AA958" s="181"/>
    </row>
    <row r="959" customFormat="false" ht="14.6" hidden="false" customHeight="false" outlineLevel="0" collapsed="false">
      <c r="A959" s="1"/>
      <c r="B959" s="3"/>
      <c r="C959" s="3"/>
      <c r="D959" s="3"/>
      <c r="E959" s="3"/>
      <c r="F959" s="3"/>
      <c r="G959" s="3"/>
      <c r="H959" s="3"/>
      <c r="I959" s="3"/>
      <c r="J959" s="3"/>
      <c r="K959" s="3"/>
      <c r="L959" s="3"/>
      <c r="M959" s="3"/>
      <c r="N959" s="3"/>
      <c r="O959" s="3"/>
      <c r="P959" s="3"/>
      <c r="Q959" s="3"/>
      <c r="R959" s="1"/>
      <c r="S959" s="181"/>
      <c r="T959" s="181"/>
      <c r="U959" s="181"/>
      <c r="V959" s="181"/>
      <c r="W959" s="181"/>
      <c r="X959" s="181"/>
      <c r="Y959" s="181"/>
      <c r="Z959" s="181"/>
      <c r="AA959" s="181"/>
    </row>
    <row r="960" customFormat="false" ht="14.6" hidden="false" customHeight="false" outlineLevel="0" collapsed="false">
      <c r="A960" s="157" t="s">
        <v>366</v>
      </c>
      <c r="B960" s="157"/>
      <c r="C960" s="3"/>
      <c r="D960" s="3"/>
      <c r="E960" s="3"/>
      <c r="F960" s="3"/>
      <c r="G960" s="3"/>
      <c r="H960" s="3"/>
      <c r="I960" s="3"/>
      <c r="J960" s="3"/>
      <c r="K960" s="3"/>
      <c r="L960" s="3"/>
      <c r="M960" s="3"/>
      <c r="N960" s="3"/>
      <c r="O960" s="3"/>
      <c r="P960" s="3"/>
      <c r="Q960" s="150" t="str">
        <f aca="false">IF(A962="","",", ")</f>
        <v/>
      </c>
      <c r="R960" s="1"/>
    </row>
    <row r="961" customFormat="false" ht="14.6" hidden="false" customHeight="false" outlineLevel="0" collapsed="false">
      <c r="A961" s="3" t="s">
        <v>25</v>
      </c>
      <c r="B961" s="3" t="s">
        <v>26</v>
      </c>
      <c r="C961" s="3" t="s">
        <v>27</v>
      </c>
      <c r="D961" s="3" t="s">
        <v>28</v>
      </c>
      <c r="E961" s="3" t="s">
        <v>29</v>
      </c>
      <c r="F961" s="3" t="s">
        <v>30</v>
      </c>
      <c r="G961" s="3" t="s">
        <v>31</v>
      </c>
      <c r="H961" s="3"/>
      <c r="I961" s="3" t="s">
        <v>359</v>
      </c>
      <c r="J961" s="3"/>
      <c r="K961" s="3"/>
      <c r="L961" s="3"/>
      <c r="M961" s="3"/>
      <c r="N961" s="3"/>
      <c r="O961" s="3"/>
      <c r="P961" s="3"/>
      <c r="Q961" s="3"/>
      <c r="R961" s="1"/>
      <c r="S961" s="150" t="s">
        <v>316</v>
      </c>
      <c r="T961" s="150"/>
    </row>
    <row r="962" customFormat="false" ht="15" hidden="false" customHeight="true" outlineLevel="0" collapsed="false">
      <c r="A962" s="39" t="str">
        <f aca="true">IF(OFFSET(INDIRECT(A938),17,0,1,1)="","",CONCATENATE((OFFSET(INDIRECT(A938),17,0,1,1)),", "))</f>
        <v/>
      </c>
      <c r="B962" s="39" t="str">
        <f aca="true">IF(OFFSET(INDIRECT(A938),17,1,1,1)="","",OFFSET(INDIRECT(A938),17,1,1,1))</f>
        <v/>
      </c>
      <c r="C962" s="39" t="str">
        <f aca="true">IF(OFFSET(INDIRECT(A938),17,2,1,1)="","",CONCATENATE(" ",(OFFSET(INDIRECT(A938),17,2,1,1)),", "))</f>
        <v/>
      </c>
      <c r="D962" s="39" t="str">
        <f aca="true">IF(OFFSET(INDIRECT(A938),17,3,1,1)="","",CONCATENATE((OFFSET(INDIRECT(A938),17,3,1,1)),", "))</f>
        <v/>
      </c>
      <c r="E962" s="39" t="str">
        <f aca="true">IF(OFFSET(INDIRECT(A938),17,4,1,1)="","",CONCATENATE((OFFSET(INDIRECT(A938),17,4,1,1)),", "))</f>
        <v/>
      </c>
      <c r="F962" s="39" t="str">
        <f aca="true">IF(OFFSET(INDIRECT(A938),17,5,1,1)="","",CONCATENATE((OFFSET(INDIRECT(A938),17,5,1,1)),", "))</f>
        <v/>
      </c>
      <c r="G962" s="39" t="str">
        <f aca="true">IF(OFFSET(INDIRECT(A938),17,6,1,1)="","",OFFSET(INDIRECT(A938),17,6,1,1))</f>
        <v/>
      </c>
      <c r="H962" s="3"/>
      <c r="I962" s="171" t="str">
        <f aca="false">CONCATENATE(IF(A962="","",A962),IF(B962="","",B962),IF(C962="","",C962),IF(D962="","",D962),IF(E962="","",E962),IF(F962="","",F962),IF(G962="","",G962))</f>
        <v/>
      </c>
      <c r="J962" s="171"/>
      <c r="K962" s="171"/>
      <c r="L962" s="171"/>
      <c r="M962" s="171"/>
      <c r="N962" s="171"/>
      <c r="O962" s="171"/>
      <c r="P962" s="113"/>
      <c r="Q962" s="113"/>
      <c r="R962" s="1"/>
      <c r="S962" s="181" t="str">
        <f aca="false">CONCATENATE("Under Section 1(5)",CHAR(10),"it is intended to build on the line of junction of the said lands a wall wholly on ",$H$12," land.")</f>
        <v>Under Section 1(5)
it is intended to build on the line of junction of the said lands a wall wholly on our land.</v>
      </c>
      <c r="T962" s="181"/>
      <c r="U962" s="181"/>
      <c r="V962" s="181"/>
      <c r="W962" s="181"/>
      <c r="X962" s="181"/>
      <c r="Y962" s="181"/>
      <c r="Z962" s="181"/>
      <c r="AA962" s="181"/>
    </row>
    <row r="963" customFormat="false" ht="14.6" hidden="false" customHeight="false" outlineLevel="0" collapsed="false">
      <c r="A963" s="39" t="str">
        <f aca="true">IF(OFFSET(INDIRECT(A938),17,0,1,1)="","",OFFSET(INDIRECT(A938),17,0,1,1))</f>
        <v/>
      </c>
      <c r="B963" s="39" t="str">
        <f aca="true">IF(OFFSET(INDIRECT(A938),17,1,1,1)="","",OFFSET(INDIRECT(A938),17,1,1,1))</f>
        <v/>
      </c>
      <c r="C963" s="39" t="str">
        <f aca="true">IF(OFFSET(INDIRECT(A938),17,2,1,1)="","",CONCATENATE(" ",(OFFSET(INDIRECT(A938),17,2,1,1))))</f>
        <v/>
      </c>
      <c r="D963" s="39" t="str">
        <f aca="true">IF(OFFSET(INDIRECT(A938),17,3,1,1)="","",OFFSET(INDIRECT(A938),17,3,1,1))</f>
        <v/>
      </c>
      <c r="E963" s="39" t="str">
        <f aca="true">IF(OFFSET(INDIRECT(A938),17,4,1,1)="","",OFFSET(INDIRECT(A938),17,4,1,1))</f>
        <v/>
      </c>
      <c r="F963" s="39" t="str">
        <f aca="true">IF(OFFSET(INDIRECT(A938),17,5,1,1)="","",OFFSET(INDIRECT(A938),17,5,1,1))</f>
        <v/>
      </c>
      <c r="G963" s="39" t="str">
        <f aca="true">IF(OFFSET(INDIRECT(A938),17,6,1,1)="","",OFFSET(INDIRECT(A938),17,6,1,1))</f>
        <v/>
      </c>
      <c r="H963" s="3"/>
      <c r="I963" s="3"/>
      <c r="J963" s="3"/>
      <c r="K963" s="3"/>
      <c r="L963" s="174"/>
      <c r="M963" s="174"/>
      <c r="N963" s="3"/>
      <c r="O963" s="3"/>
      <c r="P963" s="3"/>
      <c r="Q963" s="3"/>
      <c r="R963" s="1"/>
      <c r="S963" s="181"/>
      <c r="T963" s="181"/>
      <c r="U963" s="181"/>
      <c r="V963" s="181"/>
      <c r="W963" s="181"/>
      <c r="X963" s="181"/>
      <c r="Y963" s="181"/>
      <c r="Z963" s="181"/>
      <c r="AA963" s="181"/>
    </row>
    <row r="964" customFormat="false" ht="14.6" hidden="false" customHeight="false" outlineLevel="0" collapsed="false">
      <c r="A964" s="3"/>
      <c r="B964" s="3"/>
      <c r="C964" s="3"/>
      <c r="D964" s="3"/>
      <c r="E964" s="3"/>
      <c r="F964" s="3"/>
      <c r="G964" s="3"/>
      <c r="H964" s="3"/>
      <c r="I964" s="3" t="s">
        <v>360</v>
      </c>
      <c r="J964" s="3"/>
      <c r="K964" s="3"/>
      <c r="L964" s="174"/>
      <c r="M964" s="174"/>
      <c r="N964" s="3"/>
      <c r="O964" s="3"/>
      <c r="P964" s="3"/>
      <c r="Q964" s="3"/>
      <c r="R964" s="1"/>
    </row>
    <row r="965" customFormat="false" ht="15" hidden="false" customHeight="true" outlineLevel="0" collapsed="false">
      <c r="A965" s="3"/>
      <c r="B965" s="3"/>
      <c r="C965" s="3"/>
      <c r="D965" s="3"/>
      <c r="E965" s="3"/>
      <c r="F965" s="3"/>
      <c r="G965" s="3"/>
      <c r="H965" s="3"/>
      <c r="I965" s="176" t="str">
        <f aca="false">CONCATENATE(IF(A963="","",A963),IF(A963="","",CHAR(10)),IF(B963="","",B963),IF(C963="","",C963),IF(C963="","",CHAR(10)),IF(D963="","",D963),IF(D963="","",CHAR(10)),IF(E963="","",E963),IF(E963="","",CHAR(10)),IF(F963="","",F963),IF(F963="","",CHAR(10)),IF(G963="","",G963))</f>
        <v/>
      </c>
      <c r="J965" s="176"/>
      <c r="K965" s="176"/>
      <c r="L965" s="174"/>
      <c r="M965" s="174"/>
      <c r="N965" s="3"/>
      <c r="O965" s="3"/>
      <c r="P965" s="3"/>
      <c r="Q965" s="3"/>
      <c r="R965" s="1"/>
      <c r="S965" s="150" t="s">
        <v>367</v>
      </c>
      <c r="T965" s="150"/>
      <c r="U965" s="150"/>
    </row>
    <row r="966" customFormat="false" ht="15" hidden="false" customHeight="true" outlineLevel="0" collapsed="false">
      <c r="A966" s="3"/>
      <c r="B966" s="3"/>
      <c r="C966" s="3"/>
      <c r="D966" s="3"/>
      <c r="E966" s="3"/>
      <c r="F966" s="3"/>
      <c r="G966" s="3"/>
      <c r="H966" s="3"/>
      <c r="I966" s="176"/>
      <c r="J966" s="176"/>
      <c r="K966" s="176"/>
      <c r="L966" s="174"/>
      <c r="M966" s="174"/>
      <c r="N966" s="3"/>
      <c r="O966" s="3"/>
      <c r="P966" s="3"/>
      <c r="Q966" s="3"/>
      <c r="R966" s="1"/>
      <c r="S966" s="182" t="str">
        <f aca="false">CONCATENATE(S958,CHAR(10),CHAR(10),S962)</f>
        <v>Under Section 1(2), subject to your written consent
it is intended to build on the line of junction of the said lands a 
Under Section 1(5)
it is intended to build on the line of junction of the said lands a wall wholly on our land.</v>
      </c>
      <c r="T966" s="182"/>
      <c r="U966" s="182"/>
      <c r="V966" s="182"/>
      <c r="W966" s="182"/>
      <c r="X966" s="182"/>
      <c r="Y966" s="182"/>
      <c r="Z966" s="182"/>
      <c r="AA966" s="182"/>
    </row>
    <row r="967" customFormat="false" ht="14.6" hidden="false" customHeight="false" outlineLevel="0" collapsed="false">
      <c r="A967" s="3"/>
      <c r="B967" s="3"/>
      <c r="C967" s="3"/>
      <c r="D967" s="3"/>
      <c r="E967" s="3"/>
      <c r="F967" s="3"/>
      <c r="G967" s="3"/>
      <c r="H967" s="3"/>
      <c r="I967" s="176"/>
      <c r="J967" s="176"/>
      <c r="K967" s="176"/>
      <c r="L967" s="174"/>
      <c r="M967" s="174"/>
      <c r="N967" s="3"/>
      <c r="O967" s="3"/>
      <c r="P967" s="3"/>
      <c r="Q967" s="3"/>
      <c r="R967" s="1"/>
      <c r="S967" s="182"/>
      <c r="T967" s="182"/>
      <c r="U967" s="182"/>
      <c r="V967" s="182"/>
      <c r="W967" s="182"/>
      <c r="X967" s="182"/>
      <c r="Y967" s="182"/>
      <c r="Z967" s="182"/>
      <c r="AA967" s="182"/>
    </row>
    <row r="968" customFormat="false" ht="14.6" hidden="false" customHeight="false" outlineLevel="0" collapsed="false">
      <c r="A968" s="3"/>
      <c r="B968" s="3"/>
      <c r="C968" s="3"/>
      <c r="D968" s="3"/>
      <c r="E968" s="3"/>
      <c r="F968" s="3"/>
      <c r="G968" s="3"/>
      <c r="H968" s="3"/>
      <c r="I968" s="176"/>
      <c r="J968" s="176"/>
      <c r="K968" s="176"/>
      <c r="L968" s="3"/>
      <c r="M968" s="3"/>
      <c r="N968" s="3"/>
      <c r="O968" s="3"/>
      <c r="P968" s="3"/>
      <c r="Q968" s="3"/>
      <c r="R968" s="1"/>
      <c r="S968" s="182"/>
      <c r="T968" s="182"/>
      <c r="U968" s="182"/>
      <c r="V968" s="182"/>
      <c r="W968" s="182"/>
      <c r="X968" s="182"/>
      <c r="Y968" s="182"/>
      <c r="Z968" s="182"/>
      <c r="AA968" s="182"/>
    </row>
    <row r="969" customFormat="false" ht="14.6" hidden="false" customHeight="false" outlineLevel="0" collapsed="false">
      <c r="A969" s="3"/>
      <c r="B969" s="3"/>
      <c r="C969" s="3"/>
      <c r="D969" s="3"/>
      <c r="E969" s="3"/>
      <c r="F969" s="3"/>
      <c r="G969" s="3"/>
      <c r="H969" s="3"/>
      <c r="I969" s="176"/>
      <c r="J969" s="176"/>
      <c r="K969" s="176"/>
      <c r="L969" s="3"/>
      <c r="M969" s="3"/>
      <c r="N969" s="3"/>
      <c r="O969" s="3"/>
      <c r="P969" s="3"/>
      <c r="Q969" s="3"/>
      <c r="R969" s="1"/>
      <c r="S969" s="182"/>
      <c r="T969" s="182"/>
      <c r="U969" s="182"/>
      <c r="V969" s="182"/>
      <c r="W969" s="182"/>
      <c r="X969" s="182"/>
      <c r="Y969" s="182"/>
      <c r="Z969" s="182"/>
      <c r="AA969" s="182"/>
    </row>
    <row r="970" customFormat="false" ht="14.6" hidden="false" customHeight="false" outlineLevel="0" collapsed="false">
      <c r="A970" s="3"/>
      <c r="B970" s="3"/>
      <c r="C970" s="3"/>
      <c r="D970" s="3"/>
      <c r="E970" s="3"/>
      <c r="F970" s="3"/>
      <c r="G970" s="3"/>
      <c r="H970" s="3"/>
      <c r="I970" s="176"/>
      <c r="J970" s="176"/>
      <c r="K970" s="176"/>
      <c r="L970" s="3"/>
      <c r="M970" s="3"/>
      <c r="N970" s="3"/>
      <c r="O970" s="3"/>
      <c r="P970" s="3"/>
      <c r="Q970" s="3"/>
      <c r="R970" s="1"/>
      <c r="S970" s="182"/>
      <c r="T970" s="182"/>
      <c r="U970" s="182"/>
      <c r="V970" s="182"/>
      <c r="W970" s="182"/>
      <c r="X970" s="182"/>
      <c r="Y970" s="182"/>
      <c r="Z970" s="182"/>
      <c r="AA970" s="182"/>
    </row>
    <row r="971" customFormat="false" ht="14.6" hidden="false" customHeight="false" outlineLevel="0" collapsed="false">
      <c r="A971" s="3"/>
      <c r="B971" s="3"/>
      <c r="C971" s="3"/>
      <c r="D971" s="3"/>
      <c r="E971" s="3"/>
      <c r="F971" s="3"/>
      <c r="G971" s="3"/>
      <c r="H971" s="3"/>
      <c r="I971" s="3"/>
      <c r="J971" s="3"/>
      <c r="K971" s="3"/>
      <c r="L971" s="3"/>
      <c r="M971" s="3"/>
      <c r="N971" s="3"/>
      <c r="O971" s="3"/>
      <c r="P971" s="3"/>
      <c r="Q971" s="3"/>
      <c r="R971" s="1"/>
    </row>
    <row r="972" customFormat="false" ht="14.6" hidden="false" customHeight="false" outlineLevel="0" collapsed="false">
      <c r="A972" s="157" t="s">
        <v>368</v>
      </c>
      <c r="B972" s="157"/>
      <c r="C972" s="3"/>
      <c r="D972" s="3"/>
      <c r="E972" s="3"/>
      <c r="F972" s="3"/>
      <c r="G972" s="3"/>
      <c r="H972" s="3"/>
      <c r="I972" s="3"/>
      <c r="J972" s="3"/>
      <c r="K972" s="3"/>
      <c r="L972" s="3"/>
      <c r="M972" s="3"/>
      <c r="N972" s="3"/>
      <c r="O972" s="3"/>
      <c r="P972" s="3"/>
      <c r="Q972" s="3" t="str">
        <f aca="false">IF(A974="","",", ")</f>
        <v/>
      </c>
      <c r="R972" s="1"/>
      <c r="S972" s="150" t="s">
        <v>369</v>
      </c>
      <c r="T972" s="150"/>
      <c r="U972" s="150"/>
    </row>
    <row r="973" customFormat="false" ht="14.6" hidden="false" customHeight="false" outlineLevel="0" collapsed="false">
      <c r="A973" s="3" t="s">
        <v>25</v>
      </c>
      <c r="B973" s="3" t="s">
        <v>26</v>
      </c>
      <c r="C973" s="3" t="s">
        <v>27</v>
      </c>
      <c r="D973" s="3" t="s">
        <v>28</v>
      </c>
      <c r="E973" s="3" t="s">
        <v>29</v>
      </c>
      <c r="F973" s="3" t="s">
        <v>30</v>
      </c>
      <c r="G973" s="3" t="s">
        <v>31</v>
      </c>
      <c r="H973" s="3"/>
      <c r="I973" s="3" t="s">
        <v>359</v>
      </c>
      <c r="J973" s="3"/>
      <c r="K973" s="3"/>
      <c r="L973" s="3"/>
      <c r="M973" s="3"/>
      <c r="N973" s="3"/>
      <c r="O973" s="3"/>
      <c r="P973" s="3"/>
      <c r="Q973" s="3"/>
      <c r="R973" s="1"/>
      <c r="S973" s="182" t="str">
        <f aca="false">IF(Form!CL74="Section 1(2)",S958,IF(Form!CL74="Section 1(5)",S962,IF(Form!CL74="Section 1(2), Section 1(5)",S966,"")))</f>
        <v/>
      </c>
      <c r="T973" s="182"/>
      <c r="U973" s="182"/>
      <c r="V973" s="182"/>
      <c r="W973" s="182"/>
      <c r="X973" s="182"/>
      <c r="Y973" s="182"/>
      <c r="Z973" s="182"/>
      <c r="AA973" s="182"/>
    </row>
    <row r="974" customFormat="false" ht="15" hidden="false" customHeight="true" outlineLevel="0" collapsed="false">
      <c r="A974" s="39" t="str">
        <f aca="false">IF(Form!$B$44="","",Form!$B$44)</f>
        <v/>
      </c>
      <c r="B974" s="39" t="str">
        <f aca="false">IF(Form!$C$44="","",Form!$C$44)</f>
        <v/>
      </c>
      <c r="C974" s="39" t="str">
        <f aca="false">IF(Form!$D$44="","",Form!$D$44)</f>
        <v/>
      </c>
      <c r="D974" s="39" t="str">
        <f aca="false">IF(Form!$E$44="","",Form!$E$44)</f>
        <v/>
      </c>
      <c r="E974" s="39" t="str">
        <f aca="false">IF(Form!$F$44="","",Form!$F$44)</f>
        <v/>
      </c>
      <c r="F974" s="39" t="str">
        <f aca="false">IF(Form!$G$44="","",Form!$G$44)</f>
        <v/>
      </c>
      <c r="G974" s="39" t="str">
        <f aca="false">IF(Form!$H$44="","",Form!$H$44)</f>
        <v/>
      </c>
      <c r="H974" s="3"/>
      <c r="I974" s="171" t="str">
        <f aca="false">CONCATENATE(IF(A974="","",A974),IF(B974="","",B974),IF(C974="","",C974),IF(D974="","",D974),IF(E974="","",E974),IF(F974="","",F974),IF(G974="","",G974))</f>
        <v/>
      </c>
      <c r="J974" s="171"/>
      <c r="K974" s="171"/>
      <c r="L974" s="171"/>
      <c r="M974" s="171"/>
      <c r="N974" s="171"/>
      <c r="O974" s="171"/>
      <c r="P974" s="113"/>
      <c r="Q974" s="113"/>
      <c r="R974" s="1"/>
      <c r="S974" s="182"/>
      <c r="T974" s="182"/>
      <c r="U974" s="182"/>
      <c r="V974" s="182"/>
      <c r="W974" s="182"/>
      <c r="X974" s="182"/>
      <c r="Y974" s="182"/>
      <c r="Z974" s="182"/>
      <c r="AA974" s="182"/>
    </row>
    <row r="975" customFormat="false" ht="14.6" hidden="false" customHeight="false" outlineLevel="0" collapsed="false">
      <c r="A975" s="3"/>
      <c r="B975" s="3"/>
      <c r="C975" s="3"/>
      <c r="D975" s="3"/>
      <c r="E975" s="3"/>
      <c r="F975" s="3"/>
      <c r="G975" s="3"/>
      <c r="H975" s="3"/>
      <c r="I975" s="3"/>
      <c r="J975" s="3"/>
      <c r="K975" s="3"/>
      <c r="L975" s="174"/>
      <c r="M975" s="174"/>
      <c r="N975" s="3"/>
      <c r="O975" s="3"/>
      <c r="P975" s="3"/>
      <c r="Q975" s="3"/>
      <c r="R975" s="1"/>
      <c r="S975" s="182"/>
      <c r="T975" s="182"/>
      <c r="U975" s="182"/>
      <c r="V975" s="182"/>
      <c r="W975" s="182"/>
      <c r="X975" s="182"/>
      <c r="Y975" s="182"/>
      <c r="Z975" s="182"/>
      <c r="AA975" s="182"/>
    </row>
    <row r="976" customFormat="false" ht="14.6" hidden="false" customHeight="false" outlineLevel="0" collapsed="false">
      <c r="A976" s="3"/>
      <c r="B976" s="3"/>
      <c r="C976" s="3"/>
      <c r="D976" s="3"/>
      <c r="E976" s="3"/>
      <c r="F976" s="3"/>
      <c r="G976" s="3"/>
      <c r="H976" s="3"/>
      <c r="I976" s="3" t="s">
        <v>360</v>
      </c>
      <c r="J976" s="3"/>
      <c r="K976" s="3"/>
      <c r="L976" s="174"/>
      <c r="M976" s="174"/>
      <c r="N976" s="3"/>
      <c r="O976" s="3"/>
      <c r="P976" s="3"/>
      <c r="Q976" s="3"/>
      <c r="R976" s="1"/>
      <c r="S976" s="182"/>
      <c r="T976" s="182"/>
      <c r="U976" s="182"/>
      <c r="V976" s="182"/>
      <c r="W976" s="182"/>
      <c r="X976" s="182"/>
      <c r="Y976" s="182"/>
      <c r="Z976" s="182"/>
      <c r="AA976" s="182"/>
    </row>
    <row r="977" customFormat="false" ht="15" hidden="false" customHeight="true" outlineLevel="0" collapsed="false">
      <c r="A977" s="3"/>
      <c r="B977" s="3"/>
      <c r="C977" s="3"/>
      <c r="D977" s="3"/>
      <c r="E977" s="3"/>
      <c r="F977" s="3"/>
      <c r="G977" s="3"/>
      <c r="H977" s="3"/>
      <c r="I977" s="176" t="str">
        <f aca="false">CONCATENATE(IF(A974="","",A974),IF(A974="","",CHAR(10)),IF(B974="","",B974),IF(C974="","",C974),IF(C974="","",CHAR(10)),IF(D974="","",D974),IF(D974="","",CHAR(10)),IF(E974="","",E974),IF(E974="","",CHAR(10)),IF(F974="","",F974),IF(F974="","",CHAR(10)),IF(G974="","",G974))</f>
        <v/>
      </c>
      <c r="J977" s="176"/>
      <c r="K977" s="176"/>
      <c r="L977" s="174"/>
      <c r="M977" s="174"/>
      <c r="N977" s="3"/>
      <c r="O977" s="3"/>
      <c r="P977" s="3"/>
      <c r="Q977" s="3"/>
      <c r="R977" s="1"/>
      <c r="S977" s="182"/>
      <c r="T977" s="182"/>
      <c r="U977" s="182"/>
      <c r="V977" s="182"/>
      <c r="W977" s="182"/>
      <c r="X977" s="182"/>
      <c r="Y977" s="182"/>
      <c r="Z977" s="182"/>
      <c r="AA977" s="182"/>
    </row>
    <row r="978" customFormat="false" ht="14.6" hidden="false" customHeight="false" outlineLevel="0" collapsed="false">
      <c r="A978" s="3"/>
      <c r="B978" s="3"/>
      <c r="C978" s="3"/>
      <c r="D978" s="3"/>
      <c r="E978" s="3"/>
      <c r="F978" s="3"/>
      <c r="G978" s="3"/>
      <c r="H978" s="3"/>
      <c r="I978" s="176"/>
      <c r="J978" s="176"/>
      <c r="K978" s="176"/>
      <c r="L978" s="174"/>
      <c r="M978" s="174"/>
      <c r="N978" s="3"/>
      <c r="O978" s="3"/>
      <c r="P978" s="3"/>
      <c r="Q978" s="3"/>
      <c r="R978" s="1"/>
    </row>
    <row r="979" customFormat="false" ht="14.6" hidden="false" customHeight="false" outlineLevel="0" collapsed="false">
      <c r="A979" s="3"/>
      <c r="B979" s="3"/>
      <c r="C979" s="3"/>
      <c r="D979" s="3"/>
      <c r="E979" s="3"/>
      <c r="F979" s="3"/>
      <c r="G979" s="3"/>
      <c r="H979" s="3"/>
      <c r="I979" s="176"/>
      <c r="J979" s="176"/>
      <c r="K979" s="176"/>
      <c r="L979" s="174"/>
      <c r="M979" s="174"/>
      <c r="N979" s="3"/>
      <c r="O979" s="3"/>
      <c r="P979" s="3"/>
      <c r="Q979" s="3"/>
      <c r="R979" s="1"/>
      <c r="S979" s="150" t="s">
        <v>370</v>
      </c>
      <c r="T979" s="150"/>
      <c r="U979" s="150"/>
      <c r="V979" s="183" t="str">
        <f aca="true">IF(OFFSET(INDIRECT(A938),53,5,1,1)="No","DELETE THIS PAGE WHEN MADE INTO PDF!","")</f>
        <v>DELETE THIS PAGE WHEN MADE INTO PDF!</v>
      </c>
      <c r="W979" s="183"/>
      <c r="X979" s="183"/>
      <c r="Y979" s="183"/>
      <c r="Z979" s="183"/>
      <c r="AA979" s="183"/>
    </row>
    <row r="980" customFormat="false" ht="14.6" hidden="false" customHeight="false" outlineLevel="0" collapsed="false">
      <c r="A980" s="3"/>
      <c r="B980" s="3"/>
      <c r="C980" s="3"/>
      <c r="D980" s="3"/>
      <c r="E980" s="3"/>
      <c r="F980" s="3"/>
      <c r="G980" s="3"/>
      <c r="H980" s="3"/>
      <c r="I980" s="176"/>
      <c r="J980" s="176"/>
      <c r="K980" s="176"/>
      <c r="L980" s="3"/>
      <c r="M980" s="3"/>
      <c r="N980" s="3"/>
      <c r="O980" s="3"/>
      <c r="P980" s="3"/>
      <c r="Q980" s="3"/>
      <c r="R980" s="1"/>
      <c r="S980" s="150" t="s">
        <v>371</v>
      </c>
      <c r="T980" s="150"/>
      <c r="U980" s="150"/>
      <c r="V980" s="183" t="str">
        <f aca="true">IF(OFFSET(INDIRECT(A938),62,5,1,1)="No","DELETE THIS PAGE WHEN MADE INTO PDF!","")</f>
        <v>DELETE THIS PAGE WHEN MADE INTO PDF!</v>
      </c>
      <c r="W980" s="183"/>
      <c r="X980" s="183"/>
      <c r="Y980" s="183"/>
      <c r="Z980" s="183"/>
      <c r="AA980" s="183"/>
    </row>
    <row r="981" customFormat="false" ht="14.6" hidden="false" customHeight="false" outlineLevel="0" collapsed="false">
      <c r="A981" s="3"/>
      <c r="B981" s="3"/>
      <c r="C981" s="3"/>
      <c r="D981" s="3"/>
      <c r="E981" s="3"/>
      <c r="F981" s="3"/>
      <c r="G981" s="3"/>
      <c r="H981" s="3"/>
      <c r="I981" s="176"/>
      <c r="J981" s="176"/>
      <c r="K981" s="176"/>
      <c r="L981" s="3"/>
      <c r="M981" s="3"/>
      <c r="N981" s="3"/>
      <c r="O981" s="3"/>
      <c r="P981" s="3"/>
      <c r="Q981" s="3"/>
      <c r="R981" s="1"/>
      <c r="S981" s="150" t="s">
        <v>372</v>
      </c>
      <c r="T981" s="150"/>
      <c r="U981" s="150"/>
      <c r="V981" s="183" t="str">
        <f aca="true">IF(OFFSET(INDIRECT(A938),82,5,1,1)="No","DELETE THIS PAGE WHEN MADE INTO PDF!","")</f>
        <v>DELETE THIS PAGE WHEN MADE INTO PDF!</v>
      </c>
      <c r="W981" s="183"/>
      <c r="X981" s="183"/>
      <c r="Y981" s="183"/>
      <c r="Z981" s="183"/>
      <c r="AA981" s="183"/>
    </row>
    <row r="982" customFormat="false" ht="14.6" hidden="false" customHeight="false" outlineLevel="0" collapsed="false">
      <c r="A982" s="3"/>
      <c r="B982" s="3"/>
      <c r="C982" s="3"/>
      <c r="D982" s="3"/>
      <c r="E982" s="3"/>
      <c r="F982" s="3"/>
      <c r="G982" s="3"/>
      <c r="H982" s="3"/>
      <c r="I982" s="176"/>
      <c r="J982" s="176"/>
      <c r="K982" s="176"/>
      <c r="L982" s="3"/>
      <c r="M982" s="3"/>
      <c r="N982" s="3"/>
      <c r="O982" s="3"/>
      <c r="P982" s="3"/>
      <c r="Q982" s="3"/>
      <c r="R982" s="1"/>
      <c r="S982" s="39" t="str">
        <f aca="true">IF(OFFSET(INDIRECT(A938),2,0,1,1)="","",OFFSET(INDIRECT(A938),2,0,1,1))</f>
        <v/>
      </c>
      <c r="T982" s="39" t="str">
        <f aca="true">IF(OFFSET(INDIRECT(A938),2,1,1,1)="","",OFFSET(INDIRECT(A938),2,1,1,1))</f>
        <v/>
      </c>
      <c r="U982" s="3" t="str">
        <f aca="false">LEFT(T982,1)</f>
        <v/>
      </c>
      <c r="V982" s="39" t="str">
        <f aca="true">IF(OFFSET(INDIRECT(A938),2,2,1,1)="","",OFFSET(INDIRECT(A938),2,2,1,1))</f>
        <v/>
      </c>
      <c r="W982" s="39" t="str">
        <f aca="true">IF(OFFSET(INDIRECT(A938),2,3,1,1)="","",OFFSET(INDIRECT(A938),2,3,1,1))</f>
        <v/>
      </c>
      <c r="X982" s="3" t="str">
        <f aca="false">IF(B941="Company",W982,CONCATENATE(S982,P940," ",T982," ",W982))</f>
        <v>  </v>
      </c>
      <c r="Y982" s="3"/>
      <c r="Z982" s="3" t="str">
        <f aca="false">IF(B941="Company",W982,CONCATENATE(S982," ",U982," ",W982))</f>
        <v>  </v>
      </c>
      <c r="AA982" s="3"/>
      <c r="AB982" s="3"/>
      <c r="AC982" s="3" t="str">
        <f aca="false">IF(B941="Company",W982,CONCATENATE(S982,P940," ",U982,P940," ",W982))</f>
        <v>  </v>
      </c>
      <c r="AD982" s="3"/>
      <c r="AE982" s="3" t="str">
        <f aca="false">IF(B941="Company",W982,CONCATENATE(T982," ",V982," ",W982))</f>
        <v>  </v>
      </c>
      <c r="AF982" s="3" t="str">
        <f aca="false">UPPER(AE982)</f>
        <v>  </v>
      </c>
      <c r="AG982" s="3"/>
      <c r="AH982" s="3" t="str">
        <f aca="false">IF(B941="Company",W982,CONCATENATE(S982,P940," ",W982))</f>
        <v> </v>
      </c>
      <c r="AI982" s="3"/>
      <c r="AJ982" s="1"/>
    </row>
    <row r="983" customFormat="false" ht="14.6" hidden="false" customHeight="false" outlineLevel="0" collapsed="false">
      <c r="A983" s="3"/>
      <c r="B983" s="3"/>
      <c r="C983" s="3"/>
      <c r="D983" s="3"/>
      <c r="E983" s="3"/>
      <c r="F983" s="3"/>
      <c r="G983" s="3"/>
      <c r="H983" s="3"/>
      <c r="I983" s="174"/>
      <c r="J983" s="174"/>
      <c r="K983" s="174"/>
      <c r="L983" s="3"/>
      <c r="M983" s="3"/>
      <c r="N983" s="3"/>
      <c r="O983" s="3"/>
      <c r="P983" s="3"/>
      <c r="Q983" s="3"/>
      <c r="R983" s="1"/>
      <c r="S983" s="39" t="str">
        <f aca="true">IF(OFFSET(INDIRECT(A938),3,0,1,1)="","",OFFSET(INDIRECT(A938),3,0,1,1))</f>
        <v/>
      </c>
      <c r="T983" s="39" t="str">
        <f aca="true">IF(OFFSET(INDIRECT(A938),3,1,1,1)="","",OFFSET(INDIRECT(A938),3,1,1,1))</f>
        <v/>
      </c>
      <c r="U983" s="3" t="str">
        <f aca="false">LEFT(T983,1)</f>
        <v/>
      </c>
      <c r="V983" s="39" t="str">
        <f aca="true">IF(OFFSET(INDIRECT(A938),3,2,1,1)="","",OFFSET(INDIRECT(A938),3,2,1,1))</f>
        <v/>
      </c>
      <c r="W983" s="39" t="str">
        <f aca="true">IF(OFFSET(INDIRECT(A938),3,3,1,1)="","",OFFSET(INDIRECT(A938),3,3,1,1))</f>
        <v/>
      </c>
      <c r="X983" s="3" t="str">
        <f aca="false">IF(W983="","",CONCATENATE(S983,P940," ",T983," ",W983))</f>
        <v/>
      </c>
      <c r="Y983" s="3"/>
      <c r="Z983" s="3" t="str">
        <f aca="false">IF(W983="","",CONCATENATE(" ",Q966," ",S983," ",U983," ",W983))</f>
        <v/>
      </c>
      <c r="AA983" s="3"/>
      <c r="AB983" s="3"/>
      <c r="AC983" s="3" t="str">
        <f aca="false">IF(W983="","",IF(W984="",CONCATENATE(" ",$Q$39," ",S983,$P$38," ",U983,$P$38," ",W983),CONCATENATE(", ",S983,$P$38," ",U983,$P$38," ",W983)))</f>
        <v/>
      </c>
      <c r="AD983" s="3"/>
      <c r="AE983" s="3" t="str">
        <f aca="false">IF(W983="","",CONCATENATE(" ",Q941," ",T983," ",V983," ",W983))</f>
        <v/>
      </c>
      <c r="AF983" s="3" t="str">
        <f aca="false">UPPER(AE983)</f>
        <v/>
      </c>
      <c r="AG983" s="3"/>
      <c r="AH983" s="3" t="str">
        <f aca="false">IF(W983="","",IF(W984="",CONCATENATE(" ",Q941," ",S983,P940," ",W983),CONCATENATE(", ",S983,P940," ",W983)))</f>
        <v/>
      </c>
      <c r="AI983" s="3"/>
      <c r="AJ983" s="1"/>
    </row>
    <row r="984" customFormat="false" ht="14.6" hidden="false" customHeight="false" outlineLevel="0" collapsed="false">
      <c r="A984" s="157" t="s">
        <v>373</v>
      </c>
      <c r="B984" s="157"/>
      <c r="C984" s="3"/>
      <c r="D984" s="3"/>
      <c r="E984" s="3"/>
      <c r="F984" s="3"/>
      <c r="G984" s="3"/>
      <c r="H984" s="3"/>
      <c r="I984" s="3"/>
      <c r="J984" s="3"/>
      <c r="K984" s="3"/>
      <c r="L984" s="3"/>
      <c r="M984" s="3"/>
      <c r="N984" s="3"/>
      <c r="O984" s="3"/>
      <c r="P984" s="3"/>
      <c r="Q984" s="3" t="str">
        <f aca="false">IF(A986="","",", ")</f>
        <v/>
      </c>
      <c r="R984" s="1"/>
      <c r="S984" s="39" t="str">
        <f aca="true">IF(OFFSET(INDIRECT(A938),4,0,1,1)="","",OFFSET(INDIRECT(A938),4,0,1,1))</f>
        <v/>
      </c>
      <c r="T984" s="39" t="str">
        <f aca="true">IF(OFFSET(INDIRECT(A938),4,1,1,1)="","",OFFSET(INDIRECT(A938),4,1,1,1))</f>
        <v/>
      </c>
      <c r="U984" s="3" t="str">
        <f aca="false">LEFT(T984,1)</f>
        <v/>
      </c>
      <c r="V984" s="39" t="str">
        <f aca="true">IF(OFFSET(INDIRECT(A938),4,2,1,1)="","",OFFSET(INDIRECT(A938),4,2,1,1))</f>
        <v/>
      </c>
      <c r="W984" s="39" t="str">
        <f aca="true">IF(OFFSET(INDIRECT(A938),4,3,1,1)="","",OFFSET(INDIRECT(A938),4,3,1,1))</f>
        <v/>
      </c>
      <c r="X984" s="3" t="str">
        <f aca="false">IF(W984="","",CONCATENATE(S984,P940," ",T984," ",W984))</f>
        <v/>
      </c>
      <c r="Y984" s="3"/>
      <c r="Z984" s="3" t="str">
        <f aca="false">IF(W984="","",CONCATENATE(" ",Q966," ",S984," ",U984," ",W984))</f>
        <v/>
      </c>
      <c r="AA984" s="3"/>
      <c r="AB984" s="3"/>
      <c r="AC984" s="3" t="str">
        <f aca="false">IF(W984="","",IF(W985="",CONCATENATE(" ",Q941," ",S984,P940," ",U984,P940," ",W984),CONCATENATE(", ",S984,P940," ",U984,P940," ",W984)))</f>
        <v/>
      </c>
      <c r="AD984" s="3"/>
      <c r="AE984" s="3" t="str">
        <f aca="false">IF(W984="","",CONCATENATE(" ",Q941," ",T984," ",V984," ",W984))</f>
        <v/>
      </c>
      <c r="AF984" s="3" t="str">
        <f aca="false">UPPER(AE984)</f>
        <v/>
      </c>
      <c r="AG984" s="3"/>
      <c r="AH984" s="3" t="str">
        <f aca="false">IF(W984="","",IF(W985="",CONCATENATE(" ",Q941," ",S984,P940," ",W984),CONCATENATE(", ",S984,P940," ",W984)))</f>
        <v/>
      </c>
      <c r="AI984" s="3"/>
      <c r="AJ984" s="1"/>
    </row>
    <row r="985" customFormat="false" ht="14.6" hidden="false" customHeight="false" outlineLevel="0" collapsed="false">
      <c r="A985" s="3" t="s">
        <v>25</v>
      </c>
      <c r="B985" s="3" t="s">
        <v>26</v>
      </c>
      <c r="C985" s="3" t="s">
        <v>27</v>
      </c>
      <c r="D985" s="3" t="s">
        <v>28</v>
      </c>
      <c r="E985" s="3" t="s">
        <v>29</v>
      </c>
      <c r="F985" s="3" t="s">
        <v>30</v>
      </c>
      <c r="G985" s="3" t="s">
        <v>31</v>
      </c>
      <c r="H985" s="3"/>
      <c r="I985" s="3" t="s">
        <v>359</v>
      </c>
      <c r="J985" s="3"/>
      <c r="K985" s="3"/>
      <c r="L985" s="3"/>
      <c r="M985" s="3"/>
      <c r="N985" s="3"/>
      <c r="O985" s="3"/>
      <c r="P985" s="3"/>
      <c r="Q985" s="3"/>
      <c r="R985" s="1"/>
      <c r="S985" s="39" t="str">
        <f aca="true">IF(OFFSET(INDIRECT(A938),5,0,1,1)="","",OFFSET(INDIRECT(A938),5,0,1,1))</f>
        <v/>
      </c>
      <c r="T985" s="39" t="str">
        <f aca="true">IF(OFFSET(INDIRECT(A938),5,1,1,1)="","",OFFSET(INDIRECT(A938),5,1,1,1))</f>
        <v/>
      </c>
      <c r="U985" s="3" t="str">
        <f aca="false">LEFT(T985,1)</f>
        <v/>
      </c>
      <c r="V985" s="39" t="str">
        <f aca="true">IF(OFFSET(INDIRECT(A938),5,2,1,1)="","",OFFSET(INDIRECT(A938),5,2,1,1))</f>
        <v/>
      </c>
      <c r="W985" s="39" t="str">
        <f aca="true">IF(OFFSET(INDIRECT(A938),5,3,1,1)="","",OFFSET(INDIRECT(A938),5,3,1,1))</f>
        <v/>
      </c>
      <c r="X985" s="3" t="str">
        <f aca="false">IF(W985="","",CONCATENATE(S985,P940," ",T985," ",W985))</f>
        <v/>
      </c>
      <c r="Y985" s="3"/>
      <c r="Z985" s="3" t="str">
        <f aca="false">IF(W985="","",CONCATENATE(" ",Q966," ",S985," ",U985," ",W985))</f>
        <v/>
      </c>
      <c r="AA985" s="3"/>
      <c r="AB985" s="3"/>
      <c r="AC985" s="3" t="str">
        <f aca="false">IF(W985="","",IF(W986="",CONCATENATE(" ",Q941," ",S985,P940," ",U985,P940," ",W985),CONCATENATE(", ",S985,P940," ",U985,P940," ",W985)))</f>
        <v/>
      </c>
      <c r="AD985" s="3"/>
      <c r="AE985" s="3" t="str">
        <f aca="false">IF(W985="","",CONCATENATE(" ",Q941," ",T985," ",V985," ",W985))</f>
        <v/>
      </c>
      <c r="AF985" s="3" t="str">
        <f aca="false">UPPER(AE985)</f>
        <v/>
      </c>
      <c r="AG985" s="3"/>
      <c r="AH985" s="3" t="str">
        <f aca="false">IF(W985="","",IF(W986="",CONCATENATE(" ",Q941," ",S985,P940," ",W985),CONCATENATE(", ",S985,P940," ",W985)))</f>
        <v/>
      </c>
      <c r="AI985" s="3"/>
      <c r="AJ985" s="1"/>
    </row>
    <row r="986" customFormat="false" ht="15" hidden="false" customHeight="true" outlineLevel="0" collapsed="false">
      <c r="A986" s="39" t="str">
        <f aca="false">IF(Form!$B$61="","",Form!$B$61)</f>
        <v/>
      </c>
      <c r="B986" s="39" t="str">
        <f aca="false">IF(Form!$C$61="","",Form!$C$61)</f>
        <v/>
      </c>
      <c r="C986" s="39" t="str">
        <f aca="false">IF(Form!$D$61="","",Form!$D$61)</f>
        <v/>
      </c>
      <c r="D986" s="39" t="str">
        <f aca="false">IF(Form!$E$61="","",Form!$E$61)</f>
        <v/>
      </c>
      <c r="E986" s="39" t="str">
        <f aca="false">IF(Form!$F$61="","",Form!$F$61)</f>
        <v/>
      </c>
      <c r="F986" s="39" t="str">
        <f aca="false">IF(Form!$G$61="","",Form!$G$61)</f>
        <v/>
      </c>
      <c r="G986" s="39" t="str">
        <f aca="false">IF(Form!$H$61="","",Form!$H$61)</f>
        <v/>
      </c>
      <c r="H986" s="3"/>
      <c r="I986" s="171" t="str">
        <f aca="false">CONCATENATE(IF(A986="","",A986),IF(B986="","",B986),IF(C986="","",C986),IF(D986="","",D986),IF(E986="","",E986),IF(F986="","",F986),IF(G986="","",G986))</f>
        <v/>
      </c>
      <c r="J986" s="171"/>
      <c r="K986" s="171"/>
      <c r="L986" s="171"/>
      <c r="M986" s="171"/>
      <c r="N986" s="171"/>
      <c r="O986" s="171"/>
      <c r="P986" s="113"/>
      <c r="Q986" s="113"/>
      <c r="R986" s="1"/>
      <c r="S986" s="39" t="str">
        <f aca="true">IF(OFFSET(INDIRECT(A938),6,0,1,1)="","",OFFSET(INDIRECT(A938),6,0,1,1))</f>
        <v/>
      </c>
      <c r="T986" s="39" t="str">
        <f aca="true">IF(OFFSET(INDIRECT(A938),6,1,1,1)="","",OFFSET(INDIRECT(A938),6,1,1,1))</f>
        <v/>
      </c>
      <c r="U986" s="3" t="str">
        <f aca="false">LEFT(T986,1)</f>
        <v/>
      </c>
      <c r="V986" s="39" t="str">
        <f aca="true">IF(OFFSET(INDIRECT(A938),6,2,1,1)="","",OFFSET(INDIRECT(A938),6,2,1,1))</f>
        <v/>
      </c>
      <c r="W986" s="39" t="str">
        <f aca="true">IF(OFFSET(INDIRECT(A938),6,3,1,1)="","",OFFSET(INDIRECT(A938),6,3,1,1))</f>
        <v/>
      </c>
      <c r="X986" s="3" t="str">
        <f aca="false">IF(W986="","",CONCATENATE(S986,P940," ",T986," ",W986))</f>
        <v/>
      </c>
      <c r="Y986" s="3"/>
      <c r="Z986" s="3" t="str">
        <f aca="false">IF(W986="","",CONCATENATE(" ",Q966," ",S986," ",U986," ",W986))</f>
        <v/>
      </c>
      <c r="AA986" s="3"/>
      <c r="AB986" s="3"/>
      <c r="AC986" s="3" t="str">
        <f aca="false">IF(W986="","",IF(W987="",CONCATENATE(" ",Q941," ",S986,P940," ",U986,P940," ",W986),CONCATENATE(", ",S986,P940," ",U986,P940," ",W986)))</f>
        <v/>
      </c>
      <c r="AD986" s="3"/>
      <c r="AE986" s="3" t="str">
        <f aca="false">IF(W986="","",CONCATENATE(" ",Q941," ",T986," ",V986," ",W986))</f>
        <v/>
      </c>
      <c r="AF986" s="3" t="str">
        <f aca="false">UPPER(AE986)</f>
        <v/>
      </c>
      <c r="AG986" s="3"/>
      <c r="AH986" s="3" t="str">
        <f aca="false">IF(W986="","",IF(W987="",CONCATENATE(" ",Q941," ",S986,P940," ",W986),CONCATENATE(", ",S986,P940," ",W986)))</f>
        <v/>
      </c>
      <c r="AI986" s="3"/>
      <c r="AJ986" s="1"/>
    </row>
    <row r="987" customFormat="false" ht="14.6" hidden="false" customHeight="false" outlineLevel="0" collapsed="false">
      <c r="A987" s="3"/>
      <c r="B987" s="3"/>
      <c r="C987" s="3"/>
      <c r="D987" s="3"/>
      <c r="E987" s="3"/>
      <c r="F987" s="3"/>
      <c r="G987" s="3"/>
      <c r="H987" s="3"/>
      <c r="I987" s="3"/>
      <c r="J987" s="3"/>
      <c r="K987" s="3"/>
      <c r="L987" s="174"/>
      <c r="M987" s="174"/>
      <c r="N987" s="3"/>
      <c r="O987" s="3"/>
      <c r="P987" s="3"/>
      <c r="Q987" s="3"/>
      <c r="R987" s="1"/>
      <c r="S987" s="184" t="str">
        <f aca="true">IF(OFFSET(INDIRECT(A938),55,0,1,1)="","",OFFSET(INDIRECT(A938),55,0,1,1))</f>
        <v/>
      </c>
      <c r="T987" s="184"/>
    </row>
    <row r="988" customFormat="false" ht="14.6" hidden="false" customHeight="false" outlineLevel="0" collapsed="false">
      <c r="A988" s="3"/>
      <c r="B988" s="3"/>
      <c r="C988" s="3"/>
      <c r="D988" s="3"/>
      <c r="E988" s="3"/>
      <c r="F988" s="3"/>
      <c r="G988" s="3"/>
      <c r="H988" s="3"/>
      <c r="I988" s="3" t="s">
        <v>360</v>
      </c>
      <c r="J988" s="3"/>
      <c r="K988" s="3"/>
      <c r="L988" s="174"/>
      <c r="M988" s="174"/>
      <c r="N988" s="3"/>
      <c r="O988" s="3"/>
      <c r="P988" s="3"/>
      <c r="Q988" s="3"/>
      <c r="R988" s="1"/>
      <c r="S988" s="184" t="str">
        <f aca="true">IF(OFFSET(INDIRECT(A938),63,3,1,1)="","",OFFSET(INDIRECT(A938),63,3,1,1))</f>
        <v/>
      </c>
      <c r="T988" s="184"/>
    </row>
    <row r="989" customFormat="false" ht="15" hidden="false" customHeight="true" outlineLevel="0" collapsed="false">
      <c r="A989" s="3"/>
      <c r="B989" s="3"/>
      <c r="C989" s="3"/>
      <c r="D989" s="3"/>
      <c r="E989" s="3"/>
      <c r="F989" s="3"/>
      <c r="G989" s="3"/>
      <c r="H989" s="3"/>
      <c r="I989" s="176" t="str">
        <f aca="false">CONCATENATE(IF(A986="","",A986),IF(A986="","",CHAR(10)),IF(B986="","",B986),IF(C986="","",C986),IF(C986="","",CHAR(10)),IF(D986="","",D986),IF(D986="","",CHAR(10)),IF(E986="","",E986),IF(E986="","",CHAR(10)),IF(F986="","",F986),IF(F986="","",CHAR(10)),IF(G986="","",G986))</f>
        <v/>
      </c>
      <c r="J989" s="176"/>
      <c r="K989" s="176"/>
      <c r="L989" s="174"/>
      <c r="M989" s="174"/>
      <c r="N989" s="3"/>
      <c r="O989" s="3"/>
      <c r="P989" s="3"/>
      <c r="Q989" s="3"/>
      <c r="R989" s="1"/>
      <c r="S989" s="184" t="str">
        <f aca="true">IF(OFFSET(INDIRECT(A938),83,5,1,1)="","",OFFSET(INDIRECT(A938),83,5,1,1))</f>
        <v/>
      </c>
      <c r="T989" s="184"/>
    </row>
    <row r="990" customFormat="false" ht="14.6" hidden="false" customHeight="false" outlineLevel="0" collapsed="false">
      <c r="A990" s="3"/>
      <c r="B990" s="3"/>
      <c r="C990" s="3"/>
      <c r="D990" s="3"/>
      <c r="E990" s="3"/>
      <c r="F990" s="3"/>
      <c r="G990" s="3"/>
      <c r="H990" s="3"/>
      <c r="I990" s="176"/>
      <c r="J990" s="176"/>
      <c r="K990" s="176"/>
      <c r="L990" s="174"/>
      <c r="M990" s="174"/>
      <c r="N990" s="3"/>
      <c r="O990" s="3"/>
      <c r="P990" s="3"/>
      <c r="Q990" s="3"/>
      <c r="R990" s="1"/>
      <c r="S990" s="184"/>
      <c r="T990" s="184"/>
    </row>
    <row r="991" customFormat="false" ht="14.6" hidden="false" customHeight="false" outlineLevel="0" collapsed="false">
      <c r="A991" s="3"/>
      <c r="B991" s="3"/>
      <c r="C991" s="3"/>
      <c r="D991" s="3"/>
      <c r="E991" s="3"/>
      <c r="F991" s="3"/>
      <c r="G991" s="3"/>
      <c r="H991" s="3"/>
      <c r="I991" s="176"/>
      <c r="J991" s="176"/>
      <c r="K991" s="176"/>
      <c r="L991" s="174"/>
      <c r="M991" s="174"/>
      <c r="N991" s="3"/>
      <c r="O991" s="3"/>
      <c r="P991" s="3"/>
      <c r="Q991" s="3"/>
      <c r="R991" s="1"/>
      <c r="S991" s="185" t="str">
        <f aca="false">CONCATENATE(IF(S987="","",CONCATENATE(S987,", ")),IF(S988="","",CONCATENATE(S988,", ")),IF(S989="","",CONCATENATE(S989,", ")))</f>
        <v/>
      </c>
      <c r="T991" s="185"/>
      <c r="U991" s="185"/>
      <c r="V991" s="185"/>
      <c r="W991" s="185"/>
      <c r="X991" s="185"/>
    </row>
    <row r="992" customFormat="false" ht="14.6" hidden="false" customHeight="false" outlineLevel="0" collapsed="false">
      <c r="A992" s="3"/>
      <c r="B992" s="3"/>
      <c r="C992" s="3"/>
      <c r="D992" s="3"/>
      <c r="E992" s="3"/>
      <c r="F992" s="3"/>
      <c r="G992" s="3"/>
      <c r="H992" s="3"/>
      <c r="I992" s="176"/>
      <c r="J992" s="176"/>
      <c r="K992" s="176"/>
      <c r="L992" s="3"/>
      <c r="M992" s="3"/>
      <c r="N992" s="3"/>
      <c r="O992" s="3"/>
      <c r="P992" s="3"/>
      <c r="Q992" s="3"/>
      <c r="R992" s="1"/>
    </row>
    <row r="993" customFormat="false" ht="14.6" hidden="false" customHeight="false" outlineLevel="0" collapsed="false">
      <c r="A993" s="3"/>
      <c r="B993" s="3"/>
      <c r="C993" s="3"/>
      <c r="D993" s="3"/>
      <c r="E993" s="3"/>
      <c r="F993" s="3"/>
      <c r="G993" s="3"/>
      <c r="H993" s="3"/>
      <c r="I993" s="176"/>
      <c r="J993" s="176"/>
      <c r="K993" s="176"/>
      <c r="L993" s="3"/>
      <c r="M993" s="3"/>
      <c r="N993" s="3"/>
      <c r="O993" s="3"/>
      <c r="P993" s="3"/>
      <c r="Q993" s="3"/>
      <c r="R993" s="1"/>
    </row>
    <row r="994" customFormat="false" ht="14.6" hidden="false" customHeight="false" outlineLevel="0" collapsed="false">
      <c r="A994" s="3"/>
      <c r="B994" s="3"/>
      <c r="C994" s="3"/>
      <c r="D994" s="3"/>
      <c r="E994" s="3"/>
      <c r="F994" s="3"/>
      <c r="G994" s="3"/>
      <c r="H994" s="3"/>
      <c r="I994" s="176"/>
      <c r="J994" s="176"/>
      <c r="K994" s="176"/>
      <c r="L994" s="3"/>
      <c r="M994" s="3"/>
      <c r="N994" s="3"/>
      <c r="O994" s="3"/>
      <c r="P994" s="3"/>
      <c r="Q994" s="3"/>
      <c r="R994" s="1"/>
    </row>
    <row r="995" customFormat="false" ht="14.6" hidden="false" customHeight="false" outlineLevel="0" collapsed="false">
      <c r="A995" s="3"/>
      <c r="B995" s="3"/>
      <c r="C995" s="3"/>
      <c r="D995" s="3"/>
      <c r="E995" s="3"/>
      <c r="F995" s="3"/>
      <c r="G995" s="3"/>
      <c r="H995" s="3"/>
      <c r="I995" s="174"/>
      <c r="J995" s="174"/>
      <c r="K995" s="174"/>
      <c r="L995" s="3"/>
      <c r="M995" s="3"/>
      <c r="N995" s="3"/>
      <c r="O995" s="3"/>
      <c r="P995" s="3"/>
      <c r="Q995" s="3"/>
      <c r="R995" s="1"/>
    </row>
    <row r="996" customFormat="false" ht="14.6" hidden="false" customHeight="false" outlineLevel="0" collapsed="false">
      <c r="A996" s="157" t="s">
        <v>374</v>
      </c>
      <c r="B996" s="157"/>
      <c r="C996" s="3"/>
      <c r="D996" s="3"/>
      <c r="E996" s="3"/>
      <c r="F996" s="3"/>
      <c r="G996" s="3"/>
      <c r="H996" s="3"/>
      <c r="I996" s="3"/>
      <c r="J996" s="3"/>
      <c r="K996" s="3"/>
      <c r="L996" s="3"/>
      <c r="M996" s="3"/>
      <c r="N996" s="3"/>
      <c r="O996" s="3"/>
      <c r="P996" s="3"/>
      <c r="Q996" s="3" t="str">
        <f aca="false">IF(A998="","",", ")</f>
        <v>,</v>
      </c>
      <c r="R996" s="1"/>
    </row>
    <row r="997" customFormat="false" ht="14.6" hidden="false" customHeight="false" outlineLevel="0" collapsed="false">
      <c r="A997" s="3" t="s">
        <v>25</v>
      </c>
      <c r="B997" s="3" t="s">
        <v>26</v>
      </c>
      <c r="C997" s="3" t="s">
        <v>27</v>
      </c>
      <c r="D997" s="3" t="s">
        <v>28</v>
      </c>
      <c r="E997" s="3" t="s">
        <v>29</v>
      </c>
      <c r="F997" s="3" t="s">
        <v>30</v>
      </c>
      <c r="G997" s="3" t="s">
        <v>31</v>
      </c>
      <c r="H997" s="3"/>
      <c r="I997" s="3" t="s">
        <v>359</v>
      </c>
      <c r="J997" s="3"/>
      <c r="K997" s="3"/>
      <c r="L997" s="3"/>
      <c r="M997" s="3"/>
      <c r="N997" s="3"/>
      <c r="O997" s="3"/>
      <c r="P997" s="3"/>
      <c r="Q997" s="3"/>
      <c r="R997" s="1"/>
    </row>
    <row r="998" customFormat="false" ht="15" hidden="false" customHeight="true" outlineLevel="0" collapsed="false">
      <c r="A998" s="39" t="str">
        <f aca="false">IF(Form!$B$65="","",Form!$B$65)</f>
        <v>Third Surveyor</v>
      </c>
      <c r="B998" s="39" t="str">
        <f aca="false">IF(Form!$C$65="","",Form!$C$65)</f>
        <v/>
      </c>
      <c r="C998" s="39" t="str">
        <f aca="false">IF(Form!$D$65="","",Form!$D$65)</f>
        <v/>
      </c>
      <c r="D998" s="39" t="str">
        <f aca="false">IF(Form!$E$65="","",Form!$E$65)</f>
        <v/>
      </c>
      <c r="E998" s="39" t="str">
        <f aca="false">IF(Form!$F$65="","",Form!$F$65)</f>
        <v/>
      </c>
      <c r="F998" s="39" t="str">
        <f aca="false">IF(Form!$G$65="","",Form!$G$65)</f>
        <v/>
      </c>
      <c r="G998" s="39" t="str">
        <f aca="false">IF(Form!$H$65="","",Form!$H$65)</f>
        <v/>
      </c>
      <c r="H998" s="3"/>
      <c r="I998" s="171" t="str">
        <f aca="false">CONCATENATE(IF(A998="","",A998),IF(B998="","",B998),IF(C998="","",C998),IF(D998="","",D998),IF(E998="","",E998),IF(F998="","",F998),IF(G998="","",G998))</f>
        <v>Third Surveyor</v>
      </c>
      <c r="J998" s="171"/>
      <c r="K998" s="171"/>
      <c r="L998" s="171"/>
      <c r="M998" s="171"/>
      <c r="N998" s="171"/>
      <c r="O998" s="171"/>
      <c r="P998" s="113"/>
      <c r="Q998" s="113"/>
      <c r="R998" s="1"/>
    </row>
    <row r="999" customFormat="false" ht="14.6" hidden="false" customHeight="false" outlineLevel="0" collapsed="false">
      <c r="A999" s="3"/>
      <c r="B999" s="3"/>
      <c r="C999" s="3"/>
      <c r="D999" s="3"/>
      <c r="E999" s="3"/>
      <c r="F999" s="3"/>
      <c r="G999" s="3"/>
      <c r="H999" s="3"/>
      <c r="I999" s="3"/>
      <c r="J999" s="3"/>
      <c r="K999" s="3"/>
      <c r="L999" s="174"/>
      <c r="M999" s="174"/>
      <c r="N999" s="3"/>
      <c r="O999" s="3"/>
      <c r="P999" s="3"/>
      <c r="Q999" s="3"/>
      <c r="R999" s="1"/>
    </row>
    <row r="1000" customFormat="false" ht="14.6" hidden="false" customHeight="false" outlineLevel="0" collapsed="false">
      <c r="A1000" s="3"/>
      <c r="B1000" s="3"/>
      <c r="C1000" s="3"/>
      <c r="D1000" s="3"/>
      <c r="E1000" s="3"/>
      <c r="F1000" s="3"/>
      <c r="G1000" s="3"/>
      <c r="H1000" s="3"/>
      <c r="I1000" s="3" t="s">
        <v>360</v>
      </c>
      <c r="J1000" s="3"/>
      <c r="K1000" s="3"/>
      <c r="L1000" s="174"/>
      <c r="M1000" s="174"/>
      <c r="N1000" s="3"/>
      <c r="O1000" s="3"/>
      <c r="P1000" s="3"/>
      <c r="Q1000" s="3"/>
      <c r="R1000" s="1"/>
    </row>
    <row r="1001" customFormat="false" ht="15" hidden="false" customHeight="true" outlineLevel="0" collapsed="false">
      <c r="A1001" s="3"/>
      <c r="B1001" s="3"/>
      <c r="C1001" s="3"/>
      <c r="D1001" s="3"/>
      <c r="E1001" s="3"/>
      <c r="F1001" s="3"/>
      <c r="G1001" s="3"/>
      <c r="H1001" s="3"/>
      <c r="I1001" s="176" t="str">
        <f aca="false">CONCATENATE(IF(A998="","",A998),IF(A998="","",CHAR(10)),IF(B998="","",B998),IF(C998="","",C998),IF(C998="","",CHAR(10)),IF(D998="","",D998),IF(D998="","",CHAR(10)),IF(E998="","",E998),IF(E998="","",CHAR(10)),IF(F998="","",F998),IF(F998="","",CHAR(10)),IF(G998="","",G998))</f>
        <v>Third Surveyor</v>
      </c>
      <c r="J1001" s="176"/>
      <c r="K1001" s="176"/>
      <c r="L1001" s="174"/>
      <c r="M1001" s="174"/>
      <c r="N1001" s="3"/>
      <c r="O1001" s="3"/>
      <c r="P1001" s="3"/>
      <c r="Q1001" s="3"/>
      <c r="R1001" s="1"/>
    </row>
    <row r="1002" customFormat="false" ht="14.6" hidden="false" customHeight="false" outlineLevel="0" collapsed="false">
      <c r="A1002" s="3"/>
      <c r="B1002" s="3"/>
      <c r="C1002" s="3"/>
      <c r="D1002" s="3"/>
      <c r="E1002" s="3"/>
      <c r="F1002" s="3"/>
      <c r="G1002" s="3"/>
      <c r="H1002" s="3"/>
      <c r="I1002" s="176"/>
      <c r="J1002" s="176"/>
      <c r="K1002" s="176"/>
      <c r="L1002" s="174"/>
      <c r="M1002" s="174"/>
      <c r="N1002" s="3"/>
      <c r="O1002" s="3"/>
      <c r="P1002" s="3"/>
      <c r="Q1002" s="3"/>
      <c r="R1002" s="1"/>
    </row>
    <row r="1003" customFormat="false" ht="14.6" hidden="false" customHeight="false" outlineLevel="0" collapsed="false">
      <c r="A1003" s="3"/>
      <c r="B1003" s="3"/>
      <c r="C1003" s="3"/>
      <c r="D1003" s="3"/>
      <c r="E1003" s="3"/>
      <c r="F1003" s="3"/>
      <c r="G1003" s="3"/>
      <c r="H1003" s="3"/>
      <c r="I1003" s="176"/>
      <c r="J1003" s="176"/>
      <c r="K1003" s="176"/>
      <c r="L1003" s="174"/>
      <c r="M1003" s="174"/>
      <c r="N1003" s="3"/>
      <c r="O1003" s="3"/>
      <c r="P1003" s="3"/>
      <c r="Q1003" s="3"/>
      <c r="R1003" s="1"/>
    </row>
    <row r="1004" customFormat="false" ht="14.6" hidden="false" customHeight="false" outlineLevel="0" collapsed="false">
      <c r="A1004" s="3"/>
      <c r="B1004" s="3"/>
      <c r="C1004" s="3"/>
      <c r="D1004" s="3"/>
      <c r="E1004" s="3"/>
      <c r="F1004" s="3"/>
      <c r="G1004" s="3"/>
      <c r="H1004" s="3"/>
      <c r="I1004" s="176"/>
      <c r="J1004" s="176"/>
      <c r="K1004" s="176"/>
      <c r="L1004" s="3"/>
      <c r="M1004" s="3"/>
      <c r="N1004" s="3"/>
      <c r="O1004" s="3"/>
      <c r="P1004" s="3"/>
      <c r="Q1004" s="3"/>
      <c r="R1004" s="1"/>
    </row>
    <row r="1005" customFormat="false" ht="14.6" hidden="false" customHeight="false" outlineLevel="0" collapsed="false">
      <c r="A1005" s="3"/>
      <c r="B1005" s="3"/>
      <c r="C1005" s="3"/>
      <c r="D1005" s="3"/>
      <c r="E1005" s="3"/>
      <c r="F1005" s="3"/>
      <c r="G1005" s="3"/>
      <c r="H1005" s="3"/>
      <c r="I1005" s="176"/>
      <c r="J1005" s="176"/>
      <c r="K1005" s="176"/>
      <c r="L1005" s="3"/>
      <c r="M1005" s="3"/>
      <c r="N1005" s="3"/>
      <c r="O1005" s="3"/>
      <c r="P1005" s="3"/>
      <c r="Q1005" s="3"/>
      <c r="R1005" s="1"/>
    </row>
    <row r="1006" customFormat="false" ht="14.6" hidden="false" customHeight="false" outlineLevel="0" collapsed="false">
      <c r="A1006" s="3"/>
      <c r="B1006" s="3"/>
      <c r="C1006" s="3"/>
      <c r="D1006" s="3"/>
      <c r="E1006" s="3"/>
      <c r="F1006" s="3"/>
      <c r="G1006" s="3"/>
      <c r="H1006" s="3"/>
      <c r="I1006" s="176"/>
      <c r="J1006" s="176"/>
      <c r="K1006" s="176"/>
      <c r="L1006" s="3"/>
      <c r="M1006" s="3"/>
      <c r="N1006" s="3"/>
      <c r="O1006" s="3"/>
      <c r="P1006" s="3"/>
      <c r="Q1006" s="3"/>
      <c r="R1006" s="1"/>
    </row>
    <row r="1007" customFormat="false" ht="14.6" hidden="false" customHeight="false" outlineLevel="0" collapsed="false">
      <c r="A1007" s="3"/>
      <c r="B1007" s="3"/>
      <c r="C1007" s="3"/>
      <c r="D1007" s="3"/>
      <c r="E1007" s="3"/>
      <c r="F1007" s="3"/>
      <c r="G1007" s="3"/>
      <c r="H1007" s="3"/>
      <c r="I1007" s="174"/>
      <c r="J1007" s="174"/>
      <c r="K1007" s="174"/>
      <c r="L1007" s="3"/>
      <c r="M1007" s="3"/>
      <c r="N1007" s="3"/>
      <c r="O1007" s="3"/>
      <c r="P1007" s="3"/>
      <c r="Q1007" s="3"/>
      <c r="R1007" s="1"/>
    </row>
    <row r="1008" customFormat="false" ht="14.6" hidden="false" customHeight="false" outlineLevel="0" collapsed="false">
      <c r="A1008" s="157" t="s">
        <v>375</v>
      </c>
      <c r="B1008" s="157"/>
      <c r="C1008" s="3"/>
      <c r="D1008" s="3"/>
      <c r="E1008" s="3"/>
      <c r="F1008" s="3"/>
      <c r="G1008" s="3"/>
      <c r="H1008" s="3"/>
      <c r="I1008" s="3"/>
      <c r="J1008" s="3"/>
      <c r="K1008" s="3"/>
      <c r="L1008" s="3"/>
      <c r="M1008" s="3"/>
      <c r="N1008" s="3"/>
      <c r="O1008" s="3"/>
      <c r="P1008" s="3"/>
      <c r="Q1008" s="3" t="str">
        <f aca="false">IF(A1010="","",", ")</f>
        <v>,</v>
      </c>
      <c r="R1008" s="1"/>
    </row>
    <row r="1009" customFormat="false" ht="14.6" hidden="false" customHeight="false" outlineLevel="0" collapsed="false">
      <c r="A1009" s="3" t="s">
        <v>25</v>
      </c>
      <c r="B1009" s="3" t="s">
        <v>26</v>
      </c>
      <c r="C1009" s="3" t="s">
        <v>27</v>
      </c>
      <c r="D1009" s="3" t="s">
        <v>28</v>
      </c>
      <c r="E1009" s="3" t="s">
        <v>29</v>
      </c>
      <c r="F1009" s="3" t="s">
        <v>30</v>
      </c>
      <c r="G1009" s="3" t="s">
        <v>31</v>
      </c>
      <c r="H1009" s="3"/>
      <c r="I1009" s="3" t="s">
        <v>359</v>
      </c>
      <c r="J1009" s="3"/>
      <c r="K1009" s="3"/>
      <c r="L1009" s="3"/>
      <c r="M1009" s="3"/>
      <c r="N1009" s="3"/>
      <c r="O1009" s="3"/>
      <c r="P1009" s="3"/>
      <c r="Q1009" s="3"/>
      <c r="R1009" s="1"/>
    </row>
    <row r="1010" customFormat="false" ht="15" hidden="false" customHeight="true" outlineLevel="0" collapsed="false">
      <c r="A1010" s="39" t="str">
        <f aca="false">IF(Form!$B$69="","",Form!$B$69)</f>
        <v>Company</v>
      </c>
      <c r="B1010" s="39" t="str">
        <f aca="false">IF(Form!$C$69="","",Form!$C$69)</f>
        <v>House No</v>
      </c>
      <c r="C1010" s="39" t="str">
        <f aca="false">IF(Form!$D$69="","",Form!$D$69)</f>
        <v>Road</v>
      </c>
      <c r="D1010" s="39" t="str">
        <f aca="false">IF(Form!$E$69="","",Form!$E$69)</f>
        <v>Spare</v>
      </c>
      <c r="E1010" s="39" t="str">
        <f aca="false">IF(Form!$F$69="","",Form!$F$69)</f>
        <v>Town</v>
      </c>
      <c r="F1010" s="39" t="str">
        <f aca="false">IF(Form!$G$69="","",Form!$G$69)</f>
        <v>County</v>
      </c>
      <c r="G1010" s="39" t="str">
        <f aca="false">IF(Form!$H$69="","",Form!$H$69)</f>
        <v>Post Code</v>
      </c>
      <c r="H1010" s="3"/>
      <c r="I1010" s="171" t="str">
        <f aca="false">CONCATENATE(IF(A1010="","",A1010),IF(B1010="","",B1010),IF(C1010="","",C1010),IF(D1010="","",D1010),IF(E1010="","",E1010),IF(F1010="","",F1010),IF(G1010="","",G1010))</f>
        <v>CompanyHouse NoRoadSpareTownCountyPost Code</v>
      </c>
      <c r="J1010" s="171"/>
      <c r="K1010" s="171"/>
      <c r="L1010" s="171"/>
      <c r="M1010" s="171"/>
      <c r="N1010" s="171"/>
      <c r="O1010" s="171"/>
      <c r="P1010" s="113"/>
      <c r="Q1010" s="113"/>
      <c r="R1010" s="1"/>
    </row>
    <row r="1011" customFormat="false" ht="14.6" hidden="false" customHeight="false" outlineLevel="0" collapsed="false">
      <c r="A1011" s="3"/>
      <c r="B1011" s="3"/>
      <c r="C1011" s="3"/>
      <c r="D1011" s="3"/>
      <c r="E1011" s="3"/>
      <c r="F1011" s="3"/>
      <c r="G1011" s="3"/>
      <c r="H1011" s="3"/>
      <c r="I1011" s="3"/>
      <c r="J1011" s="3"/>
      <c r="K1011" s="3"/>
      <c r="L1011" s="174"/>
      <c r="M1011" s="174"/>
      <c r="N1011" s="3"/>
      <c r="O1011" s="3"/>
      <c r="P1011" s="3"/>
      <c r="Q1011" s="3"/>
      <c r="R1011" s="1"/>
    </row>
    <row r="1012" customFormat="false" ht="14.6" hidden="false" customHeight="false" outlineLevel="0" collapsed="false">
      <c r="A1012" s="3"/>
      <c r="B1012" s="3"/>
      <c r="C1012" s="3"/>
      <c r="D1012" s="3"/>
      <c r="E1012" s="3"/>
      <c r="F1012" s="3"/>
      <c r="G1012" s="3"/>
      <c r="H1012" s="3"/>
      <c r="I1012" s="3" t="s">
        <v>360</v>
      </c>
      <c r="J1012" s="3"/>
      <c r="K1012" s="3"/>
      <c r="L1012" s="174"/>
      <c r="M1012" s="174"/>
      <c r="N1012" s="3"/>
      <c r="O1012" s="3"/>
      <c r="P1012" s="3"/>
      <c r="Q1012" s="3"/>
      <c r="R1012" s="1"/>
    </row>
    <row r="1013" customFormat="false" ht="15" hidden="false" customHeight="true" outlineLevel="0" collapsed="false">
      <c r="A1013" s="3"/>
      <c r="B1013" s="3"/>
      <c r="C1013" s="3"/>
      <c r="D1013" s="3"/>
      <c r="E1013" s="3"/>
      <c r="F1013" s="3"/>
      <c r="G1013" s="3"/>
      <c r="H1013" s="3"/>
      <c r="I1013" s="176" t="str">
        <f aca="false">CONCATENATE(IF(A1010="","",A1010),IF(A1010="","",CHAR(10)),IF(B1010="","",B1010),IF(C1010="","",C1010),IF(C1010="","",CHAR(10)),IF(D1010="","",D1010),IF(D1010="","",CHAR(10)),IF(E1010="","",E1010),IF(E1010="","",CHAR(10)),IF(F1010="","",F1010),IF(F1010="","",CHAR(10)),IF(G1010="","",G1010))</f>
        <v>Company
House NoRoad
Spare
Town
County
Post Code</v>
      </c>
      <c r="J1013" s="176"/>
      <c r="K1013" s="176"/>
      <c r="L1013" s="174"/>
      <c r="M1013" s="174"/>
      <c r="N1013" s="3"/>
      <c r="O1013" s="3"/>
      <c r="P1013" s="3"/>
      <c r="Q1013" s="3"/>
      <c r="R1013" s="1"/>
    </row>
    <row r="1014" customFormat="false" ht="14.6" hidden="false" customHeight="false" outlineLevel="0" collapsed="false">
      <c r="A1014" s="3"/>
      <c r="B1014" s="3"/>
      <c r="C1014" s="3"/>
      <c r="D1014" s="3"/>
      <c r="E1014" s="3"/>
      <c r="F1014" s="3"/>
      <c r="G1014" s="3"/>
      <c r="H1014" s="3"/>
      <c r="I1014" s="176"/>
      <c r="J1014" s="176"/>
      <c r="K1014" s="176"/>
      <c r="L1014" s="174"/>
      <c r="M1014" s="174"/>
      <c r="N1014" s="3"/>
      <c r="O1014" s="3"/>
      <c r="P1014" s="3"/>
      <c r="Q1014" s="3"/>
      <c r="R1014" s="1"/>
    </row>
    <row r="1015" customFormat="false" ht="14.6" hidden="false" customHeight="false" outlineLevel="0" collapsed="false">
      <c r="A1015" s="3"/>
      <c r="B1015" s="3"/>
      <c r="C1015" s="3"/>
      <c r="D1015" s="3"/>
      <c r="E1015" s="3"/>
      <c r="F1015" s="3"/>
      <c r="G1015" s="3"/>
      <c r="H1015" s="3"/>
      <c r="I1015" s="176"/>
      <c r="J1015" s="176"/>
      <c r="K1015" s="176"/>
      <c r="L1015" s="174"/>
      <c r="M1015" s="174"/>
      <c r="N1015" s="3"/>
      <c r="O1015" s="3"/>
      <c r="P1015" s="3"/>
      <c r="Q1015" s="3"/>
      <c r="R1015" s="1"/>
    </row>
    <row r="1016" customFormat="false" ht="14.6" hidden="false" customHeight="false" outlineLevel="0" collapsed="false">
      <c r="A1016" s="3"/>
      <c r="B1016" s="3"/>
      <c r="C1016" s="3"/>
      <c r="D1016" s="3"/>
      <c r="E1016" s="3"/>
      <c r="F1016" s="3"/>
      <c r="G1016" s="3"/>
      <c r="H1016" s="3"/>
      <c r="I1016" s="176"/>
      <c r="J1016" s="176"/>
      <c r="K1016" s="176"/>
      <c r="L1016" s="3"/>
      <c r="M1016" s="3"/>
      <c r="N1016" s="3"/>
      <c r="O1016" s="3"/>
      <c r="P1016" s="3"/>
      <c r="Q1016" s="3"/>
      <c r="R1016" s="1"/>
    </row>
    <row r="1017" customFormat="false" ht="14.6" hidden="false" customHeight="false" outlineLevel="0" collapsed="false">
      <c r="A1017" s="3"/>
      <c r="B1017" s="3"/>
      <c r="C1017" s="3"/>
      <c r="D1017" s="3"/>
      <c r="E1017" s="3"/>
      <c r="F1017" s="3"/>
      <c r="G1017" s="3"/>
      <c r="H1017" s="3"/>
      <c r="I1017" s="176"/>
      <c r="J1017" s="176"/>
      <c r="K1017" s="176"/>
      <c r="L1017" s="3"/>
      <c r="M1017" s="3"/>
      <c r="N1017" s="3"/>
      <c r="O1017" s="3"/>
      <c r="P1017" s="3"/>
      <c r="Q1017" s="3"/>
      <c r="R1017" s="1"/>
    </row>
    <row r="1018" customFormat="false" ht="14.6" hidden="false" customHeight="false" outlineLevel="0" collapsed="false">
      <c r="A1018" s="3"/>
      <c r="B1018" s="3"/>
      <c r="C1018" s="3"/>
      <c r="D1018" s="3"/>
      <c r="E1018" s="3"/>
      <c r="F1018" s="3"/>
      <c r="G1018" s="3"/>
      <c r="H1018" s="3"/>
      <c r="I1018" s="176"/>
      <c r="J1018" s="176"/>
      <c r="K1018" s="176"/>
      <c r="L1018" s="3"/>
      <c r="M1018" s="3"/>
      <c r="N1018" s="3"/>
      <c r="O1018" s="3"/>
      <c r="P1018" s="3"/>
      <c r="Q1018" s="3"/>
      <c r="R1018" s="1"/>
    </row>
    <row r="1019" customFormat="false" ht="14.6" hidden="false" customHeight="false" outlineLevel="0" collapsed="false">
      <c r="A1019" s="3"/>
      <c r="B1019" s="3"/>
      <c r="C1019" s="3"/>
      <c r="D1019" s="3"/>
      <c r="E1019" s="3"/>
      <c r="F1019" s="3"/>
      <c r="G1019" s="3"/>
      <c r="H1019" s="3"/>
      <c r="I1019" s="174"/>
      <c r="J1019" s="174"/>
      <c r="K1019" s="174"/>
      <c r="L1019" s="3"/>
      <c r="M1019" s="3"/>
      <c r="N1019" s="3"/>
      <c r="O1019" s="3"/>
      <c r="P1019" s="3"/>
      <c r="Q1019" s="3"/>
      <c r="R1019" s="1"/>
    </row>
    <row r="1020" customFormat="false" ht="15" hidden="false" customHeight="false" outlineLevel="0" collapsed="false">
      <c r="A1020" s="142" t="s">
        <v>398</v>
      </c>
    </row>
    <row r="1021" customFormat="false" ht="15" hidden="false" customHeight="false" outlineLevel="0" collapsed="false">
      <c r="A1021" s="178" t="s">
        <v>399</v>
      </c>
      <c r="B1021" s="179"/>
      <c r="C1021" s="179"/>
      <c r="D1021" s="1" t="n">
        <f aca="false">IF(B1023="Male","owner",IF(B1023="Female","owner",IF(B1023="Married","owners",IF(B1023="Plural","owners",IF(B1023="Company","owners",)))))</f>
        <v>0</v>
      </c>
      <c r="E1021" s="1"/>
      <c r="F1021" s="1"/>
      <c r="G1021" s="1"/>
      <c r="H1021" s="1"/>
      <c r="I1021" s="1" t="n">
        <f aca="false">IF(B1023="Male","him",IF(B1023="Female","her",IF(B1023="Married","them",IF(B1023="Plural","them",IF(B1023="Company","them",)))))</f>
        <v>0</v>
      </c>
      <c r="J1021" s="1" t="n">
        <f aca="false">IF(B1023="Male","chooses",IF(B1023="Female","chooses",IF(B1023="Married","choose",IF(B1023="Plural","choose",IF(B1023="Company","choose",)))))</f>
        <v>0</v>
      </c>
      <c r="K1021" s="1" t="n">
        <f aca="false">IF(B1023="Male","exercises",IF(B1023="Female","exercises",IF(B1023="Married","exercise",IF(B1023="Plural","exercise",IF(B1023="Company","exercise",)))))</f>
        <v>0</v>
      </c>
      <c r="L1021" s="1" t="n">
        <f aca="false">IF(B1023="Male","requires",IF(B1023="Female","requires",IF(B1023="Married","require",IF(B1023="Plural","require",IF(B1023="Company","require",)))))</f>
        <v>0</v>
      </c>
      <c r="M1021" s="1" t="n">
        <f aca="false">IF(B1023="Male","am",IF(B1023="Female","am",IF(B1023="Married","are",IF(B1023="Plural","are",IF(B1023="Company","are",)))))</f>
        <v>0</v>
      </c>
      <c r="N1021" s="1" t="n">
        <f aca="false">IF(B1023="Male","I",IF(B1023="Female","I",IF(B1023="Married","we",IF(B1023="Plural","we",IF(B1023="Company","we",)))))</f>
        <v>0</v>
      </c>
      <c r="O1021" s="1"/>
      <c r="P1021" s="1"/>
      <c r="Q1021" s="1"/>
      <c r="R1021" s="1"/>
      <c r="S1021" s="156" t="s">
        <v>364</v>
      </c>
      <c r="T1021" s="156"/>
      <c r="U1021" s="1" t="n">
        <f aca="false">IF(X1022="Male","his",IF(X1022="Female","her"))</f>
        <v>0</v>
      </c>
      <c r="V1021" s="1"/>
      <c r="W1021" s="1"/>
      <c r="X1021" s="1"/>
      <c r="Y1021" s="1"/>
      <c r="Z1021" s="1"/>
      <c r="AA1021" s="1"/>
      <c r="AB1021" s="1"/>
      <c r="AC1021" s="1" t="str">
        <f aca="false">IF(S1022="","",".")</f>
        <v/>
      </c>
      <c r="AD1021" s="1"/>
      <c r="AE1021" s="1"/>
      <c r="AF1021" s="1"/>
      <c r="AG1021" s="1"/>
    </row>
    <row r="1022" customFormat="false" ht="14.6" hidden="false" customHeight="false" outlineLevel="0" collapsed="false">
      <c r="A1022" s="157" t="n">
        <f aca="false">IF(B1023="Male","Adjoining Owner",IF(B1023="Female","Adjoining Owner",IF(B1023="Married","Adjoining Owners",IF(B1023="Plural","Adjoining Owners",IF(B1023="Company","Adjoining Owners",)))))</f>
        <v>0</v>
      </c>
      <c r="B1022" s="157"/>
      <c r="C1022" s="158" t="s">
        <v>165</v>
      </c>
      <c r="D1022" s="73" t="n">
        <f aca="false">A1022</f>
        <v>0</v>
      </c>
      <c r="E1022" s="73"/>
      <c r="F1022" s="73" t="str">
        <f aca="false">CONCATENATE("(",A1022,")")</f>
        <v>(0)</v>
      </c>
      <c r="G1022" s="73"/>
      <c r="H1022" s="3" t="n">
        <f aca="false">IF(B1023="Male","Owner",IF(B1023="Female","Owner",IF(B1023="Married","Owners",IF(B1023="Plural","Owners",IF(B1023="Company","Owners",)))))</f>
        <v>0</v>
      </c>
      <c r="I1022" s="3" t="n">
        <f aca="false">IF(B1023="Male","I",IF(B1023="Female","I",IF(B1023="Married","we",IF(B1023="Plural","we",IF(B1023="Company","we",)))))</f>
        <v>0</v>
      </c>
      <c r="J1022" s="3" t="n">
        <f aca="false">IF(B1023="Male","Adjoining Owner's",IF(B1023="Female","Adjoining Owner's",IF(B1023="Married","Adjoining Owners'",IF(B1023="Plural","Adjoining Owners'",IF(B1023="Company","Adjoining Owners'",)))))</f>
        <v>0</v>
      </c>
      <c r="K1022" s="3"/>
      <c r="L1022" s="3"/>
      <c r="M1022" s="3" t="n">
        <f aca="false">IF(B1023="Male","me",IF(B1023="Female","me",IF(B1023="Married","us",IF(B1023="Plural","us",IF(B1023="Company","us",)))))</f>
        <v>0</v>
      </c>
      <c r="N1022" s="3" t="n">
        <f aca="false">IF(B1023="Male","myself",IF(B1023="Female","myself",IF(B1023="Married","ourselves",IF(B1023="Plural","ourselves",IF(B1023="Company","ourselves",)))))</f>
        <v>0</v>
      </c>
      <c r="O1022" s="3" t="n">
        <f aca="false">IF(B1023="Male","is",IF(B1023="Female","is",IF(B1023="Married","are",IF(B1023="Plural","are",IF(B1023="Company","are",)))))</f>
        <v>0</v>
      </c>
      <c r="P1022" s="150" t="str">
        <f aca="false">IF(A1025="","",".")</f>
        <v/>
      </c>
      <c r="Q1022" s="3"/>
      <c r="R1022" s="1"/>
      <c r="S1022" s="159" t="str">
        <f aca="true">IF(OFFSET(INDIRECT(A1020),42,0,1,1)="","",OFFSET(INDIRECT(A1020),42,0,1,1))</f>
        <v/>
      </c>
      <c r="T1022" s="159" t="str">
        <f aca="true">IF(OFFSET(INDIRECT(A1020),42,1,1,1)="","",OFFSET(INDIRECT(A1020),42,1,1,1))</f>
        <v/>
      </c>
      <c r="U1022" s="3" t="str">
        <f aca="false">LEFT(T1022,1)</f>
        <v/>
      </c>
      <c r="V1022" s="159" t="str">
        <f aca="true">IF(OFFSET(INDIRECT(A1020),42,2,1,1)="","",OFFSET(INDIRECT(A1020),42,2,1,1))</f>
        <v/>
      </c>
      <c r="W1022" s="159" t="str">
        <f aca="true">IF(OFFSET(INDIRECT(A1020),42,3,1,1)="","",OFFSET(INDIRECT(A1020),42,3,1,1))</f>
        <v/>
      </c>
      <c r="X1022" s="159" t="str">
        <f aca="true">IF(OFFSET(INDIRECT(A1020),42,5,1,1)="","",OFFSET(INDIRECT(A1020),42,5,1,1))</f>
        <v/>
      </c>
      <c r="Y1022" s="1" t="str">
        <f aca="false">CONCATENATE(S1022,AC1021," ",T1022," ",W1022)</f>
        <v>  </v>
      </c>
      <c r="Z1022" s="1"/>
      <c r="AA1022" s="1"/>
      <c r="AB1022" s="1"/>
      <c r="AC1022" s="1"/>
      <c r="AD1022" s="1"/>
      <c r="AE1022" s="1"/>
      <c r="AF1022" s="1"/>
      <c r="AG1022" s="1"/>
    </row>
    <row r="1023" customFormat="false" ht="14.6" hidden="false" customHeight="false" outlineLevel="0" collapsed="false">
      <c r="A1023" s="161" t="s">
        <v>338</v>
      </c>
      <c r="B1023" s="39" t="str">
        <f aca="true">IF(OFFSET(INDIRECT(A1020),2,5,1,1)="","",OFFSET(INDIRECT(A1020),2,5,1,1))</f>
        <v/>
      </c>
      <c r="C1023" s="39" t="str">
        <f aca="true">IF(OFFSET(INDIRECT(A1020),5,5,1,1)="","",OFFSET(INDIRECT(A1020),5,5,1,1))</f>
        <v/>
      </c>
      <c r="D1023" s="3"/>
      <c r="E1023" s="3" t="s">
        <v>339</v>
      </c>
      <c r="F1023" s="3" t="s">
        <v>340</v>
      </c>
      <c r="G1023" s="3" t="n">
        <f aca="false">IF(B1023="Male","I",IF(B1023="Female","I",IF(B1023="Married","We",IF(B1023="Plural","We",IF(B1023="Company","We",)))))</f>
        <v>0</v>
      </c>
      <c r="H1023" s="3" t="n">
        <f aca="false">IF(B1023="Male","my",IF(B1023="Female","my",IF(B1023="Married","our",IF(B1023="Plural","our",IF(B1023="Company","our",)))))</f>
        <v>0</v>
      </c>
      <c r="I1023" s="3" t="n">
        <f aca="false">IF(B1023="Male","his",IF(B1023="Female","her",IF(B1023="Married","their",IF(B1023="Plural","their",IF(B1023="Company","their",)))))</f>
        <v>0</v>
      </c>
      <c r="J1023" s="3" t="n">
        <f aca="false">IF(B1023="Male","he",IF(B1023="Female","she",IF(B1023="Married","they",IF(B1023="Plural","they",IF(B1023="Company","they",)))))</f>
        <v>0</v>
      </c>
      <c r="K1023" s="3" t="n">
        <f aca="false">IF(B1023="Male","does",IF(B1023="Female","does",IF(B1023="Married","do",IF(B1023="Plural","do",IF(B1023="Company","do",)))))</f>
        <v>0</v>
      </c>
      <c r="L1023" s="3" t="n">
        <f aca="false">IF(B1023="Male","has",IF(B1023="Female","has",IF(B1023="Married","have",IF(B1023="Plural","have",IF(B1023="Company","have",)))))</f>
        <v>0</v>
      </c>
      <c r="M1023" s="3" t="n">
        <f aca="false">IF(B1023="Male","I am/am not",IF(B1023="Female","I am/am not",IF(B1023="Married","We are/are not",IF(B1023="Plural","We are/are not",IF(B1023="Company","We are/are not",)))))</f>
        <v>0</v>
      </c>
      <c r="N1023" s="3" t="n">
        <f aca="false">IF(B1023="Male","am/am not",IF(B1023="Female","am/am not",IF(B1023="Married","are/are not",IF(B1023="Plural","are/are not",IF(B1023="Company","are/are not",)))))</f>
        <v>0</v>
      </c>
      <c r="O1023" s="3" t="n">
        <f aca="false">IF(B1023="Male","myself",IF(B1023="Female","myself",IF(B1023="Married","ourselves",IF(B1023="Plural","ourselves",IF(B1023="Company","ourselves",)))))</f>
        <v>0</v>
      </c>
      <c r="P1023" s="150" t="str">
        <f aca="false">IF(A1026="","",".")</f>
        <v/>
      </c>
      <c r="Q1023" s="150" t="str">
        <f aca="false">IF(A1026="","","&amp;")</f>
        <v/>
      </c>
      <c r="R1023" s="1"/>
      <c r="S1023" s="159" t="str">
        <f aca="true">IF(OFFSET(INDIRECT(A1020),45,0,1,1)="","",CONCATENATE((OFFSET(INDIRECT(A1020),45,0,1,1)),", "))</f>
        <v/>
      </c>
      <c r="T1023" s="159" t="str">
        <f aca="true">IF(OFFSET(INDIRECT(A1020),45,1,1,1)="","",OFFSET(INDIRECT(A1020),45,1,1,1))</f>
        <v/>
      </c>
      <c r="U1023" s="159" t="str">
        <f aca="true">IF(OFFSET(INDIRECT(A1020),45,2,1,1)="","",CONCATENATE(" ",(OFFSET(INDIRECT(A1020),45,2,1,1)),", "))</f>
        <v/>
      </c>
      <c r="V1023" s="159" t="str">
        <f aca="true">IF(OFFSET(INDIRECT(A1020),45,3,1,1)="","",CONCATENATE((OFFSET(INDIRECT(A1020),45,3,1,1)),", "))</f>
        <v/>
      </c>
      <c r="W1023" s="159" t="str">
        <f aca="true">IF(OFFSET(INDIRECT(A1020),45,4,1,1)="","",CONCATENATE((OFFSET(INDIRECT(A1020),45,4,1,1)),", "))</f>
        <v/>
      </c>
      <c r="X1023" s="159" t="str">
        <f aca="true">IF(OFFSET(INDIRECT(A1020),45,5,1,1)="","",CONCATENATE((OFFSET(INDIRECT(A1020),45,5,1,1)),", "))</f>
        <v/>
      </c>
      <c r="Y1023" s="159" t="str">
        <f aca="true">IF(OFFSET(INDIRECT(A1020),45,6,1,1)="","",OFFSET(INDIRECT(A1020),45,6,1,1))</f>
        <v/>
      </c>
      <c r="Z1023" s="1"/>
      <c r="AA1023" s="162" t="str">
        <f aca="false">CONCATENATE(IF(S1023="","",S1023),IF(T1023="","",T1023),IF(U1023="","",U1023),IF(V1023="","",V1023),IF(W1023="","",W1023),IF(X1023="","",X1023),IF(Y1023="","",Y1023))</f>
        <v/>
      </c>
      <c r="AB1023" s="162"/>
      <c r="AC1023" s="162"/>
      <c r="AD1023" s="162"/>
      <c r="AE1023" s="162"/>
      <c r="AF1023" s="162"/>
      <c r="AG1023" s="162"/>
    </row>
    <row r="1024" customFormat="false" ht="14.6" hidden="false" customHeight="false" outlineLevel="0" collapsed="false">
      <c r="A1024" s="3" t="s">
        <v>2</v>
      </c>
      <c r="B1024" s="3" t="s">
        <v>3</v>
      </c>
      <c r="C1024" s="3" t="s">
        <v>342</v>
      </c>
      <c r="D1024" s="3" t="s">
        <v>4</v>
      </c>
      <c r="E1024" s="3" t="s">
        <v>5</v>
      </c>
      <c r="F1024" s="3" t="s">
        <v>343</v>
      </c>
      <c r="G1024" s="3"/>
      <c r="H1024" s="3"/>
      <c r="I1024" s="3"/>
      <c r="J1024" s="3"/>
      <c r="K1024" s="3" t="s">
        <v>344</v>
      </c>
      <c r="L1024" s="3"/>
      <c r="M1024" s="3" t="s">
        <v>345</v>
      </c>
      <c r="N1024" s="3" t="s">
        <v>346</v>
      </c>
      <c r="O1024" s="3"/>
      <c r="P1024" s="3"/>
      <c r="Q1024" s="3"/>
      <c r="R1024" s="1"/>
      <c r="S1024" s="159" t="str">
        <f aca="true">IF(OFFSET(INDIRECT(A1020),45,0,1,1)="","",OFFSET(INDIRECT(A1020),45,0,1,1))</f>
        <v/>
      </c>
      <c r="T1024" s="159" t="str">
        <f aca="true">IF(OFFSET(INDIRECT(A1020),45,1,1,1)="","",OFFSET(INDIRECT(A1020),45,1,1,1))</f>
        <v/>
      </c>
      <c r="U1024" s="159" t="str">
        <f aca="true">IF(OFFSET(INDIRECT(A1020),45,2,1,1)="","",CONCATENATE(" ",OFFSET(INDIRECT(A1020),45,2,1,1)))</f>
        <v/>
      </c>
      <c r="V1024" s="159" t="str">
        <f aca="true">IF(OFFSET(INDIRECT(A1020),45,3,1,1)="","",OFFSET(INDIRECT(A1020),45,3,1,1))</f>
        <v/>
      </c>
      <c r="W1024" s="159" t="str">
        <f aca="true">IF(OFFSET(INDIRECT(A1020),45,4,1,1)="","",OFFSET(INDIRECT(A1020),45,4,1,1))</f>
        <v/>
      </c>
      <c r="X1024" s="159" t="str">
        <f aca="true">IF(OFFSET(INDIRECT(A1020),45,5,1,1)="","",OFFSET(INDIRECT(A1020),45,5,1,1))</f>
        <v/>
      </c>
      <c r="Y1024" s="159" t="str">
        <f aca="true">IF(OFFSET(INDIRECT(A1020),45,6,1,1)="","",OFFSET(INDIRECT(A1020),45,6,1,1))</f>
        <v/>
      </c>
      <c r="Z1024" s="1"/>
      <c r="AA1024" s="1"/>
      <c r="AB1024" s="1"/>
      <c r="AC1024" s="1"/>
      <c r="AD1024" s="1"/>
      <c r="AE1024" s="1"/>
      <c r="AF1024" s="1"/>
      <c r="AG1024" s="1"/>
    </row>
    <row r="1025" customFormat="false" ht="15" hidden="false" customHeight="false" outlineLevel="0" collapsed="false">
      <c r="A1025" s="39" t="str">
        <f aca="true">IF(OFFSET(INDIRECT(A1020),2,0,1,1)="","",OFFSET(INDIRECT(A1020),2,0,1,1))</f>
        <v/>
      </c>
      <c r="B1025" s="39" t="str">
        <f aca="true">IF(OFFSET(INDIRECT(A1020),2,1,1,1)="","",OFFSET(INDIRECT(A1020),2,1,1,1))</f>
        <v/>
      </c>
      <c r="C1025" s="3" t="str">
        <f aca="false">LEFT(B1025,1)</f>
        <v/>
      </c>
      <c r="D1025" s="39" t="str">
        <f aca="true">IF(OFFSET(INDIRECT(A1020),2,2,1,1)="","",OFFSET(INDIRECT(A1020),2,2,1,1))</f>
        <v/>
      </c>
      <c r="E1025" s="39" t="str">
        <f aca="true">IF(OFFSET(INDIRECT(A1020),2,3,1,1)="","",OFFSET(INDIRECT(A1020),2,3,1,1))</f>
        <v/>
      </c>
      <c r="F1025" s="3" t="str">
        <f aca="false">CONCATENATE(A1025,P1022," ",B1025," ",E1025)</f>
        <v>  </v>
      </c>
      <c r="G1025" s="3"/>
      <c r="H1025" s="3" t="str">
        <f aca="false">CONCATENATE(A1025," ",C1025," ",E1025)</f>
        <v>  </v>
      </c>
      <c r="I1025" s="3"/>
      <c r="J1025" s="3"/>
      <c r="K1025" s="3" t="str">
        <f aca="false">CONCATENATE(A1025,P1022," ",C1025,P1022," ",E1025)</f>
        <v>  </v>
      </c>
      <c r="L1025" s="3"/>
      <c r="M1025" s="3" t="str">
        <f aca="false">CONCATENATE(B1025," ",D1025," ",E1025)</f>
        <v>  </v>
      </c>
      <c r="N1025" s="3" t="str">
        <f aca="false">UPPER(M1025)</f>
        <v>  </v>
      </c>
      <c r="O1025" s="3"/>
      <c r="P1025" s="3" t="str">
        <f aca="false">CONCATENATE(A1025,P1022," ",E1025)</f>
        <v> </v>
      </c>
      <c r="Q1025" s="3"/>
      <c r="R1025" s="1"/>
      <c r="S1025" s="1"/>
      <c r="T1025" s="1"/>
      <c r="U1025" s="1"/>
      <c r="V1025" s="1"/>
      <c r="W1025" s="1"/>
      <c r="X1025" s="1"/>
      <c r="Y1025" s="1"/>
      <c r="Z1025" s="1"/>
      <c r="AA1025" s="1"/>
      <c r="AB1025" s="1"/>
      <c r="AC1025" s="1"/>
      <c r="AD1025" s="1"/>
      <c r="AE1025" s="1"/>
      <c r="AF1025" s="1"/>
      <c r="AG1025" s="1"/>
    </row>
    <row r="1026" customFormat="false" ht="15" hidden="false" customHeight="false" outlineLevel="0" collapsed="false">
      <c r="A1026" s="39" t="str">
        <f aca="true">IF(OFFSET(INDIRECT(A1020),3,0,1,1)="","",OFFSET(INDIRECT(A1020),3,0,1,1))</f>
        <v/>
      </c>
      <c r="B1026" s="39" t="str">
        <f aca="true">IF(OFFSET(INDIRECT(A1020),3,1,1,1)="","",OFFSET(INDIRECT(A1020),3,1,1,1))</f>
        <v/>
      </c>
      <c r="C1026" s="3" t="str">
        <f aca="false">LEFT(B1026,1)</f>
        <v/>
      </c>
      <c r="D1026" s="39" t="str">
        <f aca="true">IF(OFFSET(INDIRECT(A1020),3,2,1,1)="","",OFFSET(INDIRECT(A1020),3,2,1,1))</f>
        <v/>
      </c>
      <c r="E1026" s="39" t="str">
        <f aca="true">IF(OFFSET(INDIRECT(A1020),3,3,1,1)="","",OFFSET(INDIRECT(A1020),3,3,1,1))</f>
        <v/>
      </c>
      <c r="F1026" s="3" t="str">
        <f aca="false">CONCATENATE(A1026,P1023," ",B1026," ",E1026)</f>
        <v>  </v>
      </c>
      <c r="G1026" s="3"/>
      <c r="H1026" s="3" t="str">
        <f aca="false">CONCATENATE(" ",Q1023," ",A1026," ",C1026," ",E1026)</f>
        <v>    </v>
      </c>
      <c r="I1026" s="3"/>
      <c r="J1026" s="3"/>
      <c r="K1026" s="3" t="str">
        <f aca="false">CONCATENATE(" ",Q1023," ",A1026,P1023," ",C1026,P1023," ",E1026)</f>
        <v>    </v>
      </c>
      <c r="L1026" s="3"/>
      <c r="M1026" s="3" t="str">
        <f aca="false">CONCATENATE(" ",Q1023," ",B1026," ",D1026," ",E1026)</f>
        <v>    </v>
      </c>
      <c r="N1026" s="3" t="str">
        <f aca="false">UPPER(M1026)</f>
        <v>    </v>
      </c>
      <c r="O1026" s="3"/>
      <c r="P1026" s="3" t="str">
        <f aca="false">CONCATENATE(" ",Q1023," ",A1026,P1023," ",E1026)</f>
        <v>   </v>
      </c>
      <c r="Q1026" s="3"/>
      <c r="R1026" s="1"/>
      <c r="S1026" s="156" t="s">
        <v>365</v>
      </c>
      <c r="T1026" s="156"/>
      <c r="U1026" s="1" t="n">
        <f aca="false">IF(X1027="Male","his",IF(X1027="Female","her"))</f>
        <v>0</v>
      </c>
      <c r="V1026" s="1"/>
      <c r="W1026" s="1"/>
      <c r="X1026" s="1"/>
      <c r="Y1026" s="1"/>
      <c r="Z1026" s="1"/>
      <c r="AA1026" s="1"/>
      <c r="AB1026" s="1"/>
      <c r="AC1026" s="1" t="str">
        <f aca="false">IF(S1027="","",".")</f>
        <v/>
      </c>
      <c r="AD1026" s="1"/>
      <c r="AE1026" s="1"/>
      <c r="AF1026" s="1"/>
      <c r="AG1026" s="1"/>
    </row>
    <row r="1027" customFormat="false" ht="14.6" hidden="false" customHeight="false" outlineLevel="0" collapsed="false">
      <c r="A1027" s="3"/>
      <c r="B1027" s="3"/>
      <c r="C1027" s="3"/>
      <c r="D1027" s="3"/>
      <c r="E1027" s="3"/>
      <c r="F1027" s="3"/>
      <c r="G1027" s="3"/>
      <c r="H1027" s="3"/>
      <c r="I1027" s="3"/>
      <c r="J1027" s="3"/>
      <c r="K1027" s="3" t="str">
        <f aca="false">CONCATENATE(A1025,P1022," &amp; ",A1026,P1023," ",C1025,P1022," ",E1025)</f>
        <v> &amp;   </v>
      </c>
      <c r="L1027" s="3"/>
      <c r="M1027" s="3"/>
      <c r="N1027" s="3"/>
      <c r="O1027" s="3"/>
      <c r="P1027" s="3" t="str">
        <f aca="false">CONCATENATE(A1025,P1022," &amp; ",A1026,P1023," ",E1025)</f>
        <v> &amp;  </v>
      </c>
      <c r="Q1027" s="3"/>
      <c r="R1027" s="1"/>
      <c r="S1027" s="180" t="str">
        <f aca="true">IF(OFFSET(INDIRECT(A1020),48,0,1,1)="","",OFFSET(INDIRECT(A1020),48,0,1,1))</f>
        <v/>
      </c>
      <c r="T1027" s="180" t="str">
        <f aca="true">IF(OFFSET(INDIRECT(A1020),48,1,1,1)="","",OFFSET(INDIRECT(A1020),48,1,1,1))</f>
        <v/>
      </c>
      <c r="U1027" s="3" t="str">
        <f aca="false">LEFT(T1027,1)</f>
        <v/>
      </c>
      <c r="V1027" s="180" t="str">
        <f aca="true">IF(OFFSET(INDIRECT(A1020),48,2,1,1)="","",OFFSET(INDIRECT(A1020),48,2,1,1))</f>
        <v/>
      </c>
      <c r="W1027" s="180" t="str">
        <f aca="true">IF(OFFSET(INDIRECT(A1020),48,3,1,1)="","",OFFSET(INDIRECT(A1020),48,3,1,1))</f>
        <v/>
      </c>
      <c r="X1027" s="180" t="str">
        <f aca="true">IF(OFFSET(INDIRECT(A1020),48,5,1,1)="","",OFFSET(INDIRECT(A1020),48,5,1,1))</f>
        <v/>
      </c>
      <c r="Y1027" s="1" t="str">
        <f aca="false">CONCATENATE(S1027,AC1026," ",T1027," ",W1027)</f>
        <v>  </v>
      </c>
      <c r="Z1027" s="1"/>
      <c r="AA1027" s="1"/>
      <c r="AB1027" s="1"/>
      <c r="AC1027" s="1"/>
      <c r="AD1027" s="1"/>
      <c r="AE1027" s="1"/>
      <c r="AF1027" s="1"/>
      <c r="AG1027" s="1"/>
    </row>
    <row r="1028" customFormat="false" ht="15" hidden="false" customHeight="true" outlineLevel="0" collapsed="false">
      <c r="A1028" s="73" t="s">
        <v>351</v>
      </c>
      <c r="B1028" s="73"/>
      <c r="C1028" s="168" t="str">
        <f aca="false">CONCATENATE(AF1064,AF1065,AF1066,AF1067,AF1068)</f>
        <v>  </v>
      </c>
      <c r="D1028" s="168"/>
      <c r="E1028" s="168"/>
      <c r="F1028" s="168"/>
      <c r="G1028" s="168"/>
      <c r="H1028" s="168"/>
      <c r="I1028" s="168"/>
      <c r="J1028" s="113"/>
      <c r="K1028" s="3"/>
      <c r="L1028" s="1"/>
      <c r="M1028" s="1"/>
      <c r="N1028" s="3"/>
      <c r="O1028" s="3"/>
      <c r="P1028" s="3"/>
      <c r="Q1028" s="3"/>
      <c r="R1028" s="1"/>
      <c r="S1028" s="180" t="str">
        <f aca="true">IF(OFFSET(INDIRECT(A1020),51,0,1,1)="","",CONCATENATE((OFFSET(INDIRECT(A1020),51,0,1,1)),", "))</f>
        <v/>
      </c>
      <c r="T1028" s="180" t="str">
        <f aca="true">IF(OFFSET(INDIRECT(A1020),51,1,1,1)="","",OFFSET(INDIRECT(A1020),51,1,1,1))</f>
        <v/>
      </c>
      <c r="U1028" s="180" t="str">
        <f aca="true">IF(OFFSET(INDIRECT(A1020),51,2,1,1)="","",CONCATENATE(" ",(OFFSET(INDIRECT(A1020),51,2,1,1)),", "))</f>
        <v/>
      </c>
      <c r="V1028" s="180" t="str">
        <f aca="true">IF(OFFSET(INDIRECT(A1020),51,3,1,1)="","",CONCATENATE((OFFSET(INDIRECT(A1020),51,3,1,1)),", "))</f>
        <v/>
      </c>
      <c r="W1028" s="180" t="str">
        <f aca="true">IF(OFFSET(INDIRECT(A1020),51,4,1,1)="","",CONCATENATE((OFFSET(INDIRECT(A1020),51,4,1,1)),", "))</f>
        <v/>
      </c>
      <c r="X1028" s="180" t="str">
        <f aca="true">IF(OFFSET(INDIRECT(A1020),51,5,1,1)="","",CONCATENATE((OFFSET(INDIRECT(A1020),51,5,1,1)),", "))</f>
        <v/>
      </c>
      <c r="Y1028" s="180" t="str">
        <f aca="true">IF(OFFSET(INDIRECT(A1020),51,6,1,1)="","",OFFSET(INDIRECT(A1020),51,6,1,1))</f>
        <v/>
      </c>
      <c r="Z1028" s="1"/>
      <c r="AA1028" s="171" t="str">
        <f aca="false">CONCATENATE(IF(S1028="","",S1028),IF(T1028="","",T1028),IF(U1028="","",U1028),IF(V1028="","",V1028),IF(W1028="","",W1028),IF(X1028="","",X1028),IF(Y1028="","",Y1028))</f>
        <v/>
      </c>
      <c r="AB1028" s="171"/>
      <c r="AC1028" s="171"/>
      <c r="AD1028" s="171"/>
      <c r="AE1028" s="171"/>
      <c r="AF1028" s="171"/>
      <c r="AG1028" s="171"/>
    </row>
    <row r="1029" customFormat="false" ht="14.6" hidden="false" customHeight="false" outlineLevel="0" collapsed="false">
      <c r="A1029" s="3" t="s">
        <v>352</v>
      </c>
      <c r="B1029" s="3"/>
      <c r="C1029" s="73" t="str">
        <f aca="false">IF(B1023="Married",K1027,IF(B1023="Company",E1025,CONCATENATE(AC1064,AC1065,AC1066,AC1067,AC1068)))</f>
        <v>  </v>
      </c>
      <c r="D1029" s="73"/>
      <c r="E1029" s="73"/>
      <c r="F1029" s="73"/>
      <c r="G1029" s="73"/>
      <c r="H1029" s="73"/>
      <c r="I1029" s="73"/>
      <c r="J1029" s="73"/>
      <c r="K1029" s="1"/>
      <c r="L1029" s="3"/>
      <c r="M1029" s="3"/>
      <c r="N1029" s="3"/>
      <c r="O1029" s="3"/>
      <c r="P1029" s="3" t="str">
        <f aca="false">IF(B1023="Married",P1027,IF(B1023="Company","Sir/Madam",CONCATENATE(AH1064,AH1065,AH1066,AH1067,AH1068)))</f>
        <v> </v>
      </c>
      <c r="Q1029" s="3"/>
      <c r="R1029" s="1"/>
      <c r="S1029" s="180" t="str">
        <f aca="true">IF(OFFSET(INDIRECT(A1020),51,0,1,1)="","",OFFSET(INDIRECT(A1020),51,0,1,1))</f>
        <v/>
      </c>
      <c r="T1029" s="180" t="str">
        <f aca="true">IF(OFFSET(INDIRECT(A1020),51,1,1,1)="","",OFFSET(INDIRECT(A1020),51,1,1,1))</f>
        <v/>
      </c>
      <c r="U1029" s="180" t="str">
        <f aca="true">IF(OFFSET(INDIRECT(A1020),51,2,1,1)="","",CONCATENATE(" ",OFFSET(INDIRECT(A1020),51,2,1,1)))</f>
        <v/>
      </c>
      <c r="V1029" s="180" t="str">
        <f aca="true">IF(OFFSET(INDIRECT(A1020),51,3,1,1)="","",OFFSET(INDIRECT(A1020),51,3,1,1))</f>
        <v/>
      </c>
      <c r="W1029" s="180" t="str">
        <f aca="true">IF(OFFSET(INDIRECT(A1020),51,4,1,1)="","",OFFSET(INDIRECT(A1020),51,4,1,1))</f>
        <v/>
      </c>
      <c r="X1029" s="180" t="str">
        <f aca="true">IF(OFFSET(INDIRECT(A1020),51,5,1,1)="","",OFFSET(INDIRECT(A1020),51,5,1,1))</f>
        <v/>
      </c>
      <c r="Y1029" s="180" t="str">
        <f aca="true">IF(OFFSET(INDIRECT(A1020),51,6,1,1)="","",OFFSET(INDIRECT(A1020),51,6,1,1))</f>
        <v/>
      </c>
      <c r="Z1029" s="1"/>
      <c r="AA1029" s="1"/>
      <c r="AB1029" s="1"/>
      <c r="AC1029" s="1"/>
      <c r="AD1029" s="1"/>
      <c r="AE1029" s="1"/>
      <c r="AF1029" s="1"/>
      <c r="AG1029" s="1"/>
    </row>
    <row r="1030" customFormat="false" ht="14.6" hidden="false" customHeight="false" outlineLevel="0" collapsed="false">
      <c r="A1030" s="161" t="s">
        <v>356</v>
      </c>
      <c r="B1030" s="3"/>
      <c r="C1030" s="73" t="str">
        <f aca="false">CONCATENATE("Dear ",P1029)</f>
        <v>Dear  </v>
      </c>
      <c r="D1030" s="73"/>
      <c r="E1030" s="73"/>
      <c r="F1030" s="73"/>
      <c r="G1030" s="73"/>
      <c r="H1030" s="73"/>
      <c r="I1030" s="73"/>
      <c r="J1030" s="73"/>
      <c r="K1030" s="3"/>
      <c r="L1030" s="3"/>
      <c r="M1030" s="3"/>
      <c r="N1030" s="3"/>
      <c r="O1030" s="3"/>
      <c r="P1030" s="3"/>
      <c r="Q1030" s="150" t="str">
        <f aca="false">IF(A1032="","",", ")</f>
        <v/>
      </c>
      <c r="R1030" s="1"/>
      <c r="S1030" s="1"/>
      <c r="T1030" s="1"/>
      <c r="U1030" s="1"/>
      <c r="V1030" s="1"/>
      <c r="W1030" s="1"/>
      <c r="X1030" s="1"/>
      <c r="Y1030" s="1"/>
      <c r="Z1030" s="1"/>
      <c r="AA1030" s="1"/>
      <c r="AB1030" s="1"/>
      <c r="AC1030" s="1"/>
      <c r="AD1030" s="1"/>
      <c r="AE1030" s="1"/>
      <c r="AF1030" s="1"/>
      <c r="AG1030" s="1"/>
    </row>
    <row r="1031" customFormat="false" ht="14.6" hidden="false" customHeight="false" outlineLevel="0" collapsed="false">
      <c r="A1031" s="3" t="s">
        <v>25</v>
      </c>
      <c r="B1031" s="3" t="s">
        <v>26</v>
      </c>
      <c r="C1031" s="3" t="s">
        <v>27</v>
      </c>
      <c r="D1031" s="3" t="s">
        <v>28</v>
      </c>
      <c r="E1031" s="3" t="s">
        <v>29</v>
      </c>
      <c r="F1031" s="3" t="s">
        <v>30</v>
      </c>
      <c r="G1031" s="3" t="s">
        <v>31</v>
      </c>
      <c r="H1031" s="3"/>
      <c r="I1031" s="3" t="s">
        <v>359</v>
      </c>
      <c r="J1031" s="3"/>
      <c r="K1031" s="3"/>
      <c r="L1031" s="3"/>
      <c r="M1031" s="3"/>
      <c r="N1031" s="3"/>
      <c r="O1031" s="3"/>
      <c r="P1031" s="3"/>
      <c r="Q1031" s="3"/>
      <c r="R1031" s="1"/>
      <c r="S1031" s="164" t="str">
        <f aca="false">CONCATENATE(IF(S1024="","",S1024),IF(S1024="","",CHAR(10)),IF(T1024="","",T1024),IF(U1024="","",U1024),IF(U1024="","",CHAR(10)),IF(V1024="","",V1024),IF(V1024="","",CHAR(10)),IF(W1024="","",W1024),IF(W1024="","",CHAR(10)),IF(X1024="","",X1024),IF(X1024="","",CHAR(10)),IF(Y1024="","",Y1024))</f>
        <v/>
      </c>
      <c r="T1031" s="164"/>
      <c r="U1031" s="164"/>
      <c r="V1031" s="1"/>
      <c r="W1031" s="176" t="str">
        <f aca="false">CONCATENATE(IF(S1029="","",S1029),IF(S1029="","",CHAR(10)),IF(T1029="","",T1029),IF(U1029="","",U1029),IF(U1029="","",CHAR(10)),IF(V1029="","",V1029),IF(V1029="","",CHAR(10)),IF(W1029="","",W1029),IF(W1029="","",CHAR(10)),IF(X1029="","",X1029),IF(X1029="","",CHAR(10)),IF(Y1029="","",Y1029))</f>
        <v/>
      </c>
      <c r="X1031" s="176"/>
      <c r="Y1031" s="176"/>
      <c r="Z1031" s="1"/>
      <c r="AA1031" s="1"/>
      <c r="AB1031" s="1"/>
      <c r="AC1031" s="1"/>
      <c r="AD1031" s="1"/>
      <c r="AE1031" s="1"/>
      <c r="AF1031" s="1"/>
      <c r="AG1031" s="1"/>
    </row>
    <row r="1032" customFormat="false" ht="15" hidden="false" customHeight="true" outlineLevel="0" collapsed="false">
      <c r="A1032" s="39" t="str">
        <f aca="true">IF(OFFSET(INDIRECT(A1020),10,0,1,1)="","",CONCATENATE((OFFSET(INDIRECT(A1020),10,0,1,1)),", "))</f>
        <v/>
      </c>
      <c r="B1032" s="39" t="str">
        <f aca="true">IF(OFFSET(INDIRECT(A1020),10,1,1,1)="","",OFFSET(INDIRECT(A1020),10,1,1,1))</f>
        <v/>
      </c>
      <c r="C1032" s="39" t="str">
        <f aca="true">IF(OFFSET(INDIRECT(A1020),10,2,1,1)="","",CONCATENATE(" ",OFFSET(INDIRECT(A1020),10,2,1,1),", "))</f>
        <v/>
      </c>
      <c r="D1032" s="39" t="str">
        <f aca="true">IF(OFFSET(INDIRECT(A1020),10,3,1,1)="","",CONCATENATE((OFFSET(INDIRECT(A1020),10,3,1,1)),", "))</f>
        <v/>
      </c>
      <c r="E1032" s="39" t="str">
        <f aca="true">IF(OFFSET(INDIRECT(A1020),10,4,1,1)="","",CONCATENATE((OFFSET(INDIRECT(A1020),10,4,1,1)),", "))</f>
        <v/>
      </c>
      <c r="F1032" s="39" t="str">
        <f aca="true">IF(OFFSET(INDIRECT(A1020),10,5,1,1)="","",CONCATENATE((OFFSET(INDIRECT(A1020),10,5,1,1)),", "))</f>
        <v/>
      </c>
      <c r="G1032" s="39" t="str">
        <f aca="true">IF(OFFSET(INDIRECT(A1020),10,6,1,1)="","",OFFSET(INDIRECT(A1020),10,6,1,1))</f>
        <v/>
      </c>
      <c r="H1032" s="3"/>
      <c r="I1032" s="171" t="str">
        <f aca="false">CONCATENATE(IF(A1032="","",A1032),IF(B1032="","",B1032),IF(C1032="","",C1032),IF(D1032="","",D1032),IF(E1032="","",E1032),IF(F1032="","",F1032),IF(G1032="","",G1032))</f>
        <v/>
      </c>
      <c r="J1032" s="171"/>
      <c r="K1032" s="171"/>
      <c r="L1032" s="171"/>
      <c r="M1032" s="171"/>
      <c r="N1032" s="171"/>
      <c r="O1032" s="171"/>
      <c r="P1032" s="113"/>
      <c r="Q1032" s="113"/>
      <c r="R1032" s="1"/>
      <c r="S1032" s="164"/>
      <c r="T1032" s="164"/>
      <c r="U1032" s="164"/>
      <c r="V1032" s="1"/>
      <c r="W1032" s="176"/>
      <c r="X1032" s="176"/>
      <c r="Y1032" s="176"/>
      <c r="Z1032" s="1"/>
      <c r="AA1032" s="1"/>
      <c r="AB1032" s="1"/>
      <c r="AC1032" s="1"/>
      <c r="AD1032" s="1"/>
      <c r="AE1032" s="1"/>
      <c r="AF1032" s="1"/>
      <c r="AG1032" s="1"/>
    </row>
    <row r="1033" customFormat="false" ht="14.6" hidden="false" customHeight="false" outlineLevel="0" collapsed="false">
      <c r="A1033" s="39" t="str">
        <f aca="true">IF(OFFSET(INDIRECT(A1020),10,0,1,1)="","",OFFSET(INDIRECT(A1020),10,0,1,1))</f>
        <v/>
      </c>
      <c r="B1033" s="39" t="str">
        <f aca="true">IF(OFFSET(INDIRECT(A1020),10,1,1,1)="","",OFFSET(INDIRECT(A1020),10,1,1,1))</f>
        <v/>
      </c>
      <c r="C1033" s="39" t="str">
        <f aca="true">IF(OFFSET(INDIRECT(A1020),10,2,1,1)="","",CONCATENATE(" ",OFFSET(INDIRECT(A1020),10,2,1,1)))</f>
        <v/>
      </c>
      <c r="D1033" s="39" t="str">
        <f aca="true">IF(OFFSET(INDIRECT(A1020),10,3,1,1)="","",OFFSET(INDIRECT(A1020),10,3,1,1))</f>
        <v/>
      </c>
      <c r="E1033" s="39" t="str">
        <f aca="true">IF(OFFSET(INDIRECT(A1020),10,4,1,1)="","",OFFSET(INDIRECT(A1020),10,4,1,1))</f>
        <v/>
      </c>
      <c r="F1033" s="39" t="str">
        <f aca="true">IF(OFFSET(INDIRECT(A1020),10,5,1,1)="","",OFFSET(INDIRECT(A1020),10,5,1,1))</f>
        <v/>
      </c>
      <c r="G1033" s="39" t="str">
        <f aca="true">IF(OFFSET(INDIRECT(A1020),10,6,1,1)="","",OFFSET(INDIRECT(A1020),10,6,1,1))</f>
        <v/>
      </c>
      <c r="H1033" s="3"/>
      <c r="I1033" s="3"/>
      <c r="J1033" s="3"/>
      <c r="K1033" s="3"/>
      <c r="L1033" s="174"/>
      <c r="M1033" s="174"/>
      <c r="N1033" s="3"/>
      <c r="O1033" s="3"/>
      <c r="P1033" s="3"/>
      <c r="Q1033" s="3"/>
      <c r="R1033" s="1"/>
      <c r="S1033" s="164"/>
      <c r="T1033" s="164"/>
      <c r="U1033" s="164"/>
      <c r="V1033" s="1"/>
      <c r="W1033" s="176"/>
      <c r="X1033" s="176"/>
      <c r="Y1033" s="176"/>
      <c r="Z1033" s="1"/>
      <c r="AA1033" s="1"/>
      <c r="AB1033" s="1"/>
      <c r="AC1033" s="1"/>
      <c r="AD1033" s="1"/>
      <c r="AE1033" s="1"/>
      <c r="AF1033" s="1"/>
      <c r="AG1033" s="1"/>
    </row>
    <row r="1034" customFormat="false" ht="14.6" hidden="false" customHeight="false" outlineLevel="0" collapsed="false">
      <c r="A1034" s="3" t="s">
        <v>295</v>
      </c>
      <c r="B1034" s="3"/>
      <c r="C1034" s="3"/>
      <c r="D1034" s="3"/>
      <c r="E1034" s="3"/>
      <c r="F1034" s="3"/>
      <c r="G1034" s="3"/>
      <c r="H1034" s="3"/>
      <c r="I1034" s="3" t="s">
        <v>360</v>
      </c>
      <c r="J1034" s="3"/>
      <c r="K1034" s="3"/>
      <c r="L1034" s="174"/>
      <c r="M1034" s="174"/>
      <c r="N1034" s="3"/>
      <c r="O1034" s="3"/>
      <c r="P1034" s="3"/>
      <c r="Q1034" s="3"/>
      <c r="R1034" s="1"/>
      <c r="S1034" s="164"/>
      <c r="T1034" s="164"/>
      <c r="U1034" s="164"/>
      <c r="V1034" s="1"/>
      <c r="W1034" s="176"/>
      <c r="X1034" s="176"/>
      <c r="Y1034" s="176"/>
      <c r="Z1034" s="1"/>
      <c r="AA1034" s="1"/>
      <c r="AB1034" s="1"/>
      <c r="AC1034" s="1"/>
      <c r="AD1034" s="1"/>
      <c r="AE1034" s="1"/>
      <c r="AF1034" s="1"/>
      <c r="AG1034" s="1"/>
    </row>
    <row r="1035" customFormat="false" ht="15" hidden="false" customHeight="true" outlineLevel="0" collapsed="false">
      <c r="A1035" s="1" t="str">
        <f aca="false">CONCATENATE(A1034,"s")</f>
        <v>Leaseholders</v>
      </c>
      <c r="B1035" s="3"/>
      <c r="C1035" s="3"/>
      <c r="D1035" s="3"/>
      <c r="E1035" s="3"/>
      <c r="F1035" s="3"/>
      <c r="G1035" s="3"/>
      <c r="H1035" s="3"/>
      <c r="I1035" s="176" t="str">
        <f aca="false">CONCATENATE(IF(A1033="","",A1033),IF(A1033="","",CHAR(10)),IF(B1033="","",B1033),IF(C1033="","",C1033),IF(C1033="","",CHAR(10)),IF(D1033="","",D1033),IF(D1033="","",CHAR(10)),IF(E1033="","",E1033),IF(E1033="","",CHAR(10)),IF(F1033="","",F1033),IF(F1033="","",CHAR(10)),IF(G1033="","",G1033))</f>
        <v/>
      </c>
      <c r="J1035" s="176"/>
      <c r="K1035" s="176"/>
      <c r="L1035" s="174"/>
      <c r="M1035" s="174"/>
      <c r="N1035" s="3"/>
      <c r="O1035" s="3"/>
      <c r="P1035" s="3"/>
      <c r="Q1035" s="3"/>
      <c r="R1035" s="1"/>
      <c r="S1035" s="164"/>
      <c r="T1035" s="164"/>
      <c r="U1035" s="164"/>
      <c r="V1035" s="1"/>
      <c r="W1035" s="176"/>
      <c r="X1035" s="176"/>
      <c r="Y1035" s="176"/>
      <c r="Z1035" s="1"/>
      <c r="AA1035" s="1"/>
      <c r="AB1035" s="1"/>
      <c r="AC1035" s="1"/>
      <c r="AD1035" s="1"/>
      <c r="AE1035" s="1"/>
      <c r="AF1035" s="1"/>
      <c r="AG1035" s="1"/>
    </row>
    <row r="1036" customFormat="false" ht="14.6" hidden="false" customHeight="false" outlineLevel="0" collapsed="false">
      <c r="A1036" s="3" t="s">
        <v>70</v>
      </c>
      <c r="B1036" s="3"/>
      <c r="C1036" s="3"/>
      <c r="D1036" s="3"/>
      <c r="E1036" s="3"/>
      <c r="F1036" s="3"/>
      <c r="G1036" s="3"/>
      <c r="H1036" s="3"/>
      <c r="I1036" s="176"/>
      <c r="J1036" s="176"/>
      <c r="K1036" s="176"/>
      <c r="L1036" s="174"/>
      <c r="M1036" s="174"/>
      <c r="N1036" s="3"/>
      <c r="O1036" s="3"/>
      <c r="P1036" s="3"/>
      <c r="Q1036" s="3"/>
      <c r="R1036" s="1"/>
      <c r="S1036" s="164"/>
      <c r="T1036" s="164"/>
      <c r="U1036" s="164"/>
      <c r="V1036" s="1"/>
      <c r="W1036" s="176"/>
      <c r="X1036" s="176"/>
      <c r="Y1036" s="176"/>
      <c r="Z1036" s="1"/>
      <c r="AA1036" s="1"/>
      <c r="AB1036" s="1"/>
      <c r="AC1036" s="1"/>
      <c r="AD1036" s="1"/>
      <c r="AE1036" s="1"/>
      <c r="AF1036" s="1"/>
      <c r="AG1036" s="1"/>
    </row>
    <row r="1037" customFormat="false" ht="14.6" hidden="false" customHeight="false" outlineLevel="0" collapsed="false">
      <c r="A1037" s="1" t="str">
        <f aca="false">CONCATENATE(A1036,"s")</f>
        <v>Freeholders</v>
      </c>
      <c r="B1037" s="3"/>
      <c r="C1037" s="3"/>
      <c r="D1037" s="3"/>
      <c r="E1037" s="3"/>
      <c r="F1037" s="3"/>
      <c r="G1037" s="3"/>
      <c r="H1037" s="3"/>
      <c r="I1037" s="176"/>
      <c r="J1037" s="176"/>
      <c r="K1037" s="176"/>
      <c r="L1037" s="174"/>
      <c r="M1037" s="174"/>
      <c r="N1037" s="3"/>
      <c r="O1037" s="3"/>
      <c r="P1037" s="3"/>
      <c r="Q1037" s="3"/>
      <c r="R1037" s="1"/>
      <c r="S1037" s="1"/>
      <c r="T1037" s="1"/>
      <c r="U1037" s="1"/>
      <c r="V1037" s="1"/>
      <c r="W1037" s="1"/>
      <c r="X1037" s="1"/>
      <c r="Y1037" s="1"/>
      <c r="Z1037" s="1"/>
      <c r="AA1037" s="1"/>
      <c r="AB1037" s="1"/>
      <c r="AC1037" s="1"/>
      <c r="AD1037" s="1"/>
      <c r="AE1037" s="1"/>
      <c r="AF1037" s="1"/>
      <c r="AG1037" s="1"/>
    </row>
    <row r="1038" customFormat="false" ht="14.6" hidden="false" customHeight="false" outlineLevel="0" collapsed="false">
      <c r="A1038" s="3" t="s">
        <v>329</v>
      </c>
      <c r="B1038" s="3"/>
      <c r="C1038" s="3"/>
      <c r="D1038" s="3"/>
      <c r="E1038" s="3"/>
      <c r="F1038" s="3"/>
      <c r="G1038" s="3"/>
      <c r="H1038" s="3"/>
      <c r="I1038" s="176"/>
      <c r="J1038" s="176"/>
      <c r="K1038" s="176"/>
      <c r="L1038" s="3"/>
      <c r="M1038" s="3"/>
      <c r="N1038" s="3"/>
      <c r="O1038" s="3"/>
      <c r="P1038" s="3"/>
      <c r="Q1038" s="3"/>
      <c r="R1038" s="1"/>
    </row>
    <row r="1039" customFormat="false" ht="14.6" hidden="false" customHeight="false" outlineLevel="0" collapsed="false">
      <c r="A1039" s="1" t="str">
        <f aca="false">IF(A1038="Leaseholder &amp; Freeholder","Leaseholders &amp; Freeholders")</f>
        <v>Leaseholders &amp; Freeholders</v>
      </c>
      <c r="B1039" s="3"/>
      <c r="C1039" s="3"/>
      <c r="D1039" s="3"/>
      <c r="E1039" s="3"/>
      <c r="F1039" s="3"/>
      <c r="G1039" s="3"/>
      <c r="H1039" s="3"/>
      <c r="I1039" s="176"/>
      <c r="J1039" s="176"/>
      <c r="K1039" s="176"/>
      <c r="L1039" s="3"/>
      <c r="M1039" s="3"/>
      <c r="N1039" s="3"/>
      <c r="O1039" s="3"/>
      <c r="P1039" s="3"/>
      <c r="Q1039" s="3"/>
      <c r="R1039" s="1"/>
      <c r="S1039" s="150" t="s">
        <v>296</v>
      </c>
      <c r="T1039" s="150"/>
    </row>
    <row r="1040" customFormat="false" ht="15.75" hidden="false" customHeight="true" outlineLevel="0" collapsed="false">
      <c r="A1040" s="1"/>
      <c r="B1040" s="3"/>
      <c r="C1040" s="3"/>
      <c r="D1040" s="3"/>
      <c r="E1040" s="3"/>
      <c r="F1040" s="3"/>
      <c r="G1040" s="3"/>
      <c r="H1040" s="3"/>
      <c r="I1040" s="176"/>
      <c r="J1040" s="176"/>
      <c r="K1040" s="176"/>
      <c r="L1040" s="3"/>
      <c r="M1040" s="3"/>
      <c r="N1040" s="3"/>
      <c r="O1040" s="3"/>
      <c r="P1040" s="3"/>
      <c r="Q1040" s="3"/>
      <c r="R1040" s="1"/>
      <c r="S1040" s="181" t="str">
        <f aca="false">CONCATENATE("Under Section 1(2), subject to your written consent",CHAR(10),"it is intended to build on the line of junction of the said lands a ",Form!CX74)</f>
        <v>Under Section 1(2), subject to your written consent
it is intended to build on the line of junction of the said lands a</v>
      </c>
      <c r="T1040" s="181"/>
      <c r="U1040" s="181"/>
      <c r="V1040" s="181"/>
      <c r="W1040" s="181"/>
      <c r="X1040" s="181"/>
      <c r="Y1040" s="181"/>
      <c r="Z1040" s="181"/>
      <c r="AA1040" s="181"/>
    </row>
    <row r="1041" customFormat="false" ht="14.6" hidden="false" customHeight="false" outlineLevel="0" collapsed="false">
      <c r="A1041" s="1"/>
      <c r="B1041" s="3"/>
      <c r="C1041" s="3"/>
      <c r="D1041" s="3"/>
      <c r="E1041" s="3"/>
      <c r="F1041" s="3"/>
      <c r="G1041" s="3"/>
      <c r="H1041" s="3"/>
      <c r="I1041" s="3"/>
      <c r="J1041" s="3"/>
      <c r="K1041" s="3"/>
      <c r="L1041" s="3"/>
      <c r="M1041" s="3"/>
      <c r="N1041" s="3"/>
      <c r="O1041" s="3"/>
      <c r="P1041" s="3"/>
      <c r="Q1041" s="3"/>
      <c r="R1041" s="1"/>
      <c r="S1041" s="181"/>
      <c r="T1041" s="181"/>
      <c r="U1041" s="181"/>
      <c r="V1041" s="181"/>
      <c r="W1041" s="181"/>
      <c r="X1041" s="181"/>
      <c r="Y1041" s="181"/>
      <c r="Z1041" s="181"/>
      <c r="AA1041" s="181"/>
    </row>
    <row r="1042" customFormat="false" ht="14.6" hidden="false" customHeight="false" outlineLevel="0" collapsed="false">
      <c r="A1042" s="157" t="s">
        <v>366</v>
      </c>
      <c r="B1042" s="157"/>
      <c r="C1042" s="3"/>
      <c r="D1042" s="3"/>
      <c r="E1042" s="3"/>
      <c r="F1042" s="3"/>
      <c r="G1042" s="3"/>
      <c r="H1042" s="3"/>
      <c r="I1042" s="3"/>
      <c r="J1042" s="3"/>
      <c r="K1042" s="3"/>
      <c r="L1042" s="3"/>
      <c r="M1042" s="3"/>
      <c r="N1042" s="3"/>
      <c r="O1042" s="3"/>
      <c r="P1042" s="3"/>
      <c r="Q1042" s="150" t="str">
        <f aca="false">IF(A1044="","",", ")</f>
        <v/>
      </c>
      <c r="R1042" s="1"/>
    </row>
    <row r="1043" customFormat="false" ht="14.6" hidden="false" customHeight="false" outlineLevel="0" collapsed="false">
      <c r="A1043" s="3" t="s">
        <v>25</v>
      </c>
      <c r="B1043" s="3" t="s">
        <v>26</v>
      </c>
      <c r="C1043" s="3" t="s">
        <v>27</v>
      </c>
      <c r="D1043" s="3" t="s">
        <v>28</v>
      </c>
      <c r="E1043" s="3" t="s">
        <v>29</v>
      </c>
      <c r="F1043" s="3" t="s">
        <v>30</v>
      </c>
      <c r="G1043" s="3" t="s">
        <v>31</v>
      </c>
      <c r="H1043" s="3"/>
      <c r="I1043" s="3" t="s">
        <v>359</v>
      </c>
      <c r="J1043" s="3"/>
      <c r="K1043" s="3"/>
      <c r="L1043" s="3"/>
      <c r="M1043" s="3"/>
      <c r="N1043" s="3"/>
      <c r="O1043" s="3"/>
      <c r="P1043" s="3"/>
      <c r="Q1043" s="3"/>
      <c r="R1043" s="1"/>
      <c r="S1043" s="150" t="s">
        <v>316</v>
      </c>
      <c r="T1043" s="150"/>
    </row>
    <row r="1044" customFormat="false" ht="15" hidden="false" customHeight="true" outlineLevel="0" collapsed="false">
      <c r="A1044" s="39" t="str">
        <f aca="true">IF(OFFSET(INDIRECT(A1020),17,0,1,1)="","",CONCATENATE((OFFSET(INDIRECT(A1020),17,0,1,1)),", "))</f>
        <v/>
      </c>
      <c r="B1044" s="39" t="str">
        <f aca="true">IF(OFFSET(INDIRECT(A1020),17,1,1,1)="","",OFFSET(INDIRECT(A1020),17,1,1,1))</f>
        <v/>
      </c>
      <c r="C1044" s="39" t="str">
        <f aca="true">IF(OFFSET(INDIRECT(A1020),17,2,1,1)="","",CONCATENATE(" ",(OFFSET(INDIRECT(A1020),17,2,1,1)),", "))</f>
        <v/>
      </c>
      <c r="D1044" s="39" t="str">
        <f aca="true">IF(OFFSET(INDIRECT(A1020),17,3,1,1)="","",CONCATENATE((OFFSET(INDIRECT(A1020),17,3,1,1)),", "))</f>
        <v/>
      </c>
      <c r="E1044" s="39" t="str">
        <f aca="true">IF(OFFSET(INDIRECT(A1020),17,4,1,1)="","",CONCATENATE((OFFSET(INDIRECT(A1020),17,4,1,1)),", "))</f>
        <v/>
      </c>
      <c r="F1044" s="39" t="str">
        <f aca="true">IF(OFFSET(INDIRECT(A1020),17,5,1,1)="","",CONCATENATE((OFFSET(INDIRECT(A1020),17,5,1,1)),", "))</f>
        <v/>
      </c>
      <c r="G1044" s="39" t="str">
        <f aca="true">IF(OFFSET(INDIRECT(A1020),17,6,1,1)="","",OFFSET(INDIRECT(A1020),17,6,1,1))</f>
        <v/>
      </c>
      <c r="H1044" s="3"/>
      <c r="I1044" s="171" t="str">
        <f aca="false">CONCATENATE(IF(A1044="","",A1044),IF(B1044="","",B1044),IF(C1044="","",C1044),IF(D1044="","",D1044),IF(E1044="","",E1044),IF(F1044="","",F1044),IF(G1044="","",G1044))</f>
        <v/>
      </c>
      <c r="J1044" s="171"/>
      <c r="K1044" s="171"/>
      <c r="L1044" s="171"/>
      <c r="M1044" s="171"/>
      <c r="N1044" s="171"/>
      <c r="O1044" s="171"/>
      <c r="P1044" s="113"/>
      <c r="Q1044" s="113"/>
      <c r="R1044" s="1"/>
      <c r="S1044" s="181" t="str">
        <f aca="false">CONCATENATE("Under Section 1(5)",CHAR(10),"it is intended to build on the line of junction of the said lands a wall wholly on ",$H$12," land.")</f>
        <v>Under Section 1(5)
it is intended to build on the line of junction of the said lands a wall wholly on our land.</v>
      </c>
      <c r="T1044" s="181"/>
      <c r="U1044" s="181"/>
      <c r="V1044" s="181"/>
      <c r="W1044" s="181"/>
      <c r="X1044" s="181"/>
      <c r="Y1044" s="181"/>
      <c r="Z1044" s="181"/>
      <c r="AA1044" s="181"/>
    </row>
    <row r="1045" customFormat="false" ht="14.6" hidden="false" customHeight="false" outlineLevel="0" collapsed="false">
      <c r="A1045" s="39" t="str">
        <f aca="true">IF(OFFSET(INDIRECT(A1020),17,0,1,1)="","",OFFSET(INDIRECT(A1020),17,0,1,1))</f>
        <v/>
      </c>
      <c r="B1045" s="39" t="str">
        <f aca="true">IF(OFFSET(INDIRECT(A1020),17,1,1,1)="","",OFFSET(INDIRECT(A1020),17,1,1,1))</f>
        <v/>
      </c>
      <c r="C1045" s="39" t="str">
        <f aca="true">IF(OFFSET(INDIRECT(A1020),17,2,1,1)="","",CONCATENATE(" ",(OFFSET(INDIRECT(A1020),17,2,1,1))))</f>
        <v/>
      </c>
      <c r="D1045" s="39" t="str">
        <f aca="true">IF(OFFSET(INDIRECT(A1020),17,3,1,1)="","",OFFSET(INDIRECT(A1020),17,3,1,1))</f>
        <v/>
      </c>
      <c r="E1045" s="39" t="str">
        <f aca="true">IF(OFFSET(INDIRECT(A1020),17,4,1,1)="","",OFFSET(INDIRECT(A1020),17,4,1,1))</f>
        <v/>
      </c>
      <c r="F1045" s="39" t="str">
        <f aca="true">IF(OFFSET(INDIRECT(A1020),17,5,1,1)="","",OFFSET(INDIRECT(A1020),17,5,1,1))</f>
        <v/>
      </c>
      <c r="G1045" s="39" t="str">
        <f aca="true">IF(OFFSET(INDIRECT(A1020),17,6,1,1)="","",OFFSET(INDIRECT(A1020),17,6,1,1))</f>
        <v/>
      </c>
      <c r="H1045" s="3"/>
      <c r="I1045" s="3"/>
      <c r="J1045" s="3"/>
      <c r="K1045" s="3"/>
      <c r="L1045" s="174"/>
      <c r="M1045" s="174"/>
      <c r="N1045" s="3"/>
      <c r="O1045" s="3"/>
      <c r="P1045" s="3"/>
      <c r="Q1045" s="3"/>
      <c r="R1045" s="1"/>
      <c r="S1045" s="181"/>
      <c r="T1045" s="181"/>
      <c r="U1045" s="181"/>
      <c r="V1045" s="181"/>
      <c r="W1045" s="181"/>
      <c r="X1045" s="181"/>
      <c r="Y1045" s="181"/>
      <c r="Z1045" s="181"/>
      <c r="AA1045" s="181"/>
    </row>
    <row r="1046" customFormat="false" ht="14.6" hidden="false" customHeight="false" outlineLevel="0" collapsed="false">
      <c r="A1046" s="3"/>
      <c r="B1046" s="3"/>
      <c r="C1046" s="3"/>
      <c r="D1046" s="3"/>
      <c r="E1046" s="3"/>
      <c r="F1046" s="3"/>
      <c r="G1046" s="3"/>
      <c r="H1046" s="3"/>
      <c r="I1046" s="3" t="s">
        <v>360</v>
      </c>
      <c r="J1046" s="3"/>
      <c r="K1046" s="3"/>
      <c r="L1046" s="174"/>
      <c r="M1046" s="174"/>
      <c r="N1046" s="3"/>
      <c r="O1046" s="3"/>
      <c r="P1046" s="3"/>
      <c r="Q1046" s="3"/>
      <c r="R1046" s="1"/>
    </row>
    <row r="1047" customFormat="false" ht="15" hidden="false" customHeight="true" outlineLevel="0" collapsed="false">
      <c r="A1047" s="3"/>
      <c r="B1047" s="3"/>
      <c r="C1047" s="3"/>
      <c r="D1047" s="3"/>
      <c r="E1047" s="3"/>
      <c r="F1047" s="3"/>
      <c r="G1047" s="3"/>
      <c r="H1047" s="3"/>
      <c r="I1047" s="176" t="str">
        <f aca="false">CONCATENATE(IF(A1045="","",A1045),IF(A1045="","",CHAR(10)),IF(B1045="","",B1045),IF(C1045="","",C1045),IF(C1045="","",CHAR(10)),IF(D1045="","",D1045),IF(D1045="","",CHAR(10)),IF(E1045="","",E1045),IF(E1045="","",CHAR(10)),IF(F1045="","",F1045),IF(F1045="","",CHAR(10)),IF(G1045="","",G1045))</f>
        <v/>
      </c>
      <c r="J1047" s="176"/>
      <c r="K1047" s="176"/>
      <c r="L1047" s="174"/>
      <c r="M1047" s="174"/>
      <c r="N1047" s="3"/>
      <c r="O1047" s="3"/>
      <c r="P1047" s="3"/>
      <c r="Q1047" s="3"/>
      <c r="R1047" s="1"/>
      <c r="S1047" s="150" t="s">
        <v>367</v>
      </c>
      <c r="T1047" s="150"/>
      <c r="U1047" s="150"/>
    </row>
    <row r="1048" customFormat="false" ht="15" hidden="false" customHeight="true" outlineLevel="0" collapsed="false">
      <c r="A1048" s="3"/>
      <c r="B1048" s="3"/>
      <c r="C1048" s="3"/>
      <c r="D1048" s="3"/>
      <c r="E1048" s="3"/>
      <c r="F1048" s="3"/>
      <c r="G1048" s="3"/>
      <c r="H1048" s="3"/>
      <c r="I1048" s="176"/>
      <c r="J1048" s="176"/>
      <c r="K1048" s="176"/>
      <c r="L1048" s="174"/>
      <c r="M1048" s="174"/>
      <c r="N1048" s="3"/>
      <c r="O1048" s="3"/>
      <c r="P1048" s="3"/>
      <c r="Q1048" s="3"/>
      <c r="R1048" s="1"/>
      <c r="S1048" s="182" t="str">
        <f aca="false">CONCATENATE(S1040,CHAR(10),CHAR(10),S1044)</f>
        <v>Under Section 1(2), subject to your written consent
it is intended to build on the line of junction of the said lands a 
Under Section 1(5)
it is intended to build on the line of junction of the said lands a wall wholly on our land.</v>
      </c>
      <c r="T1048" s="182"/>
      <c r="U1048" s="182"/>
      <c r="V1048" s="182"/>
      <c r="W1048" s="182"/>
      <c r="X1048" s="182"/>
      <c r="Y1048" s="182"/>
      <c r="Z1048" s="182"/>
      <c r="AA1048" s="182"/>
    </row>
    <row r="1049" customFormat="false" ht="14.6" hidden="false" customHeight="false" outlineLevel="0" collapsed="false">
      <c r="A1049" s="3"/>
      <c r="B1049" s="3"/>
      <c r="C1049" s="3"/>
      <c r="D1049" s="3"/>
      <c r="E1049" s="3"/>
      <c r="F1049" s="3"/>
      <c r="G1049" s="3"/>
      <c r="H1049" s="3"/>
      <c r="I1049" s="176"/>
      <c r="J1049" s="176"/>
      <c r="K1049" s="176"/>
      <c r="L1049" s="174"/>
      <c r="M1049" s="174"/>
      <c r="N1049" s="3"/>
      <c r="O1049" s="3"/>
      <c r="P1049" s="3"/>
      <c r="Q1049" s="3"/>
      <c r="R1049" s="1"/>
      <c r="S1049" s="182"/>
      <c r="T1049" s="182"/>
      <c r="U1049" s="182"/>
      <c r="V1049" s="182"/>
      <c r="W1049" s="182"/>
      <c r="X1049" s="182"/>
      <c r="Y1049" s="182"/>
      <c r="Z1049" s="182"/>
      <c r="AA1049" s="182"/>
    </row>
    <row r="1050" customFormat="false" ht="14.6" hidden="false" customHeight="false" outlineLevel="0" collapsed="false">
      <c r="A1050" s="3"/>
      <c r="B1050" s="3"/>
      <c r="C1050" s="3"/>
      <c r="D1050" s="3"/>
      <c r="E1050" s="3"/>
      <c r="F1050" s="3"/>
      <c r="G1050" s="3"/>
      <c r="H1050" s="3"/>
      <c r="I1050" s="176"/>
      <c r="J1050" s="176"/>
      <c r="K1050" s="176"/>
      <c r="L1050" s="3"/>
      <c r="M1050" s="3"/>
      <c r="N1050" s="3"/>
      <c r="O1050" s="3"/>
      <c r="P1050" s="3"/>
      <c r="Q1050" s="3"/>
      <c r="R1050" s="1"/>
      <c r="S1050" s="182"/>
      <c r="T1050" s="182"/>
      <c r="U1050" s="182"/>
      <c r="V1050" s="182"/>
      <c r="W1050" s="182"/>
      <c r="X1050" s="182"/>
      <c r="Y1050" s="182"/>
      <c r="Z1050" s="182"/>
      <c r="AA1050" s="182"/>
    </row>
    <row r="1051" customFormat="false" ht="14.6" hidden="false" customHeight="false" outlineLevel="0" collapsed="false">
      <c r="A1051" s="3"/>
      <c r="B1051" s="3"/>
      <c r="C1051" s="3"/>
      <c r="D1051" s="3"/>
      <c r="E1051" s="3"/>
      <c r="F1051" s="3"/>
      <c r="G1051" s="3"/>
      <c r="H1051" s="3"/>
      <c r="I1051" s="176"/>
      <c r="J1051" s="176"/>
      <c r="K1051" s="176"/>
      <c r="L1051" s="3"/>
      <c r="M1051" s="3"/>
      <c r="N1051" s="3"/>
      <c r="O1051" s="3"/>
      <c r="P1051" s="3"/>
      <c r="Q1051" s="3"/>
      <c r="R1051" s="1"/>
      <c r="S1051" s="182"/>
      <c r="T1051" s="182"/>
      <c r="U1051" s="182"/>
      <c r="V1051" s="182"/>
      <c r="W1051" s="182"/>
      <c r="X1051" s="182"/>
      <c r="Y1051" s="182"/>
      <c r="Z1051" s="182"/>
      <c r="AA1051" s="182"/>
    </row>
    <row r="1052" customFormat="false" ht="14.6" hidden="false" customHeight="false" outlineLevel="0" collapsed="false">
      <c r="A1052" s="3"/>
      <c r="B1052" s="3"/>
      <c r="C1052" s="3"/>
      <c r="D1052" s="3"/>
      <c r="E1052" s="3"/>
      <c r="F1052" s="3"/>
      <c r="G1052" s="3"/>
      <c r="H1052" s="3"/>
      <c r="I1052" s="176"/>
      <c r="J1052" s="176"/>
      <c r="K1052" s="176"/>
      <c r="L1052" s="3"/>
      <c r="M1052" s="3"/>
      <c r="N1052" s="3"/>
      <c r="O1052" s="3"/>
      <c r="P1052" s="3"/>
      <c r="Q1052" s="3"/>
      <c r="R1052" s="1"/>
      <c r="S1052" s="182"/>
      <c r="T1052" s="182"/>
      <c r="U1052" s="182"/>
      <c r="V1052" s="182"/>
      <c r="W1052" s="182"/>
      <c r="X1052" s="182"/>
      <c r="Y1052" s="182"/>
      <c r="Z1052" s="182"/>
      <c r="AA1052" s="182"/>
    </row>
    <row r="1053" customFormat="false" ht="14.6" hidden="false" customHeight="false" outlineLevel="0" collapsed="false">
      <c r="A1053" s="3"/>
      <c r="B1053" s="3"/>
      <c r="C1053" s="3"/>
      <c r="D1053" s="3"/>
      <c r="E1053" s="3"/>
      <c r="F1053" s="3"/>
      <c r="G1053" s="3"/>
      <c r="H1053" s="3"/>
      <c r="I1053" s="3"/>
      <c r="J1053" s="3"/>
      <c r="K1053" s="3"/>
      <c r="L1053" s="3"/>
      <c r="M1053" s="3"/>
      <c r="N1053" s="3"/>
      <c r="O1053" s="3"/>
      <c r="P1053" s="3"/>
      <c r="Q1053" s="3"/>
      <c r="R1053" s="1"/>
    </row>
    <row r="1054" customFormat="false" ht="14.6" hidden="false" customHeight="false" outlineLevel="0" collapsed="false">
      <c r="A1054" s="157" t="s">
        <v>368</v>
      </c>
      <c r="B1054" s="157"/>
      <c r="C1054" s="3"/>
      <c r="D1054" s="3"/>
      <c r="E1054" s="3"/>
      <c r="F1054" s="3"/>
      <c r="G1054" s="3"/>
      <c r="H1054" s="3"/>
      <c r="I1054" s="3"/>
      <c r="J1054" s="3"/>
      <c r="K1054" s="3"/>
      <c r="L1054" s="3"/>
      <c r="M1054" s="3"/>
      <c r="N1054" s="3"/>
      <c r="O1054" s="3"/>
      <c r="P1054" s="3"/>
      <c r="Q1054" s="3" t="str">
        <f aca="false">IF(A1056="","",", ")</f>
        <v/>
      </c>
      <c r="R1054" s="1"/>
      <c r="S1054" s="150" t="s">
        <v>369</v>
      </c>
      <c r="T1054" s="150"/>
      <c r="U1054" s="150"/>
    </row>
    <row r="1055" customFormat="false" ht="14.6" hidden="false" customHeight="false" outlineLevel="0" collapsed="false">
      <c r="A1055" s="3" t="s">
        <v>25</v>
      </c>
      <c r="B1055" s="3" t="s">
        <v>26</v>
      </c>
      <c r="C1055" s="3" t="s">
        <v>27</v>
      </c>
      <c r="D1055" s="3" t="s">
        <v>28</v>
      </c>
      <c r="E1055" s="3" t="s">
        <v>29</v>
      </c>
      <c r="F1055" s="3" t="s">
        <v>30</v>
      </c>
      <c r="G1055" s="3" t="s">
        <v>31</v>
      </c>
      <c r="H1055" s="3"/>
      <c r="I1055" s="3" t="s">
        <v>359</v>
      </c>
      <c r="J1055" s="3"/>
      <c r="K1055" s="3"/>
      <c r="L1055" s="3"/>
      <c r="M1055" s="3"/>
      <c r="N1055" s="3"/>
      <c r="O1055" s="3"/>
      <c r="P1055" s="3"/>
      <c r="Q1055" s="3"/>
      <c r="R1055" s="1"/>
      <c r="S1055" s="182" t="str">
        <f aca="false">IF(Form!CT74="Section 1(2)",S1040,IF(Form!CT74="Section 1(5)",S1044,IF(Form!CT74="Section 1(2), Section 1(5)",S1048,"")))</f>
        <v/>
      </c>
      <c r="T1055" s="182"/>
      <c r="U1055" s="182"/>
      <c r="V1055" s="182"/>
      <c r="W1055" s="182"/>
      <c r="X1055" s="182"/>
      <c r="Y1055" s="182"/>
      <c r="Z1055" s="182"/>
      <c r="AA1055" s="182"/>
    </row>
    <row r="1056" customFormat="false" ht="15" hidden="false" customHeight="true" outlineLevel="0" collapsed="false">
      <c r="A1056" s="39" t="str">
        <f aca="false">IF(Form!$B$44="","",Form!$B$44)</f>
        <v/>
      </c>
      <c r="B1056" s="39" t="str">
        <f aca="false">IF(Form!$C$44="","",Form!$C$44)</f>
        <v/>
      </c>
      <c r="C1056" s="39" t="str">
        <f aca="false">IF(Form!$D$44="","",Form!$D$44)</f>
        <v/>
      </c>
      <c r="D1056" s="39" t="str">
        <f aca="false">IF(Form!$E$44="","",Form!$E$44)</f>
        <v/>
      </c>
      <c r="E1056" s="39" t="str">
        <f aca="false">IF(Form!$F$44="","",Form!$F$44)</f>
        <v/>
      </c>
      <c r="F1056" s="39" t="str">
        <f aca="false">IF(Form!$G$44="","",Form!$G$44)</f>
        <v/>
      </c>
      <c r="G1056" s="39" t="str">
        <f aca="false">IF(Form!$H$44="","",Form!$H$44)</f>
        <v/>
      </c>
      <c r="H1056" s="3"/>
      <c r="I1056" s="171" t="str">
        <f aca="false">CONCATENATE(IF(A1056="","",A1056),IF(B1056="","",B1056),IF(C1056="","",C1056),IF(D1056="","",D1056),IF(E1056="","",E1056),IF(F1056="","",F1056),IF(G1056="","",G1056))</f>
        <v/>
      </c>
      <c r="J1056" s="171"/>
      <c r="K1056" s="171"/>
      <c r="L1056" s="171"/>
      <c r="M1056" s="171"/>
      <c r="N1056" s="171"/>
      <c r="O1056" s="171"/>
      <c r="P1056" s="113"/>
      <c r="Q1056" s="113"/>
      <c r="R1056" s="1"/>
      <c r="S1056" s="182"/>
      <c r="T1056" s="182"/>
      <c r="U1056" s="182"/>
      <c r="V1056" s="182"/>
      <c r="W1056" s="182"/>
      <c r="X1056" s="182"/>
      <c r="Y1056" s="182"/>
      <c r="Z1056" s="182"/>
      <c r="AA1056" s="182"/>
    </row>
    <row r="1057" customFormat="false" ht="14.6" hidden="false" customHeight="false" outlineLevel="0" collapsed="false">
      <c r="A1057" s="3"/>
      <c r="B1057" s="3"/>
      <c r="C1057" s="3"/>
      <c r="D1057" s="3"/>
      <c r="E1057" s="3"/>
      <c r="F1057" s="3"/>
      <c r="G1057" s="3"/>
      <c r="H1057" s="3"/>
      <c r="I1057" s="3"/>
      <c r="J1057" s="3"/>
      <c r="K1057" s="3"/>
      <c r="L1057" s="174"/>
      <c r="M1057" s="174"/>
      <c r="N1057" s="3"/>
      <c r="O1057" s="3"/>
      <c r="P1057" s="3"/>
      <c r="Q1057" s="3"/>
      <c r="R1057" s="1"/>
      <c r="S1057" s="182"/>
      <c r="T1057" s="182"/>
      <c r="U1057" s="182"/>
      <c r="V1057" s="182"/>
      <c r="W1057" s="182"/>
      <c r="X1057" s="182"/>
      <c r="Y1057" s="182"/>
      <c r="Z1057" s="182"/>
      <c r="AA1057" s="182"/>
    </row>
    <row r="1058" customFormat="false" ht="14.6" hidden="false" customHeight="false" outlineLevel="0" collapsed="false">
      <c r="A1058" s="3"/>
      <c r="B1058" s="3"/>
      <c r="C1058" s="3"/>
      <c r="D1058" s="3"/>
      <c r="E1058" s="3"/>
      <c r="F1058" s="3"/>
      <c r="G1058" s="3"/>
      <c r="H1058" s="3"/>
      <c r="I1058" s="3" t="s">
        <v>360</v>
      </c>
      <c r="J1058" s="3"/>
      <c r="K1058" s="3"/>
      <c r="L1058" s="174"/>
      <c r="M1058" s="174"/>
      <c r="N1058" s="3"/>
      <c r="O1058" s="3"/>
      <c r="P1058" s="3"/>
      <c r="Q1058" s="3"/>
      <c r="R1058" s="1"/>
      <c r="S1058" s="182"/>
      <c r="T1058" s="182"/>
      <c r="U1058" s="182"/>
      <c r="V1058" s="182"/>
      <c r="W1058" s="182"/>
      <c r="X1058" s="182"/>
      <c r="Y1058" s="182"/>
      <c r="Z1058" s="182"/>
      <c r="AA1058" s="182"/>
    </row>
    <row r="1059" customFormat="false" ht="15" hidden="false" customHeight="true" outlineLevel="0" collapsed="false">
      <c r="A1059" s="3"/>
      <c r="B1059" s="3"/>
      <c r="C1059" s="3"/>
      <c r="D1059" s="3"/>
      <c r="E1059" s="3"/>
      <c r="F1059" s="3"/>
      <c r="G1059" s="3"/>
      <c r="H1059" s="3"/>
      <c r="I1059" s="176" t="str">
        <f aca="false">CONCATENATE(IF(A1056="","",A1056),IF(A1056="","",CHAR(10)),IF(B1056="","",B1056),IF(C1056="","",C1056),IF(C1056="","",CHAR(10)),IF(D1056="","",D1056),IF(D1056="","",CHAR(10)),IF(E1056="","",E1056),IF(E1056="","",CHAR(10)),IF(F1056="","",F1056),IF(F1056="","",CHAR(10)),IF(G1056="","",G1056))</f>
        <v/>
      </c>
      <c r="J1059" s="176"/>
      <c r="K1059" s="176"/>
      <c r="L1059" s="174"/>
      <c r="M1059" s="174"/>
      <c r="N1059" s="3"/>
      <c r="O1059" s="3"/>
      <c r="P1059" s="3"/>
      <c r="Q1059" s="3"/>
      <c r="R1059" s="1"/>
      <c r="S1059" s="182"/>
      <c r="T1059" s="182"/>
      <c r="U1059" s="182"/>
      <c r="V1059" s="182"/>
      <c r="W1059" s="182"/>
      <c r="X1059" s="182"/>
      <c r="Y1059" s="182"/>
      <c r="Z1059" s="182"/>
      <c r="AA1059" s="182"/>
    </row>
    <row r="1060" customFormat="false" ht="14.6" hidden="false" customHeight="false" outlineLevel="0" collapsed="false">
      <c r="A1060" s="3"/>
      <c r="B1060" s="3"/>
      <c r="C1060" s="3"/>
      <c r="D1060" s="3"/>
      <c r="E1060" s="3"/>
      <c r="F1060" s="3"/>
      <c r="G1060" s="3"/>
      <c r="H1060" s="3"/>
      <c r="I1060" s="176"/>
      <c r="J1060" s="176"/>
      <c r="K1060" s="176"/>
      <c r="L1060" s="174"/>
      <c r="M1060" s="174"/>
      <c r="N1060" s="3"/>
      <c r="O1060" s="3"/>
      <c r="P1060" s="3"/>
      <c r="Q1060" s="3"/>
      <c r="R1060" s="1"/>
    </row>
    <row r="1061" customFormat="false" ht="14.6" hidden="false" customHeight="false" outlineLevel="0" collapsed="false">
      <c r="A1061" s="3"/>
      <c r="B1061" s="3"/>
      <c r="C1061" s="3"/>
      <c r="D1061" s="3"/>
      <c r="E1061" s="3"/>
      <c r="F1061" s="3"/>
      <c r="G1061" s="3"/>
      <c r="H1061" s="3"/>
      <c r="I1061" s="176"/>
      <c r="J1061" s="176"/>
      <c r="K1061" s="176"/>
      <c r="L1061" s="174"/>
      <c r="M1061" s="174"/>
      <c r="N1061" s="3"/>
      <c r="O1061" s="3"/>
      <c r="P1061" s="3"/>
      <c r="Q1061" s="3"/>
      <c r="R1061" s="1"/>
      <c r="S1061" s="150" t="s">
        <v>370</v>
      </c>
      <c r="T1061" s="150"/>
      <c r="U1061" s="150"/>
      <c r="V1061" s="183" t="str">
        <f aca="true">IF(OFFSET(INDIRECT(A1020),53,5,1,1)="No","DELETE THIS PAGE WHEN MADE INTO PDF!","")</f>
        <v>DELETE THIS PAGE WHEN MADE INTO PDF!</v>
      </c>
      <c r="W1061" s="183"/>
      <c r="X1061" s="183"/>
      <c r="Y1061" s="183"/>
      <c r="Z1061" s="183"/>
      <c r="AA1061" s="183"/>
    </row>
    <row r="1062" customFormat="false" ht="14.6" hidden="false" customHeight="false" outlineLevel="0" collapsed="false">
      <c r="A1062" s="3"/>
      <c r="B1062" s="3"/>
      <c r="C1062" s="3"/>
      <c r="D1062" s="3"/>
      <c r="E1062" s="3"/>
      <c r="F1062" s="3"/>
      <c r="G1062" s="3"/>
      <c r="H1062" s="3"/>
      <c r="I1062" s="176"/>
      <c r="J1062" s="176"/>
      <c r="K1062" s="176"/>
      <c r="L1062" s="3"/>
      <c r="M1062" s="3"/>
      <c r="N1062" s="3"/>
      <c r="O1062" s="3"/>
      <c r="P1062" s="3"/>
      <c r="Q1062" s="3"/>
      <c r="R1062" s="1"/>
      <c r="S1062" s="150" t="s">
        <v>371</v>
      </c>
      <c r="T1062" s="150"/>
      <c r="U1062" s="150"/>
      <c r="V1062" s="183" t="str">
        <f aca="true">IF(OFFSET(INDIRECT(A1020),62,5,1,1)="No","DELETE THIS PAGE WHEN MADE INTO PDF!","")</f>
        <v>DELETE THIS PAGE WHEN MADE INTO PDF!</v>
      </c>
      <c r="W1062" s="183"/>
      <c r="X1062" s="183"/>
      <c r="Y1062" s="183"/>
      <c r="Z1062" s="183"/>
      <c r="AA1062" s="183"/>
    </row>
    <row r="1063" customFormat="false" ht="14.6" hidden="false" customHeight="false" outlineLevel="0" collapsed="false">
      <c r="A1063" s="3"/>
      <c r="B1063" s="3"/>
      <c r="C1063" s="3"/>
      <c r="D1063" s="3"/>
      <c r="E1063" s="3"/>
      <c r="F1063" s="3"/>
      <c r="G1063" s="3"/>
      <c r="H1063" s="3"/>
      <c r="I1063" s="176"/>
      <c r="J1063" s="176"/>
      <c r="K1063" s="176"/>
      <c r="L1063" s="3"/>
      <c r="M1063" s="3"/>
      <c r="N1063" s="3"/>
      <c r="O1063" s="3"/>
      <c r="P1063" s="3"/>
      <c r="Q1063" s="3"/>
      <c r="R1063" s="1"/>
      <c r="S1063" s="150" t="s">
        <v>372</v>
      </c>
      <c r="T1063" s="150"/>
      <c r="U1063" s="150"/>
      <c r="V1063" s="183" t="str">
        <f aca="true">IF(OFFSET(INDIRECT(A1020),82,5,1,1)="No","DELETE THIS PAGE WHEN MADE INTO PDF!","")</f>
        <v>DELETE THIS PAGE WHEN MADE INTO PDF!</v>
      </c>
      <c r="W1063" s="183"/>
      <c r="X1063" s="183"/>
      <c r="Y1063" s="183"/>
      <c r="Z1063" s="183"/>
      <c r="AA1063" s="183"/>
    </row>
    <row r="1064" customFormat="false" ht="14.6" hidden="false" customHeight="false" outlineLevel="0" collapsed="false">
      <c r="A1064" s="3"/>
      <c r="B1064" s="3"/>
      <c r="C1064" s="3"/>
      <c r="D1064" s="3"/>
      <c r="E1064" s="3"/>
      <c r="F1064" s="3"/>
      <c r="G1064" s="3"/>
      <c r="H1064" s="3"/>
      <c r="I1064" s="176"/>
      <c r="J1064" s="176"/>
      <c r="K1064" s="176"/>
      <c r="L1064" s="3"/>
      <c r="M1064" s="3"/>
      <c r="N1064" s="3"/>
      <c r="O1064" s="3"/>
      <c r="P1064" s="3"/>
      <c r="Q1064" s="3"/>
      <c r="R1064" s="1"/>
      <c r="S1064" s="39" t="str">
        <f aca="true">IF(OFFSET(INDIRECT(A1020),2,0,1,1)="","",OFFSET(INDIRECT(A1020),2,0,1,1))</f>
        <v/>
      </c>
      <c r="T1064" s="39" t="str">
        <f aca="true">IF(OFFSET(INDIRECT(A1020),2,1,1,1)="","",OFFSET(INDIRECT(A1020),2,1,1,1))</f>
        <v/>
      </c>
      <c r="U1064" s="3" t="str">
        <f aca="false">LEFT(T1064,1)</f>
        <v/>
      </c>
      <c r="V1064" s="39" t="str">
        <f aca="true">IF(OFFSET(INDIRECT(A1020),2,2,1,1)="","",OFFSET(INDIRECT(A1020),2,2,1,1))</f>
        <v/>
      </c>
      <c r="W1064" s="39" t="str">
        <f aca="true">IF(OFFSET(INDIRECT(A1020),2,3,1,1)="","",OFFSET(INDIRECT(A1020),2,3,1,1))</f>
        <v/>
      </c>
      <c r="X1064" s="3" t="str">
        <f aca="false">IF(B1023="Company",W1064,CONCATENATE(S1064,P1022," ",T1064," ",W1064))</f>
        <v>  </v>
      </c>
      <c r="Y1064" s="3"/>
      <c r="Z1064" s="3" t="str">
        <f aca="false">IF(B1023="Company",W1064,CONCATENATE(S1064," ",U1064," ",W1064))</f>
        <v>  </v>
      </c>
      <c r="AA1064" s="3"/>
      <c r="AB1064" s="3"/>
      <c r="AC1064" s="3" t="str">
        <f aca="false">IF(B1023="Company",W1064,CONCATENATE(S1064,P1022," ",U1064,P1022," ",W1064))</f>
        <v>  </v>
      </c>
      <c r="AD1064" s="3"/>
      <c r="AE1064" s="3" t="str">
        <f aca="false">IF(B1023="Company",W1064,CONCATENATE(T1064," ",V1064," ",W1064))</f>
        <v>  </v>
      </c>
      <c r="AF1064" s="3" t="str">
        <f aca="false">UPPER(AE1064)</f>
        <v>  </v>
      </c>
      <c r="AG1064" s="3"/>
      <c r="AH1064" s="3" t="str">
        <f aca="false">IF(B1023="Company",W1064,CONCATENATE(S1064,P1022," ",W1064))</f>
        <v> </v>
      </c>
      <c r="AI1064" s="3"/>
      <c r="AJ1064" s="1"/>
    </row>
    <row r="1065" customFormat="false" ht="14.6" hidden="false" customHeight="false" outlineLevel="0" collapsed="false">
      <c r="A1065" s="3"/>
      <c r="B1065" s="3"/>
      <c r="C1065" s="3"/>
      <c r="D1065" s="3"/>
      <c r="E1065" s="3"/>
      <c r="F1065" s="3"/>
      <c r="G1065" s="3"/>
      <c r="H1065" s="3"/>
      <c r="I1065" s="174"/>
      <c r="J1065" s="174"/>
      <c r="K1065" s="174"/>
      <c r="L1065" s="3"/>
      <c r="M1065" s="3"/>
      <c r="N1065" s="3"/>
      <c r="O1065" s="3"/>
      <c r="P1065" s="3"/>
      <c r="Q1065" s="3"/>
      <c r="R1065" s="1"/>
      <c r="S1065" s="39" t="str">
        <f aca="true">IF(OFFSET(INDIRECT(A1020),3,0,1,1)="","",OFFSET(INDIRECT(A1020),3,0,1,1))</f>
        <v/>
      </c>
      <c r="T1065" s="39" t="str">
        <f aca="true">IF(OFFSET(INDIRECT(A1020),3,1,1,1)="","",OFFSET(INDIRECT(A1020),3,1,1,1))</f>
        <v/>
      </c>
      <c r="U1065" s="3" t="str">
        <f aca="false">LEFT(T1065,1)</f>
        <v/>
      </c>
      <c r="V1065" s="39" t="str">
        <f aca="true">IF(OFFSET(INDIRECT(A1020),3,2,1,1)="","",OFFSET(INDIRECT(A1020),3,2,1,1))</f>
        <v/>
      </c>
      <c r="W1065" s="39" t="str">
        <f aca="true">IF(OFFSET(INDIRECT(A1020),3,3,1,1)="","",OFFSET(INDIRECT(A1020),3,3,1,1))</f>
        <v/>
      </c>
      <c r="X1065" s="3" t="str">
        <f aca="false">IF(W1065="","",CONCATENATE(S1065,P1022," ",T1065," ",W1065))</f>
        <v/>
      </c>
      <c r="Y1065" s="3"/>
      <c r="Z1065" s="3" t="str">
        <f aca="false">IF(W1065="","",CONCATENATE(" ",Q1048," ",S1065," ",U1065," ",W1065))</f>
        <v/>
      </c>
      <c r="AA1065" s="3"/>
      <c r="AB1065" s="3"/>
      <c r="AC1065" s="3" t="str">
        <f aca="false">IF(W1065="","",IF(W1066="",CONCATENATE(" ",$Q$39," ",S1065,$P$38," ",U1065,$P$38," ",W1065),CONCATENATE(", ",S1065,$P$38," ",U1065,$P$38," ",W1065)))</f>
        <v/>
      </c>
      <c r="AD1065" s="3"/>
      <c r="AE1065" s="3" t="str">
        <f aca="false">IF(W1065="","",CONCATENATE(" ",Q1023," ",T1065," ",V1065," ",W1065))</f>
        <v/>
      </c>
      <c r="AF1065" s="3" t="str">
        <f aca="false">UPPER(AE1065)</f>
        <v/>
      </c>
      <c r="AG1065" s="3"/>
      <c r="AH1065" s="3" t="str">
        <f aca="false">IF(W1065="","",IF(W1066="",CONCATENATE(" ",Q1023," ",S1065,P1022," ",W1065),CONCATENATE(", ",S1065,P1022," ",W1065)))</f>
        <v/>
      </c>
      <c r="AI1065" s="3"/>
      <c r="AJ1065" s="1"/>
    </row>
    <row r="1066" customFormat="false" ht="14.6" hidden="false" customHeight="false" outlineLevel="0" collapsed="false">
      <c r="A1066" s="157" t="s">
        <v>373</v>
      </c>
      <c r="B1066" s="157"/>
      <c r="C1066" s="3"/>
      <c r="D1066" s="3"/>
      <c r="E1066" s="3"/>
      <c r="F1066" s="3"/>
      <c r="G1066" s="3"/>
      <c r="H1066" s="3"/>
      <c r="I1066" s="3"/>
      <c r="J1066" s="3"/>
      <c r="K1066" s="3"/>
      <c r="L1066" s="3"/>
      <c r="M1066" s="3"/>
      <c r="N1066" s="3"/>
      <c r="O1066" s="3"/>
      <c r="P1066" s="3"/>
      <c r="Q1066" s="3" t="str">
        <f aca="false">IF(A1068="","",", ")</f>
        <v/>
      </c>
      <c r="R1066" s="1"/>
      <c r="S1066" s="39" t="str">
        <f aca="true">IF(OFFSET(INDIRECT(A1020),4,0,1,1)="","",OFFSET(INDIRECT(A1020),4,0,1,1))</f>
        <v/>
      </c>
      <c r="T1066" s="39" t="str">
        <f aca="true">IF(OFFSET(INDIRECT(A1020),4,1,1,1)="","",OFFSET(INDIRECT(A1020),4,1,1,1))</f>
        <v/>
      </c>
      <c r="U1066" s="3" t="str">
        <f aca="false">LEFT(T1066,1)</f>
        <v/>
      </c>
      <c r="V1066" s="39" t="str">
        <f aca="true">IF(OFFSET(INDIRECT(A1020),4,2,1,1)="","",OFFSET(INDIRECT(A1020),4,2,1,1))</f>
        <v/>
      </c>
      <c r="W1066" s="39" t="str">
        <f aca="true">IF(OFFSET(INDIRECT(A1020),4,3,1,1)="","",OFFSET(INDIRECT(A1020),4,3,1,1))</f>
        <v/>
      </c>
      <c r="X1066" s="3" t="str">
        <f aca="false">IF(W1066="","",CONCATENATE(S1066,P1022," ",T1066," ",W1066))</f>
        <v/>
      </c>
      <c r="Y1066" s="3"/>
      <c r="Z1066" s="3" t="str">
        <f aca="false">IF(W1066="","",CONCATENATE(" ",Q1048," ",S1066," ",U1066," ",W1066))</f>
        <v/>
      </c>
      <c r="AA1066" s="3"/>
      <c r="AB1066" s="3"/>
      <c r="AC1066" s="3" t="str">
        <f aca="false">IF(W1066="","",IF(W1067="",CONCATENATE(" ",Q1023," ",S1066,P1022," ",U1066,P1022," ",W1066),CONCATENATE(", ",S1066,P1022," ",U1066,P1022," ",W1066)))</f>
        <v/>
      </c>
      <c r="AD1066" s="3"/>
      <c r="AE1066" s="3" t="str">
        <f aca="false">IF(W1066="","",CONCATENATE(" ",Q1023," ",T1066," ",V1066," ",W1066))</f>
        <v/>
      </c>
      <c r="AF1066" s="3" t="str">
        <f aca="false">UPPER(AE1066)</f>
        <v/>
      </c>
      <c r="AG1066" s="3"/>
      <c r="AH1066" s="3" t="str">
        <f aca="false">IF(W1066="","",IF(W1067="",CONCATENATE(" ",Q1023," ",S1066,P1022," ",W1066),CONCATENATE(", ",S1066,P1022," ",W1066)))</f>
        <v/>
      </c>
      <c r="AI1066" s="3"/>
      <c r="AJ1066" s="1"/>
    </row>
    <row r="1067" customFormat="false" ht="14.6" hidden="false" customHeight="false" outlineLevel="0" collapsed="false">
      <c r="A1067" s="3" t="s">
        <v>25</v>
      </c>
      <c r="B1067" s="3" t="s">
        <v>26</v>
      </c>
      <c r="C1067" s="3" t="s">
        <v>27</v>
      </c>
      <c r="D1067" s="3" t="s">
        <v>28</v>
      </c>
      <c r="E1067" s="3" t="s">
        <v>29</v>
      </c>
      <c r="F1067" s="3" t="s">
        <v>30</v>
      </c>
      <c r="G1067" s="3" t="s">
        <v>31</v>
      </c>
      <c r="H1067" s="3"/>
      <c r="I1067" s="3" t="s">
        <v>359</v>
      </c>
      <c r="J1067" s="3"/>
      <c r="K1067" s="3"/>
      <c r="L1067" s="3"/>
      <c r="M1067" s="3"/>
      <c r="N1067" s="3"/>
      <c r="O1067" s="3"/>
      <c r="P1067" s="3"/>
      <c r="Q1067" s="3"/>
      <c r="R1067" s="1"/>
      <c r="S1067" s="39" t="str">
        <f aca="true">IF(OFFSET(INDIRECT(A1020),5,0,1,1)="","",OFFSET(INDIRECT(A1020),5,0,1,1))</f>
        <v/>
      </c>
      <c r="T1067" s="39" t="str">
        <f aca="true">IF(OFFSET(INDIRECT(A1020),5,1,1,1)="","",OFFSET(INDIRECT(A1020),5,1,1,1))</f>
        <v/>
      </c>
      <c r="U1067" s="3" t="str">
        <f aca="false">LEFT(T1067,1)</f>
        <v/>
      </c>
      <c r="V1067" s="39" t="str">
        <f aca="true">IF(OFFSET(INDIRECT(A1020),5,2,1,1)="","",OFFSET(INDIRECT(A1020),5,2,1,1))</f>
        <v/>
      </c>
      <c r="W1067" s="39" t="str">
        <f aca="true">IF(OFFSET(INDIRECT(A1020),5,3,1,1)="","",OFFSET(INDIRECT(A1020),5,3,1,1))</f>
        <v/>
      </c>
      <c r="X1067" s="3" t="str">
        <f aca="false">IF(W1067="","",CONCATENATE(S1067,P1022," ",T1067," ",W1067))</f>
        <v/>
      </c>
      <c r="Y1067" s="3"/>
      <c r="Z1067" s="3" t="str">
        <f aca="false">IF(W1067="","",CONCATENATE(" ",Q1048," ",S1067," ",U1067," ",W1067))</f>
        <v/>
      </c>
      <c r="AA1067" s="3"/>
      <c r="AB1067" s="3"/>
      <c r="AC1067" s="3" t="str">
        <f aca="false">IF(W1067="","",IF(W1068="",CONCATENATE(" ",Q1023," ",S1067,P1022," ",U1067,P1022," ",W1067),CONCATENATE(", ",S1067,P1022," ",U1067,P1022," ",W1067)))</f>
        <v/>
      </c>
      <c r="AD1067" s="3"/>
      <c r="AE1067" s="3" t="str">
        <f aca="false">IF(W1067="","",CONCATENATE(" ",Q1023," ",T1067," ",V1067," ",W1067))</f>
        <v/>
      </c>
      <c r="AF1067" s="3" t="str">
        <f aca="false">UPPER(AE1067)</f>
        <v/>
      </c>
      <c r="AG1067" s="3"/>
      <c r="AH1067" s="3" t="str">
        <f aca="false">IF(W1067="","",IF(W1068="",CONCATENATE(" ",Q1023," ",S1067,P1022," ",W1067),CONCATENATE(", ",S1067,P1022," ",W1067)))</f>
        <v/>
      </c>
      <c r="AI1067" s="3"/>
      <c r="AJ1067" s="1"/>
    </row>
    <row r="1068" customFormat="false" ht="15" hidden="false" customHeight="true" outlineLevel="0" collapsed="false">
      <c r="A1068" s="39" t="str">
        <f aca="false">IF(Form!$B$61="","",Form!$B$61)</f>
        <v/>
      </c>
      <c r="B1068" s="39" t="str">
        <f aca="false">IF(Form!$C$61="","",Form!$C$61)</f>
        <v/>
      </c>
      <c r="C1068" s="39" t="str">
        <f aca="false">IF(Form!$D$61="","",Form!$D$61)</f>
        <v/>
      </c>
      <c r="D1068" s="39" t="str">
        <f aca="false">IF(Form!$E$61="","",Form!$E$61)</f>
        <v/>
      </c>
      <c r="E1068" s="39" t="str">
        <f aca="false">IF(Form!$F$61="","",Form!$F$61)</f>
        <v/>
      </c>
      <c r="F1068" s="39" t="str">
        <f aca="false">IF(Form!$G$61="","",Form!$G$61)</f>
        <v/>
      </c>
      <c r="G1068" s="39" t="str">
        <f aca="false">IF(Form!$H$61="","",Form!$H$61)</f>
        <v/>
      </c>
      <c r="H1068" s="3"/>
      <c r="I1068" s="171" t="str">
        <f aca="false">CONCATENATE(IF(A1068="","",A1068),IF(B1068="","",B1068),IF(C1068="","",C1068),IF(D1068="","",D1068),IF(E1068="","",E1068),IF(F1068="","",F1068),IF(G1068="","",G1068))</f>
        <v/>
      </c>
      <c r="J1068" s="171"/>
      <c r="K1068" s="171"/>
      <c r="L1068" s="171"/>
      <c r="M1068" s="171"/>
      <c r="N1068" s="171"/>
      <c r="O1068" s="171"/>
      <c r="P1068" s="113"/>
      <c r="Q1068" s="113"/>
      <c r="R1068" s="1"/>
      <c r="S1068" s="39" t="str">
        <f aca="true">IF(OFFSET(INDIRECT(A1020),6,0,1,1)="","",OFFSET(INDIRECT(A1020),6,0,1,1))</f>
        <v/>
      </c>
      <c r="T1068" s="39" t="str">
        <f aca="true">IF(OFFSET(INDIRECT(A1020),6,1,1,1)="","",OFFSET(INDIRECT(A1020),6,1,1,1))</f>
        <v/>
      </c>
      <c r="U1068" s="3" t="str">
        <f aca="false">LEFT(T1068,1)</f>
        <v/>
      </c>
      <c r="V1068" s="39" t="str">
        <f aca="true">IF(OFFSET(INDIRECT(A1020),6,2,1,1)="","",OFFSET(INDIRECT(A1020),6,2,1,1))</f>
        <v/>
      </c>
      <c r="W1068" s="39" t="str">
        <f aca="true">IF(OFFSET(INDIRECT(A1020),6,3,1,1)="","",OFFSET(INDIRECT(A1020),6,3,1,1))</f>
        <v/>
      </c>
      <c r="X1068" s="3" t="str">
        <f aca="false">IF(W1068="","",CONCATENATE(S1068,P1022," ",T1068," ",W1068))</f>
        <v/>
      </c>
      <c r="Y1068" s="3"/>
      <c r="Z1068" s="3" t="str">
        <f aca="false">IF(W1068="","",CONCATENATE(" ",Q1048," ",S1068," ",U1068," ",W1068))</f>
        <v/>
      </c>
      <c r="AA1068" s="3"/>
      <c r="AB1068" s="3"/>
      <c r="AC1068" s="3" t="str">
        <f aca="false">IF(W1068="","",IF(W1069="",CONCATENATE(" ",Q1023," ",S1068,P1022," ",U1068,P1022," ",W1068),CONCATENATE(", ",S1068,P1022," ",U1068,P1022," ",W1068)))</f>
        <v/>
      </c>
      <c r="AD1068" s="3"/>
      <c r="AE1068" s="3" t="str">
        <f aca="false">IF(W1068="","",CONCATENATE(" ",Q1023," ",T1068," ",V1068," ",W1068))</f>
        <v/>
      </c>
      <c r="AF1068" s="3" t="str">
        <f aca="false">UPPER(AE1068)</f>
        <v/>
      </c>
      <c r="AG1068" s="3"/>
      <c r="AH1068" s="3" t="str">
        <f aca="false">IF(W1068="","",IF(W1069="",CONCATENATE(" ",Q1023," ",S1068,P1022," ",W1068),CONCATENATE(", ",S1068,P1022," ",W1068)))</f>
        <v/>
      </c>
      <c r="AI1068" s="3"/>
      <c r="AJ1068" s="1"/>
    </row>
    <row r="1069" customFormat="false" ht="14.6" hidden="false" customHeight="false" outlineLevel="0" collapsed="false">
      <c r="A1069" s="3"/>
      <c r="B1069" s="3"/>
      <c r="C1069" s="3"/>
      <c r="D1069" s="3"/>
      <c r="E1069" s="3"/>
      <c r="F1069" s="3"/>
      <c r="G1069" s="3"/>
      <c r="H1069" s="3"/>
      <c r="I1069" s="3"/>
      <c r="J1069" s="3"/>
      <c r="K1069" s="3"/>
      <c r="L1069" s="174"/>
      <c r="M1069" s="174"/>
      <c r="N1069" s="3"/>
      <c r="O1069" s="3"/>
      <c r="P1069" s="3"/>
      <c r="Q1069" s="3"/>
      <c r="R1069" s="1"/>
      <c r="S1069" s="184" t="str">
        <f aca="true">IF(OFFSET(INDIRECT(A1020),55,0,1,1)="","",OFFSET(INDIRECT(A1020),55,0,1,1))</f>
        <v/>
      </c>
      <c r="T1069" s="184"/>
    </row>
    <row r="1070" customFormat="false" ht="14.6" hidden="false" customHeight="false" outlineLevel="0" collapsed="false">
      <c r="A1070" s="3"/>
      <c r="B1070" s="3"/>
      <c r="C1070" s="3"/>
      <c r="D1070" s="3"/>
      <c r="E1070" s="3"/>
      <c r="F1070" s="3"/>
      <c r="G1070" s="3"/>
      <c r="H1070" s="3"/>
      <c r="I1070" s="3" t="s">
        <v>360</v>
      </c>
      <c r="J1070" s="3"/>
      <c r="K1070" s="3"/>
      <c r="L1070" s="174"/>
      <c r="M1070" s="174"/>
      <c r="N1070" s="3"/>
      <c r="O1070" s="3"/>
      <c r="P1070" s="3"/>
      <c r="Q1070" s="3"/>
      <c r="R1070" s="1"/>
      <c r="S1070" s="184" t="str">
        <f aca="true">IF(OFFSET(INDIRECT(A1020),63,3,1,1)="","",OFFSET(INDIRECT(A1020),63,3,1,1))</f>
        <v/>
      </c>
      <c r="T1070" s="184"/>
    </row>
    <row r="1071" customFormat="false" ht="15" hidden="false" customHeight="true" outlineLevel="0" collapsed="false">
      <c r="A1071" s="3"/>
      <c r="B1071" s="3"/>
      <c r="C1071" s="3"/>
      <c r="D1071" s="3"/>
      <c r="E1071" s="3"/>
      <c r="F1071" s="3"/>
      <c r="G1071" s="3"/>
      <c r="H1071" s="3"/>
      <c r="I1071" s="176" t="str">
        <f aca="false">CONCATENATE(IF(A1068="","",A1068),IF(A1068="","",CHAR(10)),IF(B1068="","",B1068),IF(C1068="","",C1068),IF(C1068="","",CHAR(10)),IF(D1068="","",D1068),IF(D1068="","",CHAR(10)),IF(E1068="","",E1068),IF(E1068="","",CHAR(10)),IF(F1068="","",F1068),IF(F1068="","",CHAR(10)),IF(G1068="","",G1068))</f>
        <v/>
      </c>
      <c r="J1071" s="176"/>
      <c r="K1071" s="176"/>
      <c r="L1071" s="174"/>
      <c r="M1071" s="174"/>
      <c r="N1071" s="3"/>
      <c r="O1071" s="3"/>
      <c r="P1071" s="3"/>
      <c r="Q1071" s="3"/>
      <c r="R1071" s="1"/>
      <c r="S1071" s="184" t="str">
        <f aca="true">IF(OFFSET(INDIRECT(A1020),83,5,1,1)="","",OFFSET(INDIRECT(A1020),83,5,1,1))</f>
        <v/>
      </c>
      <c r="T1071" s="184"/>
    </row>
    <row r="1072" customFormat="false" ht="14.6" hidden="false" customHeight="false" outlineLevel="0" collapsed="false">
      <c r="A1072" s="3"/>
      <c r="B1072" s="3"/>
      <c r="C1072" s="3"/>
      <c r="D1072" s="3"/>
      <c r="E1072" s="3"/>
      <c r="F1072" s="3"/>
      <c r="G1072" s="3"/>
      <c r="H1072" s="3"/>
      <c r="I1072" s="176"/>
      <c r="J1072" s="176"/>
      <c r="K1072" s="176"/>
      <c r="L1072" s="174"/>
      <c r="M1072" s="174"/>
      <c r="N1072" s="3"/>
      <c r="O1072" s="3"/>
      <c r="P1072" s="3"/>
      <c r="Q1072" s="3"/>
      <c r="R1072" s="1"/>
      <c r="S1072" s="184"/>
      <c r="T1072" s="184"/>
    </row>
    <row r="1073" customFormat="false" ht="14.6" hidden="false" customHeight="false" outlineLevel="0" collapsed="false">
      <c r="A1073" s="3"/>
      <c r="B1073" s="3"/>
      <c r="C1073" s="3"/>
      <c r="D1073" s="3"/>
      <c r="E1073" s="3"/>
      <c r="F1073" s="3"/>
      <c r="G1073" s="3"/>
      <c r="H1073" s="3"/>
      <c r="I1073" s="176"/>
      <c r="J1073" s="176"/>
      <c r="K1073" s="176"/>
      <c r="L1073" s="174"/>
      <c r="M1073" s="174"/>
      <c r="N1073" s="3"/>
      <c r="O1073" s="3"/>
      <c r="P1073" s="3"/>
      <c r="Q1073" s="3"/>
      <c r="R1073" s="1"/>
      <c r="S1073" s="185" t="str">
        <f aca="false">CONCATENATE(IF(S1069="","",CONCATENATE(S1069,", ")),IF(S1070="","",CONCATENATE(S1070,", ")),IF(S1071="","",CONCATENATE(S1071,", ")))</f>
        <v/>
      </c>
      <c r="T1073" s="185"/>
      <c r="U1073" s="185"/>
      <c r="V1073" s="185"/>
      <c r="W1073" s="185"/>
      <c r="X1073" s="185"/>
    </row>
    <row r="1074" customFormat="false" ht="14.6" hidden="false" customHeight="false" outlineLevel="0" collapsed="false">
      <c r="A1074" s="3"/>
      <c r="B1074" s="3"/>
      <c r="C1074" s="3"/>
      <c r="D1074" s="3"/>
      <c r="E1074" s="3"/>
      <c r="F1074" s="3"/>
      <c r="G1074" s="3"/>
      <c r="H1074" s="3"/>
      <c r="I1074" s="176"/>
      <c r="J1074" s="176"/>
      <c r="K1074" s="176"/>
      <c r="L1074" s="3"/>
      <c r="M1074" s="3"/>
      <c r="N1074" s="3"/>
      <c r="O1074" s="3"/>
      <c r="P1074" s="3"/>
      <c r="Q1074" s="3"/>
      <c r="R1074" s="1"/>
    </row>
    <row r="1075" customFormat="false" ht="14.6" hidden="false" customHeight="false" outlineLevel="0" collapsed="false">
      <c r="A1075" s="3"/>
      <c r="B1075" s="3"/>
      <c r="C1075" s="3"/>
      <c r="D1075" s="3"/>
      <c r="E1075" s="3"/>
      <c r="F1075" s="3"/>
      <c r="G1075" s="3"/>
      <c r="H1075" s="3"/>
      <c r="I1075" s="176"/>
      <c r="J1075" s="176"/>
      <c r="K1075" s="176"/>
      <c r="L1075" s="3"/>
      <c r="M1075" s="3"/>
      <c r="N1075" s="3"/>
      <c r="O1075" s="3"/>
      <c r="P1075" s="3"/>
      <c r="Q1075" s="3"/>
      <c r="R1075" s="1"/>
    </row>
    <row r="1076" customFormat="false" ht="14.6" hidden="false" customHeight="false" outlineLevel="0" collapsed="false">
      <c r="A1076" s="3"/>
      <c r="B1076" s="3"/>
      <c r="C1076" s="3"/>
      <c r="D1076" s="3"/>
      <c r="E1076" s="3"/>
      <c r="F1076" s="3"/>
      <c r="G1076" s="3"/>
      <c r="H1076" s="3"/>
      <c r="I1076" s="176"/>
      <c r="J1076" s="176"/>
      <c r="K1076" s="176"/>
      <c r="L1076" s="3"/>
      <c r="M1076" s="3"/>
      <c r="N1076" s="3"/>
      <c r="O1076" s="3"/>
      <c r="P1076" s="3"/>
      <c r="Q1076" s="3"/>
      <c r="R1076" s="1"/>
    </row>
    <row r="1077" customFormat="false" ht="14.6" hidden="false" customHeight="false" outlineLevel="0" collapsed="false">
      <c r="A1077" s="3"/>
      <c r="B1077" s="3"/>
      <c r="C1077" s="3"/>
      <c r="D1077" s="3"/>
      <c r="E1077" s="3"/>
      <c r="F1077" s="3"/>
      <c r="G1077" s="3"/>
      <c r="H1077" s="3"/>
      <c r="I1077" s="174"/>
      <c r="J1077" s="174"/>
      <c r="K1077" s="174"/>
      <c r="L1077" s="3"/>
      <c r="M1077" s="3"/>
      <c r="N1077" s="3"/>
      <c r="O1077" s="3"/>
      <c r="P1077" s="3"/>
      <c r="Q1077" s="3"/>
      <c r="R1077" s="1"/>
    </row>
    <row r="1078" customFormat="false" ht="14.6" hidden="false" customHeight="false" outlineLevel="0" collapsed="false">
      <c r="A1078" s="157" t="s">
        <v>374</v>
      </c>
      <c r="B1078" s="157"/>
      <c r="C1078" s="3"/>
      <c r="D1078" s="3"/>
      <c r="E1078" s="3"/>
      <c r="F1078" s="3"/>
      <c r="G1078" s="3"/>
      <c r="H1078" s="3"/>
      <c r="I1078" s="3"/>
      <c r="J1078" s="3"/>
      <c r="K1078" s="3"/>
      <c r="L1078" s="3"/>
      <c r="M1078" s="3"/>
      <c r="N1078" s="3"/>
      <c r="O1078" s="3"/>
      <c r="P1078" s="3"/>
      <c r="Q1078" s="3" t="str">
        <f aca="false">IF(A1080="","",", ")</f>
        <v>,</v>
      </c>
      <c r="R1078" s="1"/>
    </row>
    <row r="1079" customFormat="false" ht="14.6" hidden="false" customHeight="false" outlineLevel="0" collapsed="false">
      <c r="A1079" s="3" t="s">
        <v>25</v>
      </c>
      <c r="B1079" s="3" t="s">
        <v>26</v>
      </c>
      <c r="C1079" s="3" t="s">
        <v>27</v>
      </c>
      <c r="D1079" s="3" t="s">
        <v>28</v>
      </c>
      <c r="E1079" s="3" t="s">
        <v>29</v>
      </c>
      <c r="F1079" s="3" t="s">
        <v>30</v>
      </c>
      <c r="G1079" s="3" t="s">
        <v>31</v>
      </c>
      <c r="H1079" s="3"/>
      <c r="I1079" s="3" t="s">
        <v>359</v>
      </c>
      <c r="J1079" s="3"/>
      <c r="K1079" s="3"/>
      <c r="L1079" s="3"/>
      <c r="M1079" s="3"/>
      <c r="N1079" s="3"/>
      <c r="O1079" s="3"/>
      <c r="P1079" s="3"/>
      <c r="Q1079" s="3"/>
      <c r="R1079" s="1"/>
    </row>
    <row r="1080" customFormat="false" ht="15" hidden="false" customHeight="true" outlineLevel="0" collapsed="false">
      <c r="A1080" s="39" t="str">
        <f aca="false">IF(Form!$B$65="","",Form!$B$65)</f>
        <v>Third Surveyor</v>
      </c>
      <c r="B1080" s="39" t="str">
        <f aca="false">IF(Form!$C$65="","",Form!$C$65)</f>
        <v/>
      </c>
      <c r="C1080" s="39" t="str">
        <f aca="false">IF(Form!$D$65="","",Form!$D$65)</f>
        <v/>
      </c>
      <c r="D1080" s="39" t="str">
        <f aca="false">IF(Form!$E$65="","",Form!$E$65)</f>
        <v/>
      </c>
      <c r="E1080" s="39" t="str">
        <f aca="false">IF(Form!$F$65="","",Form!$F$65)</f>
        <v/>
      </c>
      <c r="F1080" s="39" t="str">
        <f aca="false">IF(Form!$G$65="","",Form!$G$65)</f>
        <v/>
      </c>
      <c r="G1080" s="39" t="str">
        <f aca="false">IF(Form!$H$65="","",Form!$H$65)</f>
        <v/>
      </c>
      <c r="H1080" s="3"/>
      <c r="I1080" s="171" t="str">
        <f aca="false">CONCATENATE(IF(A1080="","",A1080),IF(B1080="","",B1080),IF(C1080="","",C1080),IF(D1080="","",D1080),IF(E1080="","",E1080),IF(F1080="","",F1080),IF(G1080="","",G1080))</f>
        <v>Third Surveyor</v>
      </c>
      <c r="J1080" s="171"/>
      <c r="K1080" s="171"/>
      <c r="L1080" s="171"/>
      <c r="M1080" s="171"/>
      <c r="N1080" s="171"/>
      <c r="O1080" s="171"/>
      <c r="P1080" s="113"/>
      <c r="Q1080" s="113"/>
      <c r="R1080" s="1"/>
    </row>
    <row r="1081" customFormat="false" ht="14.6" hidden="false" customHeight="false" outlineLevel="0" collapsed="false">
      <c r="A1081" s="3"/>
      <c r="B1081" s="3"/>
      <c r="C1081" s="3"/>
      <c r="D1081" s="3"/>
      <c r="E1081" s="3"/>
      <c r="F1081" s="3"/>
      <c r="G1081" s="3"/>
      <c r="H1081" s="3"/>
      <c r="I1081" s="3"/>
      <c r="J1081" s="3"/>
      <c r="K1081" s="3"/>
      <c r="L1081" s="174"/>
      <c r="M1081" s="174"/>
      <c r="N1081" s="3"/>
      <c r="O1081" s="3"/>
      <c r="P1081" s="3"/>
      <c r="Q1081" s="3"/>
      <c r="R1081" s="1"/>
    </row>
    <row r="1082" customFormat="false" ht="14.6" hidden="false" customHeight="false" outlineLevel="0" collapsed="false">
      <c r="A1082" s="3"/>
      <c r="B1082" s="3"/>
      <c r="C1082" s="3"/>
      <c r="D1082" s="3"/>
      <c r="E1082" s="3"/>
      <c r="F1082" s="3"/>
      <c r="G1082" s="3"/>
      <c r="H1082" s="3"/>
      <c r="I1082" s="3" t="s">
        <v>360</v>
      </c>
      <c r="J1082" s="3"/>
      <c r="K1082" s="3"/>
      <c r="L1082" s="174"/>
      <c r="M1082" s="174"/>
      <c r="N1082" s="3"/>
      <c r="O1082" s="3"/>
      <c r="P1082" s="3"/>
      <c r="Q1082" s="3"/>
      <c r="R1082" s="1"/>
    </row>
    <row r="1083" customFormat="false" ht="15" hidden="false" customHeight="true" outlineLevel="0" collapsed="false">
      <c r="A1083" s="3"/>
      <c r="B1083" s="3"/>
      <c r="C1083" s="3"/>
      <c r="D1083" s="3"/>
      <c r="E1083" s="3"/>
      <c r="F1083" s="3"/>
      <c r="G1083" s="3"/>
      <c r="H1083" s="3"/>
      <c r="I1083" s="176" t="str">
        <f aca="false">CONCATENATE(IF(A1080="","",A1080),IF(A1080="","",CHAR(10)),IF(B1080="","",B1080),IF(C1080="","",C1080),IF(C1080="","",CHAR(10)),IF(D1080="","",D1080),IF(D1080="","",CHAR(10)),IF(E1080="","",E1080),IF(E1080="","",CHAR(10)),IF(F1080="","",F1080),IF(F1080="","",CHAR(10)),IF(G1080="","",G1080))</f>
        <v>Third Surveyor</v>
      </c>
      <c r="J1083" s="176"/>
      <c r="K1083" s="176"/>
      <c r="L1083" s="174"/>
      <c r="M1083" s="174"/>
      <c r="N1083" s="3"/>
      <c r="O1083" s="3"/>
      <c r="P1083" s="3"/>
      <c r="Q1083" s="3"/>
      <c r="R1083" s="1"/>
    </row>
    <row r="1084" customFormat="false" ht="14.6" hidden="false" customHeight="false" outlineLevel="0" collapsed="false">
      <c r="A1084" s="3"/>
      <c r="B1084" s="3"/>
      <c r="C1084" s="3"/>
      <c r="D1084" s="3"/>
      <c r="E1084" s="3"/>
      <c r="F1084" s="3"/>
      <c r="G1084" s="3"/>
      <c r="H1084" s="3"/>
      <c r="I1084" s="176"/>
      <c r="J1084" s="176"/>
      <c r="K1084" s="176"/>
      <c r="L1084" s="174"/>
      <c r="M1084" s="174"/>
      <c r="N1084" s="3"/>
      <c r="O1084" s="3"/>
      <c r="P1084" s="3"/>
      <c r="Q1084" s="3"/>
      <c r="R1084" s="1"/>
    </row>
    <row r="1085" customFormat="false" ht="14.6" hidden="false" customHeight="false" outlineLevel="0" collapsed="false">
      <c r="A1085" s="3"/>
      <c r="B1085" s="3"/>
      <c r="C1085" s="3"/>
      <c r="D1085" s="3"/>
      <c r="E1085" s="3"/>
      <c r="F1085" s="3"/>
      <c r="G1085" s="3"/>
      <c r="H1085" s="3"/>
      <c r="I1085" s="176"/>
      <c r="J1085" s="176"/>
      <c r="K1085" s="176"/>
      <c r="L1085" s="174"/>
      <c r="M1085" s="174"/>
      <c r="N1085" s="3"/>
      <c r="O1085" s="3"/>
      <c r="P1085" s="3"/>
      <c r="Q1085" s="3"/>
      <c r="R1085" s="1"/>
    </row>
    <row r="1086" customFormat="false" ht="14.6" hidden="false" customHeight="false" outlineLevel="0" collapsed="false">
      <c r="A1086" s="3"/>
      <c r="B1086" s="3"/>
      <c r="C1086" s="3"/>
      <c r="D1086" s="3"/>
      <c r="E1086" s="3"/>
      <c r="F1086" s="3"/>
      <c r="G1086" s="3"/>
      <c r="H1086" s="3"/>
      <c r="I1086" s="176"/>
      <c r="J1086" s="176"/>
      <c r="K1086" s="176"/>
      <c r="L1086" s="3"/>
      <c r="M1086" s="3"/>
      <c r="N1086" s="3"/>
      <c r="O1086" s="3"/>
      <c r="P1086" s="3"/>
      <c r="Q1086" s="3"/>
      <c r="R1086" s="1"/>
    </row>
    <row r="1087" customFormat="false" ht="14.6" hidden="false" customHeight="false" outlineLevel="0" collapsed="false">
      <c r="A1087" s="3"/>
      <c r="B1087" s="3"/>
      <c r="C1087" s="3"/>
      <c r="D1087" s="3"/>
      <c r="E1087" s="3"/>
      <c r="F1087" s="3"/>
      <c r="G1087" s="3"/>
      <c r="H1087" s="3"/>
      <c r="I1087" s="176"/>
      <c r="J1087" s="176"/>
      <c r="K1087" s="176"/>
      <c r="L1087" s="3"/>
      <c r="M1087" s="3"/>
      <c r="N1087" s="3"/>
      <c r="O1087" s="3"/>
      <c r="P1087" s="3"/>
      <c r="Q1087" s="3"/>
      <c r="R1087" s="1"/>
    </row>
    <row r="1088" customFormat="false" ht="14.6" hidden="false" customHeight="false" outlineLevel="0" collapsed="false">
      <c r="A1088" s="3"/>
      <c r="B1088" s="3"/>
      <c r="C1088" s="3"/>
      <c r="D1088" s="3"/>
      <c r="E1088" s="3"/>
      <c r="F1088" s="3"/>
      <c r="G1088" s="3"/>
      <c r="H1088" s="3"/>
      <c r="I1088" s="176"/>
      <c r="J1088" s="176"/>
      <c r="K1088" s="176"/>
      <c r="L1088" s="3"/>
      <c r="M1088" s="3"/>
      <c r="N1088" s="3"/>
      <c r="O1088" s="3"/>
      <c r="P1088" s="3"/>
      <c r="Q1088" s="3"/>
      <c r="R1088" s="1"/>
    </row>
    <row r="1089" customFormat="false" ht="14.6" hidden="false" customHeight="false" outlineLevel="0" collapsed="false">
      <c r="A1089" s="3"/>
      <c r="B1089" s="3"/>
      <c r="C1089" s="3"/>
      <c r="D1089" s="3"/>
      <c r="E1089" s="3"/>
      <c r="F1089" s="3"/>
      <c r="G1089" s="3"/>
      <c r="H1089" s="3"/>
      <c r="I1089" s="174"/>
      <c r="J1089" s="174"/>
      <c r="K1089" s="174"/>
      <c r="L1089" s="3"/>
      <c r="M1089" s="3"/>
      <c r="N1089" s="3"/>
      <c r="O1089" s="3"/>
      <c r="P1089" s="3"/>
      <c r="Q1089" s="3"/>
      <c r="R1089" s="1"/>
    </row>
    <row r="1090" customFormat="false" ht="14.6" hidden="false" customHeight="false" outlineLevel="0" collapsed="false">
      <c r="A1090" s="157" t="s">
        <v>375</v>
      </c>
      <c r="B1090" s="157"/>
      <c r="C1090" s="3"/>
      <c r="D1090" s="3"/>
      <c r="E1090" s="3"/>
      <c r="F1090" s="3"/>
      <c r="G1090" s="3"/>
      <c r="H1090" s="3"/>
      <c r="I1090" s="3"/>
      <c r="J1090" s="3"/>
      <c r="K1090" s="3"/>
      <c r="L1090" s="3"/>
      <c r="M1090" s="3"/>
      <c r="N1090" s="3"/>
      <c r="O1090" s="3"/>
      <c r="P1090" s="3"/>
      <c r="Q1090" s="3" t="str">
        <f aca="false">IF(A1092="","",", ")</f>
        <v>,</v>
      </c>
      <c r="R1090" s="1"/>
    </row>
    <row r="1091" customFormat="false" ht="14.6" hidden="false" customHeight="false" outlineLevel="0" collapsed="false">
      <c r="A1091" s="3" t="s">
        <v>25</v>
      </c>
      <c r="B1091" s="3" t="s">
        <v>26</v>
      </c>
      <c r="C1091" s="3" t="s">
        <v>27</v>
      </c>
      <c r="D1091" s="3" t="s">
        <v>28</v>
      </c>
      <c r="E1091" s="3" t="s">
        <v>29</v>
      </c>
      <c r="F1091" s="3" t="s">
        <v>30</v>
      </c>
      <c r="G1091" s="3" t="s">
        <v>31</v>
      </c>
      <c r="H1091" s="3"/>
      <c r="I1091" s="3" t="s">
        <v>359</v>
      </c>
      <c r="J1091" s="3"/>
      <c r="K1091" s="3"/>
      <c r="L1091" s="3"/>
      <c r="M1091" s="3"/>
      <c r="N1091" s="3"/>
      <c r="O1091" s="3"/>
      <c r="P1091" s="3"/>
      <c r="Q1091" s="3"/>
      <c r="R1091" s="1"/>
    </row>
    <row r="1092" customFormat="false" ht="15" hidden="false" customHeight="true" outlineLevel="0" collapsed="false">
      <c r="A1092" s="39" t="str">
        <f aca="false">IF(Form!$B$69="","",Form!$B$69)</f>
        <v>Company</v>
      </c>
      <c r="B1092" s="39" t="str">
        <f aca="false">IF(Form!$C$69="","",Form!$C$69)</f>
        <v>House No</v>
      </c>
      <c r="C1092" s="39" t="str">
        <f aca="false">IF(Form!$D$69="","",Form!$D$69)</f>
        <v>Road</v>
      </c>
      <c r="D1092" s="39" t="str">
        <f aca="false">IF(Form!$E$69="","",Form!$E$69)</f>
        <v>Spare</v>
      </c>
      <c r="E1092" s="39" t="str">
        <f aca="false">IF(Form!$F$69="","",Form!$F$69)</f>
        <v>Town</v>
      </c>
      <c r="F1092" s="39" t="str">
        <f aca="false">IF(Form!$G$69="","",Form!$G$69)</f>
        <v>County</v>
      </c>
      <c r="G1092" s="39" t="str">
        <f aca="false">IF(Form!$H$69="","",Form!$H$69)</f>
        <v>Post Code</v>
      </c>
      <c r="H1092" s="3"/>
      <c r="I1092" s="171" t="str">
        <f aca="false">CONCATENATE(IF(A1092="","",A1092),IF(B1092="","",B1092),IF(C1092="","",C1092),IF(D1092="","",D1092),IF(E1092="","",E1092),IF(F1092="","",F1092),IF(G1092="","",G1092))</f>
        <v>CompanyHouse NoRoadSpareTownCountyPost Code</v>
      </c>
      <c r="J1092" s="171"/>
      <c r="K1092" s="171"/>
      <c r="L1092" s="171"/>
      <c r="M1092" s="171"/>
      <c r="N1092" s="171"/>
      <c r="O1092" s="171"/>
      <c r="P1092" s="113"/>
      <c r="Q1092" s="113"/>
      <c r="R1092" s="1"/>
    </row>
    <row r="1093" customFormat="false" ht="14.6" hidden="false" customHeight="false" outlineLevel="0" collapsed="false">
      <c r="A1093" s="3"/>
      <c r="B1093" s="3"/>
      <c r="C1093" s="3"/>
      <c r="D1093" s="3"/>
      <c r="E1093" s="3"/>
      <c r="F1093" s="3"/>
      <c r="G1093" s="3"/>
      <c r="H1093" s="3"/>
      <c r="I1093" s="3"/>
      <c r="J1093" s="3"/>
      <c r="K1093" s="3"/>
      <c r="L1093" s="174"/>
      <c r="M1093" s="174"/>
      <c r="N1093" s="3"/>
      <c r="O1093" s="3"/>
      <c r="P1093" s="3"/>
      <c r="Q1093" s="3"/>
      <c r="R1093" s="1"/>
    </row>
    <row r="1094" customFormat="false" ht="14.6" hidden="false" customHeight="false" outlineLevel="0" collapsed="false">
      <c r="A1094" s="3"/>
      <c r="B1094" s="3"/>
      <c r="C1094" s="3"/>
      <c r="D1094" s="3"/>
      <c r="E1094" s="3"/>
      <c r="F1094" s="3"/>
      <c r="G1094" s="3"/>
      <c r="H1094" s="3"/>
      <c r="I1094" s="3" t="s">
        <v>360</v>
      </c>
      <c r="J1094" s="3"/>
      <c r="K1094" s="3"/>
      <c r="L1094" s="174"/>
      <c r="M1094" s="174"/>
      <c r="N1094" s="3"/>
      <c r="O1094" s="3"/>
      <c r="P1094" s="3"/>
      <c r="Q1094" s="3"/>
      <c r="R1094" s="1"/>
    </row>
    <row r="1095" customFormat="false" ht="15" hidden="false" customHeight="true" outlineLevel="0" collapsed="false">
      <c r="A1095" s="3"/>
      <c r="B1095" s="3"/>
      <c r="C1095" s="3"/>
      <c r="D1095" s="3"/>
      <c r="E1095" s="3"/>
      <c r="F1095" s="3"/>
      <c r="G1095" s="3"/>
      <c r="H1095" s="3"/>
      <c r="I1095" s="176" t="str">
        <f aca="false">CONCATENATE(IF(A1092="","",A1092),IF(A1092="","",CHAR(10)),IF(B1092="","",B1092),IF(C1092="","",C1092),IF(C1092="","",CHAR(10)),IF(D1092="","",D1092),IF(D1092="","",CHAR(10)),IF(E1092="","",E1092),IF(E1092="","",CHAR(10)),IF(F1092="","",F1092),IF(F1092="","",CHAR(10)),IF(G1092="","",G1092))</f>
        <v>Company
House NoRoad
Spare
Town
County
Post Code</v>
      </c>
      <c r="J1095" s="176"/>
      <c r="K1095" s="176"/>
      <c r="L1095" s="174"/>
      <c r="M1095" s="174"/>
      <c r="N1095" s="3"/>
      <c r="O1095" s="3"/>
      <c r="P1095" s="3"/>
      <c r="Q1095" s="3"/>
      <c r="R1095" s="1"/>
    </row>
    <row r="1096" customFormat="false" ht="14.6" hidden="false" customHeight="false" outlineLevel="0" collapsed="false">
      <c r="A1096" s="3"/>
      <c r="B1096" s="3"/>
      <c r="C1096" s="3"/>
      <c r="D1096" s="3"/>
      <c r="E1096" s="3"/>
      <c r="F1096" s="3"/>
      <c r="G1096" s="3"/>
      <c r="H1096" s="3"/>
      <c r="I1096" s="176"/>
      <c r="J1096" s="176"/>
      <c r="K1096" s="176"/>
      <c r="L1096" s="174"/>
      <c r="M1096" s="174"/>
      <c r="N1096" s="3"/>
      <c r="O1096" s="3"/>
      <c r="P1096" s="3"/>
      <c r="Q1096" s="3"/>
      <c r="R1096" s="1"/>
    </row>
    <row r="1097" customFormat="false" ht="14.6" hidden="false" customHeight="false" outlineLevel="0" collapsed="false">
      <c r="A1097" s="3"/>
      <c r="B1097" s="3"/>
      <c r="C1097" s="3"/>
      <c r="D1097" s="3"/>
      <c r="E1097" s="3"/>
      <c r="F1097" s="3"/>
      <c r="G1097" s="3"/>
      <c r="H1097" s="3"/>
      <c r="I1097" s="176"/>
      <c r="J1097" s="176"/>
      <c r="K1097" s="176"/>
      <c r="L1097" s="174"/>
      <c r="M1097" s="174"/>
      <c r="N1097" s="3"/>
      <c r="O1097" s="3"/>
      <c r="P1097" s="3"/>
      <c r="Q1097" s="3"/>
      <c r="R1097" s="1"/>
    </row>
    <row r="1098" customFormat="false" ht="14.6" hidden="false" customHeight="false" outlineLevel="0" collapsed="false">
      <c r="A1098" s="3"/>
      <c r="B1098" s="3"/>
      <c r="C1098" s="3"/>
      <c r="D1098" s="3"/>
      <c r="E1098" s="3"/>
      <c r="F1098" s="3"/>
      <c r="G1098" s="3"/>
      <c r="H1098" s="3"/>
      <c r="I1098" s="176"/>
      <c r="J1098" s="176"/>
      <c r="K1098" s="176"/>
      <c r="L1098" s="3"/>
      <c r="M1098" s="3"/>
      <c r="N1098" s="3"/>
      <c r="O1098" s="3"/>
      <c r="P1098" s="3"/>
      <c r="Q1098" s="3"/>
      <c r="R1098" s="1"/>
    </row>
    <row r="1099" customFormat="false" ht="14.6" hidden="false" customHeight="false" outlineLevel="0" collapsed="false">
      <c r="A1099" s="3"/>
      <c r="B1099" s="3"/>
      <c r="C1099" s="3"/>
      <c r="D1099" s="3"/>
      <c r="E1099" s="3"/>
      <c r="F1099" s="3"/>
      <c r="G1099" s="3"/>
      <c r="H1099" s="3"/>
      <c r="I1099" s="176"/>
      <c r="J1099" s="176"/>
      <c r="K1099" s="176"/>
      <c r="L1099" s="3"/>
      <c r="M1099" s="3"/>
      <c r="N1099" s="3"/>
      <c r="O1099" s="3"/>
      <c r="P1099" s="3"/>
      <c r="Q1099" s="3"/>
      <c r="R1099" s="1"/>
    </row>
    <row r="1100" customFormat="false" ht="14.6" hidden="false" customHeight="false" outlineLevel="0" collapsed="false">
      <c r="A1100" s="3"/>
      <c r="B1100" s="3"/>
      <c r="C1100" s="3"/>
      <c r="D1100" s="3"/>
      <c r="E1100" s="3"/>
      <c r="F1100" s="3"/>
      <c r="G1100" s="3"/>
      <c r="H1100" s="3"/>
      <c r="I1100" s="176"/>
      <c r="J1100" s="176"/>
      <c r="K1100" s="176"/>
      <c r="L1100" s="3"/>
      <c r="M1100" s="3"/>
      <c r="N1100" s="3"/>
      <c r="O1100" s="3"/>
      <c r="P1100" s="3"/>
      <c r="Q1100" s="3"/>
      <c r="R1100" s="1"/>
    </row>
    <row r="1101" customFormat="false" ht="14.6" hidden="false" customHeight="false" outlineLevel="0" collapsed="false">
      <c r="A1101" s="3"/>
      <c r="B1101" s="3"/>
      <c r="C1101" s="3"/>
      <c r="D1101" s="3"/>
      <c r="E1101" s="3"/>
      <c r="F1101" s="3"/>
      <c r="G1101" s="3"/>
      <c r="H1101" s="3"/>
      <c r="I1101" s="174"/>
      <c r="J1101" s="174"/>
      <c r="K1101" s="174"/>
      <c r="L1101" s="3"/>
      <c r="M1101" s="3"/>
      <c r="N1101" s="3"/>
      <c r="O1101" s="3"/>
      <c r="P1101" s="3"/>
      <c r="Q1101" s="3"/>
      <c r="R1101" s="1"/>
    </row>
    <row r="1102" customFormat="false" ht="15" hidden="false" customHeight="false" outlineLevel="0" collapsed="false">
      <c r="A1102" s="142" t="s">
        <v>400</v>
      </c>
    </row>
    <row r="1103" customFormat="false" ht="15" hidden="false" customHeight="false" outlineLevel="0" collapsed="false">
      <c r="A1103" s="178" t="s">
        <v>401</v>
      </c>
      <c r="B1103" s="179"/>
      <c r="C1103" s="179"/>
      <c r="D1103" s="1" t="n">
        <f aca="false">IF(B1105="Male","owner",IF(B1105="Female","owner",IF(B1105="Married","owners",IF(B1105="Plural","owners",IF(B1105="Company","owners",)))))</f>
        <v>0</v>
      </c>
      <c r="E1103" s="1"/>
      <c r="F1103" s="1"/>
      <c r="G1103" s="1"/>
      <c r="H1103" s="1"/>
      <c r="I1103" s="1" t="n">
        <f aca="false">IF(B1105="Male","him",IF(B1105="Female","her",IF(B1105="Married","them",IF(B1105="Plural","them",IF(B1105="Company","them",)))))</f>
        <v>0</v>
      </c>
      <c r="J1103" s="1" t="n">
        <f aca="false">IF(B1105="Male","chooses",IF(B1105="Female","chooses",IF(B1105="Married","choose",IF(B1105="Plural","choose",IF(B1105="Company","choose",)))))</f>
        <v>0</v>
      </c>
      <c r="K1103" s="1" t="n">
        <f aca="false">IF(B1105="Male","exercises",IF(B1105="Female","exercises",IF(B1105="Married","exercise",IF(B1105="Plural","exercise",IF(B1105="Company","exercise",)))))</f>
        <v>0</v>
      </c>
      <c r="L1103" s="1" t="n">
        <f aca="false">IF(B1105="Male","requires",IF(B1105="Female","requires",IF(B1105="Married","require",IF(B1105="Plural","require",IF(B1105="Company","require",)))))</f>
        <v>0</v>
      </c>
      <c r="M1103" s="1" t="n">
        <f aca="false">IF(B1105="Male","am",IF(B1105="Female","am",IF(B1105="Married","are",IF(B1105="Plural","are",IF(B1105="Company","are",)))))</f>
        <v>0</v>
      </c>
      <c r="N1103" s="1" t="n">
        <f aca="false">IF(B1105="Male","I",IF(B1105="Female","I",IF(B1105="Married","we",IF(B1105="Plural","we",IF(B1105="Company","we",)))))</f>
        <v>0</v>
      </c>
      <c r="O1103" s="1"/>
      <c r="P1103" s="1"/>
      <c r="Q1103" s="1"/>
      <c r="R1103" s="1"/>
      <c r="S1103" s="156" t="s">
        <v>364</v>
      </c>
      <c r="T1103" s="156"/>
      <c r="U1103" s="1" t="n">
        <f aca="false">IF(X1104="Male","his",IF(X1104="Female","her"))</f>
        <v>0</v>
      </c>
      <c r="V1103" s="1"/>
      <c r="W1103" s="1"/>
      <c r="X1103" s="1"/>
      <c r="Y1103" s="1"/>
      <c r="Z1103" s="1"/>
      <c r="AA1103" s="1"/>
      <c r="AB1103" s="1"/>
      <c r="AC1103" s="1" t="str">
        <f aca="false">IF(S1104="","",".")</f>
        <v/>
      </c>
      <c r="AD1103" s="1"/>
      <c r="AE1103" s="1"/>
      <c r="AF1103" s="1"/>
      <c r="AG1103" s="1"/>
    </row>
    <row r="1104" customFormat="false" ht="14.6" hidden="false" customHeight="false" outlineLevel="0" collapsed="false">
      <c r="A1104" s="157" t="n">
        <f aca="false">IF(B1105="Male","Adjoining Owner",IF(B1105="Female","Adjoining Owner",IF(B1105="Married","Adjoining Owners",IF(B1105="Plural","Adjoining Owners",IF(B1105="Company","Adjoining Owners",)))))</f>
        <v>0</v>
      </c>
      <c r="B1104" s="157"/>
      <c r="C1104" s="158" t="s">
        <v>165</v>
      </c>
      <c r="D1104" s="73" t="n">
        <f aca="false">A1104</f>
        <v>0</v>
      </c>
      <c r="E1104" s="73"/>
      <c r="F1104" s="73" t="str">
        <f aca="false">CONCATENATE("(",A1104,")")</f>
        <v>(0)</v>
      </c>
      <c r="G1104" s="73"/>
      <c r="H1104" s="3" t="n">
        <f aca="false">IF(B1105="Male","Owner",IF(B1105="Female","Owner",IF(B1105="Married","Owners",IF(B1105="Plural","Owners",IF(B1105="Company","Owners",)))))</f>
        <v>0</v>
      </c>
      <c r="I1104" s="3" t="n">
        <f aca="false">IF(B1105="Male","I",IF(B1105="Female","I",IF(B1105="Married","we",IF(B1105="Plural","we",IF(B1105="Company","we",)))))</f>
        <v>0</v>
      </c>
      <c r="J1104" s="3" t="n">
        <f aca="false">IF(B1105="Male","Adjoining Owner's",IF(B1105="Female","Adjoining Owner's",IF(B1105="Married","Adjoining Owners'",IF(B1105="Plural","Adjoining Owners'",IF(B1105="Company","Adjoining Owners'",)))))</f>
        <v>0</v>
      </c>
      <c r="K1104" s="3"/>
      <c r="L1104" s="3"/>
      <c r="M1104" s="3" t="n">
        <f aca="false">IF(B1105="Male","me",IF(B1105="Female","me",IF(B1105="Married","us",IF(B1105="Plural","us",IF(B1105="Company","us",)))))</f>
        <v>0</v>
      </c>
      <c r="N1104" s="3" t="n">
        <f aca="false">IF(B1105="Male","myself",IF(B1105="Female","myself",IF(B1105="Married","ourselves",IF(B1105="Plural","ourselves",IF(B1105="Company","ourselves",)))))</f>
        <v>0</v>
      </c>
      <c r="O1104" s="3" t="n">
        <f aca="false">IF(B1105="Male","is",IF(B1105="Female","is",IF(B1105="Married","are",IF(B1105="Plural","are",IF(B1105="Company","are",)))))</f>
        <v>0</v>
      </c>
      <c r="P1104" s="150" t="str">
        <f aca="false">IF(A1107="","",".")</f>
        <v/>
      </c>
      <c r="Q1104" s="3"/>
      <c r="R1104" s="1"/>
      <c r="S1104" s="159" t="str">
        <f aca="true">IF(OFFSET(INDIRECT(A1102),42,0,1,1)="","",OFFSET(INDIRECT(A1102),42,0,1,1))</f>
        <v/>
      </c>
      <c r="T1104" s="159" t="str">
        <f aca="true">IF(OFFSET(INDIRECT(A1102),42,1,1,1)="","",OFFSET(INDIRECT(A1102),42,1,1,1))</f>
        <v/>
      </c>
      <c r="U1104" s="3" t="str">
        <f aca="false">LEFT(T1104,1)</f>
        <v/>
      </c>
      <c r="V1104" s="159" t="str">
        <f aca="true">IF(OFFSET(INDIRECT(A1102),42,2,1,1)="","",OFFSET(INDIRECT(A1102),42,2,1,1))</f>
        <v/>
      </c>
      <c r="W1104" s="159" t="str">
        <f aca="true">IF(OFFSET(INDIRECT(A1102),42,3,1,1)="","",OFFSET(INDIRECT(A1102),42,3,1,1))</f>
        <v/>
      </c>
      <c r="X1104" s="159" t="str">
        <f aca="true">IF(OFFSET(INDIRECT(A1102),42,5,1,1)="","",OFFSET(INDIRECT(A1102),42,5,1,1))</f>
        <v/>
      </c>
      <c r="Y1104" s="1" t="str">
        <f aca="false">CONCATENATE(S1104,AC1103," ",T1104," ",W1104)</f>
        <v>  </v>
      </c>
      <c r="Z1104" s="1"/>
      <c r="AA1104" s="1"/>
      <c r="AB1104" s="1"/>
      <c r="AC1104" s="1"/>
      <c r="AD1104" s="1"/>
      <c r="AE1104" s="1"/>
      <c r="AF1104" s="1"/>
      <c r="AG1104" s="1"/>
    </row>
    <row r="1105" customFormat="false" ht="14.6" hidden="false" customHeight="false" outlineLevel="0" collapsed="false">
      <c r="A1105" s="161" t="s">
        <v>338</v>
      </c>
      <c r="B1105" s="39" t="str">
        <f aca="true">IF(OFFSET(INDIRECT(A1102),2,5,1,1)="","",OFFSET(INDIRECT(A1102),2,5,1,1))</f>
        <v/>
      </c>
      <c r="C1105" s="39" t="str">
        <f aca="true">IF(OFFSET(INDIRECT(A1102),5,5,1,1)="","",OFFSET(INDIRECT(A1102),5,5,1,1))</f>
        <v/>
      </c>
      <c r="D1105" s="3"/>
      <c r="E1105" s="3" t="s">
        <v>339</v>
      </c>
      <c r="F1105" s="3" t="s">
        <v>340</v>
      </c>
      <c r="G1105" s="3" t="n">
        <f aca="false">IF(B1105="Male","I",IF(B1105="Female","I",IF(B1105="Married","We",IF(B1105="Plural","We",IF(B1105="Company","We",)))))</f>
        <v>0</v>
      </c>
      <c r="H1105" s="3" t="n">
        <f aca="false">IF(B1105="Male","my",IF(B1105="Female","my",IF(B1105="Married","our",IF(B1105="Plural","our",IF(B1105="Company","our",)))))</f>
        <v>0</v>
      </c>
      <c r="I1105" s="3" t="n">
        <f aca="false">IF(B1105="Male","his",IF(B1105="Female","her",IF(B1105="Married","their",IF(B1105="Plural","their",IF(B1105="Company","their",)))))</f>
        <v>0</v>
      </c>
      <c r="J1105" s="3" t="n">
        <f aca="false">IF(B1105="Male","he",IF(B1105="Female","she",IF(B1105="Married","they",IF(B1105="Plural","they",IF(B1105="Company","they",)))))</f>
        <v>0</v>
      </c>
      <c r="K1105" s="3" t="n">
        <f aca="false">IF(B1105="Male","does",IF(B1105="Female","does",IF(B1105="Married","do",IF(B1105="Plural","do",IF(B1105="Company","do",)))))</f>
        <v>0</v>
      </c>
      <c r="L1105" s="3" t="n">
        <f aca="false">IF(B1105="Male","has",IF(B1105="Female","has",IF(B1105="Married","have",IF(B1105="Plural","have",IF(B1105="Company","have",)))))</f>
        <v>0</v>
      </c>
      <c r="M1105" s="3" t="n">
        <f aca="false">IF(B1105="Male","I am/am not",IF(B1105="Female","I am/am not",IF(B1105="Married","We are/are not",IF(B1105="Plural","We are/are not",IF(B1105="Company","We are/are not",)))))</f>
        <v>0</v>
      </c>
      <c r="N1105" s="3" t="n">
        <f aca="false">IF(B1105="Male","am/am not",IF(B1105="Female","am/am not",IF(B1105="Married","are/are not",IF(B1105="Plural","are/are not",IF(B1105="Company","are/are not",)))))</f>
        <v>0</v>
      </c>
      <c r="O1105" s="3" t="n">
        <f aca="false">IF(B1105="Male","myself",IF(B1105="Female","myself",IF(B1105="Married","ourselves",IF(B1105="Plural","ourselves",IF(B1105="Company","ourselves",)))))</f>
        <v>0</v>
      </c>
      <c r="P1105" s="150" t="str">
        <f aca="false">IF(A1108="","",".")</f>
        <v/>
      </c>
      <c r="Q1105" s="150" t="str">
        <f aca="false">IF(A1108="","","&amp;")</f>
        <v/>
      </c>
      <c r="R1105" s="1"/>
      <c r="S1105" s="159" t="str">
        <f aca="true">IF(OFFSET(INDIRECT(A1102),45,0,1,1)="","",CONCATENATE((OFFSET(INDIRECT(A1102),45,0,1,1)),", "))</f>
        <v/>
      </c>
      <c r="T1105" s="159" t="str">
        <f aca="true">IF(OFFSET(INDIRECT(A1102),45,1,1,1)="","",OFFSET(INDIRECT(A1102),45,1,1,1))</f>
        <v/>
      </c>
      <c r="U1105" s="159" t="str">
        <f aca="true">IF(OFFSET(INDIRECT(A1102),45,2,1,1)="","",CONCATENATE(" ",(OFFSET(INDIRECT(A1102),45,2,1,1)),", "))</f>
        <v/>
      </c>
      <c r="V1105" s="159" t="str">
        <f aca="true">IF(OFFSET(INDIRECT(A1102),45,3,1,1)="","",CONCATENATE((OFFSET(INDIRECT(A1102),45,3,1,1)),", "))</f>
        <v/>
      </c>
      <c r="W1105" s="159" t="str">
        <f aca="true">IF(OFFSET(INDIRECT(A1102),45,4,1,1)="","",CONCATENATE((OFFSET(INDIRECT(A1102),45,4,1,1)),", "))</f>
        <v/>
      </c>
      <c r="X1105" s="159" t="str">
        <f aca="true">IF(OFFSET(INDIRECT(A1102),45,5,1,1)="","",CONCATENATE((OFFSET(INDIRECT(A1102),45,5,1,1)),", "))</f>
        <v/>
      </c>
      <c r="Y1105" s="159" t="str">
        <f aca="true">IF(OFFSET(INDIRECT(A1102),45,6,1,1)="","",OFFSET(INDIRECT(A1102),45,6,1,1))</f>
        <v/>
      </c>
      <c r="Z1105" s="1"/>
      <c r="AA1105" s="162" t="str">
        <f aca="false">CONCATENATE(IF(S1105="","",S1105),IF(T1105="","",T1105),IF(U1105="","",U1105),IF(V1105="","",V1105),IF(W1105="","",W1105),IF(X1105="","",X1105),IF(Y1105="","",Y1105))</f>
        <v/>
      </c>
      <c r="AB1105" s="162"/>
      <c r="AC1105" s="162"/>
      <c r="AD1105" s="162"/>
      <c r="AE1105" s="162"/>
      <c r="AF1105" s="162"/>
      <c r="AG1105" s="162"/>
    </row>
    <row r="1106" customFormat="false" ht="14.6" hidden="false" customHeight="false" outlineLevel="0" collapsed="false">
      <c r="A1106" s="3" t="s">
        <v>2</v>
      </c>
      <c r="B1106" s="3" t="s">
        <v>3</v>
      </c>
      <c r="C1106" s="3" t="s">
        <v>342</v>
      </c>
      <c r="D1106" s="3" t="s">
        <v>4</v>
      </c>
      <c r="E1106" s="3" t="s">
        <v>5</v>
      </c>
      <c r="F1106" s="3" t="s">
        <v>343</v>
      </c>
      <c r="G1106" s="3"/>
      <c r="H1106" s="3"/>
      <c r="I1106" s="3"/>
      <c r="J1106" s="3"/>
      <c r="K1106" s="3" t="s">
        <v>344</v>
      </c>
      <c r="L1106" s="3"/>
      <c r="M1106" s="3" t="s">
        <v>345</v>
      </c>
      <c r="N1106" s="3" t="s">
        <v>346</v>
      </c>
      <c r="O1106" s="3"/>
      <c r="P1106" s="3"/>
      <c r="Q1106" s="3"/>
      <c r="R1106" s="1"/>
      <c r="S1106" s="159" t="str">
        <f aca="true">IF(OFFSET(INDIRECT(A1102),45,0,1,1)="","",OFFSET(INDIRECT(A1102),45,0,1,1))</f>
        <v/>
      </c>
      <c r="T1106" s="159" t="str">
        <f aca="true">IF(OFFSET(INDIRECT(A1102),45,1,1,1)="","",OFFSET(INDIRECT(A1102),45,1,1,1))</f>
        <v/>
      </c>
      <c r="U1106" s="159" t="str">
        <f aca="true">IF(OFFSET(INDIRECT(A1102),45,2,1,1)="","",CONCATENATE(" ",OFFSET(INDIRECT(A1102),45,2,1,1)))</f>
        <v/>
      </c>
      <c r="V1106" s="159" t="str">
        <f aca="true">IF(OFFSET(INDIRECT(A1102),45,3,1,1)="","",OFFSET(INDIRECT(A1102),45,3,1,1))</f>
        <v/>
      </c>
      <c r="W1106" s="159" t="str">
        <f aca="true">IF(OFFSET(INDIRECT(A1102),45,4,1,1)="","",OFFSET(INDIRECT(A1102),45,4,1,1))</f>
        <v/>
      </c>
      <c r="X1106" s="159" t="str">
        <f aca="true">IF(OFFSET(INDIRECT(A1102),45,5,1,1)="","",OFFSET(INDIRECT(A1102),45,5,1,1))</f>
        <v/>
      </c>
      <c r="Y1106" s="159" t="str">
        <f aca="true">IF(OFFSET(INDIRECT(A1102),45,6,1,1)="","",OFFSET(INDIRECT(A1102),45,6,1,1))</f>
        <v/>
      </c>
      <c r="Z1106" s="1"/>
      <c r="AA1106" s="1"/>
      <c r="AB1106" s="1"/>
      <c r="AC1106" s="1"/>
      <c r="AD1106" s="1"/>
      <c r="AE1106" s="1"/>
      <c r="AF1106" s="1"/>
      <c r="AG1106" s="1"/>
    </row>
    <row r="1107" customFormat="false" ht="15" hidden="false" customHeight="false" outlineLevel="0" collapsed="false">
      <c r="A1107" s="39" t="str">
        <f aca="true">IF(OFFSET(INDIRECT(A1102),2,0,1,1)="","",OFFSET(INDIRECT(A1102),2,0,1,1))</f>
        <v/>
      </c>
      <c r="B1107" s="39" t="str">
        <f aca="true">IF(OFFSET(INDIRECT(A1102),2,1,1,1)="","",OFFSET(INDIRECT(A1102),2,1,1,1))</f>
        <v/>
      </c>
      <c r="C1107" s="3" t="str">
        <f aca="false">LEFT(B1107,1)</f>
        <v/>
      </c>
      <c r="D1107" s="39" t="str">
        <f aca="true">IF(OFFSET(INDIRECT(A1102),2,2,1,1)="","",OFFSET(INDIRECT(A1102),2,2,1,1))</f>
        <v/>
      </c>
      <c r="E1107" s="39" t="str">
        <f aca="true">IF(OFFSET(INDIRECT(A1102),2,3,1,1)="","",OFFSET(INDIRECT(A1102),2,3,1,1))</f>
        <v/>
      </c>
      <c r="F1107" s="3" t="str">
        <f aca="false">CONCATENATE(A1107,P1104," ",B1107," ",E1107)</f>
        <v>  </v>
      </c>
      <c r="G1107" s="3"/>
      <c r="H1107" s="3" t="str">
        <f aca="false">CONCATENATE(A1107," ",C1107," ",E1107)</f>
        <v>  </v>
      </c>
      <c r="I1107" s="3"/>
      <c r="J1107" s="3"/>
      <c r="K1107" s="3" t="str">
        <f aca="false">CONCATENATE(A1107,P1104," ",C1107,P1104," ",E1107)</f>
        <v>  </v>
      </c>
      <c r="L1107" s="3"/>
      <c r="M1107" s="3" t="str">
        <f aca="false">CONCATENATE(B1107," ",D1107," ",E1107)</f>
        <v>  </v>
      </c>
      <c r="N1107" s="3" t="str">
        <f aca="false">UPPER(M1107)</f>
        <v>  </v>
      </c>
      <c r="O1107" s="3"/>
      <c r="P1107" s="3" t="str">
        <f aca="false">CONCATENATE(A1107,P1104," ",E1107)</f>
        <v> </v>
      </c>
      <c r="Q1107" s="3"/>
      <c r="R1107" s="1"/>
      <c r="S1107" s="1"/>
      <c r="T1107" s="1"/>
      <c r="U1107" s="1"/>
      <c r="V1107" s="1"/>
      <c r="W1107" s="1"/>
      <c r="X1107" s="1"/>
      <c r="Y1107" s="1"/>
      <c r="Z1107" s="1"/>
      <c r="AA1107" s="1"/>
      <c r="AB1107" s="1"/>
      <c r="AC1107" s="1"/>
      <c r="AD1107" s="1"/>
      <c r="AE1107" s="1"/>
      <c r="AF1107" s="1"/>
      <c r="AG1107" s="1"/>
    </row>
    <row r="1108" customFormat="false" ht="15" hidden="false" customHeight="false" outlineLevel="0" collapsed="false">
      <c r="A1108" s="39" t="str">
        <f aca="true">IF(OFFSET(INDIRECT(A1102),3,0,1,1)="","",OFFSET(INDIRECT(A1102),3,0,1,1))</f>
        <v/>
      </c>
      <c r="B1108" s="39" t="str">
        <f aca="true">IF(OFFSET(INDIRECT(A1102),3,1,1,1)="","",OFFSET(INDIRECT(A1102),3,1,1,1))</f>
        <v/>
      </c>
      <c r="C1108" s="3" t="str">
        <f aca="false">LEFT(B1108,1)</f>
        <v/>
      </c>
      <c r="D1108" s="39" t="str">
        <f aca="true">IF(OFFSET(INDIRECT(A1102),3,2,1,1)="","",OFFSET(INDIRECT(A1102),3,2,1,1))</f>
        <v/>
      </c>
      <c r="E1108" s="39" t="str">
        <f aca="true">IF(OFFSET(INDIRECT(A1102),3,3,1,1)="","",OFFSET(INDIRECT(A1102),3,3,1,1))</f>
        <v/>
      </c>
      <c r="F1108" s="3" t="str">
        <f aca="false">CONCATENATE(A1108,P1105," ",B1108," ",E1108)</f>
        <v>  </v>
      </c>
      <c r="G1108" s="3"/>
      <c r="H1108" s="3" t="str">
        <f aca="false">CONCATENATE(" ",Q1105," ",A1108," ",C1108," ",E1108)</f>
        <v>    </v>
      </c>
      <c r="I1108" s="3"/>
      <c r="J1108" s="3"/>
      <c r="K1108" s="3" t="str">
        <f aca="false">CONCATENATE(" ",Q1105," ",A1108,P1105," ",C1108,P1105," ",E1108)</f>
        <v>    </v>
      </c>
      <c r="L1108" s="3"/>
      <c r="M1108" s="3" t="str">
        <f aca="false">CONCATENATE(" ",Q1105," ",B1108," ",D1108," ",E1108)</f>
        <v>    </v>
      </c>
      <c r="N1108" s="3" t="str">
        <f aca="false">UPPER(M1108)</f>
        <v>    </v>
      </c>
      <c r="O1108" s="3"/>
      <c r="P1108" s="3" t="str">
        <f aca="false">CONCATENATE(" ",Q1105," ",A1108,P1105," ",E1108)</f>
        <v>   </v>
      </c>
      <c r="Q1108" s="3"/>
      <c r="R1108" s="1"/>
      <c r="S1108" s="156" t="s">
        <v>365</v>
      </c>
      <c r="T1108" s="156"/>
      <c r="U1108" s="1" t="n">
        <f aca="false">IF(X1109="Male","his",IF(X1109="Female","her"))</f>
        <v>0</v>
      </c>
      <c r="V1108" s="1"/>
      <c r="W1108" s="1"/>
      <c r="X1108" s="1"/>
      <c r="Y1108" s="1"/>
      <c r="Z1108" s="1"/>
      <c r="AA1108" s="1"/>
      <c r="AB1108" s="1"/>
      <c r="AC1108" s="1" t="str">
        <f aca="false">IF(S1109="","",".")</f>
        <v/>
      </c>
      <c r="AD1108" s="1"/>
      <c r="AE1108" s="1"/>
      <c r="AF1108" s="1"/>
      <c r="AG1108" s="1"/>
    </row>
    <row r="1109" customFormat="false" ht="14.6" hidden="false" customHeight="false" outlineLevel="0" collapsed="false">
      <c r="A1109" s="3"/>
      <c r="B1109" s="3"/>
      <c r="C1109" s="3"/>
      <c r="D1109" s="3"/>
      <c r="E1109" s="3"/>
      <c r="F1109" s="3"/>
      <c r="G1109" s="3"/>
      <c r="H1109" s="3"/>
      <c r="I1109" s="3"/>
      <c r="J1109" s="3"/>
      <c r="K1109" s="3" t="str">
        <f aca="false">CONCATENATE(A1107,P1104," &amp; ",A1108,P1105," ",C1107,P1104," ",E1107)</f>
        <v> &amp;   </v>
      </c>
      <c r="L1109" s="3"/>
      <c r="M1109" s="3"/>
      <c r="N1109" s="3"/>
      <c r="O1109" s="3"/>
      <c r="P1109" s="3" t="str">
        <f aca="false">CONCATENATE(A1107,P1104," &amp; ",A1108,P1105," ",E1107)</f>
        <v> &amp;  </v>
      </c>
      <c r="Q1109" s="3"/>
      <c r="R1109" s="1"/>
      <c r="S1109" s="180" t="str">
        <f aca="true">IF(OFFSET(INDIRECT(A1102),48,0,1,1)="","",OFFSET(INDIRECT(A1102),48,0,1,1))</f>
        <v/>
      </c>
      <c r="T1109" s="180" t="str">
        <f aca="true">IF(OFFSET(INDIRECT(A1102),48,1,1,1)="","",OFFSET(INDIRECT(A1102),48,1,1,1))</f>
        <v/>
      </c>
      <c r="U1109" s="3" t="str">
        <f aca="false">LEFT(T1109,1)</f>
        <v/>
      </c>
      <c r="V1109" s="180" t="str">
        <f aca="true">IF(OFFSET(INDIRECT(A1102),48,2,1,1)="","",OFFSET(INDIRECT(A1102),48,2,1,1))</f>
        <v/>
      </c>
      <c r="W1109" s="180" t="str">
        <f aca="true">IF(OFFSET(INDIRECT(A1102),48,3,1,1)="","",OFFSET(INDIRECT(A1102),48,3,1,1))</f>
        <v/>
      </c>
      <c r="X1109" s="180" t="str">
        <f aca="true">IF(OFFSET(INDIRECT(A1102),48,5,1,1)="","",OFFSET(INDIRECT(A1102),48,5,1,1))</f>
        <v/>
      </c>
      <c r="Y1109" s="1" t="str">
        <f aca="false">CONCATENATE(S1109,AC1108," ",T1109," ",W1109)</f>
        <v>  </v>
      </c>
      <c r="Z1109" s="1"/>
      <c r="AA1109" s="1"/>
      <c r="AB1109" s="1"/>
      <c r="AC1109" s="1"/>
      <c r="AD1109" s="1"/>
      <c r="AE1109" s="1"/>
      <c r="AF1109" s="1"/>
      <c r="AG1109" s="1"/>
    </row>
    <row r="1110" customFormat="false" ht="15" hidden="false" customHeight="true" outlineLevel="0" collapsed="false">
      <c r="A1110" s="73" t="s">
        <v>351</v>
      </c>
      <c r="B1110" s="73"/>
      <c r="C1110" s="168" t="str">
        <f aca="false">CONCATENATE(AF1146,AF1147,AF1148,AF1149,AF1150)</f>
        <v>  </v>
      </c>
      <c r="D1110" s="168"/>
      <c r="E1110" s="168"/>
      <c r="F1110" s="168"/>
      <c r="G1110" s="168"/>
      <c r="H1110" s="168"/>
      <c r="I1110" s="168"/>
      <c r="J1110" s="113"/>
      <c r="K1110" s="3"/>
      <c r="L1110" s="1"/>
      <c r="M1110" s="1"/>
      <c r="N1110" s="3"/>
      <c r="O1110" s="3"/>
      <c r="P1110" s="3"/>
      <c r="Q1110" s="3"/>
      <c r="R1110" s="1"/>
      <c r="S1110" s="180" t="str">
        <f aca="true">IF(OFFSET(INDIRECT(A1102),51,0,1,1)="","",CONCATENATE((OFFSET(INDIRECT(A1102),51,0,1,1)),", "))</f>
        <v/>
      </c>
      <c r="T1110" s="180" t="str">
        <f aca="true">IF(OFFSET(INDIRECT(A1102),51,1,1,1)="","",OFFSET(INDIRECT(A1102),51,1,1,1))</f>
        <v/>
      </c>
      <c r="U1110" s="180" t="str">
        <f aca="true">IF(OFFSET(INDIRECT(A1102),51,2,1,1)="","",CONCATENATE(" ",(OFFSET(INDIRECT(A1102),51,2,1,1)),", "))</f>
        <v/>
      </c>
      <c r="V1110" s="180" t="str">
        <f aca="true">IF(OFFSET(INDIRECT(A1102),51,3,1,1)="","",CONCATENATE((OFFSET(INDIRECT(A1102),51,3,1,1)),", "))</f>
        <v/>
      </c>
      <c r="W1110" s="180" t="str">
        <f aca="true">IF(OFFSET(INDIRECT(A1102),51,4,1,1)="","",CONCATENATE((OFFSET(INDIRECT(A1102),51,4,1,1)),", "))</f>
        <v/>
      </c>
      <c r="X1110" s="180" t="str">
        <f aca="true">IF(OFFSET(INDIRECT(A1102),51,5,1,1)="","",CONCATENATE((OFFSET(INDIRECT(A1102),51,5,1,1)),", "))</f>
        <v/>
      </c>
      <c r="Y1110" s="180" t="str">
        <f aca="true">IF(OFFSET(INDIRECT(A1102),51,6,1,1)="","",OFFSET(INDIRECT(A1102),51,6,1,1))</f>
        <v/>
      </c>
      <c r="Z1110" s="1"/>
      <c r="AA1110" s="171" t="str">
        <f aca="false">CONCATENATE(IF(S1110="","",S1110),IF(T1110="","",T1110),IF(U1110="","",U1110),IF(V1110="","",V1110),IF(W1110="","",W1110),IF(X1110="","",X1110),IF(Y1110="","",Y1110))</f>
        <v/>
      </c>
      <c r="AB1110" s="171"/>
      <c r="AC1110" s="171"/>
      <c r="AD1110" s="171"/>
      <c r="AE1110" s="171"/>
      <c r="AF1110" s="171"/>
      <c r="AG1110" s="171"/>
    </row>
    <row r="1111" customFormat="false" ht="14.6" hidden="false" customHeight="false" outlineLevel="0" collapsed="false">
      <c r="A1111" s="3" t="s">
        <v>352</v>
      </c>
      <c r="B1111" s="3"/>
      <c r="C1111" s="73" t="str">
        <f aca="false">IF(B1105="Married",K1109,IF(B1105="Company",E1107,CONCATENATE(AC1146,AC1147,AC1148,AC1149,AC1150)))</f>
        <v>  </v>
      </c>
      <c r="D1111" s="73"/>
      <c r="E1111" s="73"/>
      <c r="F1111" s="73"/>
      <c r="G1111" s="73"/>
      <c r="H1111" s="73"/>
      <c r="I1111" s="73"/>
      <c r="J1111" s="73"/>
      <c r="K1111" s="1"/>
      <c r="L1111" s="3"/>
      <c r="M1111" s="3"/>
      <c r="N1111" s="3"/>
      <c r="O1111" s="3"/>
      <c r="P1111" s="3" t="str">
        <f aca="false">IF(B1105="Married",P1109,IF(B1105="Company","Sir/Madam",CONCATENATE(AH1146,AH1147,AH1148,AH1149,AH1150)))</f>
        <v> </v>
      </c>
      <c r="Q1111" s="3"/>
      <c r="R1111" s="1"/>
      <c r="S1111" s="180" t="str">
        <f aca="true">IF(OFFSET(INDIRECT(A1102),51,0,1,1)="","",OFFSET(INDIRECT(A1102),51,0,1,1))</f>
        <v/>
      </c>
      <c r="T1111" s="180" t="str">
        <f aca="true">IF(OFFSET(INDIRECT(A1102),51,1,1,1)="","",OFFSET(INDIRECT(A1102),51,1,1,1))</f>
        <v/>
      </c>
      <c r="U1111" s="180" t="str">
        <f aca="true">IF(OFFSET(INDIRECT(A1102),51,2,1,1)="","",CONCATENATE(" ",OFFSET(INDIRECT(A1102),51,2,1,1)))</f>
        <v/>
      </c>
      <c r="V1111" s="180" t="str">
        <f aca="true">IF(OFFSET(INDIRECT(A1102),51,3,1,1)="","",OFFSET(INDIRECT(A1102),51,3,1,1))</f>
        <v/>
      </c>
      <c r="W1111" s="180" t="str">
        <f aca="true">IF(OFFSET(INDIRECT(A1102),51,4,1,1)="","",OFFSET(INDIRECT(A1102),51,4,1,1))</f>
        <v/>
      </c>
      <c r="X1111" s="180" t="str">
        <f aca="true">IF(OFFSET(INDIRECT(A1102),51,5,1,1)="","",OFFSET(INDIRECT(A1102),51,5,1,1))</f>
        <v/>
      </c>
      <c r="Y1111" s="180" t="str">
        <f aca="true">IF(OFFSET(INDIRECT(A1102),51,6,1,1)="","",OFFSET(INDIRECT(A1102),51,6,1,1))</f>
        <v/>
      </c>
      <c r="Z1111" s="1"/>
      <c r="AA1111" s="1"/>
      <c r="AB1111" s="1"/>
      <c r="AC1111" s="1"/>
      <c r="AD1111" s="1"/>
      <c r="AE1111" s="1"/>
      <c r="AF1111" s="1"/>
      <c r="AG1111" s="1"/>
    </row>
    <row r="1112" customFormat="false" ht="14.6" hidden="false" customHeight="false" outlineLevel="0" collapsed="false">
      <c r="A1112" s="161" t="s">
        <v>356</v>
      </c>
      <c r="B1112" s="3"/>
      <c r="C1112" s="73" t="str">
        <f aca="false">CONCATENATE("Dear ",P1111)</f>
        <v>Dear  </v>
      </c>
      <c r="D1112" s="73"/>
      <c r="E1112" s="73"/>
      <c r="F1112" s="73"/>
      <c r="G1112" s="73"/>
      <c r="H1112" s="73"/>
      <c r="I1112" s="73"/>
      <c r="J1112" s="73"/>
      <c r="K1112" s="3"/>
      <c r="L1112" s="3"/>
      <c r="M1112" s="3"/>
      <c r="N1112" s="3"/>
      <c r="O1112" s="3"/>
      <c r="P1112" s="3"/>
      <c r="Q1112" s="150" t="str">
        <f aca="false">IF(A1114="","",", ")</f>
        <v/>
      </c>
      <c r="R1112" s="1"/>
      <c r="S1112" s="1"/>
      <c r="T1112" s="1"/>
      <c r="U1112" s="1"/>
      <c r="V1112" s="1"/>
      <c r="W1112" s="1"/>
      <c r="X1112" s="1"/>
      <c r="Y1112" s="1"/>
      <c r="Z1112" s="1"/>
      <c r="AA1112" s="1"/>
      <c r="AB1112" s="1"/>
      <c r="AC1112" s="1"/>
      <c r="AD1112" s="1"/>
      <c r="AE1112" s="1"/>
      <c r="AF1112" s="1"/>
      <c r="AG1112" s="1"/>
    </row>
    <row r="1113" customFormat="false" ht="14.6" hidden="false" customHeight="false" outlineLevel="0" collapsed="false">
      <c r="A1113" s="3" t="s">
        <v>25</v>
      </c>
      <c r="B1113" s="3" t="s">
        <v>26</v>
      </c>
      <c r="C1113" s="3" t="s">
        <v>27</v>
      </c>
      <c r="D1113" s="3" t="s">
        <v>28</v>
      </c>
      <c r="E1113" s="3" t="s">
        <v>29</v>
      </c>
      <c r="F1113" s="3" t="s">
        <v>30</v>
      </c>
      <c r="G1113" s="3" t="s">
        <v>31</v>
      </c>
      <c r="H1113" s="3"/>
      <c r="I1113" s="3" t="s">
        <v>359</v>
      </c>
      <c r="J1113" s="3"/>
      <c r="K1113" s="3"/>
      <c r="L1113" s="3"/>
      <c r="M1113" s="3"/>
      <c r="N1113" s="3"/>
      <c r="O1113" s="3"/>
      <c r="P1113" s="3"/>
      <c r="Q1113" s="3"/>
      <c r="R1113" s="1"/>
      <c r="S1113" s="164" t="str">
        <f aca="false">CONCATENATE(IF(S1106="","",S1106),IF(S1106="","",CHAR(10)),IF(T1106="","",T1106),IF(U1106="","",U1106),IF(U1106="","",CHAR(10)),IF(V1106="","",V1106),IF(V1106="","",CHAR(10)),IF(W1106="","",W1106),IF(W1106="","",CHAR(10)),IF(X1106="","",X1106),IF(X1106="","",CHAR(10)),IF(Y1106="","",Y1106))</f>
        <v/>
      </c>
      <c r="T1113" s="164"/>
      <c r="U1113" s="164"/>
      <c r="V1113" s="1"/>
      <c r="W1113" s="176" t="str">
        <f aca="false">CONCATENATE(IF(S1111="","",S1111),IF(S1111="","",CHAR(10)),IF(T1111="","",T1111),IF(U1111="","",U1111),IF(U1111="","",CHAR(10)),IF(V1111="","",V1111),IF(V1111="","",CHAR(10)),IF(W1111="","",W1111),IF(W1111="","",CHAR(10)),IF(X1111="","",X1111),IF(X1111="","",CHAR(10)),IF(Y1111="","",Y1111))</f>
        <v/>
      </c>
      <c r="X1113" s="176"/>
      <c r="Y1113" s="176"/>
      <c r="Z1113" s="1"/>
      <c r="AA1113" s="1"/>
      <c r="AB1113" s="1"/>
      <c r="AC1113" s="1"/>
      <c r="AD1113" s="1"/>
      <c r="AE1113" s="1"/>
      <c r="AF1113" s="1"/>
      <c r="AG1113" s="1"/>
    </row>
    <row r="1114" customFormat="false" ht="15" hidden="false" customHeight="true" outlineLevel="0" collapsed="false">
      <c r="A1114" s="39" t="str">
        <f aca="true">IF(OFFSET(INDIRECT(A1102),10,0,1,1)="","",CONCATENATE((OFFSET(INDIRECT(A1102),10,0,1,1)),", "))</f>
        <v/>
      </c>
      <c r="B1114" s="39" t="str">
        <f aca="true">IF(OFFSET(INDIRECT(A1102),10,1,1,1)="","",OFFSET(INDIRECT(A1102),10,1,1,1))</f>
        <v/>
      </c>
      <c r="C1114" s="39" t="str">
        <f aca="true">IF(OFFSET(INDIRECT(A1102),10,2,1,1)="","",CONCATENATE(" ",OFFSET(INDIRECT(A1102),10,2,1,1),", "))</f>
        <v/>
      </c>
      <c r="D1114" s="39" t="str">
        <f aca="true">IF(OFFSET(INDIRECT(A1102),10,3,1,1)="","",CONCATENATE((OFFSET(INDIRECT(A1102),10,3,1,1)),", "))</f>
        <v/>
      </c>
      <c r="E1114" s="39" t="str">
        <f aca="true">IF(OFFSET(INDIRECT(A1102),10,4,1,1)="","",CONCATENATE((OFFSET(INDIRECT(A1102),10,4,1,1)),", "))</f>
        <v/>
      </c>
      <c r="F1114" s="39" t="str">
        <f aca="true">IF(OFFSET(INDIRECT(A1102),10,5,1,1)="","",CONCATENATE((OFFSET(INDIRECT(A1102),10,5,1,1)),", "))</f>
        <v/>
      </c>
      <c r="G1114" s="39" t="str">
        <f aca="true">IF(OFFSET(INDIRECT(A1102),10,6,1,1)="","",OFFSET(INDIRECT(A1102),10,6,1,1))</f>
        <v/>
      </c>
      <c r="H1114" s="3"/>
      <c r="I1114" s="171" t="str">
        <f aca="false">CONCATENATE(IF(A1114="","",A1114),IF(B1114="","",B1114),IF(C1114="","",C1114),IF(D1114="","",D1114),IF(E1114="","",E1114),IF(F1114="","",F1114),IF(G1114="","",G1114))</f>
        <v/>
      </c>
      <c r="J1114" s="171"/>
      <c r="K1114" s="171"/>
      <c r="L1114" s="171"/>
      <c r="M1114" s="171"/>
      <c r="N1114" s="171"/>
      <c r="O1114" s="171"/>
      <c r="P1114" s="113"/>
      <c r="Q1114" s="113"/>
      <c r="R1114" s="1"/>
      <c r="S1114" s="164"/>
      <c r="T1114" s="164"/>
      <c r="U1114" s="164"/>
      <c r="V1114" s="1"/>
      <c r="W1114" s="176"/>
      <c r="X1114" s="176"/>
      <c r="Y1114" s="176"/>
      <c r="Z1114" s="1"/>
      <c r="AA1114" s="1"/>
      <c r="AB1114" s="1"/>
      <c r="AC1114" s="1"/>
      <c r="AD1114" s="1"/>
      <c r="AE1114" s="1"/>
      <c r="AF1114" s="1"/>
      <c r="AG1114" s="1"/>
    </row>
    <row r="1115" customFormat="false" ht="14.6" hidden="false" customHeight="false" outlineLevel="0" collapsed="false">
      <c r="A1115" s="39" t="str">
        <f aca="true">IF(OFFSET(INDIRECT(A1102),10,0,1,1)="","",OFFSET(INDIRECT(A1102),10,0,1,1))</f>
        <v/>
      </c>
      <c r="B1115" s="39" t="str">
        <f aca="true">IF(OFFSET(INDIRECT(A1102),10,1,1,1)="","",OFFSET(INDIRECT(A1102),10,1,1,1))</f>
        <v/>
      </c>
      <c r="C1115" s="39" t="str">
        <f aca="true">IF(OFFSET(INDIRECT(A1102),10,2,1,1)="","",CONCATENATE(" ",OFFSET(INDIRECT(A1102),10,2,1,1)))</f>
        <v/>
      </c>
      <c r="D1115" s="39" t="str">
        <f aca="true">IF(OFFSET(INDIRECT(A1102),10,3,1,1)="","",OFFSET(INDIRECT(A1102),10,3,1,1))</f>
        <v/>
      </c>
      <c r="E1115" s="39" t="str">
        <f aca="true">IF(OFFSET(INDIRECT(A1102),10,4,1,1)="","",OFFSET(INDIRECT(A1102),10,4,1,1))</f>
        <v/>
      </c>
      <c r="F1115" s="39" t="str">
        <f aca="true">IF(OFFSET(INDIRECT(A1102),10,5,1,1)="","",OFFSET(INDIRECT(A1102),10,5,1,1))</f>
        <v/>
      </c>
      <c r="G1115" s="39" t="str">
        <f aca="true">IF(OFFSET(INDIRECT(A1102),10,6,1,1)="","",OFFSET(INDIRECT(A1102),10,6,1,1))</f>
        <v/>
      </c>
      <c r="H1115" s="3"/>
      <c r="I1115" s="3"/>
      <c r="J1115" s="3"/>
      <c r="K1115" s="3"/>
      <c r="L1115" s="174"/>
      <c r="M1115" s="174"/>
      <c r="N1115" s="3"/>
      <c r="O1115" s="3"/>
      <c r="P1115" s="3"/>
      <c r="Q1115" s="3"/>
      <c r="R1115" s="1"/>
      <c r="S1115" s="164"/>
      <c r="T1115" s="164"/>
      <c r="U1115" s="164"/>
      <c r="V1115" s="1"/>
      <c r="W1115" s="176"/>
      <c r="X1115" s="176"/>
      <c r="Y1115" s="176"/>
      <c r="Z1115" s="1"/>
      <c r="AA1115" s="1"/>
      <c r="AB1115" s="1"/>
      <c r="AC1115" s="1"/>
      <c r="AD1115" s="1"/>
      <c r="AE1115" s="1"/>
      <c r="AF1115" s="1"/>
      <c r="AG1115" s="1"/>
    </row>
    <row r="1116" customFormat="false" ht="14.6" hidden="false" customHeight="false" outlineLevel="0" collapsed="false">
      <c r="A1116" s="3" t="s">
        <v>295</v>
      </c>
      <c r="B1116" s="3"/>
      <c r="C1116" s="3"/>
      <c r="D1116" s="3"/>
      <c r="E1116" s="3"/>
      <c r="F1116" s="3"/>
      <c r="G1116" s="3"/>
      <c r="H1116" s="3"/>
      <c r="I1116" s="3" t="s">
        <v>360</v>
      </c>
      <c r="J1116" s="3"/>
      <c r="K1116" s="3"/>
      <c r="L1116" s="174"/>
      <c r="M1116" s="174"/>
      <c r="N1116" s="3"/>
      <c r="O1116" s="3"/>
      <c r="P1116" s="3"/>
      <c r="Q1116" s="3"/>
      <c r="R1116" s="1"/>
      <c r="S1116" s="164"/>
      <c r="T1116" s="164"/>
      <c r="U1116" s="164"/>
      <c r="V1116" s="1"/>
      <c r="W1116" s="176"/>
      <c r="X1116" s="176"/>
      <c r="Y1116" s="176"/>
      <c r="Z1116" s="1"/>
      <c r="AA1116" s="1"/>
      <c r="AB1116" s="1"/>
      <c r="AC1116" s="1"/>
      <c r="AD1116" s="1"/>
      <c r="AE1116" s="1"/>
      <c r="AF1116" s="1"/>
      <c r="AG1116" s="1"/>
    </row>
    <row r="1117" customFormat="false" ht="15" hidden="false" customHeight="true" outlineLevel="0" collapsed="false">
      <c r="A1117" s="1" t="str">
        <f aca="false">CONCATENATE(A1116,"s")</f>
        <v>Leaseholders</v>
      </c>
      <c r="B1117" s="3"/>
      <c r="C1117" s="3"/>
      <c r="D1117" s="3"/>
      <c r="E1117" s="3"/>
      <c r="F1117" s="3"/>
      <c r="G1117" s="3"/>
      <c r="H1117" s="3"/>
      <c r="I1117" s="176" t="str">
        <f aca="false">CONCATENATE(IF(A1115="","",A1115),IF(A1115="","",CHAR(10)),IF(B1115="","",B1115),IF(C1115="","",C1115),IF(C1115="","",CHAR(10)),IF(D1115="","",D1115),IF(D1115="","",CHAR(10)),IF(E1115="","",E1115),IF(E1115="","",CHAR(10)),IF(F1115="","",F1115),IF(F1115="","",CHAR(10)),IF(G1115="","",G1115))</f>
        <v/>
      </c>
      <c r="J1117" s="176"/>
      <c r="K1117" s="176"/>
      <c r="L1117" s="174"/>
      <c r="M1117" s="174"/>
      <c r="N1117" s="3"/>
      <c r="O1117" s="3"/>
      <c r="P1117" s="3"/>
      <c r="Q1117" s="3"/>
      <c r="R1117" s="1"/>
      <c r="S1117" s="164"/>
      <c r="T1117" s="164"/>
      <c r="U1117" s="164"/>
      <c r="V1117" s="1"/>
      <c r="W1117" s="176"/>
      <c r="X1117" s="176"/>
      <c r="Y1117" s="176"/>
      <c r="Z1117" s="1"/>
      <c r="AA1117" s="1"/>
      <c r="AB1117" s="1"/>
      <c r="AC1117" s="1"/>
      <c r="AD1117" s="1"/>
      <c r="AE1117" s="1"/>
      <c r="AF1117" s="1"/>
      <c r="AG1117" s="1"/>
    </row>
    <row r="1118" customFormat="false" ht="14.6" hidden="false" customHeight="false" outlineLevel="0" collapsed="false">
      <c r="A1118" s="3" t="s">
        <v>70</v>
      </c>
      <c r="B1118" s="3"/>
      <c r="C1118" s="3"/>
      <c r="D1118" s="3"/>
      <c r="E1118" s="3"/>
      <c r="F1118" s="3"/>
      <c r="G1118" s="3"/>
      <c r="H1118" s="3"/>
      <c r="I1118" s="176"/>
      <c r="J1118" s="176"/>
      <c r="K1118" s="176"/>
      <c r="L1118" s="174"/>
      <c r="M1118" s="174"/>
      <c r="N1118" s="3"/>
      <c r="O1118" s="3"/>
      <c r="P1118" s="3"/>
      <c r="Q1118" s="3"/>
      <c r="R1118" s="1"/>
      <c r="S1118" s="164"/>
      <c r="T1118" s="164"/>
      <c r="U1118" s="164"/>
      <c r="V1118" s="1"/>
      <c r="W1118" s="176"/>
      <c r="X1118" s="176"/>
      <c r="Y1118" s="176"/>
      <c r="Z1118" s="1"/>
      <c r="AA1118" s="1"/>
      <c r="AB1118" s="1"/>
      <c r="AC1118" s="1"/>
      <c r="AD1118" s="1"/>
      <c r="AE1118" s="1"/>
      <c r="AF1118" s="1"/>
      <c r="AG1118" s="1"/>
    </row>
    <row r="1119" customFormat="false" ht="14.6" hidden="false" customHeight="false" outlineLevel="0" collapsed="false">
      <c r="A1119" s="1" t="str">
        <f aca="false">CONCATENATE(A1118,"s")</f>
        <v>Freeholders</v>
      </c>
      <c r="B1119" s="3"/>
      <c r="C1119" s="3"/>
      <c r="D1119" s="3"/>
      <c r="E1119" s="3"/>
      <c r="F1119" s="3"/>
      <c r="G1119" s="3"/>
      <c r="H1119" s="3"/>
      <c r="I1119" s="176"/>
      <c r="J1119" s="176"/>
      <c r="K1119" s="176"/>
      <c r="L1119" s="174"/>
      <c r="M1119" s="174"/>
      <c r="N1119" s="3"/>
      <c r="O1119" s="3"/>
      <c r="P1119" s="3"/>
      <c r="Q1119" s="3"/>
      <c r="R1119" s="1"/>
      <c r="S1119" s="1"/>
      <c r="T1119" s="1"/>
      <c r="U1119" s="1"/>
      <c r="V1119" s="1"/>
      <c r="W1119" s="1"/>
      <c r="X1119" s="1"/>
      <c r="Y1119" s="1"/>
      <c r="Z1119" s="1"/>
      <c r="AA1119" s="1"/>
      <c r="AB1119" s="1"/>
      <c r="AC1119" s="1"/>
      <c r="AD1119" s="1"/>
      <c r="AE1119" s="1"/>
      <c r="AF1119" s="1"/>
      <c r="AG1119" s="1"/>
    </row>
    <row r="1120" customFormat="false" ht="14.6" hidden="false" customHeight="false" outlineLevel="0" collapsed="false">
      <c r="A1120" s="3" t="s">
        <v>329</v>
      </c>
      <c r="B1120" s="3"/>
      <c r="C1120" s="3"/>
      <c r="D1120" s="3"/>
      <c r="E1120" s="3"/>
      <c r="F1120" s="3"/>
      <c r="G1120" s="3"/>
      <c r="H1120" s="3"/>
      <c r="I1120" s="176"/>
      <c r="J1120" s="176"/>
      <c r="K1120" s="176"/>
      <c r="L1120" s="3"/>
      <c r="M1120" s="3"/>
      <c r="N1120" s="3"/>
      <c r="O1120" s="3"/>
      <c r="P1120" s="3"/>
      <c r="Q1120" s="3"/>
      <c r="R1120" s="1"/>
    </row>
    <row r="1121" customFormat="false" ht="14.6" hidden="false" customHeight="false" outlineLevel="0" collapsed="false">
      <c r="A1121" s="1" t="str">
        <f aca="false">IF(A1120="Leaseholder &amp; Freeholder","Leaseholders &amp; Freeholders")</f>
        <v>Leaseholders &amp; Freeholders</v>
      </c>
      <c r="B1121" s="3"/>
      <c r="C1121" s="3"/>
      <c r="D1121" s="3"/>
      <c r="E1121" s="3"/>
      <c r="F1121" s="3"/>
      <c r="G1121" s="3"/>
      <c r="H1121" s="3"/>
      <c r="I1121" s="176"/>
      <c r="J1121" s="176"/>
      <c r="K1121" s="176"/>
      <c r="L1121" s="3"/>
      <c r="M1121" s="3"/>
      <c r="N1121" s="3"/>
      <c r="O1121" s="3"/>
      <c r="P1121" s="3"/>
      <c r="Q1121" s="3"/>
      <c r="R1121" s="1"/>
      <c r="S1121" s="150" t="s">
        <v>296</v>
      </c>
      <c r="T1121" s="150"/>
    </row>
    <row r="1122" customFormat="false" ht="15.75" hidden="false" customHeight="true" outlineLevel="0" collapsed="false">
      <c r="A1122" s="1"/>
      <c r="B1122" s="3"/>
      <c r="C1122" s="3"/>
      <c r="D1122" s="3"/>
      <c r="E1122" s="3"/>
      <c r="F1122" s="3"/>
      <c r="G1122" s="3"/>
      <c r="H1122" s="3"/>
      <c r="I1122" s="176"/>
      <c r="J1122" s="176"/>
      <c r="K1122" s="176"/>
      <c r="L1122" s="3"/>
      <c r="M1122" s="3"/>
      <c r="N1122" s="3"/>
      <c r="O1122" s="3"/>
      <c r="P1122" s="3"/>
      <c r="Q1122" s="3"/>
      <c r="R1122" s="1"/>
      <c r="S1122" s="181" t="str">
        <f aca="false">CONCATENATE("Under Section 1(2), subject to your written consent",CHAR(10),"it is intended to build on the line of junction of the said lands a ",Form!DF74)</f>
        <v>Under Section 1(2), subject to your written consent
it is intended to build on the line of junction of the said lands a</v>
      </c>
      <c r="T1122" s="181"/>
      <c r="U1122" s="181"/>
      <c r="V1122" s="181"/>
      <c r="W1122" s="181"/>
      <c r="X1122" s="181"/>
      <c r="Y1122" s="181"/>
      <c r="Z1122" s="181"/>
      <c r="AA1122" s="181"/>
    </row>
    <row r="1123" customFormat="false" ht="14.6" hidden="false" customHeight="false" outlineLevel="0" collapsed="false">
      <c r="A1123" s="1"/>
      <c r="B1123" s="3"/>
      <c r="C1123" s="3"/>
      <c r="D1123" s="3"/>
      <c r="E1123" s="3"/>
      <c r="F1123" s="3"/>
      <c r="G1123" s="3"/>
      <c r="H1123" s="3"/>
      <c r="I1123" s="3"/>
      <c r="J1123" s="3"/>
      <c r="K1123" s="3"/>
      <c r="L1123" s="3"/>
      <c r="M1123" s="3"/>
      <c r="N1123" s="3"/>
      <c r="O1123" s="3"/>
      <c r="P1123" s="3"/>
      <c r="Q1123" s="3"/>
      <c r="R1123" s="1"/>
      <c r="S1123" s="181"/>
      <c r="T1123" s="181"/>
      <c r="U1123" s="181"/>
      <c r="V1123" s="181"/>
      <c r="W1123" s="181"/>
      <c r="X1123" s="181"/>
      <c r="Y1123" s="181"/>
      <c r="Z1123" s="181"/>
      <c r="AA1123" s="181"/>
    </row>
    <row r="1124" customFormat="false" ht="14.6" hidden="false" customHeight="false" outlineLevel="0" collapsed="false">
      <c r="A1124" s="157" t="s">
        <v>366</v>
      </c>
      <c r="B1124" s="157"/>
      <c r="C1124" s="3"/>
      <c r="D1124" s="3"/>
      <c r="E1124" s="3"/>
      <c r="F1124" s="3"/>
      <c r="G1124" s="3"/>
      <c r="H1124" s="3"/>
      <c r="I1124" s="3"/>
      <c r="J1124" s="3"/>
      <c r="K1124" s="3"/>
      <c r="L1124" s="3"/>
      <c r="M1124" s="3"/>
      <c r="N1124" s="3"/>
      <c r="O1124" s="3"/>
      <c r="P1124" s="3"/>
      <c r="Q1124" s="150" t="str">
        <f aca="false">IF(A1126="","",", ")</f>
        <v/>
      </c>
      <c r="R1124" s="1"/>
    </row>
    <row r="1125" customFormat="false" ht="14.6" hidden="false" customHeight="false" outlineLevel="0" collapsed="false">
      <c r="A1125" s="3" t="s">
        <v>25</v>
      </c>
      <c r="B1125" s="3" t="s">
        <v>26</v>
      </c>
      <c r="C1125" s="3" t="s">
        <v>27</v>
      </c>
      <c r="D1125" s="3" t="s">
        <v>28</v>
      </c>
      <c r="E1125" s="3" t="s">
        <v>29</v>
      </c>
      <c r="F1125" s="3" t="s">
        <v>30</v>
      </c>
      <c r="G1125" s="3" t="s">
        <v>31</v>
      </c>
      <c r="H1125" s="3"/>
      <c r="I1125" s="3" t="s">
        <v>359</v>
      </c>
      <c r="J1125" s="3"/>
      <c r="K1125" s="3"/>
      <c r="L1125" s="3"/>
      <c r="M1125" s="3"/>
      <c r="N1125" s="3"/>
      <c r="O1125" s="3"/>
      <c r="P1125" s="3"/>
      <c r="Q1125" s="3"/>
      <c r="R1125" s="1"/>
      <c r="S1125" s="150" t="s">
        <v>316</v>
      </c>
      <c r="T1125" s="150"/>
    </row>
    <row r="1126" customFormat="false" ht="15" hidden="false" customHeight="true" outlineLevel="0" collapsed="false">
      <c r="A1126" s="39" t="str">
        <f aca="true">IF(OFFSET(INDIRECT(A1102),17,0,1,1)="","",CONCATENATE((OFFSET(INDIRECT(A1102),17,0,1,1)),", "))</f>
        <v/>
      </c>
      <c r="B1126" s="39" t="str">
        <f aca="true">IF(OFFSET(INDIRECT(A1102),17,1,1,1)="","",OFFSET(INDIRECT(A1102),17,1,1,1))</f>
        <v/>
      </c>
      <c r="C1126" s="39" t="str">
        <f aca="true">IF(OFFSET(INDIRECT(A1102),17,2,1,1)="","",CONCATENATE(" ",(OFFSET(INDIRECT(A1102),17,2,1,1)),", "))</f>
        <v/>
      </c>
      <c r="D1126" s="39" t="str">
        <f aca="true">IF(OFFSET(INDIRECT(A1102),17,3,1,1)="","",CONCATENATE((OFFSET(INDIRECT(A1102),17,3,1,1)),", "))</f>
        <v/>
      </c>
      <c r="E1126" s="39" t="str">
        <f aca="true">IF(OFFSET(INDIRECT(A1102),17,4,1,1)="","",CONCATENATE((OFFSET(INDIRECT(A1102),17,4,1,1)),", "))</f>
        <v/>
      </c>
      <c r="F1126" s="39" t="str">
        <f aca="true">IF(OFFSET(INDIRECT(A1102),17,5,1,1)="","",CONCATENATE((OFFSET(INDIRECT(A1102),17,5,1,1)),", "))</f>
        <v/>
      </c>
      <c r="G1126" s="39" t="str">
        <f aca="true">IF(OFFSET(INDIRECT(A1102),17,6,1,1)="","",OFFSET(INDIRECT(A1102),17,6,1,1))</f>
        <v/>
      </c>
      <c r="H1126" s="3"/>
      <c r="I1126" s="171" t="str">
        <f aca="false">CONCATENATE(IF(A1126="","",A1126),IF(B1126="","",B1126),IF(C1126="","",C1126),IF(D1126="","",D1126),IF(E1126="","",E1126),IF(F1126="","",F1126),IF(G1126="","",G1126))</f>
        <v/>
      </c>
      <c r="J1126" s="171"/>
      <c r="K1126" s="171"/>
      <c r="L1126" s="171"/>
      <c r="M1126" s="171"/>
      <c r="N1126" s="171"/>
      <c r="O1126" s="171"/>
      <c r="P1126" s="113"/>
      <c r="Q1126" s="113"/>
      <c r="R1126" s="1"/>
      <c r="S1126" s="181" t="str">
        <f aca="false">CONCATENATE("Under Section 1(5)",CHAR(10),"it is intended to build on the line of junction of the said lands a wall wholly on ",$H$12," land.")</f>
        <v>Under Section 1(5)
it is intended to build on the line of junction of the said lands a wall wholly on our land.</v>
      </c>
      <c r="T1126" s="181"/>
      <c r="U1126" s="181"/>
      <c r="V1126" s="181"/>
      <c r="W1126" s="181"/>
      <c r="X1126" s="181"/>
      <c r="Y1126" s="181"/>
      <c r="Z1126" s="181"/>
      <c r="AA1126" s="181"/>
    </row>
    <row r="1127" customFormat="false" ht="14.6" hidden="false" customHeight="false" outlineLevel="0" collapsed="false">
      <c r="A1127" s="39" t="str">
        <f aca="true">IF(OFFSET(INDIRECT(A1102),17,0,1,1)="","",OFFSET(INDIRECT(A1102),17,0,1,1))</f>
        <v/>
      </c>
      <c r="B1127" s="39" t="str">
        <f aca="true">IF(OFFSET(INDIRECT(A1102),17,1,1,1)="","",OFFSET(INDIRECT(A1102),17,1,1,1))</f>
        <v/>
      </c>
      <c r="C1127" s="39" t="str">
        <f aca="true">IF(OFFSET(INDIRECT(A1102),17,2,1,1)="","",CONCATENATE(" ",(OFFSET(INDIRECT(A1102),17,2,1,1))))</f>
        <v/>
      </c>
      <c r="D1127" s="39" t="str">
        <f aca="true">IF(OFFSET(INDIRECT(A1102),17,3,1,1)="","",OFFSET(INDIRECT(A1102),17,3,1,1))</f>
        <v/>
      </c>
      <c r="E1127" s="39" t="str">
        <f aca="true">IF(OFFSET(INDIRECT(A1102),17,4,1,1)="","",OFFSET(INDIRECT(A1102),17,4,1,1))</f>
        <v/>
      </c>
      <c r="F1127" s="39" t="str">
        <f aca="true">IF(OFFSET(INDIRECT(A1102),17,5,1,1)="","",OFFSET(INDIRECT(A1102),17,5,1,1))</f>
        <v/>
      </c>
      <c r="G1127" s="39" t="str">
        <f aca="true">IF(OFFSET(INDIRECT(A1102),17,6,1,1)="","",OFFSET(INDIRECT(A1102),17,6,1,1))</f>
        <v/>
      </c>
      <c r="H1127" s="3"/>
      <c r="I1127" s="3"/>
      <c r="J1127" s="3"/>
      <c r="K1127" s="3"/>
      <c r="L1127" s="174"/>
      <c r="M1127" s="174"/>
      <c r="N1127" s="3"/>
      <c r="O1127" s="3"/>
      <c r="P1127" s="3"/>
      <c r="Q1127" s="3"/>
      <c r="R1127" s="1"/>
      <c r="S1127" s="181"/>
      <c r="T1127" s="181"/>
      <c r="U1127" s="181"/>
      <c r="V1127" s="181"/>
      <c r="W1127" s="181"/>
      <c r="X1127" s="181"/>
      <c r="Y1127" s="181"/>
      <c r="Z1127" s="181"/>
      <c r="AA1127" s="181"/>
    </row>
    <row r="1128" customFormat="false" ht="14.6" hidden="false" customHeight="false" outlineLevel="0" collapsed="false">
      <c r="A1128" s="3"/>
      <c r="B1128" s="3"/>
      <c r="C1128" s="3"/>
      <c r="D1128" s="3"/>
      <c r="E1128" s="3"/>
      <c r="F1128" s="3"/>
      <c r="G1128" s="3"/>
      <c r="H1128" s="3"/>
      <c r="I1128" s="3" t="s">
        <v>360</v>
      </c>
      <c r="J1128" s="3"/>
      <c r="K1128" s="3"/>
      <c r="L1128" s="174"/>
      <c r="M1128" s="174"/>
      <c r="N1128" s="3"/>
      <c r="O1128" s="3"/>
      <c r="P1128" s="3"/>
      <c r="Q1128" s="3"/>
      <c r="R1128" s="1"/>
    </row>
    <row r="1129" customFormat="false" ht="15" hidden="false" customHeight="true" outlineLevel="0" collapsed="false">
      <c r="A1129" s="3"/>
      <c r="B1129" s="3"/>
      <c r="C1129" s="3"/>
      <c r="D1129" s="3"/>
      <c r="E1129" s="3"/>
      <c r="F1129" s="3"/>
      <c r="G1129" s="3"/>
      <c r="H1129" s="3"/>
      <c r="I1129" s="176" t="str">
        <f aca="false">CONCATENATE(IF(A1127="","",A1127),IF(A1127="","",CHAR(10)),IF(B1127="","",B1127),IF(C1127="","",C1127),IF(C1127="","",CHAR(10)),IF(D1127="","",D1127),IF(D1127="","",CHAR(10)),IF(E1127="","",E1127),IF(E1127="","",CHAR(10)),IF(F1127="","",F1127),IF(F1127="","",CHAR(10)),IF(G1127="","",G1127))</f>
        <v/>
      </c>
      <c r="J1129" s="176"/>
      <c r="K1129" s="176"/>
      <c r="L1129" s="174"/>
      <c r="M1129" s="174"/>
      <c r="N1129" s="3"/>
      <c r="O1129" s="3"/>
      <c r="P1129" s="3"/>
      <c r="Q1129" s="3"/>
      <c r="R1129" s="1"/>
      <c r="S1129" s="150" t="s">
        <v>367</v>
      </c>
      <c r="T1129" s="150"/>
      <c r="U1129" s="150"/>
    </row>
    <row r="1130" customFormat="false" ht="15" hidden="false" customHeight="true" outlineLevel="0" collapsed="false">
      <c r="A1130" s="3"/>
      <c r="B1130" s="3"/>
      <c r="C1130" s="3"/>
      <c r="D1130" s="3"/>
      <c r="E1130" s="3"/>
      <c r="F1130" s="3"/>
      <c r="G1130" s="3"/>
      <c r="H1130" s="3"/>
      <c r="I1130" s="176"/>
      <c r="J1130" s="176"/>
      <c r="K1130" s="176"/>
      <c r="L1130" s="174"/>
      <c r="M1130" s="174"/>
      <c r="N1130" s="3"/>
      <c r="O1130" s="3"/>
      <c r="P1130" s="3"/>
      <c r="Q1130" s="3"/>
      <c r="R1130" s="1"/>
      <c r="S1130" s="182" t="str">
        <f aca="false">CONCATENATE(S1122,CHAR(10),CHAR(10),S1126)</f>
        <v>Under Section 1(2), subject to your written consent
it is intended to build on the line of junction of the said lands a 
Under Section 1(5)
it is intended to build on the line of junction of the said lands a wall wholly on our land.</v>
      </c>
      <c r="T1130" s="182"/>
      <c r="U1130" s="182"/>
      <c r="V1130" s="182"/>
      <c r="W1130" s="182"/>
      <c r="X1130" s="182"/>
      <c r="Y1130" s="182"/>
      <c r="Z1130" s="182"/>
      <c r="AA1130" s="182"/>
    </row>
    <row r="1131" customFormat="false" ht="14.6" hidden="false" customHeight="false" outlineLevel="0" collapsed="false">
      <c r="A1131" s="3"/>
      <c r="B1131" s="3"/>
      <c r="C1131" s="3"/>
      <c r="D1131" s="3"/>
      <c r="E1131" s="3"/>
      <c r="F1131" s="3"/>
      <c r="G1131" s="3"/>
      <c r="H1131" s="3"/>
      <c r="I1131" s="176"/>
      <c r="J1131" s="176"/>
      <c r="K1131" s="176"/>
      <c r="L1131" s="174"/>
      <c r="M1131" s="174"/>
      <c r="N1131" s="3"/>
      <c r="O1131" s="3"/>
      <c r="P1131" s="3"/>
      <c r="Q1131" s="3"/>
      <c r="R1131" s="1"/>
      <c r="S1131" s="182"/>
      <c r="T1131" s="182"/>
      <c r="U1131" s="182"/>
      <c r="V1131" s="182"/>
      <c r="W1131" s="182"/>
      <c r="X1131" s="182"/>
      <c r="Y1131" s="182"/>
      <c r="Z1131" s="182"/>
      <c r="AA1131" s="182"/>
    </row>
    <row r="1132" customFormat="false" ht="14.6" hidden="false" customHeight="false" outlineLevel="0" collapsed="false">
      <c r="A1132" s="3"/>
      <c r="B1132" s="3"/>
      <c r="C1132" s="3"/>
      <c r="D1132" s="3"/>
      <c r="E1132" s="3"/>
      <c r="F1132" s="3"/>
      <c r="G1132" s="3"/>
      <c r="H1132" s="3"/>
      <c r="I1132" s="176"/>
      <c r="J1132" s="176"/>
      <c r="K1132" s="176"/>
      <c r="L1132" s="3"/>
      <c r="M1132" s="3"/>
      <c r="N1132" s="3"/>
      <c r="O1132" s="3"/>
      <c r="P1132" s="3"/>
      <c r="Q1132" s="3"/>
      <c r="R1132" s="1"/>
      <c r="S1132" s="182"/>
      <c r="T1132" s="182"/>
      <c r="U1132" s="182"/>
      <c r="V1132" s="182"/>
      <c r="W1132" s="182"/>
      <c r="X1132" s="182"/>
      <c r="Y1132" s="182"/>
      <c r="Z1132" s="182"/>
      <c r="AA1132" s="182"/>
    </row>
    <row r="1133" customFormat="false" ht="14.6" hidden="false" customHeight="false" outlineLevel="0" collapsed="false">
      <c r="A1133" s="3"/>
      <c r="B1133" s="3"/>
      <c r="C1133" s="3"/>
      <c r="D1133" s="3"/>
      <c r="E1133" s="3"/>
      <c r="F1133" s="3"/>
      <c r="G1133" s="3"/>
      <c r="H1133" s="3"/>
      <c r="I1133" s="176"/>
      <c r="J1133" s="176"/>
      <c r="K1133" s="176"/>
      <c r="L1133" s="3"/>
      <c r="M1133" s="3"/>
      <c r="N1133" s="3"/>
      <c r="O1133" s="3"/>
      <c r="P1133" s="3"/>
      <c r="Q1133" s="3"/>
      <c r="R1133" s="1"/>
      <c r="S1133" s="182"/>
      <c r="T1133" s="182"/>
      <c r="U1133" s="182"/>
      <c r="V1133" s="182"/>
      <c r="W1133" s="182"/>
      <c r="X1133" s="182"/>
      <c r="Y1133" s="182"/>
      <c r="Z1133" s="182"/>
      <c r="AA1133" s="182"/>
    </row>
    <row r="1134" customFormat="false" ht="14.6" hidden="false" customHeight="false" outlineLevel="0" collapsed="false">
      <c r="A1134" s="3"/>
      <c r="B1134" s="3"/>
      <c r="C1134" s="3"/>
      <c r="D1134" s="3"/>
      <c r="E1134" s="3"/>
      <c r="F1134" s="3"/>
      <c r="G1134" s="3"/>
      <c r="H1134" s="3"/>
      <c r="I1134" s="176"/>
      <c r="J1134" s="176"/>
      <c r="K1134" s="176"/>
      <c r="L1134" s="3"/>
      <c r="M1134" s="3"/>
      <c r="N1134" s="3"/>
      <c r="O1134" s="3"/>
      <c r="P1134" s="3"/>
      <c r="Q1134" s="3"/>
      <c r="R1134" s="1"/>
      <c r="S1134" s="182"/>
      <c r="T1134" s="182"/>
      <c r="U1134" s="182"/>
      <c r="V1134" s="182"/>
      <c r="W1134" s="182"/>
      <c r="X1134" s="182"/>
      <c r="Y1134" s="182"/>
      <c r="Z1134" s="182"/>
      <c r="AA1134" s="182"/>
    </row>
    <row r="1135" customFormat="false" ht="14.6" hidden="false" customHeight="false" outlineLevel="0" collapsed="false">
      <c r="A1135" s="3"/>
      <c r="B1135" s="3"/>
      <c r="C1135" s="3"/>
      <c r="D1135" s="3"/>
      <c r="E1135" s="3"/>
      <c r="F1135" s="3"/>
      <c r="G1135" s="3"/>
      <c r="H1135" s="3"/>
      <c r="I1135" s="3"/>
      <c r="J1135" s="3"/>
      <c r="K1135" s="3"/>
      <c r="L1135" s="3"/>
      <c r="M1135" s="3"/>
      <c r="N1135" s="3"/>
      <c r="O1135" s="3"/>
      <c r="P1135" s="3"/>
      <c r="Q1135" s="3"/>
      <c r="R1135" s="1"/>
    </row>
    <row r="1136" customFormat="false" ht="14.6" hidden="false" customHeight="false" outlineLevel="0" collapsed="false">
      <c r="A1136" s="157" t="s">
        <v>368</v>
      </c>
      <c r="B1136" s="157"/>
      <c r="C1136" s="3"/>
      <c r="D1136" s="3"/>
      <c r="E1136" s="3"/>
      <c r="F1136" s="3"/>
      <c r="G1136" s="3"/>
      <c r="H1136" s="3"/>
      <c r="I1136" s="3"/>
      <c r="J1136" s="3"/>
      <c r="K1136" s="3"/>
      <c r="L1136" s="3"/>
      <c r="M1136" s="3"/>
      <c r="N1136" s="3"/>
      <c r="O1136" s="3"/>
      <c r="P1136" s="3"/>
      <c r="Q1136" s="3" t="str">
        <f aca="false">IF(A1138="","",", ")</f>
        <v/>
      </c>
      <c r="R1136" s="1"/>
      <c r="S1136" s="150" t="s">
        <v>369</v>
      </c>
      <c r="T1136" s="150"/>
      <c r="U1136" s="150"/>
    </row>
    <row r="1137" customFormat="false" ht="14.6" hidden="false" customHeight="false" outlineLevel="0" collapsed="false">
      <c r="A1137" s="3" t="s">
        <v>25</v>
      </c>
      <c r="B1137" s="3" t="s">
        <v>26</v>
      </c>
      <c r="C1137" s="3" t="s">
        <v>27</v>
      </c>
      <c r="D1137" s="3" t="s">
        <v>28</v>
      </c>
      <c r="E1137" s="3" t="s">
        <v>29</v>
      </c>
      <c r="F1137" s="3" t="s">
        <v>30</v>
      </c>
      <c r="G1137" s="3" t="s">
        <v>31</v>
      </c>
      <c r="H1137" s="3"/>
      <c r="I1137" s="3" t="s">
        <v>359</v>
      </c>
      <c r="J1137" s="3"/>
      <c r="K1137" s="3"/>
      <c r="L1137" s="3"/>
      <c r="M1137" s="3"/>
      <c r="N1137" s="3"/>
      <c r="O1137" s="3"/>
      <c r="P1137" s="3"/>
      <c r="Q1137" s="3"/>
      <c r="R1137" s="1"/>
      <c r="S1137" s="182" t="str">
        <f aca="false">IF(Form!DB74="Section 1(2)",S1122,IF(Form!DB74="Section 1(5)",S1126,IF(Form!DB74="Section 1(2), Section 1(5)",S1130,"")))</f>
        <v/>
      </c>
      <c r="T1137" s="182"/>
      <c r="U1137" s="182"/>
      <c r="V1137" s="182"/>
      <c r="W1137" s="182"/>
      <c r="X1137" s="182"/>
      <c r="Y1137" s="182"/>
      <c r="Z1137" s="182"/>
      <c r="AA1137" s="182"/>
    </row>
    <row r="1138" customFormat="false" ht="15" hidden="false" customHeight="true" outlineLevel="0" collapsed="false">
      <c r="A1138" s="39" t="str">
        <f aca="false">IF(Form!$B$44="","",Form!$B$44)</f>
        <v/>
      </c>
      <c r="B1138" s="39" t="str">
        <f aca="false">IF(Form!$C$44="","",Form!$C$44)</f>
        <v/>
      </c>
      <c r="C1138" s="39" t="str">
        <f aca="false">IF(Form!$D$44="","",Form!$D$44)</f>
        <v/>
      </c>
      <c r="D1138" s="39" t="str">
        <f aca="false">IF(Form!$E$44="","",Form!$E$44)</f>
        <v/>
      </c>
      <c r="E1138" s="39" t="str">
        <f aca="false">IF(Form!$F$44="","",Form!$F$44)</f>
        <v/>
      </c>
      <c r="F1138" s="39" t="str">
        <f aca="false">IF(Form!$G$44="","",Form!$G$44)</f>
        <v/>
      </c>
      <c r="G1138" s="39" t="str">
        <f aca="false">IF(Form!$H$44="","",Form!$H$44)</f>
        <v/>
      </c>
      <c r="H1138" s="3"/>
      <c r="I1138" s="171" t="str">
        <f aca="false">CONCATENATE(IF(A1138="","",A1138),IF(B1138="","",B1138),IF(C1138="","",C1138),IF(D1138="","",D1138),IF(E1138="","",E1138),IF(F1138="","",F1138),IF(G1138="","",G1138))</f>
        <v/>
      </c>
      <c r="J1138" s="171"/>
      <c r="K1138" s="171"/>
      <c r="L1138" s="171"/>
      <c r="M1138" s="171"/>
      <c r="N1138" s="171"/>
      <c r="O1138" s="171"/>
      <c r="P1138" s="113"/>
      <c r="Q1138" s="113"/>
      <c r="R1138" s="1"/>
      <c r="S1138" s="182"/>
      <c r="T1138" s="182"/>
      <c r="U1138" s="182"/>
      <c r="V1138" s="182"/>
      <c r="W1138" s="182"/>
      <c r="X1138" s="182"/>
      <c r="Y1138" s="182"/>
      <c r="Z1138" s="182"/>
      <c r="AA1138" s="182"/>
    </row>
    <row r="1139" customFormat="false" ht="14.6" hidden="false" customHeight="false" outlineLevel="0" collapsed="false">
      <c r="A1139" s="3"/>
      <c r="B1139" s="3"/>
      <c r="C1139" s="3"/>
      <c r="D1139" s="3"/>
      <c r="E1139" s="3"/>
      <c r="F1139" s="3"/>
      <c r="G1139" s="3"/>
      <c r="H1139" s="3"/>
      <c r="I1139" s="3"/>
      <c r="J1139" s="3"/>
      <c r="K1139" s="3"/>
      <c r="L1139" s="174"/>
      <c r="M1139" s="174"/>
      <c r="N1139" s="3"/>
      <c r="O1139" s="3"/>
      <c r="P1139" s="3"/>
      <c r="Q1139" s="3"/>
      <c r="R1139" s="1"/>
      <c r="S1139" s="182"/>
      <c r="T1139" s="182"/>
      <c r="U1139" s="182"/>
      <c r="V1139" s="182"/>
      <c r="W1139" s="182"/>
      <c r="X1139" s="182"/>
      <c r="Y1139" s="182"/>
      <c r="Z1139" s="182"/>
      <c r="AA1139" s="182"/>
    </row>
    <row r="1140" customFormat="false" ht="14.6" hidden="false" customHeight="false" outlineLevel="0" collapsed="false">
      <c r="A1140" s="3"/>
      <c r="B1140" s="3"/>
      <c r="C1140" s="3"/>
      <c r="D1140" s="3"/>
      <c r="E1140" s="3"/>
      <c r="F1140" s="3"/>
      <c r="G1140" s="3"/>
      <c r="H1140" s="3"/>
      <c r="I1140" s="3" t="s">
        <v>360</v>
      </c>
      <c r="J1140" s="3"/>
      <c r="K1140" s="3"/>
      <c r="L1140" s="174"/>
      <c r="M1140" s="174"/>
      <c r="N1140" s="3"/>
      <c r="O1140" s="3"/>
      <c r="P1140" s="3"/>
      <c r="Q1140" s="3"/>
      <c r="R1140" s="1"/>
      <c r="S1140" s="182"/>
      <c r="T1140" s="182"/>
      <c r="U1140" s="182"/>
      <c r="V1140" s="182"/>
      <c r="W1140" s="182"/>
      <c r="X1140" s="182"/>
      <c r="Y1140" s="182"/>
      <c r="Z1140" s="182"/>
      <c r="AA1140" s="182"/>
    </row>
    <row r="1141" customFormat="false" ht="15" hidden="false" customHeight="true" outlineLevel="0" collapsed="false">
      <c r="A1141" s="3"/>
      <c r="B1141" s="3"/>
      <c r="C1141" s="3"/>
      <c r="D1141" s="3"/>
      <c r="E1141" s="3"/>
      <c r="F1141" s="3"/>
      <c r="G1141" s="3"/>
      <c r="H1141" s="3"/>
      <c r="I1141" s="176" t="str">
        <f aca="false">CONCATENATE(IF(A1138="","",A1138),IF(A1138="","",CHAR(10)),IF(B1138="","",B1138),IF(C1138="","",C1138),IF(C1138="","",CHAR(10)),IF(D1138="","",D1138),IF(D1138="","",CHAR(10)),IF(E1138="","",E1138),IF(E1138="","",CHAR(10)),IF(F1138="","",F1138),IF(F1138="","",CHAR(10)),IF(G1138="","",G1138))</f>
        <v/>
      </c>
      <c r="J1141" s="176"/>
      <c r="K1141" s="176"/>
      <c r="L1141" s="174"/>
      <c r="M1141" s="174"/>
      <c r="N1141" s="3"/>
      <c r="O1141" s="3"/>
      <c r="P1141" s="3"/>
      <c r="Q1141" s="3"/>
      <c r="R1141" s="1"/>
      <c r="S1141" s="182"/>
      <c r="T1141" s="182"/>
      <c r="U1141" s="182"/>
      <c r="V1141" s="182"/>
      <c r="W1141" s="182"/>
      <c r="X1141" s="182"/>
      <c r="Y1141" s="182"/>
      <c r="Z1141" s="182"/>
      <c r="AA1141" s="182"/>
    </row>
    <row r="1142" customFormat="false" ht="14.6" hidden="false" customHeight="false" outlineLevel="0" collapsed="false">
      <c r="A1142" s="3"/>
      <c r="B1142" s="3"/>
      <c r="C1142" s="3"/>
      <c r="D1142" s="3"/>
      <c r="E1142" s="3"/>
      <c r="F1142" s="3"/>
      <c r="G1142" s="3"/>
      <c r="H1142" s="3"/>
      <c r="I1142" s="176"/>
      <c r="J1142" s="176"/>
      <c r="K1142" s="176"/>
      <c r="L1142" s="174"/>
      <c r="M1142" s="174"/>
      <c r="N1142" s="3"/>
      <c r="O1142" s="3"/>
      <c r="P1142" s="3"/>
      <c r="Q1142" s="3"/>
      <c r="R1142" s="1"/>
    </row>
    <row r="1143" customFormat="false" ht="14.6" hidden="false" customHeight="false" outlineLevel="0" collapsed="false">
      <c r="A1143" s="3"/>
      <c r="B1143" s="3"/>
      <c r="C1143" s="3"/>
      <c r="D1143" s="3"/>
      <c r="E1143" s="3"/>
      <c r="F1143" s="3"/>
      <c r="G1143" s="3"/>
      <c r="H1143" s="3"/>
      <c r="I1143" s="176"/>
      <c r="J1143" s="176"/>
      <c r="K1143" s="176"/>
      <c r="L1143" s="174"/>
      <c r="M1143" s="174"/>
      <c r="N1143" s="3"/>
      <c r="O1143" s="3"/>
      <c r="P1143" s="3"/>
      <c r="Q1143" s="3"/>
      <c r="R1143" s="1"/>
      <c r="S1143" s="150" t="s">
        <v>370</v>
      </c>
      <c r="T1143" s="150"/>
      <c r="U1143" s="150"/>
      <c r="V1143" s="183" t="str">
        <f aca="true">IF(OFFSET(INDIRECT(A1102),53,5,1,1)="No","DELETE THIS PAGE WHEN MADE INTO PDF!","")</f>
        <v>DELETE THIS PAGE WHEN MADE INTO PDF!</v>
      </c>
      <c r="W1143" s="183"/>
      <c r="X1143" s="183"/>
      <c r="Y1143" s="183"/>
      <c r="Z1143" s="183"/>
      <c r="AA1143" s="183"/>
    </row>
    <row r="1144" customFormat="false" ht="14.6" hidden="false" customHeight="false" outlineLevel="0" collapsed="false">
      <c r="A1144" s="3"/>
      <c r="B1144" s="3"/>
      <c r="C1144" s="3"/>
      <c r="D1144" s="3"/>
      <c r="E1144" s="3"/>
      <c r="F1144" s="3"/>
      <c r="G1144" s="3"/>
      <c r="H1144" s="3"/>
      <c r="I1144" s="176"/>
      <c r="J1144" s="176"/>
      <c r="K1144" s="176"/>
      <c r="L1144" s="3"/>
      <c r="M1144" s="3"/>
      <c r="N1144" s="3"/>
      <c r="O1144" s="3"/>
      <c r="P1144" s="3"/>
      <c r="Q1144" s="3"/>
      <c r="R1144" s="1"/>
      <c r="S1144" s="150" t="s">
        <v>371</v>
      </c>
      <c r="T1144" s="150"/>
      <c r="U1144" s="150"/>
      <c r="V1144" s="183" t="str">
        <f aca="true">IF(OFFSET(INDIRECT(A1102),62,5,1,1)="No","DELETE THIS PAGE WHEN MADE INTO PDF!","")</f>
        <v>DELETE THIS PAGE WHEN MADE INTO PDF!</v>
      </c>
      <c r="W1144" s="183"/>
      <c r="X1144" s="183"/>
      <c r="Y1144" s="183"/>
      <c r="Z1144" s="183"/>
      <c r="AA1144" s="183"/>
    </row>
    <row r="1145" customFormat="false" ht="14.6" hidden="false" customHeight="false" outlineLevel="0" collapsed="false">
      <c r="A1145" s="3"/>
      <c r="B1145" s="3"/>
      <c r="C1145" s="3"/>
      <c r="D1145" s="3"/>
      <c r="E1145" s="3"/>
      <c r="F1145" s="3"/>
      <c r="G1145" s="3"/>
      <c r="H1145" s="3"/>
      <c r="I1145" s="176"/>
      <c r="J1145" s="176"/>
      <c r="K1145" s="176"/>
      <c r="L1145" s="3"/>
      <c r="M1145" s="3"/>
      <c r="N1145" s="3"/>
      <c r="O1145" s="3"/>
      <c r="P1145" s="3"/>
      <c r="Q1145" s="3"/>
      <c r="R1145" s="1"/>
      <c r="S1145" s="150" t="s">
        <v>372</v>
      </c>
      <c r="T1145" s="150"/>
      <c r="U1145" s="150"/>
      <c r="V1145" s="183" t="str">
        <f aca="true">IF(OFFSET(INDIRECT(A1102),82,5,1,1)="No","DELETE THIS PAGE WHEN MADE INTO PDF!","")</f>
        <v>DELETE THIS PAGE WHEN MADE INTO PDF!</v>
      </c>
      <c r="W1145" s="183"/>
      <c r="X1145" s="183"/>
      <c r="Y1145" s="183"/>
      <c r="Z1145" s="183"/>
      <c r="AA1145" s="183"/>
    </row>
    <row r="1146" customFormat="false" ht="14.6" hidden="false" customHeight="false" outlineLevel="0" collapsed="false">
      <c r="A1146" s="3"/>
      <c r="B1146" s="3"/>
      <c r="C1146" s="3"/>
      <c r="D1146" s="3"/>
      <c r="E1146" s="3"/>
      <c r="F1146" s="3"/>
      <c r="G1146" s="3"/>
      <c r="H1146" s="3"/>
      <c r="I1146" s="176"/>
      <c r="J1146" s="176"/>
      <c r="K1146" s="176"/>
      <c r="L1146" s="3"/>
      <c r="M1146" s="3"/>
      <c r="N1146" s="3"/>
      <c r="O1146" s="3"/>
      <c r="P1146" s="3"/>
      <c r="Q1146" s="3"/>
      <c r="R1146" s="1"/>
      <c r="S1146" s="39" t="str">
        <f aca="true">IF(OFFSET(INDIRECT(A1102),2,0,1,1)="","",OFFSET(INDIRECT(A1102),2,0,1,1))</f>
        <v/>
      </c>
      <c r="T1146" s="39" t="str">
        <f aca="true">IF(OFFSET(INDIRECT(A1102),2,1,1,1)="","",OFFSET(INDIRECT(A1102),2,1,1,1))</f>
        <v/>
      </c>
      <c r="U1146" s="3" t="str">
        <f aca="false">LEFT(T1146,1)</f>
        <v/>
      </c>
      <c r="V1146" s="39" t="str">
        <f aca="true">IF(OFFSET(INDIRECT(A1102),2,2,1,1)="","",OFFSET(INDIRECT(A1102),2,2,1,1))</f>
        <v/>
      </c>
      <c r="W1146" s="39" t="str">
        <f aca="true">IF(OFFSET(INDIRECT(A1102),2,3,1,1)="","",OFFSET(INDIRECT(A1102),2,3,1,1))</f>
        <v/>
      </c>
      <c r="X1146" s="3" t="str">
        <f aca="false">IF(B1105="Company",W1146,CONCATENATE(S1146,P1104," ",T1146," ",W1146))</f>
        <v>  </v>
      </c>
      <c r="Y1146" s="3"/>
      <c r="Z1146" s="3" t="str">
        <f aca="false">IF(B1105="Company",W1146,CONCATENATE(S1146," ",U1146," ",W1146))</f>
        <v>  </v>
      </c>
      <c r="AA1146" s="3"/>
      <c r="AB1146" s="3"/>
      <c r="AC1146" s="3" t="str">
        <f aca="false">IF(B1105="Company",W1146,CONCATENATE(S1146,P1104," ",U1146,P1104," ",W1146))</f>
        <v>  </v>
      </c>
      <c r="AD1146" s="3"/>
      <c r="AE1146" s="3" t="str">
        <f aca="false">IF(B1105="Company",W1146,CONCATENATE(T1146," ",V1146," ",W1146))</f>
        <v>  </v>
      </c>
      <c r="AF1146" s="3" t="str">
        <f aca="false">UPPER(AE1146)</f>
        <v>  </v>
      </c>
      <c r="AG1146" s="3"/>
      <c r="AH1146" s="3" t="str">
        <f aca="false">IF(B1105="Company",W1146,CONCATENATE(S1146,P1104," ",W1146))</f>
        <v> </v>
      </c>
      <c r="AI1146" s="3"/>
      <c r="AJ1146" s="1"/>
    </row>
    <row r="1147" customFormat="false" ht="14.6" hidden="false" customHeight="false" outlineLevel="0" collapsed="false">
      <c r="A1147" s="3"/>
      <c r="B1147" s="3"/>
      <c r="C1147" s="3"/>
      <c r="D1147" s="3"/>
      <c r="E1147" s="3"/>
      <c r="F1147" s="3"/>
      <c r="G1147" s="3"/>
      <c r="H1147" s="3"/>
      <c r="I1147" s="174"/>
      <c r="J1147" s="174"/>
      <c r="K1147" s="174"/>
      <c r="L1147" s="3"/>
      <c r="M1147" s="3"/>
      <c r="N1147" s="3"/>
      <c r="O1147" s="3"/>
      <c r="P1147" s="3"/>
      <c r="Q1147" s="3"/>
      <c r="R1147" s="1"/>
      <c r="S1147" s="39" t="str">
        <f aca="true">IF(OFFSET(INDIRECT(A1102),3,0,1,1)="","",OFFSET(INDIRECT(A1102),3,0,1,1))</f>
        <v/>
      </c>
      <c r="T1147" s="39" t="str">
        <f aca="true">IF(OFFSET(INDIRECT(A1102),3,1,1,1)="","",OFFSET(INDIRECT(A1102),3,1,1,1))</f>
        <v/>
      </c>
      <c r="U1147" s="3" t="str">
        <f aca="false">LEFT(T1147,1)</f>
        <v/>
      </c>
      <c r="V1147" s="39" t="str">
        <f aca="true">IF(OFFSET(INDIRECT(A1102),3,2,1,1)="","",OFFSET(INDIRECT(A1102),3,2,1,1))</f>
        <v/>
      </c>
      <c r="W1147" s="39" t="str">
        <f aca="true">IF(OFFSET(INDIRECT(A1102),3,3,1,1)="","",OFFSET(INDIRECT(A1102),3,3,1,1))</f>
        <v/>
      </c>
      <c r="X1147" s="3" t="str">
        <f aca="false">IF(W1147="","",CONCATENATE(S1147,P1104," ",T1147," ",W1147))</f>
        <v/>
      </c>
      <c r="Y1147" s="3"/>
      <c r="Z1147" s="3" t="str">
        <f aca="false">IF(W1147="","",CONCATENATE(" ",Q1130," ",S1147," ",U1147," ",W1147))</f>
        <v/>
      </c>
      <c r="AA1147" s="3"/>
      <c r="AB1147" s="3"/>
      <c r="AC1147" s="3" t="str">
        <f aca="false">IF(W1147="","",IF(W1148="",CONCATENATE(" ",$Q$39," ",S1147,$P$38," ",U1147,$P$38," ",W1147),CONCATENATE(", ",S1147,$P$38," ",U1147,$P$38," ",W1147)))</f>
        <v/>
      </c>
      <c r="AD1147" s="3"/>
      <c r="AE1147" s="3" t="str">
        <f aca="false">IF(W1147="","",CONCATENATE(" ",Q1105," ",T1147," ",V1147," ",W1147))</f>
        <v/>
      </c>
      <c r="AF1147" s="3" t="str">
        <f aca="false">UPPER(AE1147)</f>
        <v/>
      </c>
      <c r="AG1147" s="3"/>
      <c r="AH1147" s="3" t="str">
        <f aca="false">IF(W1147="","",IF(W1148="",CONCATENATE(" ",Q1105," ",S1147,P1104," ",W1147),CONCATENATE(", ",S1147,P1104," ",W1147)))</f>
        <v/>
      </c>
      <c r="AI1147" s="3"/>
      <c r="AJ1147" s="1"/>
    </row>
    <row r="1148" customFormat="false" ht="14.6" hidden="false" customHeight="false" outlineLevel="0" collapsed="false">
      <c r="A1148" s="157" t="s">
        <v>373</v>
      </c>
      <c r="B1148" s="157"/>
      <c r="C1148" s="3"/>
      <c r="D1148" s="3"/>
      <c r="E1148" s="3"/>
      <c r="F1148" s="3"/>
      <c r="G1148" s="3"/>
      <c r="H1148" s="3"/>
      <c r="I1148" s="3"/>
      <c r="J1148" s="3"/>
      <c r="K1148" s="3"/>
      <c r="L1148" s="3"/>
      <c r="M1148" s="3"/>
      <c r="N1148" s="3"/>
      <c r="O1148" s="3"/>
      <c r="P1148" s="3"/>
      <c r="Q1148" s="3" t="str">
        <f aca="false">IF(A1150="","",", ")</f>
        <v/>
      </c>
      <c r="R1148" s="1"/>
      <c r="S1148" s="39" t="str">
        <f aca="true">IF(OFFSET(INDIRECT(A1102),4,0,1,1)="","",OFFSET(INDIRECT(A1102),4,0,1,1))</f>
        <v/>
      </c>
      <c r="T1148" s="39" t="str">
        <f aca="true">IF(OFFSET(INDIRECT(A1102),4,1,1,1)="","",OFFSET(INDIRECT(A1102),4,1,1,1))</f>
        <v/>
      </c>
      <c r="U1148" s="3" t="str">
        <f aca="false">LEFT(T1148,1)</f>
        <v/>
      </c>
      <c r="V1148" s="39" t="str">
        <f aca="true">IF(OFFSET(INDIRECT(A1102),4,2,1,1)="","",OFFSET(INDIRECT(A1102),4,2,1,1))</f>
        <v/>
      </c>
      <c r="W1148" s="39" t="str">
        <f aca="true">IF(OFFSET(INDIRECT(A1102),4,3,1,1)="","",OFFSET(INDIRECT(A1102),4,3,1,1))</f>
        <v/>
      </c>
      <c r="X1148" s="3" t="str">
        <f aca="false">IF(W1148="","",CONCATENATE(S1148,P1104," ",T1148," ",W1148))</f>
        <v/>
      </c>
      <c r="Y1148" s="3"/>
      <c r="Z1148" s="3" t="str">
        <f aca="false">IF(W1148="","",CONCATENATE(" ",Q1130," ",S1148," ",U1148," ",W1148))</f>
        <v/>
      </c>
      <c r="AA1148" s="3"/>
      <c r="AB1148" s="3"/>
      <c r="AC1148" s="3" t="str">
        <f aca="false">IF(W1148="","",IF(W1149="",CONCATENATE(" ",Q1105," ",S1148,P1104," ",U1148,P1104," ",W1148),CONCATENATE(", ",S1148,P1104," ",U1148,P1104," ",W1148)))</f>
        <v/>
      </c>
      <c r="AD1148" s="3"/>
      <c r="AE1148" s="3" t="str">
        <f aca="false">IF(W1148="","",CONCATENATE(" ",Q1105," ",T1148," ",V1148," ",W1148))</f>
        <v/>
      </c>
      <c r="AF1148" s="3" t="str">
        <f aca="false">UPPER(AE1148)</f>
        <v/>
      </c>
      <c r="AG1148" s="3"/>
      <c r="AH1148" s="3" t="str">
        <f aca="false">IF(W1148="","",IF(W1149="",CONCATENATE(" ",Q1105," ",S1148,P1104," ",W1148),CONCATENATE(", ",S1148,P1104," ",W1148)))</f>
        <v/>
      </c>
      <c r="AI1148" s="3"/>
      <c r="AJ1148" s="1"/>
    </row>
    <row r="1149" customFormat="false" ht="14.6" hidden="false" customHeight="false" outlineLevel="0" collapsed="false">
      <c r="A1149" s="3" t="s">
        <v>25</v>
      </c>
      <c r="B1149" s="3" t="s">
        <v>26</v>
      </c>
      <c r="C1149" s="3" t="s">
        <v>27</v>
      </c>
      <c r="D1149" s="3" t="s">
        <v>28</v>
      </c>
      <c r="E1149" s="3" t="s">
        <v>29</v>
      </c>
      <c r="F1149" s="3" t="s">
        <v>30</v>
      </c>
      <c r="G1149" s="3" t="s">
        <v>31</v>
      </c>
      <c r="H1149" s="3"/>
      <c r="I1149" s="3" t="s">
        <v>359</v>
      </c>
      <c r="J1149" s="3"/>
      <c r="K1149" s="3"/>
      <c r="L1149" s="3"/>
      <c r="M1149" s="3"/>
      <c r="N1149" s="3"/>
      <c r="O1149" s="3"/>
      <c r="P1149" s="3"/>
      <c r="Q1149" s="3"/>
      <c r="R1149" s="1"/>
      <c r="S1149" s="39" t="str">
        <f aca="true">IF(OFFSET(INDIRECT(A1102),5,0,1,1)="","",OFFSET(INDIRECT(A1102),5,0,1,1))</f>
        <v/>
      </c>
      <c r="T1149" s="39" t="str">
        <f aca="true">IF(OFFSET(INDIRECT(A1102),5,1,1,1)="","",OFFSET(INDIRECT(A1102),5,1,1,1))</f>
        <v/>
      </c>
      <c r="U1149" s="3" t="str">
        <f aca="false">LEFT(T1149,1)</f>
        <v/>
      </c>
      <c r="V1149" s="39" t="str">
        <f aca="true">IF(OFFSET(INDIRECT(A1102),5,2,1,1)="","",OFFSET(INDIRECT(A1102),5,2,1,1))</f>
        <v/>
      </c>
      <c r="W1149" s="39" t="str">
        <f aca="true">IF(OFFSET(INDIRECT(A1102),5,3,1,1)="","",OFFSET(INDIRECT(A1102),5,3,1,1))</f>
        <v/>
      </c>
      <c r="X1149" s="3" t="str">
        <f aca="false">IF(W1149="","",CONCATENATE(S1149,P1104," ",T1149," ",W1149))</f>
        <v/>
      </c>
      <c r="Y1149" s="3"/>
      <c r="Z1149" s="3" t="str">
        <f aca="false">IF(W1149="","",CONCATENATE(" ",Q1130," ",S1149," ",U1149," ",W1149))</f>
        <v/>
      </c>
      <c r="AA1149" s="3"/>
      <c r="AB1149" s="3"/>
      <c r="AC1149" s="3" t="str">
        <f aca="false">IF(W1149="","",IF(W1150="",CONCATENATE(" ",Q1105," ",S1149,P1104," ",U1149,P1104," ",W1149),CONCATENATE(", ",S1149,P1104," ",U1149,P1104," ",W1149)))</f>
        <v/>
      </c>
      <c r="AD1149" s="3"/>
      <c r="AE1149" s="3" t="str">
        <f aca="false">IF(W1149="","",CONCATENATE(" ",Q1105," ",T1149," ",V1149," ",W1149))</f>
        <v/>
      </c>
      <c r="AF1149" s="3" t="str">
        <f aca="false">UPPER(AE1149)</f>
        <v/>
      </c>
      <c r="AG1149" s="3"/>
      <c r="AH1149" s="3" t="str">
        <f aca="false">IF(W1149="","",IF(W1150="",CONCATENATE(" ",Q1105," ",S1149,P1104," ",W1149),CONCATENATE(", ",S1149,P1104," ",W1149)))</f>
        <v/>
      </c>
      <c r="AI1149" s="3"/>
      <c r="AJ1149" s="1"/>
    </row>
    <row r="1150" customFormat="false" ht="15" hidden="false" customHeight="true" outlineLevel="0" collapsed="false">
      <c r="A1150" s="39" t="str">
        <f aca="false">IF(Form!$B$61="","",Form!$B$61)</f>
        <v/>
      </c>
      <c r="B1150" s="39" t="str">
        <f aca="false">IF(Form!$C$61="","",Form!$C$61)</f>
        <v/>
      </c>
      <c r="C1150" s="39" t="str">
        <f aca="false">IF(Form!$D$61="","",Form!$D$61)</f>
        <v/>
      </c>
      <c r="D1150" s="39" t="str">
        <f aca="false">IF(Form!$E$61="","",Form!$E$61)</f>
        <v/>
      </c>
      <c r="E1150" s="39" t="str">
        <f aca="false">IF(Form!$F$61="","",Form!$F$61)</f>
        <v/>
      </c>
      <c r="F1150" s="39" t="str">
        <f aca="false">IF(Form!$G$61="","",Form!$G$61)</f>
        <v/>
      </c>
      <c r="G1150" s="39" t="str">
        <f aca="false">IF(Form!$H$61="","",Form!$H$61)</f>
        <v/>
      </c>
      <c r="H1150" s="3"/>
      <c r="I1150" s="171" t="str">
        <f aca="false">CONCATENATE(IF(A1150="","",A1150),IF(B1150="","",B1150),IF(C1150="","",C1150),IF(D1150="","",D1150),IF(E1150="","",E1150),IF(F1150="","",F1150),IF(G1150="","",G1150))</f>
        <v/>
      </c>
      <c r="J1150" s="171"/>
      <c r="K1150" s="171"/>
      <c r="L1150" s="171"/>
      <c r="M1150" s="171"/>
      <c r="N1150" s="171"/>
      <c r="O1150" s="171"/>
      <c r="P1150" s="113"/>
      <c r="Q1150" s="113"/>
      <c r="R1150" s="1"/>
      <c r="S1150" s="39" t="str">
        <f aca="true">IF(OFFSET(INDIRECT(A1102),6,0,1,1)="","",OFFSET(INDIRECT(A1102),6,0,1,1))</f>
        <v/>
      </c>
      <c r="T1150" s="39" t="str">
        <f aca="true">IF(OFFSET(INDIRECT(A1102),6,1,1,1)="","",OFFSET(INDIRECT(A1102),6,1,1,1))</f>
        <v/>
      </c>
      <c r="U1150" s="3" t="str">
        <f aca="false">LEFT(T1150,1)</f>
        <v/>
      </c>
      <c r="V1150" s="39" t="str">
        <f aca="true">IF(OFFSET(INDIRECT(A1102),6,2,1,1)="","",OFFSET(INDIRECT(A1102),6,2,1,1))</f>
        <v/>
      </c>
      <c r="W1150" s="39" t="str">
        <f aca="true">IF(OFFSET(INDIRECT(A1102),6,3,1,1)="","",OFFSET(INDIRECT(A1102),6,3,1,1))</f>
        <v/>
      </c>
      <c r="X1150" s="3" t="str">
        <f aca="false">IF(W1150="","",CONCATENATE(S1150,P1104," ",T1150," ",W1150))</f>
        <v/>
      </c>
      <c r="Y1150" s="3"/>
      <c r="Z1150" s="3" t="str">
        <f aca="false">IF(W1150="","",CONCATENATE(" ",Q1130," ",S1150," ",U1150," ",W1150))</f>
        <v/>
      </c>
      <c r="AA1150" s="3"/>
      <c r="AB1150" s="3"/>
      <c r="AC1150" s="3" t="str">
        <f aca="false">IF(W1150="","",IF(W1151="",CONCATENATE(" ",Q1105," ",S1150,P1104," ",U1150,P1104," ",W1150),CONCATENATE(", ",S1150,P1104," ",U1150,P1104," ",W1150)))</f>
        <v/>
      </c>
      <c r="AD1150" s="3"/>
      <c r="AE1150" s="3" t="str">
        <f aca="false">IF(W1150="","",CONCATENATE(" ",Q1105," ",T1150," ",V1150," ",W1150))</f>
        <v/>
      </c>
      <c r="AF1150" s="3" t="str">
        <f aca="false">UPPER(AE1150)</f>
        <v/>
      </c>
      <c r="AG1150" s="3"/>
      <c r="AH1150" s="3" t="str">
        <f aca="false">IF(W1150="","",IF(W1151="",CONCATENATE(" ",Q1105," ",S1150,P1104," ",W1150),CONCATENATE(", ",S1150,P1104," ",W1150)))</f>
        <v/>
      </c>
      <c r="AI1150" s="3"/>
      <c r="AJ1150" s="1"/>
    </row>
    <row r="1151" customFormat="false" ht="14.6" hidden="false" customHeight="false" outlineLevel="0" collapsed="false">
      <c r="A1151" s="3"/>
      <c r="B1151" s="3"/>
      <c r="C1151" s="3"/>
      <c r="D1151" s="3"/>
      <c r="E1151" s="3"/>
      <c r="F1151" s="3"/>
      <c r="G1151" s="3"/>
      <c r="H1151" s="3"/>
      <c r="I1151" s="3"/>
      <c r="J1151" s="3"/>
      <c r="K1151" s="3"/>
      <c r="L1151" s="174"/>
      <c r="M1151" s="174"/>
      <c r="N1151" s="3"/>
      <c r="O1151" s="3"/>
      <c r="P1151" s="3"/>
      <c r="Q1151" s="3"/>
      <c r="R1151" s="1"/>
      <c r="S1151" s="184" t="str">
        <f aca="true">IF(OFFSET(INDIRECT(A1102),55,0,1,1)="","",OFFSET(INDIRECT(A1102),55,0,1,1))</f>
        <v/>
      </c>
      <c r="T1151" s="184"/>
    </row>
    <row r="1152" customFormat="false" ht="14.6" hidden="false" customHeight="false" outlineLevel="0" collapsed="false">
      <c r="A1152" s="3"/>
      <c r="B1152" s="3"/>
      <c r="C1152" s="3"/>
      <c r="D1152" s="3"/>
      <c r="E1152" s="3"/>
      <c r="F1152" s="3"/>
      <c r="G1152" s="3"/>
      <c r="H1152" s="3"/>
      <c r="I1152" s="3" t="s">
        <v>360</v>
      </c>
      <c r="J1152" s="3"/>
      <c r="K1152" s="3"/>
      <c r="L1152" s="174"/>
      <c r="M1152" s="174"/>
      <c r="N1152" s="3"/>
      <c r="O1152" s="3"/>
      <c r="P1152" s="3"/>
      <c r="Q1152" s="3"/>
      <c r="R1152" s="1"/>
      <c r="S1152" s="184" t="str">
        <f aca="true">IF(OFFSET(INDIRECT(A1102),63,3,1,1)="","",OFFSET(INDIRECT(A1102),63,3,1,1))</f>
        <v/>
      </c>
      <c r="T1152" s="184"/>
    </row>
    <row r="1153" customFormat="false" ht="15" hidden="false" customHeight="true" outlineLevel="0" collapsed="false">
      <c r="A1153" s="3"/>
      <c r="B1153" s="3"/>
      <c r="C1153" s="3"/>
      <c r="D1153" s="3"/>
      <c r="E1153" s="3"/>
      <c r="F1153" s="3"/>
      <c r="G1153" s="3"/>
      <c r="H1153" s="3"/>
      <c r="I1153" s="176" t="str">
        <f aca="false">CONCATENATE(IF(A1150="","",A1150),IF(A1150="","",CHAR(10)),IF(B1150="","",B1150),IF(C1150="","",C1150),IF(C1150="","",CHAR(10)),IF(D1150="","",D1150),IF(D1150="","",CHAR(10)),IF(E1150="","",E1150),IF(E1150="","",CHAR(10)),IF(F1150="","",F1150),IF(F1150="","",CHAR(10)),IF(G1150="","",G1150))</f>
        <v/>
      </c>
      <c r="J1153" s="176"/>
      <c r="K1153" s="176"/>
      <c r="L1153" s="174"/>
      <c r="M1153" s="174"/>
      <c r="N1153" s="3"/>
      <c r="O1153" s="3"/>
      <c r="P1153" s="3"/>
      <c r="Q1153" s="3"/>
      <c r="R1153" s="1"/>
      <c r="S1153" s="184" t="str">
        <f aca="true">IF(OFFSET(INDIRECT(A1102),83,5,1,1)="","",OFFSET(INDIRECT(A1102),83,5,1,1))</f>
        <v/>
      </c>
      <c r="T1153" s="184"/>
    </row>
    <row r="1154" customFormat="false" ht="14.6" hidden="false" customHeight="false" outlineLevel="0" collapsed="false">
      <c r="A1154" s="3"/>
      <c r="B1154" s="3"/>
      <c r="C1154" s="3"/>
      <c r="D1154" s="3"/>
      <c r="E1154" s="3"/>
      <c r="F1154" s="3"/>
      <c r="G1154" s="3"/>
      <c r="H1154" s="3"/>
      <c r="I1154" s="176"/>
      <c r="J1154" s="176"/>
      <c r="K1154" s="176"/>
      <c r="L1154" s="174"/>
      <c r="M1154" s="174"/>
      <c r="N1154" s="3"/>
      <c r="O1154" s="3"/>
      <c r="P1154" s="3"/>
      <c r="Q1154" s="3"/>
      <c r="R1154" s="1"/>
      <c r="S1154" s="184"/>
      <c r="T1154" s="184"/>
    </row>
    <row r="1155" customFormat="false" ht="14.6" hidden="false" customHeight="false" outlineLevel="0" collapsed="false">
      <c r="A1155" s="3"/>
      <c r="B1155" s="3"/>
      <c r="C1155" s="3"/>
      <c r="D1155" s="3"/>
      <c r="E1155" s="3"/>
      <c r="F1155" s="3"/>
      <c r="G1155" s="3"/>
      <c r="H1155" s="3"/>
      <c r="I1155" s="176"/>
      <c r="J1155" s="176"/>
      <c r="K1155" s="176"/>
      <c r="L1155" s="174"/>
      <c r="M1155" s="174"/>
      <c r="N1155" s="3"/>
      <c r="O1155" s="3"/>
      <c r="P1155" s="3"/>
      <c r="Q1155" s="3"/>
      <c r="R1155" s="1"/>
      <c r="S1155" s="185" t="str">
        <f aca="false">CONCATENATE(IF(S1151="","",CONCATENATE(S1151,", ")),IF(S1152="","",CONCATENATE(S1152,", ")),IF(S1153="","",CONCATENATE(S1153,", ")))</f>
        <v/>
      </c>
      <c r="T1155" s="185"/>
      <c r="U1155" s="185"/>
      <c r="V1155" s="185"/>
      <c r="W1155" s="185"/>
      <c r="X1155" s="185"/>
    </row>
    <row r="1156" customFormat="false" ht="14.6" hidden="false" customHeight="false" outlineLevel="0" collapsed="false">
      <c r="A1156" s="3"/>
      <c r="B1156" s="3"/>
      <c r="C1156" s="3"/>
      <c r="D1156" s="3"/>
      <c r="E1156" s="3"/>
      <c r="F1156" s="3"/>
      <c r="G1156" s="3"/>
      <c r="H1156" s="3"/>
      <c r="I1156" s="176"/>
      <c r="J1156" s="176"/>
      <c r="K1156" s="176"/>
      <c r="L1156" s="3"/>
      <c r="M1156" s="3"/>
      <c r="N1156" s="3"/>
      <c r="O1156" s="3"/>
      <c r="P1156" s="3"/>
      <c r="Q1156" s="3"/>
      <c r="R1156" s="1"/>
    </row>
    <row r="1157" customFormat="false" ht="14.6" hidden="false" customHeight="false" outlineLevel="0" collapsed="false">
      <c r="A1157" s="3"/>
      <c r="B1157" s="3"/>
      <c r="C1157" s="3"/>
      <c r="D1157" s="3"/>
      <c r="E1157" s="3"/>
      <c r="F1157" s="3"/>
      <c r="G1157" s="3"/>
      <c r="H1157" s="3"/>
      <c r="I1157" s="176"/>
      <c r="J1157" s="176"/>
      <c r="K1157" s="176"/>
      <c r="L1157" s="3"/>
      <c r="M1157" s="3"/>
      <c r="N1157" s="3"/>
      <c r="O1157" s="3"/>
      <c r="P1157" s="3"/>
      <c r="Q1157" s="3"/>
      <c r="R1157" s="1"/>
    </row>
    <row r="1158" customFormat="false" ht="14.6" hidden="false" customHeight="false" outlineLevel="0" collapsed="false">
      <c r="A1158" s="3"/>
      <c r="B1158" s="3"/>
      <c r="C1158" s="3"/>
      <c r="D1158" s="3"/>
      <c r="E1158" s="3"/>
      <c r="F1158" s="3"/>
      <c r="G1158" s="3"/>
      <c r="H1158" s="3"/>
      <c r="I1158" s="176"/>
      <c r="J1158" s="176"/>
      <c r="K1158" s="176"/>
      <c r="L1158" s="3"/>
      <c r="M1158" s="3"/>
      <c r="N1158" s="3"/>
      <c r="O1158" s="3"/>
      <c r="P1158" s="3"/>
      <c r="Q1158" s="3"/>
      <c r="R1158" s="1"/>
    </row>
    <row r="1159" customFormat="false" ht="14.6" hidden="false" customHeight="false" outlineLevel="0" collapsed="false">
      <c r="A1159" s="3"/>
      <c r="B1159" s="3"/>
      <c r="C1159" s="3"/>
      <c r="D1159" s="3"/>
      <c r="E1159" s="3"/>
      <c r="F1159" s="3"/>
      <c r="G1159" s="3"/>
      <c r="H1159" s="3"/>
      <c r="I1159" s="174"/>
      <c r="J1159" s="174"/>
      <c r="K1159" s="174"/>
      <c r="L1159" s="3"/>
      <c r="M1159" s="3"/>
      <c r="N1159" s="3"/>
      <c r="O1159" s="3"/>
      <c r="P1159" s="3"/>
      <c r="Q1159" s="3"/>
      <c r="R1159" s="1"/>
    </row>
    <row r="1160" customFormat="false" ht="14.6" hidden="false" customHeight="false" outlineLevel="0" collapsed="false">
      <c r="A1160" s="157" t="s">
        <v>374</v>
      </c>
      <c r="B1160" s="157"/>
      <c r="C1160" s="3"/>
      <c r="D1160" s="3"/>
      <c r="E1160" s="3"/>
      <c r="F1160" s="3"/>
      <c r="G1160" s="3"/>
      <c r="H1160" s="3"/>
      <c r="I1160" s="3"/>
      <c r="J1160" s="3"/>
      <c r="K1160" s="3"/>
      <c r="L1160" s="3"/>
      <c r="M1160" s="3"/>
      <c r="N1160" s="3"/>
      <c r="O1160" s="3"/>
      <c r="P1160" s="3"/>
      <c r="Q1160" s="3" t="str">
        <f aca="false">IF(A1162="","",", ")</f>
        <v>,</v>
      </c>
      <c r="R1160" s="1"/>
    </row>
    <row r="1161" customFormat="false" ht="14.6" hidden="false" customHeight="false" outlineLevel="0" collapsed="false">
      <c r="A1161" s="3" t="s">
        <v>25</v>
      </c>
      <c r="B1161" s="3" t="s">
        <v>26</v>
      </c>
      <c r="C1161" s="3" t="s">
        <v>27</v>
      </c>
      <c r="D1161" s="3" t="s">
        <v>28</v>
      </c>
      <c r="E1161" s="3" t="s">
        <v>29</v>
      </c>
      <c r="F1161" s="3" t="s">
        <v>30</v>
      </c>
      <c r="G1161" s="3" t="s">
        <v>31</v>
      </c>
      <c r="H1161" s="3"/>
      <c r="I1161" s="3" t="s">
        <v>359</v>
      </c>
      <c r="J1161" s="3"/>
      <c r="K1161" s="3"/>
      <c r="L1161" s="3"/>
      <c r="M1161" s="3"/>
      <c r="N1161" s="3"/>
      <c r="O1161" s="3"/>
      <c r="P1161" s="3"/>
      <c r="Q1161" s="3"/>
      <c r="R1161" s="1"/>
    </row>
    <row r="1162" customFormat="false" ht="15" hidden="false" customHeight="true" outlineLevel="0" collapsed="false">
      <c r="A1162" s="39" t="str">
        <f aca="false">IF(Form!$B$65="","",Form!$B$65)</f>
        <v>Third Surveyor</v>
      </c>
      <c r="B1162" s="39" t="str">
        <f aca="false">IF(Form!$C$65="","",Form!$C$65)</f>
        <v/>
      </c>
      <c r="C1162" s="39" t="str">
        <f aca="false">IF(Form!$D$65="","",Form!$D$65)</f>
        <v/>
      </c>
      <c r="D1162" s="39" t="str">
        <f aca="false">IF(Form!$E$65="","",Form!$E$65)</f>
        <v/>
      </c>
      <c r="E1162" s="39" t="str">
        <f aca="false">IF(Form!$F$65="","",Form!$F$65)</f>
        <v/>
      </c>
      <c r="F1162" s="39" t="str">
        <f aca="false">IF(Form!$G$65="","",Form!$G$65)</f>
        <v/>
      </c>
      <c r="G1162" s="39" t="str">
        <f aca="false">IF(Form!$H$65="","",Form!$H$65)</f>
        <v/>
      </c>
      <c r="H1162" s="3"/>
      <c r="I1162" s="171" t="str">
        <f aca="false">CONCATENATE(IF(A1162="","",A1162),IF(B1162="","",B1162),IF(C1162="","",C1162),IF(D1162="","",D1162),IF(E1162="","",E1162),IF(F1162="","",F1162),IF(G1162="","",G1162))</f>
        <v>Third Surveyor</v>
      </c>
      <c r="J1162" s="171"/>
      <c r="K1162" s="171"/>
      <c r="L1162" s="171"/>
      <c r="M1162" s="171"/>
      <c r="N1162" s="171"/>
      <c r="O1162" s="171"/>
      <c r="P1162" s="113"/>
      <c r="Q1162" s="113"/>
      <c r="R1162" s="1"/>
    </row>
    <row r="1163" customFormat="false" ht="14.6" hidden="false" customHeight="false" outlineLevel="0" collapsed="false">
      <c r="A1163" s="3"/>
      <c r="B1163" s="3"/>
      <c r="C1163" s="3"/>
      <c r="D1163" s="3"/>
      <c r="E1163" s="3"/>
      <c r="F1163" s="3"/>
      <c r="G1163" s="3"/>
      <c r="H1163" s="3"/>
      <c r="I1163" s="3"/>
      <c r="J1163" s="3"/>
      <c r="K1163" s="3"/>
      <c r="L1163" s="174"/>
      <c r="M1163" s="174"/>
      <c r="N1163" s="3"/>
      <c r="O1163" s="3"/>
      <c r="P1163" s="3"/>
      <c r="Q1163" s="3"/>
      <c r="R1163" s="1"/>
    </row>
    <row r="1164" customFormat="false" ht="14.6" hidden="false" customHeight="false" outlineLevel="0" collapsed="false">
      <c r="A1164" s="3"/>
      <c r="B1164" s="3"/>
      <c r="C1164" s="3"/>
      <c r="D1164" s="3"/>
      <c r="E1164" s="3"/>
      <c r="F1164" s="3"/>
      <c r="G1164" s="3"/>
      <c r="H1164" s="3"/>
      <c r="I1164" s="3" t="s">
        <v>360</v>
      </c>
      <c r="J1164" s="3"/>
      <c r="K1164" s="3"/>
      <c r="L1164" s="174"/>
      <c r="M1164" s="174"/>
      <c r="N1164" s="3"/>
      <c r="O1164" s="3"/>
      <c r="P1164" s="3"/>
      <c r="Q1164" s="3"/>
      <c r="R1164" s="1"/>
    </row>
    <row r="1165" customFormat="false" ht="15" hidden="false" customHeight="true" outlineLevel="0" collapsed="false">
      <c r="A1165" s="3"/>
      <c r="B1165" s="3"/>
      <c r="C1165" s="3"/>
      <c r="D1165" s="3"/>
      <c r="E1165" s="3"/>
      <c r="F1165" s="3"/>
      <c r="G1165" s="3"/>
      <c r="H1165" s="3"/>
      <c r="I1165" s="176" t="str">
        <f aca="false">CONCATENATE(IF(A1162="","",A1162),IF(A1162="","",CHAR(10)),IF(B1162="","",B1162),IF(C1162="","",C1162),IF(C1162="","",CHAR(10)),IF(D1162="","",D1162),IF(D1162="","",CHAR(10)),IF(E1162="","",E1162),IF(E1162="","",CHAR(10)),IF(F1162="","",F1162),IF(F1162="","",CHAR(10)),IF(G1162="","",G1162))</f>
        <v>Third Surveyor</v>
      </c>
      <c r="J1165" s="176"/>
      <c r="K1165" s="176"/>
      <c r="L1165" s="174"/>
      <c r="M1165" s="174"/>
      <c r="N1165" s="3"/>
      <c r="O1165" s="3"/>
      <c r="P1165" s="3"/>
      <c r="Q1165" s="3"/>
      <c r="R1165" s="1"/>
    </row>
    <row r="1166" customFormat="false" ht="14.6" hidden="false" customHeight="false" outlineLevel="0" collapsed="false">
      <c r="A1166" s="3"/>
      <c r="B1166" s="3"/>
      <c r="C1166" s="3"/>
      <c r="D1166" s="3"/>
      <c r="E1166" s="3"/>
      <c r="F1166" s="3"/>
      <c r="G1166" s="3"/>
      <c r="H1166" s="3"/>
      <c r="I1166" s="176"/>
      <c r="J1166" s="176"/>
      <c r="K1166" s="176"/>
      <c r="L1166" s="174"/>
      <c r="M1166" s="174"/>
      <c r="N1166" s="3"/>
      <c r="O1166" s="3"/>
      <c r="P1166" s="3"/>
      <c r="Q1166" s="3"/>
      <c r="R1166" s="1"/>
    </row>
    <row r="1167" customFormat="false" ht="14.6" hidden="false" customHeight="false" outlineLevel="0" collapsed="false">
      <c r="A1167" s="3"/>
      <c r="B1167" s="3"/>
      <c r="C1167" s="3"/>
      <c r="D1167" s="3"/>
      <c r="E1167" s="3"/>
      <c r="F1167" s="3"/>
      <c r="G1167" s="3"/>
      <c r="H1167" s="3"/>
      <c r="I1167" s="176"/>
      <c r="J1167" s="176"/>
      <c r="K1167" s="176"/>
      <c r="L1167" s="174"/>
      <c r="M1167" s="174"/>
      <c r="N1167" s="3"/>
      <c r="O1167" s="3"/>
      <c r="P1167" s="3"/>
      <c r="Q1167" s="3"/>
      <c r="R1167" s="1"/>
    </row>
    <row r="1168" customFormat="false" ht="14.6" hidden="false" customHeight="false" outlineLevel="0" collapsed="false">
      <c r="A1168" s="3"/>
      <c r="B1168" s="3"/>
      <c r="C1168" s="3"/>
      <c r="D1168" s="3"/>
      <c r="E1168" s="3"/>
      <c r="F1168" s="3"/>
      <c r="G1168" s="3"/>
      <c r="H1168" s="3"/>
      <c r="I1168" s="176"/>
      <c r="J1168" s="176"/>
      <c r="K1168" s="176"/>
      <c r="L1168" s="3"/>
      <c r="M1168" s="3"/>
      <c r="N1168" s="3"/>
      <c r="O1168" s="3"/>
      <c r="P1168" s="3"/>
      <c r="Q1168" s="3"/>
      <c r="R1168" s="1"/>
    </row>
    <row r="1169" customFormat="false" ht="14.6" hidden="false" customHeight="false" outlineLevel="0" collapsed="false">
      <c r="A1169" s="3"/>
      <c r="B1169" s="3"/>
      <c r="C1169" s="3"/>
      <c r="D1169" s="3"/>
      <c r="E1169" s="3"/>
      <c r="F1169" s="3"/>
      <c r="G1169" s="3"/>
      <c r="H1169" s="3"/>
      <c r="I1169" s="176"/>
      <c r="J1169" s="176"/>
      <c r="K1169" s="176"/>
      <c r="L1169" s="3"/>
      <c r="M1169" s="3"/>
      <c r="N1169" s="3"/>
      <c r="O1169" s="3"/>
      <c r="P1169" s="3"/>
      <c r="Q1169" s="3"/>
      <c r="R1169" s="1"/>
    </row>
    <row r="1170" customFormat="false" ht="14.6" hidden="false" customHeight="false" outlineLevel="0" collapsed="false">
      <c r="A1170" s="3"/>
      <c r="B1170" s="3"/>
      <c r="C1170" s="3"/>
      <c r="D1170" s="3"/>
      <c r="E1170" s="3"/>
      <c r="F1170" s="3"/>
      <c r="G1170" s="3"/>
      <c r="H1170" s="3"/>
      <c r="I1170" s="176"/>
      <c r="J1170" s="176"/>
      <c r="K1170" s="176"/>
      <c r="L1170" s="3"/>
      <c r="M1170" s="3"/>
      <c r="N1170" s="3"/>
      <c r="O1170" s="3"/>
      <c r="P1170" s="3"/>
      <c r="Q1170" s="3"/>
      <c r="R1170" s="1"/>
    </row>
    <row r="1171" customFormat="false" ht="14.6" hidden="false" customHeight="false" outlineLevel="0" collapsed="false">
      <c r="A1171" s="3"/>
      <c r="B1171" s="3"/>
      <c r="C1171" s="3"/>
      <c r="D1171" s="3"/>
      <c r="E1171" s="3"/>
      <c r="F1171" s="3"/>
      <c r="G1171" s="3"/>
      <c r="H1171" s="3"/>
      <c r="I1171" s="174"/>
      <c r="J1171" s="174"/>
      <c r="K1171" s="174"/>
      <c r="L1171" s="3"/>
      <c r="M1171" s="3"/>
      <c r="N1171" s="3"/>
      <c r="O1171" s="3"/>
      <c r="P1171" s="3"/>
      <c r="Q1171" s="3"/>
      <c r="R1171" s="1"/>
    </row>
    <row r="1172" customFormat="false" ht="14.6" hidden="false" customHeight="false" outlineLevel="0" collapsed="false">
      <c r="A1172" s="157" t="s">
        <v>375</v>
      </c>
      <c r="B1172" s="157"/>
      <c r="C1172" s="3"/>
      <c r="D1172" s="3"/>
      <c r="E1172" s="3"/>
      <c r="F1172" s="3"/>
      <c r="G1172" s="3"/>
      <c r="H1172" s="3"/>
      <c r="I1172" s="3"/>
      <c r="J1172" s="3"/>
      <c r="K1172" s="3"/>
      <c r="L1172" s="3"/>
      <c r="M1172" s="3"/>
      <c r="N1172" s="3"/>
      <c r="O1172" s="3"/>
      <c r="P1172" s="3"/>
      <c r="Q1172" s="3" t="str">
        <f aca="false">IF(A1174="","",", ")</f>
        <v>,</v>
      </c>
      <c r="R1172" s="1"/>
    </row>
    <row r="1173" customFormat="false" ht="14.6" hidden="false" customHeight="false" outlineLevel="0" collapsed="false">
      <c r="A1173" s="3" t="s">
        <v>25</v>
      </c>
      <c r="B1173" s="3" t="s">
        <v>26</v>
      </c>
      <c r="C1173" s="3" t="s">
        <v>27</v>
      </c>
      <c r="D1173" s="3" t="s">
        <v>28</v>
      </c>
      <c r="E1173" s="3" t="s">
        <v>29</v>
      </c>
      <c r="F1173" s="3" t="s">
        <v>30</v>
      </c>
      <c r="G1173" s="3" t="s">
        <v>31</v>
      </c>
      <c r="H1173" s="3"/>
      <c r="I1173" s="3" t="s">
        <v>359</v>
      </c>
      <c r="J1173" s="3"/>
      <c r="K1173" s="3"/>
      <c r="L1173" s="3"/>
      <c r="M1173" s="3"/>
      <c r="N1173" s="3"/>
      <c r="O1173" s="3"/>
      <c r="P1173" s="3"/>
      <c r="Q1173" s="3"/>
      <c r="R1173" s="1"/>
    </row>
    <row r="1174" customFormat="false" ht="15" hidden="false" customHeight="true" outlineLevel="0" collapsed="false">
      <c r="A1174" s="39" t="str">
        <f aca="false">IF(Form!$B$69="","",Form!$B$69)</f>
        <v>Company</v>
      </c>
      <c r="B1174" s="39" t="str">
        <f aca="false">IF(Form!$C$69="","",Form!$C$69)</f>
        <v>House No</v>
      </c>
      <c r="C1174" s="39" t="str">
        <f aca="false">IF(Form!$D$69="","",Form!$D$69)</f>
        <v>Road</v>
      </c>
      <c r="D1174" s="39" t="str">
        <f aca="false">IF(Form!$E$69="","",Form!$E$69)</f>
        <v>Spare</v>
      </c>
      <c r="E1174" s="39" t="str">
        <f aca="false">IF(Form!$F$69="","",Form!$F$69)</f>
        <v>Town</v>
      </c>
      <c r="F1174" s="39" t="str">
        <f aca="false">IF(Form!$G$69="","",Form!$G$69)</f>
        <v>County</v>
      </c>
      <c r="G1174" s="39" t="str">
        <f aca="false">IF(Form!$H$69="","",Form!$H$69)</f>
        <v>Post Code</v>
      </c>
      <c r="H1174" s="3"/>
      <c r="I1174" s="171" t="str">
        <f aca="false">CONCATENATE(IF(A1174="","",A1174),IF(B1174="","",B1174),IF(C1174="","",C1174),IF(D1174="","",D1174),IF(E1174="","",E1174),IF(F1174="","",F1174),IF(G1174="","",G1174))</f>
        <v>CompanyHouse NoRoadSpareTownCountyPost Code</v>
      </c>
      <c r="J1174" s="171"/>
      <c r="K1174" s="171"/>
      <c r="L1174" s="171"/>
      <c r="M1174" s="171"/>
      <c r="N1174" s="171"/>
      <c r="O1174" s="171"/>
      <c r="P1174" s="113"/>
      <c r="Q1174" s="113"/>
      <c r="R1174" s="1"/>
    </row>
    <row r="1175" customFormat="false" ht="14.6" hidden="false" customHeight="false" outlineLevel="0" collapsed="false">
      <c r="A1175" s="3"/>
      <c r="B1175" s="3"/>
      <c r="C1175" s="3"/>
      <c r="D1175" s="3"/>
      <c r="E1175" s="3"/>
      <c r="F1175" s="3"/>
      <c r="G1175" s="3"/>
      <c r="H1175" s="3"/>
      <c r="I1175" s="3"/>
      <c r="J1175" s="3"/>
      <c r="K1175" s="3"/>
      <c r="L1175" s="174"/>
      <c r="M1175" s="174"/>
      <c r="N1175" s="3"/>
      <c r="O1175" s="3"/>
      <c r="P1175" s="3"/>
      <c r="Q1175" s="3"/>
      <c r="R1175" s="1"/>
    </row>
    <row r="1176" customFormat="false" ht="14.6" hidden="false" customHeight="false" outlineLevel="0" collapsed="false">
      <c r="A1176" s="3"/>
      <c r="B1176" s="3"/>
      <c r="C1176" s="3"/>
      <c r="D1176" s="3"/>
      <c r="E1176" s="3"/>
      <c r="F1176" s="3"/>
      <c r="G1176" s="3"/>
      <c r="H1176" s="3"/>
      <c r="I1176" s="3" t="s">
        <v>360</v>
      </c>
      <c r="J1176" s="3"/>
      <c r="K1176" s="3"/>
      <c r="L1176" s="174"/>
      <c r="M1176" s="174"/>
      <c r="N1176" s="3"/>
      <c r="O1176" s="3"/>
      <c r="P1176" s="3"/>
      <c r="Q1176" s="3"/>
      <c r="R1176" s="1"/>
    </row>
    <row r="1177" customFormat="false" ht="15" hidden="false" customHeight="true" outlineLevel="0" collapsed="false">
      <c r="A1177" s="3"/>
      <c r="B1177" s="3"/>
      <c r="C1177" s="3"/>
      <c r="D1177" s="3"/>
      <c r="E1177" s="3"/>
      <c r="F1177" s="3"/>
      <c r="G1177" s="3"/>
      <c r="H1177" s="3"/>
      <c r="I1177" s="176" t="str">
        <f aca="false">CONCATENATE(IF(A1174="","",A1174),IF(A1174="","",CHAR(10)),IF(B1174="","",B1174),IF(C1174="","",C1174),IF(C1174="","",CHAR(10)),IF(D1174="","",D1174),IF(D1174="","",CHAR(10)),IF(E1174="","",E1174),IF(E1174="","",CHAR(10)),IF(F1174="","",F1174),IF(F1174="","",CHAR(10)),IF(G1174="","",G1174))</f>
        <v>Company
House NoRoad
Spare
Town
County
Post Code</v>
      </c>
      <c r="J1177" s="176"/>
      <c r="K1177" s="176"/>
      <c r="L1177" s="174"/>
      <c r="M1177" s="174"/>
      <c r="N1177" s="3"/>
      <c r="O1177" s="3"/>
      <c r="P1177" s="3"/>
      <c r="Q1177" s="3"/>
      <c r="R1177" s="1"/>
    </row>
    <row r="1178" customFormat="false" ht="14.6" hidden="false" customHeight="false" outlineLevel="0" collapsed="false">
      <c r="A1178" s="3"/>
      <c r="B1178" s="3"/>
      <c r="C1178" s="3"/>
      <c r="D1178" s="3"/>
      <c r="E1178" s="3"/>
      <c r="F1178" s="3"/>
      <c r="G1178" s="3"/>
      <c r="H1178" s="3"/>
      <c r="I1178" s="176"/>
      <c r="J1178" s="176"/>
      <c r="K1178" s="176"/>
      <c r="L1178" s="174"/>
      <c r="M1178" s="174"/>
      <c r="N1178" s="3"/>
      <c r="O1178" s="3"/>
      <c r="P1178" s="3"/>
      <c r="Q1178" s="3"/>
      <c r="R1178" s="1"/>
    </row>
    <row r="1179" customFormat="false" ht="14.6" hidden="false" customHeight="false" outlineLevel="0" collapsed="false">
      <c r="A1179" s="3"/>
      <c r="B1179" s="3"/>
      <c r="C1179" s="3"/>
      <c r="D1179" s="3"/>
      <c r="E1179" s="3"/>
      <c r="F1179" s="3"/>
      <c r="G1179" s="3"/>
      <c r="H1179" s="3"/>
      <c r="I1179" s="176"/>
      <c r="J1179" s="176"/>
      <c r="K1179" s="176"/>
      <c r="L1179" s="174"/>
      <c r="M1179" s="174"/>
      <c r="N1179" s="3"/>
      <c r="O1179" s="3"/>
      <c r="P1179" s="3"/>
      <c r="Q1179" s="3"/>
      <c r="R1179" s="1"/>
    </row>
    <row r="1180" customFormat="false" ht="14.6" hidden="false" customHeight="false" outlineLevel="0" collapsed="false">
      <c r="A1180" s="3"/>
      <c r="B1180" s="3"/>
      <c r="C1180" s="3"/>
      <c r="D1180" s="3"/>
      <c r="E1180" s="3"/>
      <c r="F1180" s="3"/>
      <c r="G1180" s="3"/>
      <c r="H1180" s="3"/>
      <c r="I1180" s="176"/>
      <c r="J1180" s="176"/>
      <c r="K1180" s="176"/>
      <c r="L1180" s="3"/>
      <c r="M1180" s="3"/>
      <c r="N1180" s="3"/>
      <c r="O1180" s="3"/>
      <c r="P1180" s="3"/>
      <c r="Q1180" s="3"/>
      <c r="R1180" s="1"/>
    </row>
    <row r="1181" customFormat="false" ht="14.6" hidden="false" customHeight="false" outlineLevel="0" collapsed="false">
      <c r="A1181" s="3"/>
      <c r="B1181" s="3"/>
      <c r="C1181" s="3"/>
      <c r="D1181" s="3"/>
      <c r="E1181" s="3"/>
      <c r="F1181" s="3"/>
      <c r="G1181" s="3"/>
      <c r="H1181" s="3"/>
      <c r="I1181" s="176"/>
      <c r="J1181" s="176"/>
      <c r="K1181" s="176"/>
      <c r="L1181" s="3"/>
      <c r="M1181" s="3"/>
      <c r="N1181" s="3"/>
      <c r="O1181" s="3"/>
      <c r="P1181" s="3"/>
      <c r="Q1181" s="3"/>
      <c r="R1181" s="1"/>
    </row>
    <row r="1182" customFormat="false" ht="14.6" hidden="false" customHeight="false" outlineLevel="0" collapsed="false">
      <c r="A1182" s="3"/>
      <c r="B1182" s="3"/>
      <c r="C1182" s="3"/>
      <c r="D1182" s="3"/>
      <c r="E1182" s="3"/>
      <c r="F1182" s="3"/>
      <c r="G1182" s="3"/>
      <c r="H1182" s="3"/>
      <c r="I1182" s="176"/>
      <c r="J1182" s="176"/>
      <c r="K1182" s="176"/>
      <c r="L1182" s="3"/>
      <c r="M1182" s="3"/>
      <c r="N1182" s="3"/>
      <c r="O1182" s="3"/>
      <c r="P1182" s="3"/>
      <c r="Q1182" s="3"/>
      <c r="R1182" s="1"/>
    </row>
    <row r="1183" customFormat="false" ht="14.6" hidden="false" customHeight="false" outlineLevel="0" collapsed="false">
      <c r="A1183" s="3"/>
      <c r="B1183" s="3"/>
      <c r="C1183" s="3"/>
      <c r="D1183" s="3"/>
      <c r="E1183" s="3"/>
      <c r="F1183" s="3"/>
      <c r="G1183" s="3"/>
      <c r="H1183" s="3"/>
      <c r="I1183" s="174"/>
      <c r="J1183" s="174"/>
      <c r="K1183" s="174"/>
      <c r="L1183" s="3"/>
      <c r="M1183" s="3"/>
      <c r="N1183" s="3"/>
      <c r="O1183" s="3"/>
      <c r="P1183" s="3"/>
      <c r="Q1183" s="3"/>
      <c r="R1183" s="1"/>
    </row>
    <row r="1184" customFormat="false" ht="15" hidden="false" customHeight="false" outlineLevel="0" collapsed="false">
      <c r="A1184" s="142" t="s">
        <v>402</v>
      </c>
    </row>
    <row r="1185" customFormat="false" ht="15" hidden="false" customHeight="false" outlineLevel="0" collapsed="false">
      <c r="A1185" s="178" t="s">
        <v>403</v>
      </c>
      <c r="B1185" s="179"/>
      <c r="C1185" s="179"/>
      <c r="D1185" s="1" t="n">
        <f aca="false">IF(B1187="Male","owner",IF(B1187="Female","owner",IF(B1187="Married","owners",IF(B1187="Plural","owners",IF(B1187="Company","owners",)))))</f>
        <v>0</v>
      </c>
      <c r="E1185" s="1"/>
      <c r="F1185" s="1"/>
      <c r="G1185" s="1"/>
      <c r="H1185" s="1"/>
      <c r="I1185" s="1" t="n">
        <f aca="false">IF(B1187="Male","him",IF(B1187="Female","her",IF(B1187="Married","them",IF(B1187="Plural","them",IF(B1187="Company","them",)))))</f>
        <v>0</v>
      </c>
      <c r="J1185" s="1" t="n">
        <f aca="false">IF(B1187="Male","chooses",IF(B1187="Female","chooses",IF(B1187="Married","choose",IF(B1187="Plural","choose",IF(B1187="Company","choose",)))))</f>
        <v>0</v>
      </c>
      <c r="K1185" s="1" t="n">
        <f aca="false">IF(B1187="Male","exercises",IF(B1187="Female","exercises",IF(B1187="Married","exercise",IF(B1187="Plural","exercise",IF(B1187="Company","exercise",)))))</f>
        <v>0</v>
      </c>
      <c r="L1185" s="1" t="n">
        <f aca="false">IF(B1187="Male","requires",IF(B1187="Female","requires",IF(B1187="Married","require",IF(B1187="Plural","require",IF(B1187="Company","require",)))))</f>
        <v>0</v>
      </c>
      <c r="M1185" s="1" t="n">
        <f aca="false">IF(B1187="Male","am",IF(B1187="Female","am",IF(B1187="Married","are",IF(B1187="Plural","are",IF(B1187="Company","are",)))))</f>
        <v>0</v>
      </c>
      <c r="N1185" s="1" t="n">
        <f aca="false">IF(B1187="Male","I",IF(B1187="Female","I",IF(B1187="Married","we",IF(B1187="Plural","we",IF(B1187="Company","we",)))))</f>
        <v>0</v>
      </c>
      <c r="O1185" s="1"/>
      <c r="P1185" s="1"/>
      <c r="Q1185" s="1"/>
      <c r="R1185" s="1"/>
      <c r="S1185" s="156" t="s">
        <v>364</v>
      </c>
      <c r="T1185" s="156"/>
      <c r="U1185" s="1" t="n">
        <f aca="false">IF(X1186="Male","his",IF(X1186="Female","her"))</f>
        <v>0</v>
      </c>
      <c r="V1185" s="1"/>
      <c r="W1185" s="1"/>
      <c r="X1185" s="1"/>
      <c r="Y1185" s="1"/>
      <c r="Z1185" s="1"/>
      <c r="AA1185" s="1"/>
      <c r="AB1185" s="1"/>
      <c r="AC1185" s="1" t="str">
        <f aca="false">IF(S1186="","",".")</f>
        <v/>
      </c>
      <c r="AD1185" s="1"/>
      <c r="AE1185" s="1"/>
      <c r="AF1185" s="1"/>
      <c r="AG1185" s="1"/>
    </row>
    <row r="1186" customFormat="false" ht="14.6" hidden="false" customHeight="false" outlineLevel="0" collapsed="false">
      <c r="A1186" s="157" t="n">
        <f aca="false">IF(B1187="Male","Adjoining Owner",IF(B1187="Female","Adjoining Owner",IF(B1187="Married","Adjoining Owners",IF(B1187="Plural","Adjoining Owners",IF(B1187="Company","Adjoining Owners",)))))</f>
        <v>0</v>
      </c>
      <c r="B1186" s="157"/>
      <c r="C1186" s="158" t="s">
        <v>165</v>
      </c>
      <c r="D1186" s="73" t="n">
        <f aca="false">A1186</f>
        <v>0</v>
      </c>
      <c r="E1186" s="73"/>
      <c r="F1186" s="73" t="str">
        <f aca="false">CONCATENATE("(",A1186,")")</f>
        <v>(0)</v>
      </c>
      <c r="G1186" s="73"/>
      <c r="H1186" s="3" t="n">
        <f aca="false">IF(B1187="Male","Owner",IF(B1187="Female","Owner",IF(B1187="Married","Owners",IF(B1187="Plural","Owners",IF(B1187="Company","Owners",)))))</f>
        <v>0</v>
      </c>
      <c r="I1186" s="3" t="n">
        <f aca="false">IF(B1187="Male","I",IF(B1187="Female","I",IF(B1187="Married","we",IF(B1187="Plural","we",IF(B1187="Company","we",)))))</f>
        <v>0</v>
      </c>
      <c r="J1186" s="3" t="n">
        <f aca="false">IF(B1187="Male","Adjoining Owner's",IF(B1187="Female","Adjoining Owner's",IF(B1187="Married","Adjoining Owners'",IF(B1187="Plural","Adjoining Owners'",IF(B1187="Company","Adjoining Owners'",)))))</f>
        <v>0</v>
      </c>
      <c r="K1186" s="3"/>
      <c r="L1186" s="3"/>
      <c r="M1186" s="3" t="n">
        <f aca="false">IF(B1187="Male","me",IF(B1187="Female","me",IF(B1187="Married","us",IF(B1187="Plural","us",IF(B1187="Company","us",)))))</f>
        <v>0</v>
      </c>
      <c r="N1186" s="3" t="n">
        <f aca="false">IF(B1187="Male","myself",IF(B1187="Female","myself",IF(B1187="Married","ourselves",IF(B1187="Plural","ourselves",IF(B1187="Company","ourselves",)))))</f>
        <v>0</v>
      </c>
      <c r="O1186" s="3" t="n">
        <f aca="false">IF(B1187="Male","is",IF(B1187="Female","is",IF(B1187="Married","are",IF(B1187="Plural","are",IF(B1187="Company","are",)))))</f>
        <v>0</v>
      </c>
      <c r="P1186" s="150" t="str">
        <f aca="false">IF(A1189="","",".")</f>
        <v/>
      </c>
      <c r="Q1186" s="3"/>
      <c r="R1186" s="1"/>
      <c r="S1186" s="159" t="str">
        <f aca="true">IF(OFFSET(INDIRECT(A1184),42,0,1,1)="","",OFFSET(INDIRECT(A1184),42,0,1,1))</f>
        <v/>
      </c>
      <c r="T1186" s="159" t="str">
        <f aca="true">IF(OFFSET(INDIRECT(A1184),42,1,1,1)="","",OFFSET(INDIRECT(A1184),42,1,1,1))</f>
        <v/>
      </c>
      <c r="U1186" s="3" t="str">
        <f aca="false">LEFT(T1186,1)</f>
        <v/>
      </c>
      <c r="V1186" s="159" t="str">
        <f aca="true">IF(OFFSET(INDIRECT(A1184),42,2,1,1)="","",OFFSET(INDIRECT(A1184),42,2,1,1))</f>
        <v/>
      </c>
      <c r="W1186" s="159" t="str">
        <f aca="true">IF(OFFSET(INDIRECT(A1184),42,3,1,1)="","",OFFSET(INDIRECT(A1184),42,3,1,1))</f>
        <v/>
      </c>
      <c r="X1186" s="159" t="str">
        <f aca="true">IF(OFFSET(INDIRECT(A1184),42,5,1,1)="","",OFFSET(INDIRECT(A1184),42,5,1,1))</f>
        <v/>
      </c>
      <c r="Y1186" s="1" t="str">
        <f aca="false">CONCATENATE(S1186,AC1185," ",T1186," ",W1186)</f>
        <v>  </v>
      </c>
      <c r="Z1186" s="1"/>
      <c r="AA1186" s="1"/>
      <c r="AB1186" s="1"/>
      <c r="AC1186" s="1"/>
      <c r="AD1186" s="1"/>
      <c r="AE1186" s="1"/>
      <c r="AF1186" s="1"/>
      <c r="AG1186" s="1"/>
    </row>
    <row r="1187" customFormat="false" ht="14.6" hidden="false" customHeight="false" outlineLevel="0" collapsed="false">
      <c r="A1187" s="161" t="s">
        <v>338</v>
      </c>
      <c r="B1187" s="39" t="str">
        <f aca="true">IF(OFFSET(INDIRECT(A1184),2,5,1,1)="","",OFFSET(INDIRECT(A1184),2,5,1,1))</f>
        <v/>
      </c>
      <c r="C1187" s="39" t="str">
        <f aca="true">IF(OFFSET(INDIRECT(A1184),5,5,1,1)="","",OFFSET(INDIRECT(A1184),5,5,1,1))</f>
        <v/>
      </c>
      <c r="D1187" s="3"/>
      <c r="E1187" s="3" t="s">
        <v>339</v>
      </c>
      <c r="F1187" s="3" t="s">
        <v>340</v>
      </c>
      <c r="G1187" s="3" t="n">
        <f aca="false">IF(B1187="Male","I",IF(B1187="Female","I",IF(B1187="Married","We",IF(B1187="Plural","We",IF(B1187="Company","We",)))))</f>
        <v>0</v>
      </c>
      <c r="H1187" s="3" t="n">
        <f aca="false">IF(B1187="Male","my",IF(B1187="Female","my",IF(B1187="Married","our",IF(B1187="Plural","our",IF(B1187="Company","our",)))))</f>
        <v>0</v>
      </c>
      <c r="I1187" s="3" t="n">
        <f aca="false">IF(B1187="Male","his",IF(B1187="Female","her",IF(B1187="Married","their",IF(B1187="Plural","their",IF(B1187="Company","their",)))))</f>
        <v>0</v>
      </c>
      <c r="J1187" s="3" t="n">
        <f aca="false">IF(B1187="Male","he",IF(B1187="Female","she",IF(B1187="Married","they",IF(B1187="Plural","they",IF(B1187="Company","they",)))))</f>
        <v>0</v>
      </c>
      <c r="K1187" s="3" t="n">
        <f aca="false">IF(B1187="Male","does",IF(B1187="Female","does",IF(B1187="Married","do",IF(B1187="Plural","do",IF(B1187="Company","do",)))))</f>
        <v>0</v>
      </c>
      <c r="L1187" s="3" t="n">
        <f aca="false">IF(B1187="Male","has",IF(B1187="Female","has",IF(B1187="Married","have",IF(B1187="Plural","have",IF(B1187="Company","have",)))))</f>
        <v>0</v>
      </c>
      <c r="M1187" s="3" t="n">
        <f aca="false">IF(B1187="Male","I am/am not",IF(B1187="Female","I am/am not",IF(B1187="Married","We are/are not",IF(B1187="Plural","We are/are not",IF(B1187="Company","We are/are not",)))))</f>
        <v>0</v>
      </c>
      <c r="N1187" s="3" t="n">
        <f aca="false">IF(B1187="Male","am/am not",IF(B1187="Female","am/am not",IF(B1187="Married","are/are not",IF(B1187="Plural","are/are not",IF(B1187="Company","are/are not",)))))</f>
        <v>0</v>
      </c>
      <c r="O1187" s="3" t="n">
        <f aca="false">IF(B1187="Male","myself",IF(B1187="Female","myself",IF(B1187="Married","ourselves",IF(B1187="Plural","ourselves",IF(B1187="Company","ourselves",)))))</f>
        <v>0</v>
      </c>
      <c r="P1187" s="150" t="str">
        <f aca="false">IF(A1190="","",".")</f>
        <v/>
      </c>
      <c r="Q1187" s="150" t="str">
        <f aca="false">IF(A1190="","","&amp;")</f>
        <v/>
      </c>
      <c r="R1187" s="1"/>
      <c r="S1187" s="159" t="str">
        <f aca="true">IF(OFFSET(INDIRECT(A1184),45,0,1,1)="","",CONCATENATE((OFFSET(INDIRECT(A1184),45,0,1,1)),", "))</f>
        <v/>
      </c>
      <c r="T1187" s="159" t="str">
        <f aca="true">IF(OFFSET(INDIRECT(A1184),45,1,1,1)="","",OFFSET(INDIRECT(A1184),45,1,1,1))</f>
        <v/>
      </c>
      <c r="U1187" s="159" t="str">
        <f aca="true">IF(OFFSET(INDIRECT(A1184),45,2,1,1)="","",CONCATENATE(" ",(OFFSET(INDIRECT(A1184),45,2,1,1)),", "))</f>
        <v/>
      </c>
      <c r="V1187" s="159" t="str">
        <f aca="true">IF(OFFSET(INDIRECT(A1184),45,3,1,1)="","",CONCATENATE((OFFSET(INDIRECT(A1184),45,3,1,1)),", "))</f>
        <v/>
      </c>
      <c r="W1187" s="159" t="str">
        <f aca="true">IF(OFFSET(INDIRECT(A1184),45,4,1,1)="","",CONCATENATE((OFFSET(INDIRECT(A1184),45,4,1,1)),", "))</f>
        <v/>
      </c>
      <c r="X1187" s="159" t="str">
        <f aca="true">IF(OFFSET(INDIRECT(A1184),45,5,1,1)="","",CONCATENATE((OFFSET(INDIRECT(A1184),45,5,1,1)),", "))</f>
        <v/>
      </c>
      <c r="Y1187" s="159" t="str">
        <f aca="true">IF(OFFSET(INDIRECT(A1184),45,6,1,1)="","",OFFSET(INDIRECT(A1184),45,6,1,1))</f>
        <v/>
      </c>
      <c r="Z1187" s="1"/>
      <c r="AA1187" s="162" t="str">
        <f aca="false">CONCATENATE(IF(S1187="","",S1187),IF(T1187="","",T1187),IF(U1187="","",U1187),IF(V1187="","",V1187),IF(W1187="","",W1187),IF(X1187="","",X1187),IF(Y1187="","",Y1187))</f>
        <v/>
      </c>
      <c r="AB1187" s="162"/>
      <c r="AC1187" s="162"/>
      <c r="AD1187" s="162"/>
      <c r="AE1187" s="162"/>
      <c r="AF1187" s="162"/>
      <c r="AG1187" s="162"/>
    </row>
    <row r="1188" customFormat="false" ht="14.6" hidden="false" customHeight="false" outlineLevel="0" collapsed="false">
      <c r="A1188" s="3" t="s">
        <v>2</v>
      </c>
      <c r="B1188" s="3" t="s">
        <v>3</v>
      </c>
      <c r="C1188" s="3" t="s">
        <v>342</v>
      </c>
      <c r="D1188" s="3" t="s">
        <v>4</v>
      </c>
      <c r="E1188" s="3" t="s">
        <v>5</v>
      </c>
      <c r="F1188" s="3" t="s">
        <v>343</v>
      </c>
      <c r="G1188" s="3"/>
      <c r="H1188" s="3"/>
      <c r="I1188" s="3"/>
      <c r="J1188" s="3"/>
      <c r="K1188" s="3" t="s">
        <v>344</v>
      </c>
      <c r="L1188" s="3"/>
      <c r="M1188" s="3" t="s">
        <v>345</v>
      </c>
      <c r="N1188" s="3" t="s">
        <v>346</v>
      </c>
      <c r="O1188" s="3"/>
      <c r="P1188" s="3"/>
      <c r="Q1188" s="3"/>
      <c r="R1188" s="1"/>
      <c r="S1188" s="159" t="str">
        <f aca="true">IF(OFFSET(INDIRECT(A1184),45,0,1,1)="","",OFFSET(INDIRECT(A1184),45,0,1,1))</f>
        <v/>
      </c>
      <c r="T1188" s="159" t="str">
        <f aca="true">IF(OFFSET(INDIRECT(A1184),45,1,1,1)="","",OFFSET(INDIRECT(A1184),45,1,1,1))</f>
        <v/>
      </c>
      <c r="U1188" s="159" t="str">
        <f aca="true">IF(OFFSET(INDIRECT(A1184),45,2,1,1)="","",CONCATENATE(" ",OFFSET(INDIRECT(A1184),45,2,1,1)))</f>
        <v/>
      </c>
      <c r="V1188" s="159" t="str">
        <f aca="true">IF(OFFSET(INDIRECT(A1184),45,3,1,1)="","",OFFSET(INDIRECT(A1184),45,3,1,1))</f>
        <v/>
      </c>
      <c r="W1188" s="159" t="str">
        <f aca="true">IF(OFFSET(INDIRECT(A1184),45,4,1,1)="","",OFFSET(INDIRECT(A1184),45,4,1,1))</f>
        <v/>
      </c>
      <c r="X1188" s="159" t="str">
        <f aca="true">IF(OFFSET(INDIRECT(A1184),45,5,1,1)="","",OFFSET(INDIRECT(A1184),45,5,1,1))</f>
        <v/>
      </c>
      <c r="Y1188" s="159" t="str">
        <f aca="true">IF(OFFSET(INDIRECT(A1184),45,6,1,1)="","",OFFSET(INDIRECT(A1184),45,6,1,1))</f>
        <v/>
      </c>
      <c r="Z1188" s="1"/>
      <c r="AA1188" s="1"/>
      <c r="AB1188" s="1"/>
      <c r="AC1188" s="1"/>
      <c r="AD1188" s="1"/>
      <c r="AE1188" s="1"/>
      <c r="AF1188" s="1"/>
      <c r="AG1188" s="1"/>
    </row>
    <row r="1189" customFormat="false" ht="15" hidden="false" customHeight="false" outlineLevel="0" collapsed="false">
      <c r="A1189" s="39" t="str">
        <f aca="true">IF(OFFSET(INDIRECT(A1184),2,0,1,1)="","",OFFSET(INDIRECT(A1184),2,0,1,1))</f>
        <v/>
      </c>
      <c r="B1189" s="39" t="str">
        <f aca="true">IF(OFFSET(INDIRECT(A1184),2,1,1,1)="","",OFFSET(INDIRECT(A1184),2,1,1,1))</f>
        <v/>
      </c>
      <c r="C1189" s="3" t="str">
        <f aca="false">LEFT(B1189,1)</f>
        <v/>
      </c>
      <c r="D1189" s="39" t="str">
        <f aca="true">IF(OFFSET(INDIRECT(A1184),2,2,1,1)="","",OFFSET(INDIRECT(A1184),2,2,1,1))</f>
        <v/>
      </c>
      <c r="E1189" s="39" t="str">
        <f aca="true">IF(OFFSET(INDIRECT(A1184),2,3,1,1)="","",OFFSET(INDIRECT(A1184),2,3,1,1))</f>
        <v/>
      </c>
      <c r="F1189" s="3" t="str">
        <f aca="false">CONCATENATE(A1189,P1186," ",B1189," ",E1189)</f>
        <v>  </v>
      </c>
      <c r="G1189" s="3"/>
      <c r="H1189" s="3" t="str">
        <f aca="false">CONCATENATE(A1189," ",C1189," ",E1189)</f>
        <v>  </v>
      </c>
      <c r="I1189" s="3"/>
      <c r="J1189" s="3"/>
      <c r="K1189" s="3" t="str">
        <f aca="false">CONCATENATE(A1189,P1186," ",C1189,P1186," ",E1189)</f>
        <v>  </v>
      </c>
      <c r="L1189" s="3"/>
      <c r="M1189" s="3" t="str">
        <f aca="false">CONCATENATE(B1189," ",D1189," ",E1189)</f>
        <v>  </v>
      </c>
      <c r="N1189" s="3" t="str">
        <f aca="false">UPPER(M1189)</f>
        <v>  </v>
      </c>
      <c r="O1189" s="3"/>
      <c r="P1189" s="3" t="str">
        <f aca="false">CONCATENATE(A1189,P1186," ",E1189)</f>
        <v> </v>
      </c>
      <c r="Q1189" s="3"/>
      <c r="R1189" s="1"/>
      <c r="S1189" s="1"/>
      <c r="T1189" s="1"/>
      <c r="U1189" s="1"/>
      <c r="V1189" s="1"/>
      <c r="W1189" s="1"/>
      <c r="X1189" s="1"/>
      <c r="Y1189" s="1"/>
      <c r="Z1189" s="1"/>
      <c r="AA1189" s="1"/>
      <c r="AB1189" s="1"/>
      <c r="AC1189" s="1"/>
      <c r="AD1189" s="1"/>
      <c r="AE1189" s="1"/>
      <c r="AF1189" s="1"/>
      <c r="AG1189" s="1"/>
    </row>
    <row r="1190" customFormat="false" ht="15" hidden="false" customHeight="false" outlineLevel="0" collapsed="false">
      <c r="A1190" s="39" t="str">
        <f aca="true">IF(OFFSET(INDIRECT(A1184),3,0,1,1)="","",OFFSET(INDIRECT(A1184),3,0,1,1))</f>
        <v/>
      </c>
      <c r="B1190" s="39" t="str">
        <f aca="true">IF(OFFSET(INDIRECT(A1184),3,1,1,1)="","",OFFSET(INDIRECT(A1184),3,1,1,1))</f>
        <v/>
      </c>
      <c r="C1190" s="3" t="str">
        <f aca="false">LEFT(B1190,1)</f>
        <v/>
      </c>
      <c r="D1190" s="39" t="str">
        <f aca="true">IF(OFFSET(INDIRECT(A1184),3,2,1,1)="","",OFFSET(INDIRECT(A1184),3,2,1,1))</f>
        <v/>
      </c>
      <c r="E1190" s="39" t="str">
        <f aca="true">IF(OFFSET(INDIRECT(A1184),3,3,1,1)="","",OFFSET(INDIRECT(A1184),3,3,1,1))</f>
        <v/>
      </c>
      <c r="F1190" s="3" t="str">
        <f aca="false">CONCATENATE(A1190,P1187," ",B1190," ",E1190)</f>
        <v>  </v>
      </c>
      <c r="G1190" s="3"/>
      <c r="H1190" s="3" t="str">
        <f aca="false">CONCATENATE(" ",Q1187," ",A1190," ",C1190," ",E1190)</f>
        <v>    </v>
      </c>
      <c r="I1190" s="3"/>
      <c r="J1190" s="3"/>
      <c r="K1190" s="3" t="str">
        <f aca="false">CONCATENATE(" ",Q1187," ",A1190,P1187," ",C1190,P1187," ",E1190)</f>
        <v>    </v>
      </c>
      <c r="L1190" s="3"/>
      <c r="M1190" s="3" t="str">
        <f aca="false">CONCATENATE(" ",Q1187," ",B1190," ",D1190," ",E1190)</f>
        <v>    </v>
      </c>
      <c r="N1190" s="3" t="str">
        <f aca="false">UPPER(M1190)</f>
        <v>    </v>
      </c>
      <c r="O1190" s="3"/>
      <c r="P1190" s="3" t="str">
        <f aca="false">CONCATENATE(" ",Q1187," ",A1190,P1187," ",E1190)</f>
        <v>   </v>
      </c>
      <c r="Q1190" s="3"/>
      <c r="R1190" s="1"/>
      <c r="S1190" s="156" t="s">
        <v>365</v>
      </c>
      <c r="T1190" s="156"/>
      <c r="U1190" s="1" t="n">
        <f aca="false">IF(X1191="Male","his",IF(X1191="Female","her"))</f>
        <v>0</v>
      </c>
      <c r="V1190" s="1"/>
      <c r="W1190" s="1"/>
      <c r="X1190" s="1"/>
      <c r="Y1190" s="1"/>
      <c r="Z1190" s="1"/>
      <c r="AA1190" s="1"/>
      <c r="AB1190" s="1"/>
      <c r="AC1190" s="1" t="str">
        <f aca="false">IF(S1191="","",".")</f>
        <v/>
      </c>
      <c r="AD1190" s="1"/>
      <c r="AE1190" s="1"/>
      <c r="AF1190" s="1"/>
      <c r="AG1190" s="1"/>
    </row>
    <row r="1191" customFormat="false" ht="14.6" hidden="false" customHeight="false" outlineLevel="0" collapsed="false">
      <c r="A1191" s="3"/>
      <c r="B1191" s="3"/>
      <c r="C1191" s="3"/>
      <c r="D1191" s="3"/>
      <c r="E1191" s="3"/>
      <c r="F1191" s="3"/>
      <c r="G1191" s="3"/>
      <c r="H1191" s="3"/>
      <c r="I1191" s="3"/>
      <c r="J1191" s="3"/>
      <c r="K1191" s="3" t="str">
        <f aca="false">CONCATENATE(A1189,P1186," &amp; ",A1190,P1187," ",C1189,P1186," ",E1189)</f>
        <v> &amp;   </v>
      </c>
      <c r="L1191" s="3"/>
      <c r="M1191" s="3"/>
      <c r="N1191" s="3"/>
      <c r="O1191" s="3"/>
      <c r="P1191" s="3" t="str">
        <f aca="false">CONCATENATE(A1189,P1186," &amp; ",A1190,P1187," ",E1189)</f>
        <v> &amp;  </v>
      </c>
      <c r="Q1191" s="3"/>
      <c r="R1191" s="1"/>
      <c r="S1191" s="180" t="str">
        <f aca="true">IF(OFFSET(INDIRECT(A1184),48,0,1,1)="","",OFFSET(INDIRECT(A1184),48,0,1,1))</f>
        <v/>
      </c>
      <c r="T1191" s="180" t="str">
        <f aca="true">IF(OFFSET(INDIRECT(A1184),48,1,1,1)="","",OFFSET(INDIRECT(A1184),48,1,1,1))</f>
        <v/>
      </c>
      <c r="U1191" s="3" t="str">
        <f aca="false">LEFT(T1191,1)</f>
        <v/>
      </c>
      <c r="V1191" s="180" t="str">
        <f aca="true">IF(OFFSET(INDIRECT(A1184),48,2,1,1)="","",OFFSET(INDIRECT(A1184),48,2,1,1))</f>
        <v/>
      </c>
      <c r="W1191" s="180" t="str">
        <f aca="true">IF(OFFSET(INDIRECT(A1184),48,3,1,1)="","",OFFSET(INDIRECT(A1184),48,3,1,1))</f>
        <v/>
      </c>
      <c r="X1191" s="180" t="str">
        <f aca="true">IF(OFFSET(INDIRECT(A1184),48,5,1,1)="","",OFFSET(INDIRECT(A1184),48,5,1,1))</f>
        <v/>
      </c>
      <c r="Y1191" s="1" t="str">
        <f aca="false">CONCATENATE(S1191,AC1190," ",T1191," ",W1191)</f>
        <v>  </v>
      </c>
      <c r="Z1191" s="1"/>
      <c r="AA1191" s="1"/>
      <c r="AB1191" s="1"/>
      <c r="AC1191" s="1"/>
      <c r="AD1191" s="1"/>
      <c r="AE1191" s="1"/>
      <c r="AF1191" s="1"/>
      <c r="AG1191" s="1"/>
    </row>
    <row r="1192" customFormat="false" ht="15" hidden="false" customHeight="true" outlineLevel="0" collapsed="false">
      <c r="A1192" s="73" t="s">
        <v>351</v>
      </c>
      <c r="B1192" s="73"/>
      <c r="C1192" s="168" t="str">
        <f aca="false">CONCATENATE(AF1228,AF1229,AF1230,AF1231,AF1232)</f>
        <v>  </v>
      </c>
      <c r="D1192" s="168"/>
      <c r="E1192" s="168"/>
      <c r="F1192" s="168"/>
      <c r="G1192" s="168"/>
      <c r="H1192" s="168"/>
      <c r="I1192" s="168"/>
      <c r="J1192" s="113"/>
      <c r="K1192" s="3"/>
      <c r="L1192" s="1"/>
      <c r="M1192" s="1"/>
      <c r="N1192" s="3"/>
      <c r="O1192" s="3"/>
      <c r="P1192" s="3"/>
      <c r="Q1192" s="3"/>
      <c r="R1192" s="1"/>
      <c r="S1192" s="180" t="str">
        <f aca="true">IF(OFFSET(INDIRECT(A1184),51,0,1,1)="","",CONCATENATE((OFFSET(INDIRECT(A1184),51,0,1,1)),", "))</f>
        <v/>
      </c>
      <c r="T1192" s="180" t="str">
        <f aca="true">IF(OFFSET(INDIRECT(A1184),51,1,1,1)="","",OFFSET(INDIRECT(A1184),51,1,1,1))</f>
        <v/>
      </c>
      <c r="U1192" s="180" t="str">
        <f aca="true">IF(OFFSET(INDIRECT(A1184),51,2,1,1)="","",CONCATENATE(" ",(OFFSET(INDIRECT(A1184),51,2,1,1)),", "))</f>
        <v/>
      </c>
      <c r="V1192" s="180" t="str">
        <f aca="true">IF(OFFSET(INDIRECT(A1184),51,3,1,1)="","",CONCATENATE((OFFSET(INDIRECT(A1184),51,3,1,1)),", "))</f>
        <v/>
      </c>
      <c r="W1192" s="180" t="str">
        <f aca="true">IF(OFFSET(INDIRECT(A1184),51,4,1,1)="","",CONCATENATE((OFFSET(INDIRECT(A1184),51,4,1,1)),", "))</f>
        <v/>
      </c>
      <c r="X1192" s="180" t="str">
        <f aca="true">IF(OFFSET(INDIRECT(A1184),51,5,1,1)="","",CONCATENATE((OFFSET(INDIRECT(A1184),51,5,1,1)),", "))</f>
        <v/>
      </c>
      <c r="Y1192" s="180" t="str">
        <f aca="true">IF(OFFSET(INDIRECT(A1184),51,6,1,1)="","",OFFSET(INDIRECT(A1184),51,6,1,1))</f>
        <v/>
      </c>
      <c r="Z1192" s="1"/>
      <c r="AA1192" s="171" t="str">
        <f aca="false">CONCATENATE(IF(S1192="","",S1192),IF(T1192="","",T1192),IF(U1192="","",U1192),IF(V1192="","",V1192),IF(W1192="","",W1192),IF(X1192="","",X1192),IF(Y1192="","",Y1192))</f>
        <v/>
      </c>
      <c r="AB1192" s="171"/>
      <c r="AC1192" s="171"/>
      <c r="AD1192" s="171"/>
      <c r="AE1192" s="171"/>
      <c r="AF1192" s="171"/>
      <c r="AG1192" s="171"/>
    </row>
    <row r="1193" customFormat="false" ht="14.6" hidden="false" customHeight="false" outlineLevel="0" collapsed="false">
      <c r="A1193" s="3" t="s">
        <v>352</v>
      </c>
      <c r="B1193" s="3"/>
      <c r="C1193" s="73" t="str">
        <f aca="false">IF(B1187="Married",K1191,IF(B1187="Company",E1189,CONCATENATE(AC1228,AC1229,AC1230,AC1231,AC1232)))</f>
        <v>  </v>
      </c>
      <c r="D1193" s="73"/>
      <c r="E1193" s="73"/>
      <c r="F1193" s="73"/>
      <c r="G1193" s="73"/>
      <c r="H1193" s="73"/>
      <c r="I1193" s="73"/>
      <c r="J1193" s="73"/>
      <c r="K1193" s="1"/>
      <c r="L1193" s="3"/>
      <c r="M1193" s="3"/>
      <c r="N1193" s="3"/>
      <c r="O1193" s="3"/>
      <c r="P1193" s="3" t="str">
        <f aca="false">IF(B1187="Married",P1191,IF(B1187="Company","Sir/Madam",CONCATENATE(AH1228,AH1229,AH1230,AH1231,AH1232)))</f>
        <v> </v>
      </c>
      <c r="Q1193" s="3"/>
      <c r="R1193" s="1"/>
      <c r="S1193" s="180" t="str">
        <f aca="true">IF(OFFSET(INDIRECT(A1184),51,0,1,1)="","",OFFSET(INDIRECT(A1184),51,0,1,1))</f>
        <v/>
      </c>
      <c r="T1193" s="180" t="str">
        <f aca="true">IF(OFFSET(INDIRECT(A1184),51,1,1,1)="","",OFFSET(INDIRECT(A1184),51,1,1,1))</f>
        <v/>
      </c>
      <c r="U1193" s="180" t="str">
        <f aca="true">IF(OFFSET(INDIRECT(A1184),51,2,1,1)="","",CONCATENATE(" ",OFFSET(INDIRECT(A1184),51,2,1,1)))</f>
        <v/>
      </c>
      <c r="V1193" s="180" t="str">
        <f aca="true">IF(OFFSET(INDIRECT(A1184),51,3,1,1)="","",OFFSET(INDIRECT(A1184),51,3,1,1))</f>
        <v/>
      </c>
      <c r="W1193" s="180" t="str">
        <f aca="true">IF(OFFSET(INDIRECT(A1184),51,4,1,1)="","",OFFSET(INDIRECT(A1184),51,4,1,1))</f>
        <v/>
      </c>
      <c r="X1193" s="180" t="str">
        <f aca="true">IF(OFFSET(INDIRECT(A1184),51,5,1,1)="","",OFFSET(INDIRECT(A1184),51,5,1,1))</f>
        <v/>
      </c>
      <c r="Y1193" s="180" t="str">
        <f aca="true">IF(OFFSET(INDIRECT(A1184),51,6,1,1)="","",OFFSET(INDIRECT(A1184),51,6,1,1))</f>
        <v/>
      </c>
      <c r="Z1193" s="1"/>
      <c r="AA1193" s="1"/>
      <c r="AB1193" s="1"/>
      <c r="AC1193" s="1"/>
      <c r="AD1193" s="1"/>
      <c r="AE1193" s="1"/>
      <c r="AF1193" s="1"/>
      <c r="AG1193" s="1"/>
    </row>
    <row r="1194" customFormat="false" ht="14.6" hidden="false" customHeight="false" outlineLevel="0" collapsed="false">
      <c r="A1194" s="161" t="s">
        <v>356</v>
      </c>
      <c r="B1194" s="3"/>
      <c r="C1194" s="73" t="str">
        <f aca="false">CONCATENATE("Dear ",P1193)</f>
        <v>Dear  </v>
      </c>
      <c r="D1194" s="73"/>
      <c r="E1194" s="73"/>
      <c r="F1194" s="73"/>
      <c r="G1194" s="73"/>
      <c r="H1194" s="73"/>
      <c r="I1194" s="73"/>
      <c r="J1194" s="73"/>
      <c r="K1194" s="3"/>
      <c r="L1194" s="3"/>
      <c r="M1194" s="3"/>
      <c r="N1194" s="3"/>
      <c r="O1194" s="3"/>
      <c r="P1194" s="3"/>
      <c r="Q1194" s="150" t="str">
        <f aca="false">IF(A1196="","",", ")</f>
        <v/>
      </c>
      <c r="R1194" s="1"/>
      <c r="S1194" s="1"/>
      <c r="T1194" s="1"/>
      <c r="U1194" s="1"/>
      <c r="V1194" s="1"/>
      <c r="W1194" s="1"/>
      <c r="X1194" s="1"/>
      <c r="Y1194" s="1"/>
      <c r="Z1194" s="1"/>
      <c r="AA1194" s="1"/>
      <c r="AB1194" s="1"/>
      <c r="AC1194" s="1"/>
      <c r="AD1194" s="1"/>
      <c r="AE1194" s="1"/>
      <c r="AF1194" s="1"/>
      <c r="AG1194" s="1"/>
    </row>
    <row r="1195" customFormat="false" ht="14.6" hidden="false" customHeight="false" outlineLevel="0" collapsed="false">
      <c r="A1195" s="3" t="s">
        <v>25</v>
      </c>
      <c r="B1195" s="3" t="s">
        <v>26</v>
      </c>
      <c r="C1195" s="3" t="s">
        <v>27</v>
      </c>
      <c r="D1195" s="3" t="s">
        <v>28</v>
      </c>
      <c r="E1195" s="3" t="s">
        <v>29</v>
      </c>
      <c r="F1195" s="3" t="s">
        <v>30</v>
      </c>
      <c r="G1195" s="3" t="s">
        <v>31</v>
      </c>
      <c r="H1195" s="3"/>
      <c r="I1195" s="3" t="s">
        <v>359</v>
      </c>
      <c r="J1195" s="3"/>
      <c r="K1195" s="3"/>
      <c r="L1195" s="3"/>
      <c r="M1195" s="3"/>
      <c r="N1195" s="3"/>
      <c r="O1195" s="3"/>
      <c r="P1195" s="3"/>
      <c r="Q1195" s="3"/>
      <c r="R1195" s="1"/>
      <c r="S1195" s="164" t="str">
        <f aca="false">CONCATENATE(IF(S1188="","",S1188),IF(S1188="","",CHAR(10)),IF(T1188="","",T1188),IF(U1188="","",U1188),IF(U1188="","",CHAR(10)),IF(V1188="","",V1188),IF(V1188="","",CHAR(10)),IF(W1188="","",W1188),IF(W1188="","",CHAR(10)),IF(X1188="","",X1188),IF(X1188="","",CHAR(10)),IF(Y1188="","",Y1188))</f>
        <v/>
      </c>
      <c r="T1195" s="164"/>
      <c r="U1195" s="164"/>
      <c r="V1195" s="1"/>
      <c r="W1195" s="176" t="str">
        <f aca="false">CONCATENATE(IF(S1193="","",S1193),IF(S1193="","",CHAR(10)),IF(T1193="","",T1193),IF(U1193="","",U1193),IF(U1193="","",CHAR(10)),IF(V1193="","",V1193),IF(V1193="","",CHAR(10)),IF(W1193="","",W1193),IF(W1193="","",CHAR(10)),IF(X1193="","",X1193),IF(X1193="","",CHAR(10)),IF(Y1193="","",Y1193))</f>
        <v/>
      </c>
      <c r="X1195" s="176"/>
      <c r="Y1195" s="176"/>
      <c r="Z1195" s="1"/>
      <c r="AA1195" s="1"/>
      <c r="AB1195" s="1"/>
      <c r="AC1195" s="1"/>
      <c r="AD1195" s="1"/>
      <c r="AE1195" s="1"/>
      <c r="AF1195" s="1"/>
      <c r="AG1195" s="1"/>
    </row>
    <row r="1196" customFormat="false" ht="15" hidden="false" customHeight="true" outlineLevel="0" collapsed="false">
      <c r="A1196" s="39" t="str">
        <f aca="true">IF(OFFSET(INDIRECT(A1184),10,0,1,1)="","",CONCATENATE((OFFSET(INDIRECT(A1184),10,0,1,1)),", "))</f>
        <v/>
      </c>
      <c r="B1196" s="39" t="str">
        <f aca="true">IF(OFFSET(INDIRECT(A1184),10,1,1,1)="","",OFFSET(INDIRECT(A1184),10,1,1,1))</f>
        <v/>
      </c>
      <c r="C1196" s="39" t="str">
        <f aca="true">IF(OFFSET(INDIRECT(A1184),10,2,1,1)="","",CONCATENATE(" ",OFFSET(INDIRECT(A1184),10,2,1,1),", "))</f>
        <v/>
      </c>
      <c r="D1196" s="39" t="str">
        <f aca="true">IF(OFFSET(INDIRECT(A1184),10,3,1,1)="","",CONCATENATE((OFFSET(INDIRECT(A1184),10,3,1,1)),", "))</f>
        <v/>
      </c>
      <c r="E1196" s="39" t="str">
        <f aca="true">IF(OFFSET(INDIRECT(A1184),10,4,1,1)="","",CONCATENATE((OFFSET(INDIRECT(A1184),10,4,1,1)),", "))</f>
        <v/>
      </c>
      <c r="F1196" s="39" t="str">
        <f aca="true">IF(OFFSET(INDIRECT(A1184),10,5,1,1)="","",CONCATENATE((OFFSET(INDIRECT(A1184),10,5,1,1)),", "))</f>
        <v/>
      </c>
      <c r="G1196" s="39" t="str">
        <f aca="true">IF(OFFSET(INDIRECT(A1184),10,6,1,1)="","",OFFSET(INDIRECT(A1184),10,6,1,1))</f>
        <v/>
      </c>
      <c r="H1196" s="3"/>
      <c r="I1196" s="171" t="str">
        <f aca="false">CONCATENATE(IF(A1196="","",A1196),IF(B1196="","",B1196),IF(C1196="","",C1196),IF(D1196="","",D1196),IF(E1196="","",E1196),IF(F1196="","",F1196),IF(G1196="","",G1196))</f>
        <v/>
      </c>
      <c r="J1196" s="171"/>
      <c r="K1196" s="171"/>
      <c r="L1196" s="171"/>
      <c r="M1196" s="171"/>
      <c r="N1196" s="171"/>
      <c r="O1196" s="171"/>
      <c r="P1196" s="113"/>
      <c r="Q1196" s="113"/>
      <c r="R1196" s="1"/>
      <c r="S1196" s="164"/>
      <c r="T1196" s="164"/>
      <c r="U1196" s="164"/>
      <c r="V1196" s="1"/>
      <c r="W1196" s="176"/>
      <c r="X1196" s="176"/>
      <c r="Y1196" s="176"/>
      <c r="Z1196" s="1"/>
      <c r="AA1196" s="1"/>
      <c r="AB1196" s="1"/>
      <c r="AC1196" s="1"/>
      <c r="AD1196" s="1"/>
      <c r="AE1196" s="1"/>
      <c r="AF1196" s="1"/>
      <c r="AG1196" s="1"/>
    </row>
    <row r="1197" customFormat="false" ht="14.6" hidden="false" customHeight="false" outlineLevel="0" collapsed="false">
      <c r="A1197" s="39" t="str">
        <f aca="true">IF(OFFSET(INDIRECT(A1184),10,0,1,1)="","",OFFSET(INDIRECT(A1184),10,0,1,1))</f>
        <v/>
      </c>
      <c r="B1197" s="39" t="str">
        <f aca="true">IF(OFFSET(INDIRECT(A1184),10,1,1,1)="","",OFFSET(INDIRECT(A1184),10,1,1,1))</f>
        <v/>
      </c>
      <c r="C1197" s="39" t="str">
        <f aca="true">IF(OFFSET(INDIRECT(A1184),10,2,1,1)="","",CONCATENATE(" ",OFFSET(INDIRECT(A1184),10,2,1,1)))</f>
        <v/>
      </c>
      <c r="D1197" s="39" t="str">
        <f aca="true">IF(OFFSET(INDIRECT(A1184),10,3,1,1)="","",OFFSET(INDIRECT(A1184),10,3,1,1))</f>
        <v/>
      </c>
      <c r="E1197" s="39" t="str">
        <f aca="true">IF(OFFSET(INDIRECT(A1184),10,4,1,1)="","",OFFSET(INDIRECT(A1184),10,4,1,1))</f>
        <v/>
      </c>
      <c r="F1197" s="39" t="str">
        <f aca="true">IF(OFFSET(INDIRECT(A1184),10,5,1,1)="","",OFFSET(INDIRECT(A1184),10,5,1,1))</f>
        <v/>
      </c>
      <c r="G1197" s="39" t="str">
        <f aca="true">IF(OFFSET(INDIRECT(A1184),10,6,1,1)="","",OFFSET(INDIRECT(A1184),10,6,1,1))</f>
        <v/>
      </c>
      <c r="H1197" s="3"/>
      <c r="I1197" s="3"/>
      <c r="J1197" s="3"/>
      <c r="K1197" s="3"/>
      <c r="L1197" s="174"/>
      <c r="M1197" s="174"/>
      <c r="N1197" s="3"/>
      <c r="O1197" s="3"/>
      <c r="P1197" s="3"/>
      <c r="Q1197" s="3"/>
      <c r="R1197" s="1"/>
      <c r="S1197" s="164"/>
      <c r="T1197" s="164"/>
      <c r="U1197" s="164"/>
      <c r="V1197" s="1"/>
      <c r="W1197" s="176"/>
      <c r="X1197" s="176"/>
      <c r="Y1197" s="176"/>
      <c r="Z1197" s="1"/>
      <c r="AA1197" s="1"/>
      <c r="AB1197" s="1"/>
      <c r="AC1197" s="1"/>
      <c r="AD1197" s="1"/>
      <c r="AE1197" s="1"/>
      <c r="AF1197" s="1"/>
      <c r="AG1197" s="1"/>
    </row>
    <row r="1198" customFormat="false" ht="14.6" hidden="false" customHeight="false" outlineLevel="0" collapsed="false">
      <c r="A1198" s="3" t="s">
        <v>295</v>
      </c>
      <c r="B1198" s="3"/>
      <c r="C1198" s="3"/>
      <c r="D1198" s="3"/>
      <c r="E1198" s="3"/>
      <c r="F1198" s="3"/>
      <c r="G1198" s="3"/>
      <c r="H1198" s="3"/>
      <c r="I1198" s="3" t="s">
        <v>360</v>
      </c>
      <c r="J1198" s="3"/>
      <c r="K1198" s="3"/>
      <c r="L1198" s="174"/>
      <c r="M1198" s="174"/>
      <c r="N1198" s="3"/>
      <c r="O1198" s="3"/>
      <c r="P1198" s="3"/>
      <c r="Q1198" s="3"/>
      <c r="R1198" s="1"/>
      <c r="S1198" s="164"/>
      <c r="T1198" s="164"/>
      <c r="U1198" s="164"/>
      <c r="V1198" s="1"/>
      <c r="W1198" s="176"/>
      <c r="X1198" s="176"/>
      <c r="Y1198" s="176"/>
      <c r="Z1198" s="1"/>
      <c r="AA1198" s="1"/>
      <c r="AB1198" s="1"/>
      <c r="AC1198" s="1"/>
      <c r="AD1198" s="1"/>
      <c r="AE1198" s="1"/>
      <c r="AF1198" s="1"/>
      <c r="AG1198" s="1"/>
    </row>
    <row r="1199" customFormat="false" ht="15" hidden="false" customHeight="true" outlineLevel="0" collapsed="false">
      <c r="A1199" s="1" t="str">
        <f aca="false">CONCATENATE(A1198,"s")</f>
        <v>Leaseholders</v>
      </c>
      <c r="B1199" s="3"/>
      <c r="C1199" s="3"/>
      <c r="D1199" s="3"/>
      <c r="E1199" s="3"/>
      <c r="F1199" s="3"/>
      <c r="G1199" s="3"/>
      <c r="H1199" s="3"/>
      <c r="I1199" s="176" t="str">
        <f aca="false">CONCATENATE(IF(A1197="","",A1197),IF(A1197="","",CHAR(10)),IF(B1197="","",B1197),IF(C1197="","",C1197),IF(C1197="","",CHAR(10)),IF(D1197="","",D1197),IF(D1197="","",CHAR(10)),IF(E1197="","",E1197),IF(E1197="","",CHAR(10)),IF(F1197="","",F1197),IF(F1197="","",CHAR(10)),IF(G1197="","",G1197))</f>
        <v/>
      </c>
      <c r="J1199" s="176"/>
      <c r="K1199" s="176"/>
      <c r="L1199" s="174"/>
      <c r="M1199" s="174"/>
      <c r="N1199" s="3"/>
      <c r="O1199" s="3"/>
      <c r="P1199" s="3"/>
      <c r="Q1199" s="3"/>
      <c r="R1199" s="1"/>
      <c r="S1199" s="164"/>
      <c r="T1199" s="164"/>
      <c r="U1199" s="164"/>
      <c r="V1199" s="1"/>
      <c r="W1199" s="176"/>
      <c r="X1199" s="176"/>
      <c r="Y1199" s="176"/>
      <c r="Z1199" s="1"/>
      <c r="AA1199" s="1"/>
      <c r="AB1199" s="1"/>
      <c r="AC1199" s="1"/>
      <c r="AD1199" s="1"/>
      <c r="AE1199" s="1"/>
      <c r="AF1199" s="1"/>
      <c r="AG1199" s="1"/>
    </row>
    <row r="1200" customFormat="false" ht="14.6" hidden="false" customHeight="false" outlineLevel="0" collapsed="false">
      <c r="A1200" s="3" t="s">
        <v>70</v>
      </c>
      <c r="B1200" s="3"/>
      <c r="C1200" s="3"/>
      <c r="D1200" s="3"/>
      <c r="E1200" s="3"/>
      <c r="F1200" s="3"/>
      <c r="G1200" s="3"/>
      <c r="H1200" s="3"/>
      <c r="I1200" s="176"/>
      <c r="J1200" s="176"/>
      <c r="K1200" s="176"/>
      <c r="L1200" s="174"/>
      <c r="M1200" s="174"/>
      <c r="N1200" s="3"/>
      <c r="O1200" s="3"/>
      <c r="P1200" s="3"/>
      <c r="Q1200" s="3"/>
      <c r="R1200" s="1"/>
      <c r="S1200" s="164"/>
      <c r="T1200" s="164"/>
      <c r="U1200" s="164"/>
      <c r="V1200" s="1"/>
      <c r="W1200" s="176"/>
      <c r="X1200" s="176"/>
      <c r="Y1200" s="176"/>
      <c r="Z1200" s="1"/>
      <c r="AA1200" s="1"/>
      <c r="AB1200" s="1"/>
      <c r="AC1200" s="1"/>
      <c r="AD1200" s="1"/>
      <c r="AE1200" s="1"/>
      <c r="AF1200" s="1"/>
      <c r="AG1200" s="1"/>
    </row>
    <row r="1201" customFormat="false" ht="14.6" hidden="false" customHeight="false" outlineLevel="0" collapsed="false">
      <c r="A1201" s="1" t="str">
        <f aca="false">CONCATENATE(A1200,"s")</f>
        <v>Freeholders</v>
      </c>
      <c r="B1201" s="3"/>
      <c r="C1201" s="3"/>
      <c r="D1201" s="3"/>
      <c r="E1201" s="3"/>
      <c r="F1201" s="3"/>
      <c r="G1201" s="3"/>
      <c r="H1201" s="3"/>
      <c r="I1201" s="176"/>
      <c r="J1201" s="176"/>
      <c r="K1201" s="176"/>
      <c r="L1201" s="174"/>
      <c r="M1201" s="174"/>
      <c r="N1201" s="3"/>
      <c r="O1201" s="3"/>
      <c r="P1201" s="3"/>
      <c r="Q1201" s="3"/>
      <c r="R1201" s="1"/>
      <c r="S1201" s="1"/>
      <c r="T1201" s="1"/>
      <c r="U1201" s="1"/>
      <c r="V1201" s="1"/>
      <c r="W1201" s="1"/>
      <c r="X1201" s="1"/>
      <c r="Y1201" s="1"/>
      <c r="Z1201" s="1"/>
      <c r="AA1201" s="1"/>
      <c r="AB1201" s="1"/>
      <c r="AC1201" s="1"/>
      <c r="AD1201" s="1"/>
      <c r="AE1201" s="1"/>
      <c r="AF1201" s="1"/>
      <c r="AG1201" s="1"/>
    </row>
    <row r="1202" customFormat="false" ht="14.6" hidden="false" customHeight="false" outlineLevel="0" collapsed="false">
      <c r="A1202" s="3" t="s">
        <v>329</v>
      </c>
      <c r="B1202" s="3"/>
      <c r="C1202" s="3"/>
      <c r="D1202" s="3"/>
      <c r="E1202" s="3"/>
      <c r="F1202" s="3"/>
      <c r="G1202" s="3"/>
      <c r="H1202" s="3"/>
      <c r="I1202" s="176"/>
      <c r="J1202" s="176"/>
      <c r="K1202" s="176"/>
      <c r="L1202" s="3"/>
      <c r="M1202" s="3"/>
      <c r="N1202" s="3"/>
      <c r="O1202" s="3"/>
      <c r="P1202" s="3"/>
      <c r="Q1202" s="3"/>
      <c r="R1202" s="1"/>
    </row>
    <row r="1203" customFormat="false" ht="14.6" hidden="false" customHeight="false" outlineLevel="0" collapsed="false">
      <c r="A1203" s="1" t="str">
        <f aca="false">IF(A1202="Leaseholder &amp; Freeholder","Leaseholders &amp; Freeholders")</f>
        <v>Leaseholders &amp; Freeholders</v>
      </c>
      <c r="B1203" s="3"/>
      <c r="C1203" s="3"/>
      <c r="D1203" s="3"/>
      <c r="E1203" s="3"/>
      <c r="F1203" s="3"/>
      <c r="G1203" s="3"/>
      <c r="H1203" s="3"/>
      <c r="I1203" s="176"/>
      <c r="J1203" s="176"/>
      <c r="K1203" s="176"/>
      <c r="L1203" s="3"/>
      <c r="M1203" s="3"/>
      <c r="N1203" s="3"/>
      <c r="O1203" s="3"/>
      <c r="P1203" s="3"/>
      <c r="Q1203" s="3"/>
      <c r="R1203" s="1"/>
      <c r="S1203" s="150" t="s">
        <v>296</v>
      </c>
      <c r="T1203" s="150"/>
    </row>
    <row r="1204" customFormat="false" ht="15.75" hidden="false" customHeight="true" outlineLevel="0" collapsed="false">
      <c r="A1204" s="1"/>
      <c r="B1204" s="3"/>
      <c r="C1204" s="3"/>
      <c r="D1204" s="3"/>
      <c r="E1204" s="3"/>
      <c r="F1204" s="3"/>
      <c r="G1204" s="3"/>
      <c r="H1204" s="3"/>
      <c r="I1204" s="176"/>
      <c r="J1204" s="176"/>
      <c r="K1204" s="176"/>
      <c r="L1204" s="3"/>
      <c r="M1204" s="3"/>
      <c r="N1204" s="3"/>
      <c r="O1204" s="3"/>
      <c r="P1204" s="3"/>
      <c r="Q1204" s="3"/>
      <c r="R1204" s="1"/>
      <c r="S1204" s="181" t="str">
        <f aca="false">CONCATENATE("Under Section 1(2), subject to your written consent",CHAR(10),"it is intended to build on the line of junction of the said lands a ",Form!DN74)</f>
        <v>Under Section 1(2), subject to your written consent
it is intended to build on the line of junction of the said lands a</v>
      </c>
      <c r="T1204" s="181"/>
      <c r="U1204" s="181"/>
      <c r="V1204" s="181"/>
      <c r="W1204" s="181"/>
      <c r="X1204" s="181"/>
      <c r="Y1204" s="181"/>
      <c r="Z1204" s="181"/>
      <c r="AA1204" s="181"/>
    </row>
    <row r="1205" customFormat="false" ht="14.6" hidden="false" customHeight="false" outlineLevel="0" collapsed="false">
      <c r="A1205" s="1"/>
      <c r="B1205" s="3"/>
      <c r="C1205" s="3"/>
      <c r="D1205" s="3"/>
      <c r="E1205" s="3"/>
      <c r="F1205" s="3"/>
      <c r="G1205" s="3"/>
      <c r="H1205" s="3"/>
      <c r="I1205" s="3"/>
      <c r="J1205" s="3"/>
      <c r="K1205" s="3"/>
      <c r="L1205" s="3"/>
      <c r="M1205" s="3"/>
      <c r="N1205" s="3"/>
      <c r="O1205" s="3"/>
      <c r="P1205" s="3"/>
      <c r="Q1205" s="3"/>
      <c r="R1205" s="1"/>
      <c r="S1205" s="181"/>
      <c r="T1205" s="181"/>
      <c r="U1205" s="181"/>
      <c r="V1205" s="181"/>
      <c r="W1205" s="181"/>
      <c r="X1205" s="181"/>
      <c r="Y1205" s="181"/>
      <c r="Z1205" s="181"/>
      <c r="AA1205" s="181"/>
    </row>
    <row r="1206" customFormat="false" ht="14.6" hidden="false" customHeight="false" outlineLevel="0" collapsed="false">
      <c r="A1206" s="157" t="s">
        <v>366</v>
      </c>
      <c r="B1206" s="157"/>
      <c r="C1206" s="3"/>
      <c r="D1206" s="3"/>
      <c r="E1206" s="3"/>
      <c r="F1206" s="3"/>
      <c r="G1206" s="3"/>
      <c r="H1206" s="3"/>
      <c r="I1206" s="3"/>
      <c r="J1206" s="3"/>
      <c r="K1206" s="3"/>
      <c r="L1206" s="3"/>
      <c r="M1206" s="3"/>
      <c r="N1206" s="3"/>
      <c r="O1206" s="3"/>
      <c r="P1206" s="3"/>
      <c r="Q1206" s="150" t="str">
        <f aca="false">IF(A1208="","",", ")</f>
        <v/>
      </c>
      <c r="R1206" s="1"/>
    </row>
    <row r="1207" customFormat="false" ht="14.6" hidden="false" customHeight="false" outlineLevel="0" collapsed="false">
      <c r="A1207" s="3" t="s">
        <v>25</v>
      </c>
      <c r="B1207" s="3" t="s">
        <v>26</v>
      </c>
      <c r="C1207" s="3" t="s">
        <v>27</v>
      </c>
      <c r="D1207" s="3" t="s">
        <v>28</v>
      </c>
      <c r="E1207" s="3" t="s">
        <v>29</v>
      </c>
      <c r="F1207" s="3" t="s">
        <v>30</v>
      </c>
      <c r="G1207" s="3" t="s">
        <v>31</v>
      </c>
      <c r="H1207" s="3"/>
      <c r="I1207" s="3" t="s">
        <v>359</v>
      </c>
      <c r="J1207" s="3"/>
      <c r="K1207" s="3"/>
      <c r="L1207" s="3"/>
      <c r="M1207" s="3"/>
      <c r="N1207" s="3"/>
      <c r="O1207" s="3"/>
      <c r="P1207" s="3"/>
      <c r="Q1207" s="3"/>
      <c r="R1207" s="1"/>
      <c r="S1207" s="150" t="s">
        <v>316</v>
      </c>
      <c r="T1207" s="150"/>
    </row>
    <row r="1208" customFormat="false" ht="15" hidden="false" customHeight="true" outlineLevel="0" collapsed="false">
      <c r="A1208" s="39" t="str">
        <f aca="true">IF(OFFSET(INDIRECT(A1184),17,0,1,1)="","",CONCATENATE((OFFSET(INDIRECT(A1184),17,0,1,1)),", "))</f>
        <v/>
      </c>
      <c r="B1208" s="39" t="str">
        <f aca="true">IF(OFFSET(INDIRECT(A1184),17,1,1,1)="","",OFFSET(INDIRECT(A1184),17,1,1,1))</f>
        <v/>
      </c>
      <c r="C1208" s="39" t="str">
        <f aca="true">IF(OFFSET(INDIRECT(A1184),17,2,1,1)="","",CONCATENATE(" ",(OFFSET(INDIRECT(A1184),17,2,1,1)),", "))</f>
        <v/>
      </c>
      <c r="D1208" s="39" t="str">
        <f aca="true">IF(OFFSET(INDIRECT(A1184),17,3,1,1)="","",CONCATENATE((OFFSET(INDIRECT(A1184),17,3,1,1)),", "))</f>
        <v/>
      </c>
      <c r="E1208" s="39" t="str">
        <f aca="true">IF(OFFSET(INDIRECT(A1184),17,4,1,1)="","",CONCATENATE((OFFSET(INDIRECT(A1184),17,4,1,1)),", "))</f>
        <v/>
      </c>
      <c r="F1208" s="39" t="str">
        <f aca="true">IF(OFFSET(INDIRECT(A1184),17,5,1,1)="","",CONCATENATE((OFFSET(INDIRECT(A1184),17,5,1,1)),", "))</f>
        <v/>
      </c>
      <c r="G1208" s="39" t="str">
        <f aca="true">IF(OFFSET(INDIRECT(A1184),17,6,1,1)="","",OFFSET(INDIRECT(A1184),17,6,1,1))</f>
        <v/>
      </c>
      <c r="H1208" s="3"/>
      <c r="I1208" s="171" t="str">
        <f aca="false">CONCATENATE(IF(A1208="","",A1208),IF(B1208="","",B1208),IF(C1208="","",C1208),IF(D1208="","",D1208),IF(E1208="","",E1208),IF(F1208="","",F1208),IF(G1208="","",G1208))</f>
        <v/>
      </c>
      <c r="J1208" s="171"/>
      <c r="K1208" s="171"/>
      <c r="L1208" s="171"/>
      <c r="M1208" s="171"/>
      <c r="N1208" s="171"/>
      <c r="O1208" s="171"/>
      <c r="P1208" s="113"/>
      <c r="Q1208" s="113"/>
      <c r="R1208" s="1"/>
      <c r="S1208" s="181" t="str">
        <f aca="false">CONCATENATE("Under Section 1(5)",CHAR(10),"it is intended to build on the line of junction of the said lands a wall wholly on ",$H$12," land.")</f>
        <v>Under Section 1(5)
it is intended to build on the line of junction of the said lands a wall wholly on our land.</v>
      </c>
      <c r="T1208" s="181"/>
      <c r="U1208" s="181"/>
      <c r="V1208" s="181"/>
      <c r="W1208" s="181"/>
      <c r="X1208" s="181"/>
      <c r="Y1208" s="181"/>
      <c r="Z1208" s="181"/>
      <c r="AA1208" s="181"/>
    </row>
    <row r="1209" customFormat="false" ht="14.6" hidden="false" customHeight="false" outlineLevel="0" collapsed="false">
      <c r="A1209" s="39" t="str">
        <f aca="true">IF(OFFSET(INDIRECT(A1184),17,0,1,1)="","",OFFSET(INDIRECT(A1184),17,0,1,1))</f>
        <v/>
      </c>
      <c r="B1209" s="39" t="str">
        <f aca="true">IF(OFFSET(INDIRECT(A1184),17,1,1,1)="","",OFFSET(INDIRECT(A1184),17,1,1,1))</f>
        <v/>
      </c>
      <c r="C1209" s="39" t="str">
        <f aca="true">IF(OFFSET(INDIRECT(A1184),17,2,1,1)="","",CONCATENATE(" ",(OFFSET(INDIRECT(A1184),17,2,1,1))))</f>
        <v/>
      </c>
      <c r="D1209" s="39" t="str">
        <f aca="true">IF(OFFSET(INDIRECT(A1184),17,3,1,1)="","",OFFSET(INDIRECT(A1184),17,3,1,1))</f>
        <v/>
      </c>
      <c r="E1209" s="39" t="str">
        <f aca="true">IF(OFFSET(INDIRECT(A1184),17,4,1,1)="","",OFFSET(INDIRECT(A1184),17,4,1,1))</f>
        <v/>
      </c>
      <c r="F1209" s="39" t="str">
        <f aca="true">IF(OFFSET(INDIRECT(A1184),17,5,1,1)="","",OFFSET(INDIRECT(A1184),17,5,1,1))</f>
        <v/>
      </c>
      <c r="G1209" s="39" t="str">
        <f aca="true">IF(OFFSET(INDIRECT(A1184),17,6,1,1)="","",OFFSET(INDIRECT(A1184),17,6,1,1))</f>
        <v/>
      </c>
      <c r="H1209" s="3"/>
      <c r="I1209" s="3"/>
      <c r="J1209" s="3"/>
      <c r="K1209" s="3"/>
      <c r="L1209" s="174"/>
      <c r="M1209" s="174"/>
      <c r="N1209" s="3"/>
      <c r="O1209" s="3"/>
      <c r="P1209" s="3"/>
      <c r="Q1209" s="3"/>
      <c r="R1209" s="1"/>
      <c r="S1209" s="181"/>
      <c r="T1209" s="181"/>
      <c r="U1209" s="181"/>
      <c r="V1209" s="181"/>
      <c r="W1209" s="181"/>
      <c r="X1209" s="181"/>
      <c r="Y1209" s="181"/>
      <c r="Z1209" s="181"/>
      <c r="AA1209" s="181"/>
    </row>
    <row r="1210" customFormat="false" ht="14.6" hidden="false" customHeight="false" outlineLevel="0" collapsed="false">
      <c r="A1210" s="3"/>
      <c r="B1210" s="3"/>
      <c r="C1210" s="3"/>
      <c r="D1210" s="3"/>
      <c r="E1210" s="3"/>
      <c r="F1210" s="3"/>
      <c r="G1210" s="3"/>
      <c r="H1210" s="3"/>
      <c r="I1210" s="3" t="s">
        <v>360</v>
      </c>
      <c r="J1210" s="3"/>
      <c r="K1210" s="3"/>
      <c r="L1210" s="174"/>
      <c r="M1210" s="174"/>
      <c r="N1210" s="3"/>
      <c r="O1210" s="3"/>
      <c r="P1210" s="3"/>
      <c r="Q1210" s="3"/>
      <c r="R1210" s="1"/>
    </row>
    <row r="1211" customFormat="false" ht="15" hidden="false" customHeight="true" outlineLevel="0" collapsed="false">
      <c r="A1211" s="3"/>
      <c r="B1211" s="3"/>
      <c r="C1211" s="3"/>
      <c r="D1211" s="3"/>
      <c r="E1211" s="3"/>
      <c r="F1211" s="3"/>
      <c r="G1211" s="3"/>
      <c r="H1211" s="3"/>
      <c r="I1211" s="176" t="str">
        <f aca="false">CONCATENATE(IF(A1209="","",A1209),IF(A1209="","",CHAR(10)),IF(B1209="","",B1209),IF(C1209="","",C1209),IF(C1209="","",CHAR(10)),IF(D1209="","",D1209),IF(D1209="","",CHAR(10)),IF(E1209="","",E1209),IF(E1209="","",CHAR(10)),IF(F1209="","",F1209),IF(F1209="","",CHAR(10)),IF(G1209="","",G1209))</f>
        <v/>
      </c>
      <c r="J1211" s="176"/>
      <c r="K1211" s="176"/>
      <c r="L1211" s="174"/>
      <c r="M1211" s="174"/>
      <c r="N1211" s="3"/>
      <c r="O1211" s="3"/>
      <c r="P1211" s="3"/>
      <c r="Q1211" s="3"/>
      <c r="R1211" s="1"/>
      <c r="S1211" s="150" t="s">
        <v>367</v>
      </c>
      <c r="T1211" s="150"/>
      <c r="U1211" s="150"/>
    </row>
    <row r="1212" customFormat="false" ht="15" hidden="false" customHeight="true" outlineLevel="0" collapsed="false">
      <c r="A1212" s="3"/>
      <c r="B1212" s="3"/>
      <c r="C1212" s="3"/>
      <c r="D1212" s="3"/>
      <c r="E1212" s="3"/>
      <c r="F1212" s="3"/>
      <c r="G1212" s="3"/>
      <c r="H1212" s="3"/>
      <c r="I1212" s="176"/>
      <c r="J1212" s="176"/>
      <c r="K1212" s="176"/>
      <c r="L1212" s="174"/>
      <c r="M1212" s="174"/>
      <c r="N1212" s="3"/>
      <c r="O1212" s="3"/>
      <c r="P1212" s="3"/>
      <c r="Q1212" s="3"/>
      <c r="R1212" s="1"/>
      <c r="S1212" s="182" t="str">
        <f aca="false">CONCATENATE(S1204,CHAR(10),CHAR(10),S1208)</f>
        <v>Under Section 1(2), subject to your written consent
it is intended to build on the line of junction of the said lands a 
Under Section 1(5)
it is intended to build on the line of junction of the said lands a wall wholly on our land.</v>
      </c>
      <c r="T1212" s="182"/>
      <c r="U1212" s="182"/>
      <c r="V1212" s="182"/>
      <c r="W1212" s="182"/>
      <c r="X1212" s="182"/>
      <c r="Y1212" s="182"/>
      <c r="Z1212" s="182"/>
      <c r="AA1212" s="182"/>
    </row>
    <row r="1213" customFormat="false" ht="14.6" hidden="false" customHeight="false" outlineLevel="0" collapsed="false">
      <c r="A1213" s="3"/>
      <c r="B1213" s="3"/>
      <c r="C1213" s="3"/>
      <c r="D1213" s="3"/>
      <c r="E1213" s="3"/>
      <c r="F1213" s="3"/>
      <c r="G1213" s="3"/>
      <c r="H1213" s="3"/>
      <c r="I1213" s="176"/>
      <c r="J1213" s="176"/>
      <c r="K1213" s="176"/>
      <c r="L1213" s="174"/>
      <c r="M1213" s="174"/>
      <c r="N1213" s="3"/>
      <c r="O1213" s="3"/>
      <c r="P1213" s="3"/>
      <c r="Q1213" s="3"/>
      <c r="R1213" s="1"/>
      <c r="S1213" s="182"/>
      <c r="T1213" s="182"/>
      <c r="U1213" s="182"/>
      <c r="V1213" s="182"/>
      <c r="W1213" s="182"/>
      <c r="X1213" s="182"/>
      <c r="Y1213" s="182"/>
      <c r="Z1213" s="182"/>
      <c r="AA1213" s="182"/>
    </row>
    <row r="1214" customFormat="false" ht="14.6" hidden="false" customHeight="false" outlineLevel="0" collapsed="false">
      <c r="A1214" s="3"/>
      <c r="B1214" s="3"/>
      <c r="C1214" s="3"/>
      <c r="D1214" s="3"/>
      <c r="E1214" s="3"/>
      <c r="F1214" s="3"/>
      <c r="G1214" s="3"/>
      <c r="H1214" s="3"/>
      <c r="I1214" s="176"/>
      <c r="J1214" s="176"/>
      <c r="K1214" s="176"/>
      <c r="L1214" s="3"/>
      <c r="M1214" s="3"/>
      <c r="N1214" s="3"/>
      <c r="O1214" s="3"/>
      <c r="P1214" s="3"/>
      <c r="Q1214" s="3"/>
      <c r="R1214" s="1"/>
      <c r="S1214" s="182"/>
      <c r="T1214" s="182"/>
      <c r="U1214" s="182"/>
      <c r="V1214" s="182"/>
      <c r="W1214" s="182"/>
      <c r="X1214" s="182"/>
      <c r="Y1214" s="182"/>
      <c r="Z1214" s="182"/>
      <c r="AA1214" s="182"/>
    </row>
    <row r="1215" customFormat="false" ht="14.6" hidden="false" customHeight="false" outlineLevel="0" collapsed="false">
      <c r="A1215" s="3"/>
      <c r="B1215" s="3"/>
      <c r="C1215" s="3"/>
      <c r="D1215" s="3"/>
      <c r="E1215" s="3"/>
      <c r="F1215" s="3"/>
      <c r="G1215" s="3"/>
      <c r="H1215" s="3"/>
      <c r="I1215" s="176"/>
      <c r="J1215" s="176"/>
      <c r="K1215" s="176"/>
      <c r="L1215" s="3"/>
      <c r="M1215" s="3"/>
      <c r="N1215" s="3"/>
      <c r="O1215" s="3"/>
      <c r="P1215" s="3"/>
      <c r="Q1215" s="3"/>
      <c r="R1215" s="1"/>
      <c r="S1215" s="182"/>
      <c r="T1215" s="182"/>
      <c r="U1215" s="182"/>
      <c r="V1215" s="182"/>
      <c r="W1215" s="182"/>
      <c r="X1215" s="182"/>
      <c r="Y1215" s="182"/>
      <c r="Z1215" s="182"/>
      <c r="AA1215" s="182"/>
    </row>
    <row r="1216" customFormat="false" ht="14.6" hidden="false" customHeight="false" outlineLevel="0" collapsed="false">
      <c r="A1216" s="3"/>
      <c r="B1216" s="3"/>
      <c r="C1216" s="3"/>
      <c r="D1216" s="3"/>
      <c r="E1216" s="3"/>
      <c r="F1216" s="3"/>
      <c r="G1216" s="3"/>
      <c r="H1216" s="3"/>
      <c r="I1216" s="176"/>
      <c r="J1216" s="176"/>
      <c r="K1216" s="176"/>
      <c r="L1216" s="3"/>
      <c r="M1216" s="3"/>
      <c r="N1216" s="3"/>
      <c r="O1216" s="3"/>
      <c r="P1216" s="3"/>
      <c r="Q1216" s="3"/>
      <c r="R1216" s="1"/>
      <c r="S1216" s="182"/>
      <c r="T1216" s="182"/>
      <c r="U1216" s="182"/>
      <c r="V1216" s="182"/>
      <c r="W1216" s="182"/>
      <c r="X1216" s="182"/>
      <c r="Y1216" s="182"/>
      <c r="Z1216" s="182"/>
      <c r="AA1216" s="182"/>
    </row>
    <row r="1217" customFormat="false" ht="14.6" hidden="false" customHeight="false" outlineLevel="0" collapsed="false">
      <c r="A1217" s="3"/>
      <c r="B1217" s="3"/>
      <c r="C1217" s="3"/>
      <c r="D1217" s="3"/>
      <c r="E1217" s="3"/>
      <c r="F1217" s="3"/>
      <c r="G1217" s="3"/>
      <c r="H1217" s="3"/>
      <c r="I1217" s="3"/>
      <c r="J1217" s="3"/>
      <c r="K1217" s="3"/>
      <c r="L1217" s="3"/>
      <c r="M1217" s="3"/>
      <c r="N1217" s="3"/>
      <c r="O1217" s="3"/>
      <c r="P1217" s="3"/>
      <c r="Q1217" s="3"/>
      <c r="R1217" s="1"/>
    </row>
    <row r="1218" customFormat="false" ht="14.6" hidden="false" customHeight="false" outlineLevel="0" collapsed="false">
      <c r="A1218" s="157" t="s">
        <v>368</v>
      </c>
      <c r="B1218" s="157"/>
      <c r="C1218" s="3"/>
      <c r="D1218" s="3"/>
      <c r="E1218" s="3"/>
      <c r="F1218" s="3"/>
      <c r="G1218" s="3"/>
      <c r="H1218" s="3"/>
      <c r="I1218" s="3"/>
      <c r="J1218" s="3"/>
      <c r="K1218" s="3"/>
      <c r="L1218" s="3"/>
      <c r="M1218" s="3"/>
      <c r="N1218" s="3"/>
      <c r="O1218" s="3"/>
      <c r="P1218" s="3"/>
      <c r="Q1218" s="3" t="str">
        <f aca="false">IF(A1220="","",", ")</f>
        <v/>
      </c>
      <c r="R1218" s="1"/>
      <c r="S1218" s="150" t="s">
        <v>369</v>
      </c>
      <c r="T1218" s="150"/>
      <c r="U1218" s="150"/>
    </row>
    <row r="1219" customFormat="false" ht="14.6" hidden="false" customHeight="false" outlineLevel="0" collapsed="false">
      <c r="A1219" s="3" t="s">
        <v>25</v>
      </c>
      <c r="B1219" s="3" t="s">
        <v>26</v>
      </c>
      <c r="C1219" s="3" t="s">
        <v>27</v>
      </c>
      <c r="D1219" s="3" t="s">
        <v>28</v>
      </c>
      <c r="E1219" s="3" t="s">
        <v>29</v>
      </c>
      <c r="F1219" s="3" t="s">
        <v>30</v>
      </c>
      <c r="G1219" s="3" t="s">
        <v>31</v>
      </c>
      <c r="H1219" s="3"/>
      <c r="I1219" s="3" t="s">
        <v>359</v>
      </c>
      <c r="J1219" s="3"/>
      <c r="K1219" s="3"/>
      <c r="L1219" s="3"/>
      <c r="M1219" s="3"/>
      <c r="N1219" s="3"/>
      <c r="O1219" s="3"/>
      <c r="P1219" s="3"/>
      <c r="Q1219" s="3"/>
      <c r="R1219" s="1"/>
      <c r="S1219" s="182" t="str">
        <f aca="false">IF(Form!DJ74="Section 1(2)",S1204,IF(Form!DJ74="Section 1(5)",S1208,IF(Form!DJ74="Section 1(2), Section 1(5)",S1212,"")))</f>
        <v/>
      </c>
      <c r="T1219" s="182"/>
      <c r="U1219" s="182"/>
      <c r="V1219" s="182"/>
      <c r="W1219" s="182"/>
      <c r="X1219" s="182"/>
      <c r="Y1219" s="182"/>
      <c r="Z1219" s="182"/>
      <c r="AA1219" s="182"/>
    </row>
    <row r="1220" customFormat="false" ht="15" hidden="false" customHeight="true" outlineLevel="0" collapsed="false">
      <c r="A1220" s="39" t="str">
        <f aca="false">IF(Form!$B$44="","",Form!$B$44)</f>
        <v/>
      </c>
      <c r="B1220" s="39" t="str">
        <f aca="false">IF(Form!$C$44="","",Form!$C$44)</f>
        <v/>
      </c>
      <c r="C1220" s="39" t="str">
        <f aca="false">IF(Form!$D$44="","",Form!$D$44)</f>
        <v/>
      </c>
      <c r="D1220" s="39" t="str">
        <f aca="false">IF(Form!$E$44="","",Form!$E$44)</f>
        <v/>
      </c>
      <c r="E1220" s="39" t="str">
        <f aca="false">IF(Form!$F$44="","",Form!$F$44)</f>
        <v/>
      </c>
      <c r="F1220" s="39" t="str">
        <f aca="false">IF(Form!$G$44="","",Form!$G$44)</f>
        <v/>
      </c>
      <c r="G1220" s="39" t="str">
        <f aca="false">IF(Form!$H$44="","",Form!$H$44)</f>
        <v/>
      </c>
      <c r="H1220" s="3"/>
      <c r="I1220" s="171" t="str">
        <f aca="false">CONCATENATE(IF(A1220="","",A1220),IF(B1220="","",B1220),IF(C1220="","",C1220),IF(D1220="","",D1220),IF(E1220="","",E1220),IF(F1220="","",F1220),IF(G1220="","",G1220))</f>
        <v/>
      </c>
      <c r="J1220" s="171"/>
      <c r="K1220" s="171"/>
      <c r="L1220" s="171"/>
      <c r="M1220" s="171"/>
      <c r="N1220" s="171"/>
      <c r="O1220" s="171"/>
      <c r="P1220" s="113"/>
      <c r="Q1220" s="113"/>
      <c r="R1220" s="1"/>
      <c r="S1220" s="182"/>
      <c r="T1220" s="182"/>
      <c r="U1220" s="182"/>
      <c r="V1220" s="182"/>
      <c r="W1220" s="182"/>
      <c r="X1220" s="182"/>
      <c r="Y1220" s="182"/>
      <c r="Z1220" s="182"/>
      <c r="AA1220" s="182"/>
    </row>
    <row r="1221" customFormat="false" ht="14.6" hidden="false" customHeight="false" outlineLevel="0" collapsed="false">
      <c r="A1221" s="3"/>
      <c r="B1221" s="3"/>
      <c r="C1221" s="3"/>
      <c r="D1221" s="3"/>
      <c r="E1221" s="3"/>
      <c r="F1221" s="3"/>
      <c r="G1221" s="3"/>
      <c r="H1221" s="3"/>
      <c r="I1221" s="3"/>
      <c r="J1221" s="3"/>
      <c r="K1221" s="3"/>
      <c r="L1221" s="174"/>
      <c r="M1221" s="174"/>
      <c r="N1221" s="3"/>
      <c r="O1221" s="3"/>
      <c r="P1221" s="3"/>
      <c r="Q1221" s="3"/>
      <c r="R1221" s="1"/>
      <c r="S1221" s="182"/>
      <c r="T1221" s="182"/>
      <c r="U1221" s="182"/>
      <c r="V1221" s="182"/>
      <c r="W1221" s="182"/>
      <c r="X1221" s="182"/>
      <c r="Y1221" s="182"/>
      <c r="Z1221" s="182"/>
      <c r="AA1221" s="182"/>
    </row>
    <row r="1222" customFormat="false" ht="14.6" hidden="false" customHeight="false" outlineLevel="0" collapsed="false">
      <c r="A1222" s="3"/>
      <c r="B1222" s="3"/>
      <c r="C1222" s="3"/>
      <c r="D1222" s="3"/>
      <c r="E1222" s="3"/>
      <c r="F1222" s="3"/>
      <c r="G1222" s="3"/>
      <c r="H1222" s="3"/>
      <c r="I1222" s="3" t="s">
        <v>360</v>
      </c>
      <c r="J1222" s="3"/>
      <c r="K1222" s="3"/>
      <c r="L1222" s="174"/>
      <c r="M1222" s="174"/>
      <c r="N1222" s="3"/>
      <c r="O1222" s="3"/>
      <c r="P1222" s="3"/>
      <c r="Q1222" s="3"/>
      <c r="R1222" s="1"/>
      <c r="S1222" s="182"/>
      <c r="T1222" s="182"/>
      <c r="U1222" s="182"/>
      <c r="V1222" s="182"/>
      <c r="W1222" s="182"/>
      <c r="X1222" s="182"/>
      <c r="Y1222" s="182"/>
      <c r="Z1222" s="182"/>
      <c r="AA1222" s="182"/>
    </row>
    <row r="1223" customFormat="false" ht="15" hidden="false" customHeight="true" outlineLevel="0" collapsed="false">
      <c r="A1223" s="3"/>
      <c r="B1223" s="3"/>
      <c r="C1223" s="3"/>
      <c r="D1223" s="3"/>
      <c r="E1223" s="3"/>
      <c r="F1223" s="3"/>
      <c r="G1223" s="3"/>
      <c r="H1223" s="3"/>
      <c r="I1223" s="176" t="str">
        <f aca="false">CONCATENATE(IF(A1220="","",A1220),IF(A1220="","",CHAR(10)),IF(B1220="","",B1220),IF(C1220="","",C1220),IF(C1220="","",CHAR(10)),IF(D1220="","",D1220),IF(D1220="","",CHAR(10)),IF(E1220="","",E1220),IF(E1220="","",CHAR(10)),IF(F1220="","",F1220),IF(F1220="","",CHAR(10)),IF(G1220="","",G1220))</f>
        <v/>
      </c>
      <c r="J1223" s="176"/>
      <c r="K1223" s="176"/>
      <c r="L1223" s="174"/>
      <c r="M1223" s="174"/>
      <c r="N1223" s="3"/>
      <c r="O1223" s="3"/>
      <c r="P1223" s="3"/>
      <c r="Q1223" s="3"/>
      <c r="R1223" s="1"/>
      <c r="S1223" s="182"/>
      <c r="T1223" s="182"/>
      <c r="U1223" s="182"/>
      <c r="V1223" s="182"/>
      <c r="W1223" s="182"/>
      <c r="X1223" s="182"/>
      <c r="Y1223" s="182"/>
      <c r="Z1223" s="182"/>
      <c r="AA1223" s="182"/>
    </row>
    <row r="1224" customFormat="false" ht="14.6" hidden="false" customHeight="false" outlineLevel="0" collapsed="false">
      <c r="A1224" s="3"/>
      <c r="B1224" s="3"/>
      <c r="C1224" s="3"/>
      <c r="D1224" s="3"/>
      <c r="E1224" s="3"/>
      <c r="F1224" s="3"/>
      <c r="G1224" s="3"/>
      <c r="H1224" s="3"/>
      <c r="I1224" s="176"/>
      <c r="J1224" s="176"/>
      <c r="K1224" s="176"/>
      <c r="L1224" s="174"/>
      <c r="M1224" s="174"/>
      <c r="N1224" s="3"/>
      <c r="O1224" s="3"/>
      <c r="P1224" s="3"/>
      <c r="Q1224" s="3"/>
      <c r="R1224" s="1"/>
    </row>
    <row r="1225" customFormat="false" ht="14.6" hidden="false" customHeight="false" outlineLevel="0" collapsed="false">
      <c r="A1225" s="3"/>
      <c r="B1225" s="3"/>
      <c r="C1225" s="3"/>
      <c r="D1225" s="3"/>
      <c r="E1225" s="3"/>
      <c r="F1225" s="3"/>
      <c r="G1225" s="3"/>
      <c r="H1225" s="3"/>
      <c r="I1225" s="176"/>
      <c r="J1225" s="176"/>
      <c r="K1225" s="176"/>
      <c r="L1225" s="174"/>
      <c r="M1225" s="174"/>
      <c r="N1225" s="3"/>
      <c r="O1225" s="3"/>
      <c r="P1225" s="3"/>
      <c r="Q1225" s="3"/>
      <c r="R1225" s="1"/>
      <c r="S1225" s="150" t="s">
        <v>370</v>
      </c>
      <c r="T1225" s="150"/>
      <c r="U1225" s="150"/>
      <c r="V1225" s="183" t="str">
        <f aca="true">IF(OFFSET(INDIRECT(A1184),53,5,1,1)="No","DELETE THIS PAGE WHEN MADE INTO PDF!","")</f>
        <v>DELETE THIS PAGE WHEN MADE INTO PDF!</v>
      </c>
      <c r="W1225" s="183"/>
      <c r="X1225" s="183"/>
      <c r="Y1225" s="183"/>
      <c r="Z1225" s="183"/>
      <c r="AA1225" s="183"/>
    </row>
    <row r="1226" customFormat="false" ht="14.6" hidden="false" customHeight="false" outlineLevel="0" collapsed="false">
      <c r="A1226" s="3"/>
      <c r="B1226" s="3"/>
      <c r="C1226" s="3"/>
      <c r="D1226" s="3"/>
      <c r="E1226" s="3"/>
      <c r="F1226" s="3"/>
      <c r="G1226" s="3"/>
      <c r="H1226" s="3"/>
      <c r="I1226" s="176"/>
      <c r="J1226" s="176"/>
      <c r="K1226" s="176"/>
      <c r="L1226" s="3"/>
      <c r="M1226" s="3"/>
      <c r="N1226" s="3"/>
      <c r="O1226" s="3"/>
      <c r="P1226" s="3"/>
      <c r="Q1226" s="3"/>
      <c r="R1226" s="1"/>
      <c r="S1226" s="150" t="s">
        <v>371</v>
      </c>
      <c r="T1226" s="150"/>
      <c r="U1226" s="150"/>
      <c r="V1226" s="183" t="str">
        <f aca="true">IF(OFFSET(INDIRECT(A1184),62,5,1,1)="No","DELETE THIS PAGE WHEN MADE INTO PDF!","")</f>
        <v>DELETE THIS PAGE WHEN MADE INTO PDF!</v>
      </c>
      <c r="W1226" s="183"/>
      <c r="X1226" s="183"/>
      <c r="Y1226" s="183"/>
      <c r="Z1226" s="183"/>
      <c r="AA1226" s="183"/>
    </row>
    <row r="1227" customFormat="false" ht="14.6" hidden="false" customHeight="false" outlineLevel="0" collapsed="false">
      <c r="A1227" s="3"/>
      <c r="B1227" s="3"/>
      <c r="C1227" s="3"/>
      <c r="D1227" s="3"/>
      <c r="E1227" s="3"/>
      <c r="F1227" s="3"/>
      <c r="G1227" s="3"/>
      <c r="H1227" s="3"/>
      <c r="I1227" s="176"/>
      <c r="J1227" s="176"/>
      <c r="K1227" s="176"/>
      <c r="L1227" s="3"/>
      <c r="M1227" s="3"/>
      <c r="N1227" s="3"/>
      <c r="O1227" s="3"/>
      <c r="P1227" s="3"/>
      <c r="Q1227" s="3"/>
      <c r="R1227" s="1"/>
      <c r="S1227" s="150" t="s">
        <v>372</v>
      </c>
      <c r="T1227" s="150"/>
      <c r="U1227" s="150"/>
      <c r="V1227" s="183" t="str">
        <f aca="true">IF(OFFSET(INDIRECT(A1184),82,5,1,1)="No","DELETE THIS PAGE WHEN MADE INTO PDF!","")</f>
        <v>DELETE THIS PAGE WHEN MADE INTO PDF!</v>
      </c>
      <c r="W1227" s="183"/>
      <c r="X1227" s="183"/>
      <c r="Y1227" s="183"/>
      <c r="Z1227" s="183"/>
      <c r="AA1227" s="183"/>
    </row>
    <row r="1228" customFormat="false" ht="14.6" hidden="false" customHeight="false" outlineLevel="0" collapsed="false">
      <c r="A1228" s="3"/>
      <c r="B1228" s="3"/>
      <c r="C1228" s="3"/>
      <c r="D1228" s="3"/>
      <c r="E1228" s="3"/>
      <c r="F1228" s="3"/>
      <c r="G1228" s="3"/>
      <c r="H1228" s="3"/>
      <c r="I1228" s="176"/>
      <c r="J1228" s="176"/>
      <c r="K1228" s="176"/>
      <c r="L1228" s="3"/>
      <c r="M1228" s="3"/>
      <c r="N1228" s="3"/>
      <c r="O1228" s="3"/>
      <c r="P1228" s="3"/>
      <c r="Q1228" s="3"/>
      <c r="R1228" s="1"/>
      <c r="S1228" s="39" t="str">
        <f aca="true">IF(OFFSET(INDIRECT(A1184),2,0,1,1)="","",OFFSET(INDIRECT(A1184),2,0,1,1))</f>
        <v/>
      </c>
      <c r="T1228" s="39" t="str">
        <f aca="true">IF(OFFSET(INDIRECT(A1184),2,1,1,1)="","",OFFSET(INDIRECT(A1184),2,1,1,1))</f>
        <v/>
      </c>
      <c r="U1228" s="3" t="str">
        <f aca="false">LEFT(T1228,1)</f>
        <v/>
      </c>
      <c r="V1228" s="39" t="str">
        <f aca="true">IF(OFFSET(INDIRECT(A1184),2,2,1,1)="","",OFFSET(INDIRECT(A1184),2,2,1,1))</f>
        <v/>
      </c>
      <c r="W1228" s="39" t="str">
        <f aca="true">IF(OFFSET(INDIRECT(A1184),2,3,1,1)="","",OFFSET(INDIRECT(A1184),2,3,1,1))</f>
        <v/>
      </c>
      <c r="X1228" s="3" t="str">
        <f aca="false">IF(B1187="Company",W1228,CONCATENATE(S1228,P1186," ",T1228," ",W1228))</f>
        <v>  </v>
      </c>
      <c r="Y1228" s="3"/>
      <c r="Z1228" s="3" t="str">
        <f aca="false">IF(B1187="Company",W1228,CONCATENATE(S1228," ",U1228," ",W1228))</f>
        <v>  </v>
      </c>
      <c r="AA1228" s="3"/>
      <c r="AB1228" s="3"/>
      <c r="AC1228" s="3" t="str">
        <f aca="false">IF(B1187="Company",W1228,CONCATENATE(S1228,P1186," ",U1228,P1186," ",W1228))</f>
        <v>  </v>
      </c>
      <c r="AD1228" s="3"/>
      <c r="AE1228" s="3" t="str">
        <f aca="false">IF(B1187="Company",W1228,CONCATENATE(T1228," ",V1228," ",W1228))</f>
        <v>  </v>
      </c>
      <c r="AF1228" s="3" t="str">
        <f aca="false">UPPER(AE1228)</f>
        <v>  </v>
      </c>
      <c r="AG1228" s="3"/>
      <c r="AH1228" s="3" t="str">
        <f aca="false">IF(B1187="Company",W1228,CONCATENATE(S1228,P1186," ",W1228))</f>
        <v> </v>
      </c>
      <c r="AI1228" s="3"/>
      <c r="AJ1228" s="1"/>
    </row>
    <row r="1229" customFormat="false" ht="14.6" hidden="false" customHeight="false" outlineLevel="0" collapsed="false">
      <c r="A1229" s="3"/>
      <c r="B1229" s="3"/>
      <c r="C1229" s="3"/>
      <c r="D1229" s="3"/>
      <c r="E1229" s="3"/>
      <c r="F1229" s="3"/>
      <c r="G1229" s="3"/>
      <c r="H1229" s="3"/>
      <c r="I1229" s="174"/>
      <c r="J1229" s="174"/>
      <c r="K1229" s="174"/>
      <c r="L1229" s="3"/>
      <c r="M1229" s="3"/>
      <c r="N1229" s="3"/>
      <c r="O1229" s="3"/>
      <c r="P1229" s="3"/>
      <c r="Q1229" s="3"/>
      <c r="R1229" s="1"/>
      <c r="S1229" s="39" t="str">
        <f aca="true">IF(OFFSET(INDIRECT(A1184),3,0,1,1)="","",OFFSET(INDIRECT(A1184),3,0,1,1))</f>
        <v/>
      </c>
      <c r="T1229" s="39" t="str">
        <f aca="true">IF(OFFSET(INDIRECT(A1184),3,1,1,1)="","",OFFSET(INDIRECT(A1184),3,1,1,1))</f>
        <v/>
      </c>
      <c r="U1229" s="3" t="str">
        <f aca="false">LEFT(T1229,1)</f>
        <v/>
      </c>
      <c r="V1229" s="39" t="str">
        <f aca="true">IF(OFFSET(INDIRECT(A1184),3,2,1,1)="","",OFFSET(INDIRECT(A1184),3,2,1,1))</f>
        <v/>
      </c>
      <c r="W1229" s="39" t="str">
        <f aca="true">IF(OFFSET(INDIRECT(A1184),3,3,1,1)="","",OFFSET(INDIRECT(A1184),3,3,1,1))</f>
        <v/>
      </c>
      <c r="X1229" s="3" t="str">
        <f aca="false">IF(W1229="","",CONCATENATE(S1229,P1186," ",T1229," ",W1229))</f>
        <v/>
      </c>
      <c r="Y1229" s="3"/>
      <c r="Z1229" s="3" t="str">
        <f aca="false">IF(W1229="","",CONCATENATE(" ",Q1212," ",S1229," ",U1229," ",W1229))</f>
        <v/>
      </c>
      <c r="AA1229" s="3"/>
      <c r="AB1229" s="3"/>
      <c r="AC1229" s="3" t="str">
        <f aca="false">IF(W1229="","",IF(W1230="",CONCATENATE(" ",$Q$39," ",S1229,$P$38," ",U1229,$P$38," ",W1229),CONCATENATE(", ",S1229,$P$38," ",U1229,$P$38," ",W1229)))</f>
        <v/>
      </c>
      <c r="AD1229" s="3"/>
      <c r="AE1229" s="3" t="str">
        <f aca="false">IF(W1229="","",CONCATENATE(" ",Q1187," ",T1229," ",V1229," ",W1229))</f>
        <v/>
      </c>
      <c r="AF1229" s="3" t="str">
        <f aca="false">UPPER(AE1229)</f>
        <v/>
      </c>
      <c r="AG1229" s="3"/>
      <c r="AH1229" s="3" t="str">
        <f aca="false">IF(W1229="","",IF(W1230="",CONCATENATE(" ",Q1187," ",S1229,P1186," ",W1229),CONCATENATE(", ",S1229,P1186," ",W1229)))</f>
        <v/>
      </c>
      <c r="AI1229" s="3"/>
      <c r="AJ1229" s="1"/>
    </row>
    <row r="1230" customFormat="false" ht="14.6" hidden="false" customHeight="false" outlineLevel="0" collapsed="false">
      <c r="A1230" s="157" t="s">
        <v>373</v>
      </c>
      <c r="B1230" s="157"/>
      <c r="C1230" s="3"/>
      <c r="D1230" s="3"/>
      <c r="E1230" s="3"/>
      <c r="F1230" s="3"/>
      <c r="G1230" s="3"/>
      <c r="H1230" s="3"/>
      <c r="I1230" s="3"/>
      <c r="J1230" s="3"/>
      <c r="K1230" s="3"/>
      <c r="L1230" s="3"/>
      <c r="M1230" s="3"/>
      <c r="N1230" s="3"/>
      <c r="O1230" s="3"/>
      <c r="P1230" s="3"/>
      <c r="Q1230" s="3" t="str">
        <f aca="false">IF(A1232="","",", ")</f>
        <v/>
      </c>
      <c r="R1230" s="1"/>
      <c r="S1230" s="39" t="str">
        <f aca="true">IF(OFFSET(INDIRECT(A1184),4,0,1,1)="","",OFFSET(INDIRECT(A1184),4,0,1,1))</f>
        <v/>
      </c>
      <c r="T1230" s="39" t="str">
        <f aca="true">IF(OFFSET(INDIRECT(A1184),4,1,1,1)="","",OFFSET(INDIRECT(A1184),4,1,1,1))</f>
        <v/>
      </c>
      <c r="U1230" s="3" t="str">
        <f aca="false">LEFT(T1230,1)</f>
        <v/>
      </c>
      <c r="V1230" s="39" t="str">
        <f aca="true">IF(OFFSET(INDIRECT(A1184),4,2,1,1)="","",OFFSET(INDIRECT(A1184),4,2,1,1))</f>
        <v/>
      </c>
      <c r="W1230" s="39" t="str">
        <f aca="true">IF(OFFSET(INDIRECT(A1184),4,3,1,1)="","",OFFSET(INDIRECT(A1184),4,3,1,1))</f>
        <v/>
      </c>
      <c r="X1230" s="3" t="str">
        <f aca="false">IF(W1230="","",CONCATENATE(S1230,P1186," ",T1230," ",W1230))</f>
        <v/>
      </c>
      <c r="Y1230" s="3"/>
      <c r="Z1230" s="3" t="str">
        <f aca="false">IF(W1230="","",CONCATENATE(" ",Q1212," ",S1230," ",U1230," ",W1230))</f>
        <v/>
      </c>
      <c r="AA1230" s="3"/>
      <c r="AB1230" s="3"/>
      <c r="AC1230" s="3" t="str">
        <f aca="false">IF(W1230="","",IF(W1231="",CONCATENATE(" ",Q1187," ",S1230,P1186," ",U1230,P1186," ",W1230),CONCATENATE(", ",S1230,P1186," ",U1230,P1186," ",W1230)))</f>
        <v/>
      </c>
      <c r="AD1230" s="3"/>
      <c r="AE1230" s="3" t="str">
        <f aca="false">IF(W1230="","",CONCATENATE(" ",Q1187," ",T1230," ",V1230," ",W1230))</f>
        <v/>
      </c>
      <c r="AF1230" s="3" t="str">
        <f aca="false">UPPER(AE1230)</f>
        <v/>
      </c>
      <c r="AG1230" s="3"/>
      <c r="AH1230" s="3" t="str">
        <f aca="false">IF(W1230="","",IF(W1231="",CONCATENATE(" ",Q1187," ",S1230,P1186," ",W1230),CONCATENATE(", ",S1230,P1186," ",W1230)))</f>
        <v/>
      </c>
      <c r="AI1230" s="3"/>
      <c r="AJ1230" s="1"/>
    </row>
    <row r="1231" customFormat="false" ht="14.6" hidden="false" customHeight="false" outlineLevel="0" collapsed="false">
      <c r="A1231" s="3" t="s">
        <v>25</v>
      </c>
      <c r="B1231" s="3" t="s">
        <v>26</v>
      </c>
      <c r="C1231" s="3" t="s">
        <v>27</v>
      </c>
      <c r="D1231" s="3" t="s">
        <v>28</v>
      </c>
      <c r="E1231" s="3" t="s">
        <v>29</v>
      </c>
      <c r="F1231" s="3" t="s">
        <v>30</v>
      </c>
      <c r="G1231" s="3" t="s">
        <v>31</v>
      </c>
      <c r="H1231" s="3"/>
      <c r="I1231" s="3" t="s">
        <v>359</v>
      </c>
      <c r="J1231" s="3"/>
      <c r="K1231" s="3"/>
      <c r="L1231" s="3"/>
      <c r="M1231" s="3"/>
      <c r="N1231" s="3"/>
      <c r="O1231" s="3"/>
      <c r="P1231" s="3"/>
      <c r="Q1231" s="3"/>
      <c r="R1231" s="1"/>
      <c r="S1231" s="39" t="str">
        <f aca="true">IF(OFFSET(INDIRECT(A1184),5,0,1,1)="","",OFFSET(INDIRECT(A1184),5,0,1,1))</f>
        <v/>
      </c>
      <c r="T1231" s="39" t="str">
        <f aca="true">IF(OFFSET(INDIRECT(A1184),5,1,1,1)="","",OFFSET(INDIRECT(A1184),5,1,1,1))</f>
        <v/>
      </c>
      <c r="U1231" s="3" t="str">
        <f aca="false">LEFT(T1231,1)</f>
        <v/>
      </c>
      <c r="V1231" s="39" t="str">
        <f aca="true">IF(OFFSET(INDIRECT(A1184),5,2,1,1)="","",OFFSET(INDIRECT(A1184),5,2,1,1))</f>
        <v/>
      </c>
      <c r="W1231" s="39" t="str">
        <f aca="true">IF(OFFSET(INDIRECT(A1184),5,3,1,1)="","",OFFSET(INDIRECT(A1184),5,3,1,1))</f>
        <v/>
      </c>
      <c r="X1231" s="3" t="str">
        <f aca="false">IF(W1231="","",CONCATENATE(S1231,P1186," ",T1231," ",W1231))</f>
        <v/>
      </c>
      <c r="Y1231" s="3"/>
      <c r="Z1231" s="3" t="str">
        <f aca="false">IF(W1231="","",CONCATENATE(" ",Q1212," ",S1231," ",U1231," ",W1231))</f>
        <v/>
      </c>
      <c r="AA1231" s="3"/>
      <c r="AB1231" s="3"/>
      <c r="AC1231" s="3" t="str">
        <f aca="false">IF(W1231="","",IF(W1232="",CONCATENATE(" ",Q1187," ",S1231,P1186," ",U1231,P1186," ",W1231),CONCATENATE(", ",S1231,P1186," ",U1231,P1186," ",W1231)))</f>
        <v/>
      </c>
      <c r="AD1231" s="3"/>
      <c r="AE1231" s="3" t="str">
        <f aca="false">IF(W1231="","",CONCATENATE(" ",Q1187," ",T1231," ",V1231," ",W1231))</f>
        <v/>
      </c>
      <c r="AF1231" s="3" t="str">
        <f aca="false">UPPER(AE1231)</f>
        <v/>
      </c>
      <c r="AG1231" s="3"/>
      <c r="AH1231" s="3" t="str">
        <f aca="false">IF(W1231="","",IF(W1232="",CONCATENATE(" ",Q1187," ",S1231,P1186," ",W1231),CONCATENATE(", ",S1231,P1186," ",W1231)))</f>
        <v/>
      </c>
      <c r="AI1231" s="3"/>
      <c r="AJ1231" s="1"/>
    </row>
    <row r="1232" customFormat="false" ht="15" hidden="false" customHeight="true" outlineLevel="0" collapsed="false">
      <c r="A1232" s="39" t="str">
        <f aca="false">IF(Form!$B$61="","",Form!$B$61)</f>
        <v/>
      </c>
      <c r="B1232" s="39" t="str">
        <f aca="false">IF(Form!$C$61="","",Form!$C$61)</f>
        <v/>
      </c>
      <c r="C1232" s="39" t="str">
        <f aca="false">IF(Form!$D$61="","",Form!$D$61)</f>
        <v/>
      </c>
      <c r="D1232" s="39" t="str">
        <f aca="false">IF(Form!$E$61="","",Form!$E$61)</f>
        <v/>
      </c>
      <c r="E1232" s="39" t="str">
        <f aca="false">IF(Form!$F$61="","",Form!$F$61)</f>
        <v/>
      </c>
      <c r="F1232" s="39" t="str">
        <f aca="false">IF(Form!$G$61="","",Form!$G$61)</f>
        <v/>
      </c>
      <c r="G1232" s="39" t="str">
        <f aca="false">IF(Form!$H$61="","",Form!$H$61)</f>
        <v/>
      </c>
      <c r="H1232" s="3"/>
      <c r="I1232" s="171" t="str">
        <f aca="false">CONCATENATE(IF(A1232="","",A1232),IF(B1232="","",B1232),IF(C1232="","",C1232),IF(D1232="","",D1232),IF(E1232="","",E1232),IF(F1232="","",F1232),IF(G1232="","",G1232))</f>
        <v/>
      </c>
      <c r="J1232" s="171"/>
      <c r="K1232" s="171"/>
      <c r="L1232" s="171"/>
      <c r="M1232" s="171"/>
      <c r="N1232" s="171"/>
      <c r="O1232" s="171"/>
      <c r="P1232" s="113"/>
      <c r="Q1232" s="113"/>
      <c r="R1232" s="1"/>
      <c r="S1232" s="39" t="str">
        <f aca="true">IF(OFFSET(INDIRECT(A1184),6,0,1,1)="","",OFFSET(INDIRECT(A1184),6,0,1,1))</f>
        <v/>
      </c>
      <c r="T1232" s="39" t="str">
        <f aca="true">IF(OFFSET(INDIRECT(A1184),6,1,1,1)="","",OFFSET(INDIRECT(A1184),6,1,1,1))</f>
        <v/>
      </c>
      <c r="U1232" s="3" t="str">
        <f aca="false">LEFT(T1232,1)</f>
        <v/>
      </c>
      <c r="V1232" s="39" t="str">
        <f aca="true">IF(OFFSET(INDIRECT(A1184),6,2,1,1)="","",OFFSET(INDIRECT(A1184),6,2,1,1))</f>
        <v/>
      </c>
      <c r="W1232" s="39" t="str">
        <f aca="true">IF(OFFSET(INDIRECT(A1184),6,3,1,1)="","",OFFSET(INDIRECT(A1184),6,3,1,1))</f>
        <v/>
      </c>
      <c r="X1232" s="3" t="str">
        <f aca="false">IF(W1232="","",CONCATENATE(S1232,P1186," ",T1232," ",W1232))</f>
        <v/>
      </c>
      <c r="Y1232" s="3"/>
      <c r="Z1232" s="3" t="str">
        <f aca="false">IF(W1232="","",CONCATENATE(" ",Q1212," ",S1232," ",U1232," ",W1232))</f>
        <v/>
      </c>
      <c r="AA1232" s="3"/>
      <c r="AB1232" s="3"/>
      <c r="AC1232" s="3" t="str">
        <f aca="false">IF(W1232="","",IF(W1233="",CONCATENATE(" ",Q1187," ",S1232,P1186," ",U1232,P1186," ",W1232),CONCATENATE(", ",S1232,P1186," ",U1232,P1186," ",W1232)))</f>
        <v/>
      </c>
      <c r="AD1232" s="3"/>
      <c r="AE1232" s="3" t="str">
        <f aca="false">IF(W1232="","",CONCATENATE(" ",Q1187," ",T1232," ",V1232," ",W1232))</f>
        <v/>
      </c>
      <c r="AF1232" s="3" t="str">
        <f aca="false">UPPER(AE1232)</f>
        <v/>
      </c>
      <c r="AG1232" s="3"/>
      <c r="AH1232" s="3" t="str">
        <f aca="false">IF(W1232="","",IF(W1233="",CONCATENATE(" ",Q1187," ",S1232,P1186," ",W1232),CONCATENATE(", ",S1232,P1186," ",W1232)))</f>
        <v/>
      </c>
      <c r="AI1232" s="3"/>
      <c r="AJ1232" s="1"/>
    </row>
    <row r="1233" customFormat="false" ht="14.6" hidden="false" customHeight="false" outlineLevel="0" collapsed="false">
      <c r="A1233" s="3"/>
      <c r="B1233" s="3"/>
      <c r="C1233" s="3"/>
      <c r="D1233" s="3"/>
      <c r="E1233" s="3"/>
      <c r="F1233" s="3"/>
      <c r="G1233" s="3"/>
      <c r="H1233" s="3"/>
      <c r="I1233" s="3"/>
      <c r="J1233" s="3"/>
      <c r="K1233" s="3"/>
      <c r="L1233" s="174"/>
      <c r="M1233" s="174"/>
      <c r="N1233" s="3"/>
      <c r="O1233" s="3"/>
      <c r="P1233" s="3"/>
      <c r="Q1233" s="3"/>
      <c r="R1233" s="1"/>
      <c r="S1233" s="184" t="str">
        <f aca="true">IF(OFFSET(INDIRECT(A1184),55,0,1,1)="","",OFFSET(INDIRECT(A1184),55,0,1,1))</f>
        <v/>
      </c>
      <c r="T1233" s="184"/>
    </row>
    <row r="1234" customFormat="false" ht="14.6" hidden="false" customHeight="false" outlineLevel="0" collapsed="false">
      <c r="A1234" s="3"/>
      <c r="B1234" s="3"/>
      <c r="C1234" s="3"/>
      <c r="D1234" s="3"/>
      <c r="E1234" s="3"/>
      <c r="F1234" s="3"/>
      <c r="G1234" s="3"/>
      <c r="H1234" s="3"/>
      <c r="I1234" s="3" t="s">
        <v>360</v>
      </c>
      <c r="J1234" s="3"/>
      <c r="K1234" s="3"/>
      <c r="L1234" s="174"/>
      <c r="M1234" s="174"/>
      <c r="N1234" s="3"/>
      <c r="O1234" s="3"/>
      <c r="P1234" s="3"/>
      <c r="Q1234" s="3"/>
      <c r="R1234" s="1"/>
      <c r="S1234" s="184" t="str">
        <f aca="true">IF(OFFSET(INDIRECT(A1184),63,3,1,1)="","",OFFSET(INDIRECT(A1184),63,3,1,1))</f>
        <v/>
      </c>
      <c r="T1234" s="184"/>
    </row>
    <row r="1235" customFormat="false" ht="15" hidden="false" customHeight="true" outlineLevel="0" collapsed="false">
      <c r="A1235" s="3"/>
      <c r="B1235" s="3"/>
      <c r="C1235" s="3"/>
      <c r="D1235" s="3"/>
      <c r="E1235" s="3"/>
      <c r="F1235" s="3"/>
      <c r="G1235" s="3"/>
      <c r="H1235" s="3"/>
      <c r="I1235" s="176" t="str">
        <f aca="false">CONCATENATE(IF(A1232="","",A1232),IF(A1232="","",CHAR(10)),IF(B1232="","",B1232),IF(C1232="","",C1232),IF(C1232="","",CHAR(10)),IF(D1232="","",D1232),IF(D1232="","",CHAR(10)),IF(E1232="","",E1232),IF(E1232="","",CHAR(10)),IF(F1232="","",F1232),IF(F1232="","",CHAR(10)),IF(G1232="","",G1232))</f>
        <v/>
      </c>
      <c r="J1235" s="176"/>
      <c r="K1235" s="176"/>
      <c r="L1235" s="174"/>
      <c r="M1235" s="174"/>
      <c r="N1235" s="3"/>
      <c r="O1235" s="3"/>
      <c r="P1235" s="3"/>
      <c r="Q1235" s="3"/>
      <c r="R1235" s="1"/>
      <c r="S1235" s="184" t="str">
        <f aca="true">IF(OFFSET(INDIRECT(A1184),83,5,1,1)="","",OFFSET(INDIRECT(A1184),83,5,1,1))</f>
        <v/>
      </c>
      <c r="T1235" s="184"/>
    </row>
    <row r="1236" customFormat="false" ht="14.6" hidden="false" customHeight="false" outlineLevel="0" collapsed="false">
      <c r="A1236" s="3"/>
      <c r="B1236" s="3"/>
      <c r="C1236" s="3"/>
      <c r="D1236" s="3"/>
      <c r="E1236" s="3"/>
      <c r="F1236" s="3"/>
      <c r="G1236" s="3"/>
      <c r="H1236" s="3"/>
      <c r="I1236" s="176"/>
      <c r="J1236" s="176"/>
      <c r="K1236" s="176"/>
      <c r="L1236" s="174"/>
      <c r="M1236" s="174"/>
      <c r="N1236" s="3"/>
      <c r="O1236" s="3"/>
      <c r="P1236" s="3"/>
      <c r="Q1236" s="3"/>
      <c r="R1236" s="1"/>
      <c r="S1236" s="184"/>
      <c r="T1236" s="184"/>
    </row>
    <row r="1237" customFormat="false" ht="14.6" hidden="false" customHeight="false" outlineLevel="0" collapsed="false">
      <c r="A1237" s="3"/>
      <c r="B1237" s="3"/>
      <c r="C1237" s="3"/>
      <c r="D1237" s="3"/>
      <c r="E1237" s="3"/>
      <c r="F1237" s="3"/>
      <c r="G1237" s="3"/>
      <c r="H1237" s="3"/>
      <c r="I1237" s="176"/>
      <c r="J1237" s="176"/>
      <c r="K1237" s="176"/>
      <c r="L1237" s="174"/>
      <c r="M1237" s="174"/>
      <c r="N1237" s="3"/>
      <c r="O1237" s="3"/>
      <c r="P1237" s="3"/>
      <c r="Q1237" s="3"/>
      <c r="R1237" s="1"/>
      <c r="S1237" s="185" t="str">
        <f aca="false">CONCATENATE(IF(S1233="","",CONCATENATE(S1233,", ")),IF(S1234="","",CONCATENATE(S1234,", ")),IF(S1235="","",CONCATENATE(S1235,", ")))</f>
        <v/>
      </c>
      <c r="T1237" s="185"/>
      <c r="U1237" s="185"/>
      <c r="V1237" s="185"/>
      <c r="W1237" s="185"/>
      <c r="X1237" s="185"/>
    </row>
    <row r="1238" customFormat="false" ht="14.6" hidden="false" customHeight="false" outlineLevel="0" collapsed="false">
      <c r="A1238" s="3"/>
      <c r="B1238" s="3"/>
      <c r="C1238" s="3"/>
      <c r="D1238" s="3"/>
      <c r="E1238" s="3"/>
      <c r="F1238" s="3"/>
      <c r="G1238" s="3"/>
      <c r="H1238" s="3"/>
      <c r="I1238" s="176"/>
      <c r="J1238" s="176"/>
      <c r="K1238" s="176"/>
      <c r="L1238" s="3"/>
      <c r="M1238" s="3"/>
      <c r="N1238" s="3"/>
      <c r="O1238" s="3"/>
      <c r="P1238" s="3"/>
      <c r="Q1238" s="3"/>
      <c r="R1238" s="1"/>
    </row>
    <row r="1239" customFormat="false" ht="14.6" hidden="false" customHeight="false" outlineLevel="0" collapsed="false">
      <c r="A1239" s="3"/>
      <c r="B1239" s="3"/>
      <c r="C1239" s="3"/>
      <c r="D1239" s="3"/>
      <c r="E1239" s="3"/>
      <c r="F1239" s="3"/>
      <c r="G1239" s="3"/>
      <c r="H1239" s="3"/>
      <c r="I1239" s="176"/>
      <c r="J1239" s="176"/>
      <c r="K1239" s="176"/>
      <c r="L1239" s="3"/>
      <c r="M1239" s="3"/>
      <c r="N1239" s="3"/>
      <c r="O1239" s="3"/>
      <c r="P1239" s="3"/>
      <c r="Q1239" s="3"/>
      <c r="R1239" s="1"/>
    </row>
    <row r="1240" customFormat="false" ht="14.6" hidden="false" customHeight="false" outlineLevel="0" collapsed="false">
      <c r="A1240" s="3"/>
      <c r="B1240" s="3"/>
      <c r="C1240" s="3"/>
      <c r="D1240" s="3"/>
      <c r="E1240" s="3"/>
      <c r="F1240" s="3"/>
      <c r="G1240" s="3"/>
      <c r="H1240" s="3"/>
      <c r="I1240" s="176"/>
      <c r="J1240" s="176"/>
      <c r="K1240" s="176"/>
      <c r="L1240" s="3"/>
      <c r="M1240" s="3"/>
      <c r="N1240" s="3"/>
      <c r="O1240" s="3"/>
      <c r="P1240" s="3"/>
      <c r="Q1240" s="3"/>
      <c r="R1240" s="1"/>
    </row>
    <row r="1241" customFormat="false" ht="14.6" hidden="false" customHeight="false" outlineLevel="0" collapsed="false">
      <c r="A1241" s="3"/>
      <c r="B1241" s="3"/>
      <c r="C1241" s="3"/>
      <c r="D1241" s="3"/>
      <c r="E1241" s="3"/>
      <c r="F1241" s="3"/>
      <c r="G1241" s="3"/>
      <c r="H1241" s="3"/>
      <c r="I1241" s="174"/>
      <c r="J1241" s="174"/>
      <c r="K1241" s="174"/>
      <c r="L1241" s="3"/>
      <c r="M1241" s="3"/>
      <c r="N1241" s="3"/>
      <c r="O1241" s="3"/>
      <c r="P1241" s="3"/>
      <c r="Q1241" s="3"/>
      <c r="R1241" s="1"/>
    </row>
    <row r="1242" customFormat="false" ht="14.6" hidden="false" customHeight="false" outlineLevel="0" collapsed="false">
      <c r="A1242" s="157" t="s">
        <v>374</v>
      </c>
      <c r="B1242" s="157"/>
      <c r="C1242" s="3"/>
      <c r="D1242" s="3"/>
      <c r="E1242" s="3"/>
      <c r="F1242" s="3"/>
      <c r="G1242" s="3"/>
      <c r="H1242" s="3"/>
      <c r="I1242" s="3"/>
      <c r="J1242" s="3"/>
      <c r="K1242" s="3"/>
      <c r="L1242" s="3"/>
      <c r="M1242" s="3"/>
      <c r="N1242" s="3"/>
      <c r="O1242" s="3"/>
      <c r="P1242" s="3"/>
      <c r="Q1242" s="3" t="str">
        <f aca="false">IF(A1244="","",", ")</f>
        <v>,</v>
      </c>
      <c r="R1242" s="1"/>
    </row>
    <row r="1243" customFormat="false" ht="14.6" hidden="false" customHeight="false" outlineLevel="0" collapsed="false">
      <c r="A1243" s="3" t="s">
        <v>25</v>
      </c>
      <c r="B1243" s="3" t="s">
        <v>26</v>
      </c>
      <c r="C1243" s="3" t="s">
        <v>27</v>
      </c>
      <c r="D1243" s="3" t="s">
        <v>28</v>
      </c>
      <c r="E1243" s="3" t="s">
        <v>29</v>
      </c>
      <c r="F1243" s="3" t="s">
        <v>30</v>
      </c>
      <c r="G1243" s="3" t="s">
        <v>31</v>
      </c>
      <c r="H1243" s="3"/>
      <c r="I1243" s="3" t="s">
        <v>359</v>
      </c>
      <c r="J1243" s="3"/>
      <c r="K1243" s="3"/>
      <c r="L1243" s="3"/>
      <c r="M1243" s="3"/>
      <c r="N1243" s="3"/>
      <c r="O1243" s="3"/>
      <c r="P1243" s="3"/>
      <c r="Q1243" s="3"/>
      <c r="R1243" s="1"/>
    </row>
    <row r="1244" customFormat="false" ht="15" hidden="false" customHeight="true" outlineLevel="0" collapsed="false">
      <c r="A1244" s="39" t="str">
        <f aca="false">IF(Form!$B$65="","",Form!$B$65)</f>
        <v>Third Surveyor</v>
      </c>
      <c r="B1244" s="39" t="str">
        <f aca="false">IF(Form!$C$65="","",Form!$C$65)</f>
        <v/>
      </c>
      <c r="C1244" s="39" t="str">
        <f aca="false">IF(Form!$D$65="","",Form!$D$65)</f>
        <v/>
      </c>
      <c r="D1244" s="39" t="str">
        <f aca="false">IF(Form!$E$65="","",Form!$E$65)</f>
        <v/>
      </c>
      <c r="E1244" s="39" t="str">
        <f aca="false">IF(Form!$F$65="","",Form!$F$65)</f>
        <v/>
      </c>
      <c r="F1244" s="39" t="str">
        <f aca="false">IF(Form!$G$65="","",Form!$G$65)</f>
        <v/>
      </c>
      <c r="G1244" s="39" t="str">
        <f aca="false">IF(Form!$H$65="","",Form!$H$65)</f>
        <v/>
      </c>
      <c r="H1244" s="3"/>
      <c r="I1244" s="171" t="str">
        <f aca="false">CONCATENATE(IF(A1244="","",A1244),IF(B1244="","",B1244),IF(C1244="","",C1244),IF(D1244="","",D1244),IF(E1244="","",E1244),IF(F1244="","",F1244),IF(G1244="","",G1244))</f>
        <v>Third Surveyor</v>
      </c>
      <c r="J1244" s="171"/>
      <c r="K1244" s="171"/>
      <c r="L1244" s="171"/>
      <c r="M1244" s="171"/>
      <c r="N1244" s="171"/>
      <c r="O1244" s="171"/>
      <c r="P1244" s="113"/>
      <c r="Q1244" s="113"/>
      <c r="R1244" s="1"/>
    </row>
    <row r="1245" customFormat="false" ht="14.6" hidden="false" customHeight="false" outlineLevel="0" collapsed="false">
      <c r="A1245" s="3"/>
      <c r="B1245" s="3"/>
      <c r="C1245" s="3"/>
      <c r="D1245" s="3"/>
      <c r="E1245" s="3"/>
      <c r="F1245" s="3"/>
      <c r="G1245" s="3"/>
      <c r="H1245" s="3"/>
      <c r="I1245" s="3"/>
      <c r="J1245" s="3"/>
      <c r="K1245" s="3"/>
      <c r="L1245" s="174"/>
      <c r="M1245" s="174"/>
      <c r="N1245" s="3"/>
      <c r="O1245" s="3"/>
      <c r="P1245" s="3"/>
      <c r="Q1245" s="3"/>
      <c r="R1245" s="1"/>
    </row>
    <row r="1246" customFormat="false" ht="14.6" hidden="false" customHeight="false" outlineLevel="0" collapsed="false">
      <c r="A1246" s="3"/>
      <c r="B1246" s="3"/>
      <c r="C1246" s="3"/>
      <c r="D1246" s="3"/>
      <c r="E1246" s="3"/>
      <c r="F1246" s="3"/>
      <c r="G1246" s="3"/>
      <c r="H1246" s="3"/>
      <c r="I1246" s="3" t="s">
        <v>360</v>
      </c>
      <c r="J1246" s="3"/>
      <c r="K1246" s="3"/>
      <c r="L1246" s="174"/>
      <c r="M1246" s="174"/>
      <c r="N1246" s="3"/>
      <c r="O1246" s="3"/>
      <c r="P1246" s="3"/>
      <c r="Q1246" s="3"/>
      <c r="R1246" s="1"/>
    </row>
    <row r="1247" customFormat="false" ht="15" hidden="false" customHeight="true" outlineLevel="0" collapsed="false">
      <c r="A1247" s="3"/>
      <c r="B1247" s="3"/>
      <c r="C1247" s="3"/>
      <c r="D1247" s="3"/>
      <c r="E1247" s="3"/>
      <c r="F1247" s="3"/>
      <c r="G1247" s="3"/>
      <c r="H1247" s="3"/>
      <c r="I1247" s="176" t="str">
        <f aca="false">CONCATENATE(IF(A1244="","",A1244),IF(A1244="","",CHAR(10)),IF(B1244="","",B1244),IF(C1244="","",C1244),IF(C1244="","",CHAR(10)),IF(D1244="","",D1244),IF(D1244="","",CHAR(10)),IF(E1244="","",E1244),IF(E1244="","",CHAR(10)),IF(F1244="","",F1244),IF(F1244="","",CHAR(10)),IF(G1244="","",G1244))</f>
        <v>Third Surveyor</v>
      </c>
      <c r="J1247" s="176"/>
      <c r="K1247" s="176"/>
      <c r="L1247" s="174"/>
      <c r="M1247" s="174"/>
      <c r="N1247" s="3"/>
      <c r="O1247" s="3"/>
      <c r="P1247" s="3"/>
      <c r="Q1247" s="3"/>
      <c r="R1247" s="1"/>
    </row>
    <row r="1248" customFormat="false" ht="14.6" hidden="false" customHeight="false" outlineLevel="0" collapsed="false">
      <c r="A1248" s="3"/>
      <c r="B1248" s="3"/>
      <c r="C1248" s="3"/>
      <c r="D1248" s="3"/>
      <c r="E1248" s="3"/>
      <c r="F1248" s="3"/>
      <c r="G1248" s="3"/>
      <c r="H1248" s="3"/>
      <c r="I1248" s="176"/>
      <c r="J1248" s="176"/>
      <c r="K1248" s="176"/>
      <c r="L1248" s="174"/>
      <c r="M1248" s="174"/>
      <c r="N1248" s="3"/>
      <c r="O1248" s="3"/>
      <c r="P1248" s="3"/>
      <c r="Q1248" s="3"/>
      <c r="R1248" s="1"/>
    </row>
    <row r="1249" customFormat="false" ht="14.6" hidden="false" customHeight="false" outlineLevel="0" collapsed="false">
      <c r="A1249" s="3"/>
      <c r="B1249" s="3"/>
      <c r="C1249" s="3"/>
      <c r="D1249" s="3"/>
      <c r="E1249" s="3"/>
      <c r="F1249" s="3"/>
      <c r="G1249" s="3"/>
      <c r="H1249" s="3"/>
      <c r="I1249" s="176"/>
      <c r="J1249" s="176"/>
      <c r="K1249" s="176"/>
      <c r="L1249" s="174"/>
      <c r="M1249" s="174"/>
      <c r="N1249" s="3"/>
      <c r="O1249" s="3"/>
      <c r="P1249" s="3"/>
      <c r="Q1249" s="3"/>
      <c r="R1249" s="1"/>
    </row>
    <row r="1250" customFormat="false" ht="14.6" hidden="false" customHeight="false" outlineLevel="0" collapsed="false">
      <c r="A1250" s="3"/>
      <c r="B1250" s="3"/>
      <c r="C1250" s="3"/>
      <c r="D1250" s="3"/>
      <c r="E1250" s="3"/>
      <c r="F1250" s="3"/>
      <c r="G1250" s="3"/>
      <c r="H1250" s="3"/>
      <c r="I1250" s="176"/>
      <c r="J1250" s="176"/>
      <c r="K1250" s="176"/>
      <c r="L1250" s="3"/>
      <c r="M1250" s="3"/>
      <c r="N1250" s="3"/>
      <c r="O1250" s="3"/>
      <c r="P1250" s="3"/>
      <c r="Q1250" s="3"/>
      <c r="R1250" s="1"/>
    </row>
    <row r="1251" customFormat="false" ht="14.6" hidden="false" customHeight="false" outlineLevel="0" collapsed="false">
      <c r="A1251" s="3"/>
      <c r="B1251" s="3"/>
      <c r="C1251" s="3"/>
      <c r="D1251" s="3"/>
      <c r="E1251" s="3"/>
      <c r="F1251" s="3"/>
      <c r="G1251" s="3"/>
      <c r="H1251" s="3"/>
      <c r="I1251" s="176"/>
      <c r="J1251" s="176"/>
      <c r="K1251" s="176"/>
      <c r="L1251" s="3"/>
      <c r="M1251" s="3"/>
      <c r="N1251" s="3"/>
      <c r="O1251" s="3"/>
      <c r="P1251" s="3"/>
      <c r="Q1251" s="3"/>
      <c r="R1251" s="1"/>
    </row>
    <row r="1252" customFormat="false" ht="14.6" hidden="false" customHeight="false" outlineLevel="0" collapsed="false">
      <c r="A1252" s="3"/>
      <c r="B1252" s="3"/>
      <c r="C1252" s="3"/>
      <c r="D1252" s="3"/>
      <c r="E1252" s="3"/>
      <c r="F1252" s="3"/>
      <c r="G1252" s="3"/>
      <c r="H1252" s="3"/>
      <c r="I1252" s="176"/>
      <c r="J1252" s="176"/>
      <c r="K1252" s="176"/>
      <c r="L1252" s="3"/>
      <c r="M1252" s="3"/>
      <c r="N1252" s="3"/>
      <c r="O1252" s="3"/>
      <c r="P1252" s="3"/>
      <c r="Q1252" s="3"/>
      <c r="R1252" s="1"/>
    </row>
    <row r="1253" customFormat="false" ht="14.6" hidden="false" customHeight="false" outlineLevel="0" collapsed="false">
      <c r="A1253" s="3"/>
      <c r="B1253" s="3"/>
      <c r="C1253" s="3"/>
      <c r="D1253" s="3"/>
      <c r="E1253" s="3"/>
      <c r="F1253" s="3"/>
      <c r="G1253" s="3"/>
      <c r="H1253" s="3"/>
      <c r="I1253" s="174"/>
      <c r="J1253" s="174"/>
      <c r="K1253" s="174"/>
      <c r="L1253" s="3"/>
      <c r="M1253" s="3"/>
      <c r="N1253" s="3"/>
      <c r="O1253" s="3"/>
      <c r="P1253" s="3"/>
      <c r="Q1253" s="3"/>
      <c r="R1253" s="1"/>
    </row>
    <row r="1254" customFormat="false" ht="14.6" hidden="false" customHeight="false" outlineLevel="0" collapsed="false">
      <c r="A1254" s="157" t="s">
        <v>375</v>
      </c>
      <c r="B1254" s="157"/>
      <c r="C1254" s="3"/>
      <c r="D1254" s="3"/>
      <c r="E1254" s="3"/>
      <c r="F1254" s="3"/>
      <c r="G1254" s="3"/>
      <c r="H1254" s="3"/>
      <c r="I1254" s="3"/>
      <c r="J1254" s="3"/>
      <c r="K1254" s="3"/>
      <c r="L1254" s="3"/>
      <c r="M1254" s="3"/>
      <c r="N1254" s="3"/>
      <c r="O1254" s="3"/>
      <c r="P1254" s="3"/>
      <c r="Q1254" s="3" t="str">
        <f aca="false">IF(A1256="","",", ")</f>
        <v>,</v>
      </c>
      <c r="R1254" s="1"/>
    </row>
    <row r="1255" customFormat="false" ht="14.6" hidden="false" customHeight="false" outlineLevel="0" collapsed="false">
      <c r="A1255" s="3" t="s">
        <v>25</v>
      </c>
      <c r="B1255" s="3" t="s">
        <v>26</v>
      </c>
      <c r="C1255" s="3" t="s">
        <v>27</v>
      </c>
      <c r="D1255" s="3" t="s">
        <v>28</v>
      </c>
      <c r="E1255" s="3" t="s">
        <v>29</v>
      </c>
      <c r="F1255" s="3" t="s">
        <v>30</v>
      </c>
      <c r="G1255" s="3" t="s">
        <v>31</v>
      </c>
      <c r="H1255" s="3"/>
      <c r="I1255" s="3" t="s">
        <v>359</v>
      </c>
      <c r="J1255" s="3"/>
      <c r="K1255" s="3"/>
      <c r="L1255" s="3"/>
      <c r="M1255" s="3"/>
      <c r="N1255" s="3"/>
      <c r="O1255" s="3"/>
      <c r="P1255" s="3"/>
      <c r="Q1255" s="3"/>
      <c r="R1255" s="1"/>
    </row>
    <row r="1256" customFormat="false" ht="15" hidden="false" customHeight="true" outlineLevel="0" collapsed="false">
      <c r="A1256" s="39" t="str">
        <f aca="false">IF(Form!$B$69="","",Form!$B$69)</f>
        <v>Company</v>
      </c>
      <c r="B1256" s="39" t="str">
        <f aca="false">IF(Form!$C$69="","",Form!$C$69)</f>
        <v>House No</v>
      </c>
      <c r="C1256" s="39" t="str">
        <f aca="false">IF(Form!$D$69="","",Form!$D$69)</f>
        <v>Road</v>
      </c>
      <c r="D1256" s="39" t="str">
        <f aca="false">IF(Form!$E$69="","",Form!$E$69)</f>
        <v>Spare</v>
      </c>
      <c r="E1256" s="39" t="str">
        <f aca="false">IF(Form!$F$69="","",Form!$F$69)</f>
        <v>Town</v>
      </c>
      <c r="F1256" s="39" t="str">
        <f aca="false">IF(Form!$G$69="","",Form!$G$69)</f>
        <v>County</v>
      </c>
      <c r="G1256" s="39" t="str">
        <f aca="false">IF(Form!$H$69="","",Form!$H$69)</f>
        <v>Post Code</v>
      </c>
      <c r="H1256" s="3"/>
      <c r="I1256" s="171" t="str">
        <f aca="false">CONCATENATE(IF(A1256="","",A1256),IF(B1256="","",B1256),IF(C1256="","",C1256),IF(D1256="","",D1256),IF(E1256="","",E1256),IF(F1256="","",F1256),IF(G1256="","",G1256))</f>
        <v>CompanyHouse NoRoadSpareTownCountyPost Code</v>
      </c>
      <c r="J1256" s="171"/>
      <c r="K1256" s="171"/>
      <c r="L1256" s="171"/>
      <c r="M1256" s="171"/>
      <c r="N1256" s="171"/>
      <c r="O1256" s="171"/>
      <c r="P1256" s="113"/>
      <c r="Q1256" s="113"/>
      <c r="R1256" s="1"/>
    </row>
    <row r="1257" customFormat="false" ht="14.6" hidden="false" customHeight="false" outlineLevel="0" collapsed="false">
      <c r="A1257" s="3"/>
      <c r="B1257" s="3"/>
      <c r="C1257" s="3"/>
      <c r="D1257" s="3"/>
      <c r="E1257" s="3"/>
      <c r="F1257" s="3"/>
      <c r="G1257" s="3"/>
      <c r="H1257" s="3"/>
      <c r="I1257" s="3"/>
      <c r="J1257" s="3"/>
      <c r="K1257" s="3"/>
      <c r="L1257" s="174"/>
      <c r="M1257" s="174"/>
      <c r="N1257" s="3"/>
      <c r="O1257" s="3"/>
      <c r="P1257" s="3"/>
      <c r="Q1257" s="3"/>
      <c r="R1257" s="1"/>
    </row>
    <row r="1258" customFormat="false" ht="14.6" hidden="false" customHeight="false" outlineLevel="0" collapsed="false">
      <c r="A1258" s="3"/>
      <c r="B1258" s="3"/>
      <c r="C1258" s="3"/>
      <c r="D1258" s="3"/>
      <c r="E1258" s="3"/>
      <c r="F1258" s="3"/>
      <c r="G1258" s="3"/>
      <c r="H1258" s="3"/>
      <c r="I1258" s="3" t="s">
        <v>360</v>
      </c>
      <c r="J1258" s="3"/>
      <c r="K1258" s="3"/>
      <c r="L1258" s="174"/>
      <c r="M1258" s="174"/>
      <c r="N1258" s="3"/>
      <c r="O1258" s="3"/>
      <c r="P1258" s="3"/>
      <c r="Q1258" s="3"/>
      <c r="R1258" s="1"/>
    </row>
    <row r="1259" customFormat="false" ht="15" hidden="false" customHeight="true" outlineLevel="0" collapsed="false">
      <c r="A1259" s="3"/>
      <c r="B1259" s="3"/>
      <c r="C1259" s="3"/>
      <c r="D1259" s="3"/>
      <c r="E1259" s="3"/>
      <c r="F1259" s="3"/>
      <c r="G1259" s="3"/>
      <c r="H1259" s="3"/>
      <c r="I1259" s="176" t="str">
        <f aca="false">CONCATENATE(IF(A1256="","",A1256),IF(A1256="","",CHAR(10)),IF(B1256="","",B1256),IF(C1256="","",C1256),IF(C1256="","",CHAR(10)),IF(D1256="","",D1256),IF(D1256="","",CHAR(10)),IF(E1256="","",E1256),IF(E1256="","",CHAR(10)),IF(F1256="","",F1256),IF(F1256="","",CHAR(10)),IF(G1256="","",G1256))</f>
        <v>Company
House NoRoad
Spare
Town
County
Post Code</v>
      </c>
      <c r="J1259" s="176"/>
      <c r="K1259" s="176"/>
      <c r="L1259" s="174"/>
      <c r="M1259" s="174"/>
      <c r="N1259" s="3"/>
      <c r="O1259" s="3"/>
      <c r="P1259" s="3"/>
      <c r="Q1259" s="3"/>
      <c r="R1259" s="1"/>
    </row>
    <row r="1260" customFormat="false" ht="14.6" hidden="false" customHeight="false" outlineLevel="0" collapsed="false">
      <c r="A1260" s="3"/>
      <c r="B1260" s="3"/>
      <c r="C1260" s="3"/>
      <c r="D1260" s="3"/>
      <c r="E1260" s="3"/>
      <c r="F1260" s="3"/>
      <c r="G1260" s="3"/>
      <c r="H1260" s="3"/>
      <c r="I1260" s="176"/>
      <c r="J1260" s="176"/>
      <c r="K1260" s="176"/>
      <c r="L1260" s="174"/>
      <c r="M1260" s="174"/>
      <c r="N1260" s="3"/>
      <c r="O1260" s="3"/>
      <c r="P1260" s="3"/>
      <c r="Q1260" s="3"/>
      <c r="R1260" s="1"/>
    </row>
    <row r="1261" customFormat="false" ht="14.6" hidden="false" customHeight="false" outlineLevel="0" collapsed="false">
      <c r="A1261" s="3"/>
      <c r="B1261" s="3"/>
      <c r="C1261" s="3"/>
      <c r="D1261" s="3"/>
      <c r="E1261" s="3"/>
      <c r="F1261" s="3"/>
      <c r="G1261" s="3"/>
      <c r="H1261" s="3"/>
      <c r="I1261" s="176"/>
      <c r="J1261" s="176"/>
      <c r="K1261" s="176"/>
      <c r="L1261" s="174"/>
      <c r="M1261" s="174"/>
      <c r="N1261" s="3"/>
      <c r="O1261" s="3"/>
      <c r="P1261" s="3"/>
      <c r="Q1261" s="3"/>
      <c r="R1261" s="1"/>
    </row>
    <row r="1262" customFormat="false" ht="14.6" hidden="false" customHeight="false" outlineLevel="0" collapsed="false">
      <c r="A1262" s="3"/>
      <c r="B1262" s="3"/>
      <c r="C1262" s="3"/>
      <c r="D1262" s="3"/>
      <c r="E1262" s="3"/>
      <c r="F1262" s="3"/>
      <c r="G1262" s="3"/>
      <c r="H1262" s="3"/>
      <c r="I1262" s="176"/>
      <c r="J1262" s="176"/>
      <c r="K1262" s="176"/>
      <c r="L1262" s="3"/>
      <c r="M1262" s="3"/>
      <c r="N1262" s="3"/>
      <c r="O1262" s="3"/>
      <c r="P1262" s="3"/>
      <c r="Q1262" s="3"/>
      <c r="R1262" s="1"/>
    </row>
    <row r="1263" customFormat="false" ht="14.6" hidden="false" customHeight="false" outlineLevel="0" collapsed="false">
      <c r="A1263" s="3"/>
      <c r="B1263" s="3"/>
      <c r="C1263" s="3"/>
      <c r="D1263" s="3"/>
      <c r="E1263" s="3"/>
      <c r="F1263" s="3"/>
      <c r="G1263" s="3"/>
      <c r="H1263" s="3"/>
      <c r="I1263" s="176"/>
      <c r="J1263" s="176"/>
      <c r="K1263" s="176"/>
      <c r="L1263" s="3"/>
      <c r="M1263" s="3"/>
      <c r="N1263" s="3"/>
      <c r="O1263" s="3"/>
      <c r="P1263" s="3"/>
      <c r="Q1263" s="3"/>
      <c r="R1263" s="1"/>
    </row>
    <row r="1264" customFormat="false" ht="14.6" hidden="false" customHeight="false" outlineLevel="0" collapsed="false">
      <c r="A1264" s="3"/>
      <c r="B1264" s="3"/>
      <c r="C1264" s="3"/>
      <c r="D1264" s="3"/>
      <c r="E1264" s="3"/>
      <c r="F1264" s="3"/>
      <c r="G1264" s="3"/>
      <c r="H1264" s="3"/>
      <c r="I1264" s="176"/>
      <c r="J1264" s="176"/>
      <c r="K1264" s="176"/>
      <c r="L1264" s="3"/>
      <c r="M1264" s="3"/>
      <c r="N1264" s="3"/>
      <c r="O1264" s="3"/>
      <c r="P1264" s="3"/>
      <c r="Q1264" s="3"/>
      <c r="R1264" s="1"/>
    </row>
    <row r="1265" customFormat="false" ht="14.6" hidden="false" customHeight="false" outlineLevel="0" collapsed="false">
      <c r="A1265" s="3"/>
      <c r="B1265" s="3"/>
      <c r="C1265" s="3"/>
      <c r="D1265" s="3"/>
      <c r="E1265" s="3"/>
      <c r="F1265" s="3"/>
      <c r="G1265" s="3"/>
      <c r="H1265" s="3"/>
      <c r="I1265" s="174"/>
      <c r="J1265" s="174"/>
      <c r="K1265" s="174"/>
      <c r="L1265" s="3"/>
      <c r="M1265" s="3"/>
      <c r="N1265" s="3"/>
      <c r="O1265" s="3"/>
      <c r="P1265" s="3"/>
      <c r="Q1265" s="3"/>
      <c r="R1265" s="1"/>
    </row>
    <row r="1266" customFormat="false" ht="15" hidden="false" customHeight="false" outlineLevel="0" collapsed="false">
      <c r="A1266" s="142" t="s">
        <v>404</v>
      </c>
    </row>
    <row r="1267" customFormat="false" ht="15" hidden="false" customHeight="false" outlineLevel="0" collapsed="false">
      <c r="A1267" s="178" t="s">
        <v>405</v>
      </c>
      <c r="B1267" s="179"/>
      <c r="C1267" s="179"/>
      <c r="D1267" s="1" t="n">
        <f aca="false">IF(B1269="Male","owner",IF(B1269="Female","owner",IF(B1269="Married","owners",IF(B1269="Plural","owners",IF(B1269="Company","owners",)))))</f>
        <v>0</v>
      </c>
      <c r="E1267" s="1"/>
      <c r="F1267" s="1"/>
      <c r="G1267" s="1"/>
      <c r="H1267" s="1"/>
      <c r="I1267" s="1" t="n">
        <f aca="false">IF(B1269="Male","him",IF(B1269="Female","her",IF(B1269="Married","them",IF(B1269="Plural","them",IF(B1269="Company","them",)))))</f>
        <v>0</v>
      </c>
      <c r="J1267" s="1" t="n">
        <f aca="false">IF(B1269="Male","chooses",IF(B1269="Female","chooses",IF(B1269="Married","choose",IF(B1269="Plural","choose",IF(B1269="Company","choose",)))))</f>
        <v>0</v>
      </c>
      <c r="K1267" s="1" t="n">
        <f aca="false">IF(B1269="Male","exercises",IF(B1269="Female","exercises",IF(B1269="Married","exercise",IF(B1269="Plural","exercise",IF(B1269="Company","exercise",)))))</f>
        <v>0</v>
      </c>
      <c r="L1267" s="1" t="n">
        <f aca="false">IF(B1269="Male","requires",IF(B1269="Female","requires",IF(B1269="Married","require",IF(B1269="Plural","require",IF(B1269="Company","require",)))))</f>
        <v>0</v>
      </c>
      <c r="M1267" s="1" t="n">
        <f aca="false">IF(B1269="Male","am",IF(B1269="Female","am",IF(B1269="Married","are",IF(B1269="Plural","are",IF(B1269="Company","are",)))))</f>
        <v>0</v>
      </c>
      <c r="N1267" s="1" t="n">
        <f aca="false">IF(B1269="Male","I",IF(B1269="Female","I",IF(B1269="Married","we",IF(B1269="Plural","we",IF(B1269="Company","we",)))))</f>
        <v>0</v>
      </c>
      <c r="O1267" s="1"/>
      <c r="P1267" s="1"/>
      <c r="Q1267" s="1"/>
      <c r="R1267" s="1"/>
      <c r="S1267" s="156" t="s">
        <v>364</v>
      </c>
      <c r="T1267" s="156"/>
      <c r="U1267" s="1" t="n">
        <f aca="false">IF(X1268="Male","his",IF(X1268="Female","her"))</f>
        <v>0</v>
      </c>
      <c r="V1267" s="1"/>
      <c r="W1267" s="1"/>
      <c r="X1267" s="1"/>
      <c r="Y1267" s="1"/>
      <c r="Z1267" s="1"/>
      <c r="AA1267" s="1"/>
      <c r="AB1267" s="1"/>
      <c r="AC1267" s="1" t="str">
        <f aca="false">IF(S1268="","",".")</f>
        <v/>
      </c>
      <c r="AD1267" s="1"/>
      <c r="AE1267" s="1"/>
      <c r="AF1267" s="1"/>
      <c r="AG1267" s="1"/>
    </row>
    <row r="1268" customFormat="false" ht="14.6" hidden="false" customHeight="false" outlineLevel="0" collapsed="false">
      <c r="A1268" s="157" t="n">
        <f aca="false">IF(B1269="Male","Adjoining Owner",IF(B1269="Female","Adjoining Owner",IF(B1269="Married","Adjoining Owners",IF(B1269="Plural","Adjoining Owners",IF(B1269="Company","Adjoining Owners",)))))</f>
        <v>0</v>
      </c>
      <c r="B1268" s="157"/>
      <c r="C1268" s="158" t="s">
        <v>165</v>
      </c>
      <c r="D1268" s="73" t="n">
        <f aca="false">A1268</f>
        <v>0</v>
      </c>
      <c r="E1268" s="73"/>
      <c r="F1268" s="73" t="str">
        <f aca="false">CONCATENATE("(",A1268,")")</f>
        <v>(0)</v>
      </c>
      <c r="G1268" s="73"/>
      <c r="H1268" s="3" t="n">
        <f aca="false">IF(B1269="Male","Owner",IF(B1269="Female","Owner",IF(B1269="Married","Owners",IF(B1269="Plural","Owners",IF(B1269="Company","Owners",)))))</f>
        <v>0</v>
      </c>
      <c r="I1268" s="3" t="n">
        <f aca="false">IF(B1269="Male","I",IF(B1269="Female","I",IF(B1269="Married","we",IF(B1269="Plural","we",IF(B1269="Company","we",)))))</f>
        <v>0</v>
      </c>
      <c r="J1268" s="3" t="n">
        <f aca="false">IF(B1269="Male","Adjoining Owner's",IF(B1269="Female","Adjoining Owner's",IF(B1269="Married","Adjoining Owners'",IF(B1269="Plural","Adjoining Owners'",IF(B1269="Company","Adjoining Owners'",)))))</f>
        <v>0</v>
      </c>
      <c r="K1268" s="3"/>
      <c r="L1268" s="3"/>
      <c r="M1268" s="3" t="n">
        <f aca="false">IF(B1269="Male","me",IF(B1269="Female","me",IF(B1269="Married","us",IF(B1269="Plural","us",IF(B1269="Company","us",)))))</f>
        <v>0</v>
      </c>
      <c r="N1268" s="3" t="n">
        <f aca="false">IF(B1269="Male","myself",IF(B1269="Female","myself",IF(B1269="Married","ourselves",IF(B1269="Plural","ourselves",IF(B1269="Company","ourselves",)))))</f>
        <v>0</v>
      </c>
      <c r="O1268" s="3" t="n">
        <f aca="false">IF(B1269="Male","is",IF(B1269="Female","is",IF(B1269="Married","are",IF(B1269="Plural","are",IF(B1269="Company","are",)))))</f>
        <v>0</v>
      </c>
      <c r="P1268" s="150" t="str">
        <f aca="false">IF(A1271="","",".")</f>
        <v/>
      </c>
      <c r="Q1268" s="3"/>
      <c r="R1268" s="1"/>
      <c r="S1268" s="159" t="str">
        <f aca="true">IF(OFFSET(INDIRECT(A1266),42,0,1,1)="","",OFFSET(INDIRECT(A1266),42,0,1,1))</f>
        <v/>
      </c>
      <c r="T1268" s="159" t="str">
        <f aca="true">IF(OFFSET(INDIRECT(A1266),42,1,1,1)="","",OFFSET(INDIRECT(A1266),42,1,1,1))</f>
        <v/>
      </c>
      <c r="U1268" s="3" t="str">
        <f aca="false">LEFT(T1268,1)</f>
        <v/>
      </c>
      <c r="V1268" s="159" t="str">
        <f aca="true">IF(OFFSET(INDIRECT(A1266),42,2,1,1)="","",OFFSET(INDIRECT(A1266),42,2,1,1))</f>
        <v/>
      </c>
      <c r="W1268" s="159" t="str">
        <f aca="true">IF(OFFSET(INDIRECT(A1266),42,3,1,1)="","",OFFSET(INDIRECT(A1266),42,3,1,1))</f>
        <v/>
      </c>
      <c r="X1268" s="159" t="str">
        <f aca="true">IF(OFFSET(INDIRECT(A1266),42,5,1,1)="","",OFFSET(INDIRECT(A1266),42,5,1,1))</f>
        <v/>
      </c>
      <c r="Y1268" s="1" t="str">
        <f aca="false">CONCATENATE(S1268,AC1267," ",T1268," ",W1268)</f>
        <v>  </v>
      </c>
      <c r="Z1268" s="1"/>
      <c r="AA1268" s="1"/>
      <c r="AB1268" s="1"/>
      <c r="AC1268" s="1"/>
      <c r="AD1268" s="1"/>
      <c r="AE1268" s="1"/>
      <c r="AF1268" s="1"/>
      <c r="AG1268" s="1"/>
    </row>
    <row r="1269" customFormat="false" ht="14.6" hidden="false" customHeight="false" outlineLevel="0" collapsed="false">
      <c r="A1269" s="161" t="s">
        <v>338</v>
      </c>
      <c r="B1269" s="39" t="str">
        <f aca="true">IF(OFFSET(INDIRECT(A1266),2,5,1,1)="","",OFFSET(INDIRECT(A1266),2,5,1,1))</f>
        <v/>
      </c>
      <c r="C1269" s="39" t="str">
        <f aca="true">IF(OFFSET(INDIRECT(A1266),5,5,1,1)="","",OFFSET(INDIRECT(A1266),5,5,1,1))</f>
        <v/>
      </c>
      <c r="D1269" s="3"/>
      <c r="E1269" s="3" t="s">
        <v>339</v>
      </c>
      <c r="F1269" s="3" t="s">
        <v>340</v>
      </c>
      <c r="G1269" s="3" t="n">
        <f aca="false">IF(B1269="Male","I",IF(B1269="Female","I",IF(B1269="Married","We",IF(B1269="Plural","We",IF(B1269="Company","We",)))))</f>
        <v>0</v>
      </c>
      <c r="H1269" s="3" t="n">
        <f aca="false">IF(B1269="Male","my",IF(B1269="Female","my",IF(B1269="Married","our",IF(B1269="Plural","our",IF(B1269="Company","our",)))))</f>
        <v>0</v>
      </c>
      <c r="I1269" s="3" t="n">
        <f aca="false">IF(B1269="Male","his",IF(B1269="Female","her",IF(B1269="Married","their",IF(B1269="Plural","their",IF(B1269="Company","their",)))))</f>
        <v>0</v>
      </c>
      <c r="J1269" s="3" t="n">
        <f aca="false">IF(B1269="Male","he",IF(B1269="Female","she",IF(B1269="Married","they",IF(B1269="Plural","they",IF(B1269="Company","they",)))))</f>
        <v>0</v>
      </c>
      <c r="K1269" s="3" t="n">
        <f aca="false">IF(B1269="Male","does",IF(B1269="Female","does",IF(B1269="Married","do",IF(B1269="Plural","do",IF(B1269="Company","do",)))))</f>
        <v>0</v>
      </c>
      <c r="L1269" s="3" t="n">
        <f aca="false">IF(B1269="Male","has",IF(B1269="Female","has",IF(B1269="Married","have",IF(B1269="Plural","have",IF(B1269="Company","have",)))))</f>
        <v>0</v>
      </c>
      <c r="M1269" s="3" t="n">
        <f aca="false">IF(B1269="Male","I am/am not",IF(B1269="Female","I am/am not",IF(B1269="Married","We are/are not",IF(B1269="Plural","We are/are not",IF(B1269="Company","We are/are not",)))))</f>
        <v>0</v>
      </c>
      <c r="N1269" s="3" t="n">
        <f aca="false">IF(B1269="Male","am/am not",IF(B1269="Female","am/am not",IF(B1269="Married","are/are not",IF(B1269="Plural","are/are not",IF(B1269="Company","are/are not",)))))</f>
        <v>0</v>
      </c>
      <c r="O1269" s="3" t="n">
        <f aca="false">IF(B1269="Male","myself",IF(B1269="Female","myself",IF(B1269="Married","ourselves",IF(B1269="Plural","ourselves",IF(B1269="Company","ourselves",)))))</f>
        <v>0</v>
      </c>
      <c r="P1269" s="150" t="str">
        <f aca="false">IF(A1272="","",".")</f>
        <v/>
      </c>
      <c r="Q1269" s="150" t="str">
        <f aca="false">IF(A1272="","","&amp;")</f>
        <v/>
      </c>
      <c r="R1269" s="1"/>
      <c r="S1269" s="159" t="str">
        <f aca="true">IF(OFFSET(INDIRECT(A1266),45,0,1,1)="","",CONCATENATE((OFFSET(INDIRECT(A1266),45,0,1,1)),", "))</f>
        <v/>
      </c>
      <c r="T1269" s="159" t="str">
        <f aca="true">IF(OFFSET(INDIRECT(A1266),45,1,1,1)="","",OFFSET(INDIRECT(A1266),45,1,1,1))</f>
        <v/>
      </c>
      <c r="U1269" s="159" t="str">
        <f aca="true">IF(OFFSET(INDIRECT(A1266),45,2,1,1)="","",CONCATENATE(" ",(OFFSET(INDIRECT(A1266),45,2,1,1)),", "))</f>
        <v/>
      </c>
      <c r="V1269" s="159" t="str">
        <f aca="true">IF(OFFSET(INDIRECT(A1266),45,3,1,1)="","",CONCATENATE((OFFSET(INDIRECT(A1266),45,3,1,1)),", "))</f>
        <v/>
      </c>
      <c r="W1269" s="159" t="str">
        <f aca="true">IF(OFFSET(INDIRECT(A1266),45,4,1,1)="","",CONCATENATE((OFFSET(INDIRECT(A1266),45,4,1,1)),", "))</f>
        <v/>
      </c>
      <c r="X1269" s="159" t="str">
        <f aca="true">IF(OFFSET(INDIRECT(A1266),45,5,1,1)="","",CONCATENATE((OFFSET(INDIRECT(A1266),45,5,1,1)),", "))</f>
        <v/>
      </c>
      <c r="Y1269" s="159" t="str">
        <f aca="true">IF(OFFSET(INDIRECT(A1266),45,6,1,1)="","",OFFSET(INDIRECT(A1266),45,6,1,1))</f>
        <v/>
      </c>
      <c r="Z1269" s="1"/>
      <c r="AA1269" s="162" t="str">
        <f aca="false">CONCATENATE(IF(S1269="","",S1269),IF(T1269="","",T1269),IF(U1269="","",U1269),IF(V1269="","",V1269),IF(W1269="","",W1269),IF(X1269="","",X1269),IF(Y1269="","",Y1269))</f>
        <v/>
      </c>
      <c r="AB1269" s="162"/>
      <c r="AC1269" s="162"/>
      <c r="AD1269" s="162"/>
      <c r="AE1269" s="162"/>
      <c r="AF1269" s="162"/>
      <c r="AG1269" s="162"/>
    </row>
    <row r="1270" customFormat="false" ht="14.6" hidden="false" customHeight="false" outlineLevel="0" collapsed="false">
      <c r="A1270" s="3" t="s">
        <v>2</v>
      </c>
      <c r="B1270" s="3" t="s">
        <v>3</v>
      </c>
      <c r="C1270" s="3" t="s">
        <v>342</v>
      </c>
      <c r="D1270" s="3" t="s">
        <v>4</v>
      </c>
      <c r="E1270" s="3" t="s">
        <v>5</v>
      </c>
      <c r="F1270" s="3" t="s">
        <v>343</v>
      </c>
      <c r="G1270" s="3"/>
      <c r="H1270" s="3"/>
      <c r="I1270" s="3"/>
      <c r="J1270" s="3"/>
      <c r="K1270" s="3" t="s">
        <v>344</v>
      </c>
      <c r="L1270" s="3"/>
      <c r="M1270" s="3" t="s">
        <v>345</v>
      </c>
      <c r="N1270" s="3" t="s">
        <v>346</v>
      </c>
      <c r="O1270" s="3"/>
      <c r="P1270" s="3"/>
      <c r="Q1270" s="3"/>
      <c r="R1270" s="1"/>
      <c r="S1270" s="159" t="str">
        <f aca="true">IF(OFFSET(INDIRECT(A1266),45,0,1,1)="","",OFFSET(INDIRECT(A1266),45,0,1,1))</f>
        <v/>
      </c>
      <c r="T1270" s="159" t="str">
        <f aca="true">IF(OFFSET(INDIRECT(A1266),45,1,1,1)="","",OFFSET(INDIRECT(A1266),45,1,1,1))</f>
        <v/>
      </c>
      <c r="U1270" s="159" t="str">
        <f aca="true">IF(OFFSET(INDIRECT(A1266),45,2,1,1)="","",CONCATENATE(" ",OFFSET(INDIRECT(A1266),45,2,1,1)))</f>
        <v/>
      </c>
      <c r="V1270" s="159" t="str">
        <f aca="true">IF(OFFSET(INDIRECT(A1266),45,3,1,1)="","",OFFSET(INDIRECT(A1266),45,3,1,1))</f>
        <v/>
      </c>
      <c r="W1270" s="159" t="str">
        <f aca="true">IF(OFFSET(INDIRECT(A1266),45,4,1,1)="","",OFFSET(INDIRECT(A1266),45,4,1,1))</f>
        <v/>
      </c>
      <c r="X1270" s="159" t="str">
        <f aca="true">IF(OFFSET(INDIRECT(A1266),45,5,1,1)="","",OFFSET(INDIRECT(A1266),45,5,1,1))</f>
        <v/>
      </c>
      <c r="Y1270" s="159" t="str">
        <f aca="true">IF(OFFSET(INDIRECT(A1266),45,6,1,1)="","",OFFSET(INDIRECT(A1266),45,6,1,1))</f>
        <v/>
      </c>
      <c r="Z1270" s="1"/>
      <c r="AA1270" s="1"/>
      <c r="AB1270" s="1"/>
      <c r="AC1270" s="1"/>
      <c r="AD1270" s="1"/>
      <c r="AE1270" s="1"/>
      <c r="AF1270" s="1"/>
      <c r="AG1270" s="1"/>
    </row>
    <row r="1271" customFormat="false" ht="15" hidden="false" customHeight="false" outlineLevel="0" collapsed="false">
      <c r="A1271" s="39" t="str">
        <f aca="true">IF(OFFSET(INDIRECT(A1266),2,0,1,1)="","",OFFSET(INDIRECT(A1266),2,0,1,1))</f>
        <v/>
      </c>
      <c r="B1271" s="39" t="str">
        <f aca="true">IF(OFFSET(INDIRECT(A1266),2,1,1,1)="","",OFFSET(INDIRECT(A1266),2,1,1,1))</f>
        <v/>
      </c>
      <c r="C1271" s="3" t="str">
        <f aca="false">LEFT(B1271,1)</f>
        <v/>
      </c>
      <c r="D1271" s="39" t="str">
        <f aca="true">IF(OFFSET(INDIRECT(A1266),2,2,1,1)="","",OFFSET(INDIRECT(A1266),2,2,1,1))</f>
        <v/>
      </c>
      <c r="E1271" s="39" t="str">
        <f aca="true">IF(OFFSET(INDIRECT(A1266),2,3,1,1)="","",OFFSET(INDIRECT(A1266),2,3,1,1))</f>
        <v/>
      </c>
      <c r="F1271" s="3" t="str">
        <f aca="false">CONCATENATE(A1271,P1268," ",B1271," ",E1271)</f>
        <v>  </v>
      </c>
      <c r="G1271" s="3"/>
      <c r="H1271" s="3" t="str">
        <f aca="false">CONCATENATE(A1271," ",C1271," ",E1271)</f>
        <v>  </v>
      </c>
      <c r="I1271" s="3"/>
      <c r="J1271" s="3"/>
      <c r="K1271" s="3" t="str">
        <f aca="false">CONCATENATE(A1271,P1268," ",C1271,P1268," ",E1271)</f>
        <v>  </v>
      </c>
      <c r="L1271" s="3"/>
      <c r="M1271" s="3" t="str">
        <f aca="false">CONCATENATE(B1271," ",D1271," ",E1271)</f>
        <v>  </v>
      </c>
      <c r="N1271" s="3" t="str">
        <f aca="false">UPPER(M1271)</f>
        <v>  </v>
      </c>
      <c r="O1271" s="3"/>
      <c r="P1271" s="3" t="str">
        <f aca="false">CONCATENATE(A1271,P1268," ",E1271)</f>
        <v> </v>
      </c>
      <c r="Q1271" s="3"/>
      <c r="R1271" s="1"/>
      <c r="S1271" s="1"/>
      <c r="T1271" s="1"/>
      <c r="U1271" s="1"/>
      <c r="V1271" s="1"/>
      <c r="W1271" s="1"/>
      <c r="X1271" s="1"/>
      <c r="Y1271" s="1"/>
      <c r="Z1271" s="1"/>
      <c r="AA1271" s="1"/>
      <c r="AB1271" s="1"/>
      <c r="AC1271" s="1"/>
      <c r="AD1271" s="1"/>
      <c r="AE1271" s="1"/>
      <c r="AF1271" s="1"/>
      <c r="AG1271" s="1"/>
    </row>
    <row r="1272" customFormat="false" ht="15" hidden="false" customHeight="false" outlineLevel="0" collapsed="false">
      <c r="A1272" s="39" t="str">
        <f aca="true">IF(OFFSET(INDIRECT(A1266),3,0,1,1)="","",OFFSET(INDIRECT(A1266),3,0,1,1))</f>
        <v/>
      </c>
      <c r="B1272" s="39" t="str">
        <f aca="true">IF(OFFSET(INDIRECT(A1266),3,1,1,1)="","",OFFSET(INDIRECT(A1266),3,1,1,1))</f>
        <v/>
      </c>
      <c r="C1272" s="3" t="str">
        <f aca="false">LEFT(B1272,1)</f>
        <v/>
      </c>
      <c r="D1272" s="39" t="str">
        <f aca="true">IF(OFFSET(INDIRECT(A1266),3,2,1,1)="","",OFFSET(INDIRECT(A1266),3,2,1,1))</f>
        <v/>
      </c>
      <c r="E1272" s="39" t="str">
        <f aca="true">IF(OFFSET(INDIRECT(A1266),3,3,1,1)="","",OFFSET(INDIRECT(A1266),3,3,1,1))</f>
        <v/>
      </c>
      <c r="F1272" s="3" t="str">
        <f aca="false">CONCATENATE(A1272,P1269," ",B1272," ",E1272)</f>
        <v>  </v>
      </c>
      <c r="G1272" s="3"/>
      <c r="H1272" s="3" t="str">
        <f aca="false">CONCATENATE(" ",Q1269," ",A1272," ",C1272," ",E1272)</f>
        <v>    </v>
      </c>
      <c r="I1272" s="3"/>
      <c r="J1272" s="3"/>
      <c r="K1272" s="3" t="str">
        <f aca="false">CONCATENATE(" ",Q1269," ",A1272,P1269," ",C1272,P1269," ",E1272)</f>
        <v>    </v>
      </c>
      <c r="L1272" s="3"/>
      <c r="M1272" s="3" t="str">
        <f aca="false">CONCATENATE(" ",Q1269," ",B1272," ",D1272," ",E1272)</f>
        <v>    </v>
      </c>
      <c r="N1272" s="3" t="str">
        <f aca="false">UPPER(M1272)</f>
        <v>    </v>
      </c>
      <c r="O1272" s="3"/>
      <c r="P1272" s="3" t="str">
        <f aca="false">CONCATENATE(" ",Q1269," ",A1272,P1269," ",E1272)</f>
        <v>   </v>
      </c>
      <c r="Q1272" s="3"/>
      <c r="R1272" s="1"/>
      <c r="S1272" s="156" t="s">
        <v>365</v>
      </c>
      <c r="T1272" s="156"/>
      <c r="U1272" s="1" t="n">
        <f aca="false">IF(X1273="Male","his",IF(X1273="Female","her"))</f>
        <v>0</v>
      </c>
      <c r="V1272" s="1"/>
      <c r="W1272" s="1"/>
      <c r="X1272" s="1"/>
      <c r="Y1272" s="1"/>
      <c r="Z1272" s="1"/>
      <c r="AA1272" s="1"/>
      <c r="AB1272" s="1"/>
      <c r="AC1272" s="1" t="str">
        <f aca="false">IF(S1273="","",".")</f>
        <v/>
      </c>
      <c r="AD1272" s="1"/>
      <c r="AE1272" s="1"/>
      <c r="AF1272" s="1"/>
      <c r="AG1272" s="1"/>
    </row>
    <row r="1273" customFormat="false" ht="14.6" hidden="false" customHeight="false" outlineLevel="0" collapsed="false">
      <c r="A1273" s="3"/>
      <c r="B1273" s="3"/>
      <c r="C1273" s="3"/>
      <c r="D1273" s="3"/>
      <c r="E1273" s="3"/>
      <c r="F1273" s="3"/>
      <c r="G1273" s="3"/>
      <c r="H1273" s="3"/>
      <c r="I1273" s="3"/>
      <c r="J1273" s="3"/>
      <c r="K1273" s="3" t="str">
        <f aca="false">CONCATENATE(A1271,P1268," &amp; ",A1272,P1269," ",C1271,P1268," ",E1271)</f>
        <v> &amp;   </v>
      </c>
      <c r="L1273" s="3"/>
      <c r="M1273" s="3"/>
      <c r="N1273" s="3"/>
      <c r="O1273" s="3"/>
      <c r="P1273" s="3" t="str">
        <f aca="false">CONCATENATE(A1271,P1268," &amp; ",A1272,P1269," ",E1271)</f>
        <v> &amp;  </v>
      </c>
      <c r="Q1273" s="3"/>
      <c r="R1273" s="1"/>
      <c r="S1273" s="180" t="str">
        <f aca="true">IF(OFFSET(INDIRECT(A1266),48,0,1,1)="","",OFFSET(INDIRECT(A1266),48,0,1,1))</f>
        <v/>
      </c>
      <c r="T1273" s="180" t="str">
        <f aca="true">IF(OFFSET(INDIRECT(A1266),48,1,1,1)="","",OFFSET(INDIRECT(A1266),48,1,1,1))</f>
        <v/>
      </c>
      <c r="U1273" s="3" t="str">
        <f aca="false">LEFT(T1273,1)</f>
        <v/>
      </c>
      <c r="V1273" s="180" t="str">
        <f aca="true">IF(OFFSET(INDIRECT(A1266),48,2,1,1)="","",OFFSET(INDIRECT(A1266),48,2,1,1))</f>
        <v/>
      </c>
      <c r="W1273" s="180" t="str">
        <f aca="true">IF(OFFSET(INDIRECT(A1266),48,3,1,1)="","",OFFSET(INDIRECT(A1266),48,3,1,1))</f>
        <v/>
      </c>
      <c r="X1273" s="180" t="str">
        <f aca="true">IF(OFFSET(INDIRECT(A1266),48,5,1,1)="","",OFFSET(INDIRECT(A1266),48,5,1,1))</f>
        <v/>
      </c>
      <c r="Y1273" s="1" t="str">
        <f aca="false">CONCATENATE(S1273,AC1272," ",T1273," ",W1273)</f>
        <v>  </v>
      </c>
      <c r="Z1273" s="1"/>
      <c r="AA1273" s="1"/>
      <c r="AB1273" s="1"/>
      <c r="AC1273" s="1"/>
      <c r="AD1273" s="1"/>
      <c r="AE1273" s="1"/>
      <c r="AF1273" s="1"/>
      <c r="AG1273" s="1"/>
    </row>
    <row r="1274" customFormat="false" ht="15" hidden="false" customHeight="true" outlineLevel="0" collapsed="false">
      <c r="A1274" s="73" t="s">
        <v>351</v>
      </c>
      <c r="B1274" s="73"/>
      <c r="C1274" s="168" t="str">
        <f aca="false">CONCATENATE(AF1310,AF1311,AF1312,AF1313,AF1314)</f>
        <v>  </v>
      </c>
      <c r="D1274" s="168"/>
      <c r="E1274" s="168"/>
      <c r="F1274" s="168"/>
      <c r="G1274" s="168"/>
      <c r="H1274" s="168"/>
      <c r="I1274" s="168"/>
      <c r="J1274" s="113"/>
      <c r="K1274" s="3"/>
      <c r="L1274" s="1"/>
      <c r="M1274" s="1"/>
      <c r="N1274" s="3"/>
      <c r="O1274" s="3"/>
      <c r="P1274" s="3"/>
      <c r="Q1274" s="3"/>
      <c r="R1274" s="1"/>
      <c r="S1274" s="180" t="str">
        <f aca="true">IF(OFFSET(INDIRECT(A1266),51,0,1,1)="","",CONCATENATE((OFFSET(INDIRECT(A1266),51,0,1,1)),", "))</f>
        <v/>
      </c>
      <c r="T1274" s="180" t="str">
        <f aca="true">IF(OFFSET(INDIRECT(A1266),51,1,1,1)="","",OFFSET(INDIRECT(A1266),51,1,1,1))</f>
        <v/>
      </c>
      <c r="U1274" s="180" t="str">
        <f aca="true">IF(OFFSET(INDIRECT(A1266),51,2,1,1)="","",CONCATENATE(" ",(OFFSET(INDIRECT(A1266),51,2,1,1)),", "))</f>
        <v/>
      </c>
      <c r="V1274" s="180" t="str">
        <f aca="true">IF(OFFSET(INDIRECT(A1266),51,3,1,1)="","",CONCATENATE((OFFSET(INDIRECT(A1266),51,3,1,1)),", "))</f>
        <v/>
      </c>
      <c r="W1274" s="180" t="str">
        <f aca="true">IF(OFFSET(INDIRECT(A1266),51,4,1,1)="","",CONCATENATE((OFFSET(INDIRECT(A1266),51,4,1,1)),", "))</f>
        <v/>
      </c>
      <c r="X1274" s="180" t="str">
        <f aca="true">IF(OFFSET(INDIRECT(A1266),51,5,1,1)="","",CONCATENATE((OFFSET(INDIRECT(A1266),51,5,1,1)),", "))</f>
        <v/>
      </c>
      <c r="Y1274" s="180" t="str">
        <f aca="true">IF(OFFSET(INDIRECT(A1266),51,6,1,1)="","",OFFSET(INDIRECT(A1266),51,6,1,1))</f>
        <v/>
      </c>
      <c r="Z1274" s="1"/>
      <c r="AA1274" s="171" t="str">
        <f aca="false">CONCATENATE(IF(S1274="","",S1274),IF(T1274="","",T1274),IF(U1274="","",U1274),IF(V1274="","",V1274),IF(W1274="","",W1274),IF(X1274="","",X1274),IF(Y1274="","",Y1274))</f>
        <v/>
      </c>
      <c r="AB1274" s="171"/>
      <c r="AC1274" s="171"/>
      <c r="AD1274" s="171"/>
      <c r="AE1274" s="171"/>
      <c r="AF1274" s="171"/>
      <c r="AG1274" s="171"/>
    </row>
    <row r="1275" customFormat="false" ht="14.6" hidden="false" customHeight="false" outlineLevel="0" collapsed="false">
      <c r="A1275" s="3" t="s">
        <v>352</v>
      </c>
      <c r="B1275" s="3"/>
      <c r="C1275" s="73" t="str">
        <f aca="false">IF(B1269="Married",K1273,IF(B1269="Company",E1271,CONCATENATE(AC1310,AC1311,AC1312,AC1313,AC1314)))</f>
        <v>  </v>
      </c>
      <c r="D1275" s="73"/>
      <c r="E1275" s="73"/>
      <c r="F1275" s="73"/>
      <c r="G1275" s="73"/>
      <c r="H1275" s="73"/>
      <c r="I1275" s="73"/>
      <c r="J1275" s="73"/>
      <c r="K1275" s="1"/>
      <c r="L1275" s="3"/>
      <c r="M1275" s="3"/>
      <c r="N1275" s="3"/>
      <c r="O1275" s="3"/>
      <c r="P1275" s="3" t="str">
        <f aca="false">IF(B1269="Married",P1273,IF(B1269="Company","Sir/Madam",CONCATENATE(AH1310,AH1311,AH1312,AH1313,AH1314)))</f>
        <v> </v>
      </c>
      <c r="Q1275" s="3"/>
      <c r="R1275" s="1"/>
      <c r="S1275" s="180" t="str">
        <f aca="true">IF(OFFSET(INDIRECT(A1266),51,0,1,1)="","",OFFSET(INDIRECT(A1266),51,0,1,1))</f>
        <v/>
      </c>
      <c r="T1275" s="180" t="str">
        <f aca="true">IF(OFFSET(INDIRECT(A1266),51,1,1,1)="","",OFFSET(INDIRECT(A1266),51,1,1,1))</f>
        <v/>
      </c>
      <c r="U1275" s="180" t="str">
        <f aca="true">IF(OFFSET(INDIRECT(A1266),51,2,1,1)="","",CONCATENATE(" ",OFFSET(INDIRECT(A1266),51,2,1,1)))</f>
        <v/>
      </c>
      <c r="V1275" s="180" t="str">
        <f aca="true">IF(OFFSET(INDIRECT(A1266),51,3,1,1)="","",OFFSET(INDIRECT(A1266),51,3,1,1))</f>
        <v/>
      </c>
      <c r="W1275" s="180" t="str">
        <f aca="true">IF(OFFSET(INDIRECT(A1266),51,4,1,1)="","",OFFSET(INDIRECT(A1266),51,4,1,1))</f>
        <v/>
      </c>
      <c r="X1275" s="180" t="str">
        <f aca="true">IF(OFFSET(INDIRECT(A1266),51,5,1,1)="","",OFFSET(INDIRECT(A1266),51,5,1,1))</f>
        <v/>
      </c>
      <c r="Y1275" s="180" t="str">
        <f aca="true">IF(OFFSET(INDIRECT(A1266),51,6,1,1)="","",OFFSET(INDIRECT(A1266),51,6,1,1))</f>
        <v/>
      </c>
      <c r="Z1275" s="1"/>
      <c r="AA1275" s="1"/>
      <c r="AB1275" s="1"/>
      <c r="AC1275" s="1"/>
      <c r="AD1275" s="1"/>
      <c r="AE1275" s="1"/>
      <c r="AF1275" s="1"/>
      <c r="AG1275" s="1"/>
    </row>
    <row r="1276" customFormat="false" ht="14.6" hidden="false" customHeight="false" outlineLevel="0" collapsed="false">
      <c r="A1276" s="161" t="s">
        <v>356</v>
      </c>
      <c r="B1276" s="3"/>
      <c r="C1276" s="73" t="str">
        <f aca="false">CONCATENATE("Dear ",P1275)</f>
        <v>Dear  </v>
      </c>
      <c r="D1276" s="73"/>
      <c r="E1276" s="73"/>
      <c r="F1276" s="73"/>
      <c r="G1276" s="73"/>
      <c r="H1276" s="73"/>
      <c r="I1276" s="73"/>
      <c r="J1276" s="73"/>
      <c r="K1276" s="3"/>
      <c r="L1276" s="3"/>
      <c r="M1276" s="3"/>
      <c r="N1276" s="3"/>
      <c r="O1276" s="3"/>
      <c r="P1276" s="3"/>
      <c r="Q1276" s="150" t="str">
        <f aca="false">IF(A1278="","",", ")</f>
        <v/>
      </c>
      <c r="R1276" s="1"/>
      <c r="S1276" s="1"/>
      <c r="T1276" s="1"/>
      <c r="U1276" s="1"/>
      <c r="V1276" s="1"/>
      <c r="W1276" s="1"/>
      <c r="X1276" s="1"/>
      <c r="Y1276" s="1"/>
      <c r="Z1276" s="1"/>
      <c r="AA1276" s="1"/>
      <c r="AB1276" s="1"/>
      <c r="AC1276" s="1"/>
      <c r="AD1276" s="1"/>
      <c r="AE1276" s="1"/>
      <c r="AF1276" s="1"/>
      <c r="AG1276" s="1"/>
    </row>
    <row r="1277" customFormat="false" ht="14.6" hidden="false" customHeight="false" outlineLevel="0" collapsed="false">
      <c r="A1277" s="3" t="s">
        <v>25</v>
      </c>
      <c r="B1277" s="3" t="s">
        <v>26</v>
      </c>
      <c r="C1277" s="3" t="s">
        <v>27</v>
      </c>
      <c r="D1277" s="3" t="s">
        <v>28</v>
      </c>
      <c r="E1277" s="3" t="s">
        <v>29</v>
      </c>
      <c r="F1277" s="3" t="s">
        <v>30</v>
      </c>
      <c r="G1277" s="3" t="s">
        <v>31</v>
      </c>
      <c r="H1277" s="3"/>
      <c r="I1277" s="3" t="s">
        <v>359</v>
      </c>
      <c r="J1277" s="3"/>
      <c r="K1277" s="3"/>
      <c r="L1277" s="3"/>
      <c r="M1277" s="3"/>
      <c r="N1277" s="3"/>
      <c r="O1277" s="3"/>
      <c r="P1277" s="3"/>
      <c r="Q1277" s="3"/>
      <c r="R1277" s="1"/>
      <c r="S1277" s="164" t="str">
        <f aca="false">CONCATENATE(IF(S1270="","",S1270),IF(S1270="","",CHAR(10)),IF(T1270="","",T1270),IF(U1270="","",U1270),IF(U1270="","",CHAR(10)),IF(V1270="","",V1270),IF(V1270="","",CHAR(10)),IF(W1270="","",W1270),IF(W1270="","",CHAR(10)),IF(X1270="","",X1270),IF(X1270="","",CHAR(10)),IF(Y1270="","",Y1270))</f>
        <v/>
      </c>
      <c r="T1277" s="164"/>
      <c r="U1277" s="164"/>
      <c r="V1277" s="1"/>
      <c r="W1277" s="176" t="str">
        <f aca="false">CONCATENATE(IF(S1275="","",S1275),IF(S1275="","",CHAR(10)),IF(T1275="","",T1275),IF(U1275="","",U1275),IF(U1275="","",CHAR(10)),IF(V1275="","",V1275),IF(V1275="","",CHAR(10)),IF(W1275="","",W1275),IF(W1275="","",CHAR(10)),IF(X1275="","",X1275),IF(X1275="","",CHAR(10)),IF(Y1275="","",Y1275))</f>
        <v/>
      </c>
      <c r="X1277" s="176"/>
      <c r="Y1277" s="176"/>
      <c r="Z1277" s="1"/>
      <c r="AA1277" s="1"/>
      <c r="AB1277" s="1"/>
      <c r="AC1277" s="1"/>
      <c r="AD1277" s="1"/>
      <c r="AE1277" s="1"/>
      <c r="AF1277" s="1"/>
      <c r="AG1277" s="1"/>
    </row>
    <row r="1278" customFormat="false" ht="15" hidden="false" customHeight="true" outlineLevel="0" collapsed="false">
      <c r="A1278" s="39" t="str">
        <f aca="true">IF(OFFSET(INDIRECT(A1266),10,0,1,1)="","",CONCATENATE((OFFSET(INDIRECT(A1266),10,0,1,1)),", "))</f>
        <v/>
      </c>
      <c r="B1278" s="39" t="str">
        <f aca="true">IF(OFFSET(INDIRECT(A1266),10,1,1,1)="","",OFFSET(INDIRECT(A1266),10,1,1,1))</f>
        <v/>
      </c>
      <c r="C1278" s="39" t="str">
        <f aca="true">IF(OFFSET(INDIRECT(A1266),10,2,1,1)="","",CONCATENATE(" ",OFFSET(INDIRECT(A1266),10,2,1,1),", "))</f>
        <v/>
      </c>
      <c r="D1278" s="39" t="str">
        <f aca="true">IF(OFFSET(INDIRECT(A1266),10,3,1,1)="","",CONCATENATE((OFFSET(INDIRECT(A1266),10,3,1,1)),", "))</f>
        <v/>
      </c>
      <c r="E1278" s="39" t="str">
        <f aca="true">IF(OFFSET(INDIRECT(A1266),10,4,1,1)="","",CONCATENATE((OFFSET(INDIRECT(A1266),10,4,1,1)),", "))</f>
        <v/>
      </c>
      <c r="F1278" s="39" t="str">
        <f aca="true">IF(OFFSET(INDIRECT(A1266),10,5,1,1)="","",CONCATENATE((OFFSET(INDIRECT(A1266),10,5,1,1)),", "))</f>
        <v/>
      </c>
      <c r="G1278" s="39" t="str">
        <f aca="true">IF(OFFSET(INDIRECT(A1266),10,6,1,1)="","",OFFSET(INDIRECT(A1266),10,6,1,1))</f>
        <v/>
      </c>
      <c r="H1278" s="3"/>
      <c r="I1278" s="171" t="str">
        <f aca="false">CONCATENATE(IF(A1278="","",A1278),IF(B1278="","",B1278),IF(C1278="","",C1278),IF(D1278="","",D1278),IF(E1278="","",E1278),IF(F1278="","",F1278),IF(G1278="","",G1278))</f>
        <v/>
      </c>
      <c r="J1278" s="171"/>
      <c r="K1278" s="171"/>
      <c r="L1278" s="171"/>
      <c r="M1278" s="171"/>
      <c r="N1278" s="171"/>
      <c r="O1278" s="171"/>
      <c r="P1278" s="113"/>
      <c r="Q1278" s="113"/>
      <c r="R1278" s="1"/>
      <c r="S1278" s="164"/>
      <c r="T1278" s="164"/>
      <c r="U1278" s="164"/>
      <c r="V1278" s="1"/>
      <c r="W1278" s="176"/>
      <c r="X1278" s="176"/>
      <c r="Y1278" s="176"/>
      <c r="Z1278" s="1"/>
      <c r="AA1278" s="1"/>
      <c r="AB1278" s="1"/>
      <c r="AC1278" s="1"/>
      <c r="AD1278" s="1"/>
      <c r="AE1278" s="1"/>
      <c r="AF1278" s="1"/>
      <c r="AG1278" s="1"/>
    </row>
    <row r="1279" customFormat="false" ht="14.6" hidden="false" customHeight="false" outlineLevel="0" collapsed="false">
      <c r="A1279" s="39" t="str">
        <f aca="true">IF(OFFSET(INDIRECT(A1266),10,0,1,1)="","",OFFSET(INDIRECT(A1266),10,0,1,1))</f>
        <v/>
      </c>
      <c r="B1279" s="39" t="str">
        <f aca="true">IF(OFFSET(INDIRECT(A1266),10,1,1,1)="","",OFFSET(INDIRECT(A1266),10,1,1,1))</f>
        <v/>
      </c>
      <c r="C1279" s="39" t="str">
        <f aca="true">IF(OFFSET(INDIRECT(A1266),10,2,1,1)="","",CONCATENATE(" ",OFFSET(INDIRECT(A1266),10,2,1,1)))</f>
        <v/>
      </c>
      <c r="D1279" s="39" t="str">
        <f aca="true">IF(OFFSET(INDIRECT(A1266),10,3,1,1)="","",OFFSET(INDIRECT(A1266),10,3,1,1))</f>
        <v/>
      </c>
      <c r="E1279" s="39" t="str">
        <f aca="true">IF(OFFSET(INDIRECT(A1266),10,4,1,1)="","",OFFSET(INDIRECT(A1266),10,4,1,1))</f>
        <v/>
      </c>
      <c r="F1279" s="39" t="str">
        <f aca="true">IF(OFFSET(INDIRECT(A1266),10,5,1,1)="","",OFFSET(INDIRECT(A1266),10,5,1,1))</f>
        <v/>
      </c>
      <c r="G1279" s="39" t="str">
        <f aca="true">IF(OFFSET(INDIRECT(A1266),10,6,1,1)="","",OFFSET(INDIRECT(A1266),10,6,1,1))</f>
        <v/>
      </c>
      <c r="H1279" s="3"/>
      <c r="I1279" s="3"/>
      <c r="J1279" s="3"/>
      <c r="K1279" s="3"/>
      <c r="L1279" s="174"/>
      <c r="M1279" s="174"/>
      <c r="N1279" s="3"/>
      <c r="O1279" s="3"/>
      <c r="P1279" s="3"/>
      <c r="Q1279" s="3"/>
      <c r="R1279" s="1"/>
      <c r="S1279" s="164"/>
      <c r="T1279" s="164"/>
      <c r="U1279" s="164"/>
      <c r="V1279" s="1"/>
      <c r="W1279" s="176"/>
      <c r="X1279" s="176"/>
      <c r="Y1279" s="176"/>
      <c r="Z1279" s="1"/>
      <c r="AA1279" s="1"/>
      <c r="AB1279" s="1"/>
      <c r="AC1279" s="1"/>
      <c r="AD1279" s="1"/>
      <c r="AE1279" s="1"/>
      <c r="AF1279" s="1"/>
      <c r="AG1279" s="1"/>
    </row>
    <row r="1280" customFormat="false" ht="14.6" hidden="false" customHeight="false" outlineLevel="0" collapsed="false">
      <c r="A1280" s="3" t="s">
        <v>295</v>
      </c>
      <c r="B1280" s="3"/>
      <c r="C1280" s="3"/>
      <c r="D1280" s="3"/>
      <c r="E1280" s="3"/>
      <c r="F1280" s="3"/>
      <c r="G1280" s="3"/>
      <c r="H1280" s="3"/>
      <c r="I1280" s="3" t="s">
        <v>360</v>
      </c>
      <c r="J1280" s="3"/>
      <c r="K1280" s="3"/>
      <c r="L1280" s="174"/>
      <c r="M1280" s="174"/>
      <c r="N1280" s="3"/>
      <c r="O1280" s="3"/>
      <c r="P1280" s="3"/>
      <c r="Q1280" s="3"/>
      <c r="R1280" s="1"/>
      <c r="S1280" s="164"/>
      <c r="T1280" s="164"/>
      <c r="U1280" s="164"/>
      <c r="V1280" s="1"/>
      <c r="W1280" s="176"/>
      <c r="X1280" s="176"/>
      <c r="Y1280" s="176"/>
      <c r="Z1280" s="1"/>
      <c r="AA1280" s="1"/>
      <c r="AB1280" s="1"/>
      <c r="AC1280" s="1"/>
      <c r="AD1280" s="1"/>
      <c r="AE1280" s="1"/>
      <c r="AF1280" s="1"/>
      <c r="AG1280" s="1"/>
    </row>
    <row r="1281" customFormat="false" ht="15" hidden="false" customHeight="true" outlineLevel="0" collapsed="false">
      <c r="A1281" s="1" t="str">
        <f aca="false">CONCATENATE(A1280,"s")</f>
        <v>Leaseholders</v>
      </c>
      <c r="B1281" s="3"/>
      <c r="C1281" s="3"/>
      <c r="D1281" s="3"/>
      <c r="E1281" s="3"/>
      <c r="F1281" s="3"/>
      <c r="G1281" s="3"/>
      <c r="H1281" s="3"/>
      <c r="I1281" s="176" t="str">
        <f aca="false">CONCATENATE(IF(A1279="","",A1279),IF(A1279="","",CHAR(10)),IF(B1279="","",B1279),IF(C1279="","",C1279),IF(C1279="","",CHAR(10)),IF(D1279="","",D1279),IF(D1279="","",CHAR(10)),IF(E1279="","",E1279),IF(E1279="","",CHAR(10)),IF(F1279="","",F1279),IF(F1279="","",CHAR(10)),IF(G1279="","",G1279))</f>
        <v/>
      </c>
      <c r="J1281" s="176"/>
      <c r="K1281" s="176"/>
      <c r="L1281" s="174"/>
      <c r="M1281" s="174"/>
      <c r="N1281" s="3"/>
      <c r="O1281" s="3"/>
      <c r="P1281" s="3"/>
      <c r="Q1281" s="3"/>
      <c r="R1281" s="1"/>
      <c r="S1281" s="164"/>
      <c r="T1281" s="164"/>
      <c r="U1281" s="164"/>
      <c r="V1281" s="1"/>
      <c r="W1281" s="176"/>
      <c r="X1281" s="176"/>
      <c r="Y1281" s="176"/>
      <c r="Z1281" s="1"/>
      <c r="AA1281" s="1"/>
      <c r="AB1281" s="1"/>
      <c r="AC1281" s="1"/>
      <c r="AD1281" s="1"/>
      <c r="AE1281" s="1"/>
      <c r="AF1281" s="1"/>
      <c r="AG1281" s="1"/>
    </row>
    <row r="1282" customFormat="false" ht="14.6" hidden="false" customHeight="false" outlineLevel="0" collapsed="false">
      <c r="A1282" s="3" t="s">
        <v>70</v>
      </c>
      <c r="B1282" s="3"/>
      <c r="C1282" s="3"/>
      <c r="D1282" s="3"/>
      <c r="E1282" s="3"/>
      <c r="F1282" s="3"/>
      <c r="G1282" s="3"/>
      <c r="H1282" s="3"/>
      <c r="I1282" s="176"/>
      <c r="J1282" s="176"/>
      <c r="K1282" s="176"/>
      <c r="L1282" s="174"/>
      <c r="M1282" s="174"/>
      <c r="N1282" s="3"/>
      <c r="O1282" s="3"/>
      <c r="P1282" s="3"/>
      <c r="Q1282" s="3"/>
      <c r="R1282" s="1"/>
      <c r="S1282" s="164"/>
      <c r="T1282" s="164"/>
      <c r="U1282" s="164"/>
      <c r="V1282" s="1"/>
      <c r="W1282" s="176"/>
      <c r="X1282" s="176"/>
      <c r="Y1282" s="176"/>
      <c r="Z1282" s="1"/>
      <c r="AA1282" s="1"/>
      <c r="AB1282" s="1"/>
      <c r="AC1282" s="1"/>
      <c r="AD1282" s="1"/>
      <c r="AE1282" s="1"/>
      <c r="AF1282" s="1"/>
      <c r="AG1282" s="1"/>
    </row>
    <row r="1283" customFormat="false" ht="14.6" hidden="false" customHeight="false" outlineLevel="0" collapsed="false">
      <c r="A1283" s="1" t="str">
        <f aca="false">CONCATENATE(A1282,"s")</f>
        <v>Freeholders</v>
      </c>
      <c r="B1283" s="3"/>
      <c r="C1283" s="3"/>
      <c r="D1283" s="3"/>
      <c r="E1283" s="3"/>
      <c r="F1283" s="3"/>
      <c r="G1283" s="3"/>
      <c r="H1283" s="3"/>
      <c r="I1283" s="176"/>
      <c r="J1283" s="176"/>
      <c r="K1283" s="176"/>
      <c r="L1283" s="174"/>
      <c r="M1283" s="174"/>
      <c r="N1283" s="3"/>
      <c r="O1283" s="3"/>
      <c r="P1283" s="3"/>
      <c r="Q1283" s="3"/>
      <c r="R1283" s="1"/>
      <c r="S1283" s="1"/>
      <c r="T1283" s="1"/>
      <c r="U1283" s="1"/>
      <c r="V1283" s="1"/>
      <c r="W1283" s="1"/>
      <c r="X1283" s="1"/>
      <c r="Y1283" s="1"/>
      <c r="Z1283" s="1"/>
      <c r="AA1283" s="1"/>
      <c r="AB1283" s="1"/>
      <c r="AC1283" s="1"/>
      <c r="AD1283" s="1"/>
      <c r="AE1283" s="1"/>
      <c r="AF1283" s="1"/>
      <c r="AG1283" s="1"/>
    </row>
    <row r="1284" customFormat="false" ht="14.6" hidden="false" customHeight="false" outlineLevel="0" collapsed="false">
      <c r="A1284" s="3" t="s">
        <v>329</v>
      </c>
      <c r="B1284" s="3"/>
      <c r="C1284" s="3"/>
      <c r="D1284" s="3"/>
      <c r="E1284" s="3"/>
      <c r="F1284" s="3"/>
      <c r="G1284" s="3"/>
      <c r="H1284" s="3"/>
      <c r="I1284" s="176"/>
      <c r="J1284" s="176"/>
      <c r="K1284" s="176"/>
      <c r="L1284" s="3"/>
      <c r="M1284" s="3"/>
      <c r="N1284" s="3"/>
      <c r="O1284" s="3"/>
      <c r="P1284" s="3"/>
      <c r="Q1284" s="3"/>
      <c r="R1284" s="1"/>
    </row>
    <row r="1285" customFormat="false" ht="14.6" hidden="false" customHeight="false" outlineLevel="0" collapsed="false">
      <c r="A1285" s="1" t="str">
        <f aca="false">IF(A1284="Leaseholder &amp; Freeholder","Leaseholders &amp; Freeholders")</f>
        <v>Leaseholders &amp; Freeholders</v>
      </c>
      <c r="B1285" s="3"/>
      <c r="C1285" s="3"/>
      <c r="D1285" s="3"/>
      <c r="E1285" s="3"/>
      <c r="F1285" s="3"/>
      <c r="G1285" s="3"/>
      <c r="H1285" s="3"/>
      <c r="I1285" s="176"/>
      <c r="J1285" s="176"/>
      <c r="K1285" s="176"/>
      <c r="L1285" s="3"/>
      <c r="M1285" s="3"/>
      <c r="N1285" s="3"/>
      <c r="O1285" s="3"/>
      <c r="P1285" s="3"/>
      <c r="Q1285" s="3"/>
      <c r="R1285" s="1"/>
      <c r="S1285" s="150" t="s">
        <v>296</v>
      </c>
      <c r="T1285" s="150"/>
    </row>
    <row r="1286" customFormat="false" ht="15.75" hidden="false" customHeight="true" outlineLevel="0" collapsed="false">
      <c r="A1286" s="1"/>
      <c r="B1286" s="3"/>
      <c r="C1286" s="3"/>
      <c r="D1286" s="3"/>
      <c r="E1286" s="3"/>
      <c r="F1286" s="3"/>
      <c r="G1286" s="3"/>
      <c r="H1286" s="3"/>
      <c r="I1286" s="176"/>
      <c r="J1286" s="176"/>
      <c r="K1286" s="176"/>
      <c r="L1286" s="3"/>
      <c r="M1286" s="3"/>
      <c r="N1286" s="3"/>
      <c r="O1286" s="3"/>
      <c r="P1286" s="3"/>
      <c r="Q1286" s="3"/>
      <c r="R1286" s="1"/>
      <c r="S1286" s="181" t="str">
        <f aca="false">CONCATENATE("Under Section 1(2), subject to your written consent",CHAR(10),"it is intended to build on the line of junction of the said lands a ",Form!DV74)</f>
        <v>Under Section 1(2), subject to your written consent
it is intended to build on the line of junction of the said lands a</v>
      </c>
      <c r="T1286" s="181"/>
      <c r="U1286" s="181"/>
      <c r="V1286" s="181"/>
      <c r="W1286" s="181"/>
      <c r="X1286" s="181"/>
      <c r="Y1286" s="181"/>
      <c r="Z1286" s="181"/>
      <c r="AA1286" s="181"/>
    </row>
    <row r="1287" customFormat="false" ht="14.6" hidden="false" customHeight="false" outlineLevel="0" collapsed="false">
      <c r="A1287" s="1"/>
      <c r="B1287" s="3"/>
      <c r="C1287" s="3"/>
      <c r="D1287" s="3"/>
      <c r="E1287" s="3"/>
      <c r="F1287" s="3"/>
      <c r="G1287" s="3"/>
      <c r="H1287" s="3"/>
      <c r="I1287" s="3"/>
      <c r="J1287" s="3"/>
      <c r="K1287" s="3"/>
      <c r="L1287" s="3"/>
      <c r="M1287" s="3"/>
      <c r="N1287" s="3"/>
      <c r="O1287" s="3"/>
      <c r="P1287" s="3"/>
      <c r="Q1287" s="3"/>
      <c r="R1287" s="1"/>
      <c r="S1287" s="181"/>
      <c r="T1287" s="181"/>
      <c r="U1287" s="181"/>
      <c r="V1287" s="181"/>
      <c r="W1287" s="181"/>
      <c r="X1287" s="181"/>
      <c r="Y1287" s="181"/>
      <c r="Z1287" s="181"/>
      <c r="AA1287" s="181"/>
    </row>
    <row r="1288" customFormat="false" ht="14.6" hidden="false" customHeight="false" outlineLevel="0" collapsed="false">
      <c r="A1288" s="157" t="s">
        <v>366</v>
      </c>
      <c r="B1288" s="157"/>
      <c r="C1288" s="3"/>
      <c r="D1288" s="3"/>
      <c r="E1288" s="3"/>
      <c r="F1288" s="3"/>
      <c r="G1288" s="3"/>
      <c r="H1288" s="3"/>
      <c r="I1288" s="3"/>
      <c r="J1288" s="3"/>
      <c r="K1288" s="3"/>
      <c r="L1288" s="3"/>
      <c r="M1288" s="3"/>
      <c r="N1288" s="3"/>
      <c r="O1288" s="3"/>
      <c r="P1288" s="3"/>
      <c r="Q1288" s="150" t="str">
        <f aca="false">IF(A1290="","",", ")</f>
        <v/>
      </c>
      <c r="R1288" s="1"/>
    </row>
    <row r="1289" customFormat="false" ht="14.6" hidden="false" customHeight="false" outlineLevel="0" collapsed="false">
      <c r="A1289" s="3" t="s">
        <v>25</v>
      </c>
      <c r="B1289" s="3" t="s">
        <v>26</v>
      </c>
      <c r="C1289" s="3" t="s">
        <v>27</v>
      </c>
      <c r="D1289" s="3" t="s">
        <v>28</v>
      </c>
      <c r="E1289" s="3" t="s">
        <v>29</v>
      </c>
      <c r="F1289" s="3" t="s">
        <v>30</v>
      </c>
      <c r="G1289" s="3" t="s">
        <v>31</v>
      </c>
      <c r="H1289" s="3"/>
      <c r="I1289" s="3" t="s">
        <v>359</v>
      </c>
      <c r="J1289" s="3"/>
      <c r="K1289" s="3"/>
      <c r="L1289" s="3"/>
      <c r="M1289" s="3"/>
      <c r="N1289" s="3"/>
      <c r="O1289" s="3"/>
      <c r="P1289" s="3"/>
      <c r="Q1289" s="3"/>
      <c r="R1289" s="1"/>
      <c r="S1289" s="150" t="s">
        <v>316</v>
      </c>
      <c r="T1289" s="150"/>
    </row>
    <row r="1290" customFormat="false" ht="15" hidden="false" customHeight="true" outlineLevel="0" collapsed="false">
      <c r="A1290" s="39" t="str">
        <f aca="true">IF(OFFSET(INDIRECT(A1266),17,0,1,1)="","",CONCATENATE((OFFSET(INDIRECT(A1266),17,0,1,1)),", "))</f>
        <v/>
      </c>
      <c r="B1290" s="39" t="str">
        <f aca="true">IF(OFFSET(INDIRECT(A1266),17,1,1,1)="","",OFFSET(INDIRECT(A1266),17,1,1,1))</f>
        <v/>
      </c>
      <c r="C1290" s="39" t="str">
        <f aca="true">IF(OFFSET(INDIRECT(A1266),17,2,1,1)="","",CONCATENATE(" ",(OFFSET(INDIRECT(A1266),17,2,1,1)),", "))</f>
        <v/>
      </c>
      <c r="D1290" s="39" t="str">
        <f aca="true">IF(OFFSET(INDIRECT(A1266),17,3,1,1)="","",CONCATENATE((OFFSET(INDIRECT(A1266),17,3,1,1)),", "))</f>
        <v/>
      </c>
      <c r="E1290" s="39" t="str">
        <f aca="true">IF(OFFSET(INDIRECT(A1266),17,4,1,1)="","",CONCATENATE((OFFSET(INDIRECT(A1266),17,4,1,1)),", "))</f>
        <v/>
      </c>
      <c r="F1290" s="39" t="str">
        <f aca="true">IF(OFFSET(INDIRECT(A1266),17,5,1,1)="","",CONCATENATE((OFFSET(INDIRECT(A1266),17,5,1,1)),", "))</f>
        <v/>
      </c>
      <c r="G1290" s="39" t="str">
        <f aca="true">IF(OFFSET(INDIRECT(A1266),17,6,1,1)="","",OFFSET(INDIRECT(A1266),17,6,1,1))</f>
        <v/>
      </c>
      <c r="H1290" s="3"/>
      <c r="I1290" s="171" t="str">
        <f aca="false">CONCATENATE(IF(A1290="","",A1290),IF(B1290="","",B1290),IF(C1290="","",C1290),IF(D1290="","",D1290),IF(E1290="","",E1290),IF(F1290="","",F1290),IF(G1290="","",G1290))</f>
        <v/>
      </c>
      <c r="J1290" s="171"/>
      <c r="K1290" s="171"/>
      <c r="L1290" s="171"/>
      <c r="M1290" s="171"/>
      <c r="N1290" s="171"/>
      <c r="O1290" s="171"/>
      <c r="P1290" s="113"/>
      <c r="Q1290" s="113"/>
      <c r="R1290" s="1"/>
      <c r="S1290" s="181" t="str">
        <f aca="false">CONCATENATE("Under Section 1(5)",CHAR(10),"it is intended to build on the line of junction of the said lands a wall wholly on ",$H$12," land.")</f>
        <v>Under Section 1(5)
it is intended to build on the line of junction of the said lands a wall wholly on our land.</v>
      </c>
      <c r="T1290" s="181"/>
      <c r="U1290" s="181"/>
      <c r="V1290" s="181"/>
      <c r="W1290" s="181"/>
      <c r="X1290" s="181"/>
      <c r="Y1290" s="181"/>
      <c r="Z1290" s="181"/>
      <c r="AA1290" s="181"/>
    </row>
    <row r="1291" customFormat="false" ht="14.6" hidden="false" customHeight="false" outlineLevel="0" collapsed="false">
      <c r="A1291" s="39" t="str">
        <f aca="true">IF(OFFSET(INDIRECT(A1266),17,0,1,1)="","",OFFSET(INDIRECT(A1266),17,0,1,1))</f>
        <v/>
      </c>
      <c r="B1291" s="39" t="str">
        <f aca="true">IF(OFFSET(INDIRECT(A1266),17,1,1,1)="","",OFFSET(INDIRECT(A1266),17,1,1,1))</f>
        <v/>
      </c>
      <c r="C1291" s="39" t="str">
        <f aca="true">IF(OFFSET(INDIRECT(A1266),17,2,1,1)="","",CONCATENATE(" ",(OFFSET(INDIRECT(A1266),17,2,1,1))))</f>
        <v/>
      </c>
      <c r="D1291" s="39" t="str">
        <f aca="true">IF(OFFSET(INDIRECT(A1266),17,3,1,1)="","",OFFSET(INDIRECT(A1266),17,3,1,1))</f>
        <v/>
      </c>
      <c r="E1291" s="39" t="str">
        <f aca="true">IF(OFFSET(INDIRECT(A1266),17,4,1,1)="","",OFFSET(INDIRECT(A1266),17,4,1,1))</f>
        <v/>
      </c>
      <c r="F1291" s="39" t="str">
        <f aca="true">IF(OFFSET(INDIRECT(A1266),17,5,1,1)="","",OFFSET(INDIRECT(A1266),17,5,1,1))</f>
        <v/>
      </c>
      <c r="G1291" s="39" t="str">
        <f aca="true">IF(OFFSET(INDIRECT(A1266),17,6,1,1)="","",OFFSET(INDIRECT(A1266),17,6,1,1))</f>
        <v/>
      </c>
      <c r="H1291" s="3"/>
      <c r="I1291" s="3"/>
      <c r="J1291" s="3"/>
      <c r="K1291" s="3"/>
      <c r="L1291" s="174"/>
      <c r="M1291" s="174"/>
      <c r="N1291" s="3"/>
      <c r="O1291" s="3"/>
      <c r="P1291" s="3"/>
      <c r="Q1291" s="3"/>
      <c r="R1291" s="1"/>
      <c r="S1291" s="181"/>
      <c r="T1291" s="181"/>
      <c r="U1291" s="181"/>
      <c r="V1291" s="181"/>
      <c r="W1291" s="181"/>
      <c r="X1291" s="181"/>
      <c r="Y1291" s="181"/>
      <c r="Z1291" s="181"/>
      <c r="AA1291" s="181"/>
    </row>
    <row r="1292" customFormat="false" ht="14.6" hidden="false" customHeight="false" outlineLevel="0" collapsed="false">
      <c r="A1292" s="3"/>
      <c r="B1292" s="3"/>
      <c r="C1292" s="3"/>
      <c r="D1292" s="3"/>
      <c r="E1292" s="3"/>
      <c r="F1292" s="3"/>
      <c r="G1292" s="3"/>
      <c r="H1292" s="3"/>
      <c r="I1292" s="3" t="s">
        <v>360</v>
      </c>
      <c r="J1292" s="3"/>
      <c r="K1292" s="3"/>
      <c r="L1292" s="174"/>
      <c r="M1292" s="174"/>
      <c r="N1292" s="3"/>
      <c r="O1292" s="3"/>
      <c r="P1292" s="3"/>
      <c r="Q1292" s="3"/>
      <c r="R1292" s="1"/>
    </row>
    <row r="1293" customFormat="false" ht="15" hidden="false" customHeight="true" outlineLevel="0" collapsed="false">
      <c r="A1293" s="3"/>
      <c r="B1293" s="3"/>
      <c r="C1293" s="3"/>
      <c r="D1293" s="3"/>
      <c r="E1293" s="3"/>
      <c r="F1293" s="3"/>
      <c r="G1293" s="3"/>
      <c r="H1293" s="3"/>
      <c r="I1293" s="176" t="str">
        <f aca="false">CONCATENATE(IF(A1291="","",A1291),IF(A1291="","",CHAR(10)),IF(B1291="","",B1291),IF(C1291="","",C1291),IF(C1291="","",CHAR(10)),IF(D1291="","",D1291),IF(D1291="","",CHAR(10)),IF(E1291="","",E1291),IF(E1291="","",CHAR(10)),IF(F1291="","",F1291),IF(F1291="","",CHAR(10)),IF(G1291="","",G1291))</f>
        <v/>
      </c>
      <c r="J1293" s="176"/>
      <c r="K1293" s="176"/>
      <c r="L1293" s="174"/>
      <c r="M1293" s="174"/>
      <c r="N1293" s="3"/>
      <c r="O1293" s="3"/>
      <c r="P1293" s="3"/>
      <c r="Q1293" s="3"/>
      <c r="R1293" s="1"/>
      <c r="S1293" s="150" t="s">
        <v>367</v>
      </c>
      <c r="T1293" s="150"/>
      <c r="U1293" s="150"/>
    </row>
    <row r="1294" customFormat="false" ht="15" hidden="false" customHeight="true" outlineLevel="0" collapsed="false">
      <c r="A1294" s="3"/>
      <c r="B1294" s="3"/>
      <c r="C1294" s="3"/>
      <c r="D1294" s="3"/>
      <c r="E1294" s="3"/>
      <c r="F1294" s="3"/>
      <c r="G1294" s="3"/>
      <c r="H1294" s="3"/>
      <c r="I1294" s="176"/>
      <c r="J1294" s="176"/>
      <c r="K1294" s="176"/>
      <c r="L1294" s="174"/>
      <c r="M1294" s="174"/>
      <c r="N1294" s="3"/>
      <c r="O1294" s="3"/>
      <c r="P1294" s="3"/>
      <c r="Q1294" s="3"/>
      <c r="R1294" s="1"/>
      <c r="S1294" s="182" t="str">
        <f aca="false">CONCATENATE(S1286,CHAR(10),CHAR(10),S1290)</f>
        <v>Under Section 1(2), subject to your written consent
it is intended to build on the line of junction of the said lands a 
Under Section 1(5)
it is intended to build on the line of junction of the said lands a wall wholly on our land.</v>
      </c>
      <c r="T1294" s="182"/>
      <c r="U1294" s="182"/>
      <c r="V1294" s="182"/>
      <c r="W1294" s="182"/>
      <c r="X1294" s="182"/>
      <c r="Y1294" s="182"/>
      <c r="Z1294" s="182"/>
      <c r="AA1294" s="182"/>
    </row>
    <row r="1295" customFormat="false" ht="14.6" hidden="false" customHeight="false" outlineLevel="0" collapsed="false">
      <c r="A1295" s="3"/>
      <c r="B1295" s="3"/>
      <c r="C1295" s="3"/>
      <c r="D1295" s="3"/>
      <c r="E1295" s="3"/>
      <c r="F1295" s="3"/>
      <c r="G1295" s="3"/>
      <c r="H1295" s="3"/>
      <c r="I1295" s="176"/>
      <c r="J1295" s="176"/>
      <c r="K1295" s="176"/>
      <c r="L1295" s="174"/>
      <c r="M1295" s="174"/>
      <c r="N1295" s="3"/>
      <c r="O1295" s="3"/>
      <c r="P1295" s="3"/>
      <c r="Q1295" s="3"/>
      <c r="R1295" s="1"/>
      <c r="S1295" s="182"/>
      <c r="T1295" s="182"/>
      <c r="U1295" s="182"/>
      <c r="V1295" s="182"/>
      <c r="W1295" s="182"/>
      <c r="X1295" s="182"/>
      <c r="Y1295" s="182"/>
      <c r="Z1295" s="182"/>
      <c r="AA1295" s="182"/>
    </row>
    <row r="1296" customFormat="false" ht="14.6" hidden="false" customHeight="false" outlineLevel="0" collapsed="false">
      <c r="A1296" s="3"/>
      <c r="B1296" s="3"/>
      <c r="C1296" s="3"/>
      <c r="D1296" s="3"/>
      <c r="E1296" s="3"/>
      <c r="F1296" s="3"/>
      <c r="G1296" s="3"/>
      <c r="H1296" s="3"/>
      <c r="I1296" s="176"/>
      <c r="J1296" s="176"/>
      <c r="K1296" s="176"/>
      <c r="L1296" s="3"/>
      <c r="M1296" s="3"/>
      <c r="N1296" s="3"/>
      <c r="O1296" s="3"/>
      <c r="P1296" s="3"/>
      <c r="Q1296" s="3"/>
      <c r="R1296" s="1"/>
      <c r="S1296" s="182"/>
      <c r="T1296" s="182"/>
      <c r="U1296" s="182"/>
      <c r="V1296" s="182"/>
      <c r="W1296" s="182"/>
      <c r="X1296" s="182"/>
      <c r="Y1296" s="182"/>
      <c r="Z1296" s="182"/>
      <c r="AA1296" s="182"/>
    </row>
    <row r="1297" customFormat="false" ht="14.6" hidden="false" customHeight="false" outlineLevel="0" collapsed="false">
      <c r="A1297" s="3"/>
      <c r="B1297" s="3"/>
      <c r="C1297" s="3"/>
      <c r="D1297" s="3"/>
      <c r="E1297" s="3"/>
      <c r="F1297" s="3"/>
      <c r="G1297" s="3"/>
      <c r="H1297" s="3"/>
      <c r="I1297" s="176"/>
      <c r="J1297" s="176"/>
      <c r="K1297" s="176"/>
      <c r="L1297" s="3"/>
      <c r="M1297" s="3"/>
      <c r="N1297" s="3"/>
      <c r="O1297" s="3"/>
      <c r="P1297" s="3"/>
      <c r="Q1297" s="3"/>
      <c r="R1297" s="1"/>
      <c r="S1297" s="182"/>
      <c r="T1297" s="182"/>
      <c r="U1297" s="182"/>
      <c r="V1297" s="182"/>
      <c r="W1297" s="182"/>
      <c r="X1297" s="182"/>
      <c r="Y1297" s="182"/>
      <c r="Z1297" s="182"/>
      <c r="AA1297" s="182"/>
    </row>
    <row r="1298" customFormat="false" ht="14.6" hidden="false" customHeight="false" outlineLevel="0" collapsed="false">
      <c r="A1298" s="3"/>
      <c r="B1298" s="3"/>
      <c r="C1298" s="3"/>
      <c r="D1298" s="3"/>
      <c r="E1298" s="3"/>
      <c r="F1298" s="3"/>
      <c r="G1298" s="3"/>
      <c r="H1298" s="3"/>
      <c r="I1298" s="176"/>
      <c r="J1298" s="176"/>
      <c r="K1298" s="176"/>
      <c r="L1298" s="3"/>
      <c r="M1298" s="3"/>
      <c r="N1298" s="3"/>
      <c r="O1298" s="3"/>
      <c r="P1298" s="3"/>
      <c r="Q1298" s="3"/>
      <c r="R1298" s="1"/>
      <c r="S1298" s="182"/>
      <c r="T1298" s="182"/>
      <c r="U1298" s="182"/>
      <c r="V1298" s="182"/>
      <c r="W1298" s="182"/>
      <c r="X1298" s="182"/>
      <c r="Y1298" s="182"/>
      <c r="Z1298" s="182"/>
      <c r="AA1298" s="182"/>
    </row>
    <row r="1299" customFormat="false" ht="14.6" hidden="false" customHeight="false" outlineLevel="0" collapsed="false">
      <c r="A1299" s="3"/>
      <c r="B1299" s="3"/>
      <c r="C1299" s="3"/>
      <c r="D1299" s="3"/>
      <c r="E1299" s="3"/>
      <c r="F1299" s="3"/>
      <c r="G1299" s="3"/>
      <c r="H1299" s="3"/>
      <c r="I1299" s="3"/>
      <c r="J1299" s="3"/>
      <c r="K1299" s="3"/>
      <c r="L1299" s="3"/>
      <c r="M1299" s="3"/>
      <c r="N1299" s="3"/>
      <c r="O1299" s="3"/>
      <c r="P1299" s="3"/>
      <c r="Q1299" s="3"/>
      <c r="R1299" s="1"/>
    </row>
    <row r="1300" customFormat="false" ht="14.6" hidden="false" customHeight="false" outlineLevel="0" collapsed="false">
      <c r="A1300" s="157" t="s">
        <v>368</v>
      </c>
      <c r="B1300" s="157"/>
      <c r="C1300" s="3"/>
      <c r="D1300" s="3"/>
      <c r="E1300" s="3"/>
      <c r="F1300" s="3"/>
      <c r="G1300" s="3"/>
      <c r="H1300" s="3"/>
      <c r="I1300" s="3"/>
      <c r="J1300" s="3"/>
      <c r="K1300" s="3"/>
      <c r="L1300" s="3"/>
      <c r="M1300" s="3"/>
      <c r="N1300" s="3"/>
      <c r="O1300" s="3"/>
      <c r="P1300" s="3"/>
      <c r="Q1300" s="3" t="str">
        <f aca="false">IF(A1302="","",", ")</f>
        <v/>
      </c>
      <c r="R1300" s="1"/>
      <c r="S1300" s="150" t="s">
        <v>369</v>
      </c>
      <c r="T1300" s="150"/>
      <c r="U1300" s="150"/>
    </row>
    <row r="1301" customFormat="false" ht="14.6" hidden="false" customHeight="false" outlineLevel="0" collapsed="false">
      <c r="A1301" s="3" t="s">
        <v>25</v>
      </c>
      <c r="B1301" s="3" t="s">
        <v>26</v>
      </c>
      <c r="C1301" s="3" t="s">
        <v>27</v>
      </c>
      <c r="D1301" s="3" t="s">
        <v>28</v>
      </c>
      <c r="E1301" s="3" t="s">
        <v>29</v>
      </c>
      <c r="F1301" s="3" t="s">
        <v>30</v>
      </c>
      <c r="G1301" s="3" t="s">
        <v>31</v>
      </c>
      <c r="H1301" s="3"/>
      <c r="I1301" s="3" t="s">
        <v>359</v>
      </c>
      <c r="J1301" s="3"/>
      <c r="K1301" s="3"/>
      <c r="L1301" s="3"/>
      <c r="M1301" s="3"/>
      <c r="N1301" s="3"/>
      <c r="O1301" s="3"/>
      <c r="P1301" s="3"/>
      <c r="Q1301" s="3"/>
      <c r="R1301" s="1"/>
      <c r="S1301" s="182" t="str">
        <f aca="false">IF(Form!DR74="Section 1(2)",S1286,IF(Form!DR74="Section 1(5)",S1290,IF(Form!DR74="Section 1(2), Section 1(5)",S1294,"")))</f>
        <v/>
      </c>
      <c r="T1301" s="182"/>
      <c r="U1301" s="182"/>
      <c r="V1301" s="182"/>
      <c r="W1301" s="182"/>
      <c r="X1301" s="182"/>
      <c r="Y1301" s="182"/>
      <c r="Z1301" s="182"/>
      <c r="AA1301" s="182"/>
    </row>
    <row r="1302" customFormat="false" ht="15" hidden="false" customHeight="true" outlineLevel="0" collapsed="false">
      <c r="A1302" s="39" t="str">
        <f aca="false">IF(Form!$B$44="","",Form!$B$44)</f>
        <v/>
      </c>
      <c r="B1302" s="39" t="str">
        <f aca="false">IF(Form!$C$44="","",Form!$C$44)</f>
        <v/>
      </c>
      <c r="C1302" s="39" t="str">
        <f aca="false">IF(Form!$D$44="","",Form!$D$44)</f>
        <v/>
      </c>
      <c r="D1302" s="39" t="str">
        <f aca="false">IF(Form!$E$44="","",Form!$E$44)</f>
        <v/>
      </c>
      <c r="E1302" s="39" t="str">
        <f aca="false">IF(Form!$F$44="","",Form!$F$44)</f>
        <v/>
      </c>
      <c r="F1302" s="39" t="str">
        <f aca="false">IF(Form!$G$44="","",Form!$G$44)</f>
        <v/>
      </c>
      <c r="G1302" s="39" t="str">
        <f aca="false">IF(Form!$H$44="","",Form!$H$44)</f>
        <v/>
      </c>
      <c r="H1302" s="3"/>
      <c r="I1302" s="171" t="str">
        <f aca="false">CONCATENATE(IF(A1302="","",A1302),IF(B1302="","",B1302),IF(C1302="","",C1302),IF(D1302="","",D1302),IF(E1302="","",E1302),IF(F1302="","",F1302),IF(G1302="","",G1302))</f>
        <v/>
      </c>
      <c r="J1302" s="171"/>
      <c r="K1302" s="171"/>
      <c r="L1302" s="171"/>
      <c r="M1302" s="171"/>
      <c r="N1302" s="171"/>
      <c r="O1302" s="171"/>
      <c r="P1302" s="113"/>
      <c r="Q1302" s="113"/>
      <c r="R1302" s="1"/>
      <c r="S1302" s="182"/>
      <c r="T1302" s="182"/>
      <c r="U1302" s="182"/>
      <c r="V1302" s="182"/>
      <c r="W1302" s="182"/>
      <c r="X1302" s="182"/>
      <c r="Y1302" s="182"/>
      <c r="Z1302" s="182"/>
      <c r="AA1302" s="182"/>
    </row>
    <row r="1303" customFormat="false" ht="14.6" hidden="false" customHeight="false" outlineLevel="0" collapsed="false">
      <c r="A1303" s="3"/>
      <c r="B1303" s="3"/>
      <c r="C1303" s="3"/>
      <c r="D1303" s="3"/>
      <c r="E1303" s="3"/>
      <c r="F1303" s="3"/>
      <c r="G1303" s="3"/>
      <c r="H1303" s="3"/>
      <c r="I1303" s="3"/>
      <c r="J1303" s="3"/>
      <c r="K1303" s="3"/>
      <c r="L1303" s="174"/>
      <c r="M1303" s="174"/>
      <c r="N1303" s="3"/>
      <c r="O1303" s="3"/>
      <c r="P1303" s="3"/>
      <c r="Q1303" s="3"/>
      <c r="R1303" s="1"/>
      <c r="S1303" s="182"/>
      <c r="T1303" s="182"/>
      <c r="U1303" s="182"/>
      <c r="V1303" s="182"/>
      <c r="W1303" s="182"/>
      <c r="X1303" s="182"/>
      <c r="Y1303" s="182"/>
      <c r="Z1303" s="182"/>
      <c r="AA1303" s="182"/>
    </row>
    <row r="1304" customFormat="false" ht="14.6" hidden="false" customHeight="false" outlineLevel="0" collapsed="false">
      <c r="A1304" s="3"/>
      <c r="B1304" s="3"/>
      <c r="C1304" s="3"/>
      <c r="D1304" s="3"/>
      <c r="E1304" s="3"/>
      <c r="F1304" s="3"/>
      <c r="G1304" s="3"/>
      <c r="H1304" s="3"/>
      <c r="I1304" s="3" t="s">
        <v>360</v>
      </c>
      <c r="J1304" s="3"/>
      <c r="K1304" s="3"/>
      <c r="L1304" s="174"/>
      <c r="M1304" s="174"/>
      <c r="N1304" s="3"/>
      <c r="O1304" s="3"/>
      <c r="P1304" s="3"/>
      <c r="Q1304" s="3"/>
      <c r="R1304" s="1"/>
      <c r="S1304" s="182"/>
      <c r="T1304" s="182"/>
      <c r="U1304" s="182"/>
      <c r="V1304" s="182"/>
      <c r="W1304" s="182"/>
      <c r="X1304" s="182"/>
      <c r="Y1304" s="182"/>
      <c r="Z1304" s="182"/>
      <c r="AA1304" s="182"/>
    </row>
    <row r="1305" customFormat="false" ht="15" hidden="false" customHeight="true" outlineLevel="0" collapsed="false">
      <c r="A1305" s="3"/>
      <c r="B1305" s="3"/>
      <c r="C1305" s="3"/>
      <c r="D1305" s="3"/>
      <c r="E1305" s="3"/>
      <c r="F1305" s="3"/>
      <c r="G1305" s="3"/>
      <c r="H1305" s="3"/>
      <c r="I1305" s="176" t="str">
        <f aca="false">CONCATENATE(IF(A1302="","",A1302),IF(A1302="","",CHAR(10)),IF(B1302="","",B1302),IF(C1302="","",C1302),IF(C1302="","",CHAR(10)),IF(D1302="","",D1302),IF(D1302="","",CHAR(10)),IF(E1302="","",E1302),IF(E1302="","",CHAR(10)),IF(F1302="","",F1302),IF(F1302="","",CHAR(10)),IF(G1302="","",G1302))</f>
        <v/>
      </c>
      <c r="J1305" s="176"/>
      <c r="K1305" s="176"/>
      <c r="L1305" s="174"/>
      <c r="M1305" s="174"/>
      <c r="N1305" s="3"/>
      <c r="O1305" s="3"/>
      <c r="P1305" s="3"/>
      <c r="Q1305" s="3"/>
      <c r="R1305" s="1"/>
      <c r="S1305" s="182"/>
      <c r="T1305" s="182"/>
      <c r="U1305" s="182"/>
      <c r="V1305" s="182"/>
      <c r="W1305" s="182"/>
      <c r="X1305" s="182"/>
      <c r="Y1305" s="182"/>
      <c r="Z1305" s="182"/>
      <c r="AA1305" s="182"/>
    </row>
    <row r="1306" customFormat="false" ht="14.6" hidden="false" customHeight="false" outlineLevel="0" collapsed="false">
      <c r="A1306" s="3"/>
      <c r="B1306" s="3"/>
      <c r="C1306" s="3"/>
      <c r="D1306" s="3"/>
      <c r="E1306" s="3"/>
      <c r="F1306" s="3"/>
      <c r="G1306" s="3"/>
      <c r="H1306" s="3"/>
      <c r="I1306" s="176"/>
      <c r="J1306" s="176"/>
      <c r="K1306" s="176"/>
      <c r="L1306" s="174"/>
      <c r="M1306" s="174"/>
      <c r="N1306" s="3"/>
      <c r="O1306" s="3"/>
      <c r="P1306" s="3"/>
      <c r="Q1306" s="3"/>
      <c r="R1306" s="1"/>
    </row>
    <row r="1307" customFormat="false" ht="14.6" hidden="false" customHeight="false" outlineLevel="0" collapsed="false">
      <c r="A1307" s="3"/>
      <c r="B1307" s="3"/>
      <c r="C1307" s="3"/>
      <c r="D1307" s="3"/>
      <c r="E1307" s="3"/>
      <c r="F1307" s="3"/>
      <c r="G1307" s="3"/>
      <c r="H1307" s="3"/>
      <c r="I1307" s="176"/>
      <c r="J1307" s="176"/>
      <c r="K1307" s="176"/>
      <c r="L1307" s="174"/>
      <c r="M1307" s="174"/>
      <c r="N1307" s="3"/>
      <c r="O1307" s="3"/>
      <c r="P1307" s="3"/>
      <c r="Q1307" s="3"/>
      <c r="R1307" s="1"/>
      <c r="S1307" s="150" t="s">
        <v>370</v>
      </c>
      <c r="T1307" s="150"/>
      <c r="U1307" s="150"/>
      <c r="V1307" s="183" t="str">
        <f aca="true">IF(OFFSET(INDIRECT(A1266),53,5,1,1)="No","DELETE THIS PAGE WHEN MADE INTO PDF!","")</f>
        <v>DELETE THIS PAGE WHEN MADE INTO PDF!</v>
      </c>
      <c r="W1307" s="183"/>
      <c r="X1307" s="183"/>
      <c r="Y1307" s="183"/>
      <c r="Z1307" s="183"/>
      <c r="AA1307" s="183"/>
    </row>
    <row r="1308" customFormat="false" ht="14.6" hidden="false" customHeight="false" outlineLevel="0" collapsed="false">
      <c r="A1308" s="3"/>
      <c r="B1308" s="3"/>
      <c r="C1308" s="3"/>
      <c r="D1308" s="3"/>
      <c r="E1308" s="3"/>
      <c r="F1308" s="3"/>
      <c r="G1308" s="3"/>
      <c r="H1308" s="3"/>
      <c r="I1308" s="176"/>
      <c r="J1308" s="176"/>
      <c r="K1308" s="176"/>
      <c r="L1308" s="3"/>
      <c r="M1308" s="3"/>
      <c r="N1308" s="3"/>
      <c r="O1308" s="3"/>
      <c r="P1308" s="3"/>
      <c r="Q1308" s="3"/>
      <c r="R1308" s="1"/>
      <c r="S1308" s="150" t="s">
        <v>371</v>
      </c>
      <c r="T1308" s="150"/>
      <c r="U1308" s="150"/>
      <c r="V1308" s="183" t="str">
        <f aca="true">IF(OFFSET(INDIRECT(A1266),62,5,1,1)="No","DELETE THIS PAGE WHEN MADE INTO PDF!","")</f>
        <v>DELETE THIS PAGE WHEN MADE INTO PDF!</v>
      </c>
      <c r="W1308" s="183"/>
      <c r="X1308" s="183"/>
      <c r="Y1308" s="183"/>
      <c r="Z1308" s="183"/>
      <c r="AA1308" s="183"/>
    </row>
    <row r="1309" customFormat="false" ht="14.6" hidden="false" customHeight="false" outlineLevel="0" collapsed="false">
      <c r="A1309" s="3"/>
      <c r="B1309" s="3"/>
      <c r="C1309" s="3"/>
      <c r="D1309" s="3"/>
      <c r="E1309" s="3"/>
      <c r="F1309" s="3"/>
      <c r="G1309" s="3"/>
      <c r="H1309" s="3"/>
      <c r="I1309" s="176"/>
      <c r="J1309" s="176"/>
      <c r="K1309" s="176"/>
      <c r="L1309" s="3"/>
      <c r="M1309" s="3"/>
      <c r="N1309" s="3"/>
      <c r="O1309" s="3"/>
      <c r="P1309" s="3"/>
      <c r="Q1309" s="3"/>
      <c r="R1309" s="1"/>
      <c r="S1309" s="150" t="s">
        <v>372</v>
      </c>
      <c r="T1309" s="150"/>
      <c r="U1309" s="150"/>
      <c r="V1309" s="183" t="str">
        <f aca="true">IF(OFFSET(INDIRECT(A1266),82,5,1,1)="No","DELETE THIS PAGE WHEN MADE INTO PDF!","")</f>
        <v>DELETE THIS PAGE WHEN MADE INTO PDF!</v>
      </c>
      <c r="W1309" s="183"/>
      <c r="X1309" s="183"/>
      <c r="Y1309" s="183"/>
      <c r="Z1309" s="183"/>
      <c r="AA1309" s="183"/>
    </row>
    <row r="1310" customFormat="false" ht="14.6" hidden="false" customHeight="false" outlineLevel="0" collapsed="false">
      <c r="A1310" s="3"/>
      <c r="B1310" s="3"/>
      <c r="C1310" s="3"/>
      <c r="D1310" s="3"/>
      <c r="E1310" s="3"/>
      <c r="F1310" s="3"/>
      <c r="G1310" s="3"/>
      <c r="H1310" s="3"/>
      <c r="I1310" s="176"/>
      <c r="J1310" s="176"/>
      <c r="K1310" s="176"/>
      <c r="L1310" s="3"/>
      <c r="M1310" s="3"/>
      <c r="N1310" s="3"/>
      <c r="O1310" s="3"/>
      <c r="P1310" s="3"/>
      <c r="Q1310" s="3"/>
      <c r="R1310" s="1"/>
      <c r="S1310" s="39" t="str">
        <f aca="true">IF(OFFSET(INDIRECT(A1266),2,0,1,1)="","",OFFSET(INDIRECT(A1266),2,0,1,1))</f>
        <v/>
      </c>
      <c r="T1310" s="39" t="str">
        <f aca="true">IF(OFFSET(INDIRECT(A1266),2,1,1,1)="","",OFFSET(INDIRECT(A1266),2,1,1,1))</f>
        <v/>
      </c>
      <c r="U1310" s="3" t="str">
        <f aca="false">LEFT(T1310,1)</f>
        <v/>
      </c>
      <c r="V1310" s="39" t="str">
        <f aca="true">IF(OFFSET(INDIRECT(A1266),2,2,1,1)="","",OFFSET(INDIRECT(A1266),2,2,1,1))</f>
        <v/>
      </c>
      <c r="W1310" s="39" t="str">
        <f aca="true">IF(OFFSET(INDIRECT(A1266),2,3,1,1)="","",OFFSET(INDIRECT(A1266),2,3,1,1))</f>
        <v/>
      </c>
      <c r="X1310" s="3" t="str">
        <f aca="false">IF(B1269="Company",W1310,CONCATENATE(S1310,P1268," ",T1310," ",W1310))</f>
        <v>  </v>
      </c>
      <c r="Y1310" s="3"/>
      <c r="Z1310" s="3" t="str">
        <f aca="false">IF(B1269="Company",W1310,CONCATENATE(S1310," ",U1310," ",W1310))</f>
        <v>  </v>
      </c>
      <c r="AA1310" s="3"/>
      <c r="AB1310" s="3"/>
      <c r="AC1310" s="3" t="str">
        <f aca="false">IF(B1269="Company",W1310,CONCATENATE(S1310,P1268," ",U1310,P1268," ",W1310))</f>
        <v>  </v>
      </c>
      <c r="AD1310" s="3"/>
      <c r="AE1310" s="3" t="str">
        <f aca="false">IF(B1269="Company",W1310,CONCATENATE(T1310," ",V1310," ",W1310))</f>
        <v>  </v>
      </c>
      <c r="AF1310" s="3" t="str">
        <f aca="false">UPPER(AE1310)</f>
        <v>  </v>
      </c>
      <c r="AG1310" s="3"/>
      <c r="AH1310" s="3" t="str">
        <f aca="false">IF(B1269="Company",W1310,CONCATENATE(S1310,P1268," ",W1310))</f>
        <v> </v>
      </c>
      <c r="AI1310" s="3"/>
      <c r="AJ1310" s="1"/>
    </row>
    <row r="1311" customFormat="false" ht="14.6" hidden="false" customHeight="false" outlineLevel="0" collapsed="false">
      <c r="A1311" s="3"/>
      <c r="B1311" s="3"/>
      <c r="C1311" s="3"/>
      <c r="D1311" s="3"/>
      <c r="E1311" s="3"/>
      <c r="F1311" s="3"/>
      <c r="G1311" s="3"/>
      <c r="H1311" s="3"/>
      <c r="I1311" s="174"/>
      <c r="J1311" s="174"/>
      <c r="K1311" s="174"/>
      <c r="L1311" s="3"/>
      <c r="M1311" s="3"/>
      <c r="N1311" s="3"/>
      <c r="O1311" s="3"/>
      <c r="P1311" s="3"/>
      <c r="Q1311" s="3"/>
      <c r="R1311" s="1"/>
      <c r="S1311" s="39" t="str">
        <f aca="true">IF(OFFSET(INDIRECT(A1266),3,0,1,1)="","",OFFSET(INDIRECT(A1266),3,0,1,1))</f>
        <v/>
      </c>
      <c r="T1311" s="39" t="str">
        <f aca="true">IF(OFFSET(INDIRECT(A1266),3,1,1,1)="","",OFFSET(INDIRECT(A1266),3,1,1,1))</f>
        <v/>
      </c>
      <c r="U1311" s="3" t="str">
        <f aca="false">LEFT(T1311,1)</f>
        <v/>
      </c>
      <c r="V1311" s="39" t="str">
        <f aca="true">IF(OFFSET(INDIRECT(A1266),3,2,1,1)="","",OFFSET(INDIRECT(A1266),3,2,1,1))</f>
        <v/>
      </c>
      <c r="W1311" s="39" t="str">
        <f aca="true">IF(OFFSET(INDIRECT(A1266),3,3,1,1)="","",OFFSET(INDIRECT(A1266),3,3,1,1))</f>
        <v/>
      </c>
      <c r="X1311" s="3" t="str">
        <f aca="false">IF(W1311="","",CONCATENATE(S1311,P1268," ",T1311," ",W1311))</f>
        <v/>
      </c>
      <c r="Y1311" s="3"/>
      <c r="Z1311" s="3" t="str">
        <f aca="false">IF(W1311="","",CONCATENATE(" ",Q1294," ",S1311," ",U1311," ",W1311))</f>
        <v/>
      </c>
      <c r="AA1311" s="3"/>
      <c r="AB1311" s="3"/>
      <c r="AC1311" s="3" t="str">
        <f aca="false">IF(W1311="","",IF(W1312="",CONCATENATE(" ",$Q$39," ",S1311,$P$38," ",U1311,$P$38," ",W1311),CONCATENATE(", ",S1311,$P$38," ",U1311,$P$38," ",W1311)))</f>
        <v/>
      </c>
      <c r="AD1311" s="3"/>
      <c r="AE1311" s="3" t="str">
        <f aca="false">IF(W1311="","",CONCATENATE(" ",Q1269," ",T1311," ",V1311," ",W1311))</f>
        <v/>
      </c>
      <c r="AF1311" s="3" t="str">
        <f aca="false">UPPER(AE1311)</f>
        <v/>
      </c>
      <c r="AG1311" s="3"/>
      <c r="AH1311" s="3" t="str">
        <f aca="false">IF(W1311="","",IF(W1312="",CONCATENATE(" ",Q1269," ",S1311,P1268," ",W1311),CONCATENATE(", ",S1311,P1268," ",W1311)))</f>
        <v/>
      </c>
      <c r="AI1311" s="3"/>
      <c r="AJ1311" s="1"/>
    </row>
    <row r="1312" customFormat="false" ht="14.6" hidden="false" customHeight="false" outlineLevel="0" collapsed="false">
      <c r="A1312" s="157" t="s">
        <v>373</v>
      </c>
      <c r="B1312" s="157"/>
      <c r="C1312" s="3"/>
      <c r="D1312" s="3"/>
      <c r="E1312" s="3"/>
      <c r="F1312" s="3"/>
      <c r="G1312" s="3"/>
      <c r="H1312" s="3"/>
      <c r="I1312" s="3"/>
      <c r="J1312" s="3"/>
      <c r="K1312" s="3"/>
      <c r="L1312" s="3"/>
      <c r="M1312" s="3"/>
      <c r="N1312" s="3"/>
      <c r="O1312" s="3"/>
      <c r="P1312" s="3"/>
      <c r="Q1312" s="3" t="str">
        <f aca="false">IF(A1314="","",", ")</f>
        <v/>
      </c>
      <c r="R1312" s="1"/>
      <c r="S1312" s="39" t="str">
        <f aca="true">IF(OFFSET(INDIRECT(A1266),4,0,1,1)="","",OFFSET(INDIRECT(A1266),4,0,1,1))</f>
        <v/>
      </c>
      <c r="T1312" s="39" t="str">
        <f aca="true">IF(OFFSET(INDIRECT(A1266),4,1,1,1)="","",OFFSET(INDIRECT(A1266),4,1,1,1))</f>
        <v/>
      </c>
      <c r="U1312" s="3" t="str">
        <f aca="false">LEFT(T1312,1)</f>
        <v/>
      </c>
      <c r="V1312" s="39" t="str">
        <f aca="true">IF(OFFSET(INDIRECT(A1266),4,2,1,1)="","",OFFSET(INDIRECT(A1266),4,2,1,1))</f>
        <v/>
      </c>
      <c r="W1312" s="39" t="str">
        <f aca="true">IF(OFFSET(INDIRECT(A1266),4,3,1,1)="","",OFFSET(INDIRECT(A1266),4,3,1,1))</f>
        <v/>
      </c>
      <c r="X1312" s="3" t="str">
        <f aca="false">IF(W1312="","",CONCATENATE(S1312,P1268," ",T1312," ",W1312))</f>
        <v/>
      </c>
      <c r="Y1312" s="3"/>
      <c r="Z1312" s="3" t="str">
        <f aca="false">IF(W1312="","",CONCATENATE(" ",Q1294," ",S1312," ",U1312," ",W1312))</f>
        <v/>
      </c>
      <c r="AA1312" s="3"/>
      <c r="AB1312" s="3"/>
      <c r="AC1312" s="3" t="str">
        <f aca="false">IF(W1312="","",IF(W1313="",CONCATENATE(" ",Q1269," ",S1312,P1268," ",U1312,P1268," ",W1312),CONCATENATE(", ",S1312,P1268," ",U1312,P1268," ",W1312)))</f>
        <v/>
      </c>
      <c r="AD1312" s="3"/>
      <c r="AE1312" s="3" t="str">
        <f aca="false">IF(W1312="","",CONCATENATE(" ",Q1269," ",T1312," ",V1312," ",W1312))</f>
        <v/>
      </c>
      <c r="AF1312" s="3" t="str">
        <f aca="false">UPPER(AE1312)</f>
        <v/>
      </c>
      <c r="AG1312" s="3"/>
      <c r="AH1312" s="3" t="str">
        <f aca="false">IF(W1312="","",IF(W1313="",CONCATENATE(" ",Q1269," ",S1312,P1268," ",W1312),CONCATENATE(", ",S1312,P1268," ",W1312)))</f>
        <v/>
      </c>
      <c r="AI1312" s="3"/>
      <c r="AJ1312" s="1"/>
    </row>
    <row r="1313" customFormat="false" ht="14.6" hidden="false" customHeight="false" outlineLevel="0" collapsed="false">
      <c r="A1313" s="3" t="s">
        <v>25</v>
      </c>
      <c r="B1313" s="3" t="s">
        <v>26</v>
      </c>
      <c r="C1313" s="3" t="s">
        <v>27</v>
      </c>
      <c r="D1313" s="3" t="s">
        <v>28</v>
      </c>
      <c r="E1313" s="3" t="s">
        <v>29</v>
      </c>
      <c r="F1313" s="3" t="s">
        <v>30</v>
      </c>
      <c r="G1313" s="3" t="s">
        <v>31</v>
      </c>
      <c r="H1313" s="3"/>
      <c r="I1313" s="3" t="s">
        <v>359</v>
      </c>
      <c r="J1313" s="3"/>
      <c r="K1313" s="3"/>
      <c r="L1313" s="3"/>
      <c r="M1313" s="3"/>
      <c r="N1313" s="3"/>
      <c r="O1313" s="3"/>
      <c r="P1313" s="3"/>
      <c r="Q1313" s="3"/>
      <c r="R1313" s="1"/>
      <c r="S1313" s="39" t="str">
        <f aca="true">IF(OFFSET(INDIRECT(A1266),5,0,1,1)="","",OFFSET(INDIRECT(A1266),5,0,1,1))</f>
        <v/>
      </c>
      <c r="T1313" s="39" t="str">
        <f aca="true">IF(OFFSET(INDIRECT(A1266),5,1,1,1)="","",OFFSET(INDIRECT(A1266),5,1,1,1))</f>
        <v/>
      </c>
      <c r="U1313" s="3" t="str">
        <f aca="false">LEFT(T1313,1)</f>
        <v/>
      </c>
      <c r="V1313" s="39" t="str">
        <f aca="true">IF(OFFSET(INDIRECT(A1266),5,2,1,1)="","",OFFSET(INDIRECT(A1266),5,2,1,1))</f>
        <v/>
      </c>
      <c r="W1313" s="39" t="str">
        <f aca="true">IF(OFFSET(INDIRECT(A1266),5,3,1,1)="","",OFFSET(INDIRECT(A1266),5,3,1,1))</f>
        <v/>
      </c>
      <c r="X1313" s="3" t="str">
        <f aca="false">IF(W1313="","",CONCATENATE(S1313,P1268," ",T1313," ",W1313))</f>
        <v/>
      </c>
      <c r="Y1313" s="3"/>
      <c r="Z1313" s="3" t="str">
        <f aca="false">IF(W1313="","",CONCATENATE(" ",Q1294," ",S1313," ",U1313," ",W1313))</f>
        <v/>
      </c>
      <c r="AA1313" s="3"/>
      <c r="AB1313" s="3"/>
      <c r="AC1313" s="3" t="str">
        <f aca="false">IF(W1313="","",IF(W1314="",CONCATENATE(" ",Q1269," ",S1313,P1268," ",U1313,P1268," ",W1313),CONCATENATE(", ",S1313,P1268," ",U1313,P1268," ",W1313)))</f>
        <v/>
      </c>
      <c r="AD1313" s="3"/>
      <c r="AE1313" s="3" t="str">
        <f aca="false">IF(W1313="","",CONCATENATE(" ",Q1269," ",T1313," ",V1313," ",W1313))</f>
        <v/>
      </c>
      <c r="AF1313" s="3" t="str">
        <f aca="false">UPPER(AE1313)</f>
        <v/>
      </c>
      <c r="AG1313" s="3"/>
      <c r="AH1313" s="3" t="str">
        <f aca="false">IF(W1313="","",IF(W1314="",CONCATENATE(" ",Q1269," ",S1313,P1268," ",W1313),CONCATENATE(", ",S1313,P1268," ",W1313)))</f>
        <v/>
      </c>
      <c r="AI1313" s="3"/>
      <c r="AJ1313" s="1"/>
    </row>
    <row r="1314" customFormat="false" ht="15" hidden="false" customHeight="true" outlineLevel="0" collapsed="false">
      <c r="A1314" s="39" t="str">
        <f aca="false">IF(Form!$B$61="","",Form!$B$61)</f>
        <v/>
      </c>
      <c r="B1314" s="39" t="str">
        <f aca="false">IF(Form!$C$61="","",Form!$C$61)</f>
        <v/>
      </c>
      <c r="C1314" s="39" t="str">
        <f aca="false">IF(Form!$D$61="","",Form!$D$61)</f>
        <v/>
      </c>
      <c r="D1314" s="39" t="str">
        <f aca="false">IF(Form!$E$61="","",Form!$E$61)</f>
        <v/>
      </c>
      <c r="E1314" s="39" t="str">
        <f aca="false">IF(Form!$F$61="","",Form!$F$61)</f>
        <v/>
      </c>
      <c r="F1314" s="39" t="str">
        <f aca="false">IF(Form!$G$61="","",Form!$G$61)</f>
        <v/>
      </c>
      <c r="G1314" s="39" t="str">
        <f aca="false">IF(Form!$H$61="","",Form!$H$61)</f>
        <v/>
      </c>
      <c r="H1314" s="3"/>
      <c r="I1314" s="171" t="str">
        <f aca="false">CONCATENATE(IF(A1314="","",A1314),IF(B1314="","",B1314),IF(C1314="","",C1314),IF(D1314="","",D1314),IF(E1314="","",E1314),IF(F1314="","",F1314),IF(G1314="","",G1314))</f>
        <v/>
      </c>
      <c r="J1314" s="171"/>
      <c r="K1314" s="171"/>
      <c r="L1314" s="171"/>
      <c r="M1314" s="171"/>
      <c r="N1314" s="171"/>
      <c r="O1314" s="171"/>
      <c r="P1314" s="113"/>
      <c r="Q1314" s="113"/>
      <c r="R1314" s="1"/>
      <c r="S1314" s="39" t="str">
        <f aca="true">IF(OFFSET(INDIRECT(A1266),6,0,1,1)="","",OFFSET(INDIRECT(A1266),6,0,1,1))</f>
        <v/>
      </c>
      <c r="T1314" s="39" t="str">
        <f aca="true">IF(OFFSET(INDIRECT(A1266),6,1,1,1)="","",OFFSET(INDIRECT(A1266),6,1,1,1))</f>
        <v/>
      </c>
      <c r="U1314" s="3" t="str">
        <f aca="false">LEFT(T1314,1)</f>
        <v/>
      </c>
      <c r="V1314" s="39" t="str">
        <f aca="true">IF(OFFSET(INDIRECT(A1266),6,2,1,1)="","",OFFSET(INDIRECT(A1266),6,2,1,1))</f>
        <v/>
      </c>
      <c r="W1314" s="39" t="str">
        <f aca="true">IF(OFFSET(INDIRECT(A1266),6,3,1,1)="","",OFFSET(INDIRECT(A1266),6,3,1,1))</f>
        <v/>
      </c>
      <c r="X1314" s="3" t="str">
        <f aca="false">IF(W1314="","",CONCATENATE(S1314,P1268," ",T1314," ",W1314))</f>
        <v/>
      </c>
      <c r="Y1314" s="3"/>
      <c r="Z1314" s="3" t="str">
        <f aca="false">IF(W1314="","",CONCATENATE(" ",Q1294," ",S1314," ",U1314," ",W1314))</f>
        <v/>
      </c>
      <c r="AA1314" s="3"/>
      <c r="AB1314" s="3"/>
      <c r="AC1314" s="3" t="str">
        <f aca="false">IF(W1314="","",IF(W1315="",CONCATENATE(" ",Q1269," ",S1314,P1268," ",U1314,P1268," ",W1314),CONCATENATE(", ",S1314,P1268," ",U1314,P1268," ",W1314)))</f>
        <v/>
      </c>
      <c r="AD1314" s="3"/>
      <c r="AE1314" s="3" t="str">
        <f aca="false">IF(W1314="","",CONCATENATE(" ",Q1269," ",T1314," ",V1314," ",W1314))</f>
        <v/>
      </c>
      <c r="AF1314" s="3" t="str">
        <f aca="false">UPPER(AE1314)</f>
        <v/>
      </c>
      <c r="AG1314" s="3"/>
      <c r="AH1314" s="3" t="str">
        <f aca="false">IF(W1314="","",IF(W1315="",CONCATENATE(" ",Q1269," ",S1314,P1268," ",W1314),CONCATENATE(", ",S1314,P1268," ",W1314)))</f>
        <v/>
      </c>
      <c r="AI1314" s="3"/>
      <c r="AJ1314" s="1"/>
    </row>
    <row r="1315" customFormat="false" ht="14.6" hidden="false" customHeight="false" outlineLevel="0" collapsed="false">
      <c r="A1315" s="3"/>
      <c r="B1315" s="3"/>
      <c r="C1315" s="3"/>
      <c r="D1315" s="3"/>
      <c r="E1315" s="3"/>
      <c r="F1315" s="3"/>
      <c r="G1315" s="3"/>
      <c r="H1315" s="3"/>
      <c r="I1315" s="3"/>
      <c r="J1315" s="3"/>
      <c r="K1315" s="3"/>
      <c r="L1315" s="174"/>
      <c r="M1315" s="174"/>
      <c r="N1315" s="3"/>
      <c r="O1315" s="3"/>
      <c r="P1315" s="3"/>
      <c r="Q1315" s="3"/>
      <c r="R1315" s="1"/>
      <c r="S1315" s="184" t="str">
        <f aca="true">IF(OFFSET(INDIRECT(A1266),55,0,1,1)="","",OFFSET(INDIRECT(A1266),55,0,1,1))</f>
        <v/>
      </c>
      <c r="T1315" s="184"/>
    </row>
    <row r="1316" customFormat="false" ht="14.6" hidden="false" customHeight="false" outlineLevel="0" collapsed="false">
      <c r="A1316" s="3"/>
      <c r="B1316" s="3"/>
      <c r="C1316" s="3"/>
      <c r="D1316" s="3"/>
      <c r="E1316" s="3"/>
      <c r="F1316" s="3"/>
      <c r="G1316" s="3"/>
      <c r="H1316" s="3"/>
      <c r="I1316" s="3" t="s">
        <v>360</v>
      </c>
      <c r="J1316" s="3"/>
      <c r="K1316" s="3"/>
      <c r="L1316" s="174"/>
      <c r="M1316" s="174"/>
      <c r="N1316" s="3"/>
      <c r="O1316" s="3"/>
      <c r="P1316" s="3"/>
      <c r="Q1316" s="3"/>
      <c r="R1316" s="1"/>
      <c r="S1316" s="184" t="str">
        <f aca="true">IF(OFFSET(INDIRECT(A1266),63,3,1,1)="","",OFFSET(INDIRECT(A1266),63,3,1,1))</f>
        <v/>
      </c>
      <c r="T1316" s="184"/>
    </row>
    <row r="1317" customFormat="false" ht="15" hidden="false" customHeight="true" outlineLevel="0" collapsed="false">
      <c r="A1317" s="3"/>
      <c r="B1317" s="3"/>
      <c r="C1317" s="3"/>
      <c r="D1317" s="3"/>
      <c r="E1317" s="3"/>
      <c r="F1317" s="3"/>
      <c r="G1317" s="3"/>
      <c r="H1317" s="3"/>
      <c r="I1317" s="176" t="str">
        <f aca="false">CONCATENATE(IF(A1314="","",A1314),IF(A1314="","",CHAR(10)),IF(B1314="","",B1314),IF(C1314="","",C1314),IF(C1314="","",CHAR(10)),IF(D1314="","",D1314),IF(D1314="","",CHAR(10)),IF(E1314="","",E1314),IF(E1314="","",CHAR(10)),IF(F1314="","",F1314),IF(F1314="","",CHAR(10)),IF(G1314="","",G1314))</f>
        <v/>
      </c>
      <c r="J1317" s="176"/>
      <c r="K1317" s="176"/>
      <c r="L1317" s="174"/>
      <c r="M1317" s="174"/>
      <c r="N1317" s="3"/>
      <c r="O1317" s="3"/>
      <c r="P1317" s="3"/>
      <c r="Q1317" s="3"/>
      <c r="R1317" s="1"/>
      <c r="S1317" s="184" t="str">
        <f aca="true">IF(OFFSET(INDIRECT(A1266),83,5,1,1)="","",OFFSET(INDIRECT(A1266),83,5,1,1))</f>
        <v/>
      </c>
      <c r="T1317" s="184"/>
    </row>
    <row r="1318" customFormat="false" ht="14.6" hidden="false" customHeight="false" outlineLevel="0" collapsed="false">
      <c r="A1318" s="3"/>
      <c r="B1318" s="3"/>
      <c r="C1318" s="3"/>
      <c r="D1318" s="3"/>
      <c r="E1318" s="3"/>
      <c r="F1318" s="3"/>
      <c r="G1318" s="3"/>
      <c r="H1318" s="3"/>
      <c r="I1318" s="176"/>
      <c r="J1318" s="176"/>
      <c r="K1318" s="176"/>
      <c r="L1318" s="174"/>
      <c r="M1318" s="174"/>
      <c r="N1318" s="3"/>
      <c r="O1318" s="3"/>
      <c r="P1318" s="3"/>
      <c r="Q1318" s="3"/>
      <c r="R1318" s="1"/>
      <c r="S1318" s="184"/>
      <c r="T1318" s="184"/>
    </row>
    <row r="1319" customFormat="false" ht="14.6" hidden="false" customHeight="false" outlineLevel="0" collapsed="false">
      <c r="A1319" s="3"/>
      <c r="B1319" s="3"/>
      <c r="C1319" s="3"/>
      <c r="D1319" s="3"/>
      <c r="E1319" s="3"/>
      <c r="F1319" s="3"/>
      <c r="G1319" s="3"/>
      <c r="H1319" s="3"/>
      <c r="I1319" s="176"/>
      <c r="J1319" s="176"/>
      <c r="K1319" s="176"/>
      <c r="L1319" s="174"/>
      <c r="M1319" s="174"/>
      <c r="N1319" s="3"/>
      <c r="O1319" s="3"/>
      <c r="P1319" s="3"/>
      <c r="Q1319" s="3"/>
      <c r="R1319" s="1"/>
      <c r="S1319" s="185" t="str">
        <f aca="false">CONCATENATE(IF(S1315="","",CONCATENATE(S1315,", ")),IF(S1316="","",CONCATENATE(S1316,", ")),IF(S1317="","",CONCATENATE(S1317,", ")))</f>
        <v/>
      </c>
      <c r="T1319" s="185"/>
      <c r="U1319" s="185"/>
      <c r="V1319" s="185"/>
      <c r="W1319" s="185"/>
      <c r="X1319" s="185"/>
    </row>
    <row r="1320" customFormat="false" ht="14.6" hidden="false" customHeight="false" outlineLevel="0" collapsed="false">
      <c r="A1320" s="3"/>
      <c r="B1320" s="3"/>
      <c r="C1320" s="3"/>
      <c r="D1320" s="3"/>
      <c r="E1320" s="3"/>
      <c r="F1320" s="3"/>
      <c r="G1320" s="3"/>
      <c r="H1320" s="3"/>
      <c r="I1320" s="176"/>
      <c r="J1320" s="176"/>
      <c r="K1320" s="176"/>
      <c r="L1320" s="3"/>
      <c r="M1320" s="3"/>
      <c r="N1320" s="3"/>
      <c r="O1320" s="3"/>
      <c r="P1320" s="3"/>
      <c r="Q1320" s="3"/>
      <c r="R1320" s="1"/>
    </row>
    <row r="1321" customFormat="false" ht="14.6" hidden="false" customHeight="false" outlineLevel="0" collapsed="false">
      <c r="A1321" s="3"/>
      <c r="B1321" s="3"/>
      <c r="C1321" s="3"/>
      <c r="D1321" s="3"/>
      <c r="E1321" s="3"/>
      <c r="F1321" s="3"/>
      <c r="G1321" s="3"/>
      <c r="H1321" s="3"/>
      <c r="I1321" s="176"/>
      <c r="J1321" s="176"/>
      <c r="K1321" s="176"/>
      <c r="L1321" s="3"/>
      <c r="M1321" s="3"/>
      <c r="N1321" s="3"/>
      <c r="O1321" s="3"/>
      <c r="P1321" s="3"/>
      <c r="Q1321" s="3"/>
      <c r="R1321" s="1"/>
    </row>
    <row r="1322" customFormat="false" ht="14.6" hidden="false" customHeight="false" outlineLevel="0" collapsed="false">
      <c r="A1322" s="3"/>
      <c r="B1322" s="3"/>
      <c r="C1322" s="3"/>
      <c r="D1322" s="3"/>
      <c r="E1322" s="3"/>
      <c r="F1322" s="3"/>
      <c r="G1322" s="3"/>
      <c r="H1322" s="3"/>
      <c r="I1322" s="176"/>
      <c r="J1322" s="176"/>
      <c r="K1322" s="176"/>
      <c r="L1322" s="3"/>
      <c r="M1322" s="3"/>
      <c r="N1322" s="3"/>
      <c r="O1322" s="3"/>
      <c r="P1322" s="3"/>
      <c r="Q1322" s="3"/>
      <c r="R1322" s="1"/>
    </row>
    <row r="1323" customFormat="false" ht="14.6" hidden="false" customHeight="false" outlineLevel="0" collapsed="false">
      <c r="A1323" s="3"/>
      <c r="B1323" s="3"/>
      <c r="C1323" s="3"/>
      <c r="D1323" s="3"/>
      <c r="E1323" s="3"/>
      <c r="F1323" s="3"/>
      <c r="G1323" s="3"/>
      <c r="H1323" s="3"/>
      <c r="I1323" s="174"/>
      <c r="J1323" s="174"/>
      <c r="K1323" s="174"/>
      <c r="L1323" s="3"/>
      <c r="M1323" s="3"/>
      <c r="N1323" s="3"/>
      <c r="O1323" s="3"/>
      <c r="P1323" s="3"/>
      <c r="Q1323" s="3"/>
      <c r="R1323" s="1"/>
    </row>
    <row r="1324" customFormat="false" ht="14.6" hidden="false" customHeight="false" outlineLevel="0" collapsed="false">
      <c r="A1324" s="157" t="s">
        <v>374</v>
      </c>
      <c r="B1324" s="157"/>
      <c r="C1324" s="3"/>
      <c r="D1324" s="3"/>
      <c r="E1324" s="3"/>
      <c r="F1324" s="3"/>
      <c r="G1324" s="3"/>
      <c r="H1324" s="3"/>
      <c r="I1324" s="3"/>
      <c r="J1324" s="3"/>
      <c r="K1324" s="3"/>
      <c r="L1324" s="3"/>
      <c r="M1324" s="3"/>
      <c r="N1324" s="3"/>
      <c r="O1324" s="3"/>
      <c r="P1324" s="3"/>
      <c r="Q1324" s="3" t="str">
        <f aca="false">IF(A1326="","",", ")</f>
        <v>,</v>
      </c>
      <c r="R1324" s="1"/>
    </row>
    <row r="1325" customFormat="false" ht="14.6" hidden="false" customHeight="false" outlineLevel="0" collapsed="false">
      <c r="A1325" s="3" t="s">
        <v>25</v>
      </c>
      <c r="B1325" s="3" t="s">
        <v>26</v>
      </c>
      <c r="C1325" s="3" t="s">
        <v>27</v>
      </c>
      <c r="D1325" s="3" t="s">
        <v>28</v>
      </c>
      <c r="E1325" s="3" t="s">
        <v>29</v>
      </c>
      <c r="F1325" s="3" t="s">
        <v>30</v>
      </c>
      <c r="G1325" s="3" t="s">
        <v>31</v>
      </c>
      <c r="H1325" s="3"/>
      <c r="I1325" s="3" t="s">
        <v>359</v>
      </c>
      <c r="J1325" s="3"/>
      <c r="K1325" s="3"/>
      <c r="L1325" s="3"/>
      <c r="M1325" s="3"/>
      <c r="N1325" s="3"/>
      <c r="O1325" s="3"/>
      <c r="P1325" s="3"/>
      <c r="Q1325" s="3"/>
      <c r="R1325" s="1"/>
    </row>
    <row r="1326" customFormat="false" ht="15" hidden="false" customHeight="true" outlineLevel="0" collapsed="false">
      <c r="A1326" s="39" t="str">
        <f aca="false">IF(Form!$B$65="","",Form!$B$65)</f>
        <v>Third Surveyor</v>
      </c>
      <c r="B1326" s="39" t="str">
        <f aca="false">IF(Form!$C$65="","",Form!$C$65)</f>
        <v/>
      </c>
      <c r="C1326" s="39" t="str">
        <f aca="false">IF(Form!$D$65="","",Form!$D$65)</f>
        <v/>
      </c>
      <c r="D1326" s="39" t="str">
        <f aca="false">IF(Form!$E$65="","",Form!$E$65)</f>
        <v/>
      </c>
      <c r="E1326" s="39" t="str">
        <f aca="false">IF(Form!$F$65="","",Form!$F$65)</f>
        <v/>
      </c>
      <c r="F1326" s="39" t="str">
        <f aca="false">IF(Form!$G$65="","",Form!$G$65)</f>
        <v/>
      </c>
      <c r="G1326" s="39" t="str">
        <f aca="false">IF(Form!$H$65="","",Form!$H$65)</f>
        <v/>
      </c>
      <c r="H1326" s="3"/>
      <c r="I1326" s="171" t="str">
        <f aca="false">CONCATENATE(IF(A1326="","",A1326),IF(B1326="","",B1326),IF(C1326="","",C1326),IF(D1326="","",D1326),IF(E1326="","",E1326),IF(F1326="","",F1326),IF(G1326="","",G1326))</f>
        <v>Third Surveyor</v>
      </c>
      <c r="J1326" s="171"/>
      <c r="K1326" s="171"/>
      <c r="L1326" s="171"/>
      <c r="M1326" s="171"/>
      <c r="N1326" s="171"/>
      <c r="O1326" s="171"/>
      <c r="P1326" s="113"/>
      <c r="Q1326" s="113"/>
      <c r="R1326" s="1"/>
    </row>
    <row r="1327" customFormat="false" ht="14.6" hidden="false" customHeight="false" outlineLevel="0" collapsed="false">
      <c r="A1327" s="3"/>
      <c r="B1327" s="3"/>
      <c r="C1327" s="3"/>
      <c r="D1327" s="3"/>
      <c r="E1327" s="3"/>
      <c r="F1327" s="3"/>
      <c r="G1327" s="3"/>
      <c r="H1327" s="3"/>
      <c r="I1327" s="3"/>
      <c r="J1327" s="3"/>
      <c r="K1327" s="3"/>
      <c r="L1327" s="174"/>
      <c r="M1327" s="174"/>
      <c r="N1327" s="3"/>
      <c r="O1327" s="3"/>
      <c r="P1327" s="3"/>
      <c r="Q1327" s="3"/>
      <c r="R1327" s="1"/>
    </row>
    <row r="1328" customFormat="false" ht="14.6" hidden="false" customHeight="false" outlineLevel="0" collapsed="false">
      <c r="A1328" s="3"/>
      <c r="B1328" s="3"/>
      <c r="C1328" s="3"/>
      <c r="D1328" s="3"/>
      <c r="E1328" s="3"/>
      <c r="F1328" s="3"/>
      <c r="G1328" s="3"/>
      <c r="H1328" s="3"/>
      <c r="I1328" s="3" t="s">
        <v>360</v>
      </c>
      <c r="J1328" s="3"/>
      <c r="K1328" s="3"/>
      <c r="L1328" s="174"/>
      <c r="M1328" s="174"/>
      <c r="N1328" s="3"/>
      <c r="O1328" s="3"/>
      <c r="P1328" s="3"/>
      <c r="Q1328" s="3"/>
      <c r="R1328" s="1"/>
    </row>
    <row r="1329" customFormat="false" ht="15" hidden="false" customHeight="true" outlineLevel="0" collapsed="false">
      <c r="A1329" s="3"/>
      <c r="B1329" s="3"/>
      <c r="C1329" s="3"/>
      <c r="D1329" s="3"/>
      <c r="E1329" s="3"/>
      <c r="F1329" s="3"/>
      <c r="G1329" s="3"/>
      <c r="H1329" s="3"/>
      <c r="I1329" s="176" t="str">
        <f aca="false">CONCATENATE(IF(A1326="","",A1326),IF(A1326="","",CHAR(10)),IF(B1326="","",B1326),IF(C1326="","",C1326),IF(C1326="","",CHAR(10)),IF(D1326="","",D1326),IF(D1326="","",CHAR(10)),IF(E1326="","",E1326),IF(E1326="","",CHAR(10)),IF(F1326="","",F1326),IF(F1326="","",CHAR(10)),IF(G1326="","",G1326))</f>
        <v>Third Surveyor</v>
      </c>
      <c r="J1329" s="176"/>
      <c r="K1329" s="176"/>
      <c r="L1329" s="174"/>
      <c r="M1329" s="174"/>
      <c r="N1329" s="3"/>
      <c r="O1329" s="3"/>
      <c r="P1329" s="3"/>
      <c r="Q1329" s="3"/>
      <c r="R1329" s="1"/>
    </row>
    <row r="1330" customFormat="false" ht="14.6" hidden="false" customHeight="false" outlineLevel="0" collapsed="false">
      <c r="A1330" s="3"/>
      <c r="B1330" s="3"/>
      <c r="C1330" s="3"/>
      <c r="D1330" s="3"/>
      <c r="E1330" s="3"/>
      <c r="F1330" s="3"/>
      <c r="G1330" s="3"/>
      <c r="H1330" s="3"/>
      <c r="I1330" s="176"/>
      <c r="J1330" s="176"/>
      <c r="K1330" s="176"/>
      <c r="L1330" s="174"/>
      <c r="M1330" s="174"/>
      <c r="N1330" s="3"/>
      <c r="O1330" s="3"/>
      <c r="P1330" s="3"/>
      <c r="Q1330" s="3"/>
      <c r="R1330" s="1"/>
    </row>
    <row r="1331" customFormat="false" ht="14.6" hidden="false" customHeight="false" outlineLevel="0" collapsed="false">
      <c r="A1331" s="3"/>
      <c r="B1331" s="3"/>
      <c r="C1331" s="3"/>
      <c r="D1331" s="3"/>
      <c r="E1331" s="3"/>
      <c r="F1331" s="3"/>
      <c r="G1331" s="3"/>
      <c r="H1331" s="3"/>
      <c r="I1331" s="176"/>
      <c r="J1331" s="176"/>
      <c r="K1331" s="176"/>
      <c r="L1331" s="174"/>
      <c r="M1331" s="174"/>
      <c r="N1331" s="3"/>
      <c r="O1331" s="3"/>
      <c r="P1331" s="3"/>
      <c r="Q1331" s="3"/>
      <c r="R1331" s="1"/>
    </row>
    <row r="1332" customFormat="false" ht="14.6" hidden="false" customHeight="false" outlineLevel="0" collapsed="false">
      <c r="A1332" s="3"/>
      <c r="B1332" s="3"/>
      <c r="C1332" s="3"/>
      <c r="D1332" s="3"/>
      <c r="E1332" s="3"/>
      <c r="F1332" s="3"/>
      <c r="G1332" s="3"/>
      <c r="H1332" s="3"/>
      <c r="I1332" s="176"/>
      <c r="J1332" s="176"/>
      <c r="K1332" s="176"/>
      <c r="L1332" s="3"/>
      <c r="M1332" s="3"/>
      <c r="N1332" s="3"/>
      <c r="O1332" s="3"/>
      <c r="P1332" s="3"/>
      <c r="Q1332" s="3"/>
      <c r="R1332" s="1"/>
    </row>
    <row r="1333" customFormat="false" ht="14.6" hidden="false" customHeight="false" outlineLevel="0" collapsed="false">
      <c r="A1333" s="3"/>
      <c r="B1333" s="3"/>
      <c r="C1333" s="3"/>
      <c r="D1333" s="3"/>
      <c r="E1333" s="3"/>
      <c r="F1333" s="3"/>
      <c r="G1333" s="3"/>
      <c r="H1333" s="3"/>
      <c r="I1333" s="176"/>
      <c r="J1333" s="176"/>
      <c r="K1333" s="176"/>
      <c r="L1333" s="3"/>
      <c r="M1333" s="3"/>
      <c r="N1333" s="3"/>
      <c r="O1333" s="3"/>
      <c r="P1333" s="3"/>
      <c r="Q1333" s="3"/>
      <c r="R1333" s="1"/>
    </row>
    <row r="1334" customFormat="false" ht="14.6" hidden="false" customHeight="false" outlineLevel="0" collapsed="false">
      <c r="A1334" s="3"/>
      <c r="B1334" s="3"/>
      <c r="C1334" s="3"/>
      <c r="D1334" s="3"/>
      <c r="E1334" s="3"/>
      <c r="F1334" s="3"/>
      <c r="G1334" s="3"/>
      <c r="H1334" s="3"/>
      <c r="I1334" s="176"/>
      <c r="J1334" s="176"/>
      <c r="K1334" s="176"/>
      <c r="L1334" s="3"/>
      <c r="M1334" s="3"/>
      <c r="N1334" s="3"/>
      <c r="O1334" s="3"/>
      <c r="P1334" s="3"/>
      <c r="Q1334" s="3"/>
      <c r="R1334" s="1"/>
    </row>
    <row r="1335" customFormat="false" ht="14.6" hidden="false" customHeight="false" outlineLevel="0" collapsed="false">
      <c r="A1335" s="3"/>
      <c r="B1335" s="3"/>
      <c r="C1335" s="3"/>
      <c r="D1335" s="3"/>
      <c r="E1335" s="3"/>
      <c r="F1335" s="3"/>
      <c r="G1335" s="3"/>
      <c r="H1335" s="3"/>
      <c r="I1335" s="174"/>
      <c r="J1335" s="174"/>
      <c r="K1335" s="174"/>
      <c r="L1335" s="3"/>
      <c r="M1335" s="3"/>
      <c r="N1335" s="3"/>
      <c r="O1335" s="3"/>
      <c r="P1335" s="3"/>
      <c r="Q1335" s="3"/>
      <c r="R1335" s="1"/>
    </row>
    <row r="1336" customFormat="false" ht="14.6" hidden="false" customHeight="false" outlineLevel="0" collapsed="false">
      <c r="A1336" s="157" t="s">
        <v>375</v>
      </c>
      <c r="B1336" s="157"/>
      <c r="C1336" s="3"/>
      <c r="D1336" s="3"/>
      <c r="E1336" s="3"/>
      <c r="F1336" s="3"/>
      <c r="G1336" s="3"/>
      <c r="H1336" s="3"/>
      <c r="I1336" s="3"/>
      <c r="J1336" s="3"/>
      <c r="K1336" s="3"/>
      <c r="L1336" s="3"/>
      <c r="M1336" s="3"/>
      <c r="N1336" s="3"/>
      <c r="O1336" s="3"/>
      <c r="P1336" s="3"/>
      <c r="Q1336" s="3" t="str">
        <f aca="false">IF(A1338="","",", ")</f>
        <v>,</v>
      </c>
      <c r="R1336" s="1"/>
    </row>
    <row r="1337" customFormat="false" ht="14.6" hidden="false" customHeight="false" outlineLevel="0" collapsed="false">
      <c r="A1337" s="3" t="s">
        <v>25</v>
      </c>
      <c r="B1337" s="3" t="s">
        <v>26</v>
      </c>
      <c r="C1337" s="3" t="s">
        <v>27</v>
      </c>
      <c r="D1337" s="3" t="s">
        <v>28</v>
      </c>
      <c r="E1337" s="3" t="s">
        <v>29</v>
      </c>
      <c r="F1337" s="3" t="s">
        <v>30</v>
      </c>
      <c r="G1337" s="3" t="s">
        <v>31</v>
      </c>
      <c r="H1337" s="3"/>
      <c r="I1337" s="3" t="s">
        <v>359</v>
      </c>
      <c r="J1337" s="3"/>
      <c r="K1337" s="3"/>
      <c r="L1337" s="3"/>
      <c r="M1337" s="3"/>
      <c r="N1337" s="3"/>
      <c r="O1337" s="3"/>
      <c r="P1337" s="3"/>
      <c r="Q1337" s="3"/>
      <c r="R1337" s="1"/>
    </row>
    <row r="1338" customFormat="false" ht="15" hidden="false" customHeight="true" outlineLevel="0" collapsed="false">
      <c r="A1338" s="39" t="str">
        <f aca="false">IF(Form!$B$69="","",Form!$B$69)</f>
        <v>Company</v>
      </c>
      <c r="B1338" s="39" t="str">
        <f aca="false">IF(Form!$C$69="","",Form!$C$69)</f>
        <v>House No</v>
      </c>
      <c r="C1338" s="39" t="str">
        <f aca="false">IF(Form!$D$69="","",Form!$D$69)</f>
        <v>Road</v>
      </c>
      <c r="D1338" s="39" t="str">
        <f aca="false">IF(Form!$E$69="","",Form!$E$69)</f>
        <v>Spare</v>
      </c>
      <c r="E1338" s="39" t="str">
        <f aca="false">IF(Form!$F$69="","",Form!$F$69)</f>
        <v>Town</v>
      </c>
      <c r="F1338" s="39" t="str">
        <f aca="false">IF(Form!$G$69="","",Form!$G$69)</f>
        <v>County</v>
      </c>
      <c r="G1338" s="39" t="str">
        <f aca="false">IF(Form!$H$69="","",Form!$H$69)</f>
        <v>Post Code</v>
      </c>
      <c r="H1338" s="3"/>
      <c r="I1338" s="171" t="str">
        <f aca="false">CONCATENATE(IF(A1338="","",A1338),IF(B1338="","",B1338),IF(C1338="","",C1338),IF(D1338="","",D1338),IF(E1338="","",E1338),IF(F1338="","",F1338),IF(G1338="","",G1338))</f>
        <v>CompanyHouse NoRoadSpareTownCountyPost Code</v>
      </c>
      <c r="J1338" s="171"/>
      <c r="K1338" s="171"/>
      <c r="L1338" s="171"/>
      <c r="M1338" s="171"/>
      <c r="N1338" s="171"/>
      <c r="O1338" s="171"/>
      <c r="P1338" s="113"/>
      <c r="Q1338" s="113"/>
      <c r="R1338" s="1"/>
    </row>
    <row r="1339" customFormat="false" ht="14.6" hidden="false" customHeight="false" outlineLevel="0" collapsed="false">
      <c r="A1339" s="3"/>
      <c r="B1339" s="3"/>
      <c r="C1339" s="3"/>
      <c r="D1339" s="3"/>
      <c r="E1339" s="3"/>
      <c r="F1339" s="3"/>
      <c r="G1339" s="3"/>
      <c r="H1339" s="3"/>
      <c r="I1339" s="3"/>
      <c r="J1339" s="3"/>
      <c r="K1339" s="3"/>
      <c r="L1339" s="174"/>
      <c r="M1339" s="174"/>
      <c r="N1339" s="3"/>
      <c r="O1339" s="3"/>
      <c r="P1339" s="3"/>
      <c r="Q1339" s="3"/>
      <c r="R1339" s="1"/>
    </row>
    <row r="1340" customFormat="false" ht="14.6" hidden="false" customHeight="false" outlineLevel="0" collapsed="false">
      <c r="A1340" s="3"/>
      <c r="B1340" s="3"/>
      <c r="C1340" s="3"/>
      <c r="D1340" s="3"/>
      <c r="E1340" s="3"/>
      <c r="F1340" s="3"/>
      <c r="G1340" s="3"/>
      <c r="H1340" s="3"/>
      <c r="I1340" s="3" t="s">
        <v>360</v>
      </c>
      <c r="J1340" s="3"/>
      <c r="K1340" s="3"/>
      <c r="L1340" s="174"/>
      <c r="M1340" s="174"/>
      <c r="N1340" s="3"/>
      <c r="O1340" s="3"/>
      <c r="P1340" s="3"/>
      <c r="Q1340" s="3"/>
      <c r="R1340" s="1"/>
    </row>
    <row r="1341" customFormat="false" ht="15" hidden="false" customHeight="true" outlineLevel="0" collapsed="false">
      <c r="A1341" s="3"/>
      <c r="B1341" s="3"/>
      <c r="C1341" s="3"/>
      <c r="D1341" s="3"/>
      <c r="E1341" s="3"/>
      <c r="F1341" s="3"/>
      <c r="G1341" s="3"/>
      <c r="H1341" s="3"/>
      <c r="I1341" s="176" t="str">
        <f aca="false">CONCATENATE(IF(A1338="","",A1338),IF(A1338="","",CHAR(10)),IF(B1338="","",B1338),IF(C1338="","",C1338),IF(C1338="","",CHAR(10)),IF(D1338="","",D1338),IF(D1338="","",CHAR(10)),IF(E1338="","",E1338),IF(E1338="","",CHAR(10)),IF(F1338="","",F1338),IF(F1338="","",CHAR(10)),IF(G1338="","",G1338))</f>
        <v>Company
House NoRoad
Spare
Town
County
Post Code</v>
      </c>
      <c r="J1341" s="176"/>
      <c r="K1341" s="176"/>
      <c r="L1341" s="174"/>
      <c r="M1341" s="174"/>
      <c r="N1341" s="3"/>
      <c r="O1341" s="3"/>
      <c r="P1341" s="3"/>
      <c r="Q1341" s="3"/>
      <c r="R1341" s="1"/>
    </row>
    <row r="1342" customFormat="false" ht="14.6" hidden="false" customHeight="false" outlineLevel="0" collapsed="false">
      <c r="A1342" s="3"/>
      <c r="B1342" s="3"/>
      <c r="C1342" s="3"/>
      <c r="D1342" s="3"/>
      <c r="E1342" s="3"/>
      <c r="F1342" s="3"/>
      <c r="G1342" s="3"/>
      <c r="H1342" s="3"/>
      <c r="I1342" s="176"/>
      <c r="J1342" s="176"/>
      <c r="K1342" s="176"/>
      <c r="L1342" s="174"/>
      <c r="M1342" s="174"/>
      <c r="N1342" s="3"/>
      <c r="O1342" s="3"/>
      <c r="P1342" s="3"/>
      <c r="Q1342" s="3"/>
      <c r="R1342" s="1"/>
    </row>
    <row r="1343" customFormat="false" ht="14.6" hidden="false" customHeight="false" outlineLevel="0" collapsed="false">
      <c r="A1343" s="3"/>
      <c r="B1343" s="3"/>
      <c r="C1343" s="3"/>
      <c r="D1343" s="3"/>
      <c r="E1343" s="3"/>
      <c r="F1343" s="3"/>
      <c r="G1343" s="3"/>
      <c r="H1343" s="3"/>
      <c r="I1343" s="176"/>
      <c r="J1343" s="176"/>
      <c r="K1343" s="176"/>
      <c r="L1343" s="174"/>
      <c r="M1343" s="174"/>
      <c r="N1343" s="3"/>
      <c r="O1343" s="3"/>
      <c r="P1343" s="3"/>
      <c r="Q1343" s="3"/>
      <c r="R1343" s="1"/>
    </row>
    <row r="1344" customFormat="false" ht="14.6" hidden="false" customHeight="false" outlineLevel="0" collapsed="false">
      <c r="A1344" s="3"/>
      <c r="B1344" s="3"/>
      <c r="C1344" s="3"/>
      <c r="D1344" s="3"/>
      <c r="E1344" s="3"/>
      <c r="F1344" s="3"/>
      <c r="G1344" s="3"/>
      <c r="H1344" s="3"/>
      <c r="I1344" s="176"/>
      <c r="J1344" s="176"/>
      <c r="K1344" s="176"/>
      <c r="L1344" s="3"/>
      <c r="M1344" s="3"/>
      <c r="N1344" s="3"/>
      <c r="O1344" s="3"/>
      <c r="P1344" s="3"/>
      <c r="Q1344" s="3"/>
      <c r="R1344" s="1"/>
    </row>
    <row r="1345" customFormat="false" ht="14.6" hidden="false" customHeight="false" outlineLevel="0" collapsed="false">
      <c r="A1345" s="3"/>
      <c r="B1345" s="3"/>
      <c r="C1345" s="3"/>
      <c r="D1345" s="3"/>
      <c r="E1345" s="3"/>
      <c r="F1345" s="3"/>
      <c r="G1345" s="3"/>
      <c r="H1345" s="3"/>
      <c r="I1345" s="176"/>
      <c r="J1345" s="176"/>
      <c r="K1345" s="176"/>
      <c r="L1345" s="3"/>
      <c r="M1345" s="3"/>
      <c r="N1345" s="3"/>
      <c r="O1345" s="3"/>
      <c r="P1345" s="3"/>
      <c r="Q1345" s="3"/>
      <c r="R1345" s="1"/>
    </row>
    <row r="1346" customFormat="false" ht="14.6" hidden="false" customHeight="false" outlineLevel="0" collapsed="false">
      <c r="A1346" s="3"/>
      <c r="B1346" s="3"/>
      <c r="C1346" s="3"/>
      <c r="D1346" s="3"/>
      <c r="E1346" s="3"/>
      <c r="F1346" s="3"/>
      <c r="G1346" s="3"/>
      <c r="H1346" s="3"/>
      <c r="I1346" s="176"/>
      <c r="J1346" s="176"/>
      <c r="K1346" s="176"/>
      <c r="L1346" s="3"/>
      <c r="M1346" s="3"/>
      <c r="N1346" s="3"/>
      <c r="O1346" s="3"/>
      <c r="P1346" s="3"/>
      <c r="Q1346" s="3"/>
      <c r="R1346" s="1"/>
    </row>
    <row r="1347" customFormat="false" ht="14.6" hidden="false" customHeight="false" outlineLevel="0" collapsed="false">
      <c r="A1347" s="3"/>
      <c r="B1347" s="3"/>
      <c r="C1347" s="3"/>
      <c r="D1347" s="3"/>
      <c r="E1347" s="3"/>
      <c r="F1347" s="3"/>
      <c r="G1347" s="3"/>
      <c r="H1347" s="3"/>
      <c r="I1347" s="174"/>
      <c r="J1347" s="174"/>
      <c r="K1347" s="174"/>
      <c r="L1347" s="3"/>
      <c r="M1347" s="3"/>
      <c r="N1347" s="3"/>
      <c r="O1347" s="3"/>
      <c r="P1347" s="3"/>
      <c r="Q1347" s="3"/>
      <c r="R1347" s="1"/>
    </row>
    <row r="1348" customFormat="false" ht="15" hidden="false" customHeight="false" outlineLevel="0" collapsed="false">
      <c r="A1348" s="142" t="s">
        <v>406</v>
      </c>
    </row>
    <row r="1349" customFormat="false" ht="15" hidden="false" customHeight="false" outlineLevel="0" collapsed="false">
      <c r="A1349" s="178" t="s">
        <v>407</v>
      </c>
      <c r="B1349" s="179"/>
      <c r="C1349" s="179"/>
      <c r="D1349" s="1" t="n">
        <f aca="false">IF(B1351="Male","owner",IF(B1351="Female","owner",IF(B1351="Married","owners",IF(B1351="Plural","owners",IF(B1351="Company","owners",)))))</f>
        <v>0</v>
      </c>
      <c r="E1349" s="1"/>
      <c r="F1349" s="1"/>
      <c r="G1349" s="1"/>
      <c r="H1349" s="1"/>
      <c r="I1349" s="1" t="n">
        <f aca="false">IF(B1351="Male","him",IF(B1351="Female","her",IF(B1351="Married","them",IF(B1351="Plural","them",IF(B1351="Company","them",)))))</f>
        <v>0</v>
      </c>
      <c r="J1349" s="1" t="n">
        <f aca="false">IF(B1351="Male","chooses",IF(B1351="Female","chooses",IF(B1351="Married","choose",IF(B1351="Plural","choose",IF(B1351="Company","choose",)))))</f>
        <v>0</v>
      </c>
      <c r="K1349" s="1" t="n">
        <f aca="false">IF(B1351="Male","exercises",IF(B1351="Female","exercises",IF(B1351="Married","exercise",IF(B1351="Plural","exercise",IF(B1351="Company","exercise",)))))</f>
        <v>0</v>
      </c>
      <c r="L1349" s="1" t="n">
        <f aca="false">IF(B1351="Male","requires",IF(B1351="Female","requires",IF(B1351="Married","require",IF(B1351="Plural","require",IF(B1351="Company","require",)))))</f>
        <v>0</v>
      </c>
      <c r="M1349" s="1" t="n">
        <f aca="false">IF(B1351="Male","am",IF(B1351="Female","am",IF(B1351="Married","are",IF(B1351="Plural","are",IF(B1351="Company","are",)))))</f>
        <v>0</v>
      </c>
      <c r="N1349" s="1" t="n">
        <f aca="false">IF(B1351="Male","I",IF(B1351="Female","I",IF(B1351="Married","we",IF(B1351="Plural","we",IF(B1351="Company","we",)))))</f>
        <v>0</v>
      </c>
      <c r="O1349" s="1"/>
      <c r="P1349" s="1"/>
      <c r="Q1349" s="1"/>
      <c r="R1349" s="1"/>
      <c r="S1349" s="156" t="s">
        <v>364</v>
      </c>
      <c r="T1349" s="156"/>
      <c r="U1349" s="1" t="n">
        <f aca="false">IF(X1350="Male","his",IF(X1350="Female","her"))</f>
        <v>0</v>
      </c>
      <c r="V1349" s="1"/>
      <c r="W1349" s="1"/>
      <c r="X1349" s="1"/>
      <c r="Y1349" s="1"/>
      <c r="Z1349" s="1"/>
      <c r="AA1349" s="1"/>
      <c r="AB1349" s="1"/>
      <c r="AC1349" s="1" t="str">
        <f aca="false">IF(S1350="","",".")</f>
        <v/>
      </c>
      <c r="AD1349" s="1"/>
      <c r="AE1349" s="1"/>
      <c r="AF1349" s="1"/>
      <c r="AG1349" s="1"/>
    </row>
    <row r="1350" customFormat="false" ht="14.6" hidden="false" customHeight="false" outlineLevel="0" collapsed="false">
      <c r="A1350" s="157" t="n">
        <f aca="false">IF(B1351="Male","Adjoining Owner",IF(B1351="Female","Adjoining Owner",IF(B1351="Married","Adjoining Owners",IF(B1351="Plural","Adjoining Owners",IF(B1351="Company","Adjoining Owners",)))))</f>
        <v>0</v>
      </c>
      <c r="B1350" s="157"/>
      <c r="C1350" s="158" t="s">
        <v>165</v>
      </c>
      <c r="D1350" s="73" t="n">
        <f aca="false">A1350</f>
        <v>0</v>
      </c>
      <c r="E1350" s="73"/>
      <c r="F1350" s="73" t="str">
        <f aca="false">CONCATENATE("(",A1350,")")</f>
        <v>(0)</v>
      </c>
      <c r="G1350" s="73"/>
      <c r="H1350" s="3" t="n">
        <f aca="false">IF(B1351="Male","Owner",IF(B1351="Female","Owner",IF(B1351="Married","Owners",IF(B1351="Plural","Owners",IF(B1351="Company","Owners",)))))</f>
        <v>0</v>
      </c>
      <c r="I1350" s="3" t="n">
        <f aca="false">IF(B1351="Male","I",IF(B1351="Female","I",IF(B1351="Married","we",IF(B1351="Plural","we",IF(B1351="Company","we",)))))</f>
        <v>0</v>
      </c>
      <c r="J1350" s="3" t="n">
        <f aca="false">IF(B1351="Male","Adjoining Owner's",IF(B1351="Female","Adjoining Owner's",IF(B1351="Married","Adjoining Owners'",IF(B1351="Plural","Adjoining Owners'",IF(B1351="Company","Adjoining Owners'",)))))</f>
        <v>0</v>
      </c>
      <c r="K1350" s="3"/>
      <c r="L1350" s="3"/>
      <c r="M1350" s="3" t="n">
        <f aca="false">IF(B1351="Male","me",IF(B1351="Female","me",IF(B1351="Married","us",IF(B1351="Plural","us",IF(B1351="Company","us",)))))</f>
        <v>0</v>
      </c>
      <c r="N1350" s="3" t="n">
        <f aca="false">IF(B1351="Male","myself",IF(B1351="Female","myself",IF(B1351="Married","ourselves",IF(B1351="Plural","ourselves",IF(B1351="Company","ourselves",)))))</f>
        <v>0</v>
      </c>
      <c r="O1350" s="3" t="n">
        <f aca="false">IF(B1351="Male","is",IF(B1351="Female","is",IF(B1351="Married","are",IF(B1351="Plural","are",IF(B1351="Company","are",)))))</f>
        <v>0</v>
      </c>
      <c r="P1350" s="150" t="str">
        <f aca="false">IF(A1353="","",".")</f>
        <v/>
      </c>
      <c r="Q1350" s="3"/>
      <c r="R1350" s="1"/>
      <c r="S1350" s="159" t="str">
        <f aca="true">IF(OFFSET(INDIRECT(A1348),42,0,1,1)="","",OFFSET(INDIRECT(A1348),42,0,1,1))</f>
        <v/>
      </c>
      <c r="T1350" s="159" t="str">
        <f aca="true">IF(OFFSET(INDIRECT(A1348),42,1,1,1)="","",OFFSET(INDIRECT(A1348),42,1,1,1))</f>
        <v/>
      </c>
      <c r="U1350" s="3" t="str">
        <f aca="false">LEFT(T1350,1)</f>
        <v/>
      </c>
      <c r="V1350" s="159" t="str">
        <f aca="true">IF(OFFSET(INDIRECT(A1348),42,2,1,1)="","",OFFSET(INDIRECT(A1348),42,2,1,1))</f>
        <v/>
      </c>
      <c r="W1350" s="159" t="str">
        <f aca="true">IF(OFFSET(INDIRECT(A1348),42,3,1,1)="","",OFFSET(INDIRECT(A1348),42,3,1,1))</f>
        <v/>
      </c>
      <c r="X1350" s="159" t="str">
        <f aca="true">IF(OFFSET(INDIRECT(A1348),42,5,1,1)="","",OFFSET(INDIRECT(A1348),42,5,1,1))</f>
        <v/>
      </c>
      <c r="Y1350" s="1" t="str">
        <f aca="false">CONCATENATE(S1350,AC1349," ",T1350," ",W1350)</f>
        <v>  </v>
      </c>
      <c r="Z1350" s="1"/>
      <c r="AA1350" s="1"/>
      <c r="AB1350" s="1"/>
      <c r="AC1350" s="1"/>
      <c r="AD1350" s="1"/>
      <c r="AE1350" s="1"/>
      <c r="AF1350" s="1"/>
      <c r="AG1350" s="1"/>
    </row>
    <row r="1351" customFormat="false" ht="14.6" hidden="false" customHeight="false" outlineLevel="0" collapsed="false">
      <c r="A1351" s="161" t="s">
        <v>338</v>
      </c>
      <c r="B1351" s="39" t="str">
        <f aca="true">IF(OFFSET(INDIRECT(A1348),2,5,1,1)="","",OFFSET(INDIRECT(A1348),2,5,1,1))</f>
        <v/>
      </c>
      <c r="C1351" s="39" t="str">
        <f aca="true">IF(OFFSET(INDIRECT(A1348),5,5,1,1)="","",OFFSET(INDIRECT(A1348),5,5,1,1))</f>
        <v/>
      </c>
      <c r="D1351" s="3"/>
      <c r="E1351" s="3" t="s">
        <v>339</v>
      </c>
      <c r="F1351" s="3" t="s">
        <v>340</v>
      </c>
      <c r="G1351" s="3" t="n">
        <f aca="false">IF(B1351="Male","I",IF(B1351="Female","I",IF(B1351="Married","We",IF(B1351="Plural","We",IF(B1351="Company","We",)))))</f>
        <v>0</v>
      </c>
      <c r="H1351" s="3" t="n">
        <f aca="false">IF(B1351="Male","my",IF(B1351="Female","my",IF(B1351="Married","our",IF(B1351="Plural","our",IF(B1351="Company","our",)))))</f>
        <v>0</v>
      </c>
      <c r="I1351" s="3" t="n">
        <f aca="false">IF(B1351="Male","his",IF(B1351="Female","her",IF(B1351="Married","their",IF(B1351="Plural","their",IF(B1351="Company","their",)))))</f>
        <v>0</v>
      </c>
      <c r="J1351" s="3" t="n">
        <f aca="false">IF(B1351="Male","he",IF(B1351="Female","she",IF(B1351="Married","they",IF(B1351="Plural","they",IF(B1351="Company","they",)))))</f>
        <v>0</v>
      </c>
      <c r="K1351" s="3" t="n">
        <f aca="false">IF(B1351="Male","does",IF(B1351="Female","does",IF(B1351="Married","do",IF(B1351="Plural","do",IF(B1351="Company","do",)))))</f>
        <v>0</v>
      </c>
      <c r="L1351" s="3" t="n">
        <f aca="false">IF(B1351="Male","has",IF(B1351="Female","has",IF(B1351="Married","have",IF(B1351="Plural","have",IF(B1351="Company","have",)))))</f>
        <v>0</v>
      </c>
      <c r="M1351" s="3" t="n">
        <f aca="false">IF(B1351="Male","I am/am not",IF(B1351="Female","I am/am not",IF(B1351="Married","We are/are not",IF(B1351="Plural","We are/are not",IF(B1351="Company","We are/are not",)))))</f>
        <v>0</v>
      </c>
      <c r="N1351" s="3" t="n">
        <f aca="false">IF(B1351="Male","am/am not",IF(B1351="Female","am/am not",IF(B1351="Married","are/are not",IF(B1351="Plural","are/are not",IF(B1351="Company","are/are not",)))))</f>
        <v>0</v>
      </c>
      <c r="O1351" s="3" t="n">
        <f aca="false">IF(B1351="Male","myself",IF(B1351="Female","myself",IF(B1351="Married","ourselves",IF(B1351="Plural","ourselves",IF(B1351="Company","ourselves",)))))</f>
        <v>0</v>
      </c>
      <c r="P1351" s="150" t="str">
        <f aca="false">IF(A1354="","",".")</f>
        <v/>
      </c>
      <c r="Q1351" s="150" t="str">
        <f aca="false">IF(A1354="","","&amp;")</f>
        <v/>
      </c>
      <c r="R1351" s="1"/>
      <c r="S1351" s="159" t="str">
        <f aca="true">IF(OFFSET(INDIRECT(A1348),45,0,1,1)="","",CONCATENATE((OFFSET(INDIRECT(A1348),45,0,1,1)),", "))</f>
        <v/>
      </c>
      <c r="T1351" s="159" t="str">
        <f aca="true">IF(OFFSET(INDIRECT(A1348),45,1,1,1)="","",OFFSET(INDIRECT(A1348),45,1,1,1))</f>
        <v/>
      </c>
      <c r="U1351" s="159" t="str">
        <f aca="true">IF(OFFSET(INDIRECT(A1348),45,2,1,1)="","",CONCATENATE(" ",(OFFSET(INDIRECT(A1348),45,2,1,1)),", "))</f>
        <v/>
      </c>
      <c r="V1351" s="159" t="str">
        <f aca="true">IF(OFFSET(INDIRECT(A1348),45,3,1,1)="","",CONCATENATE((OFFSET(INDIRECT(A1348),45,3,1,1)),", "))</f>
        <v/>
      </c>
      <c r="W1351" s="159" t="str">
        <f aca="true">IF(OFFSET(INDIRECT(A1348),45,4,1,1)="","",CONCATENATE((OFFSET(INDIRECT(A1348),45,4,1,1)),", "))</f>
        <v/>
      </c>
      <c r="X1351" s="159" t="str">
        <f aca="true">IF(OFFSET(INDIRECT(A1348),45,5,1,1)="","",CONCATENATE((OFFSET(INDIRECT(A1348),45,5,1,1)),", "))</f>
        <v/>
      </c>
      <c r="Y1351" s="159" t="str">
        <f aca="true">IF(OFFSET(INDIRECT(A1348),45,6,1,1)="","",OFFSET(INDIRECT(A1348),45,6,1,1))</f>
        <v/>
      </c>
      <c r="Z1351" s="1"/>
      <c r="AA1351" s="162" t="str">
        <f aca="false">CONCATENATE(IF(S1351="","",S1351),IF(T1351="","",T1351),IF(U1351="","",U1351),IF(V1351="","",V1351),IF(W1351="","",W1351),IF(X1351="","",X1351),IF(Y1351="","",Y1351))</f>
        <v/>
      </c>
      <c r="AB1351" s="162"/>
      <c r="AC1351" s="162"/>
      <c r="AD1351" s="162"/>
      <c r="AE1351" s="162"/>
      <c r="AF1351" s="162"/>
      <c r="AG1351" s="162"/>
    </row>
    <row r="1352" customFormat="false" ht="14.6" hidden="false" customHeight="false" outlineLevel="0" collapsed="false">
      <c r="A1352" s="3" t="s">
        <v>2</v>
      </c>
      <c r="B1352" s="3" t="s">
        <v>3</v>
      </c>
      <c r="C1352" s="3" t="s">
        <v>342</v>
      </c>
      <c r="D1352" s="3" t="s">
        <v>4</v>
      </c>
      <c r="E1352" s="3" t="s">
        <v>5</v>
      </c>
      <c r="F1352" s="3" t="s">
        <v>343</v>
      </c>
      <c r="G1352" s="3"/>
      <c r="H1352" s="3"/>
      <c r="I1352" s="3"/>
      <c r="J1352" s="3"/>
      <c r="K1352" s="3" t="s">
        <v>344</v>
      </c>
      <c r="L1352" s="3"/>
      <c r="M1352" s="3" t="s">
        <v>345</v>
      </c>
      <c r="N1352" s="3" t="s">
        <v>346</v>
      </c>
      <c r="O1352" s="3"/>
      <c r="P1352" s="3"/>
      <c r="Q1352" s="3"/>
      <c r="R1352" s="1"/>
      <c r="S1352" s="159" t="str">
        <f aca="true">IF(OFFSET(INDIRECT(A1348),45,0,1,1)="","",OFFSET(INDIRECT(A1348),45,0,1,1))</f>
        <v/>
      </c>
      <c r="T1352" s="159" t="str">
        <f aca="true">IF(OFFSET(INDIRECT(A1348),45,1,1,1)="","",OFFSET(INDIRECT(A1348),45,1,1,1))</f>
        <v/>
      </c>
      <c r="U1352" s="159" t="str">
        <f aca="true">IF(OFFSET(INDIRECT(A1348),45,2,1,1)="","",CONCATENATE(" ",OFFSET(INDIRECT(A1348),45,2,1,1)))</f>
        <v/>
      </c>
      <c r="V1352" s="159" t="str">
        <f aca="true">IF(OFFSET(INDIRECT(A1348),45,3,1,1)="","",OFFSET(INDIRECT(A1348),45,3,1,1))</f>
        <v/>
      </c>
      <c r="W1352" s="159" t="str">
        <f aca="true">IF(OFFSET(INDIRECT(A1348),45,4,1,1)="","",OFFSET(INDIRECT(A1348),45,4,1,1))</f>
        <v/>
      </c>
      <c r="X1352" s="159" t="str">
        <f aca="true">IF(OFFSET(INDIRECT(A1348),45,5,1,1)="","",OFFSET(INDIRECT(A1348),45,5,1,1))</f>
        <v/>
      </c>
      <c r="Y1352" s="159" t="str">
        <f aca="true">IF(OFFSET(INDIRECT(A1348),45,6,1,1)="","",OFFSET(INDIRECT(A1348),45,6,1,1))</f>
        <v/>
      </c>
      <c r="Z1352" s="1"/>
      <c r="AA1352" s="1"/>
      <c r="AB1352" s="1"/>
      <c r="AC1352" s="1"/>
      <c r="AD1352" s="1"/>
      <c r="AE1352" s="1"/>
      <c r="AF1352" s="1"/>
      <c r="AG1352" s="1"/>
    </row>
    <row r="1353" customFormat="false" ht="15" hidden="false" customHeight="false" outlineLevel="0" collapsed="false">
      <c r="A1353" s="39" t="str">
        <f aca="true">IF(OFFSET(INDIRECT(A1348),2,0,1,1)="","",OFFSET(INDIRECT(A1348),2,0,1,1))</f>
        <v/>
      </c>
      <c r="B1353" s="39" t="str">
        <f aca="true">IF(OFFSET(INDIRECT(A1348),2,1,1,1)="","",OFFSET(INDIRECT(A1348),2,1,1,1))</f>
        <v/>
      </c>
      <c r="C1353" s="3" t="str">
        <f aca="false">LEFT(B1353,1)</f>
        <v/>
      </c>
      <c r="D1353" s="39" t="str">
        <f aca="true">IF(OFFSET(INDIRECT(A1348),2,2,1,1)="","",OFFSET(INDIRECT(A1348),2,2,1,1))</f>
        <v/>
      </c>
      <c r="E1353" s="39" t="str">
        <f aca="true">IF(OFFSET(INDIRECT(A1348),2,3,1,1)="","",OFFSET(INDIRECT(A1348),2,3,1,1))</f>
        <v/>
      </c>
      <c r="F1353" s="3" t="str">
        <f aca="false">CONCATENATE(A1353,P1350," ",B1353," ",E1353)</f>
        <v>  </v>
      </c>
      <c r="G1353" s="3"/>
      <c r="H1353" s="3" t="str">
        <f aca="false">CONCATENATE(A1353," ",C1353," ",E1353)</f>
        <v>  </v>
      </c>
      <c r="I1353" s="3"/>
      <c r="J1353" s="3"/>
      <c r="K1353" s="3" t="str">
        <f aca="false">CONCATENATE(A1353,P1350," ",C1353,P1350," ",E1353)</f>
        <v>  </v>
      </c>
      <c r="L1353" s="3"/>
      <c r="M1353" s="3" t="str">
        <f aca="false">CONCATENATE(B1353," ",D1353," ",E1353)</f>
        <v>  </v>
      </c>
      <c r="N1353" s="3" t="str">
        <f aca="false">UPPER(M1353)</f>
        <v>  </v>
      </c>
      <c r="O1353" s="3"/>
      <c r="P1353" s="3" t="str">
        <f aca="false">CONCATENATE(A1353,P1350," ",E1353)</f>
        <v> </v>
      </c>
      <c r="Q1353" s="3"/>
      <c r="R1353" s="1"/>
      <c r="S1353" s="1"/>
      <c r="T1353" s="1"/>
      <c r="U1353" s="1"/>
      <c r="V1353" s="1"/>
      <c r="W1353" s="1"/>
      <c r="X1353" s="1"/>
      <c r="Y1353" s="1"/>
      <c r="Z1353" s="1"/>
      <c r="AA1353" s="1"/>
      <c r="AB1353" s="1"/>
      <c r="AC1353" s="1"/>
      <c r="AD1353" s="1"/>
      <c r="AE1353" s="1"/>
      <c r="AF1353" s="1"/>
      <c r="AG1353" s="1"/>
    </row>
    <row r="1354" customFormat="false" ht="15" hidden="false" customHeight="false" outlineLevel="0" collapsed="false">
      <c r="A1354" s="39" t="str">
        <f aca="true">IF(OFFSET(INDIRECT(A1348),3,0,1,1)="","",OFFSET(INDIRECT(A1348),3,0,1,1))</f>
        <v/>
      </c>
      <c r="B1354" s="39" t="str">
        <f aca="true">IF(OFFSET(INDIRECT(A1348),3,1,1,1)="","",OFFSET(INDIRECT(A1348),3,1,1,1))</f>
        <v/>
      </c>
      <c r="C1354" s="3" t="str">
        <f aca="false">LEFT(B1354,1)</f>
        <v/>
      </c>
      <c r="D1354" s="39" t="str">
        <f aca="true">IF(OFFSET(INDIRECT(A1348),3,2,1,1)="","",OFFSET(INDIRECT(A1348),3,2,1,1))</f>
        <v/>
      </c>
      <c r="E1354" s="39" t="str">
        <f aca="true">IF(OFFSET(INDIRECT(A1348),3,3,1,1)="","",OFFSET(INDIRECT(A1348),3,3,1,1))</f>
        <v/>
      </c>
      <c r="F1354" s="3" t="str">
        <f aca="false">CONCATENATE(A1354,P1351," ",B1354," ",E1354)</f>
        <v>  </v>
      </c>
      <c r="G1354" s="3"/>
      <c r="H1354" s="3" t="str">
        <f aca="false">CONCATENATE(" ",Q1351," ",A1354," ",C1354," ",E1354)</f>
        <v>    </v>
      </c>
      <c r="I1354" s="3"/>
      <c r="J1354" s="3"/>
      <c r="K1354" s="3" t="str">
        <f aca="false">CONCATENATE(" ",Q1351," ",A1354,P1351," ",C1354,P1351," ",E1354)</f>
        <v>    </v>
      </c>
      <c r="L1354" s="3"/>
      <c r="M1354" s="3" t="str">
        <f aca="false">CONCATENATE(" ",Q1351," ",B1354," ",D1354," ",E1354)</f>
        <v>    </v>
      </c>
      <c r="N1354" s="3" t="str">
        <f aca="false">UPPER(M1354)</f>
        <v>    </v>
      </c>
      <c r="O1354" s="3"/>
      <c r="P1354" s="3" t="str">
        <f aca="false">CONCATENATE(" ",Q1351," ",A1354,P1351," ",E1354)</f>
        <v>   </v>
      </c>
      <c r="Q1354" s="3"/>
      <c r="R1354" s="1"/>
      <c r="S1354" s="156" t="s">
        <v>365</v>
      </c>
      <c r="T1354" s="156"/>
      <c r="U1354" s="1" t="n">
        <f aca="false">IF(X1355="Male","his",IF(X1355="Female","her"))</f>
        <v>0</v>
      </c>
      <c r="V1354" s="1"/>
      <c r="W1354" s="1"/>
      <c r="X1354" s="1"/>
      <c r="Y1354" s="1"/>
      <c r="Z1354" s="1"/>
      <c r="AA1354" s="1"/>
      <c r="AB1354" s="1"/>
      <c r="AC1354" s="1" t="str">
        <f aca="false">IF(S1355="","",".")</f>
        <v/>
      </c>
      <c r="AD1354" s="1"/>
      <c r="AE1354" s="1"/>
      <c r="AF1354" s="1"/>
      <c r="AG1354" s="1"/>
    </row>
    <row r="1355" customFormat="false" ht="14.6" hidden="false" customHeight="false" outlineLevel="0" collapsed="false">
      <c r="A1355" s="3"/>
      <c r="B1355" s="3"/>
      <c r="C1355" s="3"/>
      <c r="D1355" s="3"/>
      <c r="E1355" s="3"/>
      <c r="F1355" s="3"/>
      <c r="G1355" s="3"/>
      <c r="H1355" s="3"/>
      <c r="I1355" s="3"/>
      <c r="J1355" s="3"/>
      <c r="K1355" s="3" t="str">
        <f aca="false">CONCATENATE(A1353,P1350," &amp; ",A1354,P1351," ",C1353,P1350," ",E1353)</f>
        <v> &amp;   </v>
      </c>
      <c r="L1355" s="3"/>
      <c r="M1355" s="3"/>
      <c r="N1355" s="3"/>
      <c r="O1355" s="3"/>
      <c r="P1355" s="3" t="str">
        <f aca="false">CONCATENATE(A1353,P1350," &amp; ",A1354,P1351," ",E1353)</f>
        <v> &amp;  </v>
      </c>
      <c r="Q1355" s="3"/>
      <c r="R1355" s="1"/>
      <c r="S1355" s="180" t="str">
        <f aca="true">IF(OFFSET(INDIRECT(A1348),48,0,1,1)="","",OFFSET(INDIRECT(A1348),48,0,1,1))</f>
        <v/>
      </c>
      <c r="T1355" s="180" t="str">
        <f aca="true">IF(OFFSET(INDIRECT(A1348),48,1,1,1)="","",OFFSET(INDIRECT(A1348),48,1,1,1))</f>
        <v/>
      </c>
      <c r="U1355" s="3" t="str">
        <f aca="false">LEFT(T1355,1)</f>
        <v/>
      </c>
      <c r="V1355" s="180" t="str">
        <f aca="true">IF(OFFSET(INDIRECT(A1348),48,2,1,1)="","",OFFSET(INDIRECT(A1348),48,2,1,1))</f>
        <v/>
      </c>
      <c r="W1355" s="180" t="str">
        <f aca="true">IF(OFFSET(INDIRECT(A1348),48,3,1,1)="","",OFFSET(INDIRECT(A1348),48,3,1,1))</f>
        <v/>
      </c>
      <c r="X1355" s="180" t="str">
        <f aca="true">IF(OFFSET(INDIRECT(A1348),48,5,1,1)="","",OFFSET(INDIRECT(A1348),48,5,1,1))</f>
        <v/>
      </c>
      <c r="Y1355" s="1" t="str">
        <f aca="false">CONCATENATE(S1355,AC1354," ",T1355," ",W1355)</f>
        <v>  </v>
      </c>
      <c r="Z1355" s="1"/>
      <c r="AA1355" s="1"/>
      <c r="AB1355" s="1"/>
      <c r="AC1355" s="1"/>
      <c r="AD1355" s="1"/>
      <c r="AE1355" s="1"/>
      <c r="AF1355" s="1"/>
      <c r="AG1355" s="1"/>
    </row>
    <row r="1356" customFormat="false" ht="15" hidden="false" customHeight="true" outlineLevel="0" collapsed="false">
      <c r="A1356" s="73" t="s">
        <v>351</v>
      </c>
      <c r="B1356" s="73"/>
      <c r="C1356" s="168" t="str">
        <f aca="false">CONCATENATE(AF1392,AF1393,AF1394,AF1395,AF1396)</f>
        <v>  </v>
      </c>
      <c r="D1356" s="168"/>
      <c r="E1356" s="168"/>
      <c r="F1356" s="168"/>
      <c r="G1356" s="168"/>
      <c r="H1356" s="168"/>
      <c r="I1356" s="168"/>
      <c r="J1356" s="113"/>
      <c r="K1356" s="3"/>
      <c r="L1356" s="1"/>
      <c r="M1356" s="1"/>
      <c r="N1356" s="3"/>
      <c r="O1356" s="3"/>
      <c r="P1356" s="3"/>
      <c r="Q1356" s="3"/>
      <c r="R1356" s="1"/>
      <c r="S1356" s="180" t="str">
        <f aca="true">IF(OFFSET(INDIRECT(A1348),51,0,1,1)="","",CONCATENATE((OFFSET(INDIRECT(A1348),51,0,1,1)),", "))</f>
        <v/>
      </c>
      <c r="T1356" s="180" t="str">
        <f aca="true">IF(OFFSET(INDIRECT(A1348),51,1,1,1)="","",OFFSET(INDIRECT(A1348),51,1,1,1))</f>
        <v/>
      </c>
      <c r="U1356" s="180" t="str">
        <f aca="true">IF(OFFSET(INDIRECT(A1348),51,2,1,1)="","",CONCATENATE(" ",(OFFSET(INDIRECT(A1348),51,2,1,1)),", "))</f>
        <v/>
      </c>
      <c r="V1356" s="180" t="str">
        <f aca="true">IF(OFFSET(INDIRECT(A1348),51,3,1,1)="","",CONCATENATE((OFFSET(INDIRECT(A1348),51,3,1,1)),", "))</f>
        <v/>
      </c>
      <c r="W1356" s="180" t="str">
        <f aca="true">IF(OFFSET(INDIRECT(A1348),51,4,1,1)="","",CONCATENATE((OFFSET(INDIRECT(A1348),51,4,1,1)),", "))</f>
        <v/>
      </c>
      <c r="X1356" s="180" t="str">
        <f aca="true">IF(OFFSET(INDIRECT(A1348),51,5,1,1)="","",CONCATENATE((OFFSET(INDIRECT(A1348),51,5,1,1)),", "))</f>
        <v/>
      </c>
      <c r="Y1356" s="180" t="str">
        <f aca="true">IF(OFFSET(INDIRECT(A1348),51,6,1,1)="","",OFFSET(INDIRECT(A1348),51,6,1,1))</f>
        <v/>
      </c>
      <c r="Z1356" s="1"/>
      <c r="AA1356" s="171" t="str">
        <f aca="false">CONCATENATE(IF(S1356="","",S1356),IF(T1356="","",T1356),IF(U1356="","",U1356),IF(V1356="","",V1356),IF(W1356="","",W1356),IF(X1356="","",X1356),IF(Y1356="","",Y1356))</f>
        <v/>
      </c>
      <c r="AB1356" s="171"/>
      <c r="AC1356" s="171"/>
      <c r="AD1356" s="171"/>
      <c r="AE1356" s="171"/>
      <c r="AF1356" s="171"/>
      <c r="AG1356" s="171"/>
    </row>
    <row r="1357" customFormat="false" ht="14.6" hidden="false" customHeight="false" outlineLevel="0" collapsed="false">
      <c r="A1357" s="3" t="s">
        <v>352</v>
      </c>
      <c r="B1357" s="3"/>
      <c r="C1357" s="73" t="str">
        <f aca="false">IF(B1351="Married",K1355,IF(B1351="Company",E1353,CONCATENATE(AC1392,AC1393,AC1394,AC1395,AC1396)))</f>
        <v>  </v>
      </c>
      <c r="D1357" s="73"/>
      <c r="E1357" s="73"/>
      <c r="F1357" s="73"/>
      <c r="G1357" s="73"/>
      <c r="H1357" s="73"/>
      <c r="I1357" s="73"/>
      <c r="J1357" s="73"/>
      <c r="K1357" s="1"/>
      <c r="L1357" s="3"/>
      <c r="M1357" s="3"/>
      <c r="N1357" s="3"/>
      <c r="O1357" s="3"/>
      <c r="P1357" s="3" t="str">
        <f aca="false">IF(B1351="Married",P1355,IF(B1351="Company","Sir/Madam",CONCATENATE(AH1392,AH1393,AH1394,AH1395,AH1396)))</f>
        <v> </v>
      </c>
      <c r="Q1357" s="3"/>
      <c r="R1357" s="1"/>
      <c r="S1357" s="180" t="str">
        <f aca="true">IF(OFFSET(INDIRECT(A1348),51,0,1,1)="","",OFFSET(INDIRECT(A1348),51,0,1,1))</f>
        <v/>
      </c>
      <c r="T1357" s="180" t="str">
        <f aca="true">IF(OFFSET(INDIRECT(A1348),51,1,1,1)="","",OFFSET(INDIRECT(A1348),51,1,1,1))</f>
        <v/>
      </c>
      <c r="U1357" s="180" t="str">
        <f aca="true">IF(OFFSET(INDIRECT(A1348),51,2,1,1)="","",CONCATENATE(" ",OFFSET(INDIRECT(A1348),51,2,1,1)))</f>
        <v/>
      </c>
      <c r="V1357" s="180" t="str">
        <f aca="true">IF(OFFSET(INDIRECT(A1348),51,3,1,1)="","",OFFSET(INDIRECT(A1348),51,3,1,1))</f>
        <v/>
      </c>
      <c r="W1357" s="180" t="str">
        <f aca="true">IF(OFFSET(INDIRECT(A1348),51,4,1,1)="","",OFFSET(INDIRECT(A1348),51,4,1,1))</f>
        <v/>
      </c>
      <c r="X1357" s="180" t="str">
        <f aca="true">IF(OFFSET(INDIRECT(A1348),51,5,1,1)="","",OFFSET(INDIRECT(A1348),51,5,1,1))</f>
        <v/>
      </c>
      <c r="Y1357" s="180" t="str">
        <f aca="true">IF(OFFSET(INDIRECT(A1348),51,6,1,1)="","",OFFSET(INDIRECT(A1348),51,6,1,1))</f>
        <v/>
      </c>
      <c r="Z1357" s="1"/>
      <c r="AA1357" s="1"/>
      <c r="AB1357" s="1"/>
      <c r="AC1357" s="1"/>
      <c r="AD1357" s="1"/>
      <c r="AE1357" s="1"/>
      <c r="AF1357" s="1"/>
      <c r="AG1357" s="1"/>
    </row>
    <row r="1358" customFormat="false" ht="14.6" hidden="false" customHeight="false" outlineLevel="0" collapsed="false">
      <c r="A1358" s="161" t="s">
        <v>356</v>
      </c>
      <c r="B1358" s="3"/>
      <c r="C1358" s="73" t="str">
        <f aca="false">CONCATENATE("Dear ",P1357)</f>
        <v>Dear  </v>
      </c>
      <c r="D1358" s="73"/>
      <c r="E1358" s="73"/>
      <c r="F1358" s="73"/>
      <c r="G1358" s="73"/>
      <c r="H1358" s="73"/>
      <c r="I1358" s="73"/>
      <c r="J1358" s="73"/>
      <c r="K1358" s="3"/>
      <c r="L1358" s="3"/>
      <c r="M1358" s="3"/>
      <c r="N1358" s="3"/>
      <c r="O1358" s="3"/>
      <c r="P1358" s="3"/>
      <c r="Q1358" s="150" t="str">
        <f aca="false">IF(A1360="","",", ")</f>
        <v/>
      </c>
      <c r="R1358" s="1"/>
      <c r="S1358" s="1"/>
      <c r="T1358" s="1"/>
      <c r="U1358" s="1"/>
      <c r="V1358" s="1"/>
      <c r="W1358" s="1"/>
      <c r="X1358" s="1"/>
      <c r="Y1358" s="1"/>
      <c r="Z1358" s="1"/>
      <c r="AA1358" s="1"/>
      <c r="AB1358" s="1"/>
      <c r="AC1358" s="1"/>
      <c r="AD1358" s="1"/>
      <c r="AE1358" s="1"/>
      <c r="AF1358" s="1"/>
      <c r="AG1358" s="1"/>
    </row>
    <row r="1359" customFormat="false" ht="14.6" hidden="false" customHeight="false" outlineLevel="0" collapsed="false">
      <c r="A1359" s="3" t="s">
        <v>25</v>
      </c>
      <c r="B1359" s="3" t="s">
        <v>26</v>
      </c>
      <c r="C1359" s="3" t="s">
        <v>27</v>
      </c>
      <c r="D1359" s="3" t="s">
        <v>28</v>
      </c>
      <c r="E1359" s="3" t="s">
        <v>29</v>
      </c>
      <c r="F1359" s="3" t="s">
        <v>30</v>
      </c>
      <c r="G1359" s="3" t="s">
        <v>31</v>
      </c>
      <c r="H1359" s="3"/>
      <c r="I1359" s="3" t="s">
        <v>359</v>
      </c>
      <c r="J1359" s="3"/>
      <c r="K1359" s="3"/>
      <c r="L1359" s="3"/>
      <c r="M1359" s="3"/>
      <c r="N1359" s="3"/>
      <c r="O1359" s="3"/>
      <c r="P1359" s="3"/>
      <c r="Q1359" s="3"/>
      <c r="R1359" s="1"/>
      <c r="S1359" s="164" t="str">
        <f aca="false">CONCATENATE(IF(S1352="","",S1352),IF(S1352="","",CHAR(10)),IF(T1352="","",T1352),IF(U1352="","",U1352),IF(U1352="","",CHAR(10)),IF(V1352="","",V1352),IF(V1352="","",CHAR(10)),IF(W1352="","",W1352),IF(W1352="","",CHAR(10)),IF(X1352="","",X1352),IF(X1352="","",CHAR(10)),IF(Y1352="","",Y1352))</f>
        <v/>
      </c>
      <c r="T1359" s="164"/>
      <c r="U1359" s="164"/>
      <c r="V1359" s="1"/>
      <c r="W1359" s="176" t="str">
        <f aca="false">CONCATENATE(IF(S1357="","",S1357),IF(S1357="","",CHAR(10)),IF(T1357="","",T1357),IF(U1357="","",U1357),IF(U1357="","",CHAR(10)),IF(V1357="","",V1357),IF(V1357="","",CHAR(10)),IF(W1357="","",W1357),IF(W1357="","",CHAR(10)),IF(X1357="","",X1357),IF(X1357="","",CHAR(10)),IF(Y1357="","",Y1357))</f>
        <v/>
      </c>
      <c r="X1359" s="176"/>
      <c r="Y1359" s="176"/>
      <c r="Z1359" s="1"/>
      <c r="AA1359" s="1"/>
      <c r="AB1359" s="1"/>
      <c r="AC1359" s="1"/>
      <c r="AD1359" s="1"/>
      <c r="AE1359" s="1"/>
      <c r="AF1359" s="1"/>
      <c r="AG1359" s="1"/>
    </row>
    <row r="1360" customFormat="false" ht="15" hidden="false" customHeight="true" outlineLevel="0" collapsed="false">
      <c r="A1360" s="39" t="str">
        <f aca="true">IF(OFFSET(INDIRECT(A1348),10,0,1,1)="","",CONCATENATE((OFFSET(INDIRECT(A1348),10,0,1,1)),", "))</f>
        <v/>
      </c>
      <c r="B1360" s="39" t="str">
        <f aca="true">IF(OFFSET(INDIRECT(A1348),10,1,1,1)="","",OFFSET(INDIRECT(A1348),10,1,1,1))</f>
        <v/>
      </c>
      <c r="C1360" s="39" t="str">
        <f aca="true">IF(OFFSET(INDIRECT(A1348),10,2,1,1)="","",CONCATENATE(" ",OFFSET(INDIRECT(A1348),10,2,1,1),", "))</f>
        <v/>
      </c>
      <c r="D1360" s="39" t="str">
        <f aca="true">IF(OFFSET(INDIRECT(A1348),10,3,1,1)="","",CONCATENATE((OFFSET(INDIRECT(A1348),10,3,1,1)),", "))</f>
        <v/>
      </c>
      <c r="E1360" s="39" t="str">
        <f aca="true">IF(OFFSET(INDIRECT(A1348),10,4,1,1)="","",CONCATENATE((OFFSET(INDIRECT(A1348),10,4,1,1)),", "))</f>
        <v/>
      </c>
      <c r="F1360" s="39" t="str">
        <f aca="true">IF(OFFSET(INDIRECT(A1348),10,5,1,1)="","",CONCATENATE((OFFSET(INDIRECT(A1348),10,5,1,1)),", "))</f>
        <v/>
      </c>
      <c r="G1360" s="39" t="str">
        <f aca="true">IF(OFFSET(INDIRECT(A1348),10,6,1,1)="","",OFFSET(INDIRECT(A1348),10,6,1,1))</f>
        <v/>
      </c>
      <c r="H1360" s="3"/>
      <c r="I1360" s="171" t="str">
        <f aca="false">CONCATENATE(IF(A1360="","",A1360),IF(B1360="","",B1360),IF(C1360="","",C1360),IF(D1360="","",D1360),IF(E1360="","",E1360),IF(F1360="","",F1360),IF(G1360="","",G1360))</f>
        <v/>
      </c>
      <c r="J1360" s="171"/>
      <c r="K1360" s="171"/>
      <c r="L1360" s="171"/>
      <c r="M1360" s="171"/>
      <c r="N1360" s="171"/>
      <c r="O1360" s="171"/>
      <c r="P1360" s="113"/>
      <c r="Q1360" s="113"/>
      <c r="R1360" s="1"/>
      <c r="S1360" s="164"/>
      <c r="T1360" s="164"/>
      <c r="U1360" s="164"/>
      <c r="V1360" s="1"/>
      <c r="W1360" s="176"/>
      <c r="X1360" s="176"/>
      <c r="Y1360" s="176"/>
      <c r="Z1360" s="1"/>
      <c r="AA1360" s="1"/>
      <c r="AB1360" s="1"/>
      <c r="AC1360" s="1"/>
      <c r="AD1360" s="1"/>
      <c r="AE1360" s="1"/>
      <c r="AF1360" s="1"/>
      <c r="AG1360" s="1"/>
    </row>
    <row r="1361" customFormat="false" ht="14.6" hidden="false" customHeight="false" outlineLevel="0" collapsed="false">
      <c r="A1361" s="39" t="str">
        <f aca="true">IF(OFFSET(INDIRECT(A1348),10,0,1,1)="","",OFFSET(INDIRECT(A1348),10,0,1,1))</f>
        <v/>
      </c>
      <c r="B1361" s="39" t="str">
        <f aca="true">IF(OFFSET(INDIRECT(A1348),10,1,1,1)="","",OFFSET(INDIRECT(A1348),10,1,1,1))</f>
        <v/>
      </c>
      <c r="C1361" s="39" t="str">
        <f aca="true">IF(OFFSET(INDIRECT(A1348),10,2,1,1)="","",CONCATENATE(" ",OFFSET(INDIRECT(A1348),10,2,1,1)))</f>
        <v/>
      </c>
      <c r="D1361" s="39" t="str">
        <f aca="true">IF(OFFSET(INDIRECT(A1348),10,3,1,1)="","",OFFSET(INDIRECT(A1348),10,3,1,1))</f>
        <v/>
      </c>
      <c r="E1361" s="39" t="str">
        <f aca="true">IF(OFFSET(INDIRECT(A1348),10,4,1,1)="","",OFFSET(INDIRECT(A1348),10,4,1,1))</f>
        <v/>
      </c>
      <c r="F1361" s="39" t="str">
        <f aca="true">IF(OFFSET(INDIRECT(A1348),10,5,1,1)="","",OFFSET(INDIRECT(A1348),10,5,1,1))</f>
        <v/>
      </c>
      <c r="G1361" s="39" t="str">
        <f aca="true">IF(OFFSET(INDIRECT(A1348),10,6,1,1)="","",OFFSET(INDIRECT(A1348),10,6,1,1))</f>
        <v/>
      </c>
      <c r="H1361" s="3"/>
      <c r="I1361" s="3"/>
      <c r="J1361" s="3"/>
      <c r="K1361" s="3"/>
      <c r="L1361" s="174"/>
      <c r="M1361" s="174"/>
      <c r="N1361" s="3"/>
      <c r="O1361" s="3"/>
      <c r="P1361" s="3"/>
      <c r="Q1361" s="3"/>
      <c r="R1361" s="1"/>
      <c r="S1361" s="164"/>
      <c r="T1361" s="164"/>
      <c r="U1361" s="164"/>
      <c r="V1361" s="1"/>
      <c r="W1361" s="176"/>
      <c r="X1361" s="176"/>
      <c r="Y1361" s="176"/>
      <c r="Z1361" s="1"/>
      <c r="AA1361" s="1"/>
      <c r="AB1361" s="1"/>
      <c r="AC1361" s="1"/>
      <c r="AD1361" s="1"/>
      <c r="AE1361" s="1"/>
      <c r="AF1361" s="1"/>
      <c r="AG1361" s="1"/>
    </row>
    <row r="1362" customFormat="false" ht="14.6" hidden="false" customHeight="false" outlineLevel="0" collapsed="false">
      <c r="A1362" s="3" t="s">
        <v>295</v>
      </c>
      <c r="B1362" s="3"/>
      <c r="C1362" s="3"/>
      <c r="D1362" s="3"/>
      <c r="E1362" s="3"/>
      <c r="F1362" s="3"/>
      <c r="G1362" s="3"/>
      <c r="H1362" s="3"/>
      <c r="I1362" s="3" t="s">
        <v>360</v>
      </c>
      <c r="J1362" s="3"/>
      <c r="K1362" s="3"/>
      <c r="L1362" s="174"/>
      <c r="M1362" s="174"/>
      <c r="N1362" s="3"/>
      <c r="O1362" s="3"/>
      <c r="P1362" s="3"/>
      <c r="Q1362" s="3"/>
      <c r="R1362" s="1"/>
      <c r="S1362" s="164"/>
      <c r="T1362" s="164"/>
      <c r="U1362" s="164"/>
      <c r="V1362" s="1"/>
      <c r="W1362" s="176"/>
      <c r="X1362" s="176"/>
      <c r="Y1362" s="176"/>
      <c r="Z1362" s="1"/>
      <c r="AA1362" s="1"/>
      <c r="AB1362" s="1"/>
      <c r="AC1362" s="1"/>
      <c r="AD1362" s="1"/>
      <c r="AE1362" s="1"/>
      <c r="AF1362" s="1"/>
      <c r="AG1362" s="1"/>
    </row>
    <row r="1363" customFormat="false" ht="15" hidden="false" customHeight="true" outlineLevel="0" collapsed="false">
      <c r="A1363" s="1" t="str">
        <f aca="false">CONCATENATE(A1362,"s")</f>
        <v>Leaseholders</v>
      </c>
      <c r="B1363" s="3"/>
      <c r="C1363" s="3"/>
      <c r="D1363" s="3"/>
      <c r="E1363" s="3"/>
      <c r="F1363" s="3"/>
      <c r="G1363" s="3"/>
      <c r="H1363" s="3"/>
      <c r="I1363" s="176" t="str">
        <f aca="false">CONCATENATE(IF(A1361="","",A1361),IF(A1361="","",CHAR(10)),IF(B1361="","",B1361),IF(C1361="","",C1361),IF(C1361="","",CHAR(10)),IF(D1361="","",D1361),IF(D1361="","",CHAR(10)),IF(E1361="","",E1361),IF(E1361="","",CHAR(10)),IF(F1361="","",F1361),IF(F1361="","",CHAR(10)),IF(G1361="","",G1361))</f>
        <v/>
      </c>
      <c r="J1363" s="176"/>
      <c r="K1363" s="176"/>
      <c r="L1363" s="174"/>
      <c r="M1363" s="174"/>
      <c r="N1363" s="3"/>
      <c r="O1363" s="3"/>
      <c r="P1363" s="3"/>
      <c r="Q1363" s="3"/>
      <c r="R1363" s="1"/>
      <c r="S1363" s="164"/>
      <c r="T1363" s="164"/>
      <c r="U1363" s="164"/>
      <c r="V1363" s="1"/>
      <c r="W1363" s="176"/>
      <c r="X1363" s="176"/>
      <c r="Y1363" s="176"/>
      <c r="Z1363" s="1"/>
      <c r="AA1363" s="1"/>
      <c r="AB1363" s="1"/>
      <c r="AC1363" s="1"/>
      <c r="AD1363" s="1"/>
      <c r="AE1363" s="1"/>
      <c r="AF1363" s="1"/>
      <c r="AG1363" s="1"/>
    </row>
    <row r="1364" customFormat="false" ht="14.6" hidden="false" customHeight="false" outlineLevel="0" collapsed="false">
      <c r="A1364" s="3" t="s">
        <v>70</v>
      </c>
      <c r="B1364" s="3"/>
      <c r="C1364" s="3"/>
      <c r="D1364" s="3"/>
      <c r="E1364" s="3"/>
      <c r="F1364" s="3"/>
      <c r="G1364" s="3"/>
      <c r="H1364" s="3"/>
      <c r="I1364" s="176"/>
      <c r="J1364" s="176"/>
      <c r="K1364" s="176"/>
      <c r="L1364" s="174"/>
      <c r="M1364" s="174"/>
      <c r="N1364" s="3"/>
      <c r="O1364" s="3"/>
      <c r="P1364" s="3"/>
      <c r="Q1364" s="3"/>
      <c r="R1364" s="1"/>
      <c r="S1364" s="164"/>
      <c r="T1364" s="164"/>
      <c r="U1364" s="164"/>
      <c r="V1364" s="1"/>
      <c r="W1364" s="176"/>
      <c r="X1364" s="176"/>
      <c r="Y1364" s="176"/>
      <c r="Z1364" s="1"/>
      <c r="AA1364" s="1"/>
      <c r="AB1364" s="1"/>
      <c r="AC1364" s="1"/>
      <c r="AD1364" s="1"/>
      <c r="AE1364" s="1"/>
      <c r="AF1364" s="1"/>
      <c r="AG1364" s="1"/>
    </row>
    <row r="1365" customFormat="false" ht="14.6" hidden="false" customHeight="false" outlineLevel="0" collapsed="false">
      <c r="A1365" s="1" t="str">
        <f aca="false">CONCATENATE(A1364,"s")</f>
        <v>Freeholders</v>
      </c>
      <c r="B1365" s="3"/>
      <c r="C1365" s="3"/>
      <c r="D1365" s="3"/>
      <c r="E1365" s="3"/>
      <c r="F1365" s="3"/>
      <c r="G1365" s="3"/>
      <c r="H1365" s="3"/>
      <c r="I1365" s="176"/>
      <c r="J1365" s="176"/>
      <c r="K1365" s="176"/>
      <c r="L1365" s="174"/>
      <c r="M1365" s="174"/>
      <c r="N1365" s="3"/>
      <c r="O1365" s="3"/>
      <c r="P1365" s="3"/>
      <c r="Q1365" s="3"/>
      <c r="R1365" s="1"/>
      <c r="S1365" s="1"/>
      <c r="T1365" s="1"/>
      <c r="U1365" s="1"/>
      <c r="V1365" s="1"/>
      <c r="W1365" s="1"/>
      <c r="X1365" s="1"/>
      <c r="Y1365" s="1"/>
      <c r="Z1365" s="1"/>
      <c r="AA1365" s="1"/>
      <c r="AB1365" s="1"/>
      <c r="AC1365" s="1"/>
      <c r="AD1365" s="1"/>
      <c r="AE1365" s="1"/>
      <c r="AF1365" s="1"/>
      <c r="AG1365" s="1"/>
    </row>
    <row r="1366" customFormat="false" ht="14.6" hidden="false" customHeight="false" outlineLevel="0" collapsed="false">
      <c r="A1366" s="3" t="s">
        <v>329</v>
      </c>
      <c r="B1366" s="3"/>
      <c r="C1366" s="3"/>
      <c r="D1366" s="3"/>
      <c r="E1366" s="3"/>
      <c r="F1366" s="3"/>
      <c r="G1366" s="3"/>
      <c r="H1366" s="3"/>
      <c r="I1366" s="176"/>
      <c r="J1366" s="176"/>
      <c r="K1366" s="176"/>
      <c r="L1366" s="3"/>
      <c r="M1366" s="3"/>
      <c r="N1366" s="3"/>
      <c r="O1366" s="3"/>
      <c r="P1366" s="3"/>
      <c r="Q1366" s="3"/>
      <c r="R1366" s="1"/>
    </row>
    <row r="1367" customFormat="false" ht="14.6" hidden="false" customHeight="false" outlineLevel="0" collapsed="false">
      <c r="A1367" s="1" t="str">
        <f aca="false">IF(A1366="Leaseholder &amp; Freeholder","Leaseholders &amp; Freeholders")</f>
        <v>Leaseholders &amp; Freeholders</v>
      </c>
      <c r="B1367" s="3"/>
      <c r="C1367" s="3"/>
      <c r="D1367" s="3"/>
      <c r="E1367" s="3"/>
      <c r="F1367" s="3"/>
      <c r="G1367" s="3"/>
      <c r="H1367" s="3"/>
      <c r="I1367" s="176"/>
      <c r="J1367" s="176"/>
      <c r="K1367" s="176"/>
      <c r="L1367" s="3"/>
      <c r="M1367" s="3"/>
      <c r="N1367" s="3"/>
      <c r="O1367" s="3"/>
      <c r="P1367" s="3"/>
      <c r="Q1367" s="3"/>
      <c r="R1367" s="1"/>
      <c r="S1367" s="150" t="s">
        <v>296</v>
      </c>
      <c r="T1367" s="150"/>
    </row>
    <row r="1368" customFormat="false" ht="15.75" hidden="false" customHeight="true" outlineLevel="0" collapsed="false">
      <c r="A1368" s="1"/>
      <c r="B1368" s="3"/>
      <c r="C1368" s="3"/>
      <c r="D1368" s="3"/>
      <c r="E1368" s="3"/>
      <c r="F1368" s="3"/>
      <c r="G1368" s="3"/>
      <c r="H1368" s="3"/>
      <c r="I1368" s="176"/>
      <c r="J1368" s="176"/>
      <c r="K1368" s="176"/>
      <c r="L1368" s="3"/>
      <c r="M1368" s="3"/>
      <c r="N1368" s="3"/>
      <c r="O1368" s="3"/>
      <c r="P1368" s="3"/>
      <c r="Q1368" s="3"/>
      <c r="R1368" s="1"/>
      <c r="S1368" s="181" t="str">
        <f aca="false">CONCATENATE("Under Section 1(2), subject to your written consent",CHAR(10),"it is intended to build on the line of junction of the said lands a ",Form!ED74)</f>
        <v>Under Section 1(2), subject to your written consent
it is intended to build on the line of junction of the said lands a</v>
      </c>
      <c r="T1368" s="181"/>
      <c r="U1368" s="181"/>
      <c r="V1368" s="181"/>
      <c r="W1368" s="181"/>
      <c r="X1368" s="181"/>
      <c r="Y1368" s="181"/>
      <c r="Z1368" s="181"/>
      <c r="AA1368" s="181"/>
    </row>
    <row r="1369" customFormat="false" ht="14.6" hidden="false" customHeight="false" outlineLevel="0" collapsed="false">
      <c r="A1369" s="1"/>
      <c r="B1369" s="3"/>
      <c r="C1369" s="3"/>
      <c r="D1369" s="3"/>
      <c r="E1369" s="3"/>
      <c r="F1369" s="3"/>
      <c r="G1369" s="3"/>
      <c r="H1369" s="3"/>
      <c r="I1369" s="3"/>
      <c r="J1369" s="3"/>
      <c r="K1369" s="3"/>
      <c r="L1369" s="3"/>
      <c r="M1369" s="3"/>
      <c r="N1369" s="3"/>
      <c r="O1369" s="3"/>
      <c r="P1369" s="3"/>
      <c r="Q1369" s="3"/>
      <c r="R1369" s="1"/>
      <c r="S1369" s="181"/>
      <c r="T1369" s="181"/>
      <c r="U1369" s="181"/>
      <c r="V1369" s="181"/>
      <c r="W1369" s="181"/>
      <c r="X1369" s="181"/>
      <c r="Y1369" s="181"/>
      <c r="Z1369" s="181"/>
      <c r="AA1369" s="181"/>
    </row>
    <row r="1370" customFormat="false" ht="14.6" hidden="false" customHeight="false" outlineLevel="0" collapsed="false">
      <c r="A1370" s="157" t="s">
        <v>366</v>
      </c>
      <c r="B1370" s="157"/>
      <c r="C1370" s="3"/>
      <c r="D1370" s="3"/>
      <c r="E1370" s="3"/>
      <c r="F1370" s="3"/>
      <c r="G1370" s="3"/>
      <c r="H1370" s="3"/>
      <c r="I1370" s="3"/>
      <c r="J1370" s="3"/>
      <c r="K1370" s="3"/>
      <c r="L1370" s="3"/>
      <c r="M1370" s="3"/>
      <c r="N1370" s="3"/>
      <c r="O1370" s="3"/>
      <c r="P1370" s="3"/>
      <c r="Q1370" s="150" t="str">
        <f aca="false">IF(A1372="","",", ")</f>
        <v/>
      </c>
      <c r="R1370" s="1"/>
    </row>
    <row r="1371" customFormat="false" ht="14.6" hidden="false" customHeight="false" outlineLevel="0" collapsed="false">
      <c r="A1371" s="3" t="s">
        <v>25</v>
      </c>
      <c r="B1371" s="3" t="s">
        <v>26</v>
      </c>
      <c r="C1371" s="3" t="s">
        <v>27</v>
      </c>
      <c r="D1371" s="3" t="s">
        <v>28</v>
      </c>
      <c r="E1371" s="3" t="s">
        <v>29</v>
      </c>
      <c r="F1371" s="3" t="s">
        <v>30</v>
      </c>
      <c r="G1371" s="3" t="s">
        <v>31</v>
      </c>
      <c r="H1371" s="3"/>
      <c r="I1371" s="3" t="s">
        <v>359</v>
      </c>
      <c r="J1371" s="3"/>
      <c r="K1371" s="3"/>
      <c r="L1371" s="3"/>
      <c r="M1371" s="3"/>
      <c r="N1371" s="3"/>
      <c r="O1371" s="3"/>
      <c r="P1371" s="3"/>
      <c r="Q1371" s="3"/>
      <c r="R1371" s="1"/>
      <c r="S1371" s="150" t="s">
        <v>316</v>
      </c>
      <c r="T1371" s="150"/>
    </row>
    <row r="1372" customFormat="false" ht="15" hidden="false" customHeight="true" outlineLevel="0" collapsed="false">
      <c r="A1372" s="39" t="str">
        <f aca="true">IF(OFFSET(INDIRECT(A1348),17,0,1,1)="","",CONCATENATE((OFFSET(INDIRECT(A1348),17,0,1,1)),", "))</f>
        <v/>
      </c>
      <c r="B1372" s="39" t="str">
        <f aca="true">IF(OFFSET(INDIRECT(A1348),17,1,1,1)="","",OFFSET(INDIRECT(A1348),17,1,1,1))</f>
        <v/>
      </c>
      <c r="C1372" s="39" t="str">
        <f aca="true">IF(OFFSET(INDIRECT(A1348),17,2,1,1)="","",CONCATENATE(" ",(OFFSET(INDIRECT(A1348),17,2,1,1)),", "))</f>
        <v/>
      </c>
      <c r="D1372" s="39" t="str">
        <f aca="true">IF(OFFSET(INDIRECT(A1348),17,3,1,1)="","",CONCATENATE((OFFSET(INDIRECT(A1348),17,3,1,1)),", "))</f>
        <v/>
      </c>
      <c r="E1372" s="39" t="str">
        <f aca="true">IF(OFFSET(INDIRECT(A1348),17,4,1,1)="","",CONCATENATE((OFFSET(INDIRECT(A1348),17,4,1,1)),", "))</f>
        <v/>
      </c>
      <c r="F1372" s="39" t="str">
        <f aca="true">IF(OFFSET(INDIRECT(A1348),17,5,1,1)="","",CONCATENATE((OFFSET(INDIRECT(A1348),17,5,1,1)),", "))</f>
        <v/>
      </c>
      <c r="G1372" s="39" t="str">
        <f aca="true">IF(OFFSET(INDIRECT(A1348),17,6,1,1)="","",OFFSET(INDIRECT(A1348),17,6,1,1))</f>
        <v/>
      </c>
      <c r="H1372" s="3"/>
      <c r="I1372" s="171" t="str">
        <f aca="false">CONCATENATE(IF(A1372="","",A1372),IF(B1372="","",B1372),IF(C1372="","",C1372),IF(D1372="","",D1372),IF(E1372="","",E1372),IF(F1372="","",F1372),IF(G1372="","",G1372))</f>
        <v/>
      </c>
      <c r="J1372" s="171"/>
      <c r="K1372" s="171"/>
      <c r="L1372" s="171"/>
      <c r="M1372" s="171"/>
      <c r="N1372" s="171"/>
      <c r="O1372" s="171"/>
      <c r="P1372" s="113"/>
      <c r="Q1372" s="113"/>
      <c r="R1372" s="1"/>
      <c r="S1372" s="181" t="str">
        <f aca="false">CONCATENATE("Under Section 1(5)",CHAR(10),"it is intended to build on the line of junction of the said lands a wall wholly on ",$H$12," land.")</f>
        <v>Under Section 1(5)
it is intended to build on the line of junction of the said lands a wall wholly on our land.</v>
      </c>
      <c r="T1372" s="181"/>
      <c r="U1372" s="181"/>
      <c r="V1372" s="181"/>
      <c r="W1372" s="181"/>
      <c r="X1372" s="181"/>
      <c r="Y1372" s="181"/>
      <c r="Z1372" s="181"/>
      <c r="AA1372" s="181"/>
    </row>
    <row r="1373" customFormat="false" ht="14.6" hidden="false" customHeight="false" outlineLevel="0" collapsed="false">
      <c r="A1373" s="39" t="str">
        <f aca="true">IF(OFFSET(INDIRECT(A1348),17,0,1,1)="","",OFFSET(INDIRECT(A1348),17,0,1,1))</f>
        <v/>
      </c>
      <c r="B1373" s="39" t="str">
        <f aca="true">IF(OFFSET(INDIRECT(A1348),17,1,1,1)="","",OFFSET(INDIRECT(A1348),17,1,1,1))</f>
        <v/>
      </c>
      <c r="C1373" s="39" t="str">
        <f aca="true">IF(OFFSET(INDIRECT(A1348),17,2,1,1)="","",CONCATENATE(" ",(OFFSET(INDIRECT(A1348),17,2,1,1))))</f>
        <v/>
      </c>
      <c r="D1373" s="39" t="str">
        <f aca="true">IF(OFFSET(INDIRECT(A1348),17,3,1,1)="","",OFFSET(INDIRECT(A1348),17,3,1,1))</f>
        <v/>
      </c>
      <c r="E1373" s="39" t="str">
        <f aca="true">IF(OFFSET(INDIRECT(A1348),17,4,1,1)="","",OFFSET(INDIRECT(A1348),17,4,1,1))</f>
        <v/>
      </c>
      <c r="F1373" s="39" t="str">
        <f aca="true">IF(OFFSET(INDIRECT(A1348),17,5,1,1)="","",OFFSET(INDIRECT(A1348),17,5,1,1))</f>
        <v/>
      </c>
      <c r="G1373" s="39" t="str">
        <f aca="true">IF(OFFSET(INDIRECT(A1348),17,6,1,1)="","",OFFSET(INDIRECT(A1348),17,6,1,1))</f>
        <v/>
      </c>
      <c r="H1373" s="3"/>
      <c r="I1373" s="3"/>
      <c r="J1373" s="3"/>
      <c r="K1373" s="3"/>
      <c r="L1373" s="174"/>
      <c r="M1373" s="174"/>
      <c r="N1373" s="3"/>
      <c r="O1373" s="3"/>
      <c r="P1373" s="3"/>
      <c r="Q1373" s="3"/>
      <c r="R1373" s="1"/>
      <c r="S1373" s="181"/>
      <c r="T1373" s="181"/>
      <c r="U1373" s="181"/>
      <c r="V1373" s="181"/>
      <c r="W1373" s="181"/>
      <c r="X1373" s="181"/>
      <c r="Y1373" s="181"/>
      <c r="Z1373" s="181"/>
      <c r="AA1373" s="181"/>
    </row>
    <row r="1374" customFormat="false" ht="14.6" hidden="false" customHeight="false" outlineLevel="0" collapsed="false">
      <c r="A1374" s="3"/>
      <c r="B1374" s="3"/>
      <c r="C1374" s="3"/>
      <c r="D1374" s="3"/>
      <c r="E1374" s="3"/>
      <c r="F1374" s="3"/>
      <c r="G1374" s="3"/>
      <c r="H1374" s="3"/>
      <c r="I1374" s="3" t="s">
        <v>360</v>
      </c>
      <c r="J1374" s="3"/>
      <c r="K1374" s="3"/>
      <c r="L1374" s="174"/>
      <c r="M1374" s="174"/>
      <c r="N1374" s="3"/>
      <c r="O1374" s="3"/>
      <c r="P1374" s="3"/>
      <c r="Q1374" s="3"/>
      <c r="R1374" s="1"/>
    </row>
    <row r="1375" customFormat="false" ht="15" hidden="false" customHeight="true" outlineLevel="0" collapsed="false">
      <c r="A1375" s="3"/>
      <c r="B1375" s="3"/>
      <c r="C1375" s="3"/>
      <c r="D1375" s="3"/>
      <c r="E1375" s="3"/>
      <c r="F1375" s="3"/>
      <c r="G1375" s="3"/>
      <c r="H1375" s="3"/>
      <c r="I1375" s="176" t="str">
        <f aca="false">CONCATENATE(IF(A1373="","",A1373),IF(A1373="","",CHAR(10)),IF(B1373="","",B1373),IF(C1373="","",C1373),IF(C1373="","",CHAR(10)),IF(D1373="","",D1373),IF(D1373="","",CHAR(10)),IF(E1373="","",E1373),IF(E1373="","",CHAR(10)),IF(F1373="","",F1373),IF(F1373="","",CHAR(10)),IF(G1373="","",G1373))</f>
        <v/>
      </c>
      <c r="J1375" s="176"/>
      <c r="K1375" s="176"/>
      <c r="L1375" s="174"/>
      <c r="M1375" s="174"/>
      <c r="N1375" s="3"/>
      <c r="O1375" s="3"/>
      <c r="P1375" s="3"/>
      <c r="Q1375" s="3"/>
      <c r="R1375" s="1"/>
      <c r="S1375" s="150" t="s">
        <v>367</v>
      </c>
      <c r="T1375" s="150"/>
      <c r="U1375" s="150"/>
    </row>
    <row r="1376" customFormat="false" ht="15" hidden="false" customHeight="true" outlineLevel="0" collapsed="false">
      <c r="A1376" s="3"/>
      <c r="B1376" s="3"/>
      <c r="C1376" s="3"/>
      <c r="D1376" s="3"/>
      <c r="E1376" s="3"/>
      <c r="F1376" s="3"/>
      <c r="G1376" s="3"/>
      <c r="H1376" s="3"/>
      <c r="I1376" s="176"/>
      <c r="J1376" s="176"/>
      <c r="K1376" s="176"/>
      <c r="L1376" s="174"/>
      <c r="M1376" s="174"/>
      <c r="N1376" s="3"/>
      <c r="O1376" s="3"/>
      <c r="P1376" s="3"/>
      <c r="Q1376" s="3"/>
      <c r="R1376" s="1"/>
      <c r="S1376" s="182" t="str">
        <f aca="false">CONCATENATE(S1368,CHAR(10),CHAR(10),S1372)</f>
        <v>Under Section 1(2), subject to your written consent
it is intended to build on the line of junction of the said lands a 
Under Section 1(5)
it is intended to build on the line of junction of the said lands a wall wholly on our land.</v>
      </c>
      <c r="T1376" s="182"/>
      <c r="U1376" s="182"/>
      <c r="V1376" s="182"/>
      <c r="W1376" s="182"/>
      <c r="X1376" s="182"/>
      <c r="Y1376" s="182"/>
      <c r="Z1376" s="182"/>
      <c r="AA1376" s="182"/>
    </row>
    <row r="1377" customFormat="false" ht="14.6" hidden="false" customHeight="false" outlineLevel="0" collapsed="false">
      <c r="A1377" s="3"/>
      <c r="B1377" s="3"/>
      <c r="C1377" s="3"/>
      <c r="D1377" s="3"/>
      <c r="E1377" s="3"/>
      <c r="F1377" s="3"/>
      <c r="G1377" s="3"/>
      <c r="H1377" s="3"/>
      <c r="I1377" s="176"/>
      <c r="J1377" s="176"/>
      <c r="K1377" s="176"/>
      <c r="L1377" s="174"/>
      <c r="M1377" s="174"/>
      <c r="N1377" s="3"/>
      <c r="O1377" s="3"/>
      <c r="P1377" s="3"/>
      <c r="Q1377" s="3"/>
      <c r="R1377" s="1"/>
      <c r="S1377" s="182"/>
      <c r="T1377" s="182"/>
      <c r="U1377" s="182"/>
      <c r="V1377" s="182"/>
      <c r="W1377" s="182"/>
      <c r="X1377" s="182"/>
      <c r="Y1377" s="182"/>
      <c r="Z1377" s="182"/>
      <c r="AA1377" s="182"/>
    </row>
    <row r="1378" customFormat="false" ht="14.6" hidden="false" customHeight="false" outlineLevel="0" collapsed="false">
      <c r="A1378" s="3"/>
      <c r="B1378" s="3"/>
      <c r="C1378" s="3"/>
      <c r="D1378" s="3"/>
      <c r="E1378" s="3"/>
      <c r="F1378" s="3"/>
      <c r="G1378" s="3"/>
      <c r="H1378" s="3"/>
      <c r="I1378" s="176"/>
      <c r="J1378" s="176"/>
      <c r="K1378" s="176"/>
      <c r="L1378" s="3"/>
      <c r="M1378" s="3"/>
      <c r="N1378" s="3"/>
      <c r="O1378" s="3"/>
      <c r="P1378" s="3"/>
      <c r="Q1378" s="3"/>
      <c r="R1378" s="1"/>
      <c r="S1378" s="182"/>
      <c r="T1378" s="182"/>
      <c r="U1378" s="182"/>
      <c r="V1378" s="182"/>
      <c r="W1378" s="182"/>
      <c r="X1378" s="182"/>
      <c r="Y1378" s="182"/>
      <c r="Z1378" s="182"/>
      <c r="AA1378" s="182"/>
    </row>
    <row r="1379" customFormat="false" ht="14.6" hidden="false" customHeight="false" outlineLevel="0" collapsed="false">
      <c r="A1379" s="3"/>
      <c r="B1379" s="3"/>
      <c r="C1379" s="3"/>
      <c r="D1379" s="3"/>
      <c r="E1379" s="3"/>
      <c r="F1379" s="3"/>
      <c r="G1379" s="3"/>
      <c r="H1379" s="3"/>
      <c r="I1379" s="176"/>
      <c r="J1379" s="176"/>
      <c r="K1379" s="176"/>
      <c r="L1379" s="3"/>
      <c r="M1379" s="3"/>
      <c r="N1379" s="3"/>
      <c r="O1379" s="3"/>
      <c r="P1379" s="3"/>
      <c r="Q1379" s="3"/>
      <c r="R1379" s="1"/>
      <c r="S1379" s="182"/>
      <c r="T1379" s="182"/>
      <c r="U1379" s="182"/>
      <c r="V1379" s="182"/>
      <c r="W1379" s="182"/>
      <c r="X1379" s="182"/>
      <c r="Y1379" s="182"/>
      <c r="Z1379" s="182"/>
      <c r="AA1379" s="182"/>
    </row>
    <row r="1380" customFormat="false" ht="14.6" hidden="false" customHeight="false" outlineLevel="0" collapsed="false">
      <c r="A1380" s="3"/>
      <c r="B1380" s="3"/>
      <c r="C1380" s="3"/>
      <c r="D1380" s="3"/>
      <c r="E1380" s="3"/>
      <c r="F1380" s="3"/>
      <c r="G1380" s="3"/>
      <c r="H1380" s="3"/>
      <c r="I1380" s="176"/>
      <c r="J1380" s="176"/>
      <c r="K1380" s="176"/>
      <c r="L1380" s="3"/>
      <c r="M1380" s="3"/>
      <c r="N1380" s="3"/>
      <c r="O1380" s="3"/>
      <c r="P1380" s="3"/>
      <c r="Q1380" s="3"/>
      <c r="R1380" s="1"/>
      <c r="S1380" s="182"/>
      <c r="T1380" s="182"/>
      <c r="U1380" s="182"/>
      <c r="V1380" s="182"/>
      <c r="W1380" s="182"/>
      <c r="X1380" s="182"/>
      <c r="Y1380" s="182"/>
      <c r="Z1380" s="182"/>
      <c r="AA1380" s="182"/>
    </row>
    <row r="1381" customFormat="false" ht="14.6" hidden="false" customHeight="false" outlineLevel="0" collapsed="false">
      <c r="A1381" s="3"/>
      <c r="B1381" s="3"/>
      <c r="C1381" s="3"/>
      <c r="D1381" s="3"/>
      <c r="E1381" s="3"/>
      <c r="F1381" s="3"/>
      <c r="G1381" s="3"/>
      <c r="H1381" s="3"/>
      <c r="I1381" s="3"/>
      <c r="J1381" s="3"/>
      <c r="K1381" s="3"/>
      <c r="L1381" s="3"/>
      <c r="M1381" s="3"/>
      <c r="N1381" s="3"/>
      <c r="O1381" s="3"/>
      <c r="P1381" s="3"/>
      <c r="Q1381" s="3"/>
      <c r="R1381" s="1"/>
    </row>
    <row r="1382" customFormat="false" ht="14.6" hidden="false" customHeight="false" outlineLevel="0" collapsed="false">
      <c r="A1382" s="157" t="s">
        <v>368</v>
      </c>
      <c r="B1382" s="157"/>
      <c r="C1382" s="3"/>
      <c r="D1382" s="3"/>
      <c r="E1382" s="3"/>
      <c r="F1382" s="3"/>
      <c r="G1382" s="3"/>
      <c r="H1382" s="3"/>
      <c r="I1382" s="3"/>
      <c r="J1382" s="3"/>
      <c r="K1382" s="3"/>
      <c r="L1382" s="3"/>
      <c r="M1382" s="3"/>
      <c r="N1382" s="3"/>
      <c r="O1382" s="3"/>
      <c r="P1382" s="3"/>
      <c r="Q1382" s="3" t="str">
        <f aca="false">IF(A1384="","",", ")</f>
        <v/>
      </c>
      <c r="R1382" s="1"/>
      <c r="S1382" s="150" t="s">
        <v>369</v>
      </c>
      <c r="T1382" s="150"/>
      <c r="U1382" s="150"/>
    </row>
    <row r="1383" customFormat="false" ht="14.6" hidden="false" customHeight="false" outlineLevel="0" collapsed="false">
      <c r="A1383" s="3" t="s">
        <v>25</v>
      </c>
      <c r="B1383" s="3" t="s">
        <v>26</v>
      </c>
      <c r="C1383" s="3" t="s">
        <v>27</v>
      </c>
      <c r="D1383" s="3" t="s">
        <v>28</v>
      </c>
      <c r="E1383" s="3" t="s">
        <v>29</v>
      </c>
      <c r="F1383" s="3" t="s">
        <v>30</v>
      </c>
      <c r="G1383" s="3" t="s">
        <v>31</v>
      </c>
      <c r="H1383" s="3"/>
      <c r="I1383" s="3" t="s">
        <v>359</v>
      </c>
      <c r="J1383" s="3"/>
      <c r="K1383" s="3"/>
      <c r="L1383" s="3"/>
      <c r="M1383" s="3"/>
      <c r="N1383" s="3"/>
      <c r="O1383" s="3"/>
      <c r="P1383" s="3"/>
      <c r="Q1383" s="3"/>
      <c r="R1383" s="1"/>
      <c r="S1383" s="182" t="str">
        <f aca="false">IF(Form!DZ74="Section 1(2)",S1368,IF(Form!DZ74="Section 1(5)",S1372,IF(Form!DZ74="Section 1(2), Section 1(5)",S1376,"")))</f>
        <v/>
      </c>
      <c r="T1383" s="182"/>
      <c r="U1383" s="182"/>
      <c r="V1383" s="182"/>
      <c r="W1383" s="182"/>
      <c r="X1383" s="182"/>
      <c r="Y1383" s="182"/>
      <c r="Z1383" s="182"/>
      <c r="AA1383" s="182"/>
    </row>
    <row r="1384" customFormat="false" ht="15" hidden="false" customHeight="true" outlineLevel="0" collapsed="false">
      <c r="A1384" s="39" t="str">
        <f aca="false">IF(Form!$B$44="","",Form!$B$44)</f>
        <v/>
      </c>
      <c r="B1384" s="39" t="str">
        <f aca="false">IF(Form!$C$44="","",Form!$C$44)</f>
        <v/>
      </c>
      <c r="C1384" s="39" t="str">
        <f aca="false">IF(Form!$D$44="","",Form!$D$44)</f>
        <v/>
      </c>
      <c r="D1384" s="39" t="str">
        <f aca="false">IF(Form!$E$44="","",Form!$E$44)</f>
        <v/>
      </c>
      <c r="E1384" s="39" t="str">
        <f aca="false">IF(Form!$F$44="","",Form!$F$44)</f>
        <v/>
      </c>
      <c r="F1384" s="39" t="str">
        <f aca="false">IF(Form!$G$44="","",Form!$G$44)</f>
        <v/>
      </c>
      <c r="G1384" s="39" t="str">
        <f aca="false">IF(Form!$H$44="","",Form!$H$44)</f>
        <v/>
      </c>
      <c r="H1384" s="3"/>
      <c r="I1384" s="171" t="str">
        <f aca="false">CONCATENATE(IF(A1384="","",A1384),IF(B1384="","",B1384),IF(C1384="","",C1384),IF(D1384="","",D1384),IF(E1384="","",E1384),IF(F1384="","",F1384),IF(G1384="","",G1384))</f>
        <v/>
      </c>
      <c r="J1384" s="171"/>
      <c r="K1384" s="171"/>
      <c r="L1384" s="171"/>
      <c r="M1384" s="171"/>
      <c r="N1384" s="171"/>
      <c r="O1384" s="171"/>
      <c r="P1384" s="113"/>
      <c r="Q1384" s="113"/>
      <c r="R1384" s="1"/>
      <c r="S1384" s="182"/>
      <c r="T1384" s="182"/>
      <c r="U1384" s="182"/>
      <c r="V1384" s="182"/>
      <c r="W1384" s="182"/>
      <c r="X1384" s="182"/>
      <c r="Y1384" s="182"/>
      <c r="Z1384" s="182"/>
      <c r="AA1384" s="182"/>
    </row>
    <row r="1385" customFormat="false" ht="14.6" hidden="false" customHeight="false" outlineLevel="0" collapsed="false">
      <c r="A1385" s="3"/>
      <c r="B1385" s="3"/>
      <c r="C1385" s="3"/>
      <c r="D1385" s="3"/>
      <c r="E1385" s="3"/>
      <c r="F1385" s="3"/>
      <c r="G1385" s="3"/>
      <c r="H1385" s="3"/>
      <c r="I1385" s="3"/>
      <c r="J1385" s="3"/>
      <c r="K1385" s="3"/>
      <c r="L1385" s="174"/>
      <c r="M1385" s="174"/>
      <c r="N1385" s="3"/>
      <c r="O1385" s="3"/>
      <c r="P1385" s="3"/>
      <c r="Q1385" s="3"/>
      <c r="R1385" s="1"/>
      <c r="S1385" s="182"/>
      <c r="T1385" s="182"/>
      <c r="U1385" s="182"/>
      <c r="V1385" s="182"/>
      <c r="W1385" s="182"/>
      <c r="X1385" s="182"/>
      <c r="Y1385" s="182"/>
      <c r="Z1385" s="182"/>
      <c r="AA1385" s="182"/>
    </row>
    <row r="1386" customFormat="false" ht="14.6" hidden="false" customHeight="false" outlineLevel="0" collapsed="false">
      <c r="A1386" s="3"/>
      <c r="B1386" s="3"/>
      <c r="C1386" s="3"/>
      <c r="D1386" s="3"/>
      <c r="E1386" s="3"/>
      <c r="F1386" s="3"/>
      <c r="G1386" s="3"/>
      <c r="H1386" s="3"/>
      <c r="I1386" s="3" t="s">
        <v>360</v>
      </c>
      <c r="J1386" s="3"/>
      <c r="K1386" s="3"/>
      <c r="L1386" s="174"/>
      <c r="M1386" s="174"/>
      <c r="N1386" s="3"/>
      <c r="O1386" s="3"/>
      <c r="P1386" s="3"/>
      <c r="Q1386" s="3"/>
      <c r="R1386" s="1"/>
      <c r="S1386" s="182"/>
      <c r="T1386" s="182"/>
      <c r="U1386" s="182"/>
      <c r="V1386" s="182"/>
      <c r="W1386" s="182"/>
      <c r="X1386" s="182"/>
      <c r="Y1386" s="182"/>
      <c r="Z1386" s="182"/>
      <c r="AA1386" s="182"/>
    </row>
    <row r="1387" customFormat="false" ht="15" hidden="false" customHeight="true" outlineLevel="0" collapsed="false">
      <c r="A1387" s="3"/>
      <c r="B1387" s="3"/>
      <c r="C1387" s="3"/>
      <c r="D1387" s="3"/>
      <c r="E1387" s="3"/>
      <c r="F1387" s="3"/>
      <c r="G1387" s="3"/>
      <c r="H1387" s="3"/>
      <c r="I1387" s="176" t="str">
        <f aca="false">CONCATENATE(IF(A1384="","",A1384),IF(A1384="","",CHAR(10)),IF(B1384="","",B1384),IF(C1384="","",C1384),IF(C1384="","",CHAR(10)),IF(D1384="","",D1384),IF(D1384="","",CHAR(10)),IF(E1384="","",E1384),IF(E1384="","",CHAR(10)),IF(F1384="","",F1384),IF(F1384="","",CHAR(10)),IF(G1384="","",G1384))</f>
        <v/>
      </c>
      <c r="J1387" s="176"/>
      <c r="K1387" s="176"/>
      <c r="L1387" s="174"/>
      <c r="M1387" s="174"/>
      <c r="N1387" s="3"/>
      <c r="O1387" s="3"/>
      <c r="P1387" s="3"/>
      <c r="Q1387" s="3"/>
      <c r="R1387" s="1"/>
      <c r="S1387" s="182"/>
      <c r="T1387" s="182"/>
      <c r="U1387" s="182"/>
      <c r="V1387" s="182"/>
      <c r="W1387" s="182"/>
      <c r="X1387" s="182"/>
      <c r="Y1387" s="182"/>
      <c r="Z1387" s="182"/>
      <c r="AA1387" s="182"/>
    </row>
    <row r="1388" customFormat="false" ht="14.6" hidden="false" customHeight="false" outlineLevel="0" collapsed="false">
      <c r="A1388" s="3"/>
      <c r="B1388" s="3"/>
      <c r="C1388" s="3"/>
      <c r="D1388" s="3"/>
      <c r="E1388" s="3"/>
      <c r="F1388" s="3"/>
      <c r="G1388" s="3"/>
      <c r="H1388" s="3"/>
      <c r="I1388" s="176"/>
      <c r="J1388" s="176"/>
      <c r="K1388" s="176"/>
      <c r="L1388" s="174"/>
      <c r="M1388" s="174"/>
      <c r="N1388" s="3"/>
      <c r="O1388" s="3"/>
      <c r="P1388" s="3"/>
      <c r="Q1388" s="3"/>
      <c r="R1388" s="1"/>
    </row>
    <row r="1389" customFormat="false" ht="14.6" hidden="false" customHeight="false" outlineLevel="0" collapsed="false">
      <c r="A1389" s="3"/>
      <c r="B1389" s="3"/>
      <c r="C1389" s="3"/>
      <c r="D1389" s="3"/>
      <c r="E1389" s="3"/>
      <c r="F1389" s="3"/>
      <c r="G1389" s="3"/>
      <c r="H1389" s="3"/>
      <c r="I1389" s="176"/>
      <c r="J1389" s="176"/>
      <c r="K1389" s="176"/>
      <c r="L1389" s="174"/>
      <c r="M1389" s="174"/>
      <c r="N1389" s="3"/>
      <c r="O1389" s="3"/>
      <c r="P1389" s="3"/>
      <c r="Q1389" s="3"/>
      <c r="R1389" s="1"/>
      <c r="S1389" s="150" t="s">
        <v>370</v>
      </c>
      <c r="T1389" s="150"/>
      <c r="U1389" s="150"/>
      <c r="V1389" s="183" t="str">
        <f aca="true">IF(OFFSET(INDIRECT(A1348),53,5,1,1)="No","DELETE THIS PAGE WHEN MADE INTO PDF!","")</f>
        <v>DELETE THIS PAGE WHEN MADE INTO PDF!</v>
      </c>
      <c r="W1389" s="183"/>
      <c r="X1389" s="183"/>
      <c r="Y1389" s="183"/>
      <c r="Z1389" s="183"/>
      <c r="AA1389" s="183"/>
    </row>
    <row r="1390" customFormat="false" ht="14.6" hidden="false" customHeight="false" outlineLevel="0" collapsed="false">
      <c r="A1390" s="3"/>
      <c r="B1390" s="3"/>
      <c r="C1390" s="3"/>
      <c r="D1390" s="3"/>
      <c r="E1390" s="3"/>
      <c r="F1390" s="3"/>
      <c r="G1390" s="3"/>
      <c r="H1390" s="3"/>
      <c r="I1390" s="176"/>
      <c r="J1390" s="176"/>
      <c r="K1390" s="176"/>
      <c r="L1390" s="3"/>
      <c r="M1390" s="3"/>
      <c r="N1390" s="3"/>
      <c r="O1390" s="3"/>
      <c r="P1390" s="3"/>
      <c r="Q1390" s="3"/>
      <c r="R1390" s="1"/>
      <c r="S1390" s="150" t="s">
        <v>371</v>
      </c>
      <c r="T1390" s="150"/>
      <c r="U1390" s="150"/>
      <c r="V1390" s="183" t="str">
        <f aca="true">IF(OFFSET(INDIRECT(A1348),62,5,1,1)="No","DELETE THIS PAGE WHEN MADE INTO PDF!","")</f>
        <v>DELETE THIS PAGE WHEN MADE INTO PDF!</v>
      </c>
      <c r="W1390" s="183"/>
      <c r="X1390" s="183"/>
      <c r="Y1390" s="183"/>
      <c r="Z1390" s="183"/>
      <c r="AA1390" s="183"/>
    </row>
    <row r="1391" customFormat="false" ht="14.6" hidden="false" customHeight="false" outlineLevel="0" collapsed="false">
      <c r="A1391" s="3"/>
      <c r="B1391" s="3"/>
      <c r="C1391" s="3"/>
      <c r="D1391" s="3"/>
      <c r="E1391" s="3"/>
      <c r="F1391" s="3"/>
      <c r="G1391" s="3"/>
      <c r="H1391" s="3"/>
      <c r="I1391" s="176"/>
      <c r="J1391" s="176"/>
      <c r="K1391" s="176"/>
      <c r="L1391" s="3"/>
      <c r="M1391" s="3"/>
      <c r="N1391" s="3"/>
      <c r="O1391" s="3"/>
      <c r="P1391" s="3"/>
      <c r="Q1391" s="3"/>
      <c r="R1391" s="1"/>
      <c r="S1391" s="150" t="s">
        <v>372</v>
      </c>
      <c r="T1391" s="150"/>
      <c r="U1391" s="150"/>
      <c r="V1391" s="183" t="str">
        <f aca="true">IF(OFFSET(INDIRECT(A1348),82,5,1,1)="No","DELETE THIS PAGE WHEN MADE INTO PDF!","")</f>
        <v>DELETE THIS PAGE WHEN MADE INTO PDF!</v>
      </c>
      <c r="W1391" s="183"/>
      <c r="X1391" s="183"/>
      <c r="Y1391" s="183"/>
      <c r="Z1391" s="183"/>
      <c r="AA1391" s="183"/>
    </row>
    <row r="1392" customFormat="false" ht="14.6" hidden="false" customHeight="false" outlineLevel="0" collapsed="false">
      <c r="A1392" s="3"/>
      <c r="B1392" s="3"/>
      <c r="C1392" s="3"/>
      <c r="D1392" s="3"/>
      <c r="E1392" s="3"/>
      <c r="F1392" s="3"/>
      <c r="G1392" s="3"/>
      <c r="H1392" s="3"/>
      <c r="I1392" s="176"/>
      <c r="J1392" s="176"/>
      <c r="K1392" s="176"/>
      <c r="L1392" s="3"/>
      <c r="M1392" s="3"/>
      <c r="N1392" s="3"/>
      <c r="O1392" s="3"/>
      <c r="P1392" s="3"/>
      <c r="Q1392" s="3"/>
      <c r="R1392" s="1"/>
      <c r="S1392" s="39" t="str">
        <f aca="true">IF(OFFSET(INDIRECT(A1348),2,0,1,1)="","",OFFSET(INDIRECT(A1348),2,0,1,1))</f>
        <v/>
      </c>
      <c r="T1392" s="39" t="str">
        <f aca="true">IF(OFFSET(INDIRECT(A1348),2,1,1,1)="","",OFFSET(INDIRECT(A1348),2,1,1,1))</f>
        <v/>
      </c>
      <c r="U1392" s="3" t="str">
        <f aca="false">LEFT(T1392,1)</f>
        <v/>
      </c>
      <c r="V1392" s="39" t="str">
        <f aca="true">IF(OFFSET(INDIRECT(A1348),2,2,1,1)="","",OFFSET(INDIRECT(A1348),2,2,1,1))</f>
        <v/>
      </c>
      <c r="W1392" s="39" t="str">
        <f aca="true">IF(OFFSET(INDIRECT(A1348),2,3,1,1)="","",OFFSET(INDIRECT(A1348),2,3,1,1))</f>
        <v/>
      </c>
      <c r="X1392" s="3" t="str">
        <f aca="false">IF(B1351="Company",W1392,CONCATENATE(S1392,P1350," ",T1392," ",W1392))</f>
        <v>  </v>
      </c>
      <c r="Y1392" s="3"/>
      <c r="Z1392" s="3" t="str">
        <f aca="false">IF(B1351="Company",W1392,CONCATENATE(S1392," ",U1392," ",W1392))</f>
        <v>  </v>
      </c>
      <c r="AA1392" s="3"/>
      <c r="AB1392" s="3"/>
      <c r="AC1392" s="3" t="str">
        <f aca="false">IF(B1351="Company",W1392,CONCATENATE(S1392,P1350," ",U1392,P1350," ",W1392))</f>
        <v>  </v>
      </c>
      <c r="AD1392" s="3"/>
      <c r="AE1392" s="3" t="str">
        <f aca="false">IF(B1351="Company",W1392,CONCATENATE(T1392," ",V1392," ",W1392))</f>
        <v>  </v>
      </c>
      <c r="AF1392" s="3" t="str">
        <f aca="false">UPPER(AE1392)</f>
        <v>  </v>
      </c>
      <c r="AG1392" s="3"/>
      <c r="AH1392" s="3" t="str">
        <f aca="false">IF(B1351="Company",W1392,CONCATENATE(S1392,P1350," ",W1392))</f>
        <v> </v>
      </c>
      <c r="AI1392" s="3"/>
      <c r="AJ1392" s="1"/>
    </row>
    <row r="1393" customFormat="false" ht="14.6" hidden="false" customHeight="false" outlineLevel="0" collapsed="false">
      <c r="A1393" s="3"/>
      <c r="B1393" s="3"/>
      <c r="C1393" s="3"/>
      <c r="D1393" s="3"/>
      <c r="E1393" s="3"/>
      <c r="F1393" s="3"/>
      <c r="G1393" s="3"/>
      <c r="H1393" s="3"/>
      <c r="I1393" s="174"/>
      <c r="J1393" s="174"/>
      <c r="K1393" s="174"/>
      <c r="L1393" s="3"/>
      <c r="M1393" s="3"/>
      <c r="N1393" s="3"/>
      <c r="O1393" s="3"/>
      <c r="P1393" s="3"/>
      <c r="Q1393" s="3"/>
      <c r="R1393" s="1"/>
      <c r="S1393" s="39" t="str">
        <f aca="true">IF(OFFSET(INDIRECT(A1348),3,0,1,1)="","",OFFSET(INDIRECT(A1348),3,0,1,1))</f>
        <v/>
      </c>
      <c r="T1393" s="39" t="str">
        <f aca="true">IF(OFFSET(INDIRECT(A1348),3,1,1,1)="","",OFFSET(INDIRECT(A1348),3,1,1,1))</f>
        <v/>
      </c>
      <c r="U1393" s="3" t="str">
        <f aca="false">LEFT(T1393,1)</f>
        <v/>
      </c>
      <c r="V1393" s="39" t="str">
        <f aca="true">IF(OFFSET(INDIRECT(A1348),3,2,1,1)="","",OFFSET(INDIRECT(A1348),3,2,1,1))</f>
        <v/>
      </c>
      <c r="W1393" s="39" t="str">
        <f aca="true">IF(OFFSET(INDIRECT(A1348),3,3,1,1)="","",OFFSET(INDIRECT(A1348),3,3,1,1))</f>
        <v/>
      </c>
      <c r="X1393" s="3" t="str">
        <f aca="false">IF(W1393="","",CONCATENATE(S1393,P1350," ",T1393," ",W1393))</f>
        <v/>
      </c>
      <c r="Y1393" s="3"/>
      <c r="Z1393" s="3" t="str">
        <f aca="false">IF(W1393="","",CONCATENATE(" ",Q1376," ",S1393," ",U1393," ",W1393))</f>
        <v/>
      </c>
      <c r="AA1393" s="3"/>
      <c r="AB1393" s="3"/>
      <c r="AC1393" s="3" t="str">
        <f aca="false">IF(W1393="","",IF(W1394="",CONCATENATE(" ",$Q$39," ",S1393,$P$38," ",U1393,$P$38," ",W1393),CONCATENATE(", ",S1393,$P$38," ",U1393,$P$38," ",W1393)))</f>
        <v/>
      </c>
      <c r="AD1393" s="3"/>
      <c r="AE1393" s="3" t="str">
        <f aca="false">IF(W1393="","",CONCATENATE(" ",Q1351," ",T1393," ",V1393," ",W1393))</f>
        <v/>
      </c>
      <c r="AF1393" s="3" t="str">
        <f aca="false">UPPER(AE1393)</f>
        <v/>
      </c>
      <c r="AG1393" s="3"/>
      <c r="AH1393" s="3" t="str">
        <f aca="false">IF(W1393="","",IF(W1394="",CONCATENATE(" ",Q1351," ",S1393,P1350," ",W1393),CONCATENATE(", ",S1393,P1350," ",W1393)))</f>
        <v/>
      </c>
      <c r="AI1393" s="3"/>
      <c r="AJ1393" s="1"/>
    </row>
    <row r="1394" customFormat="false" ht="14.6" hidden="false" customHeight="false" outlineLevel="0" collapsed="false">
      <c r="A1394" s="157" t="s">
        <v>373</v>
      </c>
      <c r="B1394" s="157"/>
      <c r="C1394" s="3"/>
      <c r="D1394" s="3"/>
      <c r="E1394" s="3"/>
      <c r="F1394" s="3"/>
      <c r="G1394" s="3"/>
      <c r="H1394" s="3"/>
      <c r="I1394" s="3"/>
      <c r="J1394" s="3"/>
      <c r="K1394" s="3"/>
      <c r="L1394" s="3"/>
      <c r="M1394" s="3"/>
      <c r="N1394" s="3"/>
      <c r="O1394" s="3"/>
      <c r="P1394" s="3"/>
      <c r="Q1394" s="3" t="str">
        <f aca="false">IF(A1396="","",", ")</f>
        <v/>
      </c>
      <c r="R1394" s="1"/>
      <c r="S1394" s="39" t="str">
        <f aca="true">IF(OFFSET(INDIRECT(A1348),4,0,1,1)="","",OFFSET(INDIRECT(A1348),4,0,1,1))</f>
        <v/>
      </c>
      <c r="T1394" s="39" t="str">
        <f aca="true">IF(OFFSET(INDIRECT(A1348),4,1,1,1)="","",OFFSET(INDIRECT(A1348),4,1,1,1))</f>
        <v/>
      </c>
      <c r="U1394" s="3" t="str">
        <f aca="false">LEFT(T1394,1)</f>
        <v/>
      </c>
      <c r="V1394" s="39" t="str">
        <f aca="true">IF(OFFSET(INDIRECT(A1348),4,2,1,1)="","",OFFSET(INDIRECT(A1348),4,2,1,1))</f>
        <v/>
      </c>
      <c r="W1394" s="39" t="str">
        <f aca="true">IF(OFFSET(INDIRECT(A1348),4,3,1,1)="","",OFFSET(INDIRECT(A1348),4,3,1,1))</f>
        <v/>
      </c>
      <c r="X1394" s="3" t="str">
        <f aca="false">IF(W1394="","",CONCATENATE(S1394,P1350," ",T1394," ",W1394))</f>
        <v/>
      </c>
      <c r="Y1394" s="3"/>
      <c r="Z1394" s="3" t="str">
        <f aca="false">IF(W1394="","",CONCATENATE(" ",Q1376," ",S1394," ",U1394," ",W1394))</f>
        <v/>
      </c>
      <c r="AA1394" s="3"/>
      <c r="AB1394" s="3"/>
      <c r="AC1394" s="3" t="str">
        <f aca="false">IF(W1394="","",IF(W1395="",CONCATENATE(" ",Q1351," ",S1394,P1350," ",U1394,P1350," ",W1394),CONCATENATE(", ",S1394,P1350," ",U1394,P1350," ",W1394)))</f>
        <v/>
      </c>
      <c r="AD1394" s="3"/>
      <c r="AE1394" s="3" t="str">
        <f aca="false">IF(W1394="","",CONCATENATE(" ",Q1351," ",T1394," ",V1394," ",W1394))</f>
        <v/>
      </c>
      <c r="AF1394" s="3" t="str">
        <f aca="false">UPPER(AE1394)</f>
        <v/>
      </c>
      <c r="AG1394" s="3"/>
      <c r="AH1394" s="3" t="str">
        <f aca="false">IF(W1394="","",IF(W1395="",CONCATENATE(" ",Q1351," ",S1394,P1350," ",W1394),CONCATENATE(", ",S1394,P1350," ",W1394)))</f>
        <v/>
      </c>
      <c r="AI1394" s="3"/>
      <c r="AJ1394" s="1"/>
    </row>
    <row r="1395" customFormat="false" ht="14.6" hidden="false" customHeight="false" outlineLevel="0" collapsed="false">
      <c r="A1395" s="3" t="s">
        <v>25</v>
      </c>
      <c r="B1395" s="3" t="s">
        <v>26</v>
      </c>
      <c r="C1395" s="3" t="s">
        <v>27</v>
      </c>
      <c r="D1395" s="3" t="s">
        <v>28</v>
      </c>
      <c r="E1395" s="3" t="s">
        <v>29</v>
      </c>
      <c r="F1395" s="3" t="s">
        <v>30</v>
      </c>
      <c r="G1395" s="3" t="s">
        <v>31</v>
      </c>
      <c r="H1395" s="3"/>
      <c r="I1395" s="3" t="s">
        <v>359</v>
      </c>
      <c r="J1395" s="3"/>
      <c r="K1395" s="3"/>
      <c r="L1395" s="3"/>
      <c r="M1395" s="3"/>
      <c r="N1395" s="3"/>
      <c r="O1395" s="3"/>
      <c r="P1395" s="3"/>
      <c r="Q1395" s="3"/>
      <c r="R1395" s="1"/>
      <c r="S1395" s="39" t="str">
        <f aca="true">IF(OFFSET(INDIRECT(A1348),5,0,1,1)="","",OFFSET(INDIRECT(A1348),5,0,1,1))</f>
        <v/>
      </c>
      <c r="T1395" s="39" t="str">
        <f aca="true">IF(OFFSET(INDIRECT(A1348),5,1,1,1)="","",OFFSET(INDIRECT(A1348),5,1,1,1))</f>
        <v/>
      </c>
      <c r="U1395" s="3" t="str">
        <f aca="false">LEFT(T1395,1)</f>
        <v/>
      </c>
      <c r="V1395" s="39" t="str">
        <f aca="true">IF(OFFSET(INDIRECT(A1348),5,2,1,1)="","",OFFSET(INDIRECT(A1348),5,2,1,1))</f>
        <v/>
      </c>
      <c r="W1395" s="39" t="str">
        <f aca="true">IF(OFFSET(INDIRECT(A1348),5,3,1,1)="","",OFFSET(INDIRECT(A1348),5,3,1,1))</f>
        <v/>
      </c>
      <c r="X1395" s="3" t="str">
        <f aca="false">IF(W1395="","",CONCATENATE(S1395,P1350," ",T1395," ",W1395))</f>
        <v/>
      </c>
      <c r="Y1395" s="3"/>
      <c r="Z1395" s="3" t="str">
        <f aca="false">IF(W1395="","",CONCATENATE(" ",Q1376," ",S1395," ",U1395," ",W1395))</f>
        <v/>
      </c>
      <c r="AA1395" s="3"/>
      <c r="AB1395" s="3"/>
      <c r="AC1395" s="3" t="str">
        <f aca="false">IF(W1395="","",IF(W1396="",CONCATENATE(" ",Q1351," ",S1395,P1350," ",U1395,P1350," ",W1395),CONCATENATE(", ",S1395,P1350," ",U1395,P1350," ",W1395)))</f>
        <v/>
      </c>
      <c r="AD1395" s="3"/>
      <c r="AE1395" s="3" t="str">
        <f aca="false">IF(W1395="","",CONCATENATE(" ",Q1351," ",T1395," ",V1395," ",W1395))</f>
        <v/>
      </c>
      <c r="AF1395" s="3" t="str">
        <f aca="false">UPPER(AE1395)</f>
        <v/>
      </c>
      <c r="AG1395" s="3"/>
      <c r="AH1395" s="3" t="str">
        <f aca="false">IF(W1395="","",IF(W1396="",CONCATENATE(" ",Q1351," ",S1395,P1350," ",W1395),CONCATENATE(", ",S1395,P1350," ",W1395)))</f>
        <v/>
      </c>
      <c r="AI1395" s="3"/>
      <c r="AJ1395" s="1"/>
    </row>
    <row r="1396" customFormat="false" ht="15" hidden="false" customHeight="true" outlineLevel="0" collapsed="false">
      <c r="A1396" s="39" t="str">
        <f aca="false">IF(Form!$B$61="","",Form!$B$61)</f>
        <v/>
      </c>
      <c r="B1396" s="39" t="str">
        <f aca="false">IF(Form!$C$61="","",Form!$C$61)</f>
        <v/>
      </c>
      <c r="C1396" s="39" t="str">
        <f aca="false">IF(Form!$D$61="","",Form!$D$61)</f>
        <v/>
      </c>
      <c r="D1396" s="39" t="str">
        <f aca="false">IF(Form!$E$61="","",Form!$E$61)</f>
        <v/>
      </c>
      <c r="E1396" s="39" t="str">
        <f aca="false">IF(Form!$F$61="","",Form!$F$61)</f>
        <v/>
      </c>
      <c r="F1396" s="39" t="str">
        <f aca="false">IF(Form!$G$61="","",Form!$G$61)</f>
        <v/>
      </c>
      <c r="G1396" s="39" t="str">
        <f aca="false">IF(Form!$H$61="","",Form!$H$61)</f>
        <v/>
      </c>
      <c r="H1396" s="3"/>
      <c r="I1396" s="171" t="str">
        <f aca="false">CONCATENATE(IF(A1396="","",A1396),IF(B1396="","",B1396),IF(C1396="","",C1396),IF(D1396="","",D1396),IF(E1396="","",E1396),IF(F1396="","",F1396),IF(G1396="","",G1396))</f>
        <v/>
      </c>
      <c r="J1396" s="171"/>
      <c r="K1396" s="171"/>
      <c r="L1396" s="171"/>
      <c r="M1396" s="171"/>
      <c r="N1396" s="171"/>
      <c r="O1396" s="171"/>
      <c r="P1396" s="113"/>
      <c r="Q1396" s="113"/>
      <c r="R1396" s="1"/>
      <c r="S1396" s="39" t="str">
        <f aca="true">IF(OFFSET(INDIRECT(A1348),6,0,1,1)="","",OFFSET(INDIRECT(A1348),6,0,1,1))</f>
        <v/>
      </c>
      <c r="T1396" s="39" t="str">
        <f aca="true">IF(OFFSET(INDIRECT(A1348),6,1,1,1)="","",OFFSET(INDIRECT(A1348),6,1,1,1))</f>
        <v/>
      </c>
      <c r="U1396" s="3" t="str">
        <f aca="false">LEFT(T1396,1)</f>
        <v/>
      </c>
      <c r="V1396" s="39" t="str">
        <f aca="true">IF(OFFSET(INDIRECT(A1348),6,2,1,1)="","",OFFSET(INDIRECT(A1348),6,2,1,1))</f>
        <v/>
      </c>
      <c r="W1396" s="39" t="str">
        <f aca="true">IF(OFFSET(INDIRECT(A1348),6,3,1,1)="","",OFFSET(INDIRECT(A1348),6,3,1,1))</f>
        <v/>
      </c>
      <c r="X1396" s="3" t="str">
        <f aca="false">IF(W1396="","",CONCATENATE(S1396,P1350," ",T1396," ",W1396))</f>
        <v/>
      </c>
      <c r="Y1396" s="3"/>
      <c r="Z1396" s="3" t="str">
        <f aca="false">IF(W1396="","",CONCATENATE(" ",Q1376," ",S1396," ",U1396," ",W1396))</f>
        <v/>
      </c>
      <c r="AA1396" s="3"/>
      <c r="AB1396" s="3"/>
      <c r="AC1396" s="3" t="str">
        <f aca="false">IF(W1396="","",IF(W1397="",CONCATENATE(" ",Q1351," ",S1396,P1350," ",U1396,P1350," ",W1396),CONCATENATE(", ",S1396,P1350," ",U1396,P1350," ",W1396)))</f>
        <v/>
      </c>
      <c r="AD1396" s="3"/>
      <c r="AE1396" s="3" t="str">
        <f aca="false">IF(W1396="","",CONCATENATE(" ",Q1351," ",T1396," ",V1396," ",W1396))</f>
        <v/>
      </c>
      <c r="AF1396" s="3" t="str">
        <f aca="false">UPPER(AE1396)</f>
        <v/>
      </c>
      <c r="AG1396" s="3"/>
      <c r="AH1396" s="3" t="str">
        <f aca="false">IF(W1396="","",IF(W1397="",CONCATENATE(" ",Q1351," ",S1396,P1350," ",W1396),CONCATENATE(", ",S1396,P1350," ",W1396)))</f>
        <v/>
      </c>
      <c r="AI1396" s="3"/>
      <c r="AJ1396" s="1"/>
    </row>
    <row r="1397" customFormat="false" ht="14.6" hidden="false" customHeight="false" outlineLevel="0" collapsed="false">
      <c r="A1397" s="3"/>
      <c r="B1397" s="3"/>
      <c r="C1397" s="3"/>
      <c r="D1397" s="3"/>
      <c r="E1397" s="3"/>
      <c r="F1397" s="3"/>
      <c r="G1397" s="3"/>
      <c r="H1397" s="3"/>
      <c r="I1397" s="3"/>
      <c r="J1397" s="3"/>
      <c r="K1397" s="3"/>
      <c r="L1397" s="174"/>
      <c r="M1397" s="174"/>
      <c r="N1397" s="3"/>
      <c r="O1397" s="3"/>
      <c r="P1397" s="3"/>
      <c r="Q1397" s="3"/>
      <c r="R1397" s="1"/>
      <c r="S1397" s="184" t="str">
        <f aca="true">IF(OFFSET(INDIRECT(A1348),55,0,1,1)="","",OFFSET(INDIRECT(A1348),55,0,1,1))</f>
        <v/>
      </c>
      <c r="T1397" s="184"/>
    </row>
    <row r="1398" customFormat="false" ht="14.6" hidden="false" customHeight="false" outlineLevel="0" collapsed="false">
      <c r="A1398" s="3"/>
      <c r="B1398" s="3"/>
      <c r="C1398" s="3"/>
      <c r="D1398" s="3"/>
      <c r="E1398" s="3"/>
      <c r="F1398" s="3"/>
      <c r="G1398" s="3"/>
      <c r="H1398" s="3"/>
      <c r="I1398" s="3" t="s">
        <v>360</v>
      </c>
      <c r="J1398" s="3"/>
      <c r="K1398" s="3"/>
      <c r="L1398" s="174"/>
      <c r="M1398" s="174"/>
      <c r="N1398" s="3"/>
      <c r="O1398" s="3"/>
      <c r="P1398" s="3"/>
      <c r="Q1398" s="3"/>
      <c r="R1398" s="1"/>
      <c r="S1398" s="184" t="str">
        <f aca="true">IF(OFFSET(INDIRECT(A1348),63,3,1,1)="","",OFFSET(INDIRECT(A1348),63,3,1,1))</f>
        <v/>
      </c>
      <c r="T1398" s="184"/>
    </row>
    <row r="1399" customFormat="false" ht="15" hidden="false" customHeight="true" outlineLevel="0" collapsed="false">
      <c r="A1399" s="3"/>
      <c r="B1399" s="3"/>
      <c r="C1399" s="3"/>
      <c r="D1399" s="3"/>
      <c r="E1399" s="3"/>
      <c r="F1399" s="3"/>
      <c r="G1399" s="3"/>
      <c r="H1399" s="3"/>
      <c r="I1399" s="176" t="str">
        <f aca="false">CONCATENATE(IF(A1396="","",A1396),IF(A1396="","",CHAR(10)),IF(B1396="","",B1396),IF(C1396="","",C1396),IF(C1396="","",CHAR(10)),IF(D1396="","",D1396),IF(D1396="","",CHAR(10)),IF(E1396="","",E1396),IF(E1396="","",CHAR(10)),IF(F1396="","",F1396),IF(F1396="","",CHAR(10)),IF(G1396="","",G1396))</f>
        <v/>
      </c>
      <c r="J1399" s="176"/>
      <c r="K1399" s="176"/>
      <c r="L1399" s="174"/>
      <c r="M1399" s="174"/>
      <c r="N1399" s="3"/>
      <c r="O1399" s="3"/>
      <c r="P1399" s="3"/>
      <c r="Q1399" s="3"/>
      <c r="R1399" s="1"/>
      <c r="S1399" s="184" t="str">
        <f aca="true">IF(OFFSET(INDIRECT(A1348),83,5,1,1)="","",OFFSET(INDIRECT(A1348),83,5,1,1))</f>
        <v/>
      </c>
      <c r="T1399" s="184"/>
    </row>
    <row r="1400" customFormat="false" ht="14.6" hidden="false" customHeight="false" outlineLevel="0" collapsed="false">
      <c r="A1400" s="3"/>
      <c r="B1400" s="3"/>
      <c r="C1400" s="3"/>
      <c r="D1400" s="3"/>
      <c r="E1400" s="3"/>
      <c r="F1400" s="3"/>
      <c r="G1400" s="3"/>
      <c r="H1400" s="3"/>
      <c r="I1400" s="176"/>
      <c r="J1400" s="176"/>
      <c r="K1400" s="176"/>
      <c r="L1400" s="174"/>
      <c r="M1400" s="174"/>
      <c r="N1400" s="3"/>
      <c r="O1400" s="3"/>
      <c r="P1400" s="3"/>
      <c r="Q1400" s="3"/>
      <c r="R1400" s="1"/>
      <c r="S1400" s="184"/>
      <c r="T1400" s="184"/>
    </row>
    <row r="1401" customFormat="false" ht="14.6" hidden="false" customHeight="false" outlineLevel="0" collapsed="false">
      <c r="A1401" s="3"/>
      <c r="B1401" s="3"/>
      <c r="C1401" s="3"/>
      <c r="D1401" s="3"/>
      <c r="E1401" s="3"/>
      <c r="F1401" s="3"/>
      <c r="G1401" s="3"/>
      <c r="H1401" s="3"/>
      <c r="I1401" s="176"/>
      <c r="J1401" s="176"/>
      <c r="K1401" s="176"/>
      <c r="L1401" s="174"/>
      <c r="M1401" s="174"/>
      <c r="N1401" s="3"/>
      <c r="O1401" s="3"/>
      <c r="P1401" s="3"/>
      <c r="Q1401" s="3"/>
      <c r="R1401" s="1"/>
      <c r="S1401" s="185" t="str">
        <f aca="false">CONCATENATE(IF(S1397="","",CONCATENATE(S1397,", ")),IF(S1398="","",CONCATENATE(S1398,", ")),IF(S1399="","",CONCATENATE(S1399,", ")))</f>
        <v/>
      </c>
      <c r="T1401" s="185"/>
      <c r="U1401" s="185"/>
      <c r="V1401" s="185"/>
      <c r="W1401" s="185"/>
      <c r="X1401" s="185"/>
    </row>
    <row r="1402" customFormat="false" ht="14.6" hidden="false" customHeight="false" outlineLevel="0" collapsed="false">
      <c r="A1402" s="3"/>
      <c r="B1402" s="3"/>
      <c r="C1402" s="3"/>
      <c r="D1402" s="3"/>
      <c r="E1402" s="3"/>
      <c r="F1402" s="3"/>
      <c r="G1402" s="3"/>
      <c r="H1402" s="3"/>
      <c r="I1402" s="176"/>
      <c r="J1402" s="176"/>
      <c r="K1402" s="176"/>
      <c r="L1402" s="3"/>
      <c r="M1402" s="3"/>
      <c r="N1402" s="3"/>
      <c r="O1402" s="3"/>
      <c r="P1402" s="3"/>
      <c r="Q1402" s="3"/>
      <c r="R1402" s="1"/>
    </row>
    <row r="1403" customFormat="false" ht="14.6" hidden="false" customHeight="false" outlineLevel="0" collapsed="false">
      <c r="A1403" s="3"/>
      <c r="B1403" s="3"/>
      <c r="C1403" s="3"/>
      <c r="D1403" s="3"/>
      <c r="E1403" s="3"/>
      <c r="F1403" s="3"/>
      <c r="G1403" s="3"/>
      <c r="H1403" s="3"/>
      <c r="I1403" s="176"/>
      <c r="J1403" s="176"/>
      <c r="K1403" s="176"/>
      <c r="L1403" s="3"/>
      <c r="M1403" s="3"/>
      <c r="N1403" s="3"/>
      <c r="O1403" s="3"/>
      <c r="P1403" s="3"/>
      <c r="Q1403" s="3"/>
      <c r="R1403" s="1"/>
    </row>
    <row r="1404" customFormat="false" ht="14.6" hidden="false" customHeight="false" outlineLevel="0" collapsed="false">
      <c r="A1404" s="3"/>
      <c r="B1404" s="3"/>
      <c r="C1404" s="3"/>
      <c r="D1404" s="3"/>
      <c r="E1404" s="3"/>
      <c r="F1404" s="3"/>
      <c r="G1404" s="3"/>
      <c r="H1404" s="3"/>
      <c r="I1404" s="176"/>
      <c r="J1404" s="176"/>
      <c r="K1404" s="176"/>
      <c r="L1404" s="3"/>
      <c r="M1404" s="3"/>
      <c r="N1404" s="3"/>
      <c r="O1404" s="3"/>
      <c r="P1404" s="3"/>
      <c r="Q1404" s="3"/>
      <c r="R1404" s="1"/>
    </row>
    <row r="1405" customFormat="false" ht="14.6" hidden="false" customHeight="false" outlineLevel="0" collapsed="false">
      <c r="A1405" s="3"/>
      <c r="B1405" s="3"/>
      <c r="C1405" s="3"/>
      <c r="D1405" s="3"/>
      <c r="E1405" s="3"/>
      <c r="F1405" s="3"/>
      <c r="G1405" s="3"/>
      <c r="H1405" s="3"/>
      <c r="I1405" s="174"/>
      <c r="J1405" s="174"/>
      <c r="K1405" s="174"/>
      <c r="L1405" s="3"/>
      <c r="M1405" s="3"/>
      <c r="N1405" s="3"/>
      <c r="O1405" s="3"/>
      <c r="P1405" s="3"/>
      <c r="Q1405" s="3"/>
      <c r="R1405" s="1"/>
    </row>
    <row r="1406" customFormat="false" ht="14.6" hidden="false" customHeight="false" outlineLevel="0" collapsed="false">
      <c r="A1406" s="157" t="s">
        <v>374</v>
      </c>
      <c r="B1406" s="157"/>
      <c r="C1406" s="3"/>
      <c r="D1406" s="3"/>
      <c r="E1406" s="3"/>
      <c r="F1406" s="3"/>
      <c r="G1406" s="3"/>
      <c r="H1406" s="3"/>
      <c r="I1406" s="3"/>
      <c r="J1406" s="3"/>
      <c r="K1406" s="3"/>
      <c r="L1406" s="3"/>
      <c r="M1406" s="3"/>
      <c r="N1406" s="3"/>
      <c r="O1406" s="3"/>
      <c r="P1406" s="3"/>
      <c r="Q1406" s="3" t="str">
        <f aca="false">IF(A1408="","",", ")</f>
        <v>,</v>
      </c>
      <c r="R1406" s="1"/>
    </row>
    <row r="1407" customFormat="false" ht="14.6" hidden="false" customHeight="false" outlineLevel="0" collapsed="false">
      <c r="A1407" s="3" t="s">
        <v>25</v>
      </c>
      <c r="B1407" s="3" t="s">
        <v>26</v>
      </c>
      <c r="C1407" s="3" t="s">
        <v>27</v>
      </c>
      <c r="D1407" s="3" t="s">
        <v>28</v>
      </c>
      <c r="E1407" s="3" t="s">
        <v>29</v>
      </c>
      <c r="F1407" s="3" t="s">
        <v>30</v>
      </c>
      <c r="G1407" s="3" t="s">
        <v>31</v>
      </c>
      <c r="H1407" s="3"/>
      <c r="I1407" s="3" t="s">
        <v>359</v>
      </c>
      <c r="J1407" s="3"/>
      <c r="K1407" s="3"/>
      <c r="L1407" s="3"/>
      <c r="M1407" s="3"/>
      <c r="N1407" s="3"/>
      <c r="O1407" s="3"/>
      <c r="P1407" s="3"/>
      <c r="Q1407" s="3"/>
      <c r="R1407" s="1"/>
    </row>
    <row r="1408" customFormat="false" ht="15" hidden="false" customHeight="true" outlineLevel="0" collapsed="false">
      <c r="A1408" s="39" t="str">
        <f aca="false">IF(Form!$B$65="","",Form!$B$65)</f>
        <v>Third Surveyor</v>
      </c>
      <c r="B1408" s="39" t="str">
        <f aca="false">IF(Form!$C$65="","",Form!$C$65)</f>
        <v/>
      </c>
      <c r="C1408" s="39" t="str">
        <f aca="false">IF(Form!$D$65="","",Form!$D$65)</f>
        <v/>
      </c>
      <c r="D1408" s="39" t="str">
        <f aca="false">IF(Form!$E$65="","",Form!$E$65)</f>
        <v/>
      </c>
      <c r="E1408" s="39" t="str">
        <f aca="false">IF(Form!$F$65="","",Form!$F$65)</f>
        <v/>
      </c>
      <c r="F1408" s="39" t="str">
        <f aca="false">IF(Form!$G$65="","",Form!$G$65)</f>
        <v/>
      </c>
      <c r="G1408" s="39" t="str">
        <f aca="false">IF(Form!$H$65="","",Form!$H$65)</f>
        <v/>
      </c>
      <c r="H1408" s="3"/>
      <c r="I1408" s="171" t="str">
        <f aca="false">CONCATENATE(IF(A1408="","",A1408),IF(B1408="","",B1408),IF(C1408="","",C1408),IF(D1408="","",D1408),IF(E1408="","",E1408),IF(F1408="","",F1408),IF(G1408="","",G1408))</f>
        <v>Third Surveyor</v>
      </c>
      <c r="J1408" s="171"/>
      <c r="K1408" s="171"/>
      <c r="L1408" s="171"/>
      <c r="M1408" s="171"/>
      <c r="N1408" s="171"/>
      <c r="O1408" s="171"/>
      <c r="P1408" s="113"/>
      <c r="Q1408" s="113"/>
      <c r="R1408" s="1"/>
    </row>
    <row r="1409" customFormat="false" ht="14.6" hidden="false" customHeight="false" outlineLevel="0" collapsed="false">
      <c r="A1409" s="3"/>
      <c r="B1409" s="3"/>
      <c r="C1409" s="3"/>
      <c r="D1409" s="3"/>
      <c r="E1409" s="3"/>
      <c r="F1409" s="3"/>
      <c r="G1409" s="3"/>
      <c r="H1409" s="3"/>
      <c r="I1409" s="3"/>
      <c r="J1409" s="3"/>
      <c r="K1409" s="3"/>
      <c r="L1409" s="174"/>
      <c r="M1409" s="174"/>
      <c r="N1409" s="3"/>
      <c r="O1409" s="3"/>
      <c r="P1409" s="3"/>
      <c r="Q1409" s="3"/>
      <c r="R1409" s="1"/>
    </row>
    <row r="1410" customFormat="false" ht="14.6" hidden="false" customHeight="false" outlineLevel="0" collapsed="false">
      <c r="A1410" s="3"/>
      <c r="B1410" s="3"/>
      <c r="C1410" s="3"/>
      <c r="D1410" s="3"/>
      <c r="E1410" s="3"/>
      <c r="F1410" s="3"/>
      <c r="G1410" s="3"/>
      <c r="H1410" s="3"/>
      <c r="I1410" s="3" t="s">
        <v>360</v>
      </c>
      <c r="J1410" s="3"/>
      <c r="K1410" s="3"/>
      <c r="L1410" s="174"/>
      <c r="M1410" s="174"/>
      <c r="N1410" s="3"/>
      <c r="O1410" s="3"/>
      <c r="P1410" s="3"/>
      <c r="Q1410" s="3"/>
      <c r="R1410" s="1"/>
    </row>
    <row r="1411" customFormat="false" ht="15" hidden="false" customHeight="true" outlineLevel="0" collapsed="false">
      <c r="A1411" s="3"/>
      <c r="B1411" s="3"/>
      <c r="C1411" s="3"/>
      <c r="D1411" s="3"/>
      <c r="E1411" s="3"/>
      <c r="F1411" s="3"/>
      <c r="G1411" s="3"/>
      <c r="H1411" s="3"/>
      <c r="I1411" s="176" t="str">
        <f aca="false">CONCATENATE(IF(A1408="","",A1408),IF(A1408="","",CHAR(10)),IF(B1408="","",B1408),IF(C1408="","",C1408),IF(C1408="","",CHAR(10)),IF(D1408="","",D1408),IF(D1408="","",CHAR(10)),IF(E1408="","",E1408),IF(E1408="","",CHAR(10)),IF(F1408="","",F1408),IF(F1408="","",CHAR(10)),IF(G1408="","",G1408))</f>
        <v>Third Surveyor</v>
      </c>
      <c r="J1411" s="176"/>
      <c r="K1411" s="176"/>
      <c r="L1411" s="174"/>
      <c r="M1411" s="174"/>
      <c r="N1411" s="3"/>
      <c r="O1411" s="3"/>
      <c r="P1411" s="3"/>
      <c r="Q1411" s="3"/>
      <c r="R1411" s="1"/>
    </row>
    <row r="1412" customFormat="false" ht="14.6" hidden="false" customHeight="false" outlineLevel="0" collapsed="false">
      <c r="A1412" s="3"/>
      <c r="B1412" s="3"/>
      <c r="C1412" s="3"/>
      <c r="D1412" s="3"/>
      <c r="E1412" s="3"/>
      <c r="F1412" s="3"/>
      <c r="G1412" s="3"/>
      <c r="H1412" s="3"/>
      <c r="I1412" s="176"/>
      <c r="J1412" s="176"/>
      <c r="K1412" s="176"/>
      <c r="L1412" s="174"/>
      <c r="M1412" s="174"/>
      <c r="N1412" s="3"/>
      <c r="O1412" s="3"/>
      <c r="P1412" s="3"/>
      <c r="Q1412" s="3"/>
      <c r="R1412" s="1"/>
    </row>
    <row r="1413" customFormat="false" ht="14.6" hidden="false" customHeight="false" outlineLevel="0" collapsed="false">
      <c r="A1413" s="3"/>
      <c r="B1413" s="3"/>
      <c r="C1413" s="3"/>
      <c r="D1413" s="3"/>
      <c r="E1413" s="3"/>
      <c r="F1413" s="3"/>
      <c r="G1413" s="3"/>
      <c r="H1413" s="3"/>
      <c r="I1413" s="176"/>
      <c r="J1413" s="176"/>
      <c r="K1413" s="176"/>
      <c r="L1413" s="174"/>
      <c r="M1413" s="174"/>
      <c r="N1413" s="3"/>
      <c r="O1413" s="3"/>
      <c r="P1413" s="3"/>
      <c r="Q1413" s="3"/>
      <c r="R1413" s="1"/>
    </row>
    <row r="1414" customFormat="false" ht="14.6" hidden="false" customHeight="false" outlineLevel="0" collapsed="false">
      <c r="A1414" s="3"/>
      <c r="B1414" s="3"/>
      <c r="C1414" s="3"/>
      <c r="D1414" s="3"/>
      <c r="E1414" s="3"/>
      <c r="F1414" s="3"/>
      <c r="G1414" s="3"/>
      <c r="H1414" s="3"/>
      <c r="I1414" s="176"/>
      <c r="J1414" s="176"/>
      <c r="K1414" s="176"/>
      <c r="L1414" s="3"/>
      <c r="M1414" s="3"/>
      <c r="N1414" s="3"/>
      <c r="O1414" s="3"/>
      <c r="P1414" s="3"/>
      <c r="Q1414" s="3"/>
      <c r="R1414" s="1"/>
    </row>
    <row r="1415" customFormat="false" ht="14.6" hidden="false" customHeight="false" outlineLevel="0" collapsed="false">
      <c r="A1415" s="3"/>
      <c r="B1415" s="3"/>
      <c r="C1415" s="3"/>
      <c r="D1415" s="3"/>
      <c r="E1415" s="3"/>
      <c r="F1415" s="3"/>
      <c r="G1415" s="3"/>
      <c r="H1415" s="3"/>
      <c r="I1415" s="176"/>
      <c r="J1415" s="176"/>
      <c r="K1415" s="176"/>
      <c r="L1415" s="3"/>
      <c r="M1415" s="3"/>
      <c r="N1415" s="3"/>
      <c r="O1415" s="3"/>
      <c r="P1415" s="3"/>
      <c r="Q1415" s="3"/>
      <c r="R1415" s="1"/>
    </row>
    <row r="1416" customFormat="false" ht="14.6" hidden="false" customHeight="false" outlineLevel="0" collapsed="false">
      <c r="A1416" s="3"/>
      <c r="B1416" s="3"/>
      <c r="C1416" s="3"/>
      <c r="D1416" s="3"/>
      <c r="E1416" s="3"/>
      <c r="F1416" s="3"/>
      <c r="G1416" s="3"/>
      <c r="H1416" s="3"/>
      <c r="I1416" s="176"/>
      <c r="J1416" s="176"/>
      <c r="K1416" s="176"/>
      <c r="L1416" s="3"/>
      <c r="M1416" s="3"/>
      <c r="N1416" s="3"/>
      <c r="O1416" s="3"/>
      <c r="P1416" s="3"/>
      <c r="Q1416" s="3"/>
      <c r="R1416" s="1"/>
    </row>
    <row r="1417" customFormat="false" ht="14.6" hidden="false" customHeight="false" outlineLevel="0" collapsed="false">
      <c r="A1417" s="3"/>
      <c r="B1417" s="3"/>
      <c r="C1417" s="3"/>
      <c r="D1417" s="3"/>
      <c r="E1417" s="3"/>
      <c r="F1417" s="3"/>
      <c r="G1417" s="3"/>
      <c r="H1417" s="3"/>
      <c r="I1417" s="174"/>
      <c r="J1417" s="174"/>
      <c r="K1417" s="174"/>
      <c r="L1417" s="3"/>
      <c r="M1417" s="3"/>
      <c r="N1417" s="3"/>
      <c r="O1417" s="3"/>
      <c r="P1417" s="3"/>
      <c r="Q1417" s="3"/>
      <c r="R1417" s="1"/>
    </row>
    <row r="1418" customFormat="false" ht="14.6" hidden="false" customHeight="false" outlineLevel="0" collapsed="false">
      <c r="A1418" s="157" t="s">
        <v>375</v>
      </c>
      <c r="B1418" s="157"/>
      <c r="C1418" s="3"/>
      <c r="D1418" s="3"/>
      <c r="E1418" s="3"/>
      <c r="F1418" s="3"/>
      <c r="G1418" s="3"/>
      <c r="H1418" s="3"/>
      <c r="I1418" s="3"/>
      <c r="J1418" s="3"/>
      <c r="K1418" s="3"/>
      <c r="L1418" s="3"/>
      <c r="M1418" s="3"/>
      <c r="N1418" s="3"/>
      <c r="O1418" s="3"/>
      <c r="P1418" s="3"/>
      <c r="Q1418" s="3" t="str">
        <f aca="false">IF(A1420="","",", ")</f>
        <v>,</v>
      </c>
      <c r="R1418" s="1"/>
    </row>
    <row r="1419" customFormat="false" ht="14.6" hidden="false" customHeight="false" outlineLevel="0" collapsed="false">
      <c r="A1419" s="3" t="s">
        <v>25</v>
      </c>
      <c r="B1419" s="3" t="s">
        <v>26</v>
      </c>
      <c r="C1419" s="3" t="s">
        <v>27</v>
      </c>
      <c r="D1419" s="3" t="s">
        <v>28</v>
      </c>
      <c r="E1419" s="3" t="s">
        <v>29</v>
      </c>
      <c r="F1419" s="3" t="s">
        <v>30</v>
      </c>
      <c r="G1419" s="3" t="s">
        <v>31</v>
      </c>
      <c r="H1419" s="3"/>
      <c r="I1419" s="3" t="s">
        <v>359</v>
      </c>
      <c r="J1419" s="3"/>
      <c r="K1419" s="3"/>
      <c r="L1419" s="3"/>
      <c r="M1419" s="3"/>
      <c r="N1419" s="3"/>
      <c r="O1419" s="3"/>
      <c r="P1419" s="3"/>
      <c r="Q1419" s="3"/>
      <c r="R1419" s="1"/>
    </row>
    <row r="1420" customFormat="false" ht="15" hidden="false" customHeight="true" outlineLevel="0" collapsed="false">
      <c r="A1420" s="39" t="str">
        <f aca="false">IF(Form!$B$69="","",Form!$B$69)</f>
        <v>Company</v>
      </c>
      <c r="B1420" s="39" t="str">
        <f aca="false">IF(Form!$C$69="","",Form!$C$69)</f>
        <v>House No</v>
      </c>
      <c r="C1420" s="39" t="str">
        <f aca="false">IF(Form!$D$69="","",Form!$D$69)</f>
        <v>Road</v>
      </c>
      <c r="D1420" s="39" t="str">
        <f aca="false">IF(Form!$E$69="","",Form!$E$69)</f>
        <v>Spare</v>
      </c>
      <c r="E1420" s="39" t="str">
        <f aca="false">IF(Form!$F$69="","",Form!$F$69)</f>
        <v>Town</v>
      </c>
      <c r="F1420" s="39" t="str">
        <f aca="false">IF(Form!$G$69="","",Form!$G$69)</f>
        <v>County</v>
      </c>
      <c r="G1420" s="39" t="str">
        <f aca="false">IF(Form!$H$69="","",Form!$H$69)</f>
        <v>Post Code</v>
      </c>
      <c r="H1420" s="3"/>
      <c r="I1420" s="171" t="str">
        <f aca="false">CONCATENATE(IF(A1420="","",A1420),IF(B1420="","",B1420),IF(C1420="","",C1420),IF(D1420="","",D1420),IF(E1420="","",E1420),IF(F1420="","",F1420),IF(G1420="","",G1420))</f>
        <v>CompanyHouse NoRoadSpareTownCountyPost Code</v>
      </c>
      <c r="J1420" s="171"/>
      <c r="K1420" s="171"/>
      <c r="L1420" s="171"/>
      <c r="M1420" s="171"/>
      <c r="N1420" s="171"/>
      <c r="O1420" s="171"/>
      <c r="P1420" s="113"/>
      <c r="Q1420" s="113"/>
      <c r="R1420" s="1"/>
    </row>
    <row r="1421" customFormat="false" ht="14.6" hidden="false" customHeight="false" outlineLevel="0" collapsed="false">
      <c r="A1421" s="3"/>
      <c r="B1421" s="3"/>
      <c r="C1421" s="3"/>
      <c r="D1421" s="3"/>
      <c r="E1421" s="3"/>
      <c r="F1421" s="3"/>
      <c r="G1421" s="3"/>
      <c r="H1421" s="3"/>
      <c r="I1421" s="3"/>
      <c r="J1421" s="3"/>
      <c r="K1421" s="3"/>
      <c r="L1421" s="174"/>
      <c r="M1421" s="174"/>
      <c r="N1421" s="3"/>
      <c r="O1421" s="3"/>
      <c r="P1421" s="3"/>
      <c r="Q1421" s="3"/>
      <c r="R1421" s="1"/>
    </row>
    <row r="1422" customFormat="false" ht="14.6" hidden="false" customHeight="false" outlineLevel="0" collapsed="false">
      <c r="A1422" s="3"/>
      <c r="B1422" s="3"/>
      <c r="C1422" s="3"/>
      <c r="D1422" s="3"/>
      <c r="E1422" s="3"/>
      <c r="F1422" s="3"/>
      <c r="G1422" s="3"/>
      <c r="H1422" s="3"/>
      <c r="I1422" s="3" t="s">
        <v>360</v>
      </c>
      <c r="J1422" s="3"/>
      <c r="K1422" s="3"/>
      <c r="L1422" s="174"/>
      <c r="M1422" s="174"/>
      <c r="N1422" s="3"/>
      <c r="O1422" s="3"/>
      <c r="P1422" s="3"/>
      <c r="Q1422" s="3"/>
      <c r="R1422" s="1"/>
    </row>
    <row r="1423" customFormat="false" ht="15" hidden="false" customHeight="true" outlineLevel="0" collapsed="false">
      <c r="A1423" s="3"/>
      <c r="B1423" s="3"/>
      <c r="C1423" s="3"/>
      <c r="D1423" s="3"/>
      <c r="E1423" s="3"/>
      <c r="F1423" s="3"/>
      <c r="G1423" s="3"/>
      <c r="H1423" s="3"/>
      <c r="I1423" s="176" t="str">
        <f aca="false">CONCATENATE(IF(A1420="","",A1420),IF(A1420="","",CHAR(10)),IF(B1420="","",B1420),IF(C1420="","",C1420),IF(C1420="","",CHAR(10)),IF(D1420="","",D1420),IF(D1420="","",CHAR(10)),IF(E1420="","",E1420),IF(E1420="","",CHAR(10)),IF(F1420="","",F1420),IF(F1420="","",CHAR(10)),IF(G1420="","",G1420))</f>
        <v>Company
House NoRoad
Spare
Town
County
Post Code</v>
      </c>
      <c r="J1423" s="176"/>
      <c r="K1423" s="176"/>
      <c r="L1423" s="174"/>
      <c r="M1423" s="174"/>
      <c r="N1423" s="3"/>
      <c r="O1423" s="3"/>
      <c r="P1423" s="3"/>
      <c r="Q1423" s="3"/>
      <c r="R1423" s="1"/>
    </row>
    <row r="1424" customFormat="false" ht="14.6" hidden="false" customHeight="false" outlineLevel="0" collapsed="false">
      <c r="A1424" s="3"/>
      <c r="B1424" s="3"/>
      <c r="C1424" s="3"/>
      <c r="D1424" s="3"/>
      <c r="E1424" s="3"/>
      <c r="F1424" s="3"/>
      <c r="G1424" s="3"/>
      <c r="H1424" s="3"/>
      <c r="I1424" s="176"/>
      <c r="J1424" s="176"/>
      <c r="K1424" s="176"/>
      <c r="L1424" s="174"/>
      <c r="M1424" s="174"/>
      <c r="N1424" s="3"/>
      <c r="O1424" s="3"/>
      <c r="P1424" s="3"/>
      <c r="Q1424" s="3"/>
      <c r="R1424" s="1"/>
    </row>
    <row r="1425" customFormat="false" ht="14.6" hidden="false" customHeight="false" outlineLevel="0" collapsed="false">
      <c r="A1425" s="3"/>
      <c r="B1425" s="3"/>
      <c r="C1425" s="3"/>
      <c r="D1425" s="3"/>
      <c r="E1425" s="3"/>
      <c r="F1425" s="3"/>
      <c r="G1425" s="3"/>
      <c r="H1425" s="3"/>
      <c r="I1425" s="176"/>
      <c r="J1425" s="176"/>
      <c r="K1425" s="176"/>
      <c r="L1425" s="174"/>
      <c r="M1425" s="174"/>
      <c r="N1425" s="3"/>
      <c r="O1425" s="3"/>
      <c r="P1425" s="3"/>
      <c r="Q1425" s="3"/>
      <c r="R1425" s="1"/>
    </row>
    <row r="1426" customFormat="false" ht="14.6" hidden="false" customHeight="false" outlineLevel="0" collapsed="false">
      <c r="A1426" s="3"/>
      <c r="B1426" s="3"/>
      <c r="C1426" s="3"/>
      <c r="D1426" s="3"/>
      <c r="E1426" s="3"/>
      <c r="F1426" s="3"/>
      <c r="G1426" s="3"/>
      <c r="H1426" s="3"/>
      <c r="I1426" s="176"/>
      <c r="J1426" s="176"/>
      <c r="K1426" s="176"/>
      <c r="L1426" s="3"/>
      <c r="M1426" s="3"/>
      <c r="N1426" s="3"/>
      <c r="O1426" s="3"/>
      <c r="P1426" s="3"/>
      <c r="Q1426" s="3"/>
      <c r="R1426" s="1"/>
    </row>
    <row r="1427" customFormat="false" ht="14.6" hidden="false" customHeight="false" outlineLevel="0" collapsed="false">
      <c r="A1427" s="3"/>
      <c r="B1427" s="3"/>
      <c r="C1427" s="3"/>
      <c r="D1427" s="3"/>
      <c r="E1427" s="3"/>
      <c r="F1427" s="3"/>
      <c r="G1427" s="3"/>
      <c r="H1427" s="3"/>
      <c r="I1427" s="176"/>
      <c r="J1427" s="176"/>
      <c r="K1427" s="176"/>
      <c r="L1427" s="3"/>
      <c r="M1427" s="3"/>
      <c r="N1427" s="3"/>
      <c r="O1427" s="3"/>
      <c r="P1427" s="3"/>
      <c r="Q1427" s="3"/>
      <c r="R1427" s="1"/>
    </row>
    <row r="1428" customFormat="false" ht="14.6" hidden="false" customHeight="false" outlineLevel="0" collapsed="false">
      <c r="A1428" s="3"/>
      <c r="B1428" s="3"/>
      <c r="C1428" s="3"/>
      <c r="D1428" s="3"/>
      <c r="E1428" s="3"/>
      <c r="F1428" s="3"/>
      <c r="G1428" s="3"/>
      <c r="H1428" s="3"/>
      <c r="I1428" s="176"/>
      <c r="J1428" s="176"/>
      <c r="K1428" s="176"/>
      <c r="L1428" s="3"/>
      <c r="M1428" s="3"/>
      <c r="N1428" s="3"/>
      <c r="O1428" s="3"/>
      <c r="P1428" s="3"/>
      <c r="Q1428" s="3"/>
      <c r="R1428" s="1"/>
    </row>
    <row r="1429" customFormat="false" ht="14.6" hidden="false" customHeight="false" outlineLevel="0" collapsed="false">
      <c r="A1429" s="3"/>
      <c r="B1429" s="3"/>
      <c r="C1429" s="3"/>
      <c r="D1429" s="3"/>
      <c r="E1429" s="3"/>
      <c r="F1429" s="3"/>
      <c r="G1429" s="3"/>
      <c r="H1429" s="3"/>
      <c r="I1429" s="174"/>
      <c r="J1429" s="174"/>
      <c r="K1429" s="174"/>
      <c r="L1429" s="3"/>
      <c r="M1429" s="3"/>
      <c r="N1429" s="3"/>
      <c r="O1429" s="3"/>
      <c r="P1429" s="3"/>
      <c r="Q1429" s="3"/>
      <c r="R1429" s="1"/>
    </row>
    <row r="1430" customFormat="false" ht="15" hidden="false" customHeight="false" outlineLevel="0" collapsed="false">
      <c r="A1430" s="142" t="s">
        <v>408</v>
      </c>
    </row>
    <row r="1431" customFormat="false" ht="15" hidden="false" customHeight="false" outlineLevel="0" collapsed="false">
      <c r="A1431" s="178" t="s">
        <v>409</v>
      </c>
      <c r="B1431" s="179"/>
      <c r="C1431" s="179"/>
      <c r="D1431" s="1" t="n">
        <f aca="false">IF(B1433="Male","owner",IF(B1433="Female","owner",IF(B1433="Married","owners",IF(B1433="Plural","owners",IF(B1433="Company","owners",)))))</f>
        <v>0</v>
      </c>
      <c r="E1431" s="1"/>
      <c r="F1431" s="1"/>
      <c r="G1431" s="1"/>
      <c r="H1431" s="1"/>
      <c r="I1431" s="1" t="n">
        <f aca="false">IF(B1433="Male","him",IF(B1433="Female","her",IF(B1433="Married","them",IF(B1433="Plural","them",IF(B1433="Company","them",)))))</f>
        <v>0</v>
      </c>
      <c r="J1431" s="1" t="n">
        <f aca="false">IF(B1433="Male","chooses",IF(B1433="Female","chooses",IF(B1433="Married","choose",IF(B1433="Plural","choose",IF(B1433="Company","choose",)))))</f>
        <v>0</v>
      </c>
      <c r="K1431" s="1" t="n">
        <f aca="false">IF(B1433="Male","exercises",IF(B1433="Female","exercises",IF(B1433="Married","exercise",IF(B1433="Plural","exercise",IF(B1433="Company","exercise",)))))</f>
        <v>0</v>
      </c>
      <c r="L1431" s="1" t="n">
        <f aca="false">IF(B1433="Male","requires",IF(B1433="Female","requires",IF(B1433="Married","require",IF(B1433="Plural","require",IF(B1433="Company","require",)))))</f>
        <v>0</v>
      </c>
      <c r="M1431" s="1" t="n">
        <f aca="false">IF(B1433="Male","am",IF(B1433="Female","am",IF(B1433="Married","are",IF(B1433="Plural","are",IF(B1433="Company","are",)))))</f>
        <v>0</v>
      </c>
      <c r="N1431" s="1" t="n">
        <f aca="false">IF(B1433="Male","I",IF(B1433="Female","I",IF(B1433="Married","we",IF(B1433="Plural","we",IF(B1433="Company","we",)))))</f>
        <v>0</v>
      </c>
      <c r="O1431" s="1"/>
      <c r="P1431" s="1"/>
      <c r="Q1431" s="1"/>
      <c r="R1431" s="1"/>
      <c r="S1431" s="156" t="s">
        <v>364</v>
      </c>
      <c r="T1431" s="156"/>
      <c r="U1431" s="1" t="n">
        <f aca="false">IF(X1432="Male","his",IF(X1432="Female","her"))</f>
        <v>0</v>
      </c>
      <c r="V1431" s="1"/>
      <c r="W1431" s="1"/>
      <c r="X1431" s="1"/>
      <c r="Y1431" s="1"/>
      <c r="Z1431" s="1"/>
      <c r="AA1431" s="1"/>
      <c r="AB1431" s="1"/>
      <c r="AC1431" s="1" t="str">
        <f aca="false">IF(S1432="","",".")</f>
        <v/>
      </c>
      <c r="AD1431" s="1"/>
      <c r="AE1431" s="1"/>
      <c r="AF1431" s="1"/>
      <c r="AG1431" s="1"/>
    </row>
    <row r="1432" customFormat="false" ht="14.6" hidden="false" customHeight="false" outlineLevel="0" collapsed="false">
      <c r="A1432" s="157" t="n">
        <f aca="false">IF(B1433="Male","Adjoining Owner",IF(B1433="Female","Adjoining Owner",IF(B1433="Married","Adjoining Owners",IF(B1433="Plural","Adjoining Owners",IF(B1433="Company","Adjoining Owners",)))))</f>
        <v>0</v>
      </c>
      <c r="B1432" s="157"/>
      <c r="C1432" s="158" t="s">
        <v>165</v>
      </c>
      <c r="D1432" s="73" t="n">
        <f aca="false">A1432</f>
        <v>0</v>
      </c>
      <c r="E1432" s="73"/>
      <c r="F1432" s="73" t="str">
        <f aca="false">CONCATENATE("(",A1432,")")</f>
        <v>(0)</v>
      </c>
      <c r="G1432" s="73"/>
      <c r="H1432" s="3" t="n">
        <f aca="false">IF(B1433="Male","Owner",IF(B1433="Female","Owner",IF(B1433="Married","Owners",IF(B1433="Plural","Owners",IF(B1433="Company","Owners",)))))</f>
        <v>0</v>
      </c>
      <c r="I1432" s="3" t="n">
        <f aca="false">IF(B1433="Male","I",IF(B1433="Female","I",IF(B1433="Married","we",IF(B1433="Plural","we",IF(B1433="Company","we",)))))</f>
        <v>0</v>
      </c>
      <c r="J1432" s="3" t="n">
        <f aca="false">IF(B1433="Male","Adjoining Owner's",IF(B1433="Female","Adjoining Owner's",IF(B1433="Married","Adjoining Owners'",IF(B1433="Plural","Adjoining Owners'",IF(B1433="Company","Adjoining Owners'",)))))</f>
        <v>0</v>
      </c>
      <c r="K1432" s="3"/>
      <c r="L1432" s="3"/>
      <c r="M1432" s="3" t="n">
        <f aca="false">IF(B1433="Male","me",IF(B1433="Female","me",IF(B1433="Married","us",IF(B1433="Plural","us",IF(B1433="Company","us",)))))</f>
        <v>0</v>
      </c>
      <c r="N1432" s="3" t="n">
        <f aca="false">IF(B1433="Male","myself",IF(B1433="Female","myself",IF(B1433="Married","ourselves",IF(B1433="Plural","ourselves",IF(B1433="Company","ourselves",)))))</f>
        <v>0</v>
      </c>
      <c r="O1432" s="3" t="n">
        <f aca="false">IF(B1433="Male","is",IF(B1433="Female","is",IF(B1433="Married","are",IF(B1433="Plural","are",IF(B1433="Company","are",)))))</f>
        <v>0</v>
      </c>
      <c r="P1432" s="150" t="str">
        <f aca="false">IF(A1435="","",".")</f>
        <v/>
      </c>
      <c r="Q1432" s="3"/>
      <c r="R1432" s="1"/>
      <c r="S1432" s="159" t="str">
        <f aca="true">IF(OFFSET(INDIRECT(A1430),42,0,1,1)="","",OFFSET(INDIRECT(A1430),42,0,1,1))</f>
        <v/>
      </c>
      <c r="T1432" s="159" t="str">
        <f aca="true">IF(OFFSET(INDIRECT(A1430),42,1,1,1)="","",OFFSET(INDIRECT(A1430),42,1,1,1))</f>
        <v/>
      </c>
      <c r="U1432" s="3" t="str">
        <f aca="false">LEFT(T1432,1)</f>
        <v/>
      </c>
      <c r="V1432" s="159" t="str">
        <f aca="true">IF(OFFSET(INDIRECT(A1430),42,2,1,1)="","",OFFSET(INDIRECT(A1430),42,2,1,1))</f>
        <v/>
      </c>
      <c r="W1432" s="159" t="str">
        <f aca="true">IF(OFFSET(INDIRECT(A1430),42,3,1,1)="","",OFFSET(INDIRECT(A1430),42,3,1,1))</f>
        <v/>
      </c>
      <c r="X1432" s="159" t="str">
        <f aca="true">IF(OFFSET(INDIRECT(A1430),42,5,1,1)="","",OFFSET(INDIRECT(A1430),42,5,1,1))</f>
        <v/>
      </c>
      <c r="Y1432" s="1" t="str">
        <f aca="false">CONCATENATE(S1432,AC1431," ",T1432," ",W1432)</f>
        <v>  </v>
      </c>
      <c r="Z1432" s="1"/>
      <c r="AA1432" s="1"/>
      <c r="AB1432" s="1"/>
      <c r="AC1432" s="1"/>
      <c r="AD1432" s="1"/>
      <c r="AE1432" s="1"/>
      <c r="AF1432" s="1"/>
      <c r="AG1432" s="1"/>
    </row>
    <row r="1433" customFormat="false" ht="14.6" hidden="false" customHeight="false" outlineLevel="0" collapsed="false">
      <c r="A1433" s="161" t="s">
        <v>338</v>
      </c>
      <c r="B1433" s="39" t="str">
        <f aca="true">IF(OFFSET(INDIRECT(A1430),2,5,1,1)="","",OFFSET(INDIRECT(A1430),2,5,1,1))</f>
        <v/>
      </c>
      <c r="C1433" s="39" t="str">
        <f aca="true">IF(OFFSET(INDIRECT(A1430),5,5,1,1)="","",OFFSET(INDIRECT(A1430),5,5,1,1))</f>
        <v/>
      </c>
      <c r="D1433" s="3"/>
      <c r="E1433" s="3" t="s">
        <v>339</v>
      </c>
      <c r="F1433" s="3" t="s">
        <v>340</v>
      </c>
      <c r="G1433" s="3" t="n">
        <f aca="false">IF(B1433="Male","I",IF(B1433="Female","I",IF(B1433="Married","We",IF(B1433="Plural","We",IF(B1433="Company","We",)))))</f>
        <v>0</v>
      </c>
      <c r="H1433" s="3" t="n">
        <f aca="false">IF(B1433="Male","my",IF(B1433="Female","my",IF(B1433="Married","our",IF(B1433="Plural","our",IF(B1433="Company","our",)))))</f>
        <v>0</v>
      </c>
      <c r="I1433" s="3" t="n">
        <f aca="false">IF(B1433="Male","his",IF(B1433="Female","her",IF(B1433="Married","their",IF(B1433="Plural","their",IF(B1433="Company","their",)))))</f>
        <v>0</v>
      </c>
      <c r="J1433" s="3" t="n">
        <f aca="false">IF(B1433="Male","he",IF(B1433="Female","she",IF(B1433="Married","they",IF(B1433="Plural","they",IF(B1433="Company","they",)))))</f>
        <v>0</v>
      </c>
      <c r="K1433" s="3" t="n">
        <f aca="false">IF(B1433="Male","does",IF(B1433="Female","does",IF(B1433="Married","do",IF(B1433="Plural","do",IF(B1433="Company","do",)))))</f>
        <v>0</v>
      </c>
      <c r="L1433" s="3" t="n">
        <f aca="false">IF(B1433="Male","has",IF(B1433="Female","has",IF(B1433="Married","have",IF(B1433="Plural","have",IF(B1433="Company","have",)))))</f>
        <v>0</v>
      </c>
      <c r="M1433" s="3" t="n">
        <f aca="false">IF(B1433="Male","I am/am not",IF(B1433="Female","I am/am not",IF(B1433="Married","We are/are not",IF(B1433="Plural","We are/are not",IF(B1433="Company","We are/are not",)))))</f>
        <v>0</v>
      </c>
      <c r="N1433" s="3" t="n">
        <f aca="false">IF(B1433="Male","am/am not",IF(B1433="Female","am/am not",IF(B1433="Married","are/are not",IF(B1433="Plural","are/are not",IF(B1433="Company","are/are not",)))))</f>
        <v>0</v>
      </c>
      <c r="O1433" s="3" t="n">
        <f aca="false">IF(B1433="Male","myself",IF(B1433="Female","myself",IF(B1433="Married","ourselves",IF(B1433="Plural","ourselves",IF(B1433="Company","ourselves",)))))</f>
        <v>0</v>
      </c>
      <c r="P1433" s="150" t="str">
        <f aca="false">IF(A1436="","",".")</f>
        <v/>
      </c>
      <c r="Q1433" s="150" t="str">
        <f aca="false">IF(A1436="","","&amp;")</f>
        <v/>
      </c>
      <c r="R1433" s="1"/>
      <c r="S1433" s="159" t="str">
        <f aca="true">IF(OFFSET(INDIRECT(A1430),45,0,1,1)="","",CONCATENATE((OFFSET(INDIRECT(A1430),45,0,1,1)),", "))</f>
        <v/>
      </c>
      <c r="T1433" s="159" t="str">
        <f aca="true">IF(OFFSET(INDIRECT(A1430),45,1,1,1)="","",OFFSET(INDIRECT(A1430),45,1,1,1))</f>
        <v/>
      </c>
      <c r="U1433" s="159" t="str">
        <f aca="true">IF(OFFSET(INDIRECT(A1430),45,2,1,1)="","",CONCATENATE(" ",(OFFSET(INDIRECT(A1430),45,2,1,1)),", "))</f>
        <v/>
      </c>
      <c r="V1433" s="159" t="str">
        <f aca="true">IF(OFFSET(INDIRECT(A1430),45,3,1,1)="","",CONCATENATE((OFFSET(INDIRECT(A1430),45,3,1,1)),", "))</f>
        <v/>
      </c>
      <c r="W1433" s="159" t="str">
        <f aca="true">IF(OFFSET(INDIRECT(A1430),45,4,1,1)="","",CONCATENATE((OFFSET(INDIRECT(A1430),45,4,1,1)),", "))</f>
        <v/>
      </c>
      <c r="X1433" s="159" t="str">
        <f aca="true">IF(OFFSET(INDIRECT(A1430),45,5,1,1)="","",CONCATENATE((OFFSET(INDIRECT(A1430),45,5,1,1)),", "))</f>
        <v/>
      </c>
      <c r="Y1433" s="159" t="str">
        <f aca="true">IF(OFFSET(INDIRECT(A1430),45,6,1,1)="","",OFFSET(INDIRECT(A1430),45,6,1,1))</f>
        <v/>
      </c>
      <c r="Z1433" s="1"/>
      <c r="AA1433" s="162" t="str">
        <f aca="false">CONCATENATE(IF(S1433="","",S1433),IF(T1433="","",T1433),IF(U1433="","",U1433),IF(V1433="","",V1433),IF(W1433="","",W1433),IF(X1433="","",X1433),IF(Y1433="","",Y1433))</f>
        <v/>
      </c>
      <c r="AB1433" s="162"/>
      <c r="AC1433" s="162"/>
      <c r="AD1433" s="162"/>
      <c r="AE1433" s="162"/>
      <c r="AF1433" s="162"/>
      <c r="AG1433" s="162"/>
    </row>
    <row r="1434" customFormat="false" ht="14.6" hidden="false" customHeight="false" outlineLevel="0" collapsed="false">
      <c r="A1434" s="3" t="s">
        <v>2</v>
      </c>
      <c r="B1434" s="3" t="s">
        <v>3</v>
      </c>
      <c r="C1434" s="3" t="s">
        <v>342</v>
      </c>
      <c r="D1434" s="3" t="s">
        <v>4</v>
      </c>
      <c r="E1434" s="3" t="s">
        <v>5</v>
      </c>
      <c r="F1434" s="3" t="s">
        <v>343</v>
      </c>
      <c r="G1434" s="3"/>
      <c r="H1434" s="3"/>
      <c r="I1434" s="3"/>
      <c r="J1434" s="3"/>
      <c r="K1434" s="3" t="s">
        <v>344</v>
      </c>
      <c r="L1434" s="3"/>
      <c r="M1434" s="3" t="s">
        <v>345</v>
      </c>
      <c r="N1434" s="3" t="s">
        <v>346</v>
      </c>
      <c r="O1434" s="3"/>
      <c r="P1434" s="3"/>
      <c r="Q1434" s="3"/>
      <c r="R1434" s="1"/>
      <c r="S1434" s="159" t="str">
        <f aca="true">IF(OFFSET(INDIRECT(A1430),45,0,1,1)="","",OFFSET(INDIRECT(A1430),45,0,1,1))</f>
        <v/>
      </c>
      <c r="T1434" s="159" t="str">
        <f aca="true">IF(OFFSET(INDIRECT(A1430),45,1,1,1)="","",OFFSET(INDIRECT(A1430),45,1,1,1))</f>
        <v/>
      </c>
      <c r="U1434" s="159" t="str">
        <f aca="true">IF(OFFSET(INDIRECT(A1430),45,2,1,1)="","",CONCATENATE(" ",OFFSET(INDIRECT(A1430),45,2,1,1)))</f>
        <v/>
      </c>
      <c r="V1434" s="159" t="str">
        <f aca="true">IF(OFFSET(INDIRECT(A1430),45,3,1,1)="","",OFFSET(INDIRECT(A1430),45,3,1,1))</f>
        <v/>
      </c>
      <c r="W1434" s="159" t="str">
        <f aca="true">IF(OFFSET(INDIRECT(A1430),45,4,1,1)="","",OFFSET(INDIRECT(A1430),45,4,1,1))</f>
        <v/>
      </c>
      <c r="X1434" s="159" t="str">
        <f aca="true">IF(OFFSET(INDIRECT(A1430),45,5,1,1)="","",OFFSET(INDIRECT(A1430),45,5,1,1))</f>
        <v/>
      </c>
      <c r="Y1434" s="159" t="str">
        <f aca="true">IF(OFFSET(INDIRECT(A1430),45,6,1,1)="","",OFFSET(INDIRECT(A1430),45,6,1,1))</f>
        <v/>
      </c>
      <c r="Z1434" s="1"/>
      <c r="AA1434" s="1"/>
      <c r="AB1434" s="1"/>
      <c r="AC1434" s="1"/>
      <c r="AD1434" s="1"/>
      <c r="AE1434" s="1"/>
      <c r="AF1434" s="1"/>
      <c r="AG1434" s="1"/>
    </row>
    <row r="1435" customFormat="false" ht="15" hidden="false" customHeight="false" outlineLevel="0" collapsed="false">
      <c r="A1435" s="39" t="str">
        <f aca="true">IF(OFFSET(INDIRECT(A1430),2,0,1,1)="","",OFFSET(INDIRECT(A1430),2,0,1,1))</f>
        <v/>
      </c>
      <c r="B1435" s="39" t="str">
        <f aca="true">IF(OFFSET(INDIRECT(A1430),2,1,1,1)="","",OFFSET(INDIRECT(A1430),2,1,1,1))</f>
        <v/>
      </c>
      <c r="C1435" s="3" t="str">
        <f aca="false">LEFT(B1435,1)</f>
        <v/>
      </c>
      <c r="D1435" s="39" t="str">
        <f aca="true">IF(OFFSET(INDIRECT(A1430),2,2,1,1)="","",OFFSET(INDIRECT(A1430),2,2,1,1))</f>
        <v/>
      </c>
      <c r="E1435" s="39" t="str">
        <f aca="true">IF(OFFSET(INDIRECT(A1430),2,3,1,1)="","",OFFSET(INDIRECT(A1430),2,3,1,1))</f>
        <v/>
      </c>
      <c r="F1435" s="3" t="str">
        <f aca="false">CONCATENATE(A1435,P1432," ",B1435," ",E1435)</f>
        <v>  </v>
      </c>
      <c r="G1435" s="3"/>
      <c r="H1435" s="3" t="str">
        <f aca="false">CONCATENATE(A1435," ",C1435," ",E1435)</f>
        <v>  </v>
      </c>
      <c r="I1435" s="3"/>
      <c r="J1435" s="3"/>
      <c r="K1435" s="3" t="str">
        <f aca="false">CONCATENATE(A1435,P1432," ",C1435,P1432," ",E1435)</f>
        <v>  </v>
      </c>
      <c r="L1435" s="3"/>
      <c r="M1435" s="3" t="str">
        <f aca="false">CONCATENATE(B1435," ",D1435," ",E1435)</f>
        <v>  </v>
      </c>
      <c r="N1435" s="3" t="str">
        <f aca="false">UPPER(M1435)</f>
        <v>  </v>
      </c>
      <c r="O1435" s="3"/>
      <c r="P1435" s="3" t="str">
        <f aca="false">CONCATENATE(A1435,P1432," ",E1435)</f>
        <v> </v>
      </c>
      <c r="Q1435" s="3"/>
      <c r="R1435" s="1"/>
      <c r="S1435" s="1"/>
      <c r="T1435" s="1"/>
      <c r="U1435" s="1"/>
      <c r="V1435" s="1"/>
      <c r="W1435" s="1"/>
      <c r="X1435" s="1"/>
      <c r="Y1435" s="1"/>
      <c r="Z1435" s="1"/>
      <c r="AA1435" s="1"/>
      <c r="AB1435" s="1"/>
      <c r="AC1435" s="1"/>
      <c r="AD1435" s="1"/>
      <c r="AE1435" s="1"/>
      <c r="AF1435" s="1"/>
      <c r="AG1435" s="1"/>
    </row>
    <row r="1436" customFormat="false" ht="15" hidden="false" customHeight="false" outlineLevel="0" collapsed="false">
      <c r="A1436" s="39" t="str">
        <f aca="true">IF(OFFSET(INDIRECT(A1430),3,0,1,1)="","",OFFSET(INDIRECT(A1430),3,0,1,1))</f>
        <v/>
      </c>
      <c r="B1436" s="39" t="str">
        <f aca="true">IF(OFFSET(INDIRECT(A1430),3,1,1,1)="","",OFFSET(INDIRECT(A1430),3,1,1,1))</f>
        <v/>
      </c>
      <c r="C1436" s="3" t="str">
        <f aca="false">LEFT(B1436,1)</f>
        <v/>
      </c>
      <c r="D1436" s="39" t="str">
        <f aca="true">IF(OFFSET(INDIRECT(A1430),3,2,1,1)="","",OFFSET(INDIRECT(A1430),3,2,1,1))</f>
        <v/>
      </c>
      <c r="E1436" s="39" t="str">
        <f aca="true">IF(OFFSET(INDIRECT(A1430),3,3,1,1)="","",OFFSET(INDIRECT(A1430),3,3,1,1))</f>
        <v/>
      </c>
      <c r="F1436" s="3" t="str">
        <f aca="false">CONCATENATE(A1436,P1433," ",B1436," ",E1436)</f>
        <v>  </v>
      </c>
      <c r="G1436" s="3"/>
      <c r="H1436" s="3" t="str">
        <f aca="false">CONCATENATE(" ",Q1433," ",A1436," ",C1436," ",E1436)</f>
        <v>    </v>
      </c>
      <c r="I1436" s="3"/>
      <c r="J1436" s="3"/>
      <c r="K1436" s="3" t="str">
        <f aca="false">CONCATENATE(" ",Q1433," ",A1436,P1433," ",C1436,P1433," ",E1436)</f>
        <v>    </v>
      </c>
      <c r="L1436" s="3"/>
      <c r="M1436" s="3" t="str">
        <f aca="false">CONCATENATE(" ",Q1433," ",B1436," ",D1436," ",E1436)</f>
        <v>    </v>
      </c>
      <c r="N1436" s="3" t="str">
        <f aca="false">UPPER(M1436)</f>
        <v>    </v>
      </c>
      <c r="O1436" s="3"/>
      <c r="P1436" s="3" t="str">
        <f aca="false">CONCATENATE(" ",Q1433," ",A1436,P1433," ",E1436)</f>
        <v>   </v>
      </c>
      <c r="Q1436" s="3"/>
      <c r="R1436" s="1"/>
      <c r="S1436" s="156" t="s">
        <v>365</v>
      </c>
      <c r="T1436" s="156"/>
      <c r="U1436" s="1" t="n">
        <f aca="false">IF(X1437="Male","his",IF(X1437="Female","her"))</f>
        <v>0</v>
      </c>
      <c r="V1436" s="1"/>
      <c r="W1436" s="1"/>
      <c r="X1436" s="1"/>
      <c r="Y1436" s="1"/>
      <c r="Z1436" s="1"/>
      <c r="AA1436" s="1"/>
      <c r="AB1436" s="1"/>
      <c r="AC1436" s="1" t="str">
        <f aca="false">IF(S1437="","",".")</f>
        <v/>
      </c>
      <c r="AD1436" s="1"/>
      <c r="AE1436" s="1"/>
      <c r="AF1436" s="1"/>
      <c r="AG1436" s="1"/>
    </row>
    <row r="1437" customFormat="false" ht="14.6" hidden="false" customHeight="false" outlineLevel="0" collapsed="false">
      <c r="A1437" s="3"/>
      <c r="B1437" s="3"/>
      <c r="C1437" s="3"/>
      <c r="D1437" s="3"/>
      <c r="E1437" s="3"/>
      <c r="F1437" s="3"/>
      <c r="G1437" s="3"/>
      <c r="H1437" s="3"/>
      <c r="I1437" s="3"/>
      <c r="J1437" s="3"/>
      <c r="K1437" s="3" t="str">
        <f aca="false">CONCATENATE(A1435,P1432," &amp; ",A1436,P1433," ",C1435,P1432," ",E1435)</f>
        <v> &amp;   </v>
      </c>
      <c r="L1437" s="3"/>
      <c r="M1437" s="3"/>
      <c r="N1437" s="3"/>
      <c r="O1437" s="3"/>
      <c r="P1437" s="3" t="str">
        <f aca="false">CONCATENATE(A1435,P1432," &amp; ",A1436,P1433," ",E1435)</f>
        <v> &amp;  </v>
      </c>
      <c r="Q1437" s="3"/>
      <c r="R1437" s="1"/>
      <c r="S1437" s="180" t="str">
        <f aca="true">IF(OFFSET(INDIRECT(A1430),48,0,1,1)="","",OFFSET(INDIRECT(A1430),48,0,1,1))</f>
        <v/>
      </c>
      <c r="T1437" s="180" t="str">
        <f aca="true">IF(OFFSET(INDIRECT(A1430),48,1,1,1)="","",OFFSET(INDIRECT(A1430),48,1,1,1))</f>
        <v/>
      </c>
      <c r="U1437" s="3" t="str">
        <f aca="false">LEFT(T1437,1)</f>
        <v/>
      </c>
      <c r="V1437" s="180" t="str">
        <f aca="true">IF(OFFSET(INDIRECT(A1430),48,2,1,1)="","",OFFSET(INDIRECT(A1430),48,2,1,1))</f>
        <v/>
      </c>
      <c r="W1437" s="180" t="str">
        <f aca="true">IF(OFFSET(INDIRECT(A1430),48,3,1,1)="","",OFFSET(INDIRECT(A1430),48,3,1,1))</f>
        <v/>
      </c>
      <c r="X1437" s="180" t="str">
        <f aca="true">IF(OFFSET(INDIRECT(A1430),48,5,1,1)="","",OFFSET(INDIRECT(A1430),48,5,1,1))</f>
        <v/>
      </c>
      <c r="Y1437" s="1" t="str">
        <f aca="false">CONCATENATE(S1437,AC1436," ",T1437," ",W1437)</f>
        <v>  </v>
      </c>
      <c r="Z1437" s="1"/>
      <c r="AA1437" s="1"/>
      <c r="AB1437" s="1"/>
      <c r="AC1437" s="1"/>
      <c r="AD1437" s="1"/>
      <c r="AE1437" s="1"/>
      <c r="AF1437" s="1"/>
      <c r="AG1437" s="1"/>
    </row>
    <row r="1438" customFormat="false" ht="15" hidden="false" customHeight="true" outlineLevel="0" collapsed="false">
      <c r="A1438" s="73" t="s">
        <v>351</v>
      </c>
      <c r="B1438" s="73"/>
      <c r="C1438" s="168" t="str">
        <f aca="false">CONCATENATE(AF1474,AF1475,AF1476,AF1477,AF1478)</f>
        <v>  </v>
      </c>
      <c r="D1438" s="168"/>
      <c r="E1438" s="168"/>
      <c r="F1438" s="168"/>
      <c r="G1438" s="168"/>
      <c r="H1438" s="168"/>
      <c r="I1438" s="168"/>
      <c r="J1438" s="113"/>
      <c r="K1438" s="3"/>
      <c r="L1438" s="1"/>
      <c r="M1438" s="1"/>
      <c r="N1438" s="3"/>
      <c r="O1438" s="3"/>
      <c r="P1438" s="3"/>
      <c r="Q1438" s="3"/>
      <c r="R1438" s="1"/>
      <c r="S1438" s="180" t="str">
        <f aca="true">IF(OFFSET(INDIRECT(A1430),51,0,1,1)="","",CONCATENATE((OFFSET(INDIRECT(A1430),51,0,1,1)),", "))</f>
        <v/>
      </c>
      <c r="T1438" s="180" t="str">
        <f aca="true">IF(OFFSET(INDIRECT(A1430),51,1,1,1)="","",OFFSET(INDIRECT(A1430),51,1,1,1))</f>
        <v/>
      </c>
      <c r="U1438" s="180" t="str">
        <f aca="true">IF(OFFSET(INDIRECT(A1430),51,2,1,1)="","",CONCATENATE(" ",(OFFSET(INDIRECT(A1430),51,2,1,1)),", "))</f>
        <v/>
      </c>
      <c r="V1438" s="180" t="str">
        <f aca="true">IF(OFFSET(INDIRECT(A1430),51,3,1,1)="","",CONCATENATE((OFFSET(INDIRECT(A1430),51,3,1,1)),", "))</f>
        <v/>
      </c>
      <c r="W1438" s="180" t="str">
        <f aca="true">IF(OFFSET(INDIRECT(A1430),51,4,1,1)="","",CONCATENATE((OFFSET(INDIRECT(A1430),51,4,1,1)),", "))</f>
        <v/>
      </c>
      <c r="X1438" s="180" t="str">
        <f aca="true">IF(OFFSET(INDIRECT(A1430),51,5,1,1)="","",CONCATENATE((OFFSET(INDIRECT(A1430),51,5,1,1)),", "))</f>
        <v/>
      </c>
      <c r="Y1438" s="180" t="str">
        <f aca="true">IF(OFFSET(INDIRECT(A1430),51,6,1,1)="","",OFFSET(INDIRECT(A1430),51,6,1,1))</f>
        <v/>
      </c>
      <c r="Z1438" s="1"/>
      <c r="AA1438" s="171" t="str">
        <f aca="false">CONCATENATE(IF(S1438="","",S1438),IF(T1438="","",T1438),IF(U1438="","",U1438),IF(V1438="","",V1438),IF(W1438="","",W1438),IF(X1438="","",X1438),IF(Y1438="","",Y1438))</f>
        <v/>
      </c>
      <c r="AB1438" s="171"/>
      <c r="AC1438" s="171"/>
      <c r="AD1438" s="171"/>
      <c r="AE1438" s="171"/>
      <c r="AF1438" s="171"/>
      <c r="AG1438" s="171"/>
    </row>
    <row r="1439" customFormat="false" ht="14.6" hidden="false" customHeight="false" outlineLevel="0" collapsed="false">
      <c r="A1439" s="3" t="s">
        <v>352</v>
      </c>
      <c r="B1439" s="3"/>
      <c r="C1439" s="73" t="str">
        <f aca="false">IF(B1433="Married",K1437,IF(B1433="Company",E1435,CONCATENATE(AC1474,AC1475,AC1476,AC1477,AC1478)))</f>
        <v>  </v>
      </c>
      <c r="D1439" s="73"/>
      <c r="E1439" s="73"/>
      <c r="F1439" s="73"/>
      <c r="G1439" s="73"/>
      <c r="H1439" s="73"/>
      <c r="I1439" s="73"/>
      <c r="J1439" s="73"/>
      <c r="K1439" s="1"/>
      <c r="L1439" s="3"/>
      <c r="M1439" s="3"/>
      <c r="N1439" s="3"/>
      <c r="O1439" s="3"/>
      <c r="P1439" s="3" t="str">
        <f aca="false">IF(B1433="Married",P1437,IF(B1433="Company","Sir/Madam",CONCATENATE(AH1474,AH1475,AH1476,AH1477,AH1478)))</f>
        <v> </v>
      </c>
      <c r="Q1439" s="3"/>
      <c r="R1439" s="1"/>
      <c r="S1439" s="180" t="str">
        <f aca="true">IF(OFFSET(INDIRECT(A1430),51,0,1,1)="","",OFFSET(INDIRECT(A1430),51,0,1,1))</f>
        <v/>
      </c>
      <c r="T1439" s="180" t="str">
        <f aca="true">IF(OFFSET(INDIRECT(A1430),51,1,1,1)="","",OFFSET(INDIRECT(A1430),51,1,1,1))</f>
        <v/>
      </c>
      <c r="U1439" s="180" t="str">
        <f aca="true">IF(OFFSET(INDIRECT(A1430),51,2,1,1)="","",CONCATENATE(" ",OFFSET(INDIRECT(A1430),51,2,1,1)))</f>
        <v/>
      </c>
      <c r="V1439" s="180" t="str">
        <f aca="true">IF(OFFSET(INDIRECT(A1430),51,3,1,1)="","",OFFSET(INDIRECT(A1430),51,3,1,1))</f>
        <v/>
      </c>
      <c r="W1439" s="180" t="str">
        <f aca="true">IF(OFFSET(INDIRECT(A1430),51,4,1,1)="","",OFFSET(INDIRECT(A1430),51,4,1,1))</f>
        <v/>
      </c>
      <c r="X1439" s="180" t="str">
        <f aca="true">IF(OFFSET(INDIRECT(A1430),51,5,1,1)="","",OFFSET(INDIRECT(A1430),51,5,1,1))</f>
        <v/>
      </c>
      <c r="Y1439" s="180" t="str">
        <f aca="true">IF(OFFSET(INDIRECT(A1430),51,6,1,1)="","",OFFSET(INDIRECT(A1430),51,6,1,1))</f>
        <v/>
      </c>
      <c r="Z1439" s="1"/>
      <c r="AA1439" s="1"/>
      <c r="AB1439" s="1"/>
      <c r="AC1439" s="1"/>
      <c r="AD1439" s="1"/>
      <c r="AE1439" s="1"/>
      <c r="AF1439" s="1"/>
      <c r="AG1439" s="1"/>
    </row>
    <row r="1440" customFormat="false" ht="14.6" hidden="false" customHeight="false" outlineLevel="0" collapsed="false">
      <c r="A1440" s="161" t="s">
        <v>356</v>
      </c>
      <c r="B1440" s="3"/>
      <c r="C1440" s="73" t="str">
        <f aca="false">CONCATENATE("Dear ",P1439)</f>
        <v>Dear  </v>
      </c>
      <c r="D1440" s="73"/>
      <c r="E1440" s="73"/>
      <c r="F1440" s="73"/>
      <c r="G1440" s="73"/>
      <c r="H1440" s="73"/>
      <c r="I1440" s="73"/>
      <c r="J1440" s="73"/>
      <c r="K1440" s="3"/>
      <c r="L1440" s="3"/>
      <c r="M1440" s="3"/>
      <c r="N1440" s="3"/>
      <c r="O1440" s="3"/>
      <c r="P1440" s="3"/>
      <c r="Q1440" s="150" t="str">
        <f aca="false">IF(A1442="","",", ")</f>
        <v/>
      </c>
      <c r="R1440" s="1"/>
      <c r="S1440" s="1"/>
      <c r="T1440" s="1"/>
      <c r="U1440" s="1"/>
      <c r="V1440" s="1"/>
      <c r="W1440" s="1"/>
      <c r="X1440" s="1"/>
      <c r="Y1440" s="1"/>
      <c r="Z1440" s="1"/>
      <c r="AA1440" s="1"/>
      <c r="AB1440" s="1"/>
      <c r="AC1440" s="1"/>
      <c r="AD1440" s="1"/>
      <c r="AE1440" s="1"/>
      <c r="AF1440" s="1"/>
      <c r="AG1440" s="1"/>
    </row>
    <row r="1441" customFormat="false" ht="14.6" hidden="false" customHeight="false" outlineLevel="0" collapsed="false">
      <c r="A1441" s="3" t="s">
        <v>25</v>
      </c>
      <c r="B1441" s="3" t="s">
        <v>26</v>
      </c>
      <c r="C1441" s="3" t="s">
        <v>27</v>
      </c>
      <c r="D1441" s="3" t="s">
        <v>28</v>
      </c>
      <c r="E1441" s="3" t="s">
        <v>29</v>
      </c>
      <c r="F1441" s="3" t="s">
        <v>30</v>
      </c>
      <c r="G1441" s="3" t="s">
        <v>31</v>
      </c>
      <c r="H1441" s="3"/>
      <c r="I1441" s="3" t="s">
        <v>359</v>
      </c>
      <c r="J1441" s="3"/>
      <c r="K1441" s="3"/>
      <c r="L1441" s="3"/>
      <c r="M1441" s="3"/>
      <c r="N1441" s="3"/>
      <c r="O1441" s="3"/>
      <c r="P1441" s="3"/>
      <c r="Q1441" s="3"/>
      <c r="R1441" s="1"/>
      <c r="S1441" s="164" t="str">
        <f aca="false">CONCATENATE(IF(S1434="","",S1434),IF(S1434="","",CHAR(10)),IF(T1434="","",T1434),IF(U1434="","",U1434),IF(U1434="","",CHAR(10)),IF(V1434="","",V1434),IF(V1434="","",CHAR(10)),IF(W1434="","",W1434),IF(W1434="","",CHAR(10)),IF(X1434="","",X1434),IF(X1434="","",CHAR(10)),IF(Y1434="","",Y1434))</f>
        <v/>
      </c>
      <c r="T1441" s="164"/>
      <c r="U1441" s="164"/>
      <c r="V1441" s="1"/>
      <c r="W1441" s="176" t="str">
        <f aca="false">CONCATENATE(IF(S1439="","",S1439),IF(S1439="","",CHAR(10)),IF(T1439="","",T1439),IF(U1439="","",U1439),IF(U1439="","",CHAR(10)),IF(V1439="","",V1439),IF(V1439="","",CHAR(10)),IF(W1439="","",W1439),IF(W1439="","",CHAR(10)),IF(X1439="","",X1439),IF(X1439="","",CHAR(10)),IF(Y1439="","",Y1439))</f>
        <v/>
      </c>
      <c r="X1441" s="176"/>
      <c r="Y1441" s="176"/>
      <c r="Z1441" s="1"/>
      <c r="AA1441" s="1"/>
      <c r="AB1441" s="1"/>
      <c r="AC1441" s="1"/>
      <c r="AD1441" s="1"/>
      <c r="AE1441" s="1"/>
      <c r="AF1441" s="1"/>
      <c r="AG1441" s="1"/>
    </row>
    <row r="1442" customFormat="false" ht="15" hidden="false" customHeight="true" outlineLevel="0" collapsed="false">
      <c r="A1442" s="39" t="str">
        <f aca="true">IF(OFFSET(INDIRECT(A1430),10,0,1,1)="","",CONCATENATE((OFFSET(INDIRECT(A1430),10,0,1,1)),", "))</f>
        <v/>
      </c>
      <c r="B1442" s="39" t="str">
        <f aca="true">IF(OFFSET(INDIRECT(A1430),10,1,1,1)="","",OFFSET(INDIRECT(A1430),10,1,1,1))</f>
        <v/>
      </c>
      <c r="C1442" s="39" t="str">
        <f aca="true">IF(OFFSET(INDIRECT(A1430),10,2,1,1)="","",CONCATENATE(" ",OFFSET(INDIRECT(A1430),10,2,1,1),", "))</f>
        <v/>
      </c>
      <c r="D1442" s="39" t="str">
        <f aca="true">IF(OFFSET(INDIRECT(A1430),10,3,1,1)="","",CONCATENATE((OFFSET(INDIRECT(A1430),10,3,1,1)),", "))</f>
        <v/>
      </c>
      <c r="E1442" s="39" t="str">
        <f aca="true">IF(OFFSET(INDIRECT(A1430),10,4,1,1)="","",CONCATENATE((OFFSET(INDIRECT(A1430),10,4,1,1)),", "))</f>
        <v/>
      </c>
      <c r="F1442" s="39" t="str">
        <f aca="true">IF(OFFSET(INDIRECT(A1430),10,5,1,1)="","",CONCATENATE((OFFSET(INDIRECT(A1430),10,5,1,1)),", "))</f>
        <v/>
      </c>
      <c r="G1442" s="39" t="str">
        <f aca="true">IF(OFFSET(INDIRECT(A1430),10,6,1,1)="","",OFFSET(INDIRECT(A1430),10,6,1,1))</f>
        <v/>
      </c>
      <c r="H1442" s="3"/>
      <c r="I1442" s="171" t="str">
        <f aca="false">CONCATENATE(IF(A1442="","",A1442),IF(B1442="","",B1442),IF(C1442="","",C1442),IF(D1442="","",D1442),IF(E1442="","",E1442),IF(F1442="","",F1442),IF(G1442="","",G1442))</f>
        <v/>
      </c>
      <c r="J1442" s="171"/>
      <c r="K1442" s="171"/>
      <c r="L1442" s="171"/>
      <c r="M1442" s="171"/>
      <c r="N1442" s="171"/>
      <c r="O1442" s="171"/>
      <c r="P1442" s="113"/>
      <c r="Q1442" s="113"/>
      <c r="R1442" s="1"/>
      <c r="S1442" s="164"/>
      <c r="T1442" s="164"/>
      <c r="U1442" s="164"/>
      <c r="V1442" s="1"/>
      <c r="W1442" s="176"/>
      <c r="X1442" s="176"/>
      <c r="Y1442" s="176"/>
      <c r="Z1442" s="1"/>
      <c r="AA1442" s="1"/>
      <c r="AB1442" s="1"/>
      <c r="AC1442" s="1"/>
      <c r="AD1442" s="1"/>
      <c r="AE1442" s="1"/>
      <c r="AF1442" s="1"/>
      <c r="AG1442" s="1"/>
    </row>
    <row r="1443" customFormat="false" ht="14.6" hidden="false" customHeight="false" outlineLevel="0" collapsed="false">
      <c r="A1443" s="39" t="str">
        <f aca="true">IF(OFFSET(INDIRECT(A1430),10,0,1,1)="","",OFFSET(INDIRECT(A1430),10,0,1,1))</f>
        <v/>
      </c>
      <c r="B1443" s="39" t="str">
        <f aca="true">IF(OFFSET(INDIRECT(A1430),10,1,1,1)="","",OFFSET(INDIRECT(A1430),10,1,1,1))</f>
        <v/>
      </c>
      <c r="C1443" s="39" t="str">
        <f aca="true">IF(OFFSET(INDIRECT(A1430),10,2,1,1)="","",CONCATENATE(" ",OFFSET(INDIRECT(A1430),10,2,1,1)))</f>
        <v/>
      </c>
      <c r="D1443" s="39" t="str">
        <f aca="true">IF(OFFSET(INDIRECT(A1430),10,3,1,1)="","",OFFSET(INDIRECT(A1430),10,3,1,1))</f>
        <v/>
      </c>
      <c r="E1443" s="39" t="str">
        <f aca="true">IF(OFFSET(INDIRECT(A1430),10,4,1,1)="","",OFFSET(INDIRECT(A1430),10,4,1,1))</f>
        <v/>
      </c>
      <c r="F1443" s="39" t="str">
        <f aca="true">IF(OFFSET(INDIRECT(A1430),10,5,1,1)="","",OFFSET(INDIRECT(A1430),10,5,1,1))</f>
        <v/>
      </c>
      <c r="G1443" s="39" t="str">
        <f aca="true">IF(OFFSET(INDIRECT(A1430),10,6,1,1)="","",OFFSET(INDIRECT(A1430),10,6,1,1))</f>
        <v/>
      </c>
      <c r="H1443" s="3"/>
      <c r="I1443" s="3"/>
      <c r="J1443" s="3"/>
      <c r="K1443" s="3"/>
      <c r="L1443" s="174"/>
      <c r="M1443" s="174"/>
      <c r="N1443" s="3"/>
      <c r="O1443" s="3"/>
      <c r="P1443" s="3"/>
      <c r="Q1443" s="3"/>
      <c r="R1443" s="1"/>
      <c r="S1443" s="164"/>
      <c r="T1443" s="164"/>
      <c r="U1443" s="164"/>
      <c r="V1443" s="1"/>
      <c r="W1443" s="176"/>
      <c r="X1443" s="176"/>
      <c r="Y1443" s="176"/>
      <c r="Z1443" s="1"/>
      <c r="AA1443" s="1"/>
      <c r="AB1443" s="1"/>
      <c r="AC1443" s="1"/>
      <c r="AD1443" s="1"/>
      <c r="AE1443" s="1"/>
      <c r="AF1443" s="1"/>
      <c r="AG1443" s="1"/>
    </row>
    <row r="1444" customFormat="false" ht="14.6" hidden="false" customHeight="false" outlineLevel="0" collapsed="false">
      <c r="A1444" s="3" t="s">
        <v>295</v>
      </c>
      <c r="B1444" s="3"/>
      <c r="C1444" s="3"/>
      <c r="D1444" s="3"/>
      <c r="E1444" s="3"/>
      <c r="F1444" s="3"/>
      <c r="G1444" s="3"/>
      <c r="H1444" s="3"/>
      <c r="I1444" s="3" t="s">
        <v>360</v>
      </c>
      <c r="J1444" s="3"/>
      <c r="K1444" s="3"/>
      <c r="L1444" s="174"/>
      <c r="M1444" s="174"/>
      <c r="N1444" s="3"/>
      <c r="O1444" s="3"/>
      <c r="P1444" s="3"/>
      <c r="Q1444" s="3"/>
      <c r="R1444" s="1"/>
      <c r="S1444" s="164"/>
      <c r="T1444" s="164"/>
      <c r="U1444" s="164"/>
      <c r="V1444" s="1"/>
      <c r="W1444" s="176"/>
      <c r="X1444" s="176"/>
      <c r="Y1444" s="176"/>
      <c r="Z1444" s="1"/>
      <c r="AA1444" s="1"/>
      <c r="AB1444" s="1"/>
      <c r="AC1444" s="1"/>
      <c r="AD1444" s="1"/>
      <c r="AE1444" s="1"/>
      <c r="AF1444" s="1"/>
      <c r="AG1444" s="1"/>
    </row>
    <row r="1445" customFormat="false" ht="15" hidden="false" customHeight="true" outlineLevel="0" collapsed="false">
      <c r="A1445" s="1" t="str">
        <f aca="false">CONCATENATE(A1444,"s")</f>
        <v>Leaseholders</v>
      </c>
      <c r="B1445" s="3"/>
      <c r="C1445" s="3"/>
      <c r="D1445" s="3"/>
      <c r="E1445" s="3"/>
      <c r="F1445" s="3"/>
      <c r="G1445" s="3"/>
      <c r="H1445" s="3"/>
      <c r="I1445" s="176" t="str">
        <f aca="false">CONCATENATE(IF(A1443="","",A1443),IF(A1443="","",CHAR(10)),IF(B1443="","",B1443),IF(C1443="","",C1443),IF(C1443="","",CHAR(10)),IF(D1443="","",D1443),IF(D1443="","",CHAR(10)),IF(E1443="","",E1443),IF(E1443="","",CHAR(10)),IF(F1443="","",F1443),IF(F1443="","",CHAR(10)),IF(G1443="","",G1443))</f>
        <v/>
      </c>
      <c r="J1445" s="176"/>
      <c r="K1445" s="176"/>
      <c r="L1445" s="174"/>
      <c r="M1445" s="174"/>
      <c r="N1445" s="3"/>
      <c r="O1445" s="3"/>
      <c r="P1445" s="3"/>
      <c r="Q1445" s="3"/>
      <c r="R1445" s="1"/>
      <c r="S1445" s="164"/>
      <c r="T1445" s="164"/>
      <c r="U1445" s="164"/>
      <c r="V1445" s="1"/>
      <c r="W1445" s="176"/>
      <c r="X1445" s="176"/>
      <c r="Y1445" s="176"/>
      <c r="Z1445" s="1"/>
      <c r="AA1445" s="1"/>
      <c r="AB1445" s="1"/>
      <c r="AC1445" s="1"/>
      <c r="AD1445" s="1"/>
      <c r="AE1445" s="1"/>
      <c r="AF1445" s="1"/>
      <c r="AG1445" s="1"/>
    </row>
    <row r="1446" customFormat="false" ht="14.6" hidden="false" customHeight="false" outlineLevel="0" collapsed="false">
      <c r="A1446" s="3" t="s">
        <v>70</v>
      </c>
      <c r="B1446" s="3"/>
      <c r="C1446" s="3"/>
      <c r="D1446" s="3"/>
      <c r="E1446" s="3"/>
      <c r="F1446" s="3"/>
      <c r="G1446" s="3"/>
      <c r="H1446" s="3"/>
      <c r="I1446" s="176"/>
      <c r="J1446" s="176"/>
      <c r="K1446" s="176"/>
      <c r="L1446" s="174"/>
      <c r="M1446" s="174"/>
      <c r="N1446" s="3"/>
      <c r="O1446" s="3"/>
      <c r="P1446" s="3"/>
      <c r="Q1446" s="3"/>
      <c r="R1446" s="1"/>
      <c r="S1446" s="164"/>
      <c r="T1446" s="164"/>
      <c r="U1446" s="164"/>
      <c r="V1446" s="1"/>
      <c r="W1446" s="176"/>
      <c r="X1446" s="176"/>
      <c r="Y1446" s="176"/>
      <c r="Z1446" s="1"/>
      <c r="AA1446" s="1"/>
      <c r="AB1446" s="1"/>
      <c r="AC1446" s="1"/>
      <c r="AD1446" s="1"/>
      <c r="AE1446" s="1"/>
      <c r="AF1446" s="1"/>
      <c r="AG1446" s="1"/>
    </row>
    <row r="1447" customFormat="false" ht="14.6" hidden="false" customHeight="false" outlineLevel="0" collapsed="false">
      <c r="A1447" s="1" t="str">
        <f aca="false">CONCATENATE(A1446,"s")</f>
        <v>Freeholders</v>
      </c>
      <c r="B1447" s="3"/>
      <c r="C1447" s="3"/>
      <c r="D1447" s="3"/>
      <c r="E1447" s="3"/>
      <c r="F1447" s="3"/>
      <c r="G1447" s="3"/>
      <c r="H1447" s="3"/>
      <c r="I1447" s="176"/>
      <c r="J1447" s="176"/>
      <c r="K1447" s="176"/>
      <c r="L1447" s="174"/>
      <c r="M1447" s="174"/>
      <c r="N1447" s="3"/>
      <c r="O1447" s="3"/>
      <c r="P1447" s="3"/>
      <c r="Q1447" s="3"/>
      <c r="R1447" s="1"/>
      <c r="S1447" s="1"/>
      <c r="T1447" s="1"/>
      <c r="U1447" s="1"/>
      <c r="V1447" s="1"/>
      <c r="W1447" s="1"/>
      <c r="X1447" s="1"/>
      <c r="Y1447" s="1"/>
      <c r="Z1447" s="1"/>
      <c r="AA1447" s="1"/>
      <c r="AB1447" s="1"/>
      <c r="AC1447" s="1"/>
      <c r="AD1447" s="1"/>
      <c r="AE1447" s="1"/>
      <c r="AF1447" s="1"/>
      <c r="AG1447" s="1"/>
    </row>
    <row r="1448" customFormat="false" ht="14.6" hidden="false" customHeight="false" outlineLevel="0" collapsed="false">
      <c r="A1448" s="3" t="s">
        <v>329</v>
      </c>
      <c r="B1448" s="3"/>
      <c r="C1448" s="3"/>
      <c r="D1448" s="3"/>
      <c r="E1448" s="3"/>
      <c r="F1448" s="3"/>
      <c r="G1448" s="3"/>
      <c r="H1448" s="3"/>
      <c r="I1448" s="176"/>
      <c r="J1448" s="176"/>
      <c r="K1448" s="176"/>
      <c r="L1448" s="3"/>
      <c r="M1448" s="3"/>
      <c r="N1448" s="3"/>
      <c r="O1448" s="3"/>
      <c r="P1448" s="3"/>
      <c r="Q1448" s="3"/>
      <c r="R1448" s="1"/>
    </row>
    <row r="1449" customFormat="false" ht="14.6" hidden="false" customHeight="false" outlineLevel="0" collapsed="false">
      <c r="A1449" s="1" t="str">
        <f aca="false">IF(A1448="Leaseholder &amp; Freeholder","Leaseholders &amp; Freeholders")</f>
        <v>Leaseholders &amp; Freeholders</v>
      </c>
      <c r="B1449" s="3"/>
      <c r="C1449" s="3"/>
      <c r="D1449" s="3"/>
      <c r="E1449" s="3"/>
      <c r="F1449" s="3"/>
      <c r="G1449" s="3"/>
      <c r="H1449" s="3"/>
      <c r="I1449" s="176"/>
      <c r="J1449" s="176"/>
      <c r="K1449" s="176"/>
      <c r="L1449" s="3"/>
      <c r="M1449" s="3"/>
      <c r="N1449" s="3"/>
      <c r="O1449" s="3"/>
      <c r="P1449" s="3"/>
      <c r="Q1449" s="3"/>
      <c r="R1449" s="1"/>
      <c r="S1449" s="150" t="s">
        <v>296</v>
      </c>
      <c r="T1449" s="150"/>
    </row>
    <row r="1450" customFormat="false" ht="15.75" hidden="false" customHeight="true" outlineLevel="0" collapsed="false">
      <c r="A1450" s="1"/>
      <c r="B1450" s="3"/>
      <c r="C1450" s="3"/>
      <c r="D1450" s="3"/>
      <c r="E1450" s="3"/>
      <c r="F1450" s="3"/>
      <c r="G1450" s="3"/>
      <c r="H1450" s="3"/>
      <c r="I1450" s="176"/>
      <c r="J1450" s="176"/>
      <c r="K1450" s="176"/>
      <c r="L1450" s="3"/>
      <c r="M1450" s="3"/>
      <c r="N1450" s="3"/>
      <c r="O1450" s="3"/>
      <c r="P1450" s="3"/>
      <c r="Q1450" s="3"/>
      <c r="R1450" s="1"/>
      <c r="S1450" s="181" t="str">
        <f aca="false">CONCATENATE("Under Section 1(2), subject to your written consent",CHAR(10),"it is intended to build on the line of junction of the said lands a ",Form!EL74)</f>
        <v>Under Section 1(2), subject to your written consent
it is intended to build on the line of junction of the said lands a</v>
      </c>
      <c r="T1450" s="181"/>
      <c r="U1450" s="181"/>
      <c r="V1450" s="181"/>
      <c r="W1450" s="181"/>
      <c r="X1450" s="181"/>
      <c r="Y1450" s="181"/>
      <c r="Z1450" s="181"/>
      <c r="AA1450" s="181"/>
    </row>
    <row r="1451" customFormat="false" ht="14.6" hidden="false" customHeight="false" outlineLevel="0" collapsed="false">
      <c r="A1451" s="1"/>
      <c r="B1451" s="3"/>
      <c r="C1451" s="3"/>
      <c r="D1451" s="3"/>
      <c r="E1451" s="3"/>
      <c r="F1451" s="3"/>
      <c r="G1451" s="3"/>
      <c r="H1451" s="3"/>
      <c r="I1451" s="3"/>
      <c r="J1451" s="3"/>
      <c r="K1451" s="3"/>
      <c r="L1451" s="3"/>
      <c r="M1451" s="3"/>
      <c r="N1451" s="3"/>
      <c r="O1451" s="3"/>
      <c r="P1451" s="3"/>
      <c r="Q1451" s="3"/>
      <c r="R1451" s="1"/>
      <c r="S1451" s="181"/>
      <c r="T1451" s="181"/>
      <c r="U1451" s="181"/>
      <c r="V1451" s="181"/>
      <c r="W1451" s="181"/>
      <c r="X1451" s="181"/>
      <c r="Y1451" s="181"/>
      <c r="Z1451" s="181"/>
      <c r="AA1451" s="181"/>
    </row>
    <row r="1452" customFormat="false" ht="14.6" hidden="false" customHeight="false" outlineLevel="0" collapsed="false">
      <c r="A1452" s="157" t="s">
        <v>366</v>
      </c>
      <c r="B1452" s="157"/>
      <c r="C1452" s="3"/>
      <c r="D1452" s="3"/>
      <c r="E1452" s="3"/>
      <c r="F1452" s="3"/>
      <c r="G1452" s="3"/>
      <c r="H1452" s="3"/>
      <c r="I1452" s="3"/>
      <c r="J1452" s="3"/>
      <c r="K1452" s="3"/>
      <c r="L1452" s="3"/>
      <c r="M1452" s="3"/>
      <c r="N1452" s="3"/>
      <c r="O1452" s="3"/>
      <c r="P1452" s="3"/>
      <c r="Q1452" s="150" t="str">
        <f aca="false">IF(A1454="","",", ")</f>
        <v/>
      </c>
      <c r="R1452" s="1"/>
    </row>
    <row r="1453" customFormat="false" ht="14.6" hidden="false" customHeight="false" outlineLevel="0" collapsed="false">
      <c r="A1453" s="3" t="s">
        <v>25</v>
      </c>
      <c r="B1453" s="3" t="s">
        <v>26</v>
      </c>
      <c r="C1453" s="3" t="s">
        <v>27</v>
      </c>
      <c r="D1453" s="3" t="s">
        <v>28</v>
      </c>
      <c r="E1453" s="3" t="s">
        <v>29</v>
      </c>
      <c r="F1453" s="3" t="s">
        <v>30</v>
      </c>
      <c r="G1453" s="3" t="s">
        <v>31</v>
      </c>
      <c r="H1453" s="3"/>
      <c r="I1453" s="3" t="s">
        <v>359</v>
      </c>
      <c r="J1453" s="3"/>
      <c r="K1453" s="3"/>
      <c r="L1453" s="3"/>
      <c r="M1453" s="3"/>
      <c r="N1453" s="3"/>
      <c r="O1453" s="3"/>
      <c r="P1453" s="3"/>
      <c r="Q1453" s="3"/>
      <c r="R1453" s="1"/>
      <c r="S1453" s="150" t="s">
        <v>316</v>
      </c>
      <c r="T1453" s="150"/>
    </row>
    <row r="1454" customFormat="false" ht="15" hidden="false" customHeight="true" outlineLevel="0" collapsed="false">
      <c r="A1454" s="39" t="str">
        <f aca="true">IF(OFFSET(INDIRECT(A1430),17,0,1,1)="","",CONCATENATE((OFFSET(INDIRECT(A1430),17,0,1,1)),", "))</f>
        <v/>
      </c>
      <c r="B1454" s="39" t="str">
        <f aca="true">IF(OFFSET(INDIRECT(A1430),17,1,1,1)="","",OFFSET(INDIRECT(A1430),17,1,1,1))</f>
        <v/>
      </c>
      <c r="C1454" s="39" t="str">
        <f aca="true">IF(OFFSET(INDIRECT(A1430),17,2,1,1)="","",CONCATENATE(" ",(OFFSET(INDIRECT(A1430),17,2,1,1)),", "))</f>
        <v/>
      </c>
      <c r="D1454" s="39" t="str">
        <f aca="true">IF(OFFSET(INDIRECT(A1430),17,3,1,1)="","",CONCATENATE((OFFSET(INDIRECT(A1430),17,3,1,1)),", "))</f>
        <v/>
      </c>
      <c r="E1454" s="39" t="str">
        <f aca="true">IF(OFFSET(INDIRECT(A1430),17,4,1,1)="","",CONCATENATE((OFFSET(INDIRECT(A1430),17,4,1,1)),", "))</f>
        <v/>
      </c>
      <c r="F1454" s="39" t="str">
        <f aca="true">IF(OFFSET(INDIRECT(A1430),17,5,1,1)="","",CONCATENATE((OFFSET(INDIRECT(A1430),17,5,1,1)),", "))</f>
        <v/>
      </c>
      <c r="G1454" s="39" t="str">
        <f aca="true">IF(OFFSET(INDIRECT(A1430),17,6,1,1)="","",OFFSET(INDIRECT(A1430),17,6,1,1))</f>
        <v/>
      </c>
      <c r="H1454" s="3"/>
      <c r="I1454" s="171" t="str">
        <f aca="false">CONCATENATE(IF(A1454="","",A1454),IF(B1454="","",B1454),IF(C1454="","",C1454),IF(D1454="","",D1454),IF(E1454="","",E1454),IF(F1454="","",F1454),IF(G1454="","",G1454))</f>
        <v/>
      </c>
      <c r="J1454" s="171"/>
      <c r="K1454" s="171"/>
      <c r="L1454" s="171"/>
      <c r="M1454" s="171"/>
      <c r="N1454" s="171"/>
      <c r="O1454" s="171"/>
      <c r="P1454" s="113"/>
      <c r="Q1454" s="113"/>
      <c r="R1454" s="1"/>
      <c r="S1454" s="181" t="str">
        <f aca="false">CONCATENATE("Under Section 1(5)",CHAR(10),"it is intended to build on the line of junction of the said lands a wall wholly on ",$H$12," land.")</f>
        <v>Under Section 1(5)
it is intended to build on the line of junction of the said lands a wall wholly on our land.</v>
      </c>
      <c r="T1454" s="181"/>
      <c r="U1454" s="181"/>
      <c r="V1454" s="181"/>
      <c r="W1454" s="181"/>
      <c r="X1454" s="181"/>
      <c r="Y1454" s="181"/>
      <c r="Z1454" s="181"/>
      <c r="AA1454" s="181"/>
    </row>
    <row r="1455" customFormat="false" ht="14.6" hidden="false" customHeight="false" outlineLevel="0" collapsed="false">
      <c r="A1455" s="39" t="str">
        <f aca="true">IF(OFFSET(INDIRECT(A1430),17,0,1,1)="","",OFFSET(INDIRECT(A1430),17,0,1,1))</f>
        <v/>
      </c>
      <c r="B1455" s="39" t="str">
        <f aca="true">IF(OFFSET(INDIRECT(A1430),17,1,1,1)="","",OFFSET(INDIRECT(A1430),17,1,1,1))</f>
        <v/>
      </c>
      <c r="C1455" s="39" t="str">
        <f aca="true">IF(OFFSET(INDIRECT(A1430),17,2,1,1)="","",CONCATENATE(" ",(OFFSET(INDIRECT(A1430),17,2,1,1))))</f>
        <v/>
      </c>
      <c r="D1455" s="39" t="str">
        <f aca="true">IF(OFFSET(INDIRECT(A1430),17,3,1,1)="","",OFFSET(INDIRECT(A1430),17,3,1,1))</f>
        <v/>
      </c>
      <c r="E1455" s="39" t="str">
        <f aca="true">IF(OFFSET(INDIRECT(A1430),17,4,1,1)="","",OFFSET(INDIRECT(A1430),17,4,1,1))</f>
        <v/>
      </c>
      <c r="F1455" s="39" t="str">
        <f aca="true">IF(OFFSET(INDIRECT(A1430),17,5,1,1)="","",OFFSET(INDIRECT(A1430),17,5,1,1))</f>
        <v/>
      </c>
      <c r="G1455" s="39" t="str">
        <f aca="true">IF(OFFSET(INDIRECT(A1430),17,6,1,1)="","",OFFSET(INDIRECT(A1430),17,6,1,1))</f>
        <v/>
      </c>
      <c r="H1455" s="3"/>
      <c r="I1455" s="3"/>
      <c r="J1455" s="3"/>
      <c r="K1455" s="3"/>
      <c r="L1455" s="174"/>
      <c r="M1455" s="174"/>
      <c r="N1455" s="3"/>
      <c r="O1455" s="3"/>
      <c r="P1455" s="3"/>
      <c r="Q1455" s="3"/>
      <c r="R1455" s="1"/>
      <c r="S1455" s="181"/>
      <c r="T1455" s="181"/>
      <c r="U1455" s="181"/>
      <c r="V1455" s="181"/>
      <c r="W1455" s="181"/>
      <c r="X1455" s="181"/>
      <c r="Y1455" s="181"/>
      <c r="Z1455" s="181"/>
      <c r="AA1455" s="181"/>
    </row>
    <row r="1456" customFormat="false" ht="14.6" hidden="false" customHeight="false" outlineLevel="0" collapsed="false">
      <c r="A1456" s="3"/>
      <c r="B1456" s="3"/>
      <c r="C1456" s="3"/>
      <c r="D1456" s="3"/>
      <c r="E1456" s="3"/>
      <c r="F1456" s="3"/>
      <c r="G1456" s="3"/>
      <c r="H1456" s="3"/>
      <c r="I1456" s="3" t="s">
        <v>360</v>
      </c>
      <c r="J1456" s="3"/>
      <c r="K1456" s="3"/>
      <c r="L1456" s="174"/>
      <c r="M1456" s="174"/>
      <c r="N1456" s="3"/>
      <c r="O1456" s="3"/>
      <c r="P1456" s="3"/>
      <c r="Q1456" s="3"/>
      <c r="R1456" s="1"/>
    </row>
    <row r="1457" customFormat="false" ht="15" hidden="false" customHeight="true" outlineLevel="0" collapsed="false">
      <c r="A1457" s="3"/>
      <c r="B1457" s="3"/>
      <c r="C1457" s="3"/>
      <c r="D1457" s="3"/>
      <c r="E1457" s="3"/>
      <c r="F1457" s="3"/>
      <c r="G1457" s="3"/>
      <c r="H1457" s="3"/>
      <c r="I1457" s="176" t="str">
        <f aca="false">CONCATENATE(IF(A1455="","",A1455),IF(A1455="","",CHAR(10)),IF(B1455="","",B1455),IF(C1455="","",C1455),IF(C1455="","",CHAR(10)),IF(D1455="","",D1455),IF(D1455="","",CHAR(10)),IF(E1455="","",E1455),IF(E1455="","",CHAR(10)),IF(F1455="","",F1455),IF(F1455="","",CHAR(10)),IF(G1455="","",G1455))</f>
        <v/>
      </c>
      <c r="J1457" s="176"/>
      <c r="K1457" s="176"/>
      <c r="L1457" s="174"/>
      <c r="M1457" s="174"/>
      <c r="N1457" s="3"/>
      <c r="O1457" s="3"/>
      <c r="P1457" s="3"/>
      <c r="Q1457" s="3"/>
      <c r="R1457" s="1"/>
      <c r="S1457" s="150" t="s">
        <v>367</v>
      </c>
      <c r="T1457" s="150"/>
      <c r="U1457" s="150"/>
    </row>
    <row r="1458" customFormat="false" ht="15" hidden="false" customHeight="true" outlineLevel="0" collapsed="false">
      <c r="A1458" s="3"/>
      <c r="B1458" s="3"/>
      <c r="C1458" s="3"/>
      <c r="D1458" s="3"/>
      <c r="E1458" s="3"/>
      <c r="F1458" s="3"/>
      <c r="G1458" s="3"/>
      <c r="H1458" s="3"/>
      <c r="I1458" s="176"/>
      <c r="J1458" s="176"/>
      <c r="K1458" s="176"/>
      <c r="L1458" s="174"/>
      <c r="M1458" s="174"/>
      <c r="N1458" s="3"/>
      <c r="O1458" s="3"/>
      <c r="P1458" s="3"/>
      <c r="Q1458" s="3"/>
      <c r="R1458" s="1"/>
      <c r="S1458" s="182" t="str">
        <f aca="false">CONCATENATE(S1450,CHAR(10),CHAR(10),S1454)</f>
        <v>Under Section 1(2), subject to your written consent
it is intended to build on the line of junction of the said lands a 
Under Section 1(5)
it is intended to build on the line of junction of the said lands a wall wholly on our land.</v>
      </c>
      <c r="T1458" s="182"/>
      <c r="U1458" s="182"/>
      <c r="V1458" s="182"/>
      <c r="W1458" s="182"/>
      <c r="X1458" s="182"/>
      <c r="Y1458" s="182"/>
      <c r="Z1458" s="182"/>
      <c r="AA1458" s="182"/>
    </row>
    <row r="1459" customFormat="false" ht="14.6" hidden="false" customHeight="false" outlineLevel="0" collapsed="false">
      <c r="A1459" s="3"/>
      <c r="B1459" s="3"/>
      <c r="C1459" s="3"/>
      <c r="D1459" s="3"/>
      <c r="E1459" s="3"/>
      <c r="F1459" s="3"/>
      <c r="G1459" s="3"/>
      <c r="H1459" s="3"/>
      <c r="I1459" s="176"/>
      <c r="J1459" s="176"/>
      <c r="K1459" s="176"/>
      <c r="L1459" s="174"/>
      <c r="M1459" s="174"/>
      <c r="N1459" s="3"/>
      <c r="O1459" s="3"/>
      <c r="P1459" s="3"/>
      <c r="Q1459" s="3"/>
      <c r="R1459" s="1"/>
      <c r="S1459" s="182"/>
      <c r="T1459" s="182"/>
      <c r="U1459" s="182"/>
      <c r="V1459" s="182"/>
      <c r="W1459" s="182"/>
      <c r="X1459" s="182"/>
      <c r="Y1459" s="182"/>
      <c r="Z1459" s="182"/>
      <c r="AA1459" s="182"/>
    </row>
    <row r="1460" customFormat="false" ht="14.6" hidden="false" customHeight="false" outlineLevel="0" collapsed="false">
      <c r="A1460" s="3"/>
      <c r="B1460" s="3"/>
      <c r="C1460" s="3"/>
      <c r="D1460" s="3"/>
      <c r="E1460" s="3"/>
      <c r="F1460" s="3"/>
      <c r="G1460" s="3"/>
      <c r="H1460" s="3"/>
      <c r="I1460" s="176"/>
      <c r="J1460" s="176"/>
      <c r="K1460" s="176"/>
      <c r="L1460" s="3"/>
      <c r="M1460" s="3"/>
      <c r="N1460" s="3"/>
      <c r="O1460" s="3"/>
      <c r="P1460" s="3"/>
      <c r="Q1460" s="3"/>
      <c r="R1460" s="1"/>
      <c r="S1460" s="182"/>
      <c r="T1460" s="182"/>
      <c r="U1460" s="182"/>
      <c r="V1460" s="182"/>
      <c r="W1460" s="182"/>
      <c r="X1460" s="182"/>
      <c r="Y1460" s="182"/>
      <c r="Z1460" s="182"/>
      <c r="AA1460" s="182"/>
    </row>
    <row r="1461" customFormat="false" ht="14.6" hidden="false" customHeight="false" outlineLevel="0" collapsed="false">
      <c r="A1461" s="3"/>
      <c r="B1461" s="3"/>
      <c r="C1461" s="3"/>
      <c r="D1461" s="3"/>
      <c r="E1461" s="3"/>
      <c r="F1461" s="3"/>
      <c r="G1461" s="3"/>
      <c r="H1461" s="3"/>
      <c r="I1461" s="176"/>
      <c r="J1461" s="176"/>
      <c r="K1461" s="176"/>
      <c r="L1461" s="3"/>
      <c r="M1461" s="3"/>
      <c r="N1461" s="3"/>
      <c r="O1461" s="3"/>
      <c r="P1461" s="3"/>
      <c r="Q1461" s="3"/>
      <c r="R1461" s="1"/>
      <c r="S1461" s="182"/>
      <c r="T1461" s="182"/>
      <c r="U1461" s="182"/>
      <c r="V1461" s="182"/>
      <c r="W1461" s="182"/>
      <c r="X1461" s="182"/>
      <c r="Y1461" s="182"/>
      <c r="Z1461" s="182"/>
      <c r="AA1461" s="182"/>
    </row>
    <row r="1462" customFormat="false" ht="14.6" hidden="false" customHeight="false" outlineLevel="0" collapsed="false">
      <c r="A1462" s="3"/>
      <c r="B1462" s="3"/>
      <c r="C1462" s="3"/>
      <c r="D1462" s="3"/>
      <c r="E1462" s="3"/>
      <c r="F1462" s="3"/>
      <c r="G1462" s="3"/>
      <c r="H1462" s="3"/>
      <c r="I1462" s="176"/>
      <c r="J1462" s="176"/>
      <c r="K1462" s="176"/>
      <c r="L1462" s="3"/>
      <c r="M1462" s="3"/>
      <c r="N1462" s="3"/>
      <c r="O1462" s="3"/>
      <c r="P1462" s="3"/>
      <c r="Q1462" s="3"/>
      <c r="R1462" s="1"/>
      <c r="S1462" s="182"/>
      <c r="T1462" s="182"/>
      <c r="U1462" s="182"/>
      <c r="V1462" s="182"/>
      <c r="W1462" s="182"/>
      <c r="X1462" s="182"/>
      <c r="Y1462" s="182"/>
      <c r="Z1462" s="182"/>
      <c r="AA1462" s="182"/>
    </row>
    <row r="1463" customFormat="false" ht="14.6" hidden="false" customHeight="false" outlineLevel="0" collapsed="false">
      <c r="A1463" s="3"/>
      <c r="B1463" s="3"/>
      <c r="C1463" s="3"/>
      <c r="D1463" s="3"/>
      <c r="E1463" s="3"/>
      <c r="F1463" s="3"/>
      <c r="G1463" s="3"/>
      <c r="H1463" s="3"/>
      <c r="I1463" s="3"/>
      <c r="J1463" s="3"/>
      <c r="K1463" s="3"/>
      <c r="L1463" s="3"/>
      <c r="M1463" s="3"/>
      <c r="N1463" s="3"/>
      <c r="O1463" s="3"/>
      <c r="P1463" s="3"/>
      <c r="Q1463" s="3"/>
      <c r="R1463" s="1"/>
    </row>
    <row r="1464" customFormat="false" ht="14.6" hidden="false" customHeight="false" outlineLevel="0" collapsed="false">
      <c r="A1464" s="157" t="s">
        <v>368</v>
      </c>
      <c r="B1464" s="157"/>
      <c r="C1464" s="3"/>
      <c r="D1464" s="3"/>
      <c r="E1464" s="3"/>
      <c r="F1464" s="3"/>
      <c r="G1464" s="3"/>
      <c r="H1464" s="3"/>
      <c r="I1464" s="3"/>
      <c r="J1464" s="3"/>
      <c r="K1464" s="3"/>
      <c r="L1464" s="3"/>
      <c r="M1464" s="3"/>
      <c r="N1464" s="3"/>
      <c r="O1464" s="3"/>
      <c r="P1464" s="3"/>
      <c r="Q1464" s="3" t="str">
        <f aca="false">IF(A1466="","",", ")</f>
        <v/>
      </c>
      <c r="R1464" s="1"/>
      <c r="S1464" s="150" t="s">
        <v>369</v>
      </c>
      <c r="T1464" s="150"/>
      <c r="U1464" s="150"/>
    </row>
    <row r="1465" customFormat="false" ht="14.6" hidden="false" customHeight="false" outlineLevel="0" collapsed="false">
      <c r="A1465" s="3" t="s">
        <v>25</v>
      </c>
      <c r="B1465" s="3" t="s">
        <v>26</v>
      </c>
      <c r="C1465" s="3" t="s">
        <v>27</v>
      </c>
      <c r="D1465" s="3" t="s">
        <v>28</v>
      </c>
      <c r="E1465" s="3" t="s">
        <v>29</v>
      </c>
      <c r="F1465" s="3" t="s">
        <v>30</v>
      </c>
      <c r="G1465" s="3" t="s">
        <v>31</v>
      </c>
      <c r="H1465" s="3"/>
      <c r="I1465" s="3" t="s">
        <v>359</v>
      </c>
      <c r="J1465" s="3"/>
      <c r="K1465" s="3"/>
      <c r="L1465" s="3"/>
      <c r="M1465" s="3"/>
      <c r="N1465" s="3"/>
      <c r="O1465" s="3"/>
      <c r="P1465" s="3"/>
      <c r="Q1465" s="3"/>
      <c r="R1465" s="1"/>
      <c r="S1465" s="182" t="str">
        <f aca="false">IF(Form!EH74="Section 1(2)",S1450,IF(Form!EH74="Section 1(5)",S1454,IF(Form!EH74="Section 1(2), Section 1(5)",S1458,"")))</f>
        <v/>
      </c>
      <c r="T1465" s="182"/>
      <c r="U1465" s="182"/>
      <c r="V1465" s="182"/>
      <c r="W1465" s="182"/>
      <c r="X1465" s="182"/>
      <c r="Y1465" s="182"/>
      <c r="Z1465" s="182"/>
      <c r="AA1465" s="182"/>
    </row>
    <row r="1466" customFormat="false" ht="15" hidden="false" customHeight="true" outlineLevel="0" collapsed="false">
      <c r="A1466" s="39" t="str">
        <f aca="false">IF(Form!$B$44="","",Form!$B$44)</f>
        <v/>
      </c>
      <c r="B1466" s="39" t="str">
        <f aca="false">IF(Form!$C$44="","",Form!$C$44)</f>
        <v/>
      </c>
      <c r="C1466" s="39" t="str">
        <f aca="false">IF(Form!$D$44="","",Form!$D$44)</f>
        <v/>
      </c>
      <c r="D1466" s="39" t="str">
        <f aca="false">IF(Form!$E$44="","",Form!$E$44)</f>
        <v/>
      </c>
      <c r="E1466" s="39" t="str">
        <f aca="false">IF(Form!$F$44="","",Form!$F$44)</f>
        <v/>
      </c>
      <c r="F1466" s="39" t="str">
        <f aca="false">IF(Form!$G$44="","",Form!$G$44)</f>
        <v/>
      </c>
      <c r="G1466" s="39" t="str">
        <f aca="false">IF(Form!$H$44="","",Form!$H$44)</f>
        <v/>
      </c>
      <c r="H1466" s="3"/>
      <c r="I1466" s="171" t="str">
        <f aca="false">CONCATENATE(IF(A1466="","",A1466),IF(B1466="","",B1466),IF(C1466="","",C1466),IF(D1466="","",D1466),IF(E1466="","",E1466),IF(F1466="","",F1466),IF(G1466="","",G1466))</f>
        <v/>
      </c>
      <c r="J1466" s="171"/>
      <c r="K1466" s="171"/>
      <c r="L1466" s="171"/>
      <c r="M1466" s="171"/>
      <c r="N1466" s="171"/>
      <c r="O1466" s="171"/>
      <c r="P1466" s="113"/>
      <c r="Q1466" s="113"/>
      <c r="R1466" s="1"/>
      <c r="S1466" s="182"/>
      <c r="T1466" s="182"/>
      <c r="U1466" s="182"/>
      <c r="V1466" s="182"/>
      <c r="W1466" s="182"/>
      <c r="X1466" s="182"/>
      <c r="Y1466" s="182"/>
      <c r="Z1466" s="182"/>
      <c r="AA1466" s="182"/>
    </row>
    <row r="1467" customFormat="false" ht="14.6" hidden="false" customHeight="false" outlineLevel="0" collapsed="false">
      <c r="A1467" s="3"/>
      <c r="B1467" s="3"/>
      <c r="C1467" s="3"/>
      <c r="D1467" s="3"/>
      <c r="E1467" s="3"/>
      <c r="F1467" s="3"/>
      <c r="G1467" s="3"/>
      <c r="H1467" s="3"/>
      <c r="I1467" s="3"/>
      <c r="J1467" s="3"/>
      <c r="K1467" s="3"/>
      <c r="L1467" s="174"/>
      <c r="M1467" s="174"/>
      <c r="N1467" s="3"/>
      <c r="O1467" s="3"/>
      <c r="P1467" s="3"/>
      <c r="Q1467" s="3"/>
      <c r="R1467" s="1"/>
      <c r="S1467" s="182"/>
      <c r="T1467" s="182"/>
      <c r="U1467" s="182"/>
      <c r="V1467" s="182"/>
      <c r="W1467" s="182"/>
      <c r="X1467" s="182"/>
      <c r="Y1467" s="182"/>
      <c r="Z1467" s="182"/>
      <c r="AA1467" s="182"/>
    </row>
    <row r="1468" customFormat="false" ht="14.6" hidden="false" customHeight="false" outlineLevel="0" collapsed="false">
      <c r="A1468" s="3"/>
      <c r="B1468" s="3"/>
      <c r="C1468" s="3"/>
      <c r="D1468" s="3"/>
      <c r="E1468" s="3"/>
      <c r="F1468" s="3"/>
      <c r="G1468" s="3"/>
      <c r="H1468" s="3"/>
      <c r="I1468" s="3" t="s">
        <v>360</v>
      </c>
      <c r="J1468" s="3"/>
      <c r="K1468" s="3"/>
      <c r="L1468" s="174"/>
      <c r="M1468" s="174"/>
      <c r="N1468" s="3"/>
      <c r="O1468" s="3"/>
      <c r="P1468" s="3"/>
      <c r="Q1468" s="3"/>
      <c r="R1468" s="1"/>
      <c r="S1468" s="182"/>
      <c r="T1468" s="182"/>
      <c r="U1468" s="182"/>
      <c r="V1468" s="182"/>
      <c r="W1468" s="182"/>
      <c r="X1468" s="182"/>
      <c r="Y1468" s="182"/>
      <c r="Z1468" s="182"/>
      <c r="AA1468" s="182"/>
    </row>
    <row r="1469" customFormat="false" ht="15" hidden="false" customHeight="true" outlineLevel="0" collapsed="false">
      <c r="A1469" s="3"/>
      <c r="B1469" s="3"/>
      <c r="C1469" s="3"/>
      <c r="D1469" s="3"/>
      <c r="E1469" s="3"/>
      <c r="F1469" s="3"/>
      <c r="G1469" s="3"/>
      <c r="H1469" s="3"/>
      <c r="I1469" s="176" t="str">
        <f aca="false">CONCATENATE(IF(A1466="","",A1466),IF(A1466="","",CHAR(10)),IF(B1466="","",B1466),IF(C1466="","",C1466),IF(C1466="","",CHAR(10)),IF(D1466="","",D1466),IF(D1466="","",CHAR(10)),IF(E1466="","",E1466),IF(E1466="","",CHAR(10)),IF(F1466="","",F1466),IF(F1466="","",CHAR(10)),IF(G1466="","",G1466))</f>
        <v/>
      </c>
      <c r="J1469" s="176"/>
      <c r="K1469" s="176"/>
      <c r="L1469" s="174"/>
      <c r="M1469" s="174"/>
      <c r="N1469" s="3"/>
      <c r="O1469" s="3"/>
      <c r="P1469" s="3"/>
      <c r="Q1469" s="3"/>
      <c r="R1469" s="1"/>
      <c r="S1469" s="182"/>
      <c r="T1469" s="182"/>
      <c r="U1469" s="182"/>
      <c r="V1469" s="182"/>
      <c r="W1469" s="182"/>
      <c r="X1469" s="182"/>
      <c r="Y1469" s="182"/>
      <c r="Z1469" s="182"/>
      <c r="AA1469" s="182"/>
    </row>
    <row r="1470" customFormat="false" ht="14.6" hidden="false" customHeight="false" outlineLevel="0" collapsed="false">
      <c r="A1470" s="3"/>
      <c r="B1470" s="3"/>
      <c r="C1470" s="3"/>
      <c r="D1470" s="3"/>
      <c r="E1470" s="3"/>
      <c r="F1470" s="3"/>
      <c r="G1470" s="3"/>
      <c r="H1470" s="3"/>
      <c r="I1470" s="176"/>
      <c r="J1470" s="176"/>
      <c r="K1470" s="176"/>
      <c r="L1470" s="174"/>
      <c r="M1470" s="174"/>
      <c r="N1470" s="3"/>
      <c r="O1470" s="3"/>
      <c r="P1470" s="3"/>
      <c r="Q1470" s="3"/>
      <c r="R1470" s="1"/>
    </row>
    <row r="1471" customFormat="false" ht="14.6" hidden="false" customHeight="false" outlineLevel="0" collapsed="false">
      <c r="A1471" s="3"/>
      <c r="B1471" s="3"/>
      <c r="C1471" s="3"/>
      <c r="D1471" s="3"/>
      <c r="E1471" s="3"/>
      <c r="F1471" s="3"/>
      <c r="G1471" s="3"/>
      <c r="H1471" s="3"/>
      <c r="I1471" s="176"/>
      <c r="J1471" s="176"/>
      <c r="K1471" s="176"/>
      <c r="L1471" s="174"/>
      <c r="M1471" s="174"/>
      <c r="N1471" s="3"/>
      <c r="O1471" s="3"/>
      <c r="P1471" s="3"/>
      <c r="Q1471" s="3"/>
      <c r="R1471" s="1"/>
      <c r="S1471" s="150" t="s">
        <v>370</v>
      </c>
      <c r="T1471" s="150"/>
      <c r="U1471" s="150"/>
      <c r="V1471" s="183" t="str">
        <f aca="true">IF(OFFSET(INDIRECT(A1430),53,5,1,1)="No","DELETE THIS PAGE WHEN MADE INTO PDF!","")</f>
        <v>DELETE THIS PAGE WHEN MADE INTO PDF!</v>
      </c>
      <c r="W1471" s="183"/>
      <c r="X1471" s="183"/>
      <c r="Y1471" s="183"/>
      <c r="Z1471" s="183"/>
      <c r="AA1471" s="183"/>
    </row>
    <row r="1472" customFormat="false" ht="14.6" hidden="false" customHeight="false" outlineLevel="0" collapsed="false">
      <c r="A1472" s="3"/>
      <c r="B1472" s="3"/>
      <c r="C1472" s="3"/>
      <c r="D1472" s="3"/>
      <c r="E1472" s="3"/>
      <c r="F1472" s="3"/>
      <c r="G1472" s="3"/>
      <c r="H1472" s="3"/>
      <c r="I1472" s="176"/>
      <c r="J1472" s="176"/>
      <c r="K1472" s="176"/>
      <c r="L1472" s="3"/>
      <c r="M1472" s="3"/>
      <c r="N1472" s="3"/>
      <c r="O1472" s="3"/>
      <c r="P1472" s="3"/>
      <c r="Q1472" s="3"/>
      <c r="R1472" s="1"/>
      <c r="S1472" s="150" t="s">
        <v>371</v>
      </c>
      <c r="T1472" s="150"/>
      <c r="U1472" s="150"/>
      <c r="V1472" s="183" t="str">
        <f aca="true">IF(OFFSET(INDIRECT(A1430),62,5,1,1)="No","DELETE THIS PAGE WHEN MADE INTO PDF!","")</f>
        <v>DELETE THIS PAGE WHEN MADE INTO PDF!</v>
      </c>
      <c r="W1472" s="183"/>
      <c r="X1472" s="183"/>
      <c r="Y1472" s="183"/>
      <c r="Z1472" s="183"/>
      <c r="AA1472" s="183"/>
    </row>
    <row r="1473" customFormat="false" ht="14.6" hidden="false" customHeight="false" outlineLevel="0" collapsed="false">
      <c r="A1473" s="3"/>
      <c r="B1473" s="3"/>
      <c r="C1473" s="3"/>
      <c r="D1473" s="3"/>
      <c r="E1473" s="3"/>
      <c r="F1473" s="3"/>
      <c r="G1473" s="3"/>
      <c r="H1473" s="3"/>
      <c r="I1473" s="176"/>
      <c r="J1473" s="176"/>
      <c r="K1473" s="176"/>
      <c r="L1473" s="3"/>
      <c r="M1473" s="3"/>
      <c r="N1473" s="3"/>
      <c r="O1473" s="3"/>
      <c r="P1473" s="3"/>
      <c r="Q1473" s="3"/>
      <c r="R1473" s="1"/>
      <c r="S1473" s="150" t="s">
        <v>372</v>
      </c>
      <c r="T1473" s="150"/>
      <c r="U1473" s="150"/>
      <c r="V1473" s="183" t="str">
        <f aca="true">IF(OFFSET(INDIRECT(A1430),82,5,1,1)="No","DELETE THIS PAGE WHEN MADE INTO PDF!","")</f>
        <v>DELETE THIS PAGE WHEN MADE INTO PDF!</v>
      </c>
      <c r="W1473" s="183"/>
      <c r="X1473" s="183"/>
      <c r="Y1473" s="183"/>
      <c r="Z1473" s="183"/>
      <c r="AA1473" s="183"/>
    </row>
    <row r="1474" customFormat="false" ht="14.6" hidden="false" customHeight="false" outlineLevel="0" collapsed="false">
      <c r="A1474" s="3"/>
      <c r="B1474" s="3"/>
      <c r="C1474" s="3"/>
      <c r="D1474" s="3"/>
      <c r="E1474" s="3"/>
      <c r="F1474" s="3"/>
      <c r="G1474" s="3"/>
      <c r="H1474" s="3"/>
      <c r="I1474" s="176"/>
      <c r="J1474" s="176"/>
      <c r="K1474" s="176"/>
      <c r="L1474" s="3"/>
      <c r="M1474" s="3"/>
      <c r="N1474" s="3"/>
      <c r="O1474" s="3"/>
      <c r="P1474" s="3"/>
      <c r="Q1474" s="3"/>
      <c r="R1474" s="1"/>
      <c r="S1474" s="39" t="str">
        <f aca="true">IF(OFFSET(INDIRECT(A1430),2,0,1,1)="","",OFFSET(INDIRECT(A1430),2,0,1,1))</f>
        <v/>
      </c>
      <c r="T1474" s="39" t="str">
        <f aca="true">IF(OFFSET(INDIRECT(A1430),2,1,1,1)="","",OFFSET(INDIRECT(A1430),2,1,1,1))</f>
        <v/>
      </c>
      <c r="U1474" s="3" t="str">
        <f aca="false">LEFT(T1474,1)</f>
        <v/>
      </c>
      <c r="V1474" s="39" t="str">
        <f aca="true">IF(OFFSET(INDIRECT(A1430),2,2,1,1)="","",OFFSET(INDIRECT(A1430),2,2,1,1))</f>
        <v/>
      </c>
      <c r="W1474" s="39" t="str">
        <f aca="true">IF(OFFSET(INDIRECT(A1430),2,3,1,1)="","",OFFSET(INDIRECT(A1430),2,3,1,1))</f>
        <v/>
      </c>
      <c r="X1474" s="3" t="str">
        <f aca="false">IF(B1433="Company",W1474,CONCATENATE(S1474,P1432," ",T1474," ",W1474))</f>
        <v>  </v>
      </c>
      <c r="Y1474" s="3"/>
      <c r="Z1474" s="3" t="str">
        <f aca="false">IF(B1433="Company",W1474,CONCATENATE(S1474," ",U1474," ",W1474))</f>
        <v>  </v>
      </c>
      <c r="AA1474" s="3"/>
      <c r="AB1474" s="3"/>
      <c r="AC1474" s="3" t="str">
        <f aca="false">IF(B1433="Company",W1474,CONCATENATE(S1474,P1432," ",U1474,P1432," ",W1474))</f>
        <v>  </v>
      </c>
      <c r="AD1474" s="3"/>
      <c r="AE1474" s="3" t="str">
        <f aca="false">IF(B1433="Company",W1474,CONCATENATE(T1474," ",V1474," ",W1474))</f>
        <v>  </v>
      </c>
      <c r="AF1474" s="3" t="str">
        <f aca="false">UPPER(AE1474)</f>
        <v>  </v>
      </c>
      <c r="AG1474" s="3"/>
      <c r="AH1474" s="3" t="str">
        <f aca="false">IF(B1433="Company",W1474,CONCATENATE(S1474,P1432," ",W1474))</f>
        <v> </v>
      </c>
      <c r="AI1474" s="3"/>
      <c r="AJ1474" s="1"/>
    </row>
    <row r="1475" customFormat="false" ht="14.6" hidden="false" customHeight="false" outlineLevel="0" collapsed="false">
      <c r="A1475" s="3"/>
      <c r="B1475" s="3"/>
      <c r="C1475" s="3"/>
      <c r="D1475" s="3"/>
      <c r="E1475" s="3"/>
      <c r="F1475" s="3"/>
      <c r="G1475" s="3"/>
      <c r="H1475" s="3"/>
      <c r="I1475" s="174"/>
      <c r="J1475" s="174"/>
      <c r="K1475" s="174"/>
      <c r="L1475" s="3"/>
      <c r="M1475" s="3"/>
      <c r="N1475" s="3"/>
      <c r="O1475" s="3"/>
      <c r="P1475" s="3"/>
      <c r="Q1475" s="3"/>
      <c r="R1475" s="1"/>
      <c r="S1475" s="39" t="str">
        <f aca="true">IF(OFFSET(INDIRECT(A1430),3,0,1,1)="","",OFFSET(INDIRECT(A1430),3,0,1,1))</f>
        <v/>
      </c>
      <c r="T1475" s="39" t="str">
        <f aca="true">IF(OFFSET(INDIRECT(A1430),3,1,1,1)="","",OFFSET(INDIRECT(A1430),3,1,1,1))</f>
        <v/>
      </c>
      <c r="U1475" s="3" t="str">
        <f aca="false">LEFT(T1475,1)</f>
        <v/>
      </c>
      <c r="V1475" s="39" t="str">
        <f aca="true">IF(OFFSET(INDIRECT(A1430),3,2,1,1)="","",OFFSET(INDIRECT(A1430),3,2,1,1))</f>
        <v/>
      </c>
      <c r="W1475" s="39" t="str">
        <f aca="true">IF(OFFSET(INDIRECT(A1430),3,3,1,1)="","",OFFSET(INDIRECT(A1430),3,3,1,1))</f>
        <v/>
      </c>
      <c r="X1475" s="3" t="str">
        <f aca="false">IF(W1475="","",CONCATENATE(S1475,P1432," ",T1475," ",W1475))</f>
        <v/>
      </c>
      <c r="Y1475" s="3"/>
      <c r="Z1475" s="3" t="str">
        <f aca="false">IF(W1475="","",CONCATENATE(" ",Q1458," ",S1475," ",U1475," ",W1475))</f>
        <v/>
      </c>
      <c r="AA1475" s="3"/>
      <c r="AB1475" s="3"/>
      <c r="AC1475" s="3" t="str">
        <f aca="false">IF(W1475="","",IF(W1476="",CONCATENATE(" ",$Q$39," ",S1475,$P$38," ",U1475,$P$38," ",W1475),CONCATENATE(", ",S1475,$P$38," ",U1475,$P$38," ",W1475)))</f>
        <v/>
      </c>
      <c r="AD1475" s="3"/>
      <c r="AE1475" s="3" t="str">
        <f aca="false">IF(W1475="","",CONCATENATE(" ",Q1433," ",T1475," ",V1475," ",W1475))</f>
        <v/>
      </c>
      <c r="AF1475" s="3" t="str">
        <f aca="false">UPPER(AE1475)</f>
        <v/>
      </c>
      <c r="AG1475" s="3"/>
      <c r="AH1475" s="3" t="str">
        <f aca="false">IF(W1475="","",IF(W1476="",CONCATENATE(" ",Q1433," ",S1475,P1432," ",W1475),CONCATENATE(", ",S1475,P1432," ",W1475)))</f>
        <v/>
      </c>
      <c r="AI1475" s="3"/>
      <c r="AJ1475" s="1"/>
    </row>
    <row r="1476" customFormat="false" ht="14.6" hidden="false" customHeight="false" outlineLevel="0" collapsed="false">
      <c r="A1476" s="157" t="s">
        <v>373</v>
      </c>
      <c r="B1476" s="157"/>
      <c r="C1476" s="3"/>
      <c r="D1476" s="3"/>
      <c r="E1476" s="3"/>
      <c r="F1476" s="3"/>
      <c r="G1476" s="3"/>
      <c r="H1476" s="3"/>
      <c r="I1476" s="3"/>
      <c r="J1476" s="3"/>
      <c r="K1476" s="3"/>
      <c r="L1476" s="3"/>
      <c r="M1476" s="3"/>
      <c r="N1476" s="3"/>
      <c r="O1476" s="3"/>
      <c r="P1476" s="3"/>
      <c r="Q1476" s="3" t="str">
        <f aca="false">IF(A1478="","",", ")</f>
        <v/>
      </c>
      <c r="R1476" s="1"/>
      <c r="S1476" s="39" t="str">
        <f aca="true">IF(OFFSET(INDIRECT(A1430),4,0,1,1)="","",OFFSET(INDIRECT(A1430),4,0,1,1))</f>
        <v/>
      </c>
      <c r="T1476" s="39" t="str">
        <f aca="true">IF(OFFSET(INDIRECT(A1430),4,1,1,1)="","",OFFSET(INDIRECT(A1430),4,1,1,1))</f>
        <v/>
      </c>
      <c r="U1476" s="3" t="str">
        <f aca="false">LEFT(T1476,1)</f>
        <v/>
      </c>
      <c r="V1476" s="39" t="str">
        <f aca="true">IF(OFFSET(INDIRECT(A1430),4,2,1,1)="","",OFFSET(INDIRECT(A1430),4,2,1,1))</f>
        <v/>
      </c>
      <c r="W1476" s="39" t="str">
        <f aca="true">IF(OFFSET(INDIRECT(A1430),4,3,1,1)="","",OFFSET(INDIRECT(A1430),4,3,1,1))</f>
        <v/>
      </c>
      <c r="X1476" s="3" t="str">
        <f aca="false">IF(W1476="","",CONCATENATE(S1476,P1432," ",T1476," ",W1476))</f>
        <v/>
      </c>
      <c r="Y1476" s="3"/>
      <c r="Z1476" s="3" t="str">
        <f aca="false">IF(W1476="","",CONCATENATE(" ",Q1458," ",S1476," ",U1476," ",W1476))</f>
        <v/>
      </c>
      <c r="AA1476" s="3"/>
      <c r="AB1476" s="3"/>
      <c r="AC1476" s="3" t="str">
        <f aca="false">IF(W1476="","",IF(W1477="",CONCATENATE(" ",Q1433," ",S1476,P1432," ",U1476,P1432," ",W1476),CONCATENATE(", ",S1476,P1432," ",U1476,P1432," ",W1476)))</f>
        <v/>
      </c>
      <c r="AD1476" s="3"/>
      <c r="AE1476" s="3" t="str">
        <f aca="false">IF(W1476="","",CONCATENATE(" ",Q1433," ",T1476," ",V1476," ",W1476))</f>
        <v/>
      </c>
      <c r="AF1476" s="3" t="str">
        <f aca="false">UPPER(AE1476)</f>
        <v/>
      </c>
      <c r="AG1476" s="3"/>
      <c r="AH1476" s="3" t="str">
        <f aca="false">IF(W1476="","",IF(W1477="",CONCATENATE(" ",Q1433," ",S1476,P1432," ",W1476),CONCATENATE(", ",S1476,P1432," ",W1476)))</f>
        <v/>
      </c>
      <c r="AI1476" s="3"/>
      <c r="AJ1476" s="1"/>
    </row>
    <row r="1477" customFormat="false" ht="14.6" hidden="false" customHeight="false" outlineLevel="0" collapsed="false">
      <c r="A1477" s="3" t="s">
        <v>25</v>
      </c>
      <c r="B1477" s="3" t="s">
        <v>26</v>
      </c>
      <c r="C1477" s="3" t="s">
        <v>27</v>
      </c>
      <c r="D1477" s="3" t="s">
        <v>28</v>
      </c>
      <c r="E1477" s="3" t="s">
        <v>29</v>
      </c>
      <c r="F1477" s="3" t="s">
        <v>30</v>
      </c>
      <c r="G1477" s="3" t="s">
        <v>31</v>
      </c>
      <c r="H1477" s="3"/>
      <c r="I1477" s="3" t="s">
        <v>359</v>
      </c>
      <c r="J1477" s="3"/>
      <c r="K1477" s="3"/>
      <c r="L1477" s="3"/>
      <c r="M1477" s="3"/>
      <c r="N1477" s="3"/>
      <c r="O1477" s="3"/>
      <c r="P1477" s="3"/>
      <c r="Q1477" s="3"/>
      <c r="R1477" s="1"/>
      <c r="S1477" s="39" t="str">
        <f aca="true">IF(OFFSET(INDIRECT(A1430),5,0,1,1)="","",OFFSET(INDIRECT(A1430),5,0,1,1))</f>
        <v/>
      </c>
      <c r="T1477" s="39" t="str">
        <f aca="true">IF(OFFSET(INDIRECT(A1430),5,1,1,1)="","",OFFSET(INDIRECT(A1430),5,1,1,1))</f>
        <v/>
      </c>
      <c r="U1477" s="3" t="str">
        <f aca="false">LEFT(T1477,1)</f>
        <v/>
      </c>
      <c r="V1477" s="39" t="str">
        <f aca="true">IF(OFFSET(INDIRECT(A1430),5,2,1,1)="","",OFFSET(INDIRECT(A1430),5,2,1,1))</f>
        <v/>
      </c>
      <c r="W1477" s="39" t="str">
        <f aca="true">IF(OFFSET(INDIRECT(A1430),5,3,1,1)="","",OFFSET(INDIRECT(A1430),5,3,1,1))</f>
        <v/>
      </c>
      <c r="X1477" s="3" t="str">
        <f aca="false">IF(W1477="","",CONCATENATE(S1477,P1432," ",T1477," ",W1477))</f>
        <v/>
      </c>
      <c r="Y1477" s="3"/>
      <c r="Z1477" s="3" t="str">
        <f aca="false">IF(W1477="","",CONCATENATE(" ",Q1458," ",S1477," ",U1477," ",W1477))</f>
        <v/>
      </c>
      <c r="AA1477" s="3"/>
      <c r="AB1477" s="3"/>
      <c r="AC1477" s="3" t="str">
        <f aca="false">IF(W1477="","",IF(W1478="",CONCATENATE(" ",Q1433," ",S1477,P1432," ",U1477,P1432," ",W1477),CONCATENATE(", ",S1477,P1432," ",U1477,P1432," ",W1477)))</f>
        <v/>
      </c>
      <c r="AD1477" s="3"/>
      <c r="AE1477" s="3" t="str">
        <f aca="false">IF(W1477="","",CONCATENATE(" ",Q1433," ",T1477," ",V1477," ",W1477))</f>
        <v/>
      </c>
      <c r="AF1477" s="3" t="str">
        <f aca="false">UPPER(AE1477)</f>
        <v/>
      </c>
      <c r="AG1477" s="3"/>
      <c r="AH1477" s="3" t="str">
        <f aca="false">IF(W1477="","",IF(W1478="",CONCATENATE(" ",Q1433," ",S1477,P1432," ",W1477),CONCATENATE(", ",S1477,P1432," ",W1477)))</f>
        <v/>
      </c>
      <c r="AI1477" s="3"/>
      <c r="AJ1477" s="1"/>
    </row>
    <row r="1478" customFormat="false" ht="15" hidden="false" customHeight="true" outlineLevel="0" collapsed="false">
      <c r="A1478" s="39" t="str">
        <f aca="false">IF(Form!$B$61="","",Form!$B$61)</f>
        <v/>
      </c>
      <c r="B1478" s="39" t="str">
        <f aca="false">IF(Form!$C$61="","",Form!$C$61)</f>
        <v/>
      </c>
      <c r="C1478" s="39" t="str">
        <f aca="false">IF(Form!$D$61="","",Form!$D$61)</f>
        <v/>
      </c>
      <c r="D1478" s="39" t="str">
        <f aca="false">IF(Form!$E$61="","",Form!$E$61)</f>
        <v/>
      </c>
      <c r="E1478" s="39" t="str">
        <f aca="false">IF(Form!$F$61="","",Form!$F$61)</f>
        <v/>
      </c>
      <c r="F1478" s="39" t="str">
        <f aca="false">IF(Form!$G$61="","",Form!$G$61)</f>
        <v/>
      </c>
      <c r="G1478" s="39" t="str">
        <f aca="false">IF(Form!$H$61="","",Form!$H$61)</f>
        <v/>
      </c>
      <c r="H1478" s="3"/>
      <c r="I1478" s="171" t="str">
        <f aca="false">CONCATENATE(IF(A1478="","",A1478),IF(B1478="","",B1478),IF(C1478="","",C1478),IF(D1478="","",D1478),IF(E1478="","",E1478),IF(F1478="","",F1478),IF(G1478="","",G1478))</f>
        <v/>
      </c>
      <c r="J1478" s="171"/>
      <c r="K1478" s="171"/>
      <c r="L1478" s="171"/>
      <c r="M1478" s="171"/>
      <c r="N1478" s="171"/>
      <c r="O1478" s="171"/>
      <c r="P1478" s="113"/>
      <c r="Q1478" s="113"/>
      <c r="R1478" s="1"/>
      <c r="S1478" s="39" t="str">
        <f aca="true">IF(OFFSET(INDIRECT(A1430),6,0,1,1)="","",OFFSET(INDIRECT(A1430),6,0,1,1))</f>
        <v/>
      </c>
      <c r="T1478" s="39" t="str">
        <f aca="true">IF(OFFSET(INDIRECT(A1430),6,1,1,1)="","",OFFSET(INDIRECT(A1430),6,1,1,1))</f>
        <v/>
      </c>
      <c r="U1478" s="3" t="str">
        <f aca="false">LEFT(T1478,1)</f>
        <v/>
      </c>
      <c r="V1478" s="39" t="str">
        <f aca="true">IF(OFFSET(INDIRECT(A1430),6,2,1,1)="","",OFFSET(INDIRECT(A1430),6,2,1,1))</f>
        <v/>
      </c>
      <c r="W1478" s="39" t="str">
        <f aca="true">IF(OFFSET(INDIRECT(A1430),6,3,1,1)="","",OFFSET(INDIRECT(A1430),6,3,1,1))</f>
        <v/>
      </c>
      <c r="X1478" s="3" t="str">
        <f aca="false">IF(W1478="","",CONCATENATE(S1478,P1432," ",T1478," ",W1478))</f>
        <v/>
      </c>
      <c r="Y1478" s="3"/>
      <c r="Z1478" s="3" t="str">
        <f aca="false">IF(W1478="","",CONCATENATE(" ",Q1458," ",S1478," ",U1478," ",W1478))</f>
        <v/>
      </c>
      <c r="AA1478" s="3"/>
      <c r="AB1478" s="3"/>
      <c r="AC1478" s="3" t="str">
        <f aca="false">IF(W1478="","",IF(W1479="",CONCATENATE(" ",Q1433," ",S1478,P1432," ",U1478,P1432," ",W1478),CONCATENATE(", ",S1478,P1432," ",U1478,P1432," ",W1478)))</f>
        <v/>
      </c>
      <c r="AD1478" s="3"/>
      <c r="AE1478" s="3" t="str">
        <f aca="false">IF(W1478="","",CONCATENATE(" ",Q1433," ",T1478," ",V1478," ",W1478))</f>
        <v/>
      </c>
      <c r="AF1478" s="3" t="str">
        <f aca="false">UPPER(AE1478)</f>
        <v/>
      </c>
      <c r="AG1478" s="3"/>
      <c r="AH1478" s="3" t="str">
        <f aca="false">IF(W1478="","",IF(W1479="",CONCATENATE(" ",Q1433," ",S1478,P1432," ",W1478),CONCATENATE(", ",S1478,P1432," ",W1478)))</f>
        <v/>
      </c>
      <c r="AI1478" s="3"/>
      <c r="AJ1478" s="1"/>
    </row>
    <row r="1479" customFormat="false" ht="14.6" hidden="false" customHeight="false" outlineLevel="0" collapsed="false">
      <c r="A1479" s="3"/>
      <c r="B1479" s="3"/>
      <c r="C1479" s="3"/>
      <c r="D1479" s="3"/>
      <c r="E1479" s="3"/>
      <c r="F1479" s="3"/>
      <c r="G1479" s="3"/>
      <c r="H1479" s="3"/>
      <c r="I1479" s="3"/>
      <c r="J1479" s="3"/>
      <c r="K1479" s="3"/>
      <c r="L1479" s="174"/>
      <c r="M1479" s="174"/>
      <c r="N1479" s="3"/>
      <c r="O1479" s="3"/>
      <c r="P1479" s="3"/>
      <c r="Q1479" s="3"/>
      <c r="R1479" s="1"/>
      <c r="S1479" s="184" t="str">
        <f aca="true">IF(OFFSET(INDIRECT(A1430),55,0,1,1)="","",OFFSET(INDIRECT(A1430),55,0,1,1))</f>
        <v/>
      </c>
      <c r="T1479" s="184"/>
    </row>
    <row r="1480" customFormat="false" ht="14.6" hidden="false" customHeight="false" outlineLevel="0" collapsed="false">
      <c r="A1480" s="3"/>
      <c r="B1480" s="3"/>
      <c r="C1480" s="3"/>
      <c r="D1480" s="3"/>
      <c r="E1480" s="3"/>
      <c r="F1480" s="3"/>
      <c r="G1480" s="3"/>
      <c r="H1480" s="3"/>
      <c r="I1480" s="3" t="s">
        <v>360</v>
      </c>
      <c r="J1480" s="3"/>
      <c r="K1480" s="3"/>
      <c r="L1480" s="174"/>
      <c r="M1480" s="174"/>
      <c r="N1480" s="3"/>
      <c r="O1480" s="3"/>
      <c r="P1480" s="3"/>
      <c r="Q1480" s="3"/>
      <c r="R1480" s="1"/>
      <c r="S1480" s="184" t="str">
        <f aca="true">IF(OFFSET(INDIRECT(A1430),63,3,1,1)="","",OFFSET(INDIRECT(A1430),63,3,1,1))</f>
        <v/>
      </c>
      <c r="T1480" s="184"/>
    </row>
    <row r="1481" customFormat="false" ht="15" hidden="false" customHeight="true" outlineLevel="0" collapsed="false">
      <c r="A1481" s="3"/>
      <c r="B1481" s="3"/>
      <c r="C1481" s="3"/>
      <c r="D1481" s="3"/>
      <c r="E1481" s="3"/>
      <c r="F1481" s="3"/>
      <c r="G1481" s="3"/>
      <c r="H1481" s="3"/>
      <c r="I1481" s="176" t="str">
        <f aca="false">CONCATENATE(IF(A1478="","",A1478),IF(A1478="","",CHAR(10)),IF(B1478="","",B1478),IF(C1478="","",C1478),IF(C1478="","",CHAR(10)),IF(D1478="","",D1478),IF(D1478="","",CHAR(10)),IF(E1478="","",E1478),IF(E1478="","",CHAR(10)),IF(F1478="","",F1478),IF(F1478="","",CHAR(10)),IF(G1478="","",G1478))</f>
        <v/>
      </c>
      <c r="J1481" s="176"/>
      <c r="K1481" s="176"/>
      <c r="L1481" s="174"/>
      <c r="M1481" s="174"/>
      <c r="N1481" s="3"/>
      <c r="O1481" s="3"/>
      <c r="P1481" s="3"/>
      <c r="Q1481" s="3"/>
      <c r="R1481" s="1"/>
      <c r="S1481" s="184" t="str">
        <f aca="true">IF(OFFSET(INDIRECT(A1430),83,5,1,1)="","",OFFSET(INDIRECT(A1430),83,5,1,1))</f>
        <v/>
      </c>
      <c r="T1481" s="184"/>
    </row>
    <row r="1482" customFormat="false" ht="14.6" hidden="false" customHeight="false" outlineLevel="0" collapsed="false">
      <c r="A1482" s="3"/>
      <c r="B1482" s="3"/>
      <c r="C1482" s="3"/>
      <c r="D1482" s="3"/>
      <c r="E1482" s="3"/>
      <c r="F1482" s="3"/>
      <c r="G1482" s="3"/>
      <c r="H1482" s="3"/>
      <c r="I1482" s="176"/>
      <c r="J1482" s="176"/>
      <c r="K1482" s="176"/>
      <c r="L1482" s="174"/>
      <c r="M1482" s="174"/>
      <c r="N1482" s="3"/>
      <c r="O1482" s="3"/>
      <c r="P1482" s="3"/>
      <c r="Q1482" s="3"/>
      <c r="R1482" s="1"/>
      <c r="S1482" s="184"/>
      <c r="T1482" s="184"/>
    </row>
    <row r="1483" customFormat="false" ht="14.6" hidden="false" customHeight="false" outlineLevel="0" collapsed="false">
      <c r="A1483" s="3"/>
      <c r="B1483" s="3"/>
      <c r="C1483" s="3"/>
      <c r="D1483" s="3"/>
      <c r="E1483" s="3"/>
      <c r="F1483" s="3"/>
      <c r="G1483" s="3"/>
      <c r="H1483" s="3"/>
      <c r="I1483" s="176"/>
      <c r="J1483" s="176"/>
      <c r="K1483" s="176"/>
      <c r="L1483" s="174"/>
      <c r="M1483" s="174"/>
      <c r="N1483" s="3"/>
      <c r="O1483" s="3"/>
      <c r="P1483" s="3"/>
      <c r="Q1483" s="3"/>
      <c r="R1483" s="1"/>
      <c r="S1483" s="185" t="str">
        <f aca="false">CONCATENATE(IF(S1479="","",CONCATENATE(S1479,", ")),IF(S1480="","",CONCATENATE(S1480,", ")),IF(S1481="","",CONCATENATE(S1481,", ")))</f>
        <v/>
      </c>
      <c r="T1483" s="185"/>
      <c r="U1483" s="185"/>
      <c r="V1483" s="185"/>
      <c r="W1483" s="185"/>
      <c r="X1483" s="185"/>
    </row>
    <row r="1484" customFormat="false" ht="14.6" hidden="false" customHeight="false" outlineLevel="0" collapsed="false">
      <c r="A1484" s="3"/>
      <c r="B1484" s="3"/>
      <c r="C1484" s="3"/>
      <c r="D1484" s="3"/>
      <c r="E1484" s="3"/>
      <c r="F1484" s="3"/>
      <c r="G1484" s="3"/>
      <c r="H1484" s="3"/>
      <c r="I1484" s="176"/>
      <c r="J1484" s="176"/>
      <c r="K1484" s="176"/>
      <c r="L1484" s="3"/>
      <c r="M1484" s="3"/>
      <c r="N1484" s="3"/>
      <c r="O1484" s="3"/>
      <c r="P1484" s="3"/>
      <c r="Q1484" s="3"/>
      <c r="R1484" s="1"/>
    </row>
    <row r="1485" customFormat="false" ht="14.6" hidden="false" customHeight="false" outlineLevel="0" collapsed="false">
      <c r="A1485" s="3"/>
      <c r="B1485" s="3"/>
      <c r="C1485" s="3"/>
      <c r="D1485" s="3"/>
      <c r="E1485" s="3"/>
      <c r="F1485" s="3"/>
      <c r="G1485" s="3"/>
      <c r="H1485" s="3"/>
      <c r="I1485" s="176"/>
      <c r="J1485" s="176"/>
      <c r="K1485" s="176"/>
      <c r="L1485" s="3"/>
      <c r="M1485" s="3"/>
      <c r="N1485" s="3"/>
      <c r="O1485" s="3"/>
      <c r="P1485" s="3"/>
      <c r="Q1485" s="3"/>
      <c r="R1485" s="1"/>
    </row>
    <row r="1486" customFormat="false" ht="14.6" hidden="false" customHeight="false" outlineLevel="0" collapsed="false">
      <c r="A1486" s="3"/>
      <c r="B1486" s="3"/>
      <c r="C1486" s="3"/>
      <c r="D1486" s="3"/>
      <c r="E1486" s="3"/>
      <c r="F1486" s="3"/>
      <c r="G1486" s="3"/>
      <c r="H1486" s="3"/>
      <c r="I1486" s="176"/>
      <c r="J1486" s="176"/>
      <c r="K1486" s="176"/>
      <c r="L1486" s="3"/>
      <c r="M1486" s="3"/>
      <c r="N1486" s="3"/>
      <c r="O1486" s="3"/>
      <c r="P1486" s="3"/>
      <c r="Q1486" s="3"/>
      <c r="R1486" s="1"/>
    </row>
    <row r="1487" customFormat="false" ht="14.6" hidden="false" customHeight="false" outlineLevel="0" collapsed="false">
      <c r="A1487" s="3"/>
      <c r="B1487" s="3"/>
      <c r="C1487" s="3"/>
      <c r="D1487" s="3"/>
      <c r="E1487" s="3"/>
      <c r="F1487" s="3"/>
      <c r="G1487" s="3"/>
      <c r="H1487" s="3"/>
      <c r="I1487" s="174"/>
      <c r="J1487" s="174"/>
      <c r="K1487" s="174"/>
      <c r="L1487" s="3"/>
      <c r="M1487" s="3"/>
      <c r="N1487" s="3"/>
      <c r="O1487" s="3"/>
      <c r="P1487" s="3"/>
      <c r="Q1487" s="3"/>
      <c r="R1487" s="1"/>
    </row>
    <row r="1488" customFormat="false" ht="14.6" hidden="false" customHeight="false" outlineLevel="0" collapsed="false">
      <c r="A1488" s="157" t="s">
        <v>374</v>
      </c>
      <c r="B1488" s="157"/>
      <c r="C1488" s="3"/>
      <c r="D1488" s="3"/>
      <c r="E1488" s="3"/>
      <c r="F1488" s="3"/>
      <c r="G1488" s="3"/>
      <c r="H1488" s="3"/>
      <c r="I1488" s="3"/>
      <c r="J1488" s="3"/>
      <c r="K1488" s="3"/>
      <c r="L1488" s="3"/>
      <c r="M1488" s="3"/>
      <c r="N1488" s="3"/>
      <c r="O1488" s="3"/>
      <c r="P1488" s="3"/>
      <c r="Q1488" s="3" t="str">
        <f aca="false">IF(A1490="","",", ")</f>
        <v>,</v>
      </c>
      <c r="R1488" s="1"/>
    </row>
    <row r="1489" customFormat="false" ht="14.6" hidden="false" customHeight="false" outlineLevel="0" collapsed="false">
      <c r="A1489" s="3" t="s">
        <v>25</v>
      </c>
      <c r="B1489" s="3" t="s">
        <v>26</v>
      </c>
      <c r="C1489" s="3" t="s">
        <v>27</v>
      </c>
      <c r="D1489" s="3" t="s">
        <v>28</v>
      </c>
      <c r="E1489" s="3" t="s">
        <v>29</v>
      </c>
      <c r="F1489" s="3" t="s">
        <v>30</v>
      </c>
      <c r="G1489" s="3" t="s">
        <v>31</v>
      </c>
      <c r="H1489" s="3"/>
      <c r="I1489" s="3" t="s">
        <v>359</v>
      </c>
      <c r="J1489" s="3"/>
      <c r="K1489" s="3"/>
      <c r="L1489" s="3"/>
      <c r="M1489" s="3"/>
      <c r="N1489" s="3"/>
      <c r="O1489" s="3"/>
      <c r="P1489" s="3"/>
      <c r="Q1489" s="3"/>
      <c r="R1489" s="1"/>
    </row>
    <row r="1490" customFormat="false" ht="15" hidden="false" customHeight="true" outlineLevel="0" collapsed="false">
      <c r="A1490" s="39" t="str">
        <f aca="false">IF(Form!$B$65="","",Form!$B$65)</f>
        <v>Third Surveyor</v>
      </c>
      <c r="B1490" s="39" t="str">
        <f aca="false">IF(Form!$C$65="","",Form!$C$65)</f>
        <v/>
      </c>
      <c r="C1490" s="39" t="str">
        <f aca="false">IF(Form!$D$65="","",Form!$D$65)</f>
        <v/>
      </c>
      <c r="D1490" s="39" t="str">
        <f aca="false">IF(Form!$E$65="","",Form!$E$65)</f>
        <v/>
      </c>
      <c r="E1490" s="39" t="str">
        <f aca="false">IF(Form!$F$65="","",Form!$F$65)</f>
        <v/>
      </c>
      <c r="F1490" s="39" t="str">
        <f aca="false">IF(Form!$G$65="","",Form!$G$65)</f>
        <v/>
      </c>
      <c r="G1490" s="39" t="str">
        <f aca="false">IF(Form!$H$65="","",Form!$H$65)</f>
        <v/>
      </c>
      <c r="H1490" s="3"/>
      <c r="I1490" s="171" t="str">
        <f aca="false">CONCATENATE(IF(A1490="","",A1490),IF(B1490="","",B1490),IF(C1490="","",C1490),IF(D1490="","",D1490),IF(E1490="","",E1490),IF(F1490="","",F1490),IF(G1490="","",G1490))</f>
        <v>Third Surveyor</v>
      </c>
      <c r="J1490" s="171"/>
      <c r="K1490" s="171"/>
      <c r="L1490" s="171"/>
      <c r="M1490" s="171"/>
      <c r="N1490" s="171"/>
      <c r="O1490" s="171"/>
      <c r="P1490" s="113"/>
      <c r="Q1490" s="113"/>
      <c r="R1490" s="1"/>
    </row>
    <row r="1491" customFormat="false" ht="14.6" hidden="false" customHeight="false" outlineLevel="0" collapsed="false">
      <c r="A1491" s="3"/>
      <c r="B1491" s="3"/>
      <c r="C1491" s="3"/>
      <c r="D1491" s="3"/>
      <c r="E1491" s="3"/>
      <c r="F1491" s="3"/>
      <c r="G1491" s="3"/>
      <c r="H1491" s="3"/>
      <c r="I1491" s="3"/>
      <c r="J1491" s="3"/>
      <c r="K1491" s="3"/>
      <c r="L1491" s="174"/>
      <c r="M1491" s="174"/>
      <c r="N1491" s="3"/>
      <c r="O1491" s="3"/>
      <c r="P1491" s="3"/>
      <c r="Q1491" s="3"/>
      <c r="R1491" s="1"/>
    </row>
    <row r="1492" customFormat="false" ht="14.6" hidden="false" customHeight="false" outlineLevel="0" collapsed="false">
      <c r="A1492" s="3"/>
      <c r="B1492" s="3"/>
      <c r="C1492" s="3"/>
      <c r="D1492" s="3"/>
      <c r="E1492" s="3"/>
      <c r="F1492" s="3"/>
      <c r="G1492" s="3"/>
      <c r="H1492" s="3"/>
      <c r="I1492" s="3" t="s">
        <v>360</v>
      </c>
      <c r="J1492" s="3"/>
      <c r="K1492" s="3"/>
      <c r="L1492" s="174"/>
      <c r="M1492" s="174"/>
      <c r="N1492" s="3"/>
      <c r="O1492" s="3"/>
      <c r="P1492" s="3"/>
      <c r="Q1492" s="3"/>
      <c r="R1492" s="1"/>
    </row>
    <row r="1493" customFormat="false" ht="15" hidden="false" customHeight="true" outlineLevel="0" collapsed="false">
      <c r="A1493" s="3"/>
      <c r="B1493" s="3"/>
      <c r="C1493" s="3"/>
      <c r="D1493" s="3"/>
      <c r="E1493" s="3"/>
      <c r="F1493" s="3"/>
      <c r="G1493" s="3"/>
      <c r="H1493" s="3"/>
      <c r="I1493" s="176" t="str">
        <f aca="false">CONCATENATE(IF(A1490="","",A1490),IF(A1490="","",CHAR(10)),IF(B1490="","",B1490),IF(C1490="","",C1490),IF(C1490="","",CHAR(10)),IF(D1490="","",D1490),IF(D1490="","",CHAR(10)),IF(E1490="","",E1490),IF(E1490="","",CHAR(10)),IF(F1490="","",F1490),IF(F1490="","",CHAR(10)),IF(G1490="","",G1490))</f>
        <v>Third Surveyor</v>
      </c>
      <c r="J1493" s="176"/>
      <c r="K1493" s="176"/>
      <c r="L1493" s="174"/>
      <c r="M1493" s="174"/>
      <c r="N1493" s="3"/>
      <c r="O1493" s="3"/>
      <c r="P1493" s="3"/>
      <c r="Q1493" s="3"/>
      <c r="R1493" s="1"/>
    </row>
    <row r="1494" customFormat="false" ht="14.6" hidden="false" customHeight="false" outlineLevel="0" collapsed="false">
      <c r="A1494" s="3"/>
      <c r="B1494" s="3"/>
      <c r="C1494" s="3"/>
      <c r="D1494" s="3"/>
      <c r="E1494" s="3"/>
      <c r="F1494" s="3"/>
      <c r="G1494" s="3"/>
      <c r="H1494" s="3"/>
      <c r="I1494" s="176"/>
      <c r="J1494" s="176"/>
      <c r="K1494" s="176"/>
      <c r="L1494" s="174"/>
      <c r="M1494" s="174"/>
      <c r="N1494" s="3"/>
      <c r="O1494" s="3"/>
      <c r="P1494" s="3"/>
      <c r="Q1494" s="3"/>
      <c r="R1494" s="1"/>
    </row>
    <row r="1495" customFormat="false" ht="14.6" hidden="false" customHeight="false" outlineLevel="0" collapsed="false">
      <c r="A1495" s="3"/>
      <c r="B1495" s="3"/>
      <c r="C1495" s="3"/>
      <c r="D1495" s="3"/>
      <c r="E1495" s="3"/>
      <c r="F1495" s="3"/>
      <c r="G1495" s="3"/>
      <c r="H1495" s="3"/>
      <c r="I1495" s="176"/>
      <c r="J1495" s="176"/>
      <c r="K1495" s="176"/>
      <c r="L1495" s="174"/>
      <c r="M1495" s="174"/>
      <c r="N1495" s="3"/>
      <c r="O1495" s="3"/>
      <c r="P1495" s="3"/>
      <c r="Q1495" s="3"/>
      <c r="R1495" s="1"/>
    </row>
    <row r="1496" customFormat="false" ht="14.6" hidden="false" customHeight="false" outlineLevel="0" collapsed="false">
      <c r="A1496" s="3"/>
      <c r="B1496" s="3"/>
      <c r="C1496" s="3"/>
      <c r="D1496" s="3"/>
      <c r="E1496" s="3"/>
      <c r="F1496" s="3"/>
      <c r="G1496" s="3"/>
      <c r="H1496" s="3"/>
      <c r="I1496" s="176"/>
      <c r="J1496" s="176"/>
      <c r="K1496" s="176"/>
      <c r="L1496" s="3"/>
      <c r="M1496" s="3"/>
      <c r="N1496" s="3"/>
      <c r="O1496" s="3"/>
      <c r="P1496" s="3"/>
      <c r="Q1496" s="3"/>
      <c r="R1496" s="1"/>
    </row>
    <row r="1497" customFormat="false" ht="14.6" hidden="false" customHeight="false" outlineLevel="0" collapsed="false">
      <c r="A1497" s="3"/>
      <c r="B1497" s="3"/>
      <c r="C1497" s="3"/>
      <c r="D1497" s="3"/>
      <c r="E1497" s="3"/>
      <c r="F1497" s="3"/>
      <c r="G1497" s="3"/>
      <c r="H1497" s="3"/>
      <c r="I1497" s="176"/>
      <c r="J1497" s="176"/>
      <c r="K1497" s="176"/>
      <c r="L1497" s="3"/>
      <c r="M1497" s="3"/>
      <c r="N1497" s="3"/>
      <c r="O1497" s="3"/>
      <c r="P1497" s="3"/>
      <c r="Q1497" s="3"/>
      <c r="R1497" s="1"/>
    </row>
    <row r="1498" customFormat="false" ht="14.6" hidden="false" customHeight="false" outlineLevel="0" collapsed="false">
      <c r="A1498" s="3"/>
      <c r="B1498" s="3"/>
      <c r="C1498" s="3"/>
      <c r="D1498" s="3"/>
      <c r="E1498" s="3"/>
      <c r="F1498" s="3"/>
      <c r="G1498" s="3"/>
      <c r="H1498" s="3"/>
      <c r="I1498" s="176"/>
      <c r="J1498" s="176"/>
      <c r="K1498" s="176"/>
      <c r="L1498" s="3"/>
      <c r="M1498" s="3"/>
      <c r="N1498" s="3"/>
      <c r="O1498" s="3"/>
      <c r="P1498" s="3"/>
      <c r="Q1498" s="3"/>
      <c r="R1498" s="1"/>
    </row>
    <row r="1499" customFormat="false" ht="14.6" hidden="false" customHeight="false" outlineLevel="0" collapsed="false">
      <c r="A1499" s="3"/>
      <c r="B1499" s="3"/>
      <c r="C1499" s="3"/>
      <c r="D1499" s="3"/>
      <c r="E1499" s="3"/>
      <c r="F1499" s="3"/>
      <c r="G1499" s="3"/>
      <c r="H1499" s="3"/>
      <c r="I1499" s="174"/>
      <c r="J1499" s="174"/>
      <c r="K1499" s="174"/>
      <c r="L1499" s="3"/>
      <c r="M1499" s="3"/>
      <c r="N1499" s="3"/>
      <c r="O1499" s="3"/>
      <c r="P1499" s="3"/>
      <c r="Q1499" s="3"/>
      <c r="R1499" s="1"/>
    </row>
    <row r="1500" customFormat="false" ht="14.6" hidden="false" customHeight="false" outlineLevel="0" collapsed="false">
      <c r="A1500" s="157" t="s">
        <v>375</v>
      </c>
      <c r="B1500" s="157"/>
      <c r="C1500" s="3"/>
      <c r="D1500" s="3"/>
      <c r="E1500" s="3"/>
      <c r="F1500" s="3"/>
      <c r="G1500" s="3"/>
      <c r="H1500" s="3"/>
      <c r="I1500" s="3"/>
      <c r="J1500" s="3"/>
      <c r="K1500" s="3"/>
      <c r="L1500" s="3"/>
      <c r="M1500" s="3"/>
      <c r="N1500" s="3"/>
      <c r="O1500" s="3"/>
      <c r="P1500" s="3"/>
      <c r="Q1500" s="3" t="str">
        <f aca="false">IF(A1502="","",", ")</f>
        <v>,</v>
      </c>
      <c r="R1500" s="1"/>
    </row>
    <row r="1501" customFormat="false" ht="14.6" hidden="false" customHeight="false" outlineLevel="0" collapsed="false">
      <c r="A1501" s="3" t="s">
        <v>25</v>
      </c>
      <c r="B1501" s="3" t="s">
        <v>26</v>
      </c>
      <c r="C1501" s="3" t="s">
        <v>27</v>
      </c>
      <c r="D1501" s="3" t="s">
        <v>28</v>
      </c>
      <c r="E1501" s="3" t="s">
        <v>29</v>
      </c>
      <c r="F1501" s="3" t="s">
        <v>30</v>
      </c>
      <c r="G1501" s="3" t="s">
        <v>31</v>
      </c>
      <c r="H1501" s="3"/>
      <c r="I1501" s="3" t="s">
        <v>359</v>
      </c>
      <c r="J1501" s="3"/>
      <c r="K1501" s="3"/>
      <c r="L1501" s="3"/>
      <c r="M1501" s="3"/>
      <c r="N1501" s="3"/>
      <c r="O1501" s="3"/>
      <c r="P1501" s="3"/>
      <c r="Q1501" s="3"/>
      <c r="R1501" s="1"/>
    </row>
    <row r="1502" customFormat="false" ht="15" hidden="false" customHeight="true" outlineLevel="0" collapsed="false">
      <c r="A1502" s="39" t="str">
        <f aca="false">IF(Form!$B$69="","",Form!$B$69)</f>
        <v>Company</v>
      </c>
      <c r="B1502" s="39" t="str">
        <f aca="false">IF(Form!$C$69="","",Form!$C$69)</f>
        <v>House No</v>
      </c>
      <c r="C1502" s="39" t="str">
        <f aca="false">IF(Form!$D$69="","",Form!$D$69)</f>
        <v>Road</v>
      </c>
      <c r="D1502" s="39" t="str">
        <f aca="false">IF(Form!$E$69="","",Form!$E$69)</f>
        <v>Spare</v>
      </c>
      <c r="E1502" s="39" t="str">
        <f aca="false">IF(Form!$F$69="","",Form!$F$69)</f>
        <v>Town</v>
      </c>
      <c r="F1502" s="39" t="str">
        <f aca="false">IF(Form!$G$69="","",Form!$G$69)</f>
        <v>County</v>
      </c>
      <c r="G1502" s="39" t="str">
        <f aca="false">IF(Form!$H$69="","",Form!$H$69)</f>
        <v>Post Code</v>
      </c>
      <c r="H1502" s="3"/>
      <c r="I1502" s="171" t="str">
        <f aca="false">CONCATENATE(IF(A1502="","",A1502),IF(B1502="","",B1502),IF(C1502="","",C1502),IF(D1502="","",D1502),IF(E1502="","",E1502),IF(F1502="","",F1502),IF(G1502="","",G1502))</f>
        <v>CompanyHouse NoRoadSpareTownCountyPost Code</v>
      </c>
      <c r="J1502" s="171"/>
      <c r="K1502" s="171"/>
      <c r="L1502" s="171"/>
      <c r="M1502" s="171"/>
      <c r="N1502" s="171"/>
      <c r="O1502" s="171"/>
      <c r="P1502" s="113"/>
      <c r="Q1502" s="113"/>
      <c r="R1502" s="1"/>
    </row>
    <row r="1503" customFormat="false" ht="14.6" hidden="false" customHeight="false" outlineLevel="0" collapsed="false">
      <c r="A1503" s="3"/>
      <c r="B1503" s="3"/>
      <c r="C1503" s="3"/>
      <c r="D1503" s="3"/>
      <c r="E1503" s="3"/>
      <c r="F1503" s="3"/>
      <c r="G1503" s="3"/>
      <c r="H1503" s="3"/>
      <c r="I1503" s="3"/>
      <c r="J1503" s="3"/>
      <c r="K1503" s="3"/>
      <c r="L1503" s="174"/>
      <c r="M1503" s="174"/>
      <c r="N1503" s="3"/>
      <c r="O1503" s="3"/>
      <c r="P1503" s="3"/>
      <c r="Q1503" s="3"/>
      <c r="R1503" s="1"/>
    </row>
    <row r="1504" customFormat="false" ht="14.6" hidden="false" customHeight="false" outlineLevel="0" collapsed="false">
      <c r="A1504" s="3"/>
      <c r="B1504" s="3"/>
      <c r="C1504" s="3"/>
      <c r="D1504" s="3"/>
      <c r="E1504" s="3"/>
      <c r="F1504" s="3"/>
      <c r="G1504" s="3"/>
      <c r="H1504" s="3"/>
      <c r="I1504" s="3" t="s">
        <v>360</v>
      </c>
      <c r="J1504" s="3"/>
      <c r="K1504" s="3"/>
      <c r="L1504" s="174"/>
      <c r="M1504" s="174"/>
      <c r="N1504" s="3"/>
      <c r="O1504" s="3"/>
      <c r="P1504" s="3"/>
      <c r="Q1504" s="3"/>
      <c r="R1504" s="1"/>
    </row>
    <row r="1505" customFormat="false" ht="15" hidden="false" customHeight="true" outlineLevel="0" collapsed="false">
      <c r="A1505" s="3"/>
      <c r="B1505" s="3"/>
      <c r="C1505" s="3"/>
      <c r="D1505" s="3"/>
      <c r="E1505" s="3"/>
      <c r="F1505" s="3"/>
      <c r="G1505" s="3"/>
      <c r="H1505" s="3"/>
      <c r="I1505" s="176" t="str">
        <f aca="false">CONCATENATE(IF(A1502="","",A1502),IF(A1502="","",CHAR(10)),IF(B1502="","",B1502),IF(C1502="","",C1502),IF(C1502="","",CHAR(10)),IF(D1502="","",D1502),IF(D1502="","",CHAR(10)),IF(E1502="","",E1502),IF(E1502="","",CHAR(10)),IF(F1502="","",F1502),IF(F1502="","",CHAR(10)),IF(G1502="","",G1502))</f>
        <v>Company
House NoRoad
Spare
Town
County
Post Code</v>
      </c>
      <c r="J1505" s="176"/>
      <c r="K1505" s="176"/>
      <c r="L1505" s="174"/>
      <c r="M1505" s="174"/>
      <c r="N1505" s="3"/>
      <c r="O1505" s="3"/>
      <c r="P1505" s="3"/>
      <c r="Q1505" s="3"/>
      <c r="R1505" s="1"/>
    </row>
    <row r="1506" customFormat="false" ht="14.6" hidden="false" customHeight="false" outlineLevel="0" collapsed="false">
      <c r="A1506" s="3"/>
      <c r="B1506" s="3"/>
      <c r="C1506" s="3"/>
      <c r="D1506" s="3"/>
      <c r="E1506" s="3"/>
      <c r="F1506" s="3"/>
      <c r="G1506" s="3"/>
      <c r="H1506" s="3"/>
      <c r="I1506" s="176"/>
      <c r="J1506" s="176"/>
      <c r="K1506" s="176"/>
      <c r="L1506" s="174"/>
      <c r="M1506" s="174"/>
      <c r="N1506" s="3"/>
      <c r="O1506" s="3"/>
      <c r="P1506" s="3"/>
      <c r="Q1506" s="3"/>
      <c r="R1506" s="1"/>
    </row>
    <row r="1507" customFormat="false" ht="14.6" hidden="false" customHeight="false" outlineLevel="0" collapsed="false">
      <c r="A1507" s="3"/>
      <c r="B1507" s="3"/>
      <c r="C1507" s="3"/>
      <c r="D1507" s="3"/>
      <c r="E1507" s="3"/>
      <c r="F1507" s="3"/>
      <c r="G1507" s="3"/>
      <c r="H1507" s="3"/>
      <c r="I1507" s="176"/>
      <c r="J1507" s="176"/>
      <c r="K1507" s="176"/>
      <c r="L1507" s="174"/>
      <c r="M1507" s="174"/>
      <c r="N1507" s="3"/>
      <c r="O1507" s="3"/>
      <c r="P1507" s="3"/>
      <c r="Q1507" s="3"/>
      <c r="R1507" s="1"/>
    </row>
    <row r="1508" customFormat="false" ht="14.6" hidden="false" customHeight="false" outlineLevel="0" collapsed="false">
      <c r="A1508" s="3"/>
      <c r="B1508" s="3"/>
      <c r="C1508" s="3"/>
      <c r="D1508" s="3"/>
      <c r="E1508" s="3"/>
      <c r="F1508" s="3"/>
      <c r="G1508" s="3"/>
      <c r="H1508" s="3"/>
      <c r="I1508" s="176"/>
      <c r="J1508" s="176"/>
      <c r="K1508" s="176"/>
      <c r="L1508" s="3"/>
      <c r="M1508" s="3"/>
      <c r="N1508" s="3"/>
      <c r="O1508" s="3"/>
      <c r="P1508" s="3"/>
      <c r="Q1508" s="3"/>
      <c r="R1508" s="1"/>
    </row>
    <row r="1509" customFormat="false" ht="14.6" hidden="false" customHeight="false" outlineLevel="0" collapsed="false">
      <c r="A1509" s="3"/>
      <c r="B1509" s="3"/>
      <c r="C1509" s="3"/>
      <c r="D1509" s="3"/>
      <c r="E1509" s="3"/>
      <c r="F1509" s="3"/>
      <c r="G1509" s="3"/>
      <c r="H1509" s="3"/>
      <c r="I1509" s="176"/>
      <c r="J1509" s="176"/>
      <c r="K1509" s="176"/>
      <c r="L1509" s="3"/>
      <c r="M1509" s="3"/>
      <c r="N1509" s="3"/>
      <c r="O1509" s="3"/>
      <c r="P1509" s="3"/>
      <c r="Q1509" s="3"/>
      <c r="R1509" s="1"/>
    </row>
    <row r="1510" customFormat="false" ht="14.6" hidden="false" customHeight="false" outlineLevel="0" collapsed="false">
      <c r="A1510" s="3"/>
      <c r="B1510" s="3"/>
      <c r="C1510" s="3"/>
      <c r="D1510" s="3"/>
      <c r="E1510" s="3"/>
      <c r="F1510" s="3"/>
      <c r="G1510" s="3"/>
      <c r="H1510" s="3"/>
      <c r="I1510" s="176"/>
      <c r="J1510" s="176"/>
      <c r="K1510" s="176"/>
      <c r="L1510" s="3"/>
      <c r="M1510" s="3"/>
      <c r="N1510" s="3"/>
      <c r="O1510" s="3"/>
      <c r="P1510" s="3"/>
      <c r="Q1510" s="3"/>
      <c r="R1510" s="1"/>
    </row>
    <row r="1511" customFormat="false" ht="14.6" hidden="false" customHeight="false" outlineLevel="0" collapsed="false">
      <c r="A1511" s="3"/>
      <c r="B1511" s="3"/>
      <c r="C1511" s="3"/>
      <c r="D1511" s="3"/>
      <c r="E1511" s="3"/>
      <c r="F1511" s="3"/>
      <c r="G1511" s="3"/>
      <c r="H1511" s="3"/>
      <c r="I1511" s="174"/>
      <c r="J1511" s="174"/>
      <c r="K1511" s="174"/>
      <c r="L1511" s="3"/>
      <c r="M1511" s="3"/>
      <c r="N1511" s="3"/>
      <c r="O1511" s="3"/>
      <c r="P1511" s="3"/>
      <c r="Q1511" s="3"/>
      <c r="R1511" s="1"/>
    </row>
    <row r="1512" customFormat="false" ht="15" hidden="false" customHeight="false" outlineLevel="0" collapsed="false">
      <c r="A1512" s="142" t="s">
        <v>410</v>
      </c>
    </row>
    <row r="1513" customFormat="false" ht="15" hidden="false" customHeight="false" outlineLevel="0" collapsed="false">
      <c r="A1513" s="178" t="s">
        <v>411</v>
      </c>
      <c r="B1513" s="179"/>
      <c r="C1513" s="179"/>
      <c r="D1513" s="1" t="n">
        <f aca="false">IF(B1515="Male","owner",IF(B1515="Female","owner",IF(B1515="Married","owners",IF(B1515="Plural","owners",IF(B1515="Company","owners",)))))</f>
        <v>0</v>
      </c>
      <c r="E1513" s="1"/>
      <c r="F1513" s="1"/>
      <c r="G1513" s="1"/>
      <c r="H1513" s="1"/>
      <c r="I1513" s="1" t="n">
        <f aca="false">IF(B1515="Male","him",IF(B1515="Female","her",IF(B1515="Married","them",IF(B1515="Plural","them",IF(B1515="Company","them",)))))</f>
        <v>0</v>
      </c>
      <c r="J1513" s="1" t="n">
        <f aca="false">IF(B1515="Male","chooses",IF(B1515="Female","chooses",IF(B1515="Married","choose",IF(B1515="Plural","choose",IF(B1515="Company","choose",)))))</f>
        <v>0</v>
      </c>
      <c r="K1513" s="1" t="n">
        <f aca="false">IF(B1515="Male","exercises",IF(B1515="Female","exercises",IF(B1515="Married","exercise",IF(B1515="Plural","exercise",IF(B1515="Company","exercise",)))))</f>
        <v>0</v>
      </c>
      <c r="L1513" s="1" t="n">
        <f aca="false">IF(B1515="Male","requires",IF(B1515="Female","requires",IF(B1515="Married","require",IF(B1515="Plural","require",IF(B1515="Company","require",)))))</f>
        <v>0</v>
      </c>
      <c r="M1513" s="1" t="n">
        <f aca="false">IF(B1515="Male","am",IF(B1515="Female","am",IF(B1515="Married","are",IF(B1515="Plural","are",IF(B1515="Company","are",)))))</f>
        <v>0</v>
      </c>
      <c r="N1513" s="1" t="n">
        <f aca="false">IF(B1515="Male","I",IF(B1515="Female","I",IF(B1515="Married","we",IF(B1515="Plural","we",IF(B1515="Company","we",)))))</f>
        <v>0</v>
      </c>
      <c r="O1513" s="1"/>
      <c r="P1513" s="1"/>
      <c r="Q1513" s="1"/>
      <c r="R1513" s="1"/>
      <c r="S1513" s="156" t="s">
        <v>364</v>
      </c>
      <c r="T1513" s="156"/>
      <c r="U1513" s="1" t="n">
        <f aca="false">IF(X1514="Male","his",IF(X1514="Female","her"))</f>
        <v>0</v>
      </c>
      <c r="V1513" s="1"/>
      <c r="W1513" s="1"/>
      <c r="X1513" s="1"/>
      <c r="Y1513" s="1"/>
      <c r="Z1513" s="1"/>
      <c r="AA1513" s="1"/>
      <c r="AB1513" s="1"/>
      <c r="AC1513" s="1" t="str">
        <f aca="false">IF(S1514="","",".")</f>
        <v/>
      </c>
      <c r="AD1513" s="1"/>
      <c r="AE1513" s="1"/>
      <c r="AF1513" s="1"/>
      <c r="AG1513" s="1"/>
    </row>
    <row r="1514" customFormat="false" ht="14.6" hidden="false" customHeight="false" outlineLevel="0" collapsed="false">
      <c r="A1514" s="157" t="n">
        <f aca="false">IF(B1515="Male","Adjoining Owner",IF(B1515="Female","Adjoining Owner",IF(B1515="Married","Adjoining Owners",IF(B1515="Plural","Adjoining Owners",IF(B1515="Company","Adjoining Owners",)))))</f>
        <v>0</v>
      </c>
      <c r="B1514" s="157"/>
      <c r="C1514" s="158" t="s">
        <v>165</v>
      </c>
      <c r="D1514" s="73" t="n">
        <f aca="false">A1514</f>
        <v>0</v>
      </c>
      <c r="E1514" s="73"/>
      <c r="F1514" s="73" t="str">
        <f aca="false">CONCATENATE("(",A1514,")")</f>
        <v>(0)</v>
      </c>
      <c r="G1514" s="73"/>
      <c r="H1514" s="3" t="n">
        <f aca="false">IF(B1515="Male","Owner",IF(B1515="Female","Owner",IF(B1515="Married","Owners",IF(B1515="Plural","Owners",IF(B1515="Company","Owners",)))))</f>
        <v>0</v>
      </c>
      <c r="I1514" s="3" t="n">
        <f aca="false">IF(B1515="Male","I",IF(B1515="Female","I",IF(B1515="Married","we",IF(B1515="Plural","we",IF(B1515="Company","we",)))))</f>
        <v>0</v>
      </c>
      <c r="J1514" s="3" t="n">
        <f aca="false">IF(B1515="Male","Adjoining Owner's",IF(B1515="Female","Adjoining Owner's",IF(B1515="Married","Adjoining Owners'",IF(B1515="Plural","Adjoining Owners'",IF(B1515="Company","Adjoining Owners'",)))))</f>
        <v>0</v>
      </c>
      <c r="K1514" s="3"/>
      <c r="L1514" s="3"/>
      <c r="M1514" s="3" t="n">
        <f aca="false">IF(B1515="Male","me",IF(B1515="Female","me",IF(B1515="Married","us",IF(B1515="Plural","us",IF(B1515="Company","us",)))))</f>
        <v>0</v>
      </c>
      <c r="N1514" s="3" t="n">
        <f aca="false">IF(B1515="Male","myself",IF(B1515="Female","myself",IF(B1515="Married","ourselves",IF(B1515="Plural","ourselves",IF(B1515="Company","ourselves",)))))</f>
        <v>0</v>
      </c>
      <c r="O1514" s="3" t="n">
        <f aca="false">IF(B1515="Male","is",IF(B1515="Female","is",IF(B1515="Married","are",IF(B1515="Plural","are",IF(B1515="Company","are",)))))</f>
        <v>0</v>
      </c>
      <c r="P1514" s="150" t="str">
        <f aca="false">IF(A1517="","",".")</f>
        <v/>
      </c>
      <c r="Q1514" s="3"/>
      <c r="R1514" s="1"/>
      <c r="S1514" s="159" t="str">
        <f aca="true">IF(OFFSET(INDIRECT(A1512),42,0,1,1)="","",OFFSET(INDIRECT(A1512),42,0,1,1))</f>
        <v/>
      </c>
      <c r="T1514" s="159" t="str">
        <f aca="true">IF(OFFSET(INDIRECT(A1512),42,1,1,1)="","",OFFSET(INDIRECT(A1512),42,1,1,1))</f>
        <v/>
      </c>
      <c r="U1514" s="3" t="str">
        <f aca="false">LEFT(T1514,1)</f>
        <v/>
      </c>
      <c r="V1514" s="159" t="str">
        <f aca="true">IF(OFFSET(INDIRECT(A1512),42,2,1,1)="","",OFFSET(INDIRECT(A1512),42,2,1,1))</f>
        <v/>
      </c>
      <c r="W1514" s="159" t="str">
        <f aca="true">IF(OFFSET(INDIRECT(A1512),42,3,1,1)="","",OFFSET(INDIRECT(A1512),42,3,1,1))</f>
        <v/>
      </c>
      <c r="X1514" s="159" t="str">
        <f aca="true">IF(OFFSET(INDIRECT(A1512),42,5,1,1)="","",OFFSET(INDIRECT(A1512),42,5,1,1))</f>
        <v/>
      </c>
      <c r="Y1514" s="1" t="str">
        <f aca="false">CONCATENATE(S1514,AC1513," ",T1514," ",W1514)</f>
        <v>  </v>
      </c>
      <c r="Z1514" s="1"/>
      <c r="AA1514" s="1"/>
      <c r="AB1514" s="1"/>
      <c r="AC1514" s="1"/>
      <c r="AD1514" s="1"/>
      <c r="AE1514" s="1"/>
      <c r="AF1514" s="1"/>
      <c r="AG1514" s="1"/>
    </row>
    <row r="1515" customFormat="false" ht="14.6" hidden="false" customHeight="false" outlineLevel="0" collapsed="false">
      <c r="A1515" s="161" t="s">
        <v>338</v>
      </c>
      <c r="B1515" s="39" t="str">
        <f aca="true">IF(OFFSET(INDIRECT(A1512),2,5,1,1)="","",OFFSET(INDIRECT(A1512),2,5,1,1))</f>
        <v/>
      </c>
      <c r="C1515" s="39" t="str">
        <f aca="true">IF(OFFSET(INDIRECT(A1512),5,5,1,1)="","",OFFSET(INDIRECT(A1512),5,5,1,1))</f>
        <v/>
      </c>
      <c r="D1515" s="3"/>
      <c r="E1515" s="3" t="s">
        <v>339</v>
      </c>
      <c r="F1515" s="3" t="s">
        <v>340</v>
      </c>
      <c r="G1515" s="3" t="n">
        <f aca="false">IF(B1515="Male","I",IF(B1515="Female","I",IF(B1515="Married","We",IF(B1515="Plural","We",IF(B1515="Company","We",)))))</f>
        <v>0</v>
      </c>
      <c r="H1515" s="3" t="n">
        <f aca="false">IF(B1515="Male","my",IF(B1515="Female","my",IF(B1515="Married","our",IF(B1515="Plural","our",IF(B1515="Company","our",)))))</f>
        <v>0</v>
      </c>
      <c r="I1515" s="3" t="n">
        <f aca="false">IF(B1515="Male","his",IF(B1515="Female","her",IF(B1515="Married","their",IF(B1515="Plural","their",IF(B1515="Company","their",)))))</f>
        <v>0</v>
      </c>
      <c r="J1515" s="3" t="n">
        <f aca="false">IF(B1515="Male","he",IF(B1515="Female","she",IF(B1515="Married","they",IF(B1515="Plural","they",IF(B1515="Company","they",)))))</f>
        <v>0</v>
      </c>
      <c r="K1515" s="3" t="n">
        <f aca="false">IF(B1515="Male","does",IF(B1515="Female","does",IF(B1515="Married","do",IF(B1515="Plural","do",IF(B1515="Company","do",)))))</f>
        <v>0</v>
      </c>
      <c r="L1515" s="3" t="n">
        <f aca="false">IF(B1515="Male","has",IF(B1515="Female","has",IF(B1515="Married","have",IF(B1515="Plural","have",IF(B1515="Company","have",)))))</f>
        <v>0</v>
      </c>
      <c r="M1515" s="3" t="n">
        <f aca="false">IF(B1515="Male","I am/am not",IF(B1515="Female","I am/am not",IF(B1515="Married","We are/are not",IF(B1515="Plural","We are/are not",IF(B1515="Company","We are/are not",)))))</f>
        <v>0</v>
      </c>
      <c r="N1515" s="3" t="n">
        <f aca="false">IF(B1515="Male","am/am not",IF(B1515="Female","am/am not",IF(B1515="Married","are/are not",IF(B1515="Plural","are/are not",IF(B1515="Company","are/are not",)))))</f>
        <v>0</v>
      </c>
      <c r="O1515" s="3" t="n">
        <f aca="false">IF(B1515="Male","myself",IF(B1515="Female","myself",IF(B1515="Married","ourselves",IF(B1515="Plural","ourselves",IF(B1515="Company","ourselves",)))))</f>
        <v>0</v>
      </c>
      <c r="P1515" s="150" t="str">
        <f aca="false">IF(A1518="","",".")</f>
        <v/>
      </c>
      <c r="Q1515" s="150" t="str">
        <f aca="false">IF(A1518="","","&amp;")</f>
        <v/>
      </c>
      <c r="R1515" s="1"/>
      <c r="S1515" s="159" t="str">
        <f aca="true">IF(OFFSET(INDIRECT(A1512),45,0,1,1)="","",CONCATENATE((OFFSET(INDIRECT(A1512),45,0,1,1)),", "))</f>
        <v/>
      </c>
      <c r="T1515" s="159" t="str">
        <f aca="true">IF(OFFSET(INDIRECT(A1512),45,1,1,1)="","",OFFSET(INDIRECT(A1512),45,1,1,1))</f>
        <v/>
      </c>
      <c r="U1515" s="159" t="str">
        <f aca="true">IF(OFFSET(INDIRECT(A1512),45,2,1,1)="","",CONCATENATE(" ",(OFFSET(INDIRECT(A1512),45,2,1,1)),", "))</f>
        <v/>
      </c>
      <c r="V1515" s="159" t="str">
        <f aca="true">IF(OFFSET(INDIRECT(A1512),45,3,1,1)="","",CONCATENATE((OFFSET(INDIRECT(A1512),45,3,1,1)),", "))</f>
        <v/>
      </c>
      <c r="W1515" s="159" t="str">
        <f aca="true">IF(OFFSET(INDIRECT(A1512),45,4,1,1)="","",CONCATENATE((OFFSET(INDIRECT(A1512),45,4,1,1)),", "))</f>
        <v/>
      </c>
      <c r="X1515" s="159" t="str">
        <f aca="true">IF(OFFSET(INDIRECT(A1512),45,5,1,1)="","",CONCATENATE((OFFSET(INDIRECT(A1512),45,5,1,1)),", "))</f>
        <v/>
      </c>
      <c r="Y1515" s="159" t="str">
        <f aca="true">IF(OFFSET(INDIRECT(A1512),45,6,1,1)="","",OFFSET(INDIRECT(A1512),45,6,1,1))</f>
        <v/>
      </c>
      <c r="Z1515" s="1"/>
      <c r="AA1515" s="162" t="str">
        <f aca="false">CONCATENATE(IF(S1515="","",S1515),IF(T1515="","",T1515),IF(U1515="","",U1515),IF(V1515="","",V1515),IF(W1515="","",W1515),IF(X1515="","",X1515),IF(Y1515="","",Y1515))</f>
        <v/>
      </c>
      <c r="AB1515" s="162"/>
      <c r="AC1515" s="162"/>
      <c r="AD1515" s="162"/>
      <c r="AE1515" s="162"/>
      <c r="AF1515" s="162"/>
      <c r="AG1515" s="162"/>
    </row>
    <row r="1516" customFormat="false" ht="14.6" hidden="false" customHeight="false" outlineLevel="0" collapsed="false">
      <c r="A1516" s="3" t="s">
        <v>2</v>
      </c>
      <c r="B1516" s="3" t="s">
        <v>3</v>
      </c>
      <c r="C1516" s="3" t="s">
        <v>342</v>
      </c>
      <c r="D1516" s="3" t="s">
        <v>4</v>
      </c>
      <c r="E1516" s="3" t="s">
        <v>5</v>
      </c>
      <c r="F1516" s="3" t="s">
        <v>343</v>
      </c>
      <c r="G1516" s="3"/>
      <c r="H1516" s="3"/>
      <c r="I1516" s="3"/>
      <c r="J1516" s="3"/>
      <c r="K1516" s="3" t="s">
        <v>344</v>
      </c>
      <c r="L1516" s="3"/>
      <c r="M1516" s="3" t="s">
        <v>345</v>
      </c>
      <c r="N1516" s="3" t="s">
        <v>346</v>
      </c>
      <c r="O1516" s="3"/>
      <c r="P1516" s="3"/>
      <c r="Q1516" s="3"/>
      <c r="R1516" s="1"/>
      <c r="S1516" s="159" t="str">
        <f aca="true">IF(OFFSET(INDIRECT(A1512),45,0,1,1)="","",OFFSET(INDIRECT(A1512),45,0,1,1))</f>
        <v/>
      </c>
      <c r="T1516" s="159" t="str">
        <f aca="true">IF(OFFSET(INDIRECT(A1512),45,1,1,1)="","",OFFSET(INDIRECT(A1512),45,1,1,1))</f>
        <v/>
      </c>
      <c r="U1516" s="159" t="str">
        <f aca="true">IF(OFFSET(INDIRECT(A1512),45,2,1,1)="","",CONCATENATE(" ",OFFSET(INDIRECT(A1512),45,2,1,1)))</f>
        <v/>
      </c>
      <c r="V1516" s="159" t="str">
        <f aca="true">IF(OFFSET(INDIRECT(A1512),45,3,1,1)="","",OFFSET(INDIRECT(A1512),45,3,1,1))</f>
        <v/>
      </c>
      <c r="W1516" s="159" t="str">
        <f aca="true">IF(OFFSET(INDIRECT(A1512),45,4,1,1)="","",OFFSET(INDIRECT(A1512),45,4,1,1))</f>
        <v/>
      </c>
      <c r="X1516" s="159" t="str">
        <f aca="true">IF(OFFSET(INDIRECT(A1512),45,5,1,1)="","",OFFSET(INDIRECT(A1512),45,5,1,1))</f>
        <v/>
      </c>
      <c r="Y1516" s="159" t="str">
        <f aca="true">IF(OFFSET(INDIRECT(A1512),45,6,1,1)="","",OFFSET(INDIRECT(A1512),45,6,1,1))</f>
        <v/>
      </c>
      <c r="Z1516" s="1"/>
      <c r="AA1516" s="1"/>
      <c r="AB1516" s="1"/>
      <c r="AC1516" s="1"/>
      <c r="AD1516" s="1"/>
      <c r="AE1516" s="1"/>
      <c r="AF1516" s="1"/>
      <c r="AG1516" s="1"/>
    </row>
    <row r="1517" customFormat="false" ht="15" hidden="false" customHeight="false" outlineLevel="0" collapsed="false">
      <c r="A1517" s="39" t="str">
        <f aca="true">IF(OFFSET(INDIRECT(A1512),2,0,1,1)="","",OFFSET(INDIRECT(A1512),2,0,1,1))</f>
        <v/>
      </c>
      <c r="B1517" s="39" t="str">
        <f aca="true">IF(OFFSET(INDIRECT(A1512),2,1,1,1)="","",OFFSET(INDIRECT(A1512),2,1,1,1))</f>
        <v/>
      </c>
      <c r="C1517" s="3" t="str">
        <f aca="false">LEFT(B1517,1)</f>
        <v/>
      </c>
      <c r="D1517" s="39" t="str">
        <f aca="true">IF(OFFSET(INDIRECT(A1512),2,2,1,1)="","",OFFSET(INDIRECT(A1512),2,2,1,1))</f>
        <v/>
      </c>
      <c r="E1517" s="39" t="str">
        <f aca="true">IF(OFFSET(INDIRECT(A1512),2,3,1,1)="","",OFFSET(INDIRECT(A1512),2,3,1,1))</f>
        <v/>
      </c>
      <c r="F1517" s="3" t="str">
        <f aca="false">CONCATENATE(A1517,P1514," ",B1517," ",E1517)</f>
        <v>  </v>
      </c>
      <c r="G1517" s="3"/>
      <c r="H1517" s="3" t="str">
        <f aca="false">CONCATENATE(A1517," ",C1517," ",E1517)</f>
        <v>  </v>
      </c>
      <c r="I1517" s="3"/>
      <c r="J1517" s="3"/>
      <c r="K1517" s="3" t="str">
        <f aca="false">CONCATENATE(A1517,P1514," ",C1517,P1514," ",E1517)</f>
        <v>  </v>
      </c>
      <c r="L1517" s="3"/>
      <c r="M1517" s="3" t="str">
        <f aca="false">CONCATENATE(B1517," ",D1517," ",E1517)</f>
        <v>  </v>
      </c>
      <c r="N1517" s="3" t="str">
        <f aca="false">UPPER(M1517)</f>
        <v>  </v>
      </c>
      <c r="O1517" s="3"/>
      <c r="P1517" s="3" t="str">
        <f aca="false">CONCATENATE(A1517,P1514," ",E1517)</f>
        <v> </v>
      </c>
      <c r="Q1517" s="3"/>
      <c r="R1517" s="1"/>
      <c r="S1517" s="1"/>
      <c r="T1517" s="1"/>
      <c r="U1517" s="1"/>
      <c r="V1517" s="1"/>
      <c r="W1517" s="1"/>
      <c r="X1517" s="1"/>
      <c r="Y1517" s="1"/>
      <c r="Z1517" s="1"/>
      <c r="AA1517" s="1"/>
      <c r="AB1517" s="1"/>
      <c r="AC1517" s="1"/>
      <c r="AD1517" s="1"/>
      <c r="AE1517" s="1"/>
      <c r="AF1517" s="1"/>
      <c r="AG1517" s="1"/>
    </row>
    <row r="1518" customFormat="false" ht="15" hidden="false" customHeight="false" outlineLevel="0" collapsed="false">
      <c r="A1518" s="39" t="str">
        <f aca="true">IF(OFFSET(INDIRECT(A1512),3,0,1,1)="","",OFFSET(INDIRECT(A1512),3,0,1,1))</f>
        <v/>
      </c>
      <c r="B1518" s="39" t="str">
        <f aca="true">IF(OFFSET(INDIRECT(A1512),3,1,1,1)="","",OFFSET(INDIRECT(A1512),3,1,1,1))</f>
        <v/>
      </c>
      <c r="C1518" s="3" t="str">
        <f aca="false">LEFT(B1518,1)</f>
        <v/>
      </c>
      <c r="D1518" s="39" t="str">
        <f aca="true">IF(OFFSET(INDIRECT(A1512),3,2,1,1)="","",OFFSET(INDIRECT(A1512),3,2,1,1))</f>
        <v/>
      </c>
      <c r="E1518" s="39" t="str">
        <f aca="true">IF(OFFSET(INDIRECT(A1512),3,3,1,1)="","",OFFSET(INDIRECT(A1512),3,3,1,1))</f>
        <v/>
      </c>
      <c r="F1518" s="3" t="str">
        <f aca="false">CONCATENATE(A1518,P1515," ",B1518," ",E1518)</f>
        <v>  </v>
      </c>
      <c r="G1518" s="3"/>
      <c r="H1518" s="3" t="str">
        <f aca="false">CONCATENATE(" ",Q1515," ",A1518," ",C1518," ",E1518)</f>
        <v>    </v>
      </c>
      <c r="I1518" s="3"/>
      <c r="J1518" s="3"/>
      <c r="K1518" s="3" t="str">
        <f aca="false">CONCATENATE(" ",Q1515," ",A1518,P1515," ",C1518,P1515," ",E1518)</f>
        <v>    </v>
      </c>
      <c r="L1518" s="3"/>
      <c r="M1518" s="3" t="str">
        <f aca="false">CONCATENATE(" ",Q1515," ",B1518," ",D1518," ",E1518)</f>
        <v>    </v>
      </c>
      <c r="N1518" s="3" t="str">
        <f aca="false">UPPER(M1518)</f>
        <v>    </v>
      </c>
      <c r="O1518" s="3"/>
      <c r="P1518" s="3" t="str">
        <f aca="false">CONCATENATE(" ",Q1515," ",A1518,P1515," ",E1518)</f>
        <v>   </v>
      </c>
      <c r="Q1518" s="3"/>
      <c r="R1518" s="1"/>
      <c r="S1518" s="156" t="s">
        <v>365</v>
      </c>
      <c r="T1518" s="156"/>
      <c r="U1518" s="1" t="n">
        <f aca="false">IF(X1519="Male","his",IF(X1519="Female","her"))</f>
        <v>0</v>
      </c>
      <c r="V1518" s="1"/>
      <c r="W1518" s="1"/>
      <c r="X1518" s="1"/>
      <c r="Y1518" s="1"/>
      <c r="Z1518" s="1"/>
      <c r="AA1518" s="1"/>
      <c r="AB1518" s="1"/>
      <c r="AC1518" s="1" t="str">
        <f aca="false">IF(S1519="","",".")</f>
        <v/>
      </c>
      <c r="AD1518" s="1"/>
      <c r="AE1518" s="1"/>
      <c r="AF1518" s="1"/>
      <c r="AG1518" s="1"/>
    </row>
    <row r="1519" customFormat="false" ht="14.6" hidden="false" customHeight="false" outlineLevel="0" collapsed="false">
      <c r="A1519" s="3"/>
      <c r="B1519" s="3"/>
      <c r="C1519" s="3"/>
      <c r="D1519" s="3"/>
      <c r="E1519" s="3"/>
      <c r="F1519" s="3"/>
      <c r="G1519" s="3"/>
      <c r="H1519" s="3"/>
      <c r="I1519" s="3"/>
      <c r="J1519" s="3"/>
      <c r="K1519" s="3" t="str">
        <f aca="false">CONCATENATE(A1517,P1514," &amp; ",A1518,P1515," ",C1517,P1514," ",E1517)</f>
        <v> &amp;   </v>
      </c>
      <c r="L1519" s="3"/>
      <c r="M1519" s="3"/>
      <c r="N1519" s="3"/>
      <c r="O1519" s="3"/>
      <c r="P1519" s="3" t="str">
        <f aca="false">CONCATENATE(A1517,P1514," &amp; ",A1518,P1515," ",E1517)</f>
        <v> &amp;  </v>
      </c>
      <c r="Q1519" s="3"/>
      <c r="R1519" s="1"/>
      <c r="S1519" s="180" t="str">
        <f aca="true">IF(OFFSET(INDIRECT(A1512),48,0,1,1)="","",OFFSET(INDIRECT(A1512),48,0,1,1))</f>
        <v/>
      </c>
      <c r="T1519" s="180" t="str">
        <f aca="true">IF(OFFSET(INDIRECT(A1512),48,1,1,1)="","",OFFSET(INDIRECT(A1512),48,1,1,1))</f>
        <v/>
      </c>
      <c r="U1519" s="3" t="str">
        <f aca="false">LEFT(T1519,1)</f>
        <v/>
      </c>
      <c r="V1519" s="180" t="str">
        <f aca="true">IF(OFFSET(INDIRECT(A1512),48,2,1,1)="","",OFFSET(INDIRECT(A1512),48,2,1,1))</f>
        <v/>
      </c>
      <c r="W1519" s="180" t="str">
        <f aca="true">IF(OFFSET(INDIRECT(A1512),48,3,1,1)="","",OFFSET(INDIRECT(A1512),48,3,1,1))</f>
        <v/>
      </c>
      <c r="X1519" s="180" t="str">
        <f aca="true">IF(OFFSET(INDIRECT(A1512),48,5,1,1)="","",OFFSET(INDIRECT(A1512),48,5,1,1))</f>
        <v/>
      </c>
      <c r="Y1519" s="1" t="str">
        <f aca="false">CONCATENATE(S1519,AC1518," ",T1519," ",W1519)</f>
        <v>  </v>
      </c>
      <c r="Z1519" s="1"/>
      <c r="AA1519" s="1"/>
      <c r="AB1519" s="1"/>
      <c r="AC1519" s="1"/>
      <c r="AD1519" s="1"/>
      <c r="AE1519" s="1"/>
      <c r="AF1519" s="1"/>
      <c r="AG1519" s="1"/>
    </row>
    <row r="1520" customFormat="false" ht="15" hidden="false" customHeight="true" outlineLevel="0" collapsed="false">
      <c r="A1520" s="73" t="s">
        <v>351</v>
      </c>
      <c r="B1520" s="73"/>
      <c r="C1520" s="168" t="str">
        <f aca="false">CONCATENATE(AF1556,AF1557,AF1558,AF1559,AF1560)</f>
        <v>  </v>
      </c>
      <c r="D1520" s="168"/>
      <c r="E1520" s="168"/>
      <c r="F1520" s="168"/>
      <c r="G1520" s="168"/>
      <c r="H1520" s="168"/>
      <c r="I1520" s="168"/>
      <c r="J1520" s="113"/>
      <c r="K1520" s="3"/>
      <c r="L1520" s="1"/>
      <c r="M1520" s="1"/>
      <c r="N1520" s="3"/>
      <c r="O1520" s="3"/>
      <c r="P1520" s="3"/>
      <c r="Q1520" s="3"/>
      <c r="R1520" s="1"/>
      <c r="S1520" s="180" t="str">
        <f aca="true">IF(OFFSET(INDIRECT(A1512),51,0,1,1)="","",CONCATENATE((OFFSET(INDIRECT(A1512),51,0,1,1)),", "))</f>
        <v/>
      </c>
      <c r="T1520" s="180" t="str">
        <f aca="true">IF(OFFSET(INDIRECT(A1512),51,1,1,1)="","",OFFSET(INDIRECT(A1512),51,1,1,1))</f>
        <v/>
      </c>
      <c r="U1520" s="180" t="str">
        <f aca="true">IF(OFFSET(INDIRECT(A1512),51,2,1,1)="","",CONCATENATE(" ",(OFFSET(INDIRECT(A1512),51,2,1,1)),", "))</f>
        <v/>
      </c>
      <c r="V1520" s="180" t="str">
        <f aca="true">IF(OFFSET(INDIRECT(A1512),51,3,1,1)="","",CONCATENATE((OFFSET(INDIRECT(A1512),51,3,1,1)),", "))</f>
        <v/>
      </c>
      <c r="W1520" s="180" t="str">
        <f aca="true">IF(OFFSET(INDIRECT(A1512),51,4,1,1)="","",CONCATENATE((OFFSET(INDIRECT(A1512),51,4,1,1)),", "))</f>
        <v/>
      </c>
      <c r="X1520" s="180" t="str">
        <f aca="true">IF(OFFSET(INDIRECT(A1512),51,5,1,1)="","",CONCATENATE((OFFSET(INDIRECT(A1512),51,5,1,1)),", "))</f>
        <v/>
      </c>
      <c r="Y1520" s="180" t="str">
        <f aca="true">IF(OFFSET(INDIRECT(A1512),51,6,1,1)="","",OFFSET(INDIRECT(A1512),51,6,1,1))</f>
        <v/>
      </c>
      <c r="Z1520" s="1"/>
      <c r="AA1520" s="171" t="str">
        <f aca="false">CONCATENATE(IF(S1520="","",S1520),IF(T1520="","",T1520),IF(U1520="","",U1520),IF(V1520="","",V1520),IF(W1520="","",W1520),IF(X1520="","",X1520),IF(Y1520="","",Y1520))</f>
        <v/>
      </c>
      <c r="AB1520" s="171"/>
      <c r="AC1520" s="171"/>
      <c r="AD1520" s="171"/>
      <c r="AE1520" s="171"/>
      <c r="AF1520" s="171"/>
      <c r="AG1520" s="171"/>
    </row>
    <row r="1521" customFormat="false" ht="14.6" hidden="false" customHeight="false" outlineLevel="0" collapsed="false">
      <c r="A1521" s="3" t="s">
        <v>352</v>
      </c>
      <c r="B1521" s="3"/>
      <c r="C1521" s="73" t="str">
        <f aca="false">IF(B1515="Married",K1519,IF(B1515="Company",E1517,CONCATENATE(AC1556,AC1557,AC1558,AC1559,AC1560)))</f>
        <v>  </v>
      </c>
      <c r="D1521" s="73"/>
      <c r="E1521" s="73"/>
      <c r="F1521" s="73"/>
      <c r="G1521" s="73"/>
      <c r="H1521" s="73"/>
      <c r="I1521" s="73"/>
      <c r="J1521" s="73"/>
      <c r="K1521" s="1"/>
      <c r="L1521" s="3"/>
      <c r="M1521" s="3"/>
      <c r="N1521" s="3"/>
      <c r="O1521" s="3"/>
      <c r="P1521" s="3" t="str">
        <f aca="false">IF(B1515="Married",P1519,IF(B1515="Company","Sir/Madam",CONCATENATE(AH1556,AH1557,AH1558,AH1559,AH1560)))</f>
        <v> </v>
      </c>
      <c r="Q1521" s="3"/>
      <c r="R1521" s="1"/>
      <c r="S1521" s="180" t="str">
        <f aca="true">IF(OFFSET(INDIRECT(A1512),51,0,1,1)="","",OFFSET(INDIRECT(A1512),51,0,1,1))</f>
        <v/>
      </c>
      <c r="T1521" s="180" t="str">
        <f aca="true">IF(OFFSET(INDIRECT(A1512),51,1,1,1)="","",OFFSET(INDIRECT(A1512),51,1,1,1))</f>
        <v/>
      </c>
      <c r="U1521" s="180" t="str">
        <f aca="true">IF(OFFSET(INDIRECT(A1512),51,2,1,1)="","",CONCATENATE(" ",OFFSET(INDIRECT(A1512),51,2,1,1)))</f>
        <v/>
      </c>
      <c r="V1521" s="180" t="str">
        <f aca="true">IF(OFFSET(INDIRECT(A1512),51,3,1,1)="","",OFFSET(INDIRECT(A1512),51,3,1,1))</f>
        <v/>
      </c>
      <c r="W1521" s="180" t="str">
        <f aca="true">IF(OFFSET(INDIRECT(A1512),51,4,1,1)="","",OFFSET(INDIRECT(A1512),51,4,1,1))</f>
        <v/>
      </c>
      <c r="X1521" s="180" t="str">
        <f aca="true">IF(OFFSET(INDIRECT(A1512),51,5,1,1)="","",OFFSET(INDIRECT(A1512),51,5,1,1))</f>
        <v/>
      </c>
      <c r="Y1521" s="180" t="str">
        <f aca="true">IF(OFFSET(INDIRECT(A1512),51,6,1,1)="","",OFFSET(INDIRECT(A1512),51,6,1,1))</f>
        <v/>
      </c>
      <c r="Z1521" s="1"/>
      <c r="AA1521" s="1"/>
      <c r="AB1521" s="1"/>
      <c r="AC1521" s="1"/>
      <c r="AD1521" s="1"/>
      <c r="AE1521" s="1"/>
      <c r="AF1521" s="1"/>
      <c r="AG1521" s="1"/>
    </row>
    <row r="1522" customFormat="false" ht="14.6" hidden="false" customHeight="false" outlineLevel="0" collapsed="false">
      <c r="A1522" s="161" t="s">
        <v>356</v>
      </c>
      <c r="B1522" s="3"/>
      <c r="C1522" s="73" t="str">
        <f aca="false">CONCATENATE("Dear ",P1521)</f>
        <v>Dear  </v>
      </c>
      <c r="D1522" s="73"/>
      <c r="E1522" s="73"/>
      <c r="F1522" s="73"/>
      <c r="G1522" s="73"/>
      <c r="H1522" s="73"/>
      <c r="I1522" s="73"/>
      <c r="J1522" s="73"/>
      <c r="K1522" s="3"/>
      <c r="L1522" s="3"/>
      <c r="M1522" s="3"/>
      <c r="N1522" s="3"/>
      <c r="O1522" s="3"/>
      <c r="P1522" s="3"/>
      <c r="Q1522" s="150" t="str">
        <f aca="false">IF(A1524="","",", ")</f>
        <v/>
      </c>
      <c r="R1522" s="1"/>
      <c r="S1522" s="1"/>
      <c r="T1522" s="1"/>
      <c r="U1522" s="1"/>
      <c r="V1522" s="1"/>
      <c r="W1522" s="1"/>
      <c r="X1522" s="1"/>
      <c r="Y1522" s="1"/>
      <c r="Z1522" s="1"/>
      <c r="AA1522" s="1"/>
      <c r="AB1522" s="1"/>
      <c r="AC1522" s="1"/>
      <c r="AD1522" s="1"/>
      <c r="AE1522" s="1"/>
      <c r="AF1522" s="1"/>
      <c r="AG1522" s="1"/>
    </row>
    <row r="1523" customFormat="false" ht="14.6" hidden="false" customHeight="false" outlineLevel="0" collapsed="false">
      <c r="A1523" s="3" t="s">
        <v>25</v>
      </c>
      <c r="B1523" s="3" t="s">
        <v>26</v>
      </c>
      <c r="C1523" s="3" t="s">
        <v>27</v>
      </c>
      <c r="D1523" s="3" t="s">
        <v>28</v>
      </c>
      <c r="E1523" s="3" t="s">
        <v>29</v>
      </c>
      <c r="F1523" s="3" t="s">
        <v>30</v>
      </c>
      <c r="G1523" s="3" t="s">
        <v>31</v>
      </c>
      <c r="H1523" s="3"/>
      <c r="I1523" s="3" t="s">
        <v>359</v>
      </c>
      <c r="J1523" s="3"/>
      <c r="K1523" s="3"/>
      <c r="L1523" s="3"/>
      <c r="M1523" s="3"/>
      <c r="N1523" s="3"/>
      <c r="O1523" s="3"/>
      <c r="P1523" s="3"/>
      <c r="Q1523" s="3"/>
      <c r="R1523" s="1"/>
      <c r="S1523" s="164" t="str">
        <f aca="false">CONCATENATE(IF(S1516="","",S1516),IF(S1516="","",CHAR(10)),IF(T1516="","",T1516),IF(U1516="","",U1516),IF(U1516="","",CHAR(10)),IF(V1516="","",V1516),IF(V1516="","",CHAR(10)),IF(W1516="","",W1516),IF(W1516="","",CHAR(10)),IF(X1516="","",X1516),IF(X1516="","",CHAR(10)),IF(Y1516="","",Y1516))</f>
        <v/>
      </c>
      <c r="T1523" s="164"/>
      <c r="U1523" s="164"/>
      <c r="V1523" s="1"/>
      <c r="W1523" s="176" t="str">
        <f aca="false">CONCATENATE(IF(S1521="","",S1521),IF(S1521="","",CHAR(10)),IF(T1521="","",T1521),IF(U1521="","",U1521),IF(U1521="","",CHAR(10)),IF(V1521="","",V1521),IF(V1521="","",CHAR(10)),IF(W1521="","",W1521),IF(W1521="","",CHAR(10)),IF(X1521="","",X1521),IF(X1521="","",CHAR(10)),IF(Y1521="","",Y1521))</f>
        <v/>
      </c>
      <c r="X1523" s="176"/>
      <c r="Y1523" s="176"/>
      <c r="Z1523" s="1"/>
      <c r="AA1523" s="1"/>
      <c r="AB1523" s="1"/>
      <c r="AC1523" s="1"/>
      <c r="AD1523" s="1"/>
      <c r="AE1523" s="1"/>
      <c r="AF1523" s="1"/>
      <c r="AG1523" s="1"/>
    </row>
    <row r="1524" customFormat="false" ht="15" hidden="false" customHeight="true" outlineLevel="0" collapsed="false">
      <c r="A1524" s="39" t="str">
        <f aca="true">IF(OFFSET(INDIRECT(A1512),10,0,1,1)="","",CONCATENATE((OFFSET(INDIRECT(A1512),10,0,1,1)),", "))</f>
        <v/>
      </c>
      <c r="B1524" s="39" t="str">
        <f aca="true">IF(OFFSET(INDIRECT(A1512),10,1,1,1)="","",OFFSET(INDIRECT(A1512),10,1,1,1))</f>
        <v/>
      </c>
      <c r="C1524" s="39" t="str">
        <f aca="true">IF(OFFSET(INDIRECT(A1512),10,2,1,1)="","",CONCATENATE(" ",OFFSET(INDIRECT(A1512),10,2,1,1),", "))</f>
        <v/>
      </c>
      <c r="D1524" s="39" t="str">
        <f aca="true">IF(OFFSET(INDIRECT(A1512),10,3,1,1)="","",CONCATENATE((OFFSET(INDIRECT(A1512),10,3,1,1)),", "))</f>
        <v/>
      </c>
      <c r="E1524" s="39" t="str">
        <f aca="true">IF(OFFSET(INDIRECT(A1512),10,4,1,1)="","",CONCATENATE((OFFSET(INDIRECT(A1512),10,4,1,1)),", "))</f>
        <v/>
      </c>
      <c r="F1524" s="39" t="str">
        <f aca="true">IF(OFFSET(INDIRECT(A1512),10,5,1,1)="","",CONCATENATE((OFFSET(INDIRECT(A1512),10,5,1,1)),", "))</f>
        <v/>
      </c>
      <c r="G1524" s="39" t="str">
        <f aca="true">IF(OFFSET(INDIRECT(A1512),10,6,1,1)="","",OFFSET(INDIRECT(A1512),10,6,1,1))</f>
        <v/>
      </c>
      <c r="H1524" s="3"/>
      <c r="I1524" s="171" t="str">
        <f aca="false">CONCATENATE(IF(A1524="","",A1524),IF(B1524="","",B1524),IF(C1524="","",C1524),IF(D1524="","",D1524),IF(E1524="","",E1524),IF(F1524="","",F1524),IF(G1524="","",G1524))</f>
        <v/>
      </c>
      <c r="J1524" s="171"/>
      <c r="K1524" s="171"/>
      <c r="L1524" s="171"/>
      <c r="M1524" s="171"/>
      <c r="N1524" s="171"/>
      <c r="O1524" s="171"/>
      <c r="P1524" s="113"/>
      <c r="Q1524" s="113"/>
      <c r="R1524" s="1"/>
      <c r="S1524" s="164"/>
      <c r="T1524" s="164"/>
      <c r="U1524" s="164"/>
      <c r="V1524" s="1"/>
      <c r="W1524" s="176"/>
      <c r="X1524" s="176"/>
      <c r="Y1524" s="176"/>
      <c r="Z1524" s="1"/>
      <c r="AA1524" s="1"/>
      <c r="AB1524" s="1"/>
      <c r="AC1524" s="1"/>
      <c r="AD1524" s="1"/>
      <c r="AE1524" s="1"/>
      <c r="AF1524" s="1"/>
      <c r="AG1524" s="1"/>
    </row>
    <row r="1525" customFormat="false" ht="14.6" hidden="false" customHeight="false" outlineLevel="0" collapsed="false">
      <c r="A1525" s="39" t="str">
        <f aca="true">IF(OFFSET(INDIRECT(A1512),10,0,1,1)="","",OFFSET(INDIRECT(A1512),10,0,1,1))</f>
        <v/>
      </c>
      <c r="B1525" s="39" t="str">
        <f aca="true">IF(OFFSET(INDIRECT(A1512),10,1,1,1)="","",OFFSET(INDIRECT(A1512),10,1,1,1))</f>
        <v/>
      </c>
      <c r="C1525" s="39" t="str">
        <f aca="true">IF(OFFSET(INDIRECT(A1512),10,2,1,1)="","",CONCATENATE(" ",OFFSET(INDIRECT(A1512),10,2,1,1)))</f>
        <v/>
      </c>
      <c r="D1525" s="39" t="str">
        <f aca="true">IF(OFFSET(INDIRECT(A1512),10,3,1,1)="","",OFFSET(INDIRECT(A1512),10,3,1,1))</f>
        <v/>
      </c>
      <c r="E1525" s="39" t="str">
        <f aca="true">IF(OFFSET(INDIRECT(A1512),10,4,1,1)="","",OFFSET(INDIRECT(A1512),10,4,1,1))</f>
        <v/>
      </c>
      <c r="F1525" s="39" t="str">
        <f aca="true">IF(OFFSET(INDIRECT(A1512),10,5,1,1)="","",OFFSET(INDIRECT(A1512),10,5,1,1))</f>
        <v/>
      </c>
      <c r="G1525" s="39" t="str">
        <f aca="true">IF(OFFSET(INDIRECT(A1512),10,6,1,1)="","",OFFSET(INDIRECT(A1512),10,6,1,1))</f>
        <v/>
      </c>
      <c r="H1525" s="3"/>
      <c r="I1525" s="3"/>
      <c r="J1525" s="3"/>
      <c r="K1525" s="3"/>
      <c r="L1525" s="174"/>
      <c r="M1525" s="174"/>
      <c r="N1525" s="3"/>
      <c r="O1525" s="3"/>
      <c r="P1525" s="3"/>
      <c r="Q1525" s="3"/>
      <c r="R1525" s="1"/>
      <c r="S1525" s="164"/>
      <c r="T1525" s="164"/>
      <c r="U1525" s="164"/>
      <c r="V1525" s="1"/>
      <c r="W1525" s="176"/>
      <c r="X1525" s="176"/>
      <c r="Y1525" s="176"/>
      <c r="Z1525" s="1"/>
      <c r="AA1525" s="1"/>
      <c r="AB1525" s="1"/>
      <c r="AC1525" s="1"/>
      <c r="AD1525" s="1"/>
      <c r="AE1525" s="1"/>
      <c r="AF1525" s="1"/>
      <c r="AG1525" s="1"/>
    </row>
    <row r="1526" customFormat="false" ht="14.6" hidden="false" customHeight="false" outlineLevel="0" collapsed="false">
      <c r="A1526" s="3" t="s">
        <v>295</v>
      </c>
      <c r="B1526" s="3"/>
      <c r="C1526" s="3"/>
      <c r="D1526" s="3"/>
      <c r="E1526" s="3"/>
      <c r="F1526" s="3"/>
      <c r="G1526" s="3"/>
      <c r="H1526" s="3"/>
      <c r="I1526" s="3" t="s">
        <v>360</v>
      </c>
      <c r="J1526" s="3"/>
      <c r="K1526" s="3"/>
      <c r="L1526" s="174"/>
      <c r="M1526" s="174"/>
      <c r="N1526" s="3"/>
      <c r="O1526" s="3"/>
      <c r="P1526" s="3"/>
      <c r="Q1526" s="3"/>
      <c r="R1526" s="1"/>
      <c r="S1526" s="164"/>
      <c r="T1526" s="164"/>
      <c r="U1526" s="164"/>
      <c r="V1526" s="1"/>
      <c r="W1526" s="176"/>
      <c r="X1526" s="176"/>
      <c r="Y1526" s="176"/>
      <c r="Z1526" s="1"/>
      <c r="AA1526" s="1"/>
      <c r="AB1526" s="1"/>
      <c r="AC1526" s="1"/>
      <c r="AD1526" s="1"/>
      <c r="AE1526" s="1"/>
      <c r="AF1526" s="1"/>
      <c r="AG1526" s="1"/>
    </row>
    <row r="1527" customFormat="false" ht="15" hidden="false" customHeight="true" outlineLevel="0" collapsed="false">
      <c r="A1527" s="1" t="str">
        <f aca="false">CONCATENATE(A1526,"s")</f>
        <v>Leaseholders</v>
      </c>
      <c r="B1527" s="3"/>
      <c r="C1527" s="3"/>
      <c r="D1527" s="3"/>
      <c r="E1527" s="3"/>
      <c r="F1527" s="3"/>
      <c r="G1527" s="3"/>
      <c r="H1527" s="3"/>
      <c r="I1527" s="176" t="str">
        <f aca="false">CONCATENATE(IF(A1525="","",A1525),IF(A1525="","",CHAR(10)),IF(B1525="","",B1525),IF(C1525="","",C1525),IF(C1525="","",CHAR(10)),IF(D1525="","",D1525),IF(D1525="","",CHAR(10)),IF(E1525="","",E1525),IF(E1525="","",CHAR(10)),IF(F1525="","",F1525),IF(F1525="","",CHAR(10)),IF(G1525="","",G1525))</f>
        <v/>
      </c>
      <c r="J1527" s="176"/>
      <c r="K1527" s="176"/>
      <c r="L1527" s="174"/>
      <c r="M1527" s="174"/>
      <c r="N1527" s="3"/>
      <c r="O1527" s="3"/>
      <c r="P1527" s="3"/>
      <c r="Q1527" s="3"/>
      <c r="R1527" s="1"/>
      <c r="S1527" s="164"/>
      <c r="T1527" s="164"/>
      <c r="U1527" s="164"/>
      <c r="V1527" s="1"/>
      <c r="W1527" s="176"/>
      <c r="X1527" s="176"/>
      <c r="Y1527" s="176"/>
      <c r="Z1527" s="1"/>
      <c r="AA1527" s="1"/>
      <c r="AB1527" s="1"/>
      <c r="AC1527" s="1"/>
      <c r="AD1527" s="1"/>
      <c r="AE1527" s="1"/>
      <c r="AF1527" s="1"/>
      <c r="AG1527" s="1"/>
    </row>
    <row r="1528" customFormat="false" ht="14.6" hidden="false" customHeight="false" outlineLevel="0" collapsed="false">
      <c r="A1528" s="3" t="s">
        <v>70</v>
      </c>
      <c r="B1528" s="3"/>
      <c r="C1528" s="3"/>
      <c r="D1528" s="3"/>
      <c r="E1528" s="3"/>
      <c r="F1528" s="3"/>
      <c r="G1528" s="3"/>
      <c r="H1528" s="3"/>
      <c r="I1528" s="176"/>
      <c r="J1528" s="176"/>
      <c r="K1528" s="176"/>
      <c r="L1528" s="174"/>
      <c r="M1528" s="174"/>
      <c r="N1528" s="3"/>
      <c r="O1528" s="3"/>
      <c r="P1528" s="3"/>
      <c r="Q1528" s="3"/>
      <c r="R1528" s="1"/>
      <c r="S1528" s="164"/>
      <c r="T1528" s="164"/>
      <c r="U1528" s="164"/>
      <c r="V1528" s="1"/>
      <c r="W1528" s="176"/>
      <c r="X1528" s="176"/>
      <c r="Y1528" s="176"/>
      <c r="Z1528" s="1"/>
      <c r="AA1528" s="1"/>
      <c r="AB1528" s="1"/>
      <c r="AC1528" s="1"/>
      <c r="AD1528" s="1"/>
      <c r="AE1528" s="1"/>
      <c r="AF1528" s="1"/>
      <c r="AG1528" s="1"/>
    </row>
    <row r="1529" customFormat="false" ht="14.6" hidden="false" customHeight="false" outlineLevel="0" collapsed="false">
      <c r="A1529" s="1" t="str">
        <f aca="false">CONCATENATE(A1528,"s")</f>
        <v>Freeholders</v>
      </c>
      <c r="B1529" s="3"/>
      <c r="C1529" s="3"/>
      <c r="D1529" s="3"/>
      <c r="E1529" s="3"/>
      <c r="F1529" s="3"/>
      <c r="G1529" s="3"/>
      <c r="H1529" s="3"/>
      <c r="I1529" s="176"/>
      <c r="J1529" s="176"/>
      <c r="K1529" s="176"/>
      <c r="L1529" s="174"/>
      <c r="M1529" s="174"/>
      <c r="N1529" s="3"/>
      <c r="O1529" s="3"/>
      <c r="P1529" s="3"/>
      <c r="Q1529" s="3"/>
      <c r="R1529" s="1"/>
      <c r="S1529" s="1"/>
      <c r="T1529" s="1"/>
      <c r="U1529" s="1"/>
      <c r="V1529" s="1"/>
      <c r="W1529" s="1"/>
      <c r="X1529" s="1"/>
      <c r="Y1529" s="1"/>
      <c r="Z1529" s="1"/>
      <c r="AA1529" s="1"/>
      <c r="AB1529" s="1"/>
      <c r="AC1529" s="1"/>
      <c r="AD1529" s="1"/>
      <c r="AE1529" s="1"/>
      <c r="AF1529" s="1"/>
      <c r="AG1529" s="1"/>
    </row>
    <row r="1530" customFormat="false" ht="14.6" hidden="false" customHeight="false" outlineLevel="0" collapsed="false">
      <c r="A1530" s="3" t="s">
        <v>329</v>
      </c>
      <c r="B1530" s="3"/>
      <c r="C1530" s="3"/>
      <c r="D1530" s="3"/>
      <c r="E1530" s="3"/>
      <c r="F1530" s="3"/>
      <c r="G1530" s="3"/>
      <c r="H1530" s="3"/>
      <c r="I1530" s="176"/>
      <c r="J1530" s="176"/>
      <c r="K1530" s="176"/>
      <c r="L1530" s="3"/>
      <c r="M1530" s="3"/>
      <c r="N1530" s="3"/>
      <c r="O1530" s="3"/>
      <c r="P1530" s="3"/>
      <c r="Q1530" s="3"/>
      <c r="R1530" s="1"/>
    </row>
    <row r="1531" customFormat="false" ht="14.6" hidden="false" customHeight="false" outlineLevel="0" collapsed="false">
      <c r="A1531" s="1" t="str">
        <f aca="false">IF(A1530="Leaseholder &amp; Freeholder","Leaseholders &amp; Freeholders")</f>
        <v>Leaseholders &amp; Freeholders</v>
      </c>
      <c r="B1531" s="3"/>
      <c r="C1531" s="3"/>
      <c r="D1531" s="3"/>
      <c r="E1531" s="3"/>
      <c r="F1531" s="3"/>
      <c r="G1531" s="3"/>
      <c r="H1531" s="3"/>
      <c r="I1531" s="176"/>
      <c r="J1531" s="176"/>
      <c r="K1531" s="176"/>
      <c r="L1531" s="3"/>
      <c r="M1531" s="3"/>
      <c r="N1531" s="3"/>
      <c r="O1531" s="3"/>
      <c r="P1531" s="3"/>
      <c r="Q1531" s="3"/>
      <c r="R1531" s="1"/>
      <c r="S1531" s="150" t="s">
        <v>296</v>
      </c>
      <c r="T1531" s="150"/>
    </row>
    <row r="1532" customFormat="false" ht="15.75" hidden="false" customHeight="true" outlineLevel="0" collapsed="false">
      <c r="A1532" s="1"/>
      <c r="B1532" s="3"/>
      <c r="C1532" s="3"/>
      <c r="D1532" s="3"/>
      <c r="E1532" s="3"/>
      <c r="F1532" s="3"/>
      <c r="G1532" s="3"/>
      <c r="H1532" s="3"/>
      <c r="I1532" s="176"/>
      <c r="J1532" s="176"/>
      <c r="K1532" s="176"/>
      <c r="L1532" s="3"/>
      <c r="M1532" s="3"/>
      <c r="N1532" s="3"/>
      <c r="O1532" s="3"/>
      <c r="P1532" s="3"/>
      <c r="Q1532" s="3"/>
      <c r="R1532" s="1"/>
      <c r="S1532" s="181" t="str">
        <f aca="false">CONCATENATE("Under Section 1(2), subject to your written consent",CHAR(10),"it is intended to build on the line of junction of the said lands a ",Form!ET74)</f>
        <v>Under Section 1(2), subject to your written consent
it is intended to build on the line of junction of the said lands a</v>
      </c>
      <c r="T1532" s="181"/>
      <c r="U1532" s="181"/>
      <c r="V1532" s="181"/>
      <c r="W1532" s="181"/>
      <c r="X1532" s="181"/>
      <c r="Y1532" s="181"/>
      <c r="Z1532" s="181"/>
      <c r="AA1532" s="181"/>
    </row>
    <row r="1533" customFormat="false" ht="14.6" hidden="false" customHeight="false" outlineLevel="0" collapsed="false">
      <c r="A1533" s="1"/>
      <c r="B1533" s="3"/>
      <c r="C1533" s="3"/>
      <c r="D1533" s="3"/>
      <c r="E1533" s="3"/>
      <c r="F1533" s="3"/>
      <c r="G1533" s="3"/>
      <c r="H1533" s="3"/>
      <c r="I1533" s="3"/>
      <c r="J1533" s="3"/>
      <c r="K1533" s="3"/>
      <c r="L1533" s="3"/>
      <c r="M1533" s="3"/>
      <c r="N1533" s="3"/>
      <c r="O1533" s="3"/>
      <c r="P1533" s="3"/>
      <c r="Q1533" s="3"/>
      <c r="R1533" s="1"/>
      <c r="S1533" s="181"/>
      <c r="T1533" s="181"/>
      <c r="U1533" s="181"/>
      <c r="V1533" s="181"/>
      <c r="W1533" s="181"/>
      <c r="X1533" s="181"/>
      <c r="Y1533" s="181"/>
      <c r="Z1533" s="181"/>
      <c r="AA1533" s="181"/>
    </row>
    <row r="1534" customFormat="false" ht="14.6" hidden="false" customHeight="false" outlineLevel="0" collapsed="false">
      <c r="A1534" s="157" t="s">
        <v>366</v>
      </c>
      <c r="B1534" s="157"/>
      <c r="C1534" s="3"/>
      <c r="D1534" s="3"/>
      <c r="E1534" s="3"/>
      <c r="F1534" s="3"/>
      <c r="G1534" s="3"/>
      <c r="H1534" s="3"/>
      <c r="I1534" s="3"/>
      <c r="J1534" s="3"/>
      <c r="K1534" s="3"/>
      <c r="L1534" s="3"/>
      <c r="M1534" s="3"/>
      <c r="N1534" s="3"/>
      <c r="O1534" s="3"/>
      <c r="P1534" s="3"/>
      <c r="Q1534" s="150" t="str">
        <f aca="false">IF(A1536="","",", ")</f>
        <v/>
      </c>
      <c r="R1534" s="1"/>
    </row>
    <row r="1535" customFormat="false" ht="14.6" hidden="false" customHeight="false" outlineLevel="0" collapsed="false">
      <c r="A1535" s="3" t="s">
        <v>25</v>
      </c>
      <c r="B1535" s="3" t="s">
        <v>26</v>
      </c>
      <c r="C1535" s="3" t="s">
        <v>27</v>
      </c>
      <c r="D1535" s="3" t="s">
        <v>28</v>
      </c>
      <c r="E1535" s="3" t="s">
        <v>29</v>
      </c>
      <c r="F1535" s="3" t="s">
        <v>30</v>
      </c>
      <c r="G1535" s="3" t="s">
        <v>31</v>
      </c>
      <c r="H1535" s="3"/>
      <c r="I1535" s="3" t="s">
        <v>359</v>
      </c>
      <c r="J1535" s="3"/>
      <c r="K1535" s="3"/>
      <c r="L1535" s="3"/>
      <c r="M1535" s="3"/>
      <c r="N1535" s="3"/>
      <c r="O1535" s="3"/>
      <c r="P1535" s="3"/>
      <c r="Q1535" s="3"/>
      <c r="R1535" s="1"/>
      <c r="S1535" s="150" t="s">
        <v>316</v>
      </c>
      <c r="T1535" s="150"/>
    </row>
    <row r="1536" customFormat="false" ht="15" hidden="false" customHeight="true" outlineLevel="0" collapsed="false">
      <c r="A1536" s="39" t="str">
        <f aca="true">IF(OFFSET(INDIRECT(A1512),17,0,1,1)="","",CONCATENATE((OFFSET(INDIRECT(A1512),17,0,1,1)),", "))</f>
        <v/>
      </c>
      <c r="B1536" s="39" t="str">
        <f aca="true">IF(OFFSET(INDIRECT(A1512),17,1,1,1)="","",OFFSET(INDIRECT(A1512),17,1,1,1))</f>
        <v/>
      </c>
      <c r="C1536" s="39" t="str">
        <f aca="true">IF(OFFSET(INDIRECT(A1512),17,2,1,1)="","",CONCATENATE(" ",(OFFSET(INDIRECT(A1512),17,2,1,1)),", "))</f>
        <v/>
      </c>
      <c r="D1536" s="39" t="str">
        <f aca="true">IF(OFFSET(INDIRECT(A1512),17,3,1,1)="","",CONCATENATE((OFFSET(INDIRECT(A1512),17,3,1,1)),", "))</f>
        <v/>
      </c>
      <c r="E1536" s="39" t="str">
        <f aca="true">IF(OFFSET(INDIRECT(A1512),17,4,1,1)="","",CONCATENATE((OFFSET(INDIRECT(A1512),17,4,1,1)),", "))</f>
        <v/>
      </c>
      <c r="F1536" s="39" t="str">
        <f aca="true">IF(OFFSET(INDIRECT(A1512),17,5,1,1)="","",CONCATENATE((OFFSET(INDIRECT(A1512),17,5,1,1)),", "))</f>
        <v/>
      </c>
      <c r="G1536" s="39" t="str">
        <f aca="true">IF(OFFSET(INDIRECT(A1512),17,6,1,1)="","",OFFSET(INDIRECT(A1512),17,6,1,1))</f>
        <v/>
      </c>
      <c r="H1536" s="3"/>
      <c r="I1536" s="171" t="str">
        <f aca="false">CONCATENATE(IF(A1536="","",A1536),IF(B1536="","",B1536),IF(C1536="","",C1536),IF(D1536="","",D1536),IF(E1536="","",E1536),IF(F1536="","",F1536),IF(G1536="","",G1536))</f>
        <v/>
      </c>
      <c r="J1536" s="171"/>
      <c r="K1536" s="171"/>
      <c r="L1536" s="171"/>
      <c r="M1536" s="171"/>
      <c r="N1536" s="171"/>
      <c r="O1536" s="171"/>
      <c r="P1536" s="113"/>
      <c r="Q1536" s="113"/>
      <c r="R1536" s="1"/>
      <c r="S1536" s="181" t="str">
        <f aca="false">CONCATENATE("Under Section 1(5)",CHAR(10),"it is intended to build on the line of junction of the said lands a wall wholly on ",$H$12," land.")</f>
        <v>Under Section 1(5)
it is intended to build on the line of junction of the said lands a wall wholly on our land.</v>
      </c>
      <c r="T1536" s="181"/>
      <c r="U1536" s="181"/>
      <c r="V1536" s="181"/>
      <c r="W1536" s="181"/>
      <c r="X1536" s="181"/>
      <c r="Y1536" s="181"/>
      <c r="Z1536" s="181"/>
      <c r="AA1536" s="181"/>
    </row>
    <row r="1537" customFormat="false" ht="14.6" hidden="false" customHeight="false" outlineLevel="0" collapsed="false">
      <c r="A1537" s="39" t="str">
        <f aca="true">IF(OFFSET(INDIRECT(A1512),17,0,1,1)="","",OFFSET(INDIRECT(A1512),17,0,1,1))</f>
        <v/>
      </c>
      <c r="B1537" s="39" t="str">
        <f aca="true">IF(OFFSET(INDIRECT(A1512),17,1,1,1)="","",OFFSET(INDIRECT(A1512),17,1,1,1))</f>
        <v/>
      </c>
      <c r="C1537" s="39" t="str">
        <f aca="true">IF(OFFSET(INDIRECT(A1512),17,2,1,1)="","",CONCATENATE(" ",(OFFSET(INDIRECT(A1512),17,2,1,1))))</f>
        <v/>
      </c>
      <c r="D1537" s="39" t="str">
        <f aca="true">IF(OFFSET(INDIRECT(A1512),17,3,1,1)="","",OFFSET(INDIRECT(A1512),17,3,1,1))</f>
        <v/>
      </c>
      <c r="E1537" s="39" t="str">
        <f aca="true">IF(OFFSET(INDIRECT(A1512),17,4,1,1)="","",OFFSET(INDIRECT(A1512),17,4,1,1))</f>
        <v/>
      </c>
      <c r="F1537" s="39" t="str">
        <f aca="true">IF(OFFSET(INDIRECT(A1512),17,5,1,1)="","",OFFSET(INDIRECT(A1512),17,5,1,1))</f>
        <v/>
      </c>
      <c r="G1537" s="39" t="str">
        <f aca="true">IF(OFFSET(INDIRECT(A1512),17,6,1,1)="","",OFFSET(INDIRECT(A1512),17,6,1,1))</f>
        <v/>
      </c>
      <c r="H1537" s="3"/>
      <c r="I1537" s="3"/>
      <c r="J1537" s="3"/>
      <c r="K1537" s="3"/>
      <c r="L1537" s="174"/>
      <c r="M1537" s="174"/>
      <c r="N1537" s="3"/>
      <c r="O1537" s="3"/>
      <c r="P1537" s="3"/>
      <c r="Q1537" s="3"/>
      <c r="R1537" s="1"/>
      <c r="S1537" s="181"/>
      <c r="T1537" s="181"/>
      <c r="U1537" s="181"/>
      <c r="V1537" s="181"/>
      <c r="W1537" s="181"/>
      <c r="X1537" s="181"/>
      <c r="Y1537" s="181"/>
      <c r="Z1537" s="181"/>
      <c r="AA1537" s="181"/>
    </row>
    <row r="1538" customFormat="false" ht="14.6" hidden="false" customHeight="false" outlineLevel="0" collapsed="false">
      <c r="A1538" s="3"/>
      <c r="B1538" s="3"/>
      <c r="C1538" s="3"/>
      <c r="D1538" s="3"/>
      <c r="E1538" s="3"/>
      <c r="F1538" s="3"/>
      <c r="G1538" s="3"/>
      <c r="H1538" s="3"/>
      <c r="I1538" s="3" t="s">
        <v>360</v>
      </c>
      <c r="J1538" s="3"/>
      <c r="K1538" s="3"/>
      <c r="L1538" s="174"/>
      <c r="M1538" s="174"/>
      <c r="N1538" s="3"/>
      <c r="O1538" s="3"/>
      <c r="P1538" s="3"/>
      <c r="Q1538" s="3"/>
      <c r="R1538" s="1"/>
    </row>
    <row r="1539" customFormat="false" ht="15" hidden="false" customHeight="true" outlineLevel="0" collapsed="false">
      <c r="A1539" s="3"/>
      <c r="B1539" s="3"/>
      <c r="C1539" s="3"/>
      <c r="D1539" s="3"/>
      <c r="E1539" s="3"/>
      <c r="F1539" s="3"/>
      <c r="G1539" s="3"/>
      <c r="H1539" s="3"/>
      <c r="I1539" s="176" t="str">
        <f aca="false">CONCATENATE(IF(A1537="","",A1537),IF(A1537="","",CHAR(10)),IF(B1537="","",B1537),IF(C1537="","",C1537),IF(C1537="","",CHAR(10)),IF(D1537="","",D1537),IF(D1537="","",CHAR(10)),IF(E1537="","",E1537),IF(E1537="","",CHAR(10)),IF(F1537="","",F1537),IF(F1537="","",CHAR(10)),IF(G1537="","",G1537))</f>
        <v/>
      </c>
      <c r="J1539" s="176"/>
      <c r="K1539" s="176"/>
      <c r="L1539" s="174"/>
      <c r="M1539" s="174"/>
      <c r="N1539" s="3"/>
      <c r="O1539" s="3"/>
      <c r="P1539" s="3"/>
      <c r="Q1539" s="3"/>
      <c r="R1539" s="1"/>
      <c r="S1539" s="150" t="s">
        <v>367</v>
      </c>
      <c r="T1539" s="150"/>
      <c r="U1539" s="150"/>
    </row>
    <row r="1540" customFormat="false" ht="15" hidden="false" customHeight="true" outlineLevel="0" collapsed="false">
      <c r="A1540" s="3"/>
      <c r="B1540" s="3"/>
      <c r="C1540" s="3"/>
      <c r="D1540" s="3"/>
      <c r="E1540" s="3"/>
      <c r="F1540" s="3"/>
      <c r="G1540" s="3"/>
      <c r="H1540" s="3"/>
      <c r="I1540" s="176"/>
      <c r="J1540" s="176"/>
      <c r="K1540" s="176"/>
      <c r="L1540" s="174"/>
      <c r="M1540" s="174"/>
      <c r="N1540" s="3"/>
      <c r="O1540" s="3"/>
      <c r="P1540" s="3"/>
      <c r="Q1540" s="3"/>
      <c r="R1540" s="1"/>
      <c r="S1540" s="182" t="str">
        <f aca="false">CONCATENATE(S1532,CHAR(10),CHAR(10),S1536)</f>
        <v>Under Section 1(2), subject to your written consent
it is intended to build on the line of junction of the said lands a 
Under Section 1(5)
it is intended to build on the line of junction of the said lands a wall wholly on our land.</v>
      </c>
      <c r="T1540" s="182"/>
      <c r="U1540" s="182"/>
      <c r="V1540" s="182"/>
      <c r="W1540" s="182"/>
      <c r="X1540" s="182"/>
      <c r="Y1540" s="182"/>
      <c r="Z1540" s="182"/>
      <c r="AA1540" s="182"/>
    </row>
    <row r="1541" customFormat="false" ht="14.6" hidden="false" customHeight="false" outlineLevel="0" collapsed="false">
      <c r="A1541" s="3"/>
      <c r="B1541" s="3"/>
      <c r="C1541" s="3"/>
      <c r="D1541" s="3"/>
      <c r="E1541" s="3"/>
      <c r="F1541" s="3"/>
      <c r="G1541" s="3"/>
      <c r="H1541" s="3"/>
      <c r="I1541" s="176"/>
      <c r="J1541" s="176"/>
      <c r="K1541" s="176"/>
      <c r="L1541" s="174"/>
      <c r="M1541" s="174"/>
      <c r="N1541" s="3"/>
      <c r="O1541" s="3"/>
      <c r="P1541" s="3"/>
      <c r="Q1541" s="3"/>
      <c r="R1541" s="1"/>
      <c r="S1541" s="182"/>
      <c r="T1541" s="182"/>
      <c r="U1541" s="182"/>
      <c r="V1541" s="182"/>
      <c r="W1541" s="182"/>
      <c r="X1541" s="182"/>
      <c r="Y1541" s="182"/>
      <c r="Z1541" s="182"/>
      <c r="AA1541" s="182"/>
    </row>
    <row r="1542" customFormat="false" ht="14.6" hidden="false" customHeight="false" outlineLevel="0" collapsed="false">
      <c r="A1542" s="3"/>
      <c r="B1542" s="3"/>
      <c r="C1542" s="3"/>
      <c r="D1542" s="3"/>
      <c r="E1542" s="3"/>
      <c r="F1542" s="3"/>
      <c r="G1542" s="3"/>
      <c r="H1542" s="3"/>
      <c r="I1542" s="176"/>
      <c r="J1542" s="176"/>
      <c r="K1542" s="176"/>
      <c r="L1542" s="3"/>
      <c r="M1542" s="3"/>
      <c r="N1542" s="3"/>
      <c r="O1542" s="3"/>
      <c r="P1542" s="3"/>
      <c r="Q1542" s="3"/>
      <c r="R1542" s="1"/>
      <c r="S1542" s="182"/>
      <c r="T1542" s="182"/>
      <c r="U1542" s="182"/>
      <c r="V1542" s="182"/>
      <c r="W1542" s="182"/>
      <c r="X1542" s="182"/>
      <c r="Y1542" s="182"/>
      <c r="Z1542" s="182"/>
      <c r="AA1542" s="182"/>
    </row>
    <row r="1543" customFormat="false" ht="14.6" hidden="false" customHeight="false" outlineLevel="0" collapsed="false">
      <c r="A1543" s="3"/>
      <c r="B1543" s="3"/>
      <c r="C1543" s="3"/>
      <c r="D1543" s="3"/>
      <c r="E1543" s="3"/>
      <c r="F1543" s="3"/>
      <c r="G1543" s="3"/>
      <c r="H1543" s="3"/>
      <c r="I1543" s="176"/>
      <c r="J1543" s="176"/>
      <c r="K1543" s="176"/>
      <c r="L1543" s="3"/>
      <c r="M1543" s="3"/>
      <c r="N1543" s="3"/>
      <c r="O1543" s="3"/>
      <c r="P1543" s="3"/>
      <c r="Q1543" s="3"/>
      <c r="R1543" s="1"/>
      <c r="S1543" s="182"/>
      <c r="T1543" s="182"/>
      <c r="U1543" s="182"/>
      <c r="V1543" s="182"/>
      <c r="W1543" s="182"/>
      <c r="X1543" s="182"/>
      <c r="Y1543" s="182"/>
      <c r="Z1543" s="182"/>
      <c r="AA1543" s="182"/>
    </row>
    <row r="1544" customFormat="false" ht="14.6" hidden="false" customHeight="false" outlineLevel="0" collapsed="false">
      <c r="A1544" s="3"/>
      <c r="B1544" s="3"/>
      <c r="C1544" s="3"/>
      <c r="D1544" s="3"/>
      <c r="E1544" s="3"/>
      <c r="F1544" s="3"/>
      <c r="G1544" s="3"/>
      <c r="H1544" s="3"/>
      <c r="I1544" s="176"/>
      <c r="J1544" s="176"/>
      <c r="K1544" s="176"/>
      <c r="L1544" s="3"/>
      <c r="M1544" s="3"/>
      <c r="N1544" s="3"/>
      <c r="O1544" s="3"/>
      <c r="P1544" s="3"/>
      <c r="Q1544" s="3"/>
      <c r="R1544" s="1"/>
      <c r="S1544" s="182"/>
      <c r="T1544" s="182"/>
      <c r="U1544" s="182"/>
      <c r="V1544" s="182"/>
      <c r="W1544" s="182"/>
      <c r="X1544" s="182"/>
      <c r="Y1544" s="182"/>
      <c r="Z1544" s="182"/>
      <c r="AA1544" s="182"/>
    </row>
    <row r="1545" customFormat="false" ht="14.6" hidden="false" customHeight="false" outlineLevel="0" collapsed="false">
      <c r="A1545" s="3"/>
      <c r="B1545" s="3"/>
      <c r="C1545" s="3"/>
      <c r="D1545" s="3"/>
      <c r="E1545" s="3"/>
      <c r="F1545" s="3"/>
      <c r="G1545" s="3"/>
      <c r="H1545" s="3"/>
      <c r="I1545" s="3"/>
      <c r="J1545" s="3"/>
      <c r="K1545" s="3"/>
      <c r="L1545" s="3"/>
      <c r="M1545" s="3"/>
      <c r="N1545" s="3"/>
      <c r="O1545" s="3"/>
      <c r="P1545" s="3"/>
      <c r="Q1545" s="3"/>
      <c r="R1545" s="1"/>
    </row>
    <row r="1546" customFormat="false" ht="14.6" hidden="false" customHeight="false" outlineLevel="0" collapsed="false">
      <c r="A1546" s="157" t="s">
        <v>368</v>
      </c>
      <c r="B1546" s="157"/>
      <c r="C1546" s="3"/>
      <c r="D1546" s="3"/>
      <c r="E1546" s="3"/>
      <c r="F1546" s="3"/>
      <c r="G1546" s="3"/>
      <c r="H1546" s="3"/>
      <c r="I1546" s="3"/>
      <c r="J1546" s="3"/>
      <c r="K1546" s="3"/>
      <c r="L1546" s="3"/>
      <c r="M1546" s="3"/>
      <c r="N1546" s="3"/>
      <c r="O1546" s="3"/>
      <c r="P1546" s="3"/>
      <c r="Q1546" s="3" t="str">
        <f aca="false">IF(A1548="","",", ")</f>
        <v/>
      </c>
      <c r="R1546" s="1"/>
      <c r="S1546" s="150" t="s">
        <v>369</v>
      </c>
      <c r="T1546" s="150"/>
      <c r="U1546" s="150"/>
    </row>
    <row r="1547" customFormat="false" ht="14.6" hidden="false" customHeight="false" outlineLevel="0" collapsed="false">
      <c r="A1547" s="3" t="s">
        <v>25</v>
      </c>
      <c r="B1547" s="3" t="s">
        <v>26</v>
      </c>
      <c r="C1547" s="3" t="s">
        <v>27</v>
      </c>
      <c r="D1547" s="3" t="s">
        <v>28</v>
      </c>
      <c r="E1547" s="3" t="s">
        <v>29</v>
      </c>
      <c r="F1547" s="3" t="s">
        <v>30</v>
      </c>
      <c r="G1547" s="3" t="s">
        <v>31</v>
      </c>
      <c r="H1547" s="3"/>
      <c r="I1547" s="3" t="s">
        <v>359</v>
      </c>
      <c r="J1547" s="3"/>
      <c r="K1547" s="3"/>
      <c r="L1547" s="3"/>
      <c r="M1547" s="3"/>
      <c r="N1547" s="3"/>
      <c r="O1547" s="3"/>
      <c r="P1547" s="3"/>
      <c r="Q1547" s="3"/>
      <c r="R1547" s="1"/>
      <c r="S1547" s="182" t="str">
        <f aca="false">IF(Form!EP74="Section 1(2)",S1532,IF(Form!EP74="Section 1(5)",S1536,IF(Form!EP74="Section 1(2), Section 1(5)",S1540,"")))</f>
        <v/>
      </c>
      <c r="T1547" s="182"/>
      <c r="U1547" s="182"/>
      <c r="V1547" s="182"/>
      <c r="W1547" s="182"/>
      <c r="X1547" s="182"/>
      <c r="Y1547" s="182"/>
      <c r="Z1547" s="182"/>
      <c r="AA1547" s="182"/>
    </row>
    <row r="1548" customFormat="false" ht="15" hidden="false" customHeight="true" outlineLevel="0" collapsed="false">
      <c r="A1548" s="39" t="str">
        <f aca="false">IF(Form!$B$44="","",Form!$B$44)</f>
        <v/>
      </c>
      <c r="B1548" s="39" t="str">
        <f aca="false">IF(Form!$C$44="","",Form!$C$44)</f>
        <v/>
      </c>
      <c r="C1548" s="39" t="str">
        <f aca="false">IF(Form!$D$44="","",Form!$D$44)</f>
        <v/>
      </c>
      <c r="D1548" s="39" t="str">
        <f aca="false">IF(Form!$E$44="","",Form!$E$44)</f>
        <v/>
      </c>
      <c r="E1548" s="39" t="str">
        <f aca="false">IF(Form!$F$44="","",Form!$F$44)</f>
        <v/>
      </c>
      <c r="F1548" s="39" t="str">
        <f aca="false">IF(Form!$G$44="","",Form!$G$44)</f>
        <v/>
      </c>
      <c r="G1548" s="39" t="str">
        <f aca="false">IF(Form!$H$44="","",Form!$H$44)</f>
        <v/>
      </c>
      <c r="H1548" s="3"/>
      <c r="I1548" s="171" t="str">
        <f aca="false">CONCATENATE(IF(A1548="","",A1548),IF(B1548="","",B1548),IF(C1548="","",C1548),IF(D1548="","",D1548),IF(E1548="","",E1548),IF(F1548="","",F1548),IF(G1548="","",G1548))</f>
        <v/>
      </c>
      <c r="J1548" s="171"/>
      <c r="K1548" s="171"/>
      <c r="L1548" s="171"/>
      <c r="M1548" s="171"/>
      <c r="N1548" s="171"/>
      <c r="O1548" s="171"/>
      <c r="P1548" s="113"/>
      <c r="Q1548" s="113"/>
      <c r="R1548" s="1"/>
      <c r="S1548" s="182"/>
      <c r="T1548" s="182"/>
      <c r="U1548" s="182"/>
      <c r="V1548" s="182"/>
      <c r="W1548" s="182"/>
      <c r="X1548" s="182"/>
      <c r="Y1548" s="182"/>
      <c r="Z1548" s="182"/>
      <c r="AA1548" s="182"/>
    </row>
    <row r="1549" customFormat="false" ht="14.6" hidden="false" customHeight="false" outlineLevel="0" collapsed="false">
      <c r="A1549" s="3"/>
      <c r="B1549" s="3"/>
      <c r="C1549" s="3"/>
      <c r="D1549" s="3"/>
      <c r="E1549" s="3"/>
      <c r="F1549" s="3"/>
      <c r="G1549" s="3"/>
      <c r="H1549" s="3"/>
      <c r="I1549" s="3"/>
      <c r="J1549" s="3"/>
      <c r="K1549" s="3"/>
      <c r="L1549" s="174"/>
      <c r="M1549" s="174"/>
      <c r="N1549" s="3"/>
      <c r="O1549" s="3"/>
      <c r="P1549" s="3"/>
      <c r="Q1549" s="3"/>
      <c r="R1549" s="1"/>
      <c r="S1549" s="182"/>
      <c r="T1549" s="182"/>
      <c r="U1549" s="182"/>
      <c r="V1549" s="182"/>
      <c r="W1549" s="182"/>
      <c r="X1549" s="182"/>
      <c r="Y1549" s="182"/>
      <c r="Z1549" s="182"/>
      <c r="AA1549" s="182"/>
    </row>
    <row r="1550" customFormat="false" ht="14.6" hidden="false" customHeight="false" outlineLevel="0" collapsed="false">
      <c r="A1550" s="3"/>
      <c r="B1550" s="3"/>
      <c r="C1550" s="3"/>
      <c r="D1550" s="3"/>
      <c r="E1550" s="3"/>
      <c r="F1550" s="3"/>
      <c r="G1550" s="3"/>
      <c r="H1550" s="3"/>
      <c r="I1550" s="3" t="s">
        <v>360</v>
      </c>
      <c r="J1550" s="3"/>
      <c r="K1550" s="3"/>
      <c r="L1550" s="174"/>
      <c r="M1550" s="174"/>
      <c r="N1550" s="3"/>
      <c r="O1550" s="3"/>
      <c r="P1550" s="3"/>
      <c r="Q1550" s="3"/>
      <c r="R1550" s="1"/>
      <c r="S1550" s="182"/>
      <c r="T1550" s="182"/>
      <c r="U1550" s="182"/>
      <c r="V1550" s="182"/>
      <c r="W1550" s="182"/>
      <c r="X1550" s="182"/>
      <c r="Y1550" s="182"/>
      <c r="Z1550" s="182"/>
      <c r="AA1550" s="182"/>
    </row>
    <row r="1551" customFormat="false" ht="15" hidden="false" customHeight="true" outlineLevel="0" collapsed="false">
      <c r="A1551" s="3"/>
      <c r="B1551" s="3"/>
      <c r="C1551" s="3"/>
      <c r="D1551" s="3"/>
      <c r="E1551" s="3"/>
      <c r="F1551" s="3"/>
      <c r="G1551" s="3"/>
      <c r="H1551" s="3"/>
      <c r="I1551" s="176" t="str">
        <f aca="false">CONCATENATE(IF(A1548="","",A1548),IF(A1548="","",CHAR(10)),IF(B1548="","",B1548),IF(C1548="","",C1548),IF(C1548="","",CHAR(10)),IF(D1548="","",D1548),IF(D1548="","",CHAR(10)),IF(E1548="","",E1548),IF(E1548="","",CHAR(10)),IF(F1548="","",F1548),IF(F1548="","",CHAR(10)),IF(G1548="","",G1548))</f>
        <v/>
      </c>
      <c r="J1551" s="176"/>
      <c r="K1551" s="176"/>
      <c r="L1551" s="174"/>
      <c r="M1551" s="174"/>
      <c r="N1551" s="3"/>
      <c r="O1551" s="3"/>
      <c r="P1551" s="3"/>
      <c r="Q1551" s="3"/>
      <c r="R1551" s="1"/>
      <c r="S1551" s="182"/>
      <c r="T1551" s="182"/>
      <c r="U1551" s="182"/>
      <c r="V1551" s="182"/>
      <c r="W1551" s="182"/>
      <c r="X1551" s="182"/>
      <c r="Y1551" s="182"/>
      <c r="Z1551" s="182"/>
      <c r="AA1551" s="182"/>
    </row>
    <row r="1552" customFormat="false" ht="14.6" hidden="false" customHeight="false" outlineLevel="0" collapsed="false">
      <c r="A1552" s="3"/>
      <c r="B1552" s="3"/>
      <c r="C1552" s="3"/>
      <c r="D1552" s="3"/>
      <c r="E1552" s="3"/>
      <c r="F1552" s="3"/>
      <c r="G1552" s="3"/>
      <c r="H1552" s="3"/>
      <c r="I1552" s="176"/>
      <c r="J1552" s="176"/>
      <c r="K1552" s="176"/>
      <c r="L1552" s="174"/>
      <c r="M1552" s="174"/>
      <c r="N1552" s="3"/>
      <c r="O1552" s="3"/>
      <c r="P1552" s="3"/>
      <c r="Q1552" s="3"/>
      <c r="R1552" s="1"/>
    </row>
    <row r="1553" customFormat="false" ht="14.6" hidden="false" customHeight="false" outlineLevel="0" collapsed="false">
      <c r="A1553" s="3"/>
      <c r="B1553" s="3"/>
      <c r="C1553" s="3"/>
      <c r="D1553" s="3"/>
      <c r="E1553" s="3"/>
      <c r="F1553" s="3"/>
      <c r="G1553" s="3"/>
      <c r="H1553" s="3"/>
      <c r="I1553" s="176"/>
      <c r="J1553" s="176"/>
      <c r="K1553" s="176"/>
      <c r="L1553" s="174"/>
      <c r="M1553" s="174"/>
      <c r="N1553" s="3"/>
      <c r="O1553" s="3"/>
      <c r="P1553" s="3"/>
      <c r="Q1553" s="3"/>
      <c r="R1553" s="1"/>
      <c r="S1553" s="150" t="s">
        <v>370</v>
      </c>
      <c r="T1553" s="150"/>
      <c r="U1553" s="150"/>
      <c r="V1553" s="183" t="str">
        <f aca="true">IF(OFFSET(INDIRECT(A1512),53,5,1,1)="No","DELETE THIS PAGE WHEN MADE INTO PDF!","")</f>
        <v>DELETE THIS PAGE WHEN MADE INTO PDF!</v>
      </c>
      <c r="W1553" s="183"/>
      <c r="X1553" s="183"/>
      <c r="Y1553" s="183"/>
      <c r="Z1553" s="183"/>
      <c r="AA1553" s="183"/>
    </row>
    <row r="1554" customFormat="false" ht="14.6" hidden="false" customHeight="false" outlineLevel="0" collapsed="false">
      <c r="A1554" s="3"/>
      <c r="B1554" s="3"/>
      <c r="C1554" s="3"/>
      <c r="D1554" s="3"/>
      <c r="E1554" s="3"/>
      <c r="F1554" s="3"/>
      <c r="G1554" s="3"/>
      <c r="H1554" s="3"/>
      <c r="I1554" s="176"/>
      <c r="J1554" s="176"/>
      <c r="K1554" s="176"/>
      <c r="L1554" s="3"/>
      <c r="M1554" s="3"/>
      <c r="N1554" s="3"/>
      <c r="O1554" s="3"/>
      <c r="P1554" s="3"/>
      <c r="Q1554" s="3"/>
      <c r="R1554" s="1"/>
      <c r="S1554" s="150" t="s">
        <v>371</v>
      </c>
      <c r="T1554" s="150"/>
      <c r="U1554" s="150"/>
      <c r="V1554" s="183" t="str">
        <f aca="true">IF(OFFSET(INDIRECT(A1512),62,5,1,1)="No","DELETE THIS PAGE WHEN MADE INTO PDF!","")</f>
        <v>DELETE THIS PAGE WHEN MADE INTO PDF!</v>
      </c>
      <c r="W1554" s="183"/>
      <c r="X1554" s="183"/>
      <c r="Y1554" s="183"/>
      <c r="Z1554" s="183"/>
      <c r="AA1554" s="183"/>
    </row>
    <row r="1555" customFormat="false" ht="14.6" hidden="false" customHeight="false" outlineLevel="0" collapsed="false">
      <c r="A1555" s="3"/>
      <c r="B1555" s="3"/>
      <c r="C1555" s="3"/>
      <c r="D1555" s="3"/>
      <c r="E1555" s="3"/>
      <c r="F1555" s="3"/>
      <c r="G1555" s="3"/>
      <c r="H1555" s="3"/>
      <c r="I1555" s="176"/>
      <c r="J1555" s="176"/>
      <c r="K1555" s="176"/>
      <c r="L1555" s="3"/>
      <c r="M1555" s="3"/>
      <c r="N1555" s="3"/>
      <c r="O1555" s="3"/>
      <c r="P1555" s="3"/>
      <c r="Q1555" s="3"/>
      <c r="R1555" s="1"/>
      <c r="S1555" s="150" t="s">
        <v>372</v>
      </c>
      <c r="T1555" s="150"/>
      <c r="U1555" s="150"/>
      <c r="V1555" s="183" t="str">
        <f aca="true">IF(OFFSET(INDIRECT(A1512),82,5,1,1)="No","DELETE THIS PAGE WHEN MADE INTO PDF!","")</f>
        <v>DELETE THIS PAGE WHEN MADE INTO PDF!</v>
      </c>
      <c r="W1555" s="183"/>
      <c r="X1555" s="183"/>
      <c r="Y1555" s="183"/>
      <c r="Z1555" s="183"/>
      <c r="AA1555" s="183"/>
    </row>
    <row r="1556" customFormat="false" ht="14.6" hidden="false" customHeight="false" outlineLevel="0" collapsed="false">
      <c r="A1556" s="3"/>
      <c r="B1556" s="3"/>
      <c r="C1556" s="3"/>
      <c r="D1556" s="3"/>
      <c r="E1556" s="3"/>
      <c r="F1556" s="3"/>
      <c r="G1556" s="3"/>
      <c r="H1556" s="3"/>
      <c r="I1556" s="176"/>
      <c r="J1556" s="176"/>
      <c r="K1556" s="176"/>
      <c r="L1556" s="3"/>
      <c r="M1556" s="3"/>
      <c r="N1556" s="3"/>
      <c r="O1556" s="3"/>
      <c r="P1556" s="3"/>
      <c r="Q1556" s="3"/>
      <c r="R1556" s="1"/>
      <c r="S1556" s="39" t="str">
        <f aca="true">IF(OFFSET(INDIRECT(A1512),2,0,1,1)="","",OFFSET(INDIRECT(A1512),2,0,1,1))</f>
        <v/>
      </c>
      <c r="T1556" s="39" t="str">
        <f aca="true">IF(OFFSET(INDIRECT(A1512),2,1,1,1)="","",OFFSET(INDIRECT(A1512),2,1,1,1))</f>
        <v/>
      </c>
      <c r="U1556" s="3" t="str">
        <f aca="false">LEFT(T1556,1)</f>
        <v/>
      </c>
      <c r="V1556" s="39" t="str">
        <f aca="true">IF(OFFSET(INDIRECT(A1512),2,2,1,1)="","",OFFSET(INDIRECT(A1512),2,2,1,1))</f>
        <v/>
      </c>
      <c r="W1556" s="39" t="str">
        <f aca="true">IF(OFFSET(INDIRECT(A1512),2,3,1,1)="","",OFFSET(INDIRECT(A1512),2,3,1,1))</f>
        <v/>
      </c>
      <c r="X1556" s="3" t="str">
        <f aca="false">IF(B1515="Company",W1556,CONCATENATE(S1556,P1514," ",T1556," ",W1556))</f>
        <v>  </v>
      </c>
      <c r="Y1556" s="3"/>
      <c r="Z1556" s="3" t="str">
        <f aca="false">IF(B1515="Company",W1556,CONCATENATE(S1556," ",U1556," ",W1556))</f>
        <v>  </v>
      </c>
      <c r="AA1556" s="3"/>
      <c r="AB1556" s="3"/>
      <c r="AC1556" s="3" t="str">
        <f aca="false">IF(B1515="Company",W1556,CONCATENATE(S1556,P1514," ",U1556,P1514," ",W1556))</f>
        <v>  </v>
      </c>
      <c r="AD1556" s="3"/>
      <c r="AE1556" s="3" t="str">
        <f aca="false">IF(B1515="Company",W1556,CONCATENATE(T1556," ",V1556," ",W1556))</f>
        <v>  </v>
      </c>
      <c r="AF1556" s="3" t="str">
        <f aca="false">UPPER(AE1556)</f>
        <v>  </v>
      </c>
      <c r="AG1556" s="3"/>
      <c r="AH1556" s="3" t="str">
        <f aca="false">IF(B1515="Company",W1556,CONCATENATE(S1556,P1514," ",W1556))</f>
        <v> </v>
      </c>
      <c r="AI1556" s="3"/>
      <c r="AJ1556" s="1"/>
    </row>
    <row r="1557" customFormat="false" ht="14.6" hidden="false" customHeight="false" outlineLevel="0" collapsed="false">
      <c r="A1557" s="3"/>
      <c r="B1557" s="3"/>
      <c r="C1557" s="3"/>
      <c r="D1557" s="3"/>
      <c r="E1557" s="3"/>
      <c r="F1557" s="3"/>
      <c r="G1557" s="3"/>
      <c r="H1557" s="3"/>
      <c r="I1557" s="174"/>
      <c r="J1557" s="174"/>
      <c r="K1557" s="174"/>
      <c r="L1557" s="3"/>
      <c r="M1557" s="3"/>
      <c r="N1557" s="3"/>
      <c r="O1557" s="3"/>
      <c r="P1557" s="3"/>
      <c r="Q1557" s="3"/>
      <c r="R1557" s="1"/>
      <c r="S1557" s="39" t="str">
        <f aca="true">IF(OFFSET(INDIRECT(A1512),3,0,1,1)="","",OFFSET(INDIRECT(A1512),3,0,1,1))</f>
        <v/>
      </c>
      <c r="T1557" s="39" t="str">
        <f aca="true">IF(OFFSET(INDIRECT(A1512),3,1,1,1)="","",OFFSET(INDIRECT(A1512),3,1,1,1))</f>
        <v/>
      </c>
      <c r="U1557" s="3" t="str">
        <f aca="false">LEFT(T1557,1)</f>
        <v/>
      </c>
      <c r="V1557" s="39" t="str">
        <f aca="true">IF(OFFSET(INDIRECT(A1512),3,2,1,1)="","",OFFSET(INDIRECT(A1512),3,2,1,1))</f>
        <v/>
      </c>
      <c r="W1557" s="39" t="str">
        <f aca="true">IF(OFFSET(INDIRECT(A1512),3,3,1,1)="","",OFFSET(INDIRECT(A1512),3,3,1,1))</f>
        <v/>
      </c>
      <c r="X1557" s="3" t="str">
        <f aca="false">IF(W1557="","",CONCATENATE(S1557,P1514," ",T1557," ",W1557))</f>
        <v/>
      </c>
      <c r="Y1557" s="3"/>
      <c r="Z1557" s="3" t="str">
        <f aca="false">IF(W1557="","",CONCATENATE(" ",Q1540," ",S1557," ",U1557," ",W1557))</f>
        <v/>
      </c>
      <c r="AA1557" s="3"/>
      <c r="AB1557" s="3"/>
      <c r="AC1557" s="3" t="str">
        <f aca="false">IF(W1557="","",IF(W1558="",CONCATENATE(" ",$Q$39," ",S1557,$P$38," ",U1557,$P$38," ",W1557),CONCATENATE(", ",S1557,$P$38," ",U1557,$P$38," ",W1557)))</f>
        <v/>
      </c>
      <c r="AD1557" s="3"/>
      <c r="AE1557" s="3" t="str">
        <f aca="false">IF(W1557="","",CONCATENATE(" ",Q1515," ",T1557," ",V1557," ",W1557))</f>
        <v/>
      </c>
      <c r="AF1557" s="3" t="str">
        <f aca="false">UPPER(AE1557)</f>
        <v/>
      </c>
      <c r="AG1557" s="3"/>
      <c r="AH1557" s="3" t="str">
        <f aca="false">IF(W1557="","",IF(W1558="",CONCATENATE(" ",Q1515," ",S1557,P1514," ",W1557),CONCATENATE(", ",S1557,P1514," ",W1557)))</f>
        <v/>
      </c>
      <c r="AI1557" s="3"/>
      <c r="AJ1557" s="1"/>
    </row>
    <row r="1558" customFormat="false" ht="14.6" hidden="false" customHeight="false" outlineLevel="0" collapsed="false">
      <c r="A1558" s="157" t="s">
        <v>373</v>
      </c>
      <c r="B1558" s="157"/>
      <c r="C1558" s="3"/>
      <c r="D1558" s="3"/>
      <c r="E1558" s="3"/>
      <c r="F1558" s="3"/>
      <c r="G1558" s="3"/>
      <c r="H1558" s="3"/>
      <c r="I1558" s="3"/>
      <c r="J1558" s="3"/>
      <c r="K1558" s="3"/>
      <c r="L1558" s="3"/>
      <c r="M1558" s="3"/>
      <c r="N1558" s="3"/>
      <c r="O1558" s="3"/>
      <c r="P1558" s="3"/>
      <c r="Q1558" s="3" t="str">
        <f aca="false">IF(A1560="","",", ")</f>
        <v/>
      </c>
      <c r="R1558" s="1"/>
      <c r="S1558" s="39" t="str">
        <f aca="true">IF(OFFSET(INDIRECT(A1512),4,0,1,1)="","",OFFSET(INDIRECT(A1512),4,0,1,1))</f>
        <v/>
      </c>
      <c r="T1558" s="39" t="str">
        <f aca="true">IF(OFFSET(INDIRECT(A1512),4,1,1,1)="","",OFFSET(INDIRECT(A1512),4,1,1,1))</f>
        <v/>
      </c>
      <c r="U1558" s="3" t="str">
        <f aca="false">LEFT(T1558,1)</f>
        <v/>
      </c>
      <c r="V1558" s="39" t="str">
        <f aca="true">IF(OFFSET(INDIRECT(A1512),4,2,1,1)="","",OFFSET(INDIRECT(A1512),4,2,1,1))</f>
        <v/>
      </c>
      <c r="W1558" s="39" t="str">
        <f aca="true">IF(OFFSET(INDIRECT(A1512),4,3,1,1)="","",OFFSET(INDIRECT(A1512),4,3,1,1))</f>
        <v/>
      </c>
      <c r="X1558" s="3" t="str">
        <f aca="false">IF(W1558="","",CONCATENATE(S1558,P1514," ",T1558," ",W1558))</f>
        <v/>
      </c>
      <c r="Y1558" s="3"/>
      <c r="Z1558" s="3" t="str">
        <f aca="false">IF(W1558="","",CONCATENATE(" ",Q1540," ",S1558," ",U1558," ",W1558))</f>
        <v/>
      </c>
      <c r="AA1558" s="3"/>
      <c r="AB1558" s="3"/>
      <c r="AC1558" s="3" t="str">
        <f aca="false">IF(W1558="","",IF(W1559="",CONCATENATE(" ",Q1515," ",S1558,P1514," ",U1558,P1514," ",W1558),CONCATENATE(", ",S1558,P1514," ",U1558,P1514," ",W1558)))</f>
        <v/>
      </c>
      <c r="AD1558" s="3"/>
      <c r="AE1558" s="3" t="str">
        <f aca="false">IF(W1558="","",CONCATENATE(" ",Q1515," ",T1558," ",V1558," ",W1558))</f>
        <v/>
      </c>
      <c r="AF1558" s="3" t="str">
        <f aca="false">UPPER(AE1558)</f>
        <v/>
      </c>
      <c r="AG1558" s="3"/>
      <c r="AH1558" s="3" t="str">
        <f aca="false">IF(W1558="","",IF(W1559="",CONCATENATE(" ",Q1515," ",S1558,P1514," ",W1558),CONCATENATE(", ",S1558,P1514," ",W1558)))</f>
        <v/>
      </c>
      <c r="AI1558" s="3"/>
      <c r="AJ1558" s="1"/>
    </row>
    <row r="1559" customFormat="false" ht="14.6" hidden="false" customHeight="false" outlineLevel="0" collapsed="false">
      <c r="A1559" s="3" t="s">
        <v>25</v>
      </c>
      <c r="B1559" s="3" t="s">
        <v>26</v>
      </c>
      <c r="C1559" s="3" t="s">
        <v>27</v>
      </c>
      <c r="D1559" s="3" t="s">
        <v>28</v>
      </c>
      <c r="E1559" s="3" t="s">
        <v>29</v>
      </c>
      <c r="F1559" s="3" t="s">
        <v>30</v>
      </c>
      <c r="G1559" s="3" t="s">
        <v>31</v>
      </c>
      <c r="H1559" s="3"/>
      <c r="I1559" s="3" t="s">
        <v>359</v>
      </c>
      <c r="J1559" s="3"/>
      <c r="K1559" s="3"/>
      <c r="L1559" s="3"/>
      <c r="M1559" s="3"/>
      <c r="N1559" s="3"/>
      <c r="O1559" s="3"/>
      <c r="P1559" s="3"/>
      <c r="Q1559" s="3"/>
      <c r="R1559" s="1"/>
      <c r="S1559" s="39" t="str">
        <f aca="true">IF(OFFSET(INDIRECT(A1512),5,0,1,1)="","",OFFSET(INDIRECT(A1512),5,0,1,1))</f>
        <v/>
      </c>
      <c r="T1559" s="39" t="str">
        <f aca="true">IF(OFFSET(INDIRECT(A1512),5,1,1,1)="","",OFFSET(INDIRECT(A1512),5,1,1,1))</f>
        <v/>
      </c>
      <c r="U1559" s="3" t="str">
        <f aca="false">LEFT(T1559,1)</f>
        <v/>
      </c>
      <c r="V1559" s="39" t="str">
        <f aca="true">IF(OFFSET(INDIRECT(A1512),5,2,1,1)="","",OFFSET(INDIRECT(A1512),5,2,1,1))</f>
        <v/>
      </c>
      <c r="W1559" s="39" t="str">
        <f aca="true">IF(OFFSET(INDIRECT(A1512),5,3,1,1)="","",OFFSET(INDIRECT(A1512),5,3,1,1))</f>
        <v/>
      </c>
      <c r="X1559" s="3" t="str">
        <f aca="false">IF(W1559="","",CONCATENATE(S1559,P1514," ",T1559," ",W1559))</f>
        <v/>
      </c>
      <c r="Y1559" s="3"/>
      <c r="Z1559" s="3" t="str">
        <f aca="false">IF(W1559="","",CONCATENATE(" ",Q1540," ",S1559," ",U1559," ",W1559))</f>
        <v/>
      </c>
      <c r="AA1559" s="3"/>
      <c r="AB1559" s="3"/>
      <c r="AC1559" s="3" t="str">
        <f aca="false">IF(W1559="","",IF(W1560="",CONCATENATE(" ",Q1515," ",S1559,P1514," ",U1559,P1514," ",W1559),CONCATENATE(", ",S1559,P1514," ",U1559,P1514," ",W1559)))</f>
        <v/>
      </c>
      <c r="AD1559" s="3"/>
      <c r="AE1559" s="3" t="str">
        <f aca="false">IF(W1559="","",CONCATENATE(" ",Q1515," ",T1559," ",V1559," ",W1559))</f>
        <v/>
      </c>
      <c r="AF1559" s="3" t="str">
        <f aca="false">UPPER(AE1559)</f>
        <v/>
      </c>
      <c r="AG1559" s="3"/>
      <c r="AH1559" s="3" t="str">
        <f aca="false">IF(W1559="","",IF(W1560="",CONCATENATE(" ",Q1515," ",S1559,P1514," ",W1559),CONCATENATE(", ",S1559,P1514," ",W1559)))</f>
        <v/>
      </c>
      <c r="AI1559" s="3"/>
      <c r="AJ1559" s="1"/>
    </row>
    <row r="1560" customFormat="false" ht="15" hidden="false" customHeight="true" outlineLevel="0" collapsed="false">
      <c r="A1560" s="39" t="str">
        <f aca="false">IF(Form!$B$61="","",Form!$B$61)</f>
        <v/>
      </c>
      <c r="B1560" s="39" t="str">
        <f aca="false">IF(Form!$C$61="","",Form!$C$61)</f>
        <v/>
      </c>
      <c r="C1560" s="39" t="str">
        <f aca="false">IF(Form!$D$61="","",Form!$D$61)</f>
        <v/>
      </c>
      <c r="D1560" s="39" t="str">
        <f aca="false">IF(Form!$E$61="","",Form!$E$61)</f>
        <v/>
      </c>
      <c r="E1560" s="39" t="str">
        <f aca="false">IF(Form!$F$61="","",Form!$F$61)</f>
        <v/>
      </c>
      <c r="F1560" s="39" t="str">
        <f aca="false">IF(Form!$G$61="","",Form!$G$61)</f>
        <v/>
      </c>
      <c r="G1560" s="39" t="str">
        <f aca="false">IF(Form!$H$61="","",Form!$H$61)</f>
        <v/>
      </c>
      <c r="H1560" s="3"/>
      <c r="I1560" s="171" t="str">
        <f aca="false">CONCATENATE(IF(A1560="","",A1560),IF(B1560="","",B1560),IF(C1560="","",C1560),IF(D1560="","",D1560),IF(E1560="","",E1560),IF(F1560="","",F1560),IF(G1560="","",G1560))</f>
        <v/>
      </c>
      <c r="J1560" s="171"/>
      <c r="K1560" s="171"/>
      <c r="L1560" s="171"/>
      <c r="M1560" s="171"/>
      <c r="N1560" s="171"/>
      <c r="O1560" s="171"/>
      <c r="P1560" s="113"/>
      <c r="Q1560" s="113"/>
      <c r="R1560" s="1"/>
      <c r="S1560" s="39" t="str">
        <f aca="true">IF(OFFSET(INDIRECT(A1512),6,0,1,1)="","",OFFSET(INDIRECT(A1512),6,0,1,1))</f>
        <v/>
      </c>
      <c r="T1560" s="39" t="str">
        <f aca="true">IF(OFFSET(INDIRECT(A1512),6,1,1,1)="","",OFFSET(INDIRECT(A1512),6,1,1,1))</f>
        <v/>
      </c>
      <c r="U1560" s="3" t="str">
        <f aca="false">LEFT(T1560,1)</f>
        <v/>
      </c>
      <c r="V1560" s="39" t="str">
        <f aca="true">IF(OFFSET(INDIRECT(A1512),6,2,1,1)="","",OFFSET(INDIRECT(A1512),6,2,1,1))</f>
        <v/>
      </c>
      <c r="W1560" s="39" t="str">
        <f aca="true">IF(OFFSET(INDIRECT(A1512),6,3,1,1)="","",OFFSET(INDIRECT(A1512),6,3,1,1))</f>
        <v/>
      </c>
      <c r="X1560" s="3" t="str">
        <f aca="false">IF(W1560="","",CONCATENATE(S1560,P1514," ",T1560," ",W1560))</f>
        <v/>
      </c>
      <c r="Y1560" s="3"/>
      <c r="Z1560" s="3" t="str">
        <f aca="false">IF(W1560="","",CONCATENATE(" ",Q1540," ",S1560," ",U1560," ",W1560))</f>
        <v/>
      </c>
      <c r="AA1560" s="3"/>
      <c r="AB1560" s="3"/>
      <c r="AC1560" s="3" t="str">
        <f aca="false">IF(W1560="","",IF(W1561="",CONCATENATE(" ",Q1515," ",S1560,P1514," ",U1560,P1514," ",W1560),CONCATENATE(", ",S1560,P1514," ",U1560,P1514," ",W1560)))</f>
        <v/>
      </c>
      <c r="AD1560" s="3"/>
      <c r="AE1560" s="3" t="str">
        <f aca="false">IF(W1560="","",CONCATENATE(" ",Q1515," ",T1560," ",V1560," ",W1560))</f>
        <v/>
      </c>
      <c r="AF1560" s="3" t="str">
        <f aca="false">UPPER(AE1560)</f>
        <v/>
      </c>
      <c r="AG1560" s="3"/>
      <c r="AH1560" s="3" t="str">
        <f aca="false">IF(W1560="","",IF(W1561="",CONCATENATE(" ",Q1515," ",S1560,P1514," ",W1560),CONCATENATE(", ",S1560,P1514," ",W1560)))</f>
        <v/>
      </c>
      <c r="AI1560" s="3"/>
      <c r="AJ1560" s="1"/>
    </row>
    <row r="1561" customFormat="false" ht="14.6" hidden="false" customHeight="false" outlineLevel="0" collapsed="false">
      <c r="A1561" s="3"/>
      <c r="B1561" s="3"/>
      <c r="C1561" s="3"/>
      <c r="D1561" s="3"/>
      <c r="E1561" s="3"/>
      <c r="F1561" s="3"/>
      <c r="G1561" s="3"/>
      <c r="H1561" s="3"/>
      <c r="I1561" s="3"/>
      <c r="J1561" s="3"/>
      <c r="K1561" s="3"/>
      <c r="L1561" s="174"/>
      <c r="M1561" s="174"/>
      <c r="N1561" s="3"/>
      <c r="O1561" s="3"/>
      <c r="P1561" s="3"/>
      <c r="Q1561" s="3"/>
      <c r="R1561" s="1"/>
      <c r="S1561" s="184" t="str">
        <f aca="true">IF(OFFSET(INDIRECT(A1512),55,0,1,1)="","",OFFSET(INDIRECT(A1512),55,0,1,1))</f>
        <v/>
      </c>
      <c r="T1561" s="184"/>
    </row>
    <row r="1562" customFormat="false" ht="14.6" hidden="false" customHeight="false" outlineLevel="0" collapsed="false">
      <c r="A1562" s="3"/>
      <c r="B1562" s="3"/>
      <c r="C1562" s="3"/>
      <c r="D1562" s="3"/>
      <c r="E1562" s="3"/>
      <c r="F1562" s="3"/>
      <c r="G1562" s="3"/>
      <c r="H1562" s="3"/>
      <c r="I1562" s="3" t="s">
        <v>360</v>
      </c>
      <c r="J1562" s="3"/>
      <c r="K1562" s="3"/>
      <c r="L1562" s="174"/>
      <c r="M1562" s="174"/>
      <c r="N1562" s="3"/>
      <c r="O1562" s="3"/>
      <c r="P1562" s="3"/>
      <c r="Q1562" s="3"/>
      <c r="R1562" s="1"/>
      <c r="S1562" s="184" t="str">
        <f aca="true">IF(OFFSET(INDIRECT(A1512),63,3,1,1)="","",OFFSET(INDIRECT(A1512),63,3,1,1))</f>
        <v/>
      </c>
      <c r="T1562" s="184"/>
    </row>
    <row r="1563" customFormat="false" ht="15" hidden="false" customHeight="true" outlineLevel="0" collapsed="false">
      <c r="A1563" s="3"/>
      <c r="B1563" s="3"/>
      <c r="C1563" s="3"/>
      <c r="D1563" s="3"/>
      <c r="E1563" s="3"/>
      <c r="F1563" s="3"/>
      <c r="G1563" s="3"/>
      <c r="H1563" s="3"/>
      <c r="I1563" s="176" t="str">
        <f aca="false">CONCATENATE(IF(A1560="","",A1560),IF(A1560="","",CHAR(10)),IF(B1560="","",B1560),IF(C1560="","",C1560),IF(C1560="","",CHAR(10)),IF(D1560="","",D1560),IF(D1560="","",CHAR(10)),IF(E1560="","",E1560),IF(E1560="","",CHAR(10)),IF(F1560="","",F1560),IF(F1560="","",CHAR(10)),IF(G1560="","",G1560))</f>
        <v/>
      </c>
      <c r="J1563" s="176"/>
      <c r="K1563" s="176"/>
      <c r="L1563" s="174"/>
      <c r="M1563" s="174"/>
      <c r="N1563" s="3"/>
      <c r="O1563" s="3"/>
      <c r="P1563" s="3"/>
      <c r="Q1563" s="3"/>
      <c r="R1563" s="1"/>
      <c r="S1563" s="184" t="str">
        <f aca="true">IF(OFFSET(INDIRECT(A1512),83,5,1,1)="","",OFFSET(INDIRECT(A1512),83,5,1,1))</f>
        <v/>
      </c>
      <c r="T1563" s="184"/>
    </row>
    <row r="1564" customFormat="false" ht="14.6" hidden="false" customHeight="false" outlineLevel="0" collapsed="false">
      <c r="A1564" s="3"/>
      <c r="B1564" s="3"/>
      <c r="C1564" s="3"/>
      <c r="D1564" s="3"/>
      <c r="E1564" s="3"/>
      <c r="F1564" s="3"/>
      <c r="G1564" s="3"/>
      <c r="H1564" s="3"/>
      <c r="I1564" s="176"/>
      <c r="J1564" s="176"/>
      <c r="K1564" s="176"/>
      <c r="L1564" s="174"/>
      <c r="M1564" s="174"/>
      <c r="N1564" s="3"/>
      <c r="O1564" s="3"/>
      <c r="P1564" s="3"/>
      <c r="Q1564" s="3"/>
      <c r="R1564" s="1"/>
      <c r="S1564" s="184"/>
      <c r="T1564" s="184"/>
    </row>
    <row r="1565" customFormat="false" ht="14.6" hidden="false" customHeight="false" outlineLevel="0" collapsed="false">
      <c r="A1565" s="3"/>
      <c r="B1565" s="3"/>
      <c r="C1565" s="3"/>
      <c r="D1565" s="3"/>
      <c r="E1565" s="3"/>
      <c r="F1565" s="3"/>
      <c r="G1565" s="3"/>
      <c r="H1565" s="3"/>
      <c r="I1565" s="176"/>
      <c r="J1565" s="176"/>
      <c r="K1565" s="176"/>
      <c r="L1565" s="174"/>
      <c r="M1565" s="174"/>
      <c r="N1565" s="3"/>
      <c r="O1565" s="3"/>
      <c r="P1565" s="3"/>
      <c r="Q1565" s="3"/>
      <c r="R1565" s="1"/>
      <c r="S1565" s="185" t="str">
        <f aca="false">CONCATENATE(IF(S1561="","",CONCATENATE(S1561,", ")),IF(S1562="","",CONCATENATE(S1562,", ")),IF(S1563="","",CONCATENATE(S1563,", ")))</f>
        <v/>
      </c>
      <c r="T1565" s="185"/>
      <c r="U1565" s="185"/>
      <c r="V1565" s="185"/>
      <c r="W1565" s="185"/>
      <c r="X1565" s="185"/>
    </row>
    <row r="1566" customFormat="false" ht="14.6" hidden="false" customHeight="false" outlineLevel="0" collapsed="false">
      <c r="A1566" s="3"/>
      <c r="B1566" s="3"/>
      <c r="C1566" s="3"/>
      <c r="D1566" s="3"/>
      <c r="E1566" s="3"/>
      <c r="F1566" s="3"/>
      <c r="G1566" s="3"/>
      <c r="H1566" s="3"/>
      <c r="I1566" s="176"/>
      <c r="J1566" s="176"/>
      <c r="K1566" s="176"/>
      <c r="L1566" s="3"/>
      <c r="M1566" s="3"/>
      <c r="N1566" s="3"/>
      <c r="O1566" s="3"/>
      <c r="P1566" s="3"/>
      <c r="Q1566" s="3"/>
      <c r="R1566" s="1"/>
    </row>
    <row r="1567" customFormat="false" ht="14.6" hidden="false" customHeight="false" outlineLevel="0" collapsed="false">
      <c r="A1567" s="3"/>
      <c r="B1567" s="3"/>
      <c r="C1567" s="3"/>
      <c r="D1567" s="3"/>
      <c r="E1567" s="3"/>
      <c r="F1567" s="3"/>
      <c r="G1567" s="3"/>
      <c r="H1567" s="3"/>
      <c r="I1567" s="176"/>
      <c r="J1567" s="176"/>
      <c r="K1567" s="176"/>
      <c r="L1567" s="3"/>
      <c r="M1567" s="3"/>
      <c r="N1567" s="3"/>
      <c r="O1567" s="3"/>
      <c r="P1567" s="3"/>
      <c r="Q1567" s="3"/>
      <c r="R1567" s="1"/>
    </row>
    <row r="1568" customFormat="false" ht="14.6" hidden="false" customHeight="false" outlineLevel="0" collapsed="false">
      <c r="A1568" s="3"/>
      <c r="B1568" s="3"/>
      <c r="C1568" s="3"/>
      <c r="D1568" s="3"/>
      <c r="E1568" s="3"/>
      <c r="F1568" s="3"/>
      <c r="G1568" s="3"/>
      <c r="H1568" s="3"/>
      <c r="I1568" s="176"/>
      <c r="J1568" s="176"/>
      <c r="K1568" s="176"/>
      <c r="L1568" s="3"/>
      <c r="M1568" s="3"/>
      <c r="N1568" s="3"/>
      <c r="O1568" s="3"/>
      <c r="P1568" s="3"/>
      <c r="Q1568" s="3"/>
      <c r="R1568" s="1"/>
    </row>
    <row r="1569" customFormat="false" ht="14.6" hidden="false" customHeight="false" outlineLevel="0" collapsed="false">
      <c r="A1569" s="3"/>
      <c r="B1569" s="3"/>
      <c r="C1569" s="3"/>
      <c r="D1569" s="3"/>
      <c r="E1569" s="3"/>
      <c r="F1569" s="3"/>
      <c r="G1569" s="3"/>
      <c r="H1569" s="3"/>
      <c r="I1569" s="174"/>
      <c r="J1569" s="174"/>
      <c r="K1569" s="174"/>
      <c r="L1569" s="3"/>
      <c r="M1569" s="3"/>
      <c r="N1569" s="3"/>
      <c r="O1569" s="3"/>
      <c r="P1569" s="3"/>
      <c r="Q1569" s="3"/>
      <c r="R1569" s="1"/>
    </row>
    <row r="1570" customFormat="false" ht="14.6" hidden="false" customHeight="false" outlineLevel="0" collapsed="false">
      <c r="A1570" s="157" t="s">
        <v>374</v>
      </c>
      <c r="B1570" s="157"/>
      <c r="C1570" s="3"/>
      <c r="D1570" s="3"/>
      <c r="E1570" s="3"/>
      <c r="F1570" s="3"/>
      <c r="G1570" s="3"/>
      <c r="H1570" s="3"/>
      <c r="I1570" s="3"/>
      <c r="J1570" s="3"/>
      <c r="K1570" s="3"/>
      <c r="L1570" s="3"/>
      <c r="M1570" s="3"/>
      <c r="N1570" s="3"/>
      <c r="O1570" s="3"/>
      <c r="P1570" s="3"/>
      <c r="Q1570" s="3" t="str">
        <f aca="false">IF(A1572="","",", ")</f>
        <v>,</v>
      </c>
      <c r="R1570" s="1"/>
    </row>
    <row r="1571" customFormat="false" ht="14.6" hidden="false" customHeight="false" outlineLevel="0" collapsed="false">
      <c r="A1571" s="3" t="s">
        <v>25</v>
      </c>
      <c r="B1571" s="3" t="s">
        <v>26</v>
      </c>
      <c r="C1571" s="3" t="s">
        <v>27</v>
      </c>
      <c r="D1571" s="3" t="s">
        <v>28</v>
      </c>
      <c r="E1571" s="3" t="s">
        <v>29</v>
      </c>
      <c r="F1571" s="3" t="s">
        <v>30</v>
      </c>
      <c r="G1571" s="3" t="s">
        <v>31</v>
      </c>
      <c r="H1571" s="3"/>
      <c r="I1571" s="3" t="s">
        <v>359</v>
      </c>
      <c r="J1571" s="3"/>
      <c r="K1571" s="3"/>
      <c r="L1571" s="3"/>
      <c r="M1571" s="3"/>
      <c r="N1571" s="3"/>
      <c r="O1571" s="3"/>
      <c r="P1571" s="3"/>
      <c r="Q1571" s="3"/>
      <c r="R1571" s="1"/>
    </row>
    <row r="1572" customFormat="false" ht="15" hidden="false" customHeight="true" outlineLevel="0" collapsed="false">
      <c r="A1572" s="39" t="str">
        <f aca="false">IF(Form!$B$65="","",Form!$B$65)</f>
        <v>Third Surveyor</v>
      </c>
      <c r="B1572" s="39" t="str">
        <f aca="false">IF(Form!$C$65="","",Form!$C$65)</f>
        <v/>
      </c>
      <c r="C1572" s="39" t="str">
        <f aca="false">IF(Form!$D$65="","",Form!$D$65)</f>
        <v/>
      </c>
      <c r="D1572" s="39" t="str">
        <f aca="false">IF(Form!$E$65="","",Form!$E$65)</f>
        <v/>
      </c>
      <c r="E1572" s="39" t="str">
        <f aca="false">IF(Form!$F$65="","",Form!$F$65)</f>
        <v/>
      </c>
      <c r="F1572" s="39" t="str">
        <f aca="false">IF(Form!$G$65="","",Form!$G$65)</f>
        <v/>
      </c>
      <c r="G1572" s="39" t="str">
        <f aca="false">IF(Form!$H$65="","",Form!$H$65)</f>
        <v/>
      </c>
      <c r="H1572" s="3"/>
      <c r="I1572" s="171" t="str">
        <f aca="false">CONCATENATE(IF(A1572="","",A1572),IF(B1572="","",B1572),IF(C1572="","",C1572),IF(D1572="","",D1572),IF(E1572="","",E1572),IF(F1572="","",F1572),IF(G1572="","",G1572))</f>
        <v>Third Surveyor</v>
      </c>
      <c r="J1572" s="171"/>
      <c r="K1572" s="171"/>
      <c r="L1572" s="171"/>
      <c r="M1572" s="171"/>
      <c r="N1572" s="171"/>
      <c r="O1572" s="171"/>
      <c r="P1572" s="113"/>
      <c r="Q1572" s="113"/>
      <c r="R1572" s="1"/>
    </row>
    <row r="1573" customFormat="false" ht="14.6" hidden="false" customHeight="false" outlineLevel="0" collapsed="false">
      <c r="A1573" s="3"/>
      <c r="B1573" s="3"/>
      <c r="C1573" s="3"/>
      <c r="D1573" s="3"/>
      <c r="E1573" s="3"/>
      <c r="F1573" s="3"/>
      <c r="G1573" s="3"/>
      <c r="H1573" s="3"/>
      <c r="I1573" s="3"/>
      <c r="J1573" s="3"/>
      <c r="K1573" s="3"/>
      <c r="L1573" s="174"/>
      <c r="M1573" s="174"/>
      <c r="N1573" s="3"/>
      <c r="O1573" s="3"/>
      <c r="P1573" s="3"/>
      <c r="Q1573" s="3"/>
      <c r="R1573" s="1"/>
    </row>
    <row r="1574" customFormat="false" ht="14.6" hidden="false" customHeight="false" outlineLevel="0" collapsed="false">
      <c r="A1574" s="3"/>
      <c r="B1574" s="3"/>
      <c r="C1574" s="3"/>
      <c r="D1574" s="3"/>
      <c r="E1574" s="3"/>
      <c r="F1574" s="3"/>
      <c r="G1574" s="3"/>
      <c r="H1574" s="3"/>
      <c r="I1574" s="3" t="s">
        <v>360</v>
      </c>
      <c r="J1574" s="3"/>
      <c r="K1574" s="3"/>
      <c r="L1574" s="174"/>
      <c r="M1574" s="174"/>
      <c r="N1574" s="3"/>
      <c r="O1574" s="3"/>
      <c r="P1574" s="3"/>
      <c r="Q1574" s="3"/>
      <c r="R1574" s="1"/>
    </row>
    <row r="1575" customFormat="false" ht="15" hidden="false" customHeight="true" outlineLevel="0" collapsed="false">
      <c r="A1575" s="3"/>
      <c r="B1575" s="3"/>
      <c r="C1575" s="3"/>
      <c r="D1575" s="3"/>
      <c r="E1575" s="3"/>
      <c r="F1575" s="3"/>
      <c r="G1575" s="3"/>
      <c r="H1575" s="3"/>
      <c r="I1575" s="176" t="str">
        <f aca="false">CONCATENATE(IF(A1572="","",A1572),IF(A1572="","",CHAR(10)),IF(B1572="","",B1572),IF(C1572="","",C1572),IF(C1572="","",CHAR(10)),IF(D1572="","",D1572),IF(D1572="","",CHAR(10)),IF(E1572="","",E1572),IF(E1572="","",CHAR(10)),IF(F1572="","",F1572),IF(F1572="","",CHAR(10)),IF(G1572="","",G1572))</f>
        <v>Third Surveyor</v>
      </c>
      <c r="J1575" s="176"/>
      <c r="K1575" s="176"/>
      <c r="L1575" s="174"/>
      <c r="M1575" s="174"/>
      <c r="N1575" s="3"/>
      <c r="O1575" s="3"/>
      <c r="P1575" s="3"/>
      <c r="Q1575" s="3"/>
      <c r="R1575" s="1"/>
    </row>
    <row r="1576" customFormat="false" ht="14.6" hidden="false" customHeight="false" outlineLevel="0" collapsed="false">
      <c r="A1576" s="3"/>
      <c r="B1576" s="3"/>
      <c r="C1576" s="3"/>
      <c r="D1576" s="3"/>
      <c r="E1576" s="3"/>
      <c r="F1576" s="3"/>
      <c r="G1576" s="3"/>
      <c r="H1576" s="3"/>
      <c r="I1576" s="176"/>
      <c r="J1576" s="176"/>
      <c r="K1576" s="176"/>
      <c r="L1576" s="174"/>
      <c r="M1576" s="174"/>
      <c r="N1576" s="3"/>
      <c r="O1576" s="3"/>
      <c r="P1576" s="3"/>
      <c r="Q1576" s="3"/>
      <c r="R1576" s="1"/>
    </row>
    <row r="1577" customFormat="false" ht="14.6" hidden="false" customHeight="false" outlineLevel="0" collapsed="false">
      <c r="A1577" s="3"/>
      <c r="B1577" s="3"/>
      <c r="C1577" s="3"/>
      <c r="D1577" s="3"/>
      <c r="E1577" s="3"/>
      <c r="F1577" s="3"/>
      <c r="G1577" s="3"/>
      <c r="H1577" s="3"/>
      <c r="I1577" s="176"/>
      <c r="J1577" s="176"/>
      <c r="K1577" s="176"/>
      <c r="L1577" s="174"/>
      <c r="M1577" s="174"/>
      <c r="N1577" s="3"/>
      <c r="O1577" s="3"/>
      <c r="P1577" s="3"/>
      <c r="Q1577" s="3"/>
      <c r="R1577" s="1"/>
    </row>
    <row r="1578" customFormat="false" ht="14.6" hidden="false" customHeight="false" outlineLevel="0" collapsed="false">
      <c r="A1578" s="3"/>
      <c r="B1578" s="3"/>
      <c r="C1578" s="3"/>
      <c r="D1578" s="3"/>
      <c r="E1578" s="3"/>
      <c r="F1578" s="3"/>
      <c r="G1578" s="3"/>
      <c r="H1578" s="3"/>
      <c r="I1578" s="176"/>
      <c r="J1578" s="176"/>
      <c r="K1578" s="176"/>
      <c r="L1578" s="3"/>
      <c r="M1578" s="3"/>
      <c r="N1578" s="3"/>
      <c r="O1578" s="3"/>
      <c r="P1578" s="3"/>
      <c r="Q1578" s="3"/>
      <c r="R1578" s="1"/>
    </row>
    <row r="1579" customFormat="false" ht="14.6" hidden="false" customHeight="false" outlineLevel="0" collapsed="false">
      <c r="A1579" s="3"/>
      <c r="B1579" s="3"/>
      <c r="C1579" s="3"/>
      <c r="D1579" s="3"/>
      <c r="E1579" s="3"/>
      <c r="F1579" s="3"/>
      <c r="G1579" s="3"/>
      <c r="H1579" s="3"/>
      <c r="I1579" s="176"/>
      <c r="J1579" s="176"/>
      <c r="K1579" s="176"/>
      <c r="L1579" s="3"/>
      <c r="M1579" s="3"/>
      <c r="N1579" s="3"/>
      <c r="O1579" s="3"/>
      <c r="P1579" s="3"/>
      <c r="Q1579" s="3"/>
      <c r="R1579" s="1"/>
    </row>
    <row r="1580" customFormat="false" ht="14.6" hidden="false" customHeight="false" outlineLevel="0" collapsed="false">
      <c r="A1580" s="3"/>
      <c r="B1580" s="3"/>
      <c r="C1580" s="3"/>
      <c r="D1580" s="3"/>
      <c r="E1580" s="3"/>
      <c r="F1580" s="3"/>
      <c r="G1580" s="3"/>
      <c r="H1580" s="3"/>
      <c r="I1580" s="176"/>
      <c r="J1580" s="176"/>
      <c r="K1580" s="176"/>
      <c r="L1580" s="3"/>
      <c r="M1580" s="3"/>
      <c r="N1580" s="3"/>
      <c r="O1580" s="3"/>
      <c r="P1580" s="3"/>
      <c r="Q1580" s="3"/>
      <c r="R1580" s="1"/>
    </row>
    <row r="1581" customFormat="false" ht="14.6" hidden="false" customHeight="false" outlineLevel="0" collapsed="false">
      <c r="A1581" s="3"/>
      <c r="B1581" s="3"/>
      <c r="C1581" s="3"/>
      <c r="D1581" s="3"/>
      <c r="E1581" s="3"/>
      <c r="F1581" s="3"/>
      <c r="G1581" s="3"/>
      <c r="H1581" s="3"/>
      <c r="I1581" s="174"/>
      <c r="J1581" s="174"/>
      <c r="K1581" s="174"/>
      <c r="L1581" s="3"/>
      <c r="M1581" s="3"/>
      <c r="N1581" s="3"/>
      <c r="O1581" s="3"/>
      <c r="P1581" s="3"/>
      <c r="Q1581" s="3"/>
      <c r="R1581" s="1"/>
    </row>
    <row r="1582" customFormat="false" ht="14.6" hidden="false" customHeight="false" outlineLevel="0" collapsed="false">
      <c r="A1582" s="157" t="s">
        <v>375</v>
      </c>
      <c r="B1582" s="157"/>
      <c r="C1582" s="3"/>
      <c r="D1582" s="3"/>
      <c r="E1582" s="3"/>
      <c r="F1582" s="3"/>
      <c r="G1582" s="3"/>
      <c r="H1582" s="3"/>
      <c r="I1582" s="3"/>
      <c r="J1582" s="3"/>
      <c r="K1582" s="3"/>
      <c r="L1582" s="3"/>
      <c r="M1582" s="3"/>
      <c r="N1582" s="3"/>
      <c r="O1582" s="3"/>
      <c r="P1582" s="3"/>
      <c r="Q1582" s="3" t="str">
        <f aca="false">IF(A1584="","",", ")</f>
        <v>,</v>
      </c>
      <c r="R1582" s="1"/>
    </row>
    <row r="1583" customFormat="false" ht="14.6" hidden="false" customHeight="false" outlineLevel="0" collapsed="false">
      <c r="A1583" s="3" t="s">
        <v>25</v>
      </c>
      <c r="B1583" s="3" t="s">
        <v>26</v>
      </c>
      <c r="C1583" s="3" t="s">
        <v>27</v>
      </c>
      <c r="D1583" s="3" t="s">
        <v>28</v>
      </c>
      <c r="E1583" s="3" t="s">
        <v>29</v>
      </c>
      <c r="F1583" s="3" t="s">
        <v>30</v>
      </c>
      <c r="G1583" s="3" t="s">
        <v>31</v>
      </c>
      <c r="H1583" s="3"/>
      <c r="I1583" s="3" t="s">
        <v>359</v>
      </c>
      <c r="J1583" s="3"/>
      <c r="K1583" s="3"/>
      <c r="L1583" s="3"/>
      <c r="M1583" s="3"/>
      <c r="N1583" s="3"/>
      <c r="O1583" s="3"/>
      <c r="P1583" s="3"/>
      <c r="Q1583" s="3"/>
      <c r="R1583" s="1"/>
    </row>
    <row r="1584" customFormat="false" ht="15" hidden="false" customHeight="true" outlineLevel="0" collapsed="false">
      <c r="A1584" s="39" t="str">
        <f aca="false">IF(Form!$B$69="","",Form!$B$69)</f>
        <v>Company</v>
      </c>
      <c r="B1584" s="39" t="str">
        <f aca="false">IF(Form!$C$69="","",Form!$C$69)</f>
        <v>House No</v>
      </c>
      <c r="C1584" s="39" t="str">
        <f aca="false">IF(Form!$D$69="","",Form!$D$69)</f>
        <v>Road</v>
      </c>
      <c r="D1584" s="39" t="str">
        <f aca="false">IF(Form!$E$69="","",Form!$E$69)</f>
        <v>Spare</v>
      </c>
      <c r="E1584" s="39" t="str">
        <f aca="false">IF(Form!$F$69="","",Form!$F$69)</f>
        <v>Town</v>
      </c>
      <c r="F1584" s="39" t="str">
        <f aca="false">IF(Form!$G$69="","",Form!$G$69)</f>
        <v>County</v>
      </c>
      <c r="G1584" s="39" t="str">
        <f aca="false">IF(Form!$H$69="","",Form!$H$69)</f>
        <v>Post Code</v>
      </c>
      <c r="H1584" s="3"/>
      <c r="I1584" s="171" t="str">
        <f aca="false">CONCATENATE(IF(A1584="","",A1584),IF(B1584="","",B1584),IF(C1584="","",C1584),IF(D1584="","",D1584),IF(E1584="","",E1584),IF(F1584="","",F1584),IF(G1584="","",G1584))</f>
        <v>CompanyHouse NoRoadSpareTownCountyPost Code</v>
      </c>
      <c r="J1584" s="171"/>
      <c r="K1584" s="171"/>
      <c r="L1584" s="171"/>
      <c r="M1584" s="171"/>
      <c r="N1584" s="171"/>
      <c r="O1584" s="171"/>
      <c r="P1584" s="113"/>
      <c r="Q1584" s="113"/>
      <c r="R1584" s="1"/>
    </row>
    <row r="1585" customFormat="false" ht="14.6" hidden="false" customHeight="false" outlineLevel="0" collapsed="false">
      <c r="A1585" s="3"/>
      <c r="B1585" s="3"/>
      <c r="C1585" s="3"/>
      <c r="D1585" s="3"/>
      <c r="E1585" s="3"/>
      <c r="F1585" s="3"/>
      <c r="G1585" s="3"/>
      <c r="H1585" s="3"/>
      <c r="I1585" s="3"/>
      <c r="J1585" s="3"/>
      <c r="K1585" s="3"/>
      <c r="L1585" s="174"/>
      <c r="M1585" s="174"/>
      <c r="N1585" s="3"/>
      <c r="O1585" s="3"/>
      <c r="P1585" s="3"/>
      <c r="Q1585" s="3"/>
      <c r="R1585" s="1"/>
    </row>
    <row r="1586" customFormat="false" ht="14.6" hidden="false" customHeight="false" outlineLevel="0" collapsed="false">
      <c r="A1586" s="3"/>
      <c r="B1586" s="3"/>
      <c r="C1586" s="3"/>
      <c r="D1586" s="3"/>
      <c r="E1586" s="3"/>
      <c r="F1586" s="3"/>
      <c r="G1586" s="3"/>
      <c r="H1586" s="3"/>
      <c r="I1586" s="3" t="s">
        <v>360</v>
      </c>
      <c r="J1586" s="3"/>
      <c r="K1586" s="3"/>
      <c r="L1586" s="174"/>
      <c r="M1586" s="174"/>
      <c r="N1586" s="3"/>
      <c r="O1586" s="3"/>
      <c r="P1586" s="3"/>
      <c r="Q1586" s="3"/>
      <c r="R1586" s="1"/>
    </row>
    <row r="1587" customFormat="false" ht="15" hidden="false" customHeight="true" outlineLevel="0" collapsed="false">
      <c r="A1587" s="3"/>
      <c r="B1587" s="3"/>
      <c r="C1587" s="3"/>
      <c r="D1587" s="3"/>
      <c r="E1587" s="3"/>
      <c r="F1587" s="3"/>
      <c r="G1587" s="3"/>
      <c r="H1587" s="3"/>
      <c r="I1587" s="176" t="str">
        <f aca="false">CONCATENATE(IF(A1584="","",A1584),IF(A1584="","",CHAR(10)),IF(B1584="","",B1584),IF(C1584="","",C1584),IF(C1584="","",CHAR(10)),IF(D1584="","",D1584),IF(D1584="","",CHAR(10)),IF(E1584="","",E1584),IF(E1584="","",CHAR(10)),IF(F1584="","",F1584),IF(F1584="","",CHAR(10)),IF(G1584="","",G1584))</f>
        <v>Company
House NoRoad
Spare
Town
County
Post Code</v>
      </c>
      <c r="J1587" s="176"/>
      <c r="K1587" s="176"/>
      <c r="L1587" s="174"/>
      <c r="M1587" s="174"/>
      <c r="N1587" s="3"/>
      <c r="O1587" s="3"/>
      <c r="P1587" s="3"/>
      <c r="Q1587" s="3"/>
      <c r="R1587" s="1"/>
    </row>
    <row r="1588" customFormat="false" ht="14.6" hidden="false" customHeight="false" outlineLevel="0" collapsed="false">
      <c r="A1588" s="3"/>
      <c r="B1588" s="3"/>
      <c r="C1588" s="3"/>
      <c r="D1588" s="3"/>
      <c r="E1588" s="3"/>
      <c r="F1588" s="3"/>
      <c r="G1588" s="3"/>
      <c r="H1588" s="3"/>
      <c r="I1588" s="176"/>
      <c r="J1588" s="176"/>
      <c r="K1588" s="176"/>
      <c r="L1588" s="174"/>
      <c r="M1588" s="174"/>
      <c r="N1588" s="3"/>
      <c r="O1588" s="3"/>
      <c r="P1588" s="3"/>
      <c r="Q1588" s="3"/>
      <c r="R1588" s="1"/>
    </row>
    <row r="1589" customFormat="false" ht="14.6" hidden="false" customHeight="false" outlineLevel="0" collapsed="false">
      <c r="A1589" s="3"/>
      <c r="B1589" s="3"/>
      <c r="C1589" s="3"/>
      <c r="D1589" s="3"/>
      <c r="E1589" s="3"/>
      <c r="F1589" s="3"/>
      <c r="G1589" s="3"/>
      <c r="H1589" s="3"/>
      <c r="I1589" s="176"/>
      <c r="J1589" s="176"/>
      <c r="K1589" s="176"/>
      <c r="L1589" s="174"/>
      <c r="M1589" s="174"/>
      <c r="N1589" s="3"/>
      <c r="O1589" s="3"/>
      <c r="P1589" s="3"/>
      <c r="Q1589" s="3"/>
      <c r="R1589" s="1"/>
    </row>
    <row r="1590" customFormat="false" ht="14.6" hidden="false" customHeight="false" outlineLevel="0" collapsed="false">
      <c r="A1590" s="3"/>
      <c r="B1590" s="3"/>
      <c r="C1590" s="3"/>
      <c r="D1590" s="3"/>
      <c r="E1590" s="3"/>
      <c r="F1590" s="3"/>
      <c r="G1590" s="3"/>
      <c r="H1590" s="3"/>
      <c r="I1590" s="176"/>
      <c r="J1590" s="176"/>
      <c r="K1590" s="176"/>
      <c r="L1590" s="3"/>
      <c r="M1590" s="3"/>
      <c r="N1590" s="3"/>
      <c r="O1590" s="3"/>
      <c r="P1590" s="3"/>
      <c r="Q1590" s="3"/>
      <c r="R1590" s="1"/>
    </row>
    <row r="1591" customFormat="false" ht="14.6" hidden="false" customHeight="false" outlineLevel="0" collapsed="false">
      <c r="A1591" s="3"/>
      <c r="B1591" s="3"/>
      <c r="C1591" s="3"/>
      <c r="D1591" s="3"/>
      <c r="E1591" s="3"/>
      <c r="F1591" s="3"/>
      <c r="G1591" s="3"/>
      <c r="H1591" s="3"/>
      <c r="I1591" s="176"/>
      <c r="J1591" s="176"/>
      <c r="K1591" s="176"/>
      <c r="L1591" s="3"/>
      <c r="M1591" s="3"/>
      <c r="N1591" s="3"/>
      <c r="O1591" s="3"/>
      <c r="P1591" s="3"/>
      <c r="Q1591" s="3"/>
      <c r="R1591" s="1"/>
    </row>
    <row r="1592" customFormat="false" ht="14.6" hidden="false" customHeight="false" outlineLevel="0" collapsed="false">
      <c r="A1592" s="3"/>
      <c r="B1592" s="3"/>
      <c r="C1592" s="3"/>
      <c r="D1592" s="3"/>
      <c r="E1592" s="3"/>
      <c r="F1592" s="3"/>
      <c r="G1592" s="3"/>
      <c r="H1592" s="3"/>
      <c r="I1592" s="176"/>
      <c r="J1592" s="176"/>
      <c r="K1592" s="176"/>
      <c r="L1592" s="3"/>
      <c r="M1592" s="3"/>
      <c r="N1592" s="3"/>
      <c r="O1592" s="3"/>
      <c r="P1592" s="3"/>
      <c r="Q1592" s="3"/>
      <c r="R1592" s="1"/>
    </row>
    <row r="1593" customFormat="false" ht="14.6" hidden="false" customHeight="false" outlineLevel="0" collapsed="false">
      <c r="A1593" s="3"/>
      <c r="B1593" s="3"/>
      <c r="C1593" s="3"/>
      <c r="D1593" s="3"/>
      <c r="E1593" s="3"/>
      <c r="F1593" s="3"/>
      <c r="G1593" s="3"/>
      <c r="H1593" s="3"/>
      <c r="I1593" s="174"/>
      <c r="J1593" s="174"/>
      <c r="K1593" s="174"/>
      <c r="L1593" s="3"/>
      <c r="M1593" s="3"/>
      <c r="N1593" s="3"/>
      <c r="O1593" s="3"/>
      <c r="P1593" s="3"/>
      <c r="Q1593" s="3"/>
      <c r="R1593" s="1"/>
    </row>
    <row r="1594" customFormat="false" ht="15" hidden="false" customHeight="false" outlineLevel="0" collapsed="false">
      <c r="A1594" s="142" t="s">
        <v>412</v>
      </c>
    </row>
    <row r="1595" customFormat="false" ht="15" hidden="false" customHeight="false" outlineLevel="0" collapsed="false">
      <c r="A1595" s="178" t="s">
        <v>413</v>
      </c>
      <c r="B1595" s="179"/>
      <c r="C1595" s="179"/>
      <c r="D1595" s="1" t="n">
        <f aca="false">IF(B1597="Male","owner",IF(B1597="Female","owner",IF(B1597="Married","owners",IF(B1597="Plural","owners",IF(B1597="Company","owners",)))))</f>
        <v>0</v>
      </c>
      <c r="E1595" s="1"/>
      <c r="F1595" s="1"/>
      <c r="G1595" s="1"/>
      <c r="H1595" s="1"/>
      <c r="I1595" s="1" t="n">
        <f aca="false">IF(B1597="Male","him",IF(B1597="Female","her",IF(B1597="Married","them",IF(B1597="Plural","them",IF(B1597="Company","them",)))))</f>
        <v>0</v>
      </c>
      <c r="J1595" s="1" t="n">
        <f aca="false">IF(B1597="Male","chooses",IF(B1597="Female","chooses",IF(B1597="Married","choose",IF(B1597="Plural","choose",IF(B1597="Company","choose",)))))</f>
        <v>0</v>
      </c>
      <c r="K1595" s="1" t="n">
        <f aca="false">IF(B1597="Male","exercises",IF(B1597="Female","exercises",IF(B1597="Married","exercise",IF(B1597="Plural","exercise",IF(B1597="Company","exercise",)))))</f>
        <v>0</v>
      </c>
      <c r="L1595" s="1" t="n">
        <f aca="false">IF(B1597="Male","requires",IF(B1597="Female","requires",IF(B1597="Married","require",IF(B1597="Plural","require",IF(B1597="Company","require",)))))</f>
        <v>0</v>
      </c>
      <c r="M1595" s="1" t="n">
        <f aca="false">IF(B1597="Male","am",IF(B1597="Female","am",IF(B1597="Married","are",IF(B1597="Plural","are",IF(B1597="Company","are",)))))</f>
        <v>0</v>
      </c>
      <c r="N1595" s="1" t="n">
        <f aca="false">IF(B1597="Male","I",IF(B1597="Female","I",IF(B1597="Married","we",IF(B1597="Plural","we",IF(B1597="Company","we",)))))</f>
        <v>0</v>
      </c>
      <c r="O1595" s="1"/>
      <c r="P1595" s="1"/>
      <c r="Q1595" s="1"/>
      <c r="R1595" s="1"/>
      <c r="S1595" s="156" t="s">
        <v>364</v>
      </c>
      <c r="T1595" s="156"/>
      <c r="U1595" s="1" t="n">
        <f aca="false">IF(X1596="Male","his",IF(X1596="Female","her"))</f>
        <v>0</v>
      </c>
      <c r="V1595" s="1"/>
      <c r="W1595" s="1"/>
      <c r="X1595" s="1"/>
      <c r="Y1595" s="1"/>
      <c r="Z1595" s="1"/>
      <c r="AA1595" s="1"/>
      <c r="AB1595" s="1"/>
      <c r="AC1595" s="1" t="str">
        <f aca="false">IF(S1596="","",".")</f>
        <v/>
      </c>
      <c r="AD1595" s="1"/>
      <c r="AE1595" s="1"/>
      <c r="AF1595" s="1"/>
      <c r="AG1595" s="1"/>
    </row>
    <row r="1596" customFormat="false" ht="14.6" hidden="false" customHeight="false" outlineLevel="0" collapsed="false">
      <c r="A1596" s="157" t="n">
        <f aca="false">IF(B1597="Male","Adjoining Owner",IF(B1597="Female","Adjoining Owner",IF(B1597="Married","Adjoining Owners",IF(B1597="Plural","Adjoining Owners",IF(B1597="Company","Adjoining Owners",)))))</f>
        <v>0</v>
      </c>
      <c r="B1596" s="157"/>
      <c r="C1596" s="158" t="s">
        <v>165</v>
      </c>
      <c r="D1596" s="73" t="n">
        <f aca="false">A1596</f>
        <v>0</v>
      </c>
      <c r="E1596" s="73"/>
      <c r="F1596" s="73" t="str">
        <f aca="false">CONCATENATE("(",A1596,")")</f>
        <v>(0)</v>
      </c>
      <c r="G1596" s="73"/>
      <c r="H1596" s="3" t="n">
        <f aca="false">IF(B1597="Male","Owner",IF(B1597="Female","Owner",IF(B1597="Married","Owners",IF(B1597="Plural","Owners",IF(B1597="Company","Owners",)))))</f>
        <v>0</v>
      </c>
      <c r="I1596" s="3" t="n">
        <f aca="false">IF(B1597="Male","I",IF(B1597="Female","I",IF(B1597="Married","we",IF(B1597="Plural","we",IF(B1597="Company","we",)))))</f>
        <v>0</v>
      </c>
      <c r="J1596" s="3" t="n">
        <f aca="false">IF(B1597="Male","Adjoining Owner's",IF(B1597="Female","Adjoining Owner's",IF(B1597="Married","Adjoining Owners'",IF(B1597="Plural","Adjoining Owners'",IF(B1597="Company","Adjoining Owners'",)))))</f>
        <v>0</v>
      </c>
      <c r="K1596" s="3"/>
      <c r="L1596" s="3"/>
      <c r="M1596" s="3" t="n">
        <f aca="false">IF(B1597="Male","me",IF(B1597="Female","me",IF(B1597="Married","us",IF(B1597="Plural","us",IF(B1597="Company","us",)))))</f>
        <v>0</v>
      </c>
      <c r="N1596" s="3" t="n">
        <f aca="false">IF(B1597="Male","myself",IF(B1597="Female","myself",IF(B1597="Married","ourselves",IF(B1597="Plural","ourselves",IF(B1597="Company","ourselves",)))))</f>
        <v>0</v>
      </c>
      <c r="O1596" s="3" t="n">
        <f aca="false">IF(B1597="Male","is",IF(B1597="Female","is",IF(B1597="Married","are",IF(B1597="Plural","are",IF(B1597="Company","are",)))))</f>
        <v>0</v>
      </c>
      <c r="P1596" s="150" t="str">
        <f aca="false">IF(A1599="","",".")</f>
        <v/>
      </c>
      <c r="Q1596" s="3"/>
      <c r="R1596" s="1"/>
      <c r="S1596" s="159" t="str">
        <f aca="true">IF(OFFSET(INDIRECT(A1594),42,0,1,1)="","",OFFSET(INDIRECT(A1594),42,0,1,1))</f>
        <v/>
      </c>
      <c r="T1596" s="159" t="str">
        <f aca="true">IF(OFFSET(INDIRECT(A1594),42,1,1,1)="","",OFFSET(INDIRECT(A1594),42,1,1,1))</f>
        <v/>
      </c>
      <c r="U1596" s="3" t="str">
        <f aca="false">LEFT(T1596,1)</f>
        <v/>
      </c>
      <c r="V1596" s="159" t="str">
        <f aca="true">IF(OFFSET(INDIRECT(A1594),42,2,1,1)="","",OFFSET(INDIRECT(A1594),42,2,1,1))</f>
        <v/>
      </c>
      <c r="W1596" s="159" t="str">
        <f aca="true">IF(OFFSET(INDIRECT(A1594),42,3,1,1)="","",OFFSET(INDIRECT(A1594),42,3,1,1))</f>
        <v/>
      </c>
      <c r="X1596" s="159" t="str">
        <f aca="true">IF(OFFSET(INDIRECT(A1594),42,5,1,1)="","",OFFSET(INDIRECT(A1594),42,5,1,1))</f>
        <v/>
      </c>
      <c r="Y1596" s="1" t="str">
        <f aca="false">CONCATENATE(S1596,AC1595," ",T1596," ",W1596)</f>
        <v>  </v>
      </c>
      <c r="Z1596" s="1"/>
      <c r="AA1596" s="1"/>
      <c r="AB1596" s="1"/>
      <c r="AC1596" s="1"/>
      <c r="AD1596" s="1"/>
      <c r="AE1596" s="1"/>
      <c r="AF1596" s="1"/>
      <c r="AG1596" s="1"/>
    </row>
    <row r="1597" customFormat="false" ht="14.6" hidden="false" customHeight="false" outlineLevel="0" collapsed="false">
      <c r="A1597" s="161" t="s">
        <v>338</v>
      </c>
      <c r="B1597" s="39" t="str">
        <f aca="true">IF(OFFSET(INDIRECT(A1594),2,5,1,1)="","",OFFSET(INDIRECT(A1594),2,5,1,1))</f>
        <v/>
      </c>
      <c r="C1597" s="39" t="str">
        <f aca="true">IF(OFFSET(INDIRECT(A1594),5,5,1,1)="","",OFFSET(INDIRECT(A1594),5,5,1,1))</f>
        <v/>
      </c>
      <c r="D1597" s="3"/>
      <c r="E1597" s="3" t="s">
        <v>339</v>
      </c>
      <c r="F1597" s="3" t="s">
        <v>340</v>
      </c>
      <c r="G1597" s="3" t="n">
        <f aca="false">IF(B1597="Male","I",IF(B1597="Female","I",IF(B1597="Married","We",IF(B1597="Plural","We",IF(B1597="Company","We",)))))</f>
        <v>0</v>
      </c>
      <c r="H1597" s="3" t="n">
        <f aca="false">IF(B1597="Male","my",IF(B1597="Female","my",IF(B1597="Married","our",IF(B1597="Plural","our",IF(B1597="Company","our",)))))</f>
        <v>0</v>
      </c>
      <c r="I1597" s="3" t="n">
        <f aca="false">IF(B1597="Male","his",IF(B1597="Female","her",IF(B1597="Married","their",IF(B1597="Plural","their",IF(B1597="Company","their",)))))</f>
        <v>0</v>
      </c>
      <c r="J1597" s="3" t="n">
        <f aca="false">IF(B1597="Male","he",IF(B1597="Female","she",IF(B1597="Married","they",IF(B1597="Plural","they",IF(B1597="Company","they",)))))</f>
        <v>0</v>
      </c>
      <c r="K1597" s="3" t="n">
        <f aca="false">IF(B1597="Male","does",IF(B1597="Female","does",IF(B1597="Married","do",IF(B1597="Plural","do",IF(B1597="Company","do",)))))</f>
        <v>0</v>
      </c>
      <c r="L1597" s="3" t="n">
        <f aca="false">IF(B1597="Male","has",IF(B1597="Female","has",IF(B1597="Married","have",IF(B1597="Plural","have",IF(B1597="Company","have",)))))</f>
        <v>0</v>
      </c>
      <c r="M1597" s="3" t="n">
        <f aca="false">IF(B1597="Male","I am/am not",IF(B1597="Female","I am/am not",IF(B1597="Married","We are/are not",IF(B1597="Plural","We are/are not",IF(B1597="Company","We are/are not",)))))</f>
        <v>0</v>
      </c>
      <c r="N1597" s="3" t="n">
        <f aca="false">IF(B1597="Male","am/am not",IF(B1597="Female","am/am not",IF(B1597="Married","are/are not",IF(B1597="Plural","are/are not",IF(B1597="Company","are/are not",)))))</f>
        <v>0</v>
      </c>
      <c r="O1597" s="3" t="n">
        <f aca="false">IF(B1597="Male","myself",IF(B1597="Female","myself",IF(B1597="Married","ourselves",IF(B1597="Plural","ourselves",IF(B1597="Company","ourselves",)))))</f>
        <v>0</v>
      </c>
      <c r="P1597" s="150" t="str">
        <f aca="false">IF(A1600="","",".")</f>
        <v/>
      </c>
      <c r="Q1597" s="150" t="str">
        <f aca="false">IF(A1600="","","&amp;")</f>
        <v/>
      </c>
      <c r="R1597" s="1"/>
      <c r="S1597" s="159" t="str">
        <f aca="true">IF(OFFSET(INDIRECT(A1594),45,0,1,1)="","",CONCATENATE((OFFSET(INDIRECT(A1594),45,0,1,1)),", "))</f>
        <v/>
      </c>
      <c r="T1597" s="159" t="str">
        <f aca="true">IF(OFFSET(INDIRECT(A1594),45,1,1,1)="","",OFFSET(INDIRECT(A1594),45,1,1,1))</f>
        <v/>
      </c>
      <c r="U1597" s="159" t="str">
        <f aca="true">IF(OFFSET(INDIRECT(A1594),45,2,1,1)="","",CONCATENATE(" ",(OFFSET(INDIRECT(A1594),45,2,1,1)),", "))</f>
        <v/>
      </c>
      <c r="V1597" s="159" t="str">
        <f aca="true">IF(OFFSET(INDIRECT(A1594),45,3,1,1)="","",CONCATENATE((OFFSET(INDIRECT(A1594),45,3,1,1)),", "))</f>
        <v/>
      </c>
      <c r="W1597" s="159" t="str">
        <f aca="true">IF(OFFSET(INDIRECT(A1594),45,4,1,1)="","",CONCATENATE((OFFSET(INDIRECT(A1594),45,4,1,1)),", "))</f>
        <v/>
      </c>
      <c r="X1597" s="159" t="str">
        <f aca="true">IF(OFFSET(INDIRECT(A1594),45,5,1,1)="","",CONCATENATE((OFFSET(INDIRECT(A1594),45,5,1,1)),", "))</f>
        <v/>
      </c>
      <c r="Y1597" s="159" t="str">
        <f aca="true">IF(OFFSET(INDIRECT(A1594),45,6,1,1)="","",OFFSET(INDIRECT(A1594),45,6,1,1))</f>
        <v/>
      </c>
      <c r="Z1597" s="1"/>
      <c r="AA1597" s="162" t="str">
        <f aca="false">CONCATENATE(IF(S1597="","",S1597),IF(T1597="","",T1597),IF(U1597="","",U1597),IF(V1597="","",V1597),IF(W1597="","",W1597),IF(X1597="","",X1597),IF(Y1597="","",Y1597))</f>
        <v/>
      </c>
      <c r="AB1597" s="162"/>
      <c r="AC1597" s="162"/>
      <c r="AD1597" s="162"/>
      <c r="AE1597" s="162"/>
      <c r="AF1597" s="162"/>
      <c r="AG1597" s="162"/>
    </row>
    <row r="1598" customFormat="false" ht="14.6" hidden="false" customHeight="false" outlineLevel="0" collapsed="false">
      <c r="A1598" s="3" t="s">
        <v>2</v>
      </c>
      <c r="B1598" s="3" t="s">
        <v>3</v>
      </c>
      <c r="C1598" s="3" t="s">
        <v>342</v>
      </c>
      <c r="D1598" s="3" t="s">
        <v>4</v>
      </c>
      <c r="E1598" s="3" t="s">
        <v>5</v>
      </c>
      <c r="F1598" s="3" t="s">
        <v>343</v>
      </c>
      <c r="G1598" s="3"/>
      <c r="H1598" s="3"/>
      <c r="I1598" s="3"/>
      <c r="J1598" s="3"/>
      <c r="K1598" s="3" t="s">
        <v>344</v>
      </c>
      <c r="L1598" s="3"/>
      <c r="M1598" s="3" t="s">
        <v>345</v>
      </c>
      <c r="N1598" s="3" t="s">
        <v>346</v>
      </c>
      <c r="O1598" s="3"/>
      <c r="P1598" s="3"/>
      <c r="Q1598" s="3"/>
      <c r="R1598" s="1"/>
      <c r="S1598" s="159" t="str">
        <f aca="true">IF(OFFSET(INDIRECT(A1594),45,0,1,1)="","",OFFSET(INDIRECT(A1594),45,0,1,1))</f>
        <v/>
      </c>
      <c r="T1598" s="159" t="str">
        <f aca="true">IF(OFFSET(INDIRECT(A1594),45,1,1,1)="","",OFFSET(INDIRECT(A1594),45,1,1,1))</f>
        <v/>
      </c>
      <c r="U1598" s="159" t="str">
        <f aca="true">IF(OFFSET(INDIRECT(A1594),45,2,1,1)="","",CONCATENATE(" ",OFFSET(INDIRECT(A1594),45,2,1,1)))</f>
        <v/>
      </c>
      <c r="V1598" s="159" t="str">
        <f aca="true">IF(OFFSET(INDIRECT(A1594),45,3,1,1)="","",OFFSET(INDIRECT(A1594),45,3,1,1))</f>
        <v/>
      </c>
      <c r="W1598" s="159" t="str">
        <f aca="true">IF(OFFSET(INDIRECT(A1594),45,4,1,1)="","",OFFSET(INDIRECT(A1594),45,4,1,1))</f>
        <v/>
      </c>
      <c r="X1598" s="159" t="str">
        <f aca="true">IF(OFFSET(INDIRECT(A1594),45,5,1,1)="","",OFFSET(INDIRECT(A1594),45,5,1,1))</f>
        <v/>
      </c>
      <c r="Y1598" s="159" t="str">
        <f aca="true">IF(OFFSET(INDIRECT(A1594),45,6,1,1)="","",OFFSET(INDIRECT(A1594),45,6,1,1))</f>
        <v/>
      </c>
      <c r="Z1598" s="1"/>
      <c r="AA1598" s="1"/>
      <c r="AB1598" s="1"/>
      <c r="AC1598" s="1"/>
      <c r="AD1598" s="1"/>
      <c r="AE1598" s="1"/>
      <c r="AF1598" s="1"/>
      <c r="AG1598" s="1"/>
    </row>
    <row r="1599" customFormat="false" ht="15" hidden="false" customHeight="false" outlineLevel="0" collapsed="false">
      <c r="A1599" s="39" t="str">
        <f aca="true">IF(OFFSET(INDIRECT(A1594),2,0,1,1)="","",OFFSET(INDIRECT(A1594),2,0,1,1))</f>
        <v/>
      </c>
      <c r="B1599" s="39" t="str">
        <f aca="true">IF(OFFSET(INDIRECT(A1594),2,1,1,1)="","",OFFSET(INDIRECT(A1594),2,1,1,1))</f>
        <v/>
      </c>
      <c r="C1599" s="3" t="str">
        <f aca="false">LEFT(B1599,1)</f>
        <v/>
      </c>
      <c r="D1599" s="39" t="str">
        <f aca="true">IF(OFFSET(INDIRECT(A1594),2,2,1,1)="","",OFFSET(INDIRECT(A1594),2,2,1,1))</f>
        <v/>
      </c>
      <c r="E1599" s="39" t="str">
        <f aca="true">IF(OFFSET(INDIRECT(A1594),2,3,1,1)="","",OFFSET(INDIRECT(A1594),2,3,1,1))</f>
        <v/>
      </c>
      <c r="F1599" s="3" t="str">
        <f aca="false">CONCATENATE(A1599,P1596," ",B1599," ",E1599)</f>
        <v>  </v>
      </c>
      <c r="G1599" s="3"/>
      <c r="H1599" s="3" t="str">
        <f aca="false">CONCATENATE(A1599," ",C1599," ",E1599)</f>
        <v>  </v>
      </c>
      <c r="I1599" s="3"/>
      <c r="J1599" s="3"/>
      <c r="K1599" s="3" t="str">
        <f aca="false">CONCATENATE(A1599,P1596," ",C1599,P1596," ",E1599)</f>
        <v>  </v>
      </c>
      <c r="L1599" s="3"/>
      <c r="M1599" s="3" t="str">
        <f aca="false">CONCATENATE(B1599," ",D1599," ",E1599)</f>
        <v>  </v>
      </c>
      <c r="N1599" s="3" t="str">
        <f aca="false">UPPER(M1599)</f>
        <v>  </v>
      </c>
      <c r="O1599" s="3"/>
      <c r="P1599" s="3" t="str">
        <f aca="false">CONCATENATE(A1599,P1596," ",E1599)</f>
        <v> </v>
      </c>
      <c r="Q1599" s="3"/>
      <c r="R1599" s="1"/>
      <c r="S1599" s="1"/>
      <c r="T1599" s="1"/>
      <c r="U1599" s="1"/>
      <c r="V1599" s="1"/>
      <c r="W1599" s="1"/>
      <c r="X1599" s="1"/>
      <c r="Y1599" s="1"/>
      <c r="Z1599" s="1"/>
      <c r="AA1599" s="1"/>
      <c r="AB1599" s="1"/>
      <c r="AC1599" s="1"/>
      <c r="AD1599" s="1"/>
      <c r="AE1599" s="1"/>
      <c r="AF1599" s="1"/>
      <c r="AG1599" s="1"/>
    </row>
    <row r="1600" customFormat="false" ht="15" hidden="false" customHeight="false" outlineLevel="0" collapsed="false">
      <c r="A1600" s="39" t="str">
        <f aca="true">IF(OFFSET(INDIRECT(A1594),3,0,1,1)="","",OFFSET(INDIRECT(A1594),3,0,1,1))</f>
        <v/>
      </c>
      <c r="B1600" s="39" t="str">
        <f aca="true">IF(OFFSET(INDIRECT(A1594),3,1,1,1)="","",OFFSET(INDIRECT(A1594),3,1,1,1))</f>
        <v/>
      </c>
      <c r="C1600" s="3" t="str">
        <f aca="false">LEFT(B1600,1)</f>
        <v/>
      </c>
      <c r="D1600" s="39" t="str">
        <f aca="true">IF(OFFSET(INDIRECT(A1594),3,2,1,1)="","",OFFSET(INDIRECT(A1594),3,2,1,1))</f>
        <v/>
      </c>
      <c r="E1600" s="39" t="str">
        <f aca="true">IF(OFFSET(INDIRECT(A1594),3,3,1,1)="","",OFFSET(INDIRECT(A1594),3,3,1,1))</f>
        <v/>
      </c>
      <c r="F1600" s="3" t="str">
        <f aca="false">CONCATENATE(A1600,P1597," ",B1600," ",E1600)</f>
        <v>  </v>
      </c>
      <c r="G1600" s="3"/>
      <c r="H1600" s="3" t="str">
        <f aca="false">CONCATENATE(" ",Q1597," ",A1600," ",C1600," ",E1600)</f>
        <v>    </v>
      </c>
      <c r="I1600" s="3"/>
      <c r="J1600" s="3"/>
      <c r="K1600" s="3" t="str">
        <f aca="false">CONCATENATE(" ",Q1597," ",A1600,P1597," ",C1600,P1597," ",E1600)</f>
        <v>    </v>
      </c>
      <c r="L1600" s="3"/>
      <c r="M1600" s="3" t="str">
        <f aca="false">CONCATENATE(" ",Q1597," ",B1600," ",D1600," ",E1600)</f>
        <v>    </v>
      </c>
      <c r="N1600" s="3" t="str">
        <f aca="false">UPPER(M1600)</f>
        <v>    </v>
      </c>
      <c r="O1600" s="3"/>
      <c r="P1600" s="3" t="str">
        <f aca="false">CONCATENATE(" ",Q1597," ",A1600,P1597," ",E1600)</f>
        <v>   </v>
      </c>
      <c r="Q1600" s="3"/>
      <c r="R1600" s="1"/>
      <c r="S1600" s="156" t="s">
        <v>365</v>
      </c>
      <c r="T1600" s="156"/>
      <c r="U1600" s="1" t="n">
        <f aca="false">IF(X1601="Male","his",IF(X1601="Female","her"))</f>
        <v>0</v>
      </c>
      <c r="V1600" s="1"/>
      <c r="W1600" s="1"/>
      <c r="X1600" s="1"/>
      <c r="Y1600" s="1"/>
      <c r="Z1600" s="1"/>
      <c r="AA1600" s="1"/>
      <c r="AB1600" s="1"/>
      <c r="AC1600" s="1" t="str">
        <f aca="false">IF(S1601="","",".")</f>
        <v/>
      </c>
      <c r="AD1600" s="1"/>
      <c r="AE1600" s="1"/>
      <c r="AF1600" s="1"/>
      <c r="AG1600" s="1"/>
    </row>
    <row r="1601" customFormat="false" ht="14.6" hidden="false" customHeight="false" outlineLevel="0" collapsed="false">
      <c r="A1601" s="3"/>
      <c r="B1601" s="3"/>
      <c r="C1601" s="3"/>
      <c r="D1601" s="3"/>
      <c r="E1601" s="3"/>
      <c r="F1601" s="3"/>
      <c r="G1601" s="3"/>
      <c r="H1601" s="3"/>
      <c r="I1601" s="3"/>
      <c r="J1601" s="3"/>
      <c r="K1601" s="3" t="str">
        <f aca="false">CONCATENATE(A1599,P1596," &amp; ",A1600,P1597," ",C1599,P1596," ",E1599)</f>
        <v> &amp;   </v>
      </c>
      <c r="L1601" s="3"/>
      <c r="M1601" s="3"/>
      <c r="N1601" s="3"/>
      <c r="O1601" s="3"/>
      <c r="P1601" s="3" t="str">
        <f aca="false">CONCATENATE(A1599,P1596," &amp; ",A1600,P1597," ",E1599)</f>
        <v> &amp;  </v>
      </c>
      <c r="Q1601" s="3"/>
      <c r="R1601" s="1"/>
      <c r="S1601" s="180" t="str">
        <f aca="true">IF(OFFSET(INDIRECT(A1594),48,0,1,1)="","",OFFSET(INDIRECT(A1594),48,0,1,1))</f>
        <v/>
      </c>
      <c r="T1601" s="180" t="str">
        <f aca="true">IF(OFFSET(INDIRECT(A1594),48,1,1,1)="","",OFFSET(INDIRECT(A1594),48,1,1,1))</f>
        <v/>
      </c>
      <c r="U1601" s="3" t="str">
        <f aca="false">LEFT(T1601,1)</f>
        <v/>
      </c>
      <c r="V1601" s="180" t="str">
        <f aca="true">IF(OFFSET(INDIRECT(A1594),48,2,1,1)="","",OFFSET(INDIRECT(A1594),48,2,1,1))</f>
        <v/>
      </c>
      <c r="W1601" s="180" t="str">
        <f aca="true">IF(OFFSET(INDIRECT(A1594),48,3,1,1)="","",OFFSET(INDIRECT(A1594),48,3,1,1))</f>
        <v/>
      </c>
      <c r="X1601" s="180" t="str">
        <f aca="true">IF(OFFSET(INDIRECT(A1594),48,5,1,1)="","",OFFSET(INDIRECT(A1594),48,5,1,1))</f>
        <v/>
      </c>
      <c r="Y1601" s="1" t="str">
        <f aca="false">CONCATENATE(S1601,AC1600," ",T1601," ",W1601)</f>
        <v>  </v>
      </c>
      <c r="Z1601" s="1"/>
      <c r="AA1601" s="1"/>
      <c r="AB1601" s="1"/>
      <c r="AC1601" s="1"/>
      <c r="AD1601" s="1"/>
      <c r="AE1601" s="1"/>
      <c r="AF1601" s="1"/>
      <c r="AG1601" s="1"/>
    </row>
    <row r="1602" customFormat="false" ht="15" hidden="false" customHeight="true" outlineLevel="0" collapsed="false">
      <c r="A1602" s="73" t="s">
        <v>351</v>
      </c>
      <c r="B1602" s="73"/>
      <c r="C1602" s="168" t="str">
        <f aca="false">CONCATENATE(AF1638,AF1639,AF1640,AF1641,AF1642)</f>
        <v>  </v>
      </c>
      <c r="D1602" s="168"/>
      <c r="E1602" s="168"/>
      <c r="F1602" s="168"/>
      <c r="G1602" s="168"/>
      <c r="H1602" s="168"/>
      <c r="I1602" s="168"/>
      <c r="J1602" s="113"/>
      <c r="K1602" s="3"/>
      <c r="L1602" s="1"/>
      <c r="M1602" s="1"/>
      <c r="N1602" s="3"/>
      <c r="O1602" s="3"/>
      <c r="P1602" s="3"/>
      <c r="Q1602" s="3"/>
      <c r="R1602" s="1"/>
      <c r="S1602" s="180" t="str">
        <f aca="true">IF(OFFSET(INDIRECT(A1594),51,0,1,1)="","",CONCATENATE((OFFSET(INDIRECT(A1594),51,0,1,1)),", "))</f>
        <v/>
      </c>
      <c r="T1602" s="180" t="str">
        <f aca="true">IF(OFFSET(INDIRECT(A1594),51,1,1,1)="","",OFFSET(INDIRECT(A1594),51,1,1,1))</f>
        <v/>
      </c>
      <c r="U1602" s="180" t="str">
        <f aca="true">IF(OFFSET(INDIRECT(A1594),51,2,1,1)="","",CONCATENATE(" ",(OFFSET(INDIRECT(A1594),51,2,1,1)),", "))</f>
        <v/>
      </c>
      <c r="V1602" s="180" t="str">
        <f aca="true">IF(OFFSET(INDIRECT(A1594),51,3,1,1)="","",CONCATENATE((OFFSET(INDIRECT(A1594),51,3,1,1)),", "))</f>
        <v/>
      </c>
      <c r="W1602" s="180" t="str">
        <f aca="true">IF(OFFSET(INDIRECT(A1594),51,4,1,1)="","",CONCATENATE((OFFSET(INDIRECT(A1594),51,4,1,1)),", "))</f>
        <v/>
      </c>
      <c r="X1602" s="180" t="str">
        <f aca="true">IF(OFFSET(INDIRECT(A1594),51,5,1,1)="","",CONCATENATE((OFFSET(INDIRECT(A1594),51,5,1,1)),", "))</f>
        <v/>
      </c>
      <c r="Y1602" s="180" t="str">
        <f aca="true">IF(OFFSET(INDIRECT(A1594),51,6,1,1)="","",OFFSET(INDIRECT(A1594),51,6,1,1))</f>
        <v/>
      </c>
      <c r="Z1602" s="1"/>
      <c r="AA1602" s="171" t="str">
        <f aca="false">CONCATENATE(IF(S1602="","",S1602),IF(T1602="","",T1602),IF(U1602="","",U1602),IF(V1602="","",V1602),IF(W1602="","",W1602),IF(X1602="","",X1602),IF(Y1602="","",Y1602))</f>
        <v/>
      </c>
      <c r="AB1602" s="171"/>
      <c r="AC1602" s="171"/>
      <c r="AD1602" s="171"/>
      <c r="AE1602" s="171"/>
      <c r="AF1602" s="171"/>
      <c r="AG1602" s="171"/>
    </row>
    <row r="1603" customFormat="false" ht="14.6" hidden="false" customHeight="false" outlineLevel="0" collapsed="false">
      <c r="A1603" s="3" t="s">
        <v>352</v>
      </c>
      <c r="B1603" s="3"/>
      <c r="C1603" s="73" t="str">
        <f aca="false">IF(B1597="Married",K1601,IF(B1597="Company",E1599,CONCATENATE(AC1638,AC1639,AC1640,AC1641,AC1642)))</f>
        <v>  </v>
      </c>
      <c r="D1603" s="73"/>
      <c r="E1603" s="73"/>
      <c r="F1603" s="73"/>
      <c r="G1603" s="73"/>
      <c r="H1603" s="73"/>
      <c r="I1603" s="73"/>
      <c r="J1603" s="73"/>
      <c r="K1603" s="1"/>
      <c r="L1603" s="3"/>
      <c r="M1603" s="3"/>
      <c r="N1603" s="3"/>
      <c r="O1603" s="3"/>
      <c r="P1603" s="3" t="str">
        <f aca="false">IF(B1597="Married",P1601,IF(B1597="Company","Sir/Madam",CONCATENATE(AH1638,AH1639,AH1640,AH1641,AH1642)))</f>
        <v> </v>
      </c>
      <c r="Q1603" s="3"/>
      <c r="R1603" s="1"/>
      <c r="S1603" s="180" t="str">
        <f aca="true">IF(OFFSET(INDIRECT(A1594),51,0,1,1)="","",OFFSET(INDIRECT(A1594),51,0,1,1))</f>
        <v/>
      </c>
      <c r="T1603" s="180" t="str">
        <f aca="true">IF(OFFSET(INDIRECT(A1594),51,1,1,1)="","",OFFSET(INDIRECT(A1594),51,1,1,1))</f>
        <v/>
      </c>
      <c r="U1603" s="180" t="str">
        <f aca="true">IF(OFFSET(INDIRECT(A1594),51,2,1,1)="","",CONCATENATE(" ",OFFSET(INDIRECT(A1594),51,2,1,1)))</f>
        <v/>
      </c>
      <c r="V1603" s="180" t="str">
        <f aca="true">IF(OFFSET(INDIRECT(A1594),51,3,1,1)="","",OFFSET(INDIRECT(A1594),51,3,1,1))</f>
        <v/>
      </c>
      <c r="W1603" s="180" t="str">
        <f aca="true">IF(OFFSET(INDIRECT(A1594),51,4,1,1)="","",OFFSET(INDIRECT(A1594),51,4,1,1))</f>
        <v/>
      </c>
      <c r="X1603" s="180" t="str">
        <f aca="true">IF(OFFSET(INDIRECT(A1594),51,5,1,1)="","",OFFSET(INDIRECT(A1594),51,5,1,1))</f>
        <v/>
      </c>
      <c r="Y1603" s="180" t="str">
        <f aca="true">IF(OFFSET(INDIRECT(A1594),51,6,1,1)="","",OFFSET(INDIRECT(A1594),51,6,1,1))</f>
        <v/>
      </c>
      <c r="Z1603" s="1"/>
      <c r="AA1603" s="1"/>
      <c r="AB1603" s="1"/>
      <c r="AC1603" s="1"/>
      <c r="AD1603" s="1"/>
      <c r="AE1603" s="1"/>
      <c r="AF1603" s="1"/>
      <c r="AG1603" s="1"/>
    </row>
    <row r="1604" customFormat="false" ht="14.6" hidden="false" customHeight="false" outlineLevel="0" collapsed="false">
      <c r="A1604" s="161" t="s">
        <v>356</v>
      </c>
      <c r="B1604" s="3"/>
      <c r="C1604" s="73" t="str">
        <f aca="false">CONCATENATE("Dear ",P1603)</f>
        <v>Dear  </v>
      </c>
      <c r="D1604" s="73"/>
      <c r="E1604" s="73"/>
      <c r="F1604" s="73"/>
      <c r="G1604" s="73"/>
      <c r="H1604" s="73"/>
      <c r="I1604" s="73"/>
      <c r="J1604" s="73"/>
      <c r="K1604" s="3"/>
      <c r="L1604" s="3"/>
      <c r="M1604" s="3"/>
      <c r="N1604" s="3"/>
      <c r="O1604" s="3"/>
      <c r="P1604" s="3"/>
      <c r="Q1604" s="150" t="str">
        <f aca="false">IF(A1606="","",", ")</f>
        <v/>
      </c>
      <c r="R1604" s="1"/>
      <c r="S1604" s="1"/>
      <c r="T1604" s="1"/>
      <c r="U1604" s="1"/>
      <c r="V1604" s="1"/>
      <c r="W1604" s="1"/>
      <c r="X1604" s="1"/>
      <c r="Y1604" s="1"/>
      <c r="Z1604" s="1"/>
      <c r="AA1604" s="1"/>
      <c r="AB1604" s="1"/>
      <c r="AC1604" s="1"/>
      <c r="AD1604" s="1"/>
      <c r="AE1604" s="1"/>
      <c r="AF1604" s="1"/>
      <c r="AG1604" s="1"/>
    </row>
    <row r="1605" customFormat="false" ht="15" hidden="false" customHeight="true" outlineLevel="0" collapsed="false">
      <c r="A1605" s="3" t="s">
        <v>25</v>
      </c>
      <c r="B1605" s="3" t="s">
        <v>26</v>
      </c>
      <c r="C1605" s="3" t="s">
        <v>27</v>
      </c>
      <c r="D1605" s="3" t="s">
        <v>28</v>
      </c>
      <c r="E1605" s="3" t="s">
        <v>29</v>
      </c>
      <c r="F1605" s="3" t="s">
        <v>30</v>
      </c>
      <c r="G1605" s="3" t="s">
        <v>31</v>
      </c>
      <c r="H1605" s="3"/>
      <c r="I1605" s="3" t="s">
        <v>359</v>
      </c>
      <c r="J1605" s="3"/>
      <c r="K1605" s="3"/>
      <c r="L1605" s="3"/>
      <c r="M1605" s="3"/>
      <c r="N1605" s="3"/>
      <c r="O1605" s="3"/>
      <c r="P1605" s="3"/>
      <c r="Q1605" s="3"/>
      <c r="R1605" s="1"/>
      <c r="S1605" s="164" t="str">
        <f aca="false">CONCATENATE(IF(S1598="","",S1598),IF(S1598="","",CHAR(10)),IF(T1598="","",T1598),IF(U1598="","",U1598),IF(U1598="","",CHAR(10)),IF(V1598="","",V1598),IF(V1598="","",CHAR(10)),IF(W1598="","",W1598),IF(W1598="","",CHAR(10)),IF(X1598="","",X1598),IF(X1598="","",CHAR(10)),IF(Y1598="","",Y1598))</f>
        <v/>
      </c>
      <c r="T1605" s="164"/>
      <c r="U1605" s="164"/>
      <c r="V1605" s="1"/>
      <c r="W1605" s="176" t="str">
        <f aca="false">CONCATENATE(IF(S1603="","",S1603),IF(S1603="","",CHAR(10)),IF(T1603="","",T1603),IF(U1603="","",U1603),IF(U1603="","",CHAR(10)),IF(V1603="","",V1603),IF(V1603="","",CHAR(10)),IF(W1603="","",W1603),IF(W1603="","",CHAR(10)),IF(X1603="","",X1603),IF(X1603="","",CHAR(10)),IF(Y1603="","",Y1603))</f>
        <v/>
      </c>
      <c r="X1605" s="176"/>
      <c r="Y1605" s="176"/>
      <c r="Z1605" s="1"/>
      <c r="AA1605" s="1"/>
      <c r="AB1605" s="1"/>
      <c r="AC1605" s="1"/>
      <c r="AD1605" s="1"/>
      <c r="AE1605" s="1"/>
      <c r="AF1605" s="1"/>
      <c r="AG1605" s="1"/>
    </row>
    <row r="1606" customFormat="false" ht="15" hidden="false" customHeight="true" outlineLevel="0" collapsed="false">
      <c r="A1606" s="39" t="str">
        <f aca="true">IF(OFFSET(INDIRECT(A1594),10,0,1,1)="","",CONCATENATE((OFFSET(INDIRECT(A1594),10,0,1,1)),", "))</f>
        <v/>
      </c>
      <c r="B1606" s="39" t="str">
        <f aca="true">IF(OFFSET(INDIRECT(A1594),10,1,1,1)="","",OFFSET(INDIRECT(A1594),10,1,1,1))</f>
        <v/>
      </c>
      <c r="C1606" s="39" t="str">
        <f aca="true">IF(OFFSET(INDIRECT(A1594),10,2,1,1)="","",CONCATENATE(" ",OFFSET(INDIRECT(A1594),10,2,1,1),", "))</f>
        <v/>
      </c>
      <c r="D1606" s="39" t="str">
        <f aca="true">IF(OFFSET(INDIRECT(A1594),10,3,1,1)="","",CONCATENATE((OFFSET(INDIRECT(A1594),10,3,1,1)),", "))</f>
        <v/>
      </c>
      <c r="E1606" s="39" t="str">
        <f aca="true">IF(OFFSET(INDIRECT(A1594),10,4,1,1)="","",CONCATENATE((OFFSET(INDIRECT(A1594),10,4,1,1)),", "))</f>
        <v/>
      </c>
      <c r="F1606" s="39" t="str">
        <f aca="true">IF(OFFSET(INDIRECT(A1594),10,5,1,1)="","",CONCATENATE((OFFSET(INDIRECT(A1594),10,5,1,1)),", "))</f>
        <v/>
      </c>
      <c r="G1606" s="39" t="str">
        <f aca="true">IF(OFFSET(INDIRECT(A1594),10,6,1,1)="","",OFFSET(INDIRECT(A1594),10,6,1,1))</f>
        <v/>
      </c>
      <c r="H1606" s="3"/>
      <c r="I1606" s="171" t="str">
        <f aca="false">CONCATENATE(IF(A1606="","",A1606),IF(B1606="","",B1606),IF(C1606="","",C1606),IF(D1606="","",D1606),IF(E1606="","",E1606),IF(F1606="","",F1606),IF(G1606="","",G1606))</f>
        <v/>
      </c>
      <c r="J1606" s="171"/>
      <c r="K1606" s="171"/>
      <c r="L1606" s="171"/>
      <c r="M1606" s="171"/>
      <c r="N1606" s="171"/>
      <c r="O1606" s="171"/>
      <c r="P1606" s="113"/>
      <c r="Q1606" s="113"/>
      <c r="R1606" s="1"/>
      <c r="S1606" s="164"/>
      <c r="T1606" s="164"/>
      <c r="U1606" s="164"/>
      <c r="V1606" s="1"/>
      <c r="W1606" s="176"/>
      <c r="X1606" s="176"/>
      <c r="Y1606" s="176"/>
      <c r="Z1606" s="1"/>
      <c r="AA1606" s="1"/>
      <c r="AB1606" s="1"/>
      <c r="AC1606" s="1"/>
      <c r="AD1606" s="1"/>
      <c r="AE1606" s="1"/>
      <c r="AF1606" s="1"/>
      <c r="AG1606" s="1"/>
    </row>
    <row r="1607" customFormat="false" ht="14.6" hidden="false" customHeight="false" outlineLevel="0" collapsed="false">
      <c r="A1607" s="39" t="str">
        <f aca="true">IF(OFFSET(INDIRECT(A1594),10,0,1,1)="","",OFFSET(INDIRECT(A1594),10,0,1,1))</f>
        <v/>
      </c>
      <c r="B1607" s="39" t="str">
        <f aca="true">IF(OFFSET(INDIRECT(A1594),10,1,1,1)="","",OFFSET(INDIRECT(A1594),10,1,1,1))</f>
        <v/>
      </c>
      <c r="C1607" s="39" t="str">
        <f aca="true">IF(OFFSET(INDIRECT(A1594),10,2,1,1)="","",CONCATENATE(" ",OFFSET(INDIRECT(A1594),10,2,1,1)))</f>
        <v/>
      </c>
      <c r="D1607" s="39" t="str">
        <f aca="true">IF(OFFSET(INDIRECT(A1594),10,3,1,1)="","",OFFSET(INDIRECT(A1594),10,3,1,1))</f>
        <v/>
      </c>
      <c r="E1607" s="39" t="str">
        <f aca="true">IF(OFFSET(INDIRECT(A1594),10,4,1,1)="","",OFFSET(INDIRECT(A1594),10,4,1,1))</f>
        <v/>
      </c>
      <c r="F1607" s="39" t="str">
        <f aca="true">IF(OFFSET(INDIRECT(A1594),10,5,1,1)="","",OFFSET(INDIRECT(A1594),10,5,1,1))</f>
        <v/>
      </c>
      <c r="G1607" s="39" t="str">
        <f aca="true">IF(OFFSET(INDIRECT(A1594),10,6,1,1)="","",OFFSET(INDIRECT(A1594),10,6,1,1))</f>
        <v/>
      </c>
      <c r="H1607" s="3"/>
      <c r="I1607" s="3"/>
      <c r="J1607" s="3"/>
      <c r="K1607" s="3"/>
      <c r="L1607" s="174"/>
      <c r="M1607" s="174"/>
      <c r="N1607" s="3"/>
      <c r="O1607" s="3"/>
      <c r="P1607" s="3"/>
      <c r="Q1607" s="3"/>
      <c r="R1607" s="1"/>
      <c r="S1607" s="164"/>
      <c r="T1607" s="164"/>
      <c r="U1607" s="164"/>
      <c r="V1607" s="1"/>
      <c r="W1607" s="176"/>
      <c r="X1607" s="176"/>
      <c r="Y1607" s="176"/>
      <c r="Z1607" s="1"/>
      <c r="AA1607" s="1"/>
      <c r="AB1607" s="1"/>
      <c r="AC1607" s="1"/>
      <c r="AD1607" s="1"/>
      <c r="AE1607" s="1"/>
      <c r="AF1607" s="1"/>
      <c r="AG1607" s="1"/>
    </row>
    <row r="1608" customFormat="false" ht="14.6" hidden="false" customHeight="false" outlineLevel="0" collapsed="false">
      <c r="A1608" s="3" t="s">
        <v>295</v>
      </c>
      <c r="B1608" s="3"/>
      <c r="C1608" s="3"/>
      <c r="D1608" s="3"/>
      <c r="E1608" s="3"/>
      <c r="F1608" s="3"/>
      <c r="G1608" s="3"/>
      <c r="H1608" s="3"/>
      <c r="I1608" s="3" t="s">
        <v>360</v>
      </c>
      <c r="J1608" s="3"/>
      <c r="K1608" s="3"/>
      <c r="L1608" s="174"/>
      <c r="M1608" s="174"/>
      <c r="N1608" s="3"/>
      <c r="O1608" s="3"/>
      <c r="P1608" s="3"/>
      <c r="Q1608" s="3"/>
      <c r="R1608" s="1"/>
      <c r="S1608" s="164"/>
      <c r="T1608" s="164"/>
      <c r="U1608" s="164"/>
      <c r="V1608" s="1"/>
      <c r="W1608" s="176"/>
      <c r="X1608" s="176"/>
      <c r="Y1608" s="176"/>
      <c r="Z1608" s="1"/>
      <c r="AA1608" s="1"/>
      <c r="AB1608" s="1"/>
      <c r="AC1608" s="1"/>
      <c r="AD1608" s="1"/>
      <c r="AE1608" s="1"/>
      <c r="AF1608" s="1"/>
      <c r="AG1608" s="1"/>
    </row>
    <row r="1609" customFormat="false" ht="15" hidden="false" customHeight="true" outlineLevel="0" collapsed="false">
      <c r="A1609" s="1" t="str">
        <f aca="false">CONCATENATE(A1608,"s")</f>
        <v>Leaseholders</v>
      </c>
      <c r="B1609" s="3"/>
      <c r="C1609" s="3"/>
      <c r="D1609" s="3"/>
      <c r="E1609" s="3"/>
      <c r="F1609" s="3"/>
      <c r="G1609" s="3"/>
      <c r="H1609" s="3"/>
      <c r="I1609" s="176" t="str">
        <f aca="false">CONCATENATE(IF(A1607="","",A1607),IF(A1607="","",CHAR(10)),IF(B1607="","",B1607),IF(C1607="","",C1607),IF(C1607="","",CHAR(10)),IF(D1607="","",D1607),IF(D1607="","",CHAR(10)),IF(E1607="","",E1607),IF(E1607="","",CHAR(10)),IF(F1607="","",F1607),IF(F1607="","",CHAR(10)),IF(G1607="","",G1607))</f>
        <v/>
      </c>
      <c r="J1609" s="176"/>
      <c r="K1609" s="176"/>
      <c r="L1609" s="174"/>
      <c r="M1609" s="174"/>
      <c r="N1609" s="3"/>
      <c r="O1609" s="3"/>
      <c r="P1609" s="3"/>
      <c r="Q1609" s="3"/>
      <c r="R1609" s="1"/>
      <c r="S1609" s="164"/>
      <c r="T1609" s="164"/>
      <c r="U1609" s="164"/>
      <c r="V1609" s="1"/>
      <c r="W1609" s="176"/>
      <c r="X1609" s="176"/>
      <c r="Y1609" s="176"/>
      <c r="Z1609" s="1"/>
      <c r="AA1609" s="1"/>
      <c r="AB1609" s="1"/>
      <c r="AC1609" s="1"/>
      <c r="AD1609" s="1"/>
      <c r="AE1609" s="1"/>
      <c r="AF1609" s="1"/>
      <c r="AG1609" s="1"/>
    </row>
    <row r="1610" customFormat="false" ht="14.6" hidden="false" customHeight="false" outlineLevel="0" collapsed="false">
      <c r="A1610" s="3" t="s">
        <v>70</v>
      </c>
      <c r="B1610" s="3"/>
      <c r="C1610" s="3"/>
      <c r="D1610" s="3"/>
      <c r="E1610" s="3"/>
      <c r="F1610" s="3"/>
      <c r="G1610" s="3"/>
      <c r="H1610" s="3"/>
      <c r="I1610" s="176"/>
      <c r="J1610" s="176"/>
      <c r="K1610" s="176"/>
      <c r="L1610" s="174"/>
      <c r="M1610" s="174"/>
      <c r="N1610" s="3"/>
      <c r="O1610" s="3"/>
      <c r="P1610" s="3"/>
      <c r="Q1610" s="3"/>
      <c r="R1610" s="1"/>
      <c r="S1610" s="164"/>
      <c r="T1610" s="164"/>
      <c r="U1610" s="164"/>
      <c r="V1610" s="1"/>
      <c r="W1610" s="176"/>
      <c r="X1610" s="176"/>
      <c r="Y1610" s="176"/>
      <c r="Z1610" s="1"/>
      <c r="AA1610" s="1"/>
      <c r="AB1610" s="1"/>
      <c r="AC1610" s="1"/>
      <c r="AD1610" s="1"/>
      <c r="AE1610" s="1"/>
      <c r="AF1610" s="1"/>
      <c r="AG1610" s="1"/>
    </row>
    <row r="1611" customFormat="false" ht="14.6" hidden="false" customHeight="false" outlineLevel="0" collapsed="false">
      <c r="A1611" s="1" t="str">
        <f aca="false">CONCATENATE(A1610,"s")</f>
        <v>Freeholders</v>
      </c>
      <c r="B1611" s="3"/>
      <c r="C1611" s="3"/>
      <c r="D1611" s="3"/>
      <c r="E1611" s="3"/>
      <c r="F1611" s="3"/>
      <c r="G1611" s="3"/>
      <c r="H1611" s="3"/>
      <c r="I1611" s="176"/>
      <c r="J1611" s="176"/>
      <c r="K1611" s="176"/>
      <c r="L1611" s="174"/>
      <c r="M1611" s="174"/>
      <c r="N1611" s="3"/>
      <c r="O1611" s="3"/>
      <c r="P1611" s="3"/>
      <c r="Q1611" s="3"/>
      <c r="R1611" s="1"/>
      <c r="S1611" s="1"/>
      <c r="T1611" s="1"/>
      <c r="U1611" s="1"/>
      <c r="V1611" s="1"/>
      <c r="W1611" s="1"/>
      <c r="X1611" s="1"/>
      <c r="Y1611" s="1"/>
      <c r="Z1611" s="1"/>
      <c r="AA1611" s="1"/>
      <c r="AB1611" s="1"/>
      <c r="AC1611" s="1"/>
      <c r="AD1611" s="1"/>
      <c r="AE1611" s="1"/>
      <c r="AF1611" s="1"/>
      <c r="AG1611" s="1"/>
    </row>
    <row r="1612" customFormat="false" ht="14.6" hidden="false" customHeight="false" outlineLevel="0" collapsed="false">
      <c r="A1612" s="3" t="s">
        <v>329</v>
      </c>
      <c r="B1612" s="3"/>
      <c r="C1612" s="3"/>
      <c r="D1612" s="3"/>
      <c r="E1612" s="3"/>
      <c r="F1612" s="3"/>
      <c r="G1612" s="3"/>
      <c r="H1612" s="3"/>
      <c r="I1612" s="176"/>
      <c r="J1612" s="176"/>
      <c r="K1612" s="176"/>
      <c r="L1612" s="3"/>
      <c r="M1612" s="3"/>
      <c r="N1612" s="3"/>
      <c r="O1612" s="3"/>
      <c r="P1612" s="3"/>
      <c r="Q1612" s="3"/>
      <c r="R1612" s="1"/>
    </row>
    <row r="1613" customFormat="false" ht="14.6" hidden="false" customHeight="false" outlineLevel="0" collapsed="false">
      <c r="A1613" s="1" t="str">
        <f aca="false">IF(A1612="Leaseholder &amp; Freeholder","Leaseholders &amp; Freeholders")</f>
        <v>Leaseholders &amp; Freeholders</v>
      </c>
      <c r="B1613" s="3"/>
      <c r="C1613" s="3"/>
      <c r="D1613" s="3"/>
      <c r="E1613" s="3"/>
      <c r="F1613" s="3"/>
      <c r="G1613" s="3"/>
      <c r="H1613" s="3"/>
      <c r="I1613" s="176"/>
      <c r="J1613" s="176"/>
      <c r="K1613" s="176"/>
      <c r="L1613" s="3"/>
      <c r="M1613" s="3"/>
      <c r="N1613" s="3"/>
      <c r="O1613" s="3"/>
      <c r="P1613" s="3"/>
      <c r="Q1613" s="3"/>
      <c r="R1613" s="1"/>
      <c r="S1613" s="150" t="s">
        <v>296</v>
      </c>
      <c r="T1613" s="150"/>
    </row>
    <row r="1614" customFormat="false" ht="15.75" hidden="false" customHeight="true" outlineLevel="0" collapsed="false">
      <c r="A1614" s="1"/>
      <c r="B1614" s="3"/>
      <c r="C1614" s="3"/>
      <c r="D1614" s="3"/>
      <c r="E1614" s="3"/>
      <c r="F1614" s="3"/>
      <c r="G1614" s="3"/>
      <c r="H1614" s="3"/>
      <c r="I1614" s="176"/>
      <c r="J1614" s="176"/>
      <c r="K1614" s="176"/>
      <c r="L1614" s="3"/>
      <c r="M1614" s="3"/>
      <c r="N1614" s="3"/>
      <c r="O1614" s="3"/>
      <c r="P1614" s="3"/>
      <c r="Q1614" s="3"/>
      <c r="R1614" s="1"/>
      <c r="S1614" s="181" t="str">
        <f aca="false">CONCATENATE("Under Section 1(2), subject to your written consent",CHAR(10),"it is intended to build on the line of junction of the said lands a ",Form!FB74)</f>
        <v>Under Section 1(2), subject to your written consent
it is intended to build on the line of junction of the said lands a</v>
      </c>
      <c r="T1614" s="181"/>
      <c r="U1614" s="181"/>
      <c r="V1614" s="181"/>
      <c r="W1614" s="181"/>
      <c r="X1614" s="181"/>
      <c r="Y1614" s="181"/>
      <c r="Z1614" s="181"/>
      <c r="AA1614" s="181"/>
    </row>
    <row r="1615" customFormat="false" ht="14.6" hidden="false" customHeight="false" outlineLevel="0" collapsed="false">
      <c r="A1615" s="1"/>
      <c r="B1615" s="3"/>
      <c r="C1615" s="3"/>
      <c r="D1615" s="3"/>
      <c r="E1615" s="3"/>
      <c r="F1615" s="3"/>
      <c r="G1615" s="3"/>
      <c r="H1615" s="3"/>
      <c r="I1615" s="3"/>
      <c r="J1615" s="3"/>
      <c r="K1615" s="3"/>
      <c r="L1615" s="3"/>
      <c r="M1615" s="3"/>
      <c r="N1615" s="3"/>
      <c r="O1615" s="3"/>
      <c r="P1615" s="3"/>
      <c r="Q1615" s="3"/>
      <c r="R1615" s="1"/>
      <c r="S1615" s="181"/>
      <c r="T1615" s="181"/>
      <c r="U1615" s="181"/>
      <c r="V1615" s="181"/>
      <c r="W1615" s="181"/>
      <c r="X1615" s="181"/>
      <c r="Y1615" s="181"/>
      <c r="Z1615" s="181"/>
      <c r="AA1615" s="181"/>
    </row>
    <row r="1616" customFormat="false" ht="14.6" hidden="false" customHeight="false" outlineLevel="0" collapsed="false">
      <c r="A1616" s="157" t="s">
        <v>366</v>
      </c>
      <c r="B1616" s="157"/>
      <c r="C1616" s="3"/>
      <c r="D1616" s="3"/>
      <c r="E1616" s="3"/>
      <c r="F1616" s="3"/>
      <c r="G1616" s="3"/>
      <c r="H1616" s="3"/>
      <c r="I1616" s="3"/>
      <c r="J1616" s="3"/>
      <c r="K1616" s="3"/>
      <c r="L1616" s="3"/>
      <c r="M1616" s="3"/>
      <c r="N1616" s="3"/>
      <c r="O1616" s="3"/>
      <c r="P1616" s="3"/>
      <c r="Q1616" s="150" t="str">
        <f aca="false">IF(A1618="","",", ")</f>
        <v/>
      </c>
      <c r="R1616" s="1"/>
    </row>
    <row r="1617" customFormat="false" ht="14.6" hidden="false" customHeight="false" outlineLevel="0" collapsed="false">
      <c r="A1617" s="3" t="s">
        <v>25</v>
      </c>
      <c r="B1617" s="3" t="s">
        <v>26</v>
      </c>
      <c r="C1617" s="3" t="s">
        <v>27</v>
      </c>
      <c r="D1617" s="3" t="s">
        <v>28</v>
      </c>
      <c r="E1617" s="3" t="s">
        <v>29</v>
      </c>
      <c r="F1617" s="3" t="s">
        <v>30</v>
      </c>
      <c r="G1617" s="3" t="s">
        <v>31</v>
      </c>
      <c r="H1617" s="3"/>
      <c r="I1617" s="3" t="s">
        <v>359</v>
      </c>
      <c r="J1617" s="3"/>
      <c r="K1617" s="3"/>
      <c r="L1617" s="3"/>
      <c r="M1617" s="3"/>
      <c r="N1617" s="3"/>
      <c r="O1617" s="3"/>
      <c r="P1617" s="3"/>
      <c r="Q1617" s="3"/>
      <c r="R1617" s="1"/>
      <c r="S1617" s="150" t="s">
        <v>316</v>
      </c>
      <c r="T1617" s="150"/>
    </row>
    <row r="1618" customFormat="false" ht="15" hidden="false" customHeight="true" outlineLevel="0" collapsed="false">
      <c r="A1618" s="39" t="str">
        <f aca="true">IF(OFFSET(INDIRECT(A1594),17,0,1,1)="","",CONCATENATE((OFFSET(INDIRECT(A1594),17,0,1,1)),", "))</f>
        <v/>
      </c>
      <c r="B1618" s="39" t="str">
        <f aca="true">IF(OFFSET(INDIRECT(A1594),17,1,1,1)="","",OFFSET(INDIRECT(A1594),17,1,1,1))</f>
        <v/>
      </c>
      <c r="C1618" s="39" t="str">
        <f aca="true">IF(OFFSET(INDIRECT(A1594),17,2,1,1)="","",CONCATENATE(" ",(OFFSET(INDIRECT(A1594),17,2,1,1)),", "))</f>
        <v/>
      </c>
      <c r="D1618" s="39" t="str">
        <f aca="true">IF(OFFSET(INDIRECT(A1594),17,3,1,1)="","",CONCATENATE((OFFSET(INDIRECT(A1594),17,3,1,1)),", "))</f>
        <v/>
      </c>
      <c r="E1618" s="39" t="str">
        <f aca="true">IF(OFFSET(INDIRECT(A1594),17,4,1,1)="","",CONCATENATE((OFFSET(INDIRECT(A1594),17,4,1,1)),", "))</f>
        <v/>
      </c>
      <c r="F1618" s="39" t="str">
        <f aca="true">IF(OFFSET(INDIRECT(A1594),17,5,1,1)="","",CONCATENATE((OFFSET(INDIRECT(A1594),17,5,1,1)),", "))</f>
        <v/>
      </c>
      <c r="G1618" s="39" t="str">
        <f aca="true">IF(OFFSET(INDIRECT(A1594),17,6,1,1)="","",OFFSET(INDIRECT(A1594),17,6,1,1))</f>
        <v/>
      </c>
      <c r="H1618" s="3"/>
      <c r="I1618" s="171" t="str">
        <f aca="false">CONCATENATE(IF(A1618="","",A1618),IF(B1618="","",B1618),IF(C1618="","",C1618),IF(D1618="","",D1618),IF(E1618="","",E1618),IF(F1618="","",F1618),IF(G1618="","",G1618))</f>
        <v/>
      </c>
      <c r="J1618" s="171"/>
      <c r="K1618" s="171"/>
      <c r="L1618" s="171"/>
      <c r="M1618" s="171"/>
      <c r="N1618" s="171"/>
      <c r="O1618" s="171"/>
      <c r="P1618" s="113"/>
      <c r="Q1618" s="113"/>
      <c r="R1618" s="1"/>
      <c r="S1618" s="181" t="str">
        <f aca="false">CONCATENATE("Under Section 1(5)",CHAR(10),"it is intended to build on the line of junction of the said lands a wall wholly on ",$H$12," land.")</f>
        <v>Under Section 1(5)
it is intended to build on the line of junction of the said lands a wall wholly on our land.</v>
      </c>
      <c r="T1618" s="181"/>
      <c r="U1618" s="181"/>
      <c r="V1618" s="181"/>
      <c r="W1618" s="181"/>
      <c r="X1618" s="181"/>
      <c r="Y1618" s="181"/>
      <c r="Z1618" s="181"/>
      <c r="AA1618" s="181"/>
    </row>
    <row r="1619" customFormat="false" ht="14.6" hidden="false" customHeight="false" outlineLevel="0" collapsed="false">
      <c r="A1619" s="39" t="str">
        <f aca="true">IF(OFFSET(INDIRECT(A1594),17,0,1,1)="","",OFFSET(INDIRECT(A1594),17,0,1,1))</f>
        <v/>
      </c>
      <c r="B1619" s="39" t="str">
        <f aca="true">IF(OFFSET(INDIRECT(A1594),17,1,1,1)="","",OFFSET(INDIRECT(A1594),17,1,1,1))</f>
        <v/>
      </c>
      <c r="C1619" s="39" t="str">
        <f aca="true">IF(OFFSET(INDIRECT(A1594),17,2,1,1)="","",CONCATENATE(" ",(OFFSET(INDIRECT(A1594),17,2,1,1))))</f>
        <v/>
      </c>
      <c r="D1619" s="39" t="str">
        <f aca="true">IF(OFFSET(INDIRECT(A1594),17,3,1,1)="","",OFFSET(INDIRECT(A1594),17,3,1,1))</f>
        <v/>
      </c>
      <c r="E1619" s="39" t="str">
        <f aca="true">IF(OFFSET(INDIRECT(A1594),17,4,1,1)="","",OFFSET(INDIRECT(A1594),17,4,1,1))</f>
        <v/>
      </c>
      <c r="F1619" s="39" t="str">
        <f aca="true">IF(OFFSET(INDIRECT(A1594),17,5,1,1)="","",OFFSET(INDIRECT(A1594),17,5,1,1))</f>
        <v/>
      </c>
      <c r="G1619" s="39" t="str">
        <f aca="true">IF(OFFSET(INDIRECT(A1594),17,6,1,1)="","",OFFSET(INDIRECT(A1594),17,6,1,1))</f>
        <v/>
      </c>
      <c r="H1619" s="3"/>
      <c r="I1619" s="3"/>
      <c r="J1619" s="3"/>
      <c r="K1619" s="3"/>
      <c r="L1619" s="174"/>
      <c r="M1619" s="174"/>
      <c r="N1619" s="3"/>
      <c r="O1619" s="3"/>
      <c r="P1619" s="3"/>
      <c r="Q1619" s="3"/>
      <c r="R1619" s="1"/>
      <c r="S1619" s="181"/>
      <c r="T1619" s="181"/>
      <c r="U1619" s="181"/>
      <c r="V1619" s="181"/>
      <c r="W1619" s="181"/>
      <c r="X1619" s="181"/>
      <c r="Y1619" s="181"/>
      <c r="Z1619" s="181"/>
      <c r="AA1619" s="181"/>
    </row>
    <row r="1620" customFormat="false" ht="14.6" hidden="false" customHeight="false" outlineLevel="0" collapsed="false">
      <c r="A1620" s="3"/>
      <c r="B1620" s="3"/>
      <c r="C1620" s="3"/>
      <c r="D1620" s="3"/>
      <c r="E1620" s="3"/>
      <c r="F1620" s="3"/>
      <c r="G1620" s="3"/>
      <c r="H1620" s="3"/>
      <c r="I1620" s="3" t="s">
        <v>360</v>
      </c>
      <c r="J1620" s="3"/>
      <c r="K1620" s="3"/>
      <c r="L1620" s="174"/>
      <c r="M1620" s="174"/>
      <c r="N1620" s="3"/>
      <c r="O1620" s="3"/>
      <c r="P1620" s="3"/>
      <c r="Q1620" s="3"/>
      <c r="R1620" s="1"/>
    </row>
    <row r="1621" customFormat="false" ht="15" hidden="false" customHeight="true" outlineLevel="0" collapsed="false">
      <c r="A1621" s="3"/>
      <c r="B1621" s="3"/>
      <c r="C1621" s="3"/>
      <c r="D1621" s="3"/>
      <c r="E1621" s="3"/>
      <c r="F1621" s="3"/>
      <c r="G1621" s="3"/>
      <c r="H1621" s="3"/>
      <c r="I1621" s="176" t="str">
        <f aca="false">CONCATENATE(IF(A1619="","",A1619),IF(A1619="","",CHAR(10)),IF(B1619="","",B1619),IF(C1619="","",C1619),IF(C1619="","",CHAR(10)),IF(D1619="","",D1619),IF(D1619="","",CHAR(10)),IF(E1619="","",E1619),IF(E1619="","",CHAR(10)),IF(F1619="","",F1619),IF(F1619="","",CHAR(10)),IF(G1619="","",G1619))</f>
        <v/>
      </c>
      <c r="J1621" s="176"/>
      <c r="K1621" s="176"/>
      <c r="L1621" s="174"/>
      <c r="M1621" s="174"/>
      <c r="N1621" s="3"/>
      <c r="O1621" s="3"/>
      <c r="P1621" s="3"/>
      <c r="Q1621" s="3"/>
      <c r="R1621" s="1"/>
      <c r="S1621" s="150" t="s">
        <v>367</v>
      </c>
      <c r="T1621" s="150"/>
      <c r="U1621" s="150"/>
    </row>
    <row r="1622" customFormat="false" ht="15" hidden="false" customHeight="true" outlineLevel="0" collapsed="false">
      <c r="A1622" s="3"/>
      <c r="B1622" s="3"/>
      <c r="C1622" s="3"/>
      <c r="D1622" s="3"/>
      <c r="E1622" s="3"/>
      <c r="F1622" s="3"/>
      <c r="G1622" s="3"/>
      <c r="H1622" s="3"/>
      <c r="I1622" s="176"/>
      <c r="J1622" s="176"/>
      <c r="K1622" s="176"/>
      <c r="L1622" s="174"/>
      <c r="M1622" s="174"/>
      <c r="N1622" s="3"/>
      <c r="O1622" s="3"/>
      <c r="P1622" s="3"/>
      <c r="Q1622" s="3"/>
      <c r="R1622" s="1"/>
      <c r="S1622" s="182" t="str">
        <f aca="false">CONCATENATE(S1614,CHAR(10),CHAR(10),S1618)</f>
        <v>Under Section 1(2), subject to your written consent
it is intended to build on the line of junction of the said lands a 
Under Section 1(5)
it is intended to build on the line of junction of the said lands a wall wholly on our land.</v>
      </c>
      <c r="T1622" s="182"/>
      <c r="U1622" s="182"/>
      <c r="V1622" s="182"/>
      <c r="W1622" s="182"/>
      <c r="X1622" s="182"/>
      <c r="Y1622" s="182"/>
      <c r="Z1622" s="182"/>
      <c r="AA1622" s="182"/>
    </row>
    <row r="1623" customFormat="false" ht="14.6" hidden="false" customHeight="false" outlineLevel="0" collapsed="false">
      <c r="A1623" s="3"/>
      <c r="B1623" s="3"/>
      <c r="C1623" s="3"/>
      <c r="D1623" s="3"/>
      <c r="E1623" s="3"/>
      <c r="F1623" s="3"/>
      <c r="G1623" s="3"/>
      <c r="H1623" s="3"/>
      <c r="I1623" s="176"/>
      <c r="J1623" s="176"/>
      <c r="K1623" s="176"/>
      <c r="L1623" s="174"/>
      <c r="M1623" s="174"/>
      <c r="N1623" s="3"/>
      <c r="O1623" s="3"/>
      <c r="P1623" s="3"/>
      <c r="Q1623" s="3"/>
      <c r="R1623" s="1"/>
      <c r="S1623" s="182"/>
      <c r="T1623" s="182"/>
      <c r="U1623" s="182"/>
      <c r="V1623" s="182"/>
      <c r="W1623" s="182"/>
      <c r="X1623" s="182"/>
      <c r="Y1623" s="182"/>
      <c r="Z1623" s="182"/>
      <c r="AA1623" s="182"/>
    </row>
    <row r="1624" customFormat="false" ht="14.6" hidden="false" customHeight="false" outlineLevel="0" collapsed="false">
      <c r="A1624" s="3"/>
      <c r="B1624" s="3"/>
      <c r="C1624" s="3"/>
      <c r="D1624" s="3"/>
      <c r="E1624" s="3"/>
      <c r="F1624" s="3"/>
      <c r="G1624" s="3"/>
      <c r="H1624" s="3"/>
      <c r="I1624" s="176"/>
      <c r="J1624" s="176"/>
      <c r="K1624" s="176"/>
      <c r="L1624" s="3"/>
      <c r="M1624" s="3"/>
      <c r="N1624" s="3"/>
      <c r="O1624" s="3"/>
      <c r="P1624" s="3"/>
      <c r="Q1624" s="3"/>
      <c r="R1624" s="1"/>
      <c r="S1624" s="182"/>
      <c r="T1624" s="182"/>
      <c r="U1624" s="182"/>
      <c r="V1624" s="182"/>
      <c r="W1624" s="182"/>
      <c r="X1624" s="182"/>
      <c r="Y1624" s="182"/>
      <c r="Z1624" s="182"/>
      <c r="AA1624" s="182"/>
    </row>
    <row r="1625" customFormat="false" ht="14.6" hidden="false" customHeight="false" outlineLevel="0" collapsed="false">
      <c r="A1625" s="3"/>
      <c r="B1625" s="3"/>
      <c r="C1625" s="3"/>
      <c r="D1625" s="3"/>
      <c r="E1625" s="3"/>
      <c r="F1625" s="3"/>
      <c r="G1625" s="3"/>
      <c r="H1625" s="3"/>
      <c r="I1625" s="176"/>
      <c r="J1625" s="176"/>
      <c r="K1625" s="176"/>
      <c r="L1625" s="3"/>
      <c r="M1625" s="3"/>
      <c r="N1625" s="3"/>
      <c r="O1625" s="3"/>
      <c r="P1625" s="3"/>
      <c r="Q1625" s="3"/>
      <c r="R1625" s="1"/>
      <c r="S1625" s="182"/>
      <c r="T1625" s="182"/>
      <c r="U1625" s="182"/>
      <c r="V1625" s="182"/>
      <c r="W1625" s="182"/>
      <c r="X1625" s="182"/>
      <c r="Y1625" s="182"/>
      <c r="Z1625" s="182"/>
      <c r="AA1625" s="182"/>
    </row>
    <row r="1626" customFormat="false" ht="14.6" hidden="false" customHeight="false" outlineLevel="0" collapsed="false">
      <c r="A1626" s="3"/>
      <c r="B1626" s="3"/>
      <c r="C1626" s="3"/>
      <c r="D1626" s="3"/>
      <c r="E1626" s="3"/>
      <c r="F1626" s="3"/>
      <c r="G1626" s="3"/>
      <c r="H1626" s="3"/>
      <c r="I1626" s="176"/>
      <c r="J1626" s="176"/>
      <c r="K1626" s="176"/>
      <c r="L1626" s="3"/>
      <c r="M1626" s="3"/>
      <c r="N1626" s="3"/>
      <c r="O1626" s="3"/>
      <c r="P1626" s="3"/>
      <c r="Q1626" s="3"/>
      <c r="R1626" s="1"/>
      <c r="S1626" s="182"/>
      <c r="T1626" s="182"/>
      <c r="U1626" s="182"/>
      <c r="V1626" s="182"/>
      <c r="W1626" s="182"/>
      <c r="X1626" s="182"/>
      <c r="Y1626" s="182"/>
      <c r="Z1626" s="182"/>
      <c r="AA1626" s="182"/>
    </row>
    <row r="1627" customFormat="false" ht="14.6" hidden="false" customHeight="false" outlineLevel="0" collapsed="false">
      <c r="A1627" s="3"/>
      <c r="B1627" s="3"/>
      <c r="C1627" s="3"/>
      <c r="D1627" s="3"/>
      <c r="E1627" s="3"/>
      <c r="F1627" s="3"/>
      <c r="G1627" s="3"/>
      <c r="H1627" s="3"/>
      <c r="I1627" s="3"/>
      <c r="J1627" s="3"/>
      <c r="K1627" s="3"/>
      <c r="L1627" s="3"/>
      <c r="M1627" s="3"/>
      <c r="N1627" s="3"/>
      <c r="O1627" s="3"/>
      <c r="P1627" s="3"/>
      <c r="Q1627" s="3"/>
      <c r="R1627" s="1"/>
    </row>
    <row r="1628" customFormat="false" ht="14.6" hidden="false" customHeight="false" outlineLevel="0" collapsed="false">
      <c r="A1628" s="157" t="s">
        <v>368</v>
      </c>
      <c r="B1628" s="157"/>
      <c r="C1628" s="3"/>
      <c r="D1628" s="3"/>
      <c r="E1628" s="3"/>
      <c r="F1628" s="3"/>
      <c r="G1628" s="3"/>
      <c r="H1628" s="3"/>
      <c r="I1628" s="3"/>
      <c r="J1628" s="3"/>
      <c r="K1628" s="3"/>
      <c r="L1628" s="3"/>
      <c r="M1628" s="3"/>
      <c r="N1628" s="3"/>
      <c r="O1628" s="3"/>
      <c r="P1628" s="3"/>
      <c r="Q1628" s="3" t="str">
        <f aca="false">IF(A1630="","",", ")</f>
        <v/>
      </c>
      <c r="R1628" s="1"/>
      <c r="S1628" s="150" t="s">
        <v>369</v>
      </c>
      <c r="T1628" s="150"/>
      <c r="U1628" s="150"/>
    </row>
    <row r="1629" customFormat="false" ht="14.6" hidden="false" customHeight="false" outlineLevel="0" collapsed="false">
      <c r="A1629" s="3" t="s">
        <v>25</v>
      </c>
      <c r="B1629" s="3" t="s">
        <v>26</v>
      </c>
      <c r="C1629" s="3" t="s">
        <v>27</v>
      </c>
      <c r="D1629" s="3" t="s">
        <v>28</v>
      </c>
      <c r="E1629" s="3" t="s">
        <v>29</v>
      </c>
      <c r="F1629" s="3" t="s">
        <v>30</v>
      </c>
      <c r="G1629" s="3" t="s">
        <v>31</v>
      </c>
      <c r="H1629" s="3"/>
      <c r="I1629" s="3" t="s">
        <v>359</v>
      </c>
      <c r="J1629" s="3"/>
      <c r="K1629" s="3"/>
      <c r="L1629" s="3"/>
      <c r="M1629" s="3"/>
      <c r="N1629" s="3"/>
      <c r="O1629" s="3"/>
      <c r="P1629" s="3"/>
      <c r="Q1629" s="3"/>
      <c r="R1629" s="1"/>
      <c r="S1629" s="182" t="str">
        <f aca="false">IF(Form!EX74="Section 1(2)",S1614,IF(Form!EX74="Section 1(5)",S1618,IF(Form!EX74="Section 1(2), Section 1(5)",S1622,"")))</f>
        <v/>
      </c>
      <c r="T1629" s="182"/>
      <c r="U1629" s="182"/>
      <c r="V1629" s="182"/>
      <c r="W1629" s="182"/>
      <c r="X1629" s="182"/>
      <c r="Y1629" s="182"/>
      <c r="Z1629" s="182"/>
      <c r="AA1629" s="182"/>
    </row>
    <row r="1630" customFormat="false" ht="15" hidden="false" customHeight="true" outlineLevel="0" collapsed="false">
      <c r="A1630" s="39" t="str">
        <f aca="false">IF(Form!$B$44="","",Form!$B$44)</f>
        <v/>
      </c>
      <c r="B1630" s="39" t="str">
        <f aca="false">IF(Form!$C$44="","",Form!$C$44)</f>
        <v/>
      </c>
      <c r="C1630" s="39" t="str">
        <f aca="false">IF(Form!$D$44="","",Form!$D$44)</f>
        <v/>
      </c>
      <c r="D1630" s="39" t="str">
        <f aca="false">IF(Form!$E$44="","",Form!$E$44)</f>
        <v/>
      </c>
      <c r="E1630" s="39" t="str">
        <f aca="false">IF(Form!$F$44="","",Form!$F$44)</f>
        <v/>
      </c>
      <c r="F1630" s="39" t="str">
        <f aca="false">IF(Form!$G$44="","",Form!$G$44)</f>
        <v/>
      </c>
      <c r="G1630" s="39" t="str">
        <f aca="false">IF(Form!$H$44="","",Form!$H$44)</f>
        <v/>
      </c>
      <c r="H1630" s="3"/>
      <c r="I1630" s="171" t="str">
        <f aca="false">CONCATENATE(IF(A1630="","",A1630),IF(B1630="","",B1630),IF(C1630="","",C1630),IF(D1630="","",D1630),IF(E1630="","",E1630),IF(F1630="","",F1630),IF(G1630="","",G1630))</f>
        <v/>
      </c>
      <c r="J1630" s="171"/>
      <c r="K1630" s="171"/>
      <c r="L1630" s="171"/>
      <c r="M1630" s="171"/>
      <c r="N1630" s="171"/>
      <c r="O1630" s="171"/>
      <c r="P1630" s="113"/>
      <c r="Q1630" s="113"/>
      <c r="R1630" s="1"/>
      <c r="S1630" s="182"/>
      <c r="T1630" s="182"/>
      <c r="U1630" s="182"/>
      <c r="V1630" s="182"/>
      <c r="W1630" s="182"/>
      <c r="X1630" s="182"/>
      <c r="Y1630" s="182"/>
      <c r="Z1630" s="182"/>
      <c r="AA1630" s="182"/>
    </row>
    <row r="1631" customFormat="false" ht="14.6" hidden="false" customHeight="false" outlineLevel="0" collapsed="false">
      <c r="A1631" s="3"/>
      <c r="B1631" s="3"/>
      <c r="C1631" s="3"/>
      <c r="D1631" s="3"/>
      <c r="E1631" s="3"/>
      <c r="F1631" s="3"/>
      <c r="G1631" s="3"/>
      <c r="H1631" s="3"/>
      <c r="I1631" s="3"/>
      <c r="J1631" s="3"/>
      <c r="K1631" s="3"/>
      <c r="L1631" s="174"/>
      <c r="M1631" s="174"/>
      <c r="N1631" s="3"/>
      <c r="O1631" s="3"/>
      <c r="P1631" s="3"/>
      <c r="Q1631" s="3"/>
      <c r="R1631" s="1"/>
      <c r="S1631" s="182"/>
      <c r="T1631" s="182"/>
      <c r="U1631" s="182"/>
      <c r="V1631" s="182"/>
      <c r="W1631" s="182"/>
      <c r="X1631" s="182"/>
      <c r="Y1631" s="182"/>
      <c r="Z1631" s="182"/>
      <c r="AA1631" s="182"/>
    </row>
    <row r="1632" customFormat="false" ht="14.6" hidden="false" customHeight="false" outlineLevel="0" collapsed="false">
      <c r="A1632" s="3"/>
      <c r="B1632" s="3"/>
      <c r="C1632" s="3"/>
      <c r="D1632" s="3"/>
      <c r="E1632" s="3"/>
      <c r="F1632" s="3"/>
      <c r="G1632" s="3"/>
      <c r="H1632" s="3"/>
      <c r="I1632" s="3" t="s">
        <v>360</v>
      </c>
      <c r="J1632" s="3"/>
      <c r="K1632" s="3"/>
      <c r="L1632" s="174"/>
      <c r="M1632" s="174"/>
      <c r="N1632" s="3"/>
      <c r="O1632" s="3"/>
      <c r="P1632" s="3"/>
      <c r="Q1632" s="3"/>
      <c r="R1632" s="1"/>
      <c r="S1632" s="182"/>
      <c r="T1632" s="182"/>
      <c r="U1632" s="182"/>
      <c r="V1632" s="182"/>
      <c r="W1632" s="182"/>
      <c r="X1632" s="182"/>
      <c r="Y1632" s="182"/>
      <c r="Z1632" s="182"/>
      <c r="AA1632" s="182"/>
    </row>
    <row r="1633" customFormat="false" ht="15" hidden="false" customHeight="true" outlineLevel="0" collapsed="false">
      <c r="A1633" s="3"/>
      <c r="B1633" s="3"/>
      <c r="C1633" s="3"/>
      <c r="D1633" s="3"/>
      <c r="E1633" s="3"/>
      <c r="F1633" s="3"/>
      <c r="G1633" s="3"/>
      <c r="H1633" s="3"/>
      <c r="I1633" s="176" t="str">
        <f aca="false">CONCATENATE(IF(A1630="","",A1630),IF(A1630="","",CHAR(10)),IF(B1630="","",B1630),IF(C1630="","",C1630),IF(C1630="","",CHAR(10)),IF(D1630="","",D1630),IF(D1630="","",CHAR(10)),IF(E1630="","",E1630),IF(E1630="","",CHAR(10)),IF(F1630="","",F1630),IF(F1630="","",CHAR(10)),IF(G1630="","",G1630))</f>
        <v/>
      </c>
      <c r="J1633" s="176"/>
      <c r="K1633" s="176"/>
      <c r="L1633" s="174"/>
      <c r="M1633" s="174"/>
      <c r="N1633" s="3"/>
      <c r="O1633" s="3"/>
      <c r="P1633" s="3"/>
      <c r="Q1633" s="3"/>
      <c r="R1633" s="1"/>
      <c r="S1633" s="182"/>
      <c r="T1633" s="182"/>
      <c r="U1633" s="182"/>
      <c r="V1633" s="182"/>
      <c r="W1633" s="182"/>
      <c r="X1633" s="182"/>
      <c r="Y1633" s="182"/>
      <c r="Z1633" s="182"/>
      <c r="AA1633" s="182"/>
    </row>
    <row r="1634" customFormat="false" ht="14.6" hidden="false" customHeight="false" outlineLevel="0" collapsed="false">
      <c r="A1634" s="3"/>
      <c r="B1634" s="3"/>
      <c r="C1634" s="3"/>
      <c r="D1634" s="3"/>
      <c r="E1634" s="3"/>
      <c r="F1634" s="3"/>
      <c r="G1634" s="3"/>
      <c r="H1634" s="3"/>
      <c r="I1634" s="176"/>
      <c r="J1634" s="176"/>
      <c r="K1634" s="176"/>
      <c r="L1634" s="174"/>
      <c r="M1634" s="174"/>
      <c r="N1634" s="3"/>
      <c r="O1634" s="3"/>
      <c r="P1634" s="3"/>
      <c r="Q1634" s="3"/>
      <c r="R1634" s="1"/>
    </row>
    <row r="1635" customFormat="false" ht="14.6" hidden="false" customHeight="false" outlineLevel="0" collapsed="false">
      <c r="A1635" s="3"/>
      <c r="B1635" s="3"/>
      <c r="C1635" s="3"/>
      <c r="D1635" s="3"/>
      <c r="E1635" s="3"/>
      <c r="F1635" s="3"/>
      <c r="G1635" s="3"/>
      <c r="H1635" s="3"/>
      <c r="I1635" s="176"/>
      <c r="J1635" s="176"/>
      <c r="K1635" s="176"/>
      <c r="L1635" s="174"/>
      <c r="M1635" s="174"/>
      <c r="N1635" s="3"/>
      <c r="O1635" s="3"/>
      <c r="P1635" s="3"/>
      <c r="Q1635" s="3"/>
      <c r="R1635" s="1"/>
      <c r="S1635" s="150" t="s">
        <v>370</v>
      </c>
      <c r="T1635" s="150"/>
      <c r="U1635" s="150"/>
      <c r="V1635" s="183" t="str">
        <f aca="true">IF(OFFSET(INDIRECT(A1594),53,5,1,1)="No","DELETE THIS PAGE WHEN MADE INTO PDF!","")</f>
        <v>DELETE THIS PAGE WHEN MADE INTO PDF!</v>
      </c>
      <c r="W1635" s="183"/>
      <c r="X1635" s="183"/>
      <c r="Y1635" s="183"/>
      <c r="Z1635" s="183"/>
      <c r="AA1635" s="183"/>
    </row>
    <row r="1636" customFormat="false" ht="14.6" hidden="false" customHeight="false" outlineLevel="0" collapsed="false">
      <c r="A1636" s="3"/>
      <c r="B1636" s="3"/>
      <c r="C1636" s="3"/>
      <c r="D1636" s="3"/>
      <c r="E1636" s="3"/>
      <c r="F1636" s="3"/>
      <c r="G1636" s="3"/>
      <c r="H1636" s="3"/>
      <c r="I1636" s="176"/>
      <c r="J1636" s="176"/>
      <c r="K1636" s="176"/>
      <c r="L1636" s="3"/>
      <c r="M1636" s="3"/>
      <c r="N1636" s="3"/>
      <c r="O1636" s="3"/>
      <c r="P1636" s="3"/>
      <c r="Q1636" s="3"/>
      <c r="R1636" s="1"/>
      <c r="S1636" s="150" t="s">
        <v>371</v>
      </c>
      <c r="T1636" s="150"/>
      <c r="U1636" s="150"/>
      <c r="V1636" s="183" t="str">
        <f aca="true">IF(OFFSET(INDIRECT(A1594),62,5,1,1)="No","DELETE THIS PAGE WHEN MADE INTO PDF!","")</f>
        <v>DELETE THIS PAGE WHEN MADE INTO PDF!</v>
      </c>
      <c r="W1636" s="183"/>
      <c r="X1636" s="183"/>
      <c r="Y1636" s="183"/>
      <c r="Z1636" s="183"/>
      <c r="AA1636" s="183"/>
    </row>
    <row r="1637" customFormat="false" ht="14.6" hidden="false" customHeight="false" outlineLevel="0" collapsed="false">
      <c r="A1637" s="3"/>
      <c r="B1637" s="3"/>
      <c r="C1637" s="3"/>
      <c r="D1637" s="3"/>
      <c r="E1637" s="3"/>
      <c r="F1637" s="3"/>
      <c r="G1637" s="3"/>
      <c r="H1637" s="3"/>
      <c r="I1637" s="176"/>
      <c r="J1637" s="176"/>
      <c r="K1637" s="176"/>
      <c r="L1637" s="3"/>
      <c r="M1637" s="3"/>
      <c r="N1637" s="3"/>
      <c r="O1637" s="3"/>
      <c r="P1637" s="3"/>
      <c r="Q1637" s="3"/>
      <c r="R1637" s="1"/>
      <c r="S1637" s="150" t="s">
        <v>372</v>
      </c>
      <c r="T1637" s="150"/>
      <c r="U1637" s="150"/>
      <c r="V1637" s="183" t="str">
        <f aca="true">IF(OFFSET(INDIRECT(A1594),82,5,1,1)="No","DELETE THIS PAGE WHEN MADE INTO PDF!","")</f>
        <v>DELETE THIS PAGE WHEN MADE INTO PDF!</v>
      </c>
      <c r="W1637" s="183"/>
      <c r="X1637" s="183"/>
      <c r="Y1637" s="183"/>
      <c r="Z1637" s="183"/>
      <c r="AA1637" s="183"/>
    </row>
    <row r="1638" customFormat="false" ht="14.6" hidden="false" customHeight="false" outlineLevel="0" collapsed="false">
      <c r="A1638" s="3"/>
      <c r="B1638" s="3"/>
      <c r="C1638" s="3"/>
      <c r="D1638" s="3"/>
      <c r="E1638" s="3"/>
      <c r="F1638" s="3"/>
      <c r="G1638" s="3"/>
      <c r="H1638" s="3"/>
      <c r="I1638" s="176"/>
      <c r="J1638" s="176"/>
      <c r="K1638" s="176"/>
      <c r="L1638" s="3"/>
      <c r="M1638" s="3"/>
      <c r="N1638" s="3"/>
      <c r="O1638" s="3"/>
      <c r="P1638" s="3"/>
      <c r="Q1638" s="3"/>
      <c r="R1638" s="1"/>
      <c r="S1638" s="39" t="str">
        <f aca="true">IF(OFFSET(INDIRECT(A1594),2,0,1,1)="","",OFFSET(INDIRECT(A1594),2,0,1,1))</f>
        <v/>
      </c>
      <c r="T1638" s="39" t="str">
        <f aca="true">IF(OFFSET(INDIRECT(A1594),2,1,1,1)="","",OFFSET(INDIRECT(A1594),2,1,1,1))</f>
        <v/>
      </c>
      <c r="U1638" s="3" t="str">
        <f aca="false">LEFT(T1638,1)</f>
        <v/>
      </c>
      <c r="V1638" s="39" t="str">
        <f aca="true">IF(OFFSET(INDIRECT(A1594),2,2,1,1)="","",OFFSET(INDIRECT(A1594),2,2,1,1))</f>
        <v/>
      </c>
      <c r="W1638" s="39" t="str">
        <f aca="true">IF(OFFSET(INDIRECT(A1594),2,3,1,1)="","",OFFSET(INDIRECT(A1594),2,3,1,1))</f>
        <v/>
      </c>
      <c r="X1638" s="3" t="str">
        <f aca="false">IF(B1597="Company",W1638,CONCATENATE(S1638,P1596," ",T1638," ",W1638))</f>
        <v>  </v>
      </c>
      <c r="Y1638" s="3"/>
      <c r="Z1638" s="3" t="str">
        <f aca="false">IF(B1597="Company",W1638,CONCATENATE(S1638," ",U1638," ",W1638))</f>
        <v>  </v>
      </c>
      <c r="AA1638" s="3"/>
      <c r="AB1638" s="3"/>
      <c r="AC1638" s="3" t="str">
        <f aca="false">IF(B1597="Company",W1638,CONCATENATE(S1638,P1596," ",U1638,P1596," ",W1638))</f>
        <v>  </v>
      </c>
      <c r="AD1638" s="3"/>
      <c r="AE1638" s="3" t="str">
        <f aca="false">IF(B1597="Company",W1638,CONCATENATE(T1638," ",V1638," ",W1638))</f>
        <v>  </v>
      </c>
      <c r="AF1638" s="3" t="str">
        <f aca="false">UPPER(AE1638)</f>
        <v>  </v>
      </c>
      <c r="AG1638" s="3"/>
      <c r="AH1638" s="3" t="str">
        <f aca="false">IF(B1597="Company",W1638,CONCATENATE(S1638,P1596," ",W1638))</f>
        <v> </v>
      </c>
      <c r="AI1638" s="3"/>
      <c r="AJ1638" s="1"/>
    </row>
    <row r="1639" customFormat="false" ht="14.6" hidden="false" customHeight="false" outlineLevel="0" collapsed="false">
      <c r="A1639" s="3"/>
      <c r="B1639" s="3"/>
      <c r="C1639" s="3"/>
      <c r="D1639" s="3"/>
      <c r="E1639" s="3"/>
      <c r="F1639" s="3"/>
      <c r="G1639" s="3"/>
      <c r="H1639" s="3"/>
      <c r="I1639" s="174"/>
      <c r="J1639" s="174"/>
      <c r="K1639" s="174"/>
      <c r="L1639" s="3"/>
      <c r="M1639" s="3"/>
      <c r="N1639" s="3"/>
      <c r="O1639" s="3"/>
      <c r="P1639" s="3"/>
      <c r="Q1639" s="3"/>
      <c r="R1639" s="1"/>
      <c r="S1639" s="39" t="str">
        <f aca="true">IF(OFFSET(INDIRECT(A1594),3,0,1,1)="","",OFFSET(INDIRECT(A1594),3,0,1,1))</f>
        <v/>
      </c>
      <c r="T1639" s="39" t="str">
        <f aca="true">IF(OFFSET(INDIRECT(A1594),3,1,1,1)="","",OFFSET(INDIRECT(A1594),3,1,1,1))</f>
        <v/>
      </c>
      <c r="U1639" s="3" t="str">
        <f aca="false">LEFT(T1639,1)</f>
        <v/>
      </c>
      <c r="V1639" s="39" t="str">
        <f aca="true">IF(OFFSET(INDIRECT(A1594),3,2,1,1)="","",OFFSET(INDIRECT(A1594),3,2,1,1))</f>
        <v/>
      </c>
      <c r="W1639" s="39" t="str">
        <f aca="true">IF(OFFSET(INDIRECT(A1594),3,3,1,1)="","",OFFSET(INDIRECT(A1594),3,3,1,1))</f>
        <v/>
      </c>
      <c r="X1639" s="3" t="str">
        <f aca="false">IF(W1639="","",CONCATENATE(S1639,P1596," ",T1639," ",W1639))</f>
        <v/>
      </c>
      <c r="Y1639" s="3"/>
      <c r="Z1639" s="3" t="str">
        <f aca="false">IF(W1639="","",CONCATENATE(" ",Q1622," ",S1639," ",U1639," ",W1639))</f>
        <v/>
      </c>
      <c r="AA1639" s="3"/>
      <c r="AB1639" s="3"/>
      <c r="AC1639" s="3" t="str">
        <f aca="false">IF(W1639="","",IF(W1640="",CONCATENATE(" ",$Q$39," ",S1639,$P$38," ",U1639,$P$38," ",W1639),CONCATENATE(", ",S1639,$P$38," ",U1639,$P$38," ",W1639)))</f>
        <v/>
      </c>
      <c r="AD1639" s="3"/>
      <c r="AE1639" s="3" t="str">
        <f aca="false">IF(W1639="","",CONCATENATE(" ",Q1597," ",T1639," ",V1639," ",W1639))</f>
        <v/>
      </c>
      <c r="AF1639" s="3" t="str">
        <f aca="false">UPPER(AE1639)</f>
        <v/>
      </c>
      <c r="AG1639" s="3"/>
      <c r="AH1639" s="3" t="str">
        <f aca="false">IF(W1639="","",IF(W1640="",CONCATENATE(" ",Q1597," ",S1639,P1596," ",W1639),CONCATENATE(", ",S1639,P1596," ",W1639)))</f>
        <v/>
      </c>
      <c r="AI1639" s="3"/>
      <c r="AJ1639" s="1"/>
    </row>
    <row r="1640" customFormat="false" ht="14.6" hidden="false" customHeight="false" outlineLevel="0" collapsed="false">
      <c r="A1640" s="157" t="s">
        <v>373</v>
      </c>
      <c r="B1640" s="157"/>
      <c r="C1640" s="3"/>
      <c r="D1640" s="3"/>
      <c r="E1640" s="3"/>
      <c r="F1640" s="3"/>
      <c r="G1640" s="3"/>
      <c r="H1640" s="3"/>
      <c r="I1640" s="3"/>
      <c r="J1640" s="3"/>
      <c r="K1640" s="3"/>
      <c r="L1640" s="3"/>
      <c r="M1640" s="3"/>
      <c r="N1640" s="3"/>
      <c r="O1640" s="3"/>
      <c r="P1640" s="3"/>
      <c r="Q1640" s="3" t="str">
        <f aca="false">IF(A1642="","",", ")</f>
        <v/>
      </c>
      <c r="R1640" s="1"/>
      <c r="S1640" s="39" t="str">
        <f aca="true">IF(OFFSET(INDIRECT(A1594),4,0,1,1)="","",OFFSET(INDIRECT(A1594),4,0,1,1))</f>
        <v/>
      </c>
      <c r="T1640" s="39" t="str">
        <f aca="true">IF(OFFSET(INDIRECT(A1594),4,1,1,1)="","",OFFSET(INDIRECT(A1594),4,1,1,1))</f>
        <v/>
      </c>
      <c r="U1640" s="3" t="str">
        <f aca="false">LEFT(T1640,1)</f>
        <v/>
      </c>
      <c r="V1640" s="39" t="str">
        <f aca="true">IF(OFFSET(INDIRECT(A1594),4,2,1,1)="","",OFFSET(INDIRECT(A1594),4,2,1,1))</f>
        <v/>
      </c>
      <c r="W1640" s="39" t="str">
        <f aca="true">IF(OFFSET(INDIRECT(A1594),4,3,1,1)="","",OFFSET(INDIRECT(A1594),4,3,1,1))</f>
        <v/>
      </c>
      <c r="X1640" s="3" t="str">
        <f aca="false">IF(W1640="","",CONCATENATE(S1640,P1596," ",T1640," ",W1640))</f>
        <v/>
      </c>
      <c r="Y1640" s="3"/>
      <c r="Z1640" s="3" t="str">
        <f aca="false">IF(W1640="","",CONCATENATE(" ",Q1622," ",S1640," ",U1640," ",W1640))</f>
        <v/>
      </c>
      <c r="AA1640" s="3"/>
      <c r="AB1640" s="3"/>
      <c r="AC1640" s="3" t="str">
        <f aca="false">IF(W1640="","",IF(W1641="",CONCATENATE(" ",Q1597," ",S1640,P1596," ",U1640,P1596," ",W1640),CONCATENATE(", ",S1640,P1596," ",U1640,P1596," ",W1640)))</f>
        <v/>
      </c>
      <c r="AD1640" s="3"/>
      <c r="AE1640" s="3" t="str">
        <f aca="false">IF(W1640="","",CONCATENATE(" ",Q1597," ",T1640," ",V1640," ",W1640))</f>
        <v/>
      </c>
      <c r="AF1640" s="3" t="str">
        <f aca="false">UPPER(AE1640)</f>
        <v/>
      </c>
      <c r="AG1640" s="3"/>
      <c r="AH1640" s="3" t="str">
        <f aca="false">IF(W1640="","",IF(W1641="",CONCATENATE(" ",Q1597," ",S1640,P1596," ",W1640),CONCATENATE(", ",S1640,P1596," ",W1640)))</f>
        <v/>
      </c>
      <c r="AI1640" s="3"/>
      <c r="AJ1640" s="1"/>
    </row>
    <row r="1641" customFormat="false" ht="14.6" hidden="false" customHeight="false" outlineLevel="0" collapsed="false">
      <c r="A1641" s="3" t="s">
        <v>25</v>
      </c>
      <c r="B1641" s="3" t="s">
        <v>26</v>
      </c>
      <c r="C1641" s="3" t="s">
        <v>27</v>
      </c>
      <c r="D1641" s="3" t="s">
        <v>28</v>
      </c>
      <c r="E1641" s="3" t="s">
        <v>29</v>
      </c>
      <c r="F1641" s="3" t="s">
        <v>30</v>
      </c>
      <c r="G1641" s="3" t="s">
        <v>31</v>
      </c>
      <c r="H1641" s="3"/>
      <c r="I1641" s="3" t="s">
        <v>359</v>
      </c>
      <c r="J1641" s="3"/>
      <c r="K1641" s="3"/>
      <c r="L1641" s="3"/>
      <c r="M1641" s="3"/>
      <c r="N1641" s="3"/>
      <c r="O1641" s="3"/>
      <c r="P1641" s="3"/>
      <c r="Q1641" s="3"/>
      <c r="R1641" s="1"/>
      <c r="S1641" s="39" t="str">
        <f aca="true">IF(OFFSET(INDIRECT(A1594),5,0,1,1)="","",OFFSET(INDIRECT(A1594),5,0,1,1))</f>
        <v/>
      </c>
      <c r="T1641" s="39" t="str">
        <f aca="true">IF(OFFSET(INDIRECT(A1594),5,1,1,1)="","",OFFSET(INDIRECT(A1594),5,1,1,1))</f>
        <v/>
      </c>
      <c r="U1641" s="3" t="str">
        <f aca="false">LEFT(T1641,1)</f>
        <v/>
      </c>
      <c r="V1641" s="39" t="str">
        <f aca="true">IF(OFFSET(INDIRECT(A1594),5,2,1,1)="","",OFFSET(INDIRECT(A1594),5,2,1,1))</f>
        <v/>
      </c>
      <c r="W1641" s="39" t="str">
        <f aca="true">IF(OFFSET(INDIRECT(A1594),5,3,1,1)="","",OFFSET(INDIRECT(A1594),5,3,1,1))</f>
        <v/>
      </c>
      <c r="X1641" s="3" t="str">
        <f aca="false">IF(W1641="","",CONCATENATE(S1641,P1596," ",T1641," ",W1641))</f>
        <v/>
      </c>
      <c r="Y1641" s="3"/>
      <c r="Z1641" s="3" t="str">
        <f aca="false">IF(W1641="","",CONCATENATE(" ",Q1622," ",S1641," ",U1641," ",W1641))</f>
        <v/>
      </c>
      <c r="AA1641" s="3"/>
      <c r="AB1641" s="3"/>
      <c r="AC1641" s="3" t="str">
        <f aca="false">IF(W1641="","",IF(W1642="",CONCATENATE(" ",Q1597," ",S1641,P1596," ",U1641,P1596," ",W1641),CONCATENATE(", ",S1641,P1596," ",U1641,P1596," ",W1641)))</f>
        <v/>
      </c>
      <c r="AD1641" s="3"/>
      <c r="AE1641" s="3" t="str">
        <f aca="false">IF(W1641="","",CONCATENATE(" ",Q1597," ",T1641," ",V1641," ",W1641))</f>
        <v/>
      </c>
      <c r="AF1641" s="3" t="str">
        <f aca="false">UPPER(AE1641)</f>
        <v/>
      </c>
      <c r="AG1641" s="3"/>
      <c r="AH1641" s="3" t="str">
        <f aca="false">IF(W1641="","",IF(W1642="",CONCATENATE(" ",Q1597," ",S1641,P1596," ",W1641),CONCATENATE(", ",S1641,P1596," ",W1641)))</f>
        <v/>
      </c>
      <c r="AI1641" s="3"/>
      <c r="AJ1641" s="1"/>
    </row>
    <row r="1642" customFormat="false" ht="15" hidden="false" customHeight="true" outlineLevel="0" collapsed="false">
      <c r="A1642" s="39" t="str">
        <f aca="false">IF(Form!$B$61="","",Form!$B$61)</f>
        <v/>
      </c>
      <c r="B1642" s="39" t="str">
        <f aca="false">IF(Form!$C$61="","",Form!$C$61)</f>
        <v/>
      </c>
      <c r="C1642" s="39" t="str">
        <f aca="false">IF(Form!$D$61="","",Form!$D$61)</f>
        <v/>
      </c>
      <c r="D1642" s="39" t="str">
        <f aca="false">IF(Form!$E$61="","",Form!$E$61)</f>
        <v/>
      </c>
      <c r="E1642" s="39" t="str">
        <f aca="false">IF(Form!$F$61="","",Form!$F$61)</f>
        <v/>
      </c>
      <c r="F1642" s="39" t="str">
        <f aca="false">IF(Form!$G$61="","",Form!$G$61)</f>
        <v/>
      </c>
      <c r="G1642" s="39" t="str">
        <f aca="false">IF(Form!$H$61="","",Form!$H$61)</f>
        <v/>
      </c>
      <c r="H1642" s="3"/>
      <c r="I1642" s="171" t="str">
        <f aca="false">CONCATENATE(IF(A1642="","",A1642),IF(B1642="","",B1642),IF(C1642="","",C1642),IF(D1642="","",D1642),IF(E1642="","",E1642),IF(F1642="","",F1642),IF(G1642="","",G1642))</f>
        <v/>
      </c>
      <c r="J1642" s="171"/>
      <c r="K1642" s="171"/>
      <c r="L1642" s="171"/>
      <c r="M1642" s="171"/>
      <c r="N1642" s="171"/>
      <c r="O1642" s="171"/>
      <c r="P1642" s="113"/>
      <c r="Q1642" s="113"/>
      <c r="R1642" s="1"/>
      <c r="S1642" s="39" t="str">
        <f aca="true">IF(OFFSET(INDIRECT(A1594),6,0,1,1)="","",OFFSET(INDIRECT(A1594),6,0,1,1))</f>
        <v/>
      </c>
      <c r="T1642" s="39" t="str">
        <f aca="true">IF(OFFSET(INDIRECT(A1594),6,1,1,1)="","",OFFSET(INDIRECT(A1594),6,1,1,1))</f>
        <v/>
      </c>
      <c r="U1642" s="3" t="str">
        <f aca="false">LEFT(T1642,1)</f>
        <v/>
      </c>
      <c r="V1642" s="39" t="str">
        <f aca="true">IF(OFFSET(INDIRECT(A1594),6,2,1,1)="","",OFFSET(INDIRECT(A1594),6,2,1,1))</f>
        <v/>
      </c>
      <c r="W1642" s="39" t="str">
        <f aca="true">IF(OFFSET(INDIRECT(A1594),6,3,1,1)="","",OFFSET(INDIRECT(A1594),6,3,1,1))</f>
        <v/>
      </c>
      <c r="X1642" s="3" t="str">
        <f aca="false">IF(W1642="","",CONCATENATE(S1642,P1596," ",T1642," ",W1642))</f>
        <v/>
      </c>
      <c r="Y1642" s="3"/>
      <c r="Z1642" s="3" t="str">
        <f aca="false">IF(W1642="","",CONCATENATE(" ",Q1622," ",S1642," ",U1642," ",W1642))</f>
        <v/>
      </c>
      <c r="AA1642" s="3"/>
      <c r="AB1642" s="3"/>
      <c r="AC1642" s="3" t="str">
        <f aca="false">IF(W1642="","",IF(W1643="",CONCATENATE(" ",Q1597," ",S1642,P1596," ",U1642,P1596," ",W1642),CONCATENATE(", ",S1642,P1596," ",U1642,P1596," ",W1642)))</f>
        <v/>
      </c>
      <c r="AD1642" s="3"/>
      <c r="AE1642" s="3" t="str">
        <f aca="false">IF(W1642="","",CONCATENATE(" ",Q1597," ",T1642," ",V1642," ",W1642))</f>
        <v/>
      </c>
      <c r="AF1642" s="3" t="str">
        <f aca="false">UPPER(AE1642)</f>
        <v/>
      </c>
      <c r="AG1642" s="3"/>
      <c r="AH1642" s="3" t="str">
        <f aca="false">IF(W1642="","",IF(W1643="",CONCATENATE(" ",Q1597," ",S1642,P1596," ",W1642),CONCATENATE(", ",S1642,P1596," ",W1642)))</f>
        <v/>
      </c>
      <c r="AI1642" s="3"/>
      <c r="AJ1642" s="1"/>
    </row>
    <row r="1643" customFormat="false" ht="14.6" hidden="false" customHeight="false" outlineLevel="0" collapsed="false">
      <c r="A1643" s="3"/>
      <c r="B1643" s="3"/>
      <c r="C1643" s="3"/>
      <c r="D1643" s="3"/>
      <c r="E1643" s="3"/>
      <c r="F1643" s="3"/>
      <c r="G1643" s="3"/>
      <c r="H1643" s="3"/>
      <c r="I1643" s="3"/>
      <c r="J1643" s="3"/>
      <c r="K1643" s="3"/>
      <c r="L1643" s="174"/>
      <c r="M1643" s="174"/>
      <c r="N1643" s="3"/>
      <c r="O1643" s="3"/>
      <c r="P1643" s="3"/>
      <c r="Q1643" s="3"/>
      <c r="R1643" s="1"/>
      <c r="S1643" s="184" t="str">
        <f aca="true">IF(OFFSET(INDIRECT(A1594),55,0,1,1)="","",OFFSET(INDIRECT(A1594),55,0,1,1))</f>
        <v/>
      </c>
      <c r="T1643" s="184"/>
    </row>
    <row r="1644" customFormat="false" ht="14.6" hidden="false" customHeight="false" outlineLevel="0" collapsed="false">
      <c r="A1644" s="3"/>
      <c r="B1644" s="3"/>
      <c r="C1644" s="3"/>
      <c r="D1644" s="3"/>
      <c r="E1644" s="3"/>
      <c r="F1644" s="3"/>
      <c r="G1644" s="3"/>
      <c r="H1644" s="3"/>
      <c r="I1644" s="3" t="s">
        <v>360</v>
      </c>
      <c r="J1644" s="3"/>
      <c r="K1644" s="3"/>
      <c r="L1644" s="174"/>
      <c r="M1644" s="174"/>
      <c r="N1644" s="3"/>
      <c r="O1644" s="3"/>
      <c r="P1644" s="3"/>
      <c r="Q1644" s="3"/>
      <c r="R1644" s="1"/>
      <c r="S1644" s="184" t="str">
        <f aca="true">IF(OFFSET(INDIRECT(A1594),63,3,1,1)="","",OFFSET(INDIRECT(A1594),63,3,1,1))</f>
        <v/>
      </c>
      <c r="T1644" s="184"/>
    </row>
    <row r="1645" customFormat="false" ht="15" hidden="false" customHeight="true" outlineLevel="0" collapsed="false">
      <c r="A1645" s="3"/>
      <c r="B1645" s="3"/>
      <c r="C1645" s="3"/>
      <c r="D1645" s="3"/>
      <c r="E1645" s="3"/>
      <c r="F1645" s="3"/>
      <c r="G1645" s="3"/>
      <c r="H1645" s="3"/>
      <c r="I1645" s="176" t="str">
        <f aca="false">CONCATENATE(IF(A1642="","",A1642),IF(A1642="","",CHAR(10)),IF(B1642="","",B1642),IF(C1642="","",C1642),IF(C1642="","",CHAR(10)),IF(D1642="","",D1642),IF(D1642="","",CHAR(10)),IF(E1642="","",E1642),IF(E1642="","",CHAR(10)),IF(F1642="","",F1642),IF(F1642="","",CHAR(10)),IF(G1642="","",G1642))</f>
        <v/>
      </c>
      <c r="J1645" s="176"/>
      <c r="K1645" s="176"/>
      <c r="L1645" s="174"/>
      <c r="M1645" s="174"/>
      <c r="N1645" s="3"/>
      <c r="O1645" s="3"/>
      <c r="P1645" s="3"/>
      <c r="Q1645" s="3"/>
      <c r="R1645" s="1"/>
      <c r="S1645" s="184" t="str">
        <f aca="true">IF(OFFSET(INDIRECT(A1594),83,5,1,1)="","",OFFSET(INDIRECT(A1594),83,5,1,1))</f>
        <v/>
      </c>
      <c r="T1645" s="184"/>
    </row>
    <row r="1646" customFormat="false" ht="14.6" hidden="false" customHeight="false" outlineLevel="0" collapsed="false">
      <c r="A1646" s="3"/>
      <c r="B1646" s="3"/>
      <c r="C1646" s="3"/>
      <c r="D1646" s="3"/>
      <c r="E1646" s="3"/>
      <c r="F1646" s="3"/>
      <c r="G1646" s="3"/>
      <c r="H1646" s="3"/>
      <c r="I1646" s="176"/>
      <c r="J1646" s="176"/>
      <c r="K1646" s="176"/>
      <c r="L1646" s="174"/>
      <c r="M1646" s="174"/>
      <c r="N1646" s="3"/>
      <c r="O1646" s="3"/>
      <c r="P1646" s="3"/>
      <c r="Q1646" s="3"/>
      <c r="R1646" s="1"/>
      <c r="S1646" s="184"/>
      <c r="T1646" s="184"/>
    </row>
    <row r="1647" customFormat="false" ht="14.6" hidden="false" customHeight="false" outlineLevel="0" collapsed="false">
      <c r="A1647" s="3"/>
      <c r="B1647" s="3"/>
      <c r="C1647" s="3"/>
      <c r="D1647" s="3"/>
      <c r="E1647" s="3"/>
      <c r="F1647" s="3"/>
      <c r="G1647" s="3"/>
      <c r="H1647" s="3"/>
      <c r="I1647" s="176"/>
      <c r="J1647" s="176"/>
      <c r="K1647" s="176"/>
      <c r="L1647" s="174"/>
      <c r="M1647" s="174"/>
      <c r="N1647" s="3"/>
      <c r="O1647" s="3"/>
      <c r="P1647" s="3"/>
      <c r="Q1647" s="3"/>
      <c r="R1647" s="1"/>
      <c r="S1647" s="185" t="str">
        <f aca="false">CONCATENATE(IF(S1643="","",CONCATENATE(S1643,", ")),IF(S1644="","",CONCATENATE(S1644,", ")),IF(S1645="","",CONCATENATE(S1645,", ")))</f>
        <v/>
      </c>
      <c r="T1647" s="185"/>
      <c r="U1647" s="185"/>
      <c r="V1647" s="185"/>
      <c r="W1647" s="185"/>
      <c r="X1647" s="185"/>
    </row>
    <row r="1648" customFormat="false" ht="14.6" hidden="false" customHeight="false" outlineLevel="0" collapsed="false">
      <c r="A1648" s="3"/>
      <c r="B1648" s="3"/>
      <c r="C1648" s="3"/>
      <c r="D1648" s="3"/>
      <c r="E1648" s="3"/>
      <c r="F1648" s="3"/>
      <c r="G1648" s="3"/>
      <c r="H1648" s="3"/>
      <c r="I1648" s="176"/>
      <c r="J1648" s="176"/>
      <c r="K1648" s="176"/>
      <c r="L1648" s="3"/>
      <c r="M1648" s="3"/>
      <c r="N1648" s="3"/>
      <c r="O1648" s="3"/>
      <c r="P1648" s="3"/>
      <c r="Q1648" s="3"/>
      <c r="R1648" s="1"/>
    </row>
    <row r="1649" customFormat="false" ht="14.6" hidden="false" customHeight="false" outlineLevel="0" collapsed="false">
      <c r="A1649" s="3"/>
      <c r="B1649" s="3"/>
      <c r="C1649" s="3"/>
      <c r="D1649" s="3"/>
      <c r="E1649" s="3"/>
      <c r="F1649" s="3"/>
      <c r="G1649" s="3"/>
      <c r="H1649" s="3"/>
      <c r="I1649" s="176"/>
      <c r="J1649" s="176"/>
      <c r="K1649" s="176"/>
      <c r="L1649" s="3"/>
      <c r="M1649" s="3"/>
      <c r="N1649" s="3"/>
      <c r="O1649" s="3"/>
      <c r="P1649" s="3"/>
      <c r="Q1649" s="3"/>
      <c r="R1649" s="1"/>
    </row>
    <row r="1650" customFormat="false" ht="14.6" hidden="false" customHeight="false" outlineLevel="0" collapsed="false">
      <c r="A1650" s="3"/>
      <c r="B1650" s="3"/>
      <c r="C1650" s="3"/>
      <c r="D1650" s="3"/>
      <c r="E1650" s="3"/>
      <c r="F1650" s="3"/>
      <c r="G1650" s="3"/>
      <c r="H1650" s="3"/>
      <c r="I1650" s="176"/>
      <c r="J1650" s="176"/>
      <c r="K1650" s="176"/>
      <c r="L1650" s="3"/>
      <c r="M1650" s="3"/>
      <c r="N1650" s="3"/>
      <c r="O1650" s="3"/>
      <c r="P1650" s="3"/>
      <c r="Q1650" s="3"/>
      <c r="R1650" s="1"/>
    </row>
    <row r="1651" customFormat="false" ht="14.6" hidden="false" customHeight="false" outlineLevel="0" collapsed="false">
      <c r="A1651" s="3"/>
      <c r="B1651" s="3"/>
      <c r="C1651" s="3"/>
      <c r="D1651" s="3"/>
      <c r="E1651" s="3"/>
      <c r="F1651" s="3"/>
      <c r="G1651" s="3"/>
      <c r="H1651" s="3"/>
      <c r="I1651" s="174"/>
      <c r="J1651" s="174"/>
      <c r="K1651" s="174"/>
      <c r="L1651" s="3"/>
      <c r="M1651" s="3"/>
      <c r="N1651" s="3"/>
      <c r="O1651" s="3"/>
      <c r="P1651" s="3"/>
      <c r="Q1651" s="3"/>
      <c r="R1651" s="1"/>
    </row>
    <row r="1652" customFormat="false" ht="14.6" hidden="false" customHeight="false" outlineLevel="0" collapsed="false">
      <c r="A1652" s="157" t="s">
        <v>374</v>
      </c>
      <c r="B1652" s="157"/>
      <c r="C1652" s="3"/>
      <c r="D1652" s="3"/>
      <c r="E1652" s="3"/>
      <c r="F1652" s="3"/>
      <c r="G1652" s="3"/>
      <c r="H1652" s="3"/>
      <c r="I1652" s="3"/>
      <c r="J1652" s="3"/>
      <c r="K1652" s="3"/>
      <c r="L1652" s="3"/>
      <c r="M1652" s="3"/>
      <c r="N1652" s="3"/>
      <c r="O1652" s="3"/>
      <c r="P1652" s="3"/>
      <c r="Q1652" s="3" t="str">
        <f aca="false">IF(A1654="","",", ")</f>
        <v>,</v>
      </c>
      <c r="R1652" s="1"/>
    </row>
    <row r="1653" customFormat="false" ht="14.6" hidden="false" customHeight="false" outlineLevel="0" collapsed="false">
      <c r="A1653" s="3" t="s">
        <v>25</v>
      </c>
      <c r="B1653" s="3" t="s">
        <v>26</v>
      </c>
      <c r="C1653" s="3" t="s">
        <v>27</v>
      </c>
      <c r="D1653" s="3" t="s">
        <v>28</v>
      </c>
      <c r="E1653" s="3" t="s">
        <v>29</v>
      </c>
      <c r="F1653" s="3" t="s">
        <v>30</v>
      </c>
      <c r="G1653" s="3" t="s">
        <v>31</v>
      </c>
      <c r="H1653" s="3"/>
      <c r="I1653" s="3" t="s">
        <v>359</v>
      </c>
      <c r="J1653" s="3"/>
      <c r="K1653" s="3"/>
      <c r="L1653" s="3"/>
      <c r="M1653" s="3"/>
      <c r="N1653" s="3"/>
      <c r="O1653" s="3"/>
      <c r="P1653" s="3"/>
      <c r="Q1653" s="3"/>
      <c r="R1653" s="1"/>
    </row>
    <row r="1654" customFormat="false" ht="15" hidden="false" customHeight="true" outlineLevel="0" collapsed="false">
      <c r="A1654" s="39" t="str">
        <f aca="false">IF(Form!$B$65="","",Form!$B$65)</f>
        <v>Third Surveyor</v>
      </c>
      <c r="B1654" s="39" t="str">
        <f aca="false">IF(Form!$C$65="","",Form!$C$65)</f>
        <v/>
      </c>
      <c r="C1654" s="39" t="str">
        <f aca="false">IF(Form!$D$65="","",Form!$D$65)</f>
        <v/>
      </c>
      <c r="D1654" s="39" t="str">
        <f aca="false">IF(Form!$E$65="","",Form!$E$65)</f>
        <v/>
      </c>
      <c r="E1654" s="39" t="str">
        <f aca="false">IF(Form!$F$65="","",Form!$F$65)</f>
        <v/>
      </c>
      <c r="F1654" s="39" t="str">
        <f aca="false">IF(Form!$G$65="","",Form!$G$65)</f>
        <v/>
      </c>
      <c r="G1654" s="39" t="str">
        <f aca="false">IF(Form!$H$65="","",Form!$H$65)</f>
        <v/>
      </c>
      <c r="H1654" s="3"/>
      <c r="I1654" s="171" t="str">
        <f aca="false">CONCATENATE(IF(A1654="","",A1654),IF(B1654="","",B1654),IF(C1654="","",C1654),IF(D1654="","",D1654),IF(E1654="","",E1654),IF(F1654="","",F1654),IF(G1654="","",G1654))</f>
        <v>Third Surveyor</v>
      </c>
      <c r="J1654" s="171"/>
      <c r="K1654" s="171"/>
      <c r="L1654" s="171"/>
      <c r="M1654" s="171"/>
      <c r="N1654" s="171"/>
      <c r="O1654" s="171"/>
      <c r="P1654" s="113"/>
      <c r="Q1654" s="113"/>
      <c r="R1654" s="1"/>
    </row>
    <row r="1655" customFormat="false" ht="14.6" hidden="false" customHeight="false" outlineLevel="0" collapsed="false">
      <c r="A1655" s="3"/>
      <c r="B1655" s="3"/>
      <c r="C1655" s="3"/>
      <c r="D1655" s="3"/>
      <c r="E1655" s="3"/>
      <c r="F1655" s="3"/>
      <c r="G1655" s="3"/>
      <c r="H1655" s="3"/>
      <c r="I1655" s="3"/>
      <c r="J1655" s="3"/>
      <c r="K1655" s="3"/>
      <c r="L1655" s="174"/>
      <c r="M1655" s="174"/>
      <c r="N1655" s="3"/>
      <c r="O1655" s="3"/>
      <c r="P1655" s="3"/>
      <c r="Q1655" s="3"/>
      <c r="R1655" s="1"/>
    </row>
    <row r="1656" customFormat="false" ht="14.6" hidden="false" customHeight="false" outlineLevel="0" collapsed="false">
      <c r="A1656" s="3"/>
      <c r="B1656" s="3"/>
      <c r="C1656" s="3"/>
      <c r="D1656" s="3"/>
      <c r="E1656" s="3"/>
      <c r="F1656" s="3"/>
      <c r="G1656" s="3"/>
      <c r="H1656" s="3"/>
      <c r="I1656" s="3" t="s">
        <v>360</v>
      </c>
      <c r="J1656" s="3"/>
      <c r="K1656" s="3"/>
      <c r="L1656" s="174"/>
      <c r="M1656" s="174"/>
      <c r="N1656" s="3"/>
      <c r="O1656" s="3"/>
      <c r="P1656" s="3"/>
      <c r="Q1656" s="3"/>
      <c r="R1656" s="1"/>
    </row>
    <row r="1657" customFormat="false" ht="15" hidden="false" customHeight="true" outlineLevel="0" collapsed="false">
      <c r="A1657" s="3"/>
      <c r="B1657" s="3"/>
      <c r="C1657" s="3"/>
      <c r="D1657" s="3"/>
      <c r="E1657" s="3"/>
      <c r="F1657" s="3"/>
      <c r="G1657" s="3"/>
      <c r="H1657" s="3"/>
      <c r="I1657" s="176" t="str">
        <f aca="false">CONCATENATE(IF(A1654="","",A1654),IF(A1654="","",CHAR(10)),IF(B1654="","",B1654),IF(C1654="","",C1654),IF(C1654="","",CHAR(10)),IF(D1654="","",D1654),IF(D1654="","",CHAR(10)),IF(E1654="","",E1654),IF(E1654="","",CHAR(10)),IF(F1654="","",F1654),IF(F1654="","",CHAR(10)),IF(G1654="","",G1654))</f>
        <v>Third Surveyor</v>
      </c>
      <c r="J1657" s="176"/>
      <c r="K1657" s="176"/>
      <c r="L1657" s="174"/>
      <c r="M1657" s="174"/>
      <c r="N1657" s="3"/>
      <c r="O1657" s="3"/>
      <c r="P1657" s="3"/>
      <c r="Q1657" s="3"/>
      <c r="R1657" s="1"/>
    </row>
    <row r="1658" customFormat="false" ht="14.6" hidden="false" customHeight="false" outlineLevel="0" collapsed="false">
      <c r="A1658" s="3"/>
      <c r="B1658" s="3"/>
      <c r="C1658" s="3"/>
      <c r="D1658" s="3"/>
      <c r="E1658" s="3"/>
      <c r="F1658" s="3"/>
      <c r="G1658" s="3"/>
      <c r="H1658" s="3"/>
      <c r="I1658" s="176"/>
      <c r="J1658" s="176"/>
      <c r="K1658" s="176"/>
      <c r="L1658" s="174"/>
      <c r="M1658" s="174"/>
      <c r="N1658" s="3"/>
      <c r="O1658" s="3"/>
      <c r="P1658" s="3"/>
      <c r="Q1658" s="3"/>
      <c r="R1658" s="1"/>
    </row>
    <row r="1659" customFormat="false" ht="14.6" hidden="false" customHeight="false" outlineLevel="0" collapsed="false">
      <c r="A1659" s="3"/>
      <c r="B1659" s="3"/>
      <c r="C1659" s="3"/>
      <c r="D1659" s="3"/>
      <c r="E1659" s="3"/>
      <c r="F1659" s="3"/>
      <c r="G1659" s="3"/>
      <c r="H1659" s="3"/>
      <c r="I1659" s="176"/>
      <c r="J1659" s="176"/>
      <c r="K1659" s="176"/>
      <c r="L1659" s="174"/>
      <c r="M1659" s="174"/>
      <c r="N1659" s="3"/>
      <c r="O1659" s="3"/>
      <c r="P1659" s="3"/>
      <c r="Q1659" s="3"/>
      <c r="R1659" s="1"/>
    </row>
    <row r="1660" customFormat="false" ht="14.6" hidden="false" customHeight="false" outlineLevel="0" collapsed="false">
      <c r="A1660" s="3"/>
      <c r="B1660" s="3"/>
      <c r="C1660" s="3"/>
      <c r="D1660" s="3"/>
      <c r="E1660" s="3"/>
      <c r="F1660" s="3"/>
      <c r="G1660" s="3"/>
      <c r="H1660" s="3"/>
      <c r="I1660" s="176"/>
      <c r="J1660" s="176"/>
      <c r="K1660" s="176"/>
      <c r="L1660" s="3"/>
      <c r="M1660" s="3"/>
      <c r="N1660" s="3"/>
      <c r="O1660" s="3"/>
      <c r="P1660" s="3"/>
      <c r="Q1660" s="3"/>
      <c r="R1660" s="1"/>
    </row>
    <row r="1661" customFormat="false" ht="14.6" hidden="false" customHeight="false" outlineLevel="0" collapsed="false">
      <c r="A1661" s="3"/>
      <c r="B1661" s="3"/>
      <c r="C1661" s="3"/>
      <c r="D1661" s="3"/>
      <c r="E1661" s="3"/>
      <c r="F1661" s="3"/>
      <c r="G1661" s="3"/>
      <c r="H1661" s="3"/>
      <c r="I1661" s="176"/>
      <c r="J1661" s="176"/>
      <c r="K1661" s="176"/>
      <c r="L1661" s="3"/>
      <c r="M1661" s="3"/>
      <c r="N1661" s="3"/>
      <c r="O1661" s="3"/>
      <c r="P1661" s="3"/>
      <c r="Q1661" s="3"/>
      <c r="R1661" s="1"/>
    </row>
    <row r="1662" customFormat="false" ht="14.6" hidden="false" customHeight="false" outlineLevel="0" collapsed="false">
      <c r="A1662" s="3"/>
      <c r="B1662" s="3"/>
      <c r="C1662" s="3"/>
      <c r="D1662" s="3"/>
      <c r="E1662" s="3"/>
      <c r="F1662" s="3"/>
      <c r="G1662" s="3"/>
      <c r="H1662" s="3"/>
      <c r="I1662" s="176"/>
      <c r="J1662" s="176"/>
      <c r="K1662" s="176"/>
      <c r="L1662" s="3"/>
      <c r="M1662" s="3"/>
      <c r="N1662" s="3"/>
      <c r="O1662" s="3"/>
      <c r="P1662" s="3"/>
      <c r="Q1662" s="3"/>
      <c r="R1662" s="1"/>
    </row>
    <row r="1663" customFormat="false" ht="14.6" hidden="false" customHeight="false" outlineLevel="0" collapsed="false">
      <c r="A1663" s="3"/>
      <c r="B1663" s="3"/>
      <c r="C1663" s="3"/>
      <c r="D1663" s="3"/>
      <c r="E1663" s="3"/>
      <c r="F1663" s="3"/>
      <c r="G1663" s="3"/>
      <c r="H1663" s="3"/>
      <c r="I1663" s="174"/>
      <c r="J1663" s="174"/>
      <c r="K1663" s="174"/>
      <c r="L1663" s="3"/>
      <c r="M1663" s="3"/>
      <c r="N1663" s="3"/>
      <c r="O1663" s="3"/>
      <c r="P1663" s="3"/>
      <c r="Q1663" s="3"/>
      <c r="R1663" s="1"/>
    </row>
    <row r="1664" customFormat="false" ht="14.6" hidden="false" customHeight="false" outlineLevel="0" collapsed="false">
      <c r="A1664" s="157" t="s">
        <v>375</v>
      </c>
      <c r="B1664" s="157"/>
      <c r="C1664" s="3"/>
      <c r="D1664" s="3"/>
      <c r="E1664" s="3"/>
      <c r="F1664" s="3"/>
      <c r="G1664" s="3"/>
      <c r="H1664" s="3"/>
      <c r="I1664" s="3"/>
      <c r="J1664" s="3"/>
      <c r="K1664" s="3"/>
      <c r="L1664" s="3"/>
      <c r="M1664" s="3"/>
      <c r="N1664" s="3"/>
      <c r="O1664" s="3"/>
      <c r="P1664" s="3"/>
      <c r="Q1664" s="3" t="str">
        <f aca="false">IF(A1666="","",", ")</f>
        <v>,</v>
      </c>
      <c r="R1664" s="1"/>
    </row>
    <row r="1665" customFormat="false" ht="14.6" hidden="false" customHeight="false" outlineLevel="0" collapsed="false">
      <c r="A1665" s="3" t="s">
        <v>25</v>
      </c>
      <c r="B1665" s="3" t="s">
        <v>26</v>
      </c>
      <c r="C1665" s="3" t="s">
        <v>27</v>
      </c>
      <c r="D1665" s="3" t="s">
        <v>28</v>
      </c>
      <c r="E1665" s="3" t="s">
        <v>29</v>
      </c>
      <c r="F1665" s="3" t="s">
        <v>30</v>
      </c>
      <c r="G1665" s="3" t="s">
        <v>31</v>
      </c>
      <c r="H1665" s="3"/>
      <c r="I1665" s="3" t="s">
        <v>359</v>
      </c>
      <c r="J1665" s="3"/>
      <c r="K1665" s="3"/>
      <c r="L1665" s="3"/>
      <c r="M1665" s="3"/>
      <c r="N1665" s="3"/>
      <c r="O1665" s="3"/>
      <c r="P1665" s="3"/>
      <c r="Q1665" s="3"/>
      <c r="R1665" s="1"/>
    </row>
    <row r="1666" customFormat="false" ht="15" hidden="false" customHeight="true" outlineLevel="0" collapsed="false">
      <c r="A1666" s="39" t="str">
        <f aca="false">IF(Form!$B$69="","",Form!$B$69)</f>
        <v>Company</v>
      </c>
      <c r="B1666" s="39" t="str">
        <f aca="false">IF(Form!$C$69="","",Form!$C$69)</f>
        <v>House No</v>
      </c>
      <c r="C1666" s="39" t="str">
        <f aca="false">IF(Form!$D$69="","",Form!$D$69)</f>
        <v>Road</v>
      </c>
      <c r="D1666" s="39" t="str">
        <f aca="false">IF(Form!$E$69="","",Form!$E$69)</f>
        <v>Spare</v>
      </c>
      <c r="E1666" s="39" t="str">
        <f aca="false">IF(Form!$F$69="","",Form!$F$69)</f>
        <v>Town</v>
      </c>
      <c r="F1666" s="39" t="str">
        <f aca="false">IF(Form!$G$69="","",Form!$G$69)</f>
        <v>County</v>
      </c>
      <c r="G1666" s="39" t="str">
        <f aca="false">IF(Form!$H$69="","",Form!$H$69)</f>
        <v>Post Code</v>
      </c>
      <c r="H1666" s="3"/>
      <c r="I1666" s="171" t="str">
        <f aca="false">CONCATENATE(IF(A1666="","",A1666),IF(B1666="","",B1666),IF(C1666="","",C1666),IF(D1666="","",D1666),IF(E1666="","",E1666),IF(F1666="","",F1666),IF(G1666="","",G1666))</f>
        <v>CompanyHouse NoRoadSpareTownCountyPost Code</v>
      </c>
      <c r="J1666" s="171"/>
      <c r="K1666" s="171"/>
      <c r="L1666" s="171"/>
      <c r="M1666" s="171"/>
      <c r="N1666" s="171"/>
      <c r="O1666" s="171"/>
      <c r="P1666" s="113"/>
      <c r="Q1666" s="113"/>
      <c r="R1666" s="1"/>
    </row>
    <row r="1667" customFormat="false" ht="14.6" hidden="false" customHeight="false" outlineLevel="0" collapsed="false">
      <c r="A1667" s="3"/>
      <c r="B1667" s="3"/>
      <c r="C1667" s="3"/>
      <c r="D1667" s="3"/>
      <c r="E1667" s="3"/>
      <c r="F1667" s="3"/>
      <c r="G1667" s="3"/>
      <c r="H1667" s="3"/>
      <c r="I1667" s="3"/>
      <c r="J1667" s="3"/>
      <c r="K1667" s="3"/>
      <c r="L1667" s="174"/>
      <c r="M1667" s="174"/>
      <c r="N1667" s="3"/>
      <c r="O1667" s="3"/>
      <c r="P1667" s="3"/>
      <c r="Q1667" s="3"/>
      <c r="R1667" s="1"/>
    </row>
    <row r="1668" customFormat="false" ht="14.6" hidden="false" customHeight="false" outlineLevel="0" collapsed="false">
      <c r="A1668" s="3"/>
      <c r="B1668" s="3"/>
      <c r="C1668" s="3"/>
      <c r="D1668" s="3"/>
      <c r="E1668" s="3"/>
      <c r="F1668" s="3"/>
      <c r="G1668" s="3"/>
      <c r="H1668" s="3"/>
      <c r="I1668" s="3" t="s">
        <v>360</v>
      </c>
      <c r="J1668" s="3"/>
      <c r="K1668" s="3"/>
      <c r="L1668" s="174"/>
      <c r="M1668" s="174"/>
      <c r="N1668" s="3"/>
      <c r="O1668" s="3"/>
      <c r="P1668" s="3"/>
      <c r="Q1668" s="3"/>
      <c r="R1668" s="1"/>
    </row>
    <row r="1669" customFormat="false" ht="15" hidden="false" customHeight="true" outlineLevel="0" collapsed="false">
      <c r="A1669" s="3"/>
      <c r="B1669" s="3"/>
      <c r="C1669" s="3"/>
      <c r="D1669" s="3"/>
      <c r="E1669" s="3"/>
      <c r="F1669" s="3"/>
      <c r="G1669" s="3"/>
      <c r="H1669" s="3"/>
      <c r="I1669" s="176" t="str">
        <f aca="false">CONCATENATE(IF(A1666="","",A1666),IF(A1666="","",CHAR(10)),IF(B1666="","",B1666),IF(C1666="","",C1666),IF(C1666="","",CHAR(10)),IF(D1666="","",D1666),IF(D1666="","",CHAR(10)),IF(E1666="","",E1666),IF(E1666="","",CHAR(10)),IF(F1666="","",F1666),IF(F1666="","",CHAR(10)),IF(G1666="","",G1666))</f>
        <v>Company
House NoRoad
Spare
Town
County
Post Code</v>
      </c>
      <c r="J1669" s="176"/>
      <c r="K1669" s="176"/>
      <c r="L1669" s="174"/>
      <c r="M1669" s="174"/>
      <c r="N1669" s="3"/>
      <c r="O1669" s="3"/>
      <c r="P1669" s="3"/>
      <c r="Q1669" s="3"/>
      <c r="R1669" s="1"/>
    </row>
    <row r="1670" customFormat="false" ht="14.6" hidden="false" customHeight="false" outlineLevel="0" collapsed="false">
      <c r="A1670" s="3"/>
      <c r="B1670" s="3"/>
      <c r="C1670" s="3"/>
      <c r="D1670" s="3"/>
      <c r="E1670" s="3"/>
      <c r="F1670" s="3"/>
      <c r="G1670" s="3"/>
      <c r="H1670" s="3"/>
      <c r="I1670" s="176"/>
      <c r="J1670" s="176"/>
      <c r="K1670" s="176"/>
      <c r="L1670" s="174"/>
      <c r="M1670" s="174"/>
      <c r="N1670" s="3"/>
      <c r="O1670" s="3"/>
      <c r="P1670" s="3"/>
      <c r="Q1670" s="3"/>
      <c r="R1670" s="1"/>
    </row>
    <row r="1671" customFormat="false" ht="14.6" hidden="false" customHeight="false" outlineLevel="0" collapsed="false">
      <c r="A1671" s="3"/>
      <c r="B1671" s="3"/>
      <c r="C1671" s="3"/>
      <c r="D1671" s="3"/>
      <c r="E1671" s="3"/>
      <c r="F1671" s="3"/>
      <c r="G1671" s="3"/>
      <c r="H1671" s="3"/>
      <c r="I1671" s="176"/>
      <c r="J1671" s="176"/>
      <c r="K1671" s="176"/>
      <c r="L1671" s="174"/>
      <c r="M1671" s="174"/>
      <c r="N1671" s="3"/>
      <c r="O1671" s="3"/>
      <c r="P1671" s="3"/>
      <c r="Q1671" s="3"/>
      <c r="R1671" s="1"/>
    </row>
    <row r="1672" customFormat="false" ht="14.6" hidden="false" customHeight="false" outlineLevel="0" collapsed="false">
      <c r="A1672" s="3"/>
      <c r="B1672" s="3"/>
      <c r="C1672" s="3"/>
      <c r="D1672" s="3"/>
      <c r="E1672" s="3"/>
      <c r="F1672" s="3"/>
      <c r="G1672" s="3"/>
      <c r="H1672" s="3"/>
      <c r="I1672" s="176"/>
      <c r="J1672" s="176"/>
      <c r="K1672" s="176"/>
      <c r="L1672" s="3"/>
      <c r="M1672" s="3"/>
      <c r="N1672" s="3"/>
      <c r="O1672" s="3"/>
      <c r="P1672" s="3"/>
      <c r="Q1672" s="3"/>
      <c r="R1672" s="1"/>
    </row>
    <row r="1673" customFormat="false" ht="14.6" hidden="false" customHeight="false" outlineLevel="0" collapsed="false">
      <c r="A1673" s="3"/>
      <c r="B1673" s="3"/>
      <c r="C1673" s="3"/>
      <c r="D1673" s="3"/>
      <c r="E1673" s="3"/>
      <c r="F1673" s="3"/>
      <c r="G1673" s="3"/>
      <c r="H1673" s="3"/>
      <c r="I1673" s="176"/>
      <c r="J1673" s="176"/>
      <c r="K1673" s="176"/>
      <c r="L1673" s="3"/>
      <c r="M1673" s="3"/>
      <c r="N1673" s="3"/>
      <c r="O1673" s="3"/>
      <c r="P1673" s="3"/>
      <c r="Q1673" s="3"/>
      <c r="R1673" s="1"/>
    </row>
    <row r="1674" customFormat="false" ht="14.6" hidden="false" customHeight="false" outlineLevel="0" collapsed="false">
      <c r="A1674" s="3"/>
      <c r="B1674" s="3"/>
      <c r="C1674" s="3"/>
      <c r="D1674" s="3"/>
      <c r="E1674" s="3"/>
      <c r="F1674" s="3"/>
      <c r="G1674" s="3"/>
      <c r="H1674" s="3"/>
      <c r="I1674" s="176"/>
      <c r="J1674" s="176"/>
      <c r="K1674" s="176"/>
      <c r="L1674" s="3"/>
      <c r="M1674" s="3"/>
      <c r="N1674" s="3"/>
      <c r="O1674" s="3"/>
      <c r="P1674" s="3"/>
      <c r="Q1674" s="3"/>
      <c r="R1674" s="1"/>
    </row>
    <row r="1675" customFormat="false" ht="14.6" hidden="false" customHeight="false" outlineLevel="0" collapsed="false">
      <c r="A1675" s="3"/>
      <c r="B1675" s="3"/>
      <c r="C1675" s="3"/>
      <c r="D1675" s="3"/>
      <c r="E1675" s="3"/>
      <c r="F1675" s="3"/>
      <c r="G1675" s="3"/>
      <c r="H1675" s="3"/>
      <c r="I1675" s="174"/>
      <c r="J1675" s="174"/>
      <c r="K1675" s="174"/>
      <c r="L1675" s="3"/>
      <c r="M1675" s="3"/>
      <c r="N1675" s="3"/>
      <c r="O1675" s="3"/>
      <c r="P1675" s="3"/>
      <c r="Q1675" s="3"/>
      <c r="R1675" s="1"/>
    </row>
  </sheetData>
  <mergeCells count="1184">
    <mergeCell ref="A1:B1"/>
    <mergeCell ref="AI1:AJ1"/>
    <mergeCell ref="S10:T10"/>
    <mergeCell ref="A11:B11"/>
    <mergeCell ref="D11:E11"/>
    <mergeCell ref="F11:G11"/>
    <mergeCell ref="AA12:AG12"/>
    <mergeCell ref="F13:J13"/>
    <mergeCell ref="S14:U19"/>
    <mergeCell ref="A17:B17"/>
    <mergeCell ref="C17:I17"/>
    <mergeCell ref="C18:J18"/>
    <mergeCell ref="A21:J21"/>
    <mergeCell ref="A22:J22"/>
    <mergeCell ref="B24:C24"/>
    <mergeCell ref="D24:E24"/>
    <mergeCell ref="I25:Q25"/>
    <mergeCell ref="I26:O26"/>
    <mergeCell ref="I27:O27"/>
    <mergeCell ref="I28:K28"/>
    <mergeCell ref="M28:P28"/>
    <mergeCell ref="B29:D29"/>
    <mergeCell ref="I29:K34"/>
    <mergeCell ref="M29:O34"/>
    <mergeCell ref="S37:T37"/>
    <mergeCell ref="A38:B38"/>
    <mergeCell ref="D38:E38"/>
    <mergeCell ref="F38:G38"/>
    <mergeCell ref="AA39:AG39"/>
    <mergeCell ref="F40:J40"/>
    <mergeCell ref="S42:T42"/>
    <mergeCell ref="A44:B44"/>
    <mergeCell ref="C44:I44"/>
    <mergeCell ref="AA44:AG44"/>
    <mergeCell ref="C45:J45"/>
    <mergeCell ref="C46:J46"/>
    <mergeCell ref="I47:Q47"/>
    <mergeCell ref="S47:U52"/>
    <mergeCell ref="W47:Y52"/>
    <mergeCell ref="I48:O48"/>
    <mergeCell ref="I50:K50"/>
    <mergeCell ref="I51:K56"/>
    <mergeCell ref="S55:T55"/>
    <mergeCell ref="S56:AA57"/>
    <mergeCell ref="A58:B58"/>
    <mergeCell ref="I59:Q59"/>
    <mergeCell ref="S59:T59"/>
    <mergeCell ref="I60:O60"/>
    <mergeCell ref="S60:AA61"/>
    <mergeCell ref="I62:K62"/>
    <mergeCell ref="I63:K68"/>
    <mergeCell ref="S63:U63"/>
    <mergeCell ref="S64:AA68"/>
    <mergeCell ref="A70:B70"/>
    <mergeCell ref="S70:U70"/>
    <mergeCell ref="I71:Q71"/>
    <mergeCell ref="S71:AA75"/>
    <mergeCell ref="I72:O72"/>
    <mergeCell ref="I74:K74"/>
    <mergeCell ref="I75:K80"/>
    <mergeCell ref="S77:U77"/>
    <mergeCell ref="V77:AA77"/>
    <mergeCell ref="S78:U78"/>
    <mergeCell ref="V78:AA78"/>
    <mergeCell ref="S79:U79"/>
    <mergeCell ref="V79:AA79"/>
    <mergeCell ref="A82:B82"/>
    <mergeCell ref="I83:Q83"/>
    <mergeCell ref="I84:O84"/>
    <mergeCell ref="I86:K86"/>
    <mergeCell ref="I87:K92"/>
    <mergeCell ref="S89:X89"/>
    <mergeCell ref="A94:B94"/>
    <mergeCell ref="I95:Q95"/>
    <mergeCell ref="I96:O96"/>
    <mergeCell ref="I98:K98"/>
    <mergeCell ref="I99:K104"/>
    <mergeCell ref="A106:B106"/>
    <mergeCell ref="I107:Q107"/>
    <mergeCell ref="I108:O108"/>
    <mergeCell ref="I110:K110"/>
    <mergeCell ref="I111:K116"/>
    <mergeCell ref="S119:T119"/>
    <mergeCell ref="A120:B120"/>
    <mergeCell ref="D120:E120"/>
    <mergeCell ref="F120:G120"/>
    <mergeCell ref="AA121:AG121"/>
    <mergeCell ref="F122:J122"/>
    <mergeCell ref="S124:T124"/>
    <mergeCell ref="A126:B126"/>
    <mergeCell ref="C126:I126"/>
    <mergeCell ref="AA126:AG126"/>
    <mergeCell ref="C127:J127"/>
    <mergeCell ref="C128:J128"/>
    <mergeCell ref="I129:Q129"/>
    <mergeCell ref="S129:U134"/>
    <mergeCell ref="W129:Y134"/>
    <mergeCell ref="I130:O130"/>
    <mergeCell ref="I132:K132"/>
    <mergeCell ref="I133:K138"/>
    <mergeCell ref="S137:T137"/>
    <mergeCell ref="S138:AA139"/>
    <mergeCell ref="A140:B140"/>
    <mergeCell ref="I141:Q141"/>
    <mergeCell ref="S141:T141"/>
    <mergeCell ref="I142:O142"/>
    <mergeCell ref="S142:AA143"/>
    <mergeCell ref="I144:K144"/>
    <mergeCell ref="I145:K150"/>
    <mergeCell ref="S145:U145"/>
    <mergeCell ref="S146:AA150"/>
    <mergeCell ref="A152:B152"/>
    <mergeCell ref="S152:U152"/>
    <mergeCell ref="I153:Q153"/>
    <mergeCell ref="S153:AA157"/>
    <mergeCell ref="I154:O154"/>
    <mergeCell ref="I156:K156"/>
    <mergeCell ref="I157:K162"/>
    <mergeCell ref="S159:U159"/>
    <mergeCell ref="V159:AA159"/>
    <mergeCell ref="S160:U160"/>
    <mergeCell ref="V160:AA160"/>
    <mergeCell ref="S161:U161"/>
    <mergeCell ref="V161:AA161"/>
    <mergeCell ref="A164:B164"/>
    <mergeCell ref="I165:Q165"/>
    <mergeCell ref="I166:O166"/>
    <mergeCell ref="I168:K168"/>
    <mergeCell ref="I169:K174"/>
    <mergeCell ref="S171:X171"/>
    <mergeCell ref="A176:B176"/>
    <mergeCell ref="I177:Q177"/>
    <mergeCell ref="I178:O178"/>
    <mergeCell ref="I180:K180"/>
    <mergeCell ref="I181:K186"/>
    <mergeCell ref="A188:B188"/>
    <mergeCell ref="I189:Q189"/>
    <mergeCell ref="I190:O190"/>
    <mergeCell ref="I192:K192"/>
    <mergeCell ref="I193:K198"/>
    <mergeCell ref="S201:T201"/>
    <mergeCell ref="A202:B202"/>
    <mergeCell ref="D202:E202"/>
    <mergeCell ref="F202:G202"/>
    <mergeCell ref="AA203:AG203"/>
    <mergeCell ref="F204:J204"/>
    <mergeCell ref="S206:T206"/>
    <mergeCell ref="A208:B208"/>
    <mergeCell ref="C208:I208"/>
    <mergeCell ref="AA208:AG208"/>
    <mergeCell ref="C209:J209"/>
    <mergeCell ref="C210:J210"/>
    <mergeCell ref="I211:Q211"/>
    <mergeCell ref="S211:U216"/>
    <mergeCell ref="W211:Y216"/>
    <mergeCell ref="I212:O212"/>
    <mergeCell ref="I214:K214"/>
    <mergeCell ref="I215:K220"/>
    <mergeCell ref="S219:T219"/>
    <mergeCell ref="S220:AA221"/>
    <mergeCell ref="A222:B222"/>
    <mergeCell ref="I223:Q223"/>
    <mergeCell ref="S223:T223"/>
    <mergeCell ref="I224:O224"/>
    <mergeCell ref="S224:AA225"/>
    <mergeCell ref="I226:K226"/>
    <mergeCell ref="I227:K232"/>
    <mergeCell ref="S227:U227"/>
    <mergeCell ref="S228:AA232"/>
    <mergeCell ref="A234:B234"/>
    <mergeCell ref="S234:U234"/>
    <mergeCell ref="I235:Q235"/>
    <mergeCell ref="S235:AA239"/>
    <mergeCell ref="I236:O236"/>
    <mergeCell ref="I238:K238"/>
    <mergeCell ref="I239:K244"/>
    <mergeCell ref="S241:U241"/>
    <mergeCell ref="V241:AA241"/>
    <mergeCell ref="S242:U242"/>
    <mergeCell ref="V242:AA242"/>
    <mergeCell ref="S243:U243"/>
    <mergeCell ref="V243:AA243"/>
    <mergeCell ref="A246:B246"/>
    <mergeCell ref="I247:Q247"/>
    <mergeCell ref="I248:O248"/>
    <mergeCell ref="I250:K250"/>
    <mergeCell ref="I251:K256"/>
    <mergeCell ref="S253:X253"/>
    <mergeCell ref="A258:B258"/>
    <mergeCell ref="I259:Q259"/>
    <mergeCell ref="I260:O260"/>
    <mergeCell ref="I262:K262"/>
    <mergeCell ref="I263:K268"/>
    <mergeCell ref="A270:B270"/>
    <mergeCell ref="I271:Q271"/>
    <mergeCell ref="I272:O272"/>
    <mergeCell ref="I274:K274"/>
    <mergeCell ref="I275:K280"/>
    <mergeCell ref="S283:T283"/>
    <mergeCell ref="A284:B284"/>
    <mergeCell ref="D284:E284"/>
    <mergeCell ref="F284:G284"/>
    <mergeCell ref="AA285:AG285"/>
    <mergeCell ref="F286:J286"/>
    <mergeCell ref="S288:T288"/>
    <mergeCell ref="A290:B290"/>
    <mergeCell ref="C290:I290"/>
    <mergeCell ref="AA290:AG290"/>
    <mergeCell ref="C291:J291"/>
    <mergeCell ref="C292:J292"/>
    <mergeCell ref="I293:Q293"/>
    <mergeCell ref="S293:U298"/>
    <mergeCell ref="W293:Y298"/>
    <mergeCell ref="I294:O294"/>
    <mergeCell ref="I296:K296"/>
    <mergeCell ref="I297:K302"/>
    <mergeCell ref="S301:T301"/>
    <mergeCell ref="S302:AA303"/>
    <mergeCell ref="A304:B304"/>
    <mergeCell ref="I305:Q305"/>
    <mergeCell ref="S305:T305"/>
    <mergeCell ref="I306:O306"/>
    <mergeCell ref="S306:AA307"/>
    <mergeCell ref="I308:K308"/>
    <mergeCell ref="I309:K314"/>
    <mergeCell ref="S309:U309"/>
    <mergeCell ref="S310:AA314"/>
    <mergeCell ref="A316:B316"/>
    <mergeCell ref="S316:U316"/>
    <mergeCell ref="I317:Q317"/>
    <mergeCell ref="S317:AA321"/>
    <mergeCell ref="I318:O318"/>
    <mergeCell ref="I320:K320"/>
    <mergeCell ref="I321:K326"/>
    <mergeCell ref="S323:U323"/>
    <mergeCell ref="V323:AA323"/>
    <mergeCell ref="S324:U324"/>
    <mergeCell ref="V324:AA324"/>
    <mergeCell ref="S325:U325"/>
    <mergeCell ref="V325:AA325"/>
    <mergeCell ref="A328:B328"/>
    <mergeCell ref="I329:Q329"/>
    <mergeCell ref="I330:O330"/>
    <mergeCell ref="I332:K332"/>
    <mergeCell ref="I333:K338"/>
    <mergeCell ref="S335:X335"/>
    <mergeCell ref="A340:B340"/>
    <mergeCell ref="I341:Q341"/>
    <mergeCell ref="I342:O342"/>
    <mergeCell ref="I344:K344"/>
    <mergeCell ref="I345:K350"/>
    <mergeCell ref="A352:B352"/>
    <mergeCell ref="I353:Q353"/>
    <mergeCell ref="I354:O354"/>
    <mergeCell ref="I356:K356"/>
    <mergeCell ref="I357:K362"/>
    <mergeCell ref="S365:T365"/>
    <mergeCell ref="A366:B366"/>
    <mergeCell ref="D366:E366"/>
    <mergeCell ref="F366:G366"/>
    <mergeCell ref="AA367:AG367"/>
    <mergeCell ref="F368:J368"/>
    <mergeCell ref="S370:T370"/>
    <mergeCell ref="A372:B372"/>
    <mergeCell ref="C372:I372"/>
    <mergeCell ref="AA372:AG372"/>
    <mergeCell ref="C373:J373"/>
    <mergeCell ref="C374:J374"/>
    <mergeCell ref="I375:Q375"/>
    <mergeCell ref="S375:U380"/>
    <mergeCell ref="W375:Y380"/>
    <mergeCell ref="I376:O376"/>
    <mergeCell ref="I378:K378"/>
    <mergeCell ref="I379:K384"/>
    <mergeCell ref="S383:T383"/>
    <mergeCell ref="S384:AA385"/>
    <mergeCell ref="A386:B386"/>
    <mergeCell ref="I387:Q387"/>
    <mergeCell ref="S387:T387"/>
    <mergeCell ref="I388:O388"/>
    <mergeCell ref="S388:AA389"/>
    <mergeCell ref="I390:K390"/>
    <mergeCell ref="I391:K396"/>
    <mergeCell ref="S391:U391"/>
    <mergeCell ref="S392:AA396"/>
    <mergeCell ref="A398:B398"/>
    <mergeCell ref="S398:U398"/>
    <mergeCell ref="I399:Q399"/>
    <mergeCell ref="S399:AA403"/>
    <mergeCell ref="I400:O400"/>
    <mergeCell ref="I402:K402"/>
    <mergeCell ref="I403:K408"/>
    <mergeCell ref="S405:U405"/>
    <mergeCell ref="V405:AA405"/>
    <mergeCell ref="S406:U406"/>
    <mergeCell ref="V406:AA406"/>
    <mergeCell ref="S407:U407"/>
    <mergeCell ref="V407:AA407"/>
    <mergeCell ref="A410:B410"/>
    <mergeCell ref="I411:Q411"/>
    <mergeCell ref="I412:O412"/>
    <mergeCell ref="I414:K414"/>
    <mergeCell ref="I415:K420"/>
    <mergeCell ref="S417:X417"/>
    <mergeCell ref="A422:B422"/>
    <mergeCell ref="I423:Q423"/>
    <mergeCell ref="I424:O424"/>
    <mergeCell ref="I426:K426"/>
    <mergeCell ref="I427:K432"/>
    <mergeCell ref="A434:B434"/>
    <mergeCell ref="I435:Q435"/>
    <mergeCell ref="I436:O436"/>
    <mergeCell ref="I438:K438"/>
    <mergeCell ref="I439:K444"/>
    <mergeCell ref="S447:T447"/>
    <mergeCell ref="A448:B448"/>
    <mergeCell ref="D448:E448"/>
    <mergeCell ref="F448:G448"/>
    <mergeCell ref="AA449:AG449"/>
    <mergeCell ref="F450:J450"/>
    <mergeCell ref="S452:T452"/>
    <mergeCell ref="A454:B454"/>
    <mergeCell ref="C454:I454"/>
    <mergeCell ref="AA454:AG454"/>
    <mergeCell ref="C455:J455"/>
    <mergeCell ref="C456:J456"/>
    <mergeCell ref="I457:Q457"/>
    <mergeCell ref="S457:U462"/>
    <mergeCell ref="W457:Y462"/>
    <mergeCell ref="I458:O458"/>
    <mergeCell ref="I460:K460"/>
    <mergeCell ref="I461:K466"/>
    <mergeCell ref="S465:T465"/>
    <mergeCell ref="S466:AA467"/>
    <mergeCell ref="A468:B468"/>
    <mergeCell ref="I469:Q469"/>
    <mergeCell ref="S469:T469"/>
    <mergeCell ref="I470:O470"/>
    <mergeCell ref="S470:AA471"/>
    <mergeCell ref="I472:K472"/>
    <mergeCell ref="I473:K478"/>
    <mergeCell ref="S473:U473"/>
    <mergeCell ref="S474:AA478"/>
    <mergeCell ref="A480:B480"/>
    <mergeCell ref="S480:U480"/>
    <mergeCell ref="I481:Q481"/>
    <mergeCell ref="S481:AA485"/>
    <mergeCell ref="I482:O482"/>
    <mergeCell ref="I484:K484"/>
    <mergeCell ref="I485:K490"/>
    <mergeCell ref="S487:U487"/>
    <mergeCell ref="V487:AA487"/>
    <mergeCell ref="S488:U488"/>
    <mergeCell ref="V488:AA488"/>
    <mergeCell ref="S489:U489"/>
    <mergeCell ref="V489:AA489"/>
    <mergeCell ref="A492:B492"/>
    <mergeCell ref="I493:Q493"/>
    <mergeCell ref="I494:O494"/>
    <mergeCell ref="I496:K496"/>
    <mergeCell ref="I497:K502"/>
    <mergeCell ref="S499:X499"/>
    <mergeCell ref="A504:B504"/>
    <mergeCell ref="I505:Q505"/>
    <mergeCell ref="I506:O506"/>
    <mergeCell ref="I508:K508"/>
    <mergeCell ref="I509:K514"/>
    <mergeCell ref="A516:B516"/>
    <mergeCell ref="I517:Q517"/>
    <mergeCell ref="I518:O518"/>
    <mergeCell ref="I520:K520"/>
    <mergeCell ref="I521:K526"/>
    <mergeCell ref="S529:T529"/>
    <mergeCell ref="A530:B530"/>
    <mergeCell ref="D530:E530"/>
    <mergeCell ref="F530:G530"/>
    <mergeCell ref="AA531:AG531"/>
    <mergeCell ref="F532:J532"/>
    <mergeCell ref="S534:T534"/>
    <mergeCell ref="A536:B536"/>
    <mergeCell ref="C536:I536"/>
    <mergeCell ref="AA536:AG536"/>
    <mergeCell ref="C537:J537"/>
    <mergeCell ref="C538:J538"/>
    <mergeCell ref="I539:Q539"/>
    <mergeCell ref="S539:U544"/>
    <mergeCell ref="W539:Y544"/>
    <mergeCell ref="I540:O540"/>
    <mergeCell ref="I542:K542"/>
    <mergeCell ref="I543:K548"/>
    <mergeCell ref="S547:T547"/>
    <mergeCell ref="S548:AA549"/>
    <mergeCell ref="A550:B550"/>
    <mergeCell ref="I551:Q551"/>
    <mergeCell ref="S551:T551"/>
    <mergeCell ref="I552:O552"/>
    <mergeCell ref="S552:AA553"/>
    <mergeCell ref="I554:K554"/>
    <mergeCell ref="I555:K560"/>
    <mergeCell ref="S555:U555"/>
    <mergeCell ref="S556:AA560"/>
    <mergeCell ref="A562:B562"/>
    <mergeCell ref="S562:U562"/>
    <mergeCell ref="I563:Q563"/>
    <mergeCell ref="S563:AA567"/>
    <mergeCell ref="I564:O564"/>
    <mergeCell ref="I566:K566"/>
    <mergeCell ref="I567:K572"/>
    <mergeCell ref="S569:U569"/>
    <mergeCell ref="V569:AA569"/>
    <mergeCell ref="S570:U570"/>
    <mergeCell ref="V570:AA570"/>
    <mergeCell ref="S571:U571"/>
    <mergeCell ref="V571:AA571"/>
    <mergeCell ref="A574:B574"/>
    <mergeCell ref="I575:Q575"/>
    <mergeCell ref="I576:O576"/>
    <mergeCell ref="I578:K578"/>
    <mergeCell ref="I579:K584"/>
    <mergeCell ref="S581:X581"/>
    <mergeCell ref="A586:B586"/>
    <mergeCell ref="I587:Q587"/>
    <mergeCell ref="I588:O588"/>
    <mergeCell ref="I590:K590"/>
    <mergeCell ref="I591:K596"/>
    <mergeCell ref="A598:B598"/>
    <mergeCell ref="I599:Q599"/>
    <mergeCell ref="I600:O600"/>
    <mergeCell ref="I602:K602"/>
    <mergeCell ref="I603:K608"/>
    <mergeCell ref="S611:T611"/>
    <mergeCell ref="A612:B612"/>
    <mergeCell ref="D612:E612"/>
    <mergeCell ref="F612:G612"/>
    <mergeCell ref="AA613:AG613"/>
    <mergeCell ref="F614:J614"/>
    <mergeCell ref="S616:T616"/>
    <mergeCell ref="A618:B618"/>
    <mergeCell ref="C618:I618"/>
    <mergeCell ref="AA618:AG618"/>
    <mergeCell ref="C619:J619"/>
    <mergeCell ref="C620:J620"/>
    <mergeCell ref="I621:Q621"/>
    <mergeCell ref="S621:U626"/>
    <mergeCell ref="W621:Y626"/>
    <mergeCell ref="I622:O622"/>
    <mergeCell ref="I624:K624"/>
    <mergeCell ref="I625:K630"/>
    <mergeCell ref="S629:T629"/>
    <mergeCell ref="S630:AA631"/>
    <mergeCell ref="A632:B632"/>
    <mergeCell ref="I633:Q633"/>
    <mergeCell ref="S633:T633"/>
    <mergeCell ref="I634:O634"/>
    <mergeCell ref="S634:AA635"/>
    <mergeCell ref="I636:K636"/>
    <mergeCell ref="I637:K642"/>
    <mergeCell ref="S637:U637"/>
    <mergeCell ref="S638:AA642"/>
    <mergeCell ref="A644:B644"/>
    <mergeCell ref="S644:U644"/>
    <mergeCell ref="I645:Q645"/>
    <mergeCell ref="S645:AA649"/>
    <mergeCell ref="I646:O646"/>
    <mergeCell ref="I648:K648"/>
    <mergeCell ref="I649:K654"/>
    <mergeCell ref="S651:U651"/>
    <mergeCell ref="V651:AA651"/>
    <mergeCell ref="S652:U652"/>
    <mergeCell ref="V652:AA652"/>
    <mergeCell ref="S653:U653"/>
    <mergeCell ref="V653:AA653"/>
    <mergeCell ref="A656:B656"/>
    <mergeCell ref="I657:Q657"/>
    <mergeCell ref="I658:O658"/>
    <mergeCell ref="I660:K660"/>
    <mergeCell ref="I661:K666"/>
    <mergeCell ref="S663:X663"/>
    <mergeCell ref="A668:B668"/>
    <mergeCell ref="I669:Q669"/>
    <mergeCell ref="I670:O670"/>
    <mergeCell ref="I672:K672"/>
    <mergeCell ref="I673:K678"/>
    <mergeCell ref="A680:B680"/>
    <mergeCell ref="I681:Q681"/>
    <mergeCell ref="I682:O682"/>
    <mergeCell ref="I684:K684"/>
    <mergeCell ref="I685:K690"/>
    <mergeCell ref="S693:T693"/>
    <mergeCell ref="A694:B694"/>
    <mergeCell ref="D694:E694"/>
    <mergeCell ref="F694:G694"/>
    <mergeCell ref="AA695:AG695"/>
    <mergeCell ref="F696:J696"/>
    <mergeCell ref="S698:T698"/>
    <mergeCell ref="A700:B700"/>
    <mergeCell ref="C700:I700"/>
    <mergeCell ref="AA700:AG700"/>
    <mergeCell ref="C701:J701"/>
    <mergeCell ref="C702:J702"/>
    <mergeCell ref="I703:Q703"/>
    <mergeCell ref="S703:U708"/>
    <mergeCell ref="W703:Y708"/>
    <mergeCell ref="I704:O704"/>
    <mergeCell ref="I706:K706"/>
    <mergeCell ref="I707:K712"/>
    <mergeCell ref="S711:T711"/>
    <mergeCell ref="S712:AA713"/>
    <mergeCell ref="A714:B714"/>
    <mergeCell ref="I715:Q715"/>
    <mergeCell ref="S715:T715"/>
    <mergeCell ref="I716:O716"/>
    <mergeCell ref="S716:AA717"/>
    <mergeCell ref="I718:K718"/>
    <mergeCell ref="I719:K724"/>
    <mergeCell ref="S719:U719"/>
    <mergeCell ref="S720:AA724"/>
    <mergeCell ref="A726:B726"/>
    <mergeCell ref="S726:U726"/>
    <mergeCell ref="I727:Q727"/>
    <mergeCell ref="S727:AA731"/>
    <mergeCell ref="I728:O728"/>
    <mergeCell ref="I730:K730"/>
    <mergeCell ref="I731:K736"/>
    <mergeCell ref="S733:U733"/>
    <mergeCell ref="V733:AA733"/>
    <mergeCell ref="S734:U734"/>
    <mergeCell ref="V734:AA734"/>
    <mergeCell ref="S735:U735"/>
    <mergeCell ref="V735:AA735"/>
    <mergeCell ref="A738:B738"/>
    <mergeCell ref="I739:Q739"/>
    <mergeCell ref="I740:O740"/>
    <mergeCell ref="I742:K742"/>
    <mergeCell ref="I743:K748"/>
    <mergeCell ref="S745:X745"/>
    <mergeCell ref="A750:B750"/>
    <mergeCell ref="I751:Q751"/>
    <mergeCell ref="I752:O752"/>
    <mergeCell ref="I754:K754"/>
    <mergeCell ref="I755:K760"/>
    <mergeCell ref="A762:B762"/>
    <mergeCell ref="I763:Q763"/>
    <mergeCell ref="I764:O764"/>
    <mergeCell ref="I766:K766"/>
    <mergeCell ref="I767:K772"/>
    <mergeCell ref="S775:T775"/>
    <mergeCell ref="A776:B776"/>
    <mergeCell ref="D776:E776"/>
    <mergeCell ref="F776:G776"/>
    <mergeCell ref="AA777:AG777"/>
    <mergeCell ref="F778:J778"/>
    <mergeCell ref="S780:T780"/>
    <mergeCell ref="A782:B782"/>
    <mergeCell ref="C782:I782"/>
    <mergeCell ref="AA782:AG782"/>
    <mergeCell ref="C783:J783"/>
    <mergeCell ref="C784:J784"/>
    <mergeCell ref="I785:Q785"/>
    <mergeCell ref="S785:U790"/>
    <mergeCell ref="W785:Y790"/>
    <mergeCell ref="I786:O786"/>
    <mergeCell ref="I788:K788"/>
    <mergeCell ref="I789:K794"/>
    <mergeCell ref="S793:T793"/>
    <mergeCell ref="S794:AA795"/>
    <mergeCell ref="A796:B796"/>
    <mergeCell ref="I797:Q797"/>
    <mergeCell ref="S797:T797"/>
    <mergeCell ref="I798:O798"/>
    <mergeCell ref="S798:AA799"/>
    <mergeCell ref="I800:K800"/>
    <mergeCell ref="I801:K806"/>
    <mergeCell ref="S801:U801"/>
    <mergeCell ref="S802:AA806"/>
    <mergeCell ref="A808:B808"/>
    <mergeCell ref="S808:U808"/>
    <mergeCell ref="I809:Q809"/>
    <mergeCell ref="S809:AA813"/>
    <mergeCell ref="I810:O810"/>
    <mergeCell ref="I812:K812"/>
    <mergeCell ref="I813:K818"/>
    <mergeCell ref="S815:U815"/>
    <mergeCell ref="V815:AA815"/>
    <mergeCell ref="S816:U816"/>
    <mergeCell ref="V816:AA816"/>
    <mergeCell ref="S817:U817"/>
    <mergeCell ref="V817:AA817"/>
    <mergeCell ref="A820:B820"/>
    <mergeCell ref="I821:Q821"/>
    <mergeCell ref="I822:O822"/>
    <mergeCell ref="I824:K824"/>
    <mergeCell ref="I825:K830"/>
    <mergeCell ref="S827:X827"/>
    <mergeCell ref="A832:B832"/>
    <mergeCell ref="I833:Q833"/>
    <mergeCell ref="I834:O834"/>
    <mergeCell ref="I836:K836"/>
    <mergeCell ref="I837:K842"/>
    <mergeCell ref="A844:B844"/>
    <mergeCell ref="I845:Q845"/>
    <mergeCell ref="I846:O846"/>
    <mergeCell ref="I848:K848"/>
    <mergeCell ref="I849:K854"/>
    <mergeCell ref="S857:T857"/>
    <mergeCell ref="A858:B858"/>
    <mergeCell ref="D858:E858"/>
    <mergeCell ref="F858:G858"/>
    <mergeCell ref="AA859:AG859"/>
    <mergeCell ref="F860:J860"/>
    <mergeCell ref="S862:T862"/>
    <mergeCell ref="A864:B864"/>
    <mergeCell ref="C864:I864"/>
    <mergeCell ref="AA864:AG864"/>
    <mergeCell ref="C865:J865"/>
    <mergeCell ref="C866:J866"/>
    <mergeCell ref="I867:Q867"/>
    <mergeCell ref="S867:U872"/>
    <mergeCell ref="W867:Y872"/>
    <mergeCell ref="I868:O868"/>
    <mergeCell ref="I870:K870"/>
    <mergeCell ref="I871:K876"/>
    <mergeCell ref="S875:T875"/>
    <mergeCell ref="S876:AA877"/>
    <mergeCell ref="A878:B878"/>
    <mergeCell ref="I879:Q879"/>
    <mergeCell ref="S879:T879"/>
    <mergeCell ref="I880:O880"/>
    <mergeCell ref="S880:AA881"/>
    <mergeCell ref="I882:K882"/>
    <mergeCell ref="I883:K888"/>
    <mergeCell ref="S883:U883"/>
    <mergeCell ref="S884:AA888"/>
    <mergeCell ref="A890:B890"/>
    <mergeCell ref="S890:U890"/>
    <mergeCell ref="I891:Q891"/>
    <mergeCell ref="S891:AA895"/>
    <mergeCell ref="I892:O892"/>
    <mergeCell ref="I894:K894"/>
    <mergeCell ref="I895:K900"/>
    <mergeCell ref="S897:U897"/>
    <mergeCell ref="V897:AA897"/>
    <mergeCell ref="S898:U898"/>
    <mergeCell ref="V898:AA898"/>
    <mergeCell ref="S899:U899"/>
    <mergeCell ref="V899:AA899"/>
    <mergeCell ref="A902:B902"/>
    <mergeCell ref="I903:Q903"/>
    <mergeCell ref="I904:O904"/>
    <mergeCell ref="I906:K906"/>
    <mergeCell ref="I907:K912"/>
    <mergeCell ref="S909:X909"/>
    <mergeCell ref="A914:B914"/>
    <mergeCell ref="I915:Q915"/>
    <mergeCell ref="I916:O916"/>
    <mergeCell ref="I918:K918"/>
    <mergeCell ref="I919:K924"/>
    <mergeCell ref="A926:B926"/>
    <mergeCell ref="I927:Q927"/>
    <mergeCell ref="I928:O928"/>
    <mergeCell ref="I930:K930"/>
    <mergeCell ref="I931:K936"/>
    <mergeCell ref="S939:T939"/>
    <mergeCell ref="A940:B940"/>
    <mergeCell ref="D940:E940"/>
    <mergeCell ref="F940:G940"/>
    <mergeCell ref="AA941:AG941"/>
    <mergeCell ref="F942:J942"/>
    <mergeCell ref="S944:T944"/>
    <mergeCell ref="A946:B946"/>
    <mergeCell ref="C946:I946"/>
    <mergeCell ref="AA946:AG946"/>
    <mergeCell ref="C947:J947"/>
    <mergeCell ref="C948:J948"/>
    <mergeCell ref="I949:Q949"/>
    <mergeCell ref="S949:U954"/>
    <mergeCell ref="W949:Y954"/>
    <mergeCell ref="I950:O950"/>
    <mergeCell ref="I952:K952"/>
    <mergeCell ref="I953:K958"/>
    <mergeCell ref="S957:T957"/>
    <mergeCell ref="S958:AA959"/>
    <mergeCell ref="A960:B960"/>
    <mergeCell ref="I961:Q961"/>
    <mergeCell ref="S961:T961"/>
    <mergeCell ref="I962:O962"/>
    <mergeCell ref="S962:AA963"/>
    <mergeCell ref="I964:K964"/>
    <mergeCell ref="I965:K970"/>
    <mergeCell ref="S965:U965"/>
    <mergeCell ref="S966:AA970"/>
    <mergeCell ref="A972:B972"/>
    <mergeCell ref="S972:U972"/>
    <mergeCell ref="I973:Q973"/>
    <mergeCell ref="S973:AA977"/>
    <mergeCell ref="I974:O974"/>
    <mergeCell ref="I976:K976"/>
    <mergeCell ref="I977:K982"/>
    <mergeCell ref="S979:U979"/>
    <mergeCell ref="V979:AA979"/>
    <mergeCell ref="S980:U980"/>
    <mergeCell ref="V980:AA980"/>
    <mergeCell ref="S981:U981"/>
    <mergeCell ref="V981:AA981"/>
    <mergeCell ref="A984:B984"/>
    <mergeCell ref="I985:Q985"/>
    <mergeCell ref="I986:O986"/>
    <mergeCell ref="I988:K988"/>
    <mergeCell ref="I989:K994"/>
    <mergeCell ref="S991:X991"/>
    <mergeCell ref="A996:B996"/>
    <mergeCell ref="I997:Q997"/>
    <mergeCell ref="I998:O998"/>
    <mergeCell ref="I1000:K1000"/>
    <mergeCell ref="I1001:K1006"/>
    <mergeCell ref="A1008:B1008"/>
    <mergeCell ref="I1009:Q1009"/>
    <mergeCell ref="I1010:O1010"/>
    <mergeCell ref="I1012:K1012"/>
    <mergeCell ref="I1013:K1018"/>
    <mergeCell ref="S1021:T1021"/>
    <mergeCell ref="A1022:B1022"/>
    <mergeCell ref="D1022:E1022"/>
    <mergeCell ref="F1022:G1022"/>
    <mergeCell ref="AA1023:AG1023"/>
    <mergeCell ref="F1024:J1024"/>
    <mergeCell ref="S1026:T1026"/>
    <mergeCell ref="A1028:B1028"/>
    <mergeCell ref="C1028:I1028"/>
    <mergeCell ref="AA1028:AG1028"/>
    <mergeCell ref="C1029:J1029"/>
    <mergeCell ref="C1030:J1030"/>
    <mergeCell ref="I1031:Q1031"/>
    <mergeCell ref="S1031:U1036"/>
    <mergeCell ref="W1031:Y1036"/>
    <mergeCell ref="I1032:O1032"/>
    <mergeCell ref="I1034:K1034"/>
    <mergeCell ref="I1035:K1040"/>
    <mergeCell ref="S1039:T1039"/>
    <mergeCell ref="S1040:AA1041"/>
    <mergeCell ref="A1042:B1042"/>
    <mergeCell ref="I1043:Q1043"/>
    <mergeCell ref="S1043:T1043"/>
    <mergeCell ref="I1044:O1044"/>
    <mergeCell ref="S1044:AA1045"/>
    <mergeCell ref="I1046:K1046"/>
    <mergeCell ref="I1047:K1052"/>
    <mergeCell ref="S1047:U1047"/>
    <mergeCell ref="S1048:AA1052"/>
    <mergeCell ref="A1054:B1054"/>
    <mergeCell ref="S1054:U1054"/>
    <mergeCell ref="I1055:Q1055"/>
    <mergeCell ref="S1055:AA1059"/>
    <mergeCell ref="I1056:O1056"/>
    <mergeCell ref="I1058:K1058"/>
    <mergeCell ref="I1059:K1064"/>
    <mergeCell ref="S1061:U1061"/>
    <mergeCell ref="V1061:AA1061"/>
    <mergeCell ref="S1062:U1062"/>
    <mergeCell ref="V1062:AA1062"/>
    <mergeCell ref="S1063:U1063"/>
    <mergeCell ref="V1063:AA1063"/>
    <mergeCell ref="A1066:B1066"/>
    <mergeCell ref="I1067:Q1067"/>
    <mergeCell ref="I1068:O1068"/>
    <mergeCell ref="I1070:K1070"/>
    <mergeCell ref="I1071:K1076"/>
    <mergeCell ref="S1073:X1073"/>
    <mergeCell ref="A1078:B1078"/>
    <mergeCell ref="I1079:Q1079"/>
    <mergeCell ref="I1080:O1080"/>
    <mergeCell ref="I1082:K1082"/>
    <mergeCell ref="I1083:K1088"/>
    <mergeCell ref="A1090:B1090"/>
    <mergeCell ref="I1091:Q1091"/>
    <mergeCell ref="I1092:O1092"/>
    <mergeCell ref="I1094:K1094"/>
    <mergeCell ref="I1095:K1100"/>
    <mergeCell ref="S1103:T1103"/>
    <mergeCell ref="A1104:B1104"/>
    <mergeCell ref="D1104:E1104"/>
    <mergeCell ref="F1104:G1104"/>
    <mergeCell ref="AA1105:AG1105"/>
    <mergeCell ref="F1106:J1106"/>
    <mergeCell ref="S1108:T1108"/>
    <mergeCell ref="A1110:B1110"/>
    <mergeCell ref="C1110:I1110"/>
    <mergeCell ref="AA1110:AG1110"/>
    <mergeCell ref="C1111:J1111"/>
    <mergeCell ref="C1112:J1112"/>
    <mergeCell ref="I1113:Q1113"/>
    <mergeCell ref="S1113:U1118"/>
    <mergeCell ref="W1113:Y1118"/>
    <mergeCell ref="I1114:O1114"/>
    <mergeCell ref="I1116:K1116"/>
    <mergeCell ref="I1117:K1122"/>
    <mergeCell ref="S1121:T1121"/>
    <mergeCell ref="S1122:AA1123"/>
    <mergeCell ref="A1124:B1124"/>
    <mergeCell ref="I1125:Q1125"/>
    <mergeCell ref="S1125:T1125"/>
    <mergeCell ref="I1126:O1126"/>
    <mergeCell ref="S1126:AA1127"/>
    <mergeCell ref="I1128:K1128"/>
    <mergeCell ref="I1129:K1134"/>
    <mergeCell ref="S1129:U1129"/>
    <mergeCell ref="S1130:AA1134"/>
    <mergeCell ref="A1136:B1136"/>
    <mergeCell ref="S1136:U1136"/>
    <mergeCell ref="I1137:Q1137"/>
    <mergeCell ref="S1137:AA1141"/>
    <mergeCell ref="I1138:O1138"/>
    <mergeCell ref="I1140:K1140"/>
    <mergeCell ref="I1141:K1146"/>
    <mergeCell ref="S1143:U1143"/>
    <mergeCell ref="V1143:AA1143"/>
    <mergeCell ref="S1144:U1144"/>
    <mergeCell ref="V1144:AA1144"/>
    <mergeCell ref="S1145:U1145"/>
    <mergeCell ref="V1145:AA1145"/>
    <mergeCell ref="A1148:B1148"/>
    <mergeCell ref="I1149:Q1149"/>
    <mergeCell ref="I1150:O1150"/>
    <mergeCell ref="I1152:K1152"/>
    <mergeCell ref="I1153:K1158"/>
    <mergeCell ref="S1155:X1155"/>
    <mergeCell ref="A1160:B1160"/>
    <mergeCell ref="I1161:Q1161"/>
    <mergeCell ref="I1162:O1162"/>
    <mergeCell ref="I1164:K1164"/>
    <mergeCell ref="I1165:K1170"/>
    <mergeCell ref="A1172:B1172"/>
    <mergeCell ref="I1173:Q1173"/>
    <mergeCell ref="I1174:O1174"/>
    <mergeCell ref="I1176:K1176"/>
    <mergeCell ref="I1177:K1182"/>
    <mergeCell ref="S1185:T1185"/>
    <mergeCell ref="A1186:B1186"/>
    <mergeCell ref="D1186:E1186"/>
    <mergeCell ref="F1186:G1186"/>
    <mergeCell ref="AA1187:AG1187"/>
    <mergeCell ref="F1188:J1188"/>
    <mergeCell ref="S1190:T1190"/>
    <mergeCell ref="A1192:B1192"/>
    <mergeCell ref="C1192:I1192"/>
    <mergeCell ref="AA1192:AG1192"/>
    <mergeCell ref="C1193:J1193"/>
    <mergeCell ref="C1194:J1194"/>
    <mergeCell ref="I1195:Q1195"/>
    <mergeCell ref="S1195:U1200"/>
    <mergeCell ref="W1195:Y1200"/>
    <mergeCell ref="I1196:O1196"/>
    <mergeCell ref="I1198:K1198"/>
    <mergeCell ref="I1199:K1204"/>
    <mergeCell ref="S1203:T1203"/>
    <mergeCell ref="S1204:AA1205"/>
    <mergeCell ref="A1206:B1206"/>
    <mergeCell ref="I1207:Q1207"/>
    <mergeCell ref="S1207:T1207"/>
    <mergeCell ref="I1208:O1208"/>
    <mergeCell ref="S1208:AA1209"/>
    <mergeCell ref="I1210:K1210"/>
    <mergeCell ref="I1211:K1216"/>
    <mergeCell ref="S1211:U1211"/>
    <mergeCell ref="S1212:AA1216"/>
    <mergeCell ref="A1218:B1218"/>
    <mergeCell ref="S1218:U1218"/>
    <mergeCell ref="I1219:Q1219"/>
    <mergeCell ref="S1219:AA1223"/>
    <mergeCell ref="I1220:O1220"/>
    <mergeCell ref="I1222:K1222"/>
    <mergeCell ref="I1223:K1228"/>
    <mergeCell ref="S1225:U1225"/>
    <mergeCell ref="V1225:AA1225"/>
    <mergeCell ref="S1226:U1226"/>
    <mergeCell ref="V1226:AA1226"/>
    <mergeCell ref="S1227:U1227"/>
    <mergeCell ref="V1227:AA1227"/>
    <mergeCell ref="A1230:B1230"/>
    <mergeCell ref="I1231:Q1231"/>
    <mergeCell ref="I1232:O1232"/>
    <mergeCell ref="I1234:K1234"/>
    <mergeCell ref="I1235:K1240"/>
    <mergeCell ref="S1237:X1237"/>
    <mergeCell ref="A1242:B1242"/>
    <mergeCell ref="I1243:Q1243"/>
    <mergeCell ref="I1244:O1244"/>
    <mergeCell ref="I1246:K1246"/>
    <mergeCell ref="I1247:K1252"/>
    <mergeCell ref="A1254:B1254"/>
    <mergeCell ref="I1255:Q1255"/>
    <mergeCell ref="I1256:O1256"/>
    <mergeCell ref="I1258:K1258"/>
    <mergeCell ref="I1259:K1264"/>
    <mergeCell ref="S1267:T1267"/>
    <mergeCell ref="A1268:B1268"/>
    <mergeCell ref="D1268:E1268"/>
    <mergeCell ref="F1268:G1268"/>
    <mergeCell ref="AA1269:AG1269"/>
    <mergeCell ref="F1270:J1270"/>
    <mergeCell ref="S1272:T1272"/>
    <mergeCell ref="A1274:B1274"/>
    <mergeCell ref="C1274:I1274"/>
    <mergeCell ref="AA1274:AG1274"/>
    <mergeCell ref="C1275:J1275"/>
    <mergeCell ref="C1276:J1276"/>
    <mergeCell ref="I1277:Q1277"/>
    <mergeCell ref="S1277:U1282"/>
    <mergeCell ref="W1277:Y1282"/>
    <mergeCell ref="I1278:O1278"/>
    <mergeCell ref="I1280:K1280"/>
    <mergeCell ref="I1281:K1286"/>
    <mergeCell ref="S1285:T1285"/>
    <mergeCell ref="S1286:AA1287"/>
    <mergeCell ref="A1288:B1288"/>
    <mergeCell ref="I1289:Q1289"/>
    <mergeCell ref="S1289:T1289"/>
    <mergeCell ref="I1290:O1290"/>
    <mergeCell ref="S1290:AA1291"/>
    <mergeCell ref="I1292:K1292"/>
    <mergeCell ref="I1293:K1298"/>
    <mergeCell ref="S1293:U1293"/>
    <mergeCell ref="S1294:AA1298"/>
    <mergeCell ref="A1300:B1300"/>
    <mergeCell ref="S1300:U1300"/>
    <mergeCell ref="I1301:Q1301"/>
    <mergeCell ref="S1301:AA1305"/>
    <mergeCell ref="I1302:O1302"/>
    <mergeCell ref="I1304:K1304"/>
    <mergeCell ref="I1305:K1310"/>
    <mergeCell ref="S1307:U1307"/>
    <mergeCell ref="V1307:AA1307"/>
    <mergeCell ref="S1308:U1308"/>
    <mergeCell ref="V1308:AA1308"/>
    <mergeCell ref="S1309:U1309"/>
    <mergeCell ref="V1309:AA1309"/>
    <mergeCell ref="A1312:B1312"/>
    <mergeCell ref="I1313:Q1313"/>
    <mergeCell ref="I1314:O1314"/>
    <mergeCell ref="I1316:K1316"/>
    <mergeCell ref="I1317:K1322"/>
    <mergeCell ref="S1319:X1319"/>
    <mergeCell ref="A1324:B1324"/>
    <mergeCell ref="I1325:Q1325"/>
    <mergeCell ref="I1326:O1326"/>
    <mergeCell ref="I1328:K1328"/>
    <mergeCell ref="I1329:K1334"/>
    <mergeCell ref="A1336:B1336"/>
    <mergeCell ref="I1337:Q1337"/>
    <mergeCell ref="I1338:O1338"/>
    <mergeCell ref="I1340:K1340"/>
    <mergeCell ref="I1341:K1346"/>
    <mergeCell ref="S1349:T1349"/>
    <mergeCell ref="A1350:B1350"/>
    <mergeCell ref="D1350:E1350"/>
    <mergeCell ref="F1350:G1350"/>
    <mergeCell ref="AA1351:AG1351"/>
    <mergeCell ref="F1352:J1352"/>
    <mergeCell ref="S1354:T1354"/>
    <mergeCell ref="A1356:B1356"/>
    <mergeCell ref="C1356:I1356"/>
    <mergeCell ref="AA1356:AG1356"/>
    <mergeCell ref="C1357:J1357"/>
    <mergeCell ref="C1358:J1358"/>
    <mergeCell ref="I1359:Q1359"/>
    <mergeCell ref="S1359:U1364"/>
    <mergeCell ref="W1359:Y1364"/>
    <mergeCell ref="I1360:O1360"/>
    <mergeCell ref="I1362:K1362"/>
    <mergeCell ref="I1363:K1368"/>
    <mergeCell ref="S1367:T1367"/>
    <mergeCell ref="S1368:AA1369"/>
    <mergeCell ref="A1370:B1370"/>
    <mergeCell ref="I1371:Q1371"/>
    <mergeCell ref="S1371:T1371"/>
    <mergeCell ref="I1372:O1372"/>
    <mergeCell ref="S1372:AA1373"/>
    <mergeCell ref="I1374:K1374"/>
    <mergeCell ref="I1375:K1380"/>
    <mergeCell ref="S1375:U1375"/>
    <mergeCell ref="S1376:AA1380"/>
    <mergeCell ref="A1382:B1382"/>
    <mergeCell ref="S1382:U1382"/>
    <mergeCell ref="I1383:Q1383"/>
    <mergeCell ref="S1383:AA1387"/>
    <mergeCell ref="I1384:O1384"/>
    <mergeCell ref="I1386:K1386"/>
    <mergeCell ref="I1387:K1392"/>
    <mergeCell ref="S1389:U1389"/>
    <mergeCell ref="V1389:AA1389"/>
    <mergeCell ref="S1390:U1390"/>
    <mergeCell ref="V1390:AA1390"/>
    <mergeCell ref="S1391:U1391"/>
    <mergeCell ref="V1391:AA1391"/>
    <mergeCell ref="A1394:B1394"/>
    <mergeCell ref="I1395:Q1395"/>
    <mergeCell ref="I1396:O1396"/>
    <mergeCell ref="I1398:K1398"/>
    <mergeCell ref="I1399:K1404"/>
    <mergeCell ref="S1401:X1401"/>
    <mergeCell ref="A1406:B1406"/>
    <mergeCell ref="I1407:Q1407"/>
    <mergeCell ref="I1408:O1408"/>
    <mergeCell ref="I1410:K1410"/>
    <mergeCell ref="I1411:K1416"/>
    <mergeCell ref="A1418:B1418"/>
    <mergeCell ref="I1419:Q1419"/>
    <mergeCell ref="I1420:O1420"/>
    <mergeCell ref="I1422:K1422"/>
    <mergeCell ref="I1423:K1428"/>
    <mergeCell ref="S1431:T1431"/>
    <mergeCell ref="A1432:B1432"/>
    <mergeCell ref="D1432:E1432"/>
    <mergeCell ref="F1432:G1432"/>
    <mergeCell ref="AA1433:AG1433"/>
    <mergeCell ref="F1434:J1434"/>
    <mergeCell ref="S1436:T1436"/>
    <mergeCell ref="A1438:B1438"/>
    <mergeCell ref="C1438:I1438"/>
    <mergeCell ref="AA1438:AG1438"/>
    <mergeCell ref="C1439:J1439"/>
    <mergeCell ref="C1440:J1440"/>
    <mergeCell ref="I1441:Q1441"/>
    <mergeCell ref="S1441:U1446"/>
    <mergeCell ref="W1441:Y1446"/>
    <mergeCell ref="I1442:O1442"/>
    <mergeCell ref="I1444:K1444"/>
    <mergeCell ref="I1445:K1450"/>
    <mergeCell ref="S1449:T1449"/>
    <mergeCell ref="S1450:AA1451"/>
    <mergeCell ref="A1452:B1452"/>
    <mergeCell ref="I1453:Q1453"/>
    <mergeCell ref="S1453:T1453"/>
    <mergeCell ref="I1454:O1454"/>
    <mergeCell ref="S1454:AA1455"/>
    <mergeCell ref="I1456:K1456"/>
    <mergeCell ref="I1457:K1462"/>
    <mergeCell ref="S1457:U1457"/>
    <mergeCell ref="S1458:AA1462"/>
    <mergeCell ref="A1464:B1464"/>
    <mergeCell ref="S1464:U1464"/>
    <mergeCell ref="I1465:Q1465"/>
    <mergeCell ref="S1465:AA1469"/>
    <mergeCell ref="I1466:O1466"/>
    <mergeCell ref="I1468:K1468"/>
    <mergeCell ref="I1469:K1474"/>
    <mergeCell ref="S1471:U1471"/>
    <mergeCell ref="V1471:AA1471"/>
    <mergeCell ref="S1472:U1472"/>
    <mergeCell ref="V1472:AA1472"/>
    <mergeCell ref="S1473:U1473"/>
    <mergeCell ref="V1473:AA1473"/>
    <mergeCell ref="A1476:B1476"/>
    <mergeCell ref="I1477:Q1477"/>
    <mergeCell ref="I1478:O1478"/>
    <mergeCell ref="I1480:K1480"/>
    <mergeCell ref="I1481:K1486"/>
    <mergeCell ref="S1483:X1483"/>
    <mergeCell ref="A1488:B1488"/>
    <mergeCell ref="I1489:Q1489"/>
    <mergeCell ref="I1490:O1490"/>
    <mergeCell ref="I1492:K1492"/>
    <mergeCell ref="I1493:K1498"/>
    <mergeCell ref="A1500:B1500"/>
    <mergeCell ref="I1501:Q1501"/>
    <mergeCell ref="I1502:O1502"/>
    <mergeCell ref="I1504:K1504"/>
    <mergeCell ref="I1505:K1510"/>
    <mergeCell ref="S1513:T1513"/>
    <mergeCell ref="A1514:B1514"/>
    <mergeCell ref="D1514:E1514"/>
    <mergeCell ref="F1514:G1514"/>
    <mergeCell ref="AA1515:AG1515"/>
    <mergeCell ref="F1516:J1516"/>
    <mergeCell ref="S1518:T1518"/>
    <mergeCell ref="A1520:B1520"/>
    <mergeCell ref="C1520:I1520"/>
    <mergeCell ref="AA1520:AG1520"/>
    <mergeCell ref="C1521:J1521"/>
    <mergeCell ref="C1522:J1522"/>
    <mergeCell ref="I1523:Q1523"/>
    <mergeCell ref="S1523:U1528"/>
    <mergeCell ref="W1523:Y1528"/>
    <mergeCell ref="I1524:O1524"/>
    <mergeCell ref="I1526:K1526"/>
    <mergeCell ref="I1527:K1532"/>
    <mergeCell ref="S1531:T1531"/>
    <mergeCell ref="S1532:AA1533"/>
    <mergeCell ref="A1534:B1534"/>
    <mergeCell ref="I1535:Q1535"/>
    <mergeCell ref="S1535:T1535"/>
    <mergeCell ref="I1536:O1536"/>
    <mergeCell ref="S1536:AA1537"/>
    <mergeCell ref="I1538:K1538"/>
    <mergeCell ref="I1539:K1544"/>
    <mergeCell ref="S1539:U1539"/>
    <mergeCell ref="S1540:AA1544"/>
    <mergeCell ref="A1546:B1546"/>
    <mergeCell ref="S1546:U1546"/>
    <mergeCell ref="I1547:Q1547"/>
    <mergeCell ref="S1547:AA1551"/>
    <mergeCell ref="I1548:O1548"/>
    <mergeCell ref="I1550:K1550"/>
    <mergeCell ref="I1551:K1556"/>
    <mergeCell ref="S1553:U1553"/>
    <mergeCell ref="V1553:AA1553"/>
    <mergeCell ref="S1554:U1554"/>
    <mergeCell ref="V1554:AA1554"/>
    <mergeCell ref="S1555:U1555"/>
    <mergeCell ref="V1555:AA1555"/>
    <mergeCell ref="A1558:B1558"/>
    <mergeCell ref="I1559:Q1559"/>
    <mergeCell ref="I1560:O1560"/>
    <mergeCell ref="I1562:K1562"/>
    <mergeCell ref="I1563:K1568"/>
    <mergeCell ref="S1565:X1565"/>
    <mergeCell ref="A1570:B1570"/>
    <mergeCell ref="I1571:Q1571"/>
    <mergeCell ref="I1572:O1572"/>
    <mergeCell ref="I1574:K1574"/>
    <mergeCell ref="I1575:K1580"/>
    <mergeCell ref="A1582:B1582"/>
    <mergeCell ref="I1583:Q1583"/>
    <mergeCell ref="I1584:O1584"/>
    <mergeCell ref="I1586:K1586"/>
    <mergeCell ref="I1587:K1592"/>
    <mergeCell ref="S1595:T1595"/>
    <mergeCell ref="A1596:B1596"/>
    <mergeCell ref="D1596:E1596"/>
    <mergeCell ref="F1596:G1596"/>
    <mergeCell ref="AA1597:AG1597"/>
    <mergeCell ref="F1598:J1598"/>
    <mergeCell ref="S1600:T1600"/>
    <mergeCell ref="A1602:B1602"/>
    <mergeCell ref="C1602:I1602"/>
    <mergeCell ref="AA1602:AG1602"/>
    <mergeCell ref="C1603:J1603"/>
    <mergeCell ref="C1604:J1604"/>
    <mergeCell ref="I1605:Q1605"/>
    <mergeCell ref="S1605:U1610"/>
    <mergeCell ref="W1605:Y1610"/>
    <mergeCell ref="I1606:O1606"/>
    <mergeCell ref="I1608:K1608"/>
    <mergeCell ref="I1609:K1614"/>
    <mergeCell ref="S1613:T1613"/>
    <mergeCell ref="S1614:AA1615"/>
    <mergeCell ref="A1616:B1616"/>
    <mergeCell ref="I1617:Q1617"/>
    <mergeCell ref="S1617:T1617"/>
    <mergeCell ref="I1618:O1618"/>
    <mergeCell ref="S1618:AA1619"/>
    <mergeCell ref="I1620:K1620"/>
    <mergeCell ref="I1621:K1626"/>
    <mergeCell ref="S1621:U1621"/>
    <mergeCell ref="S1622:AA1626"/>
    <mergeCell ref="A1628:B1628"/>
    <mergeCell ref="S1628:U1628"/>
    <mergeCell ref="I1629:Q1629"/>
    <mergeCell ref="S1629:AA1633"/>
    <mergeCell ref="I1630:O1630"/>
    <mergeCell ref="I1632:K1632"/>
    <mergeCell ref="I1633:K1638"/>
    <mergeCell ref="S1635:U1635"/>
    <mergeCell ref="V1635:AA1635"/>
    <mergeCell ref="S1636:U1636"/>
    <mergeCell ref="V1636:AA1636"/>
    <mergeCell ref="S1637:U1637"/>
    <mergeCell ref="V1637:AA1637"/>
    <mergeCell ref="A1640:B1640"/>
    <mergeCell ref="I1641:Q1641"/>
    <mergeCell ref="I1642:O1642"/>
    <mergeCell ref="I1644:K1644"/>
    <mergeCell ref="I1645:K1650"/>
    <mergeCell ref="S1647:X1647"/>
    <mergeCell ref="A1652:B1652"/>
    <mergeCell ref="I1653:Q1653"/>
    <mergeCell ref="I1654:O1654"/>
    <mergeCell ref="I1656:K1656"/>
    <mergeCell ref="I1657:K1662"/>
    <mergeCell ref="A1664:B1664"/>
    <mergeCell ref="I1665:Q1665"/>
    <mergeCell ref="I1666:O1666"/>
    <mergeCell ref="I1668:K1668"/>
    <mergeCell ref="I1669:K1674"/>
  </mergeCells>
  <hyperlinks>
    <hyperlink ref="A2" location="Data!A10" display="Building Owner"/>
    <hyperlink ref="A3" location="Data!A37" display="Adjoining Owner 1"/>
    <hyperlink ref="A4" location="Data!A119" display="Adjoining Owner 2"/>
    <hyperlink ref="A5" location="Data!A201" display="Adjoining Owner 3"/>
    <hyperlink ref="A6" location="Data!A283" display="Adjoining Owner 4"/>
    <hyperlink ref="A7" location="Data!A365" display="Adjoining Owner 5"/>
    <hyperlink ref="C11" location="Data!A1" display="Top"/>
    <hyperlink ref="C38" location="Data!A1" display="Top"/>
    <hyperlink ref="C120" location="Data!A1" display="Top"/>
    <hyperlink ref="C202" location="Data!A1" display="Top"/>
    <hyperlink ref="C284" location="Data!A1" display="Top"/>
    <hyperlink ref="C366" location="Data!A1" display="Top"/>
    <hyperlink ref="C448" location="Data!A1" display="Top"/>
    <hyperlink ref="C530" location="Data!A1" display="Top"/>
    <hyperlink ref="C612" location="Data!A1" display="Top"/>
    <hyperlink ref="C694" location="Data!A1" display="Top"/>
    <hyperlink ref="C776" location="Data!A1" display="Top"/>
    <hyperlink ref="C858" location="Data!A1" display="Top"/>
    <hyperlink ref="C940" location="Data!A1" display="Top"/>
    <hyperlink ref="C1022" location="Data!A1" display="Top"/>
    <hyperlink ref="C1104" location="Data!A1" display="Top"/>
    <hyperlink ref="C1186" location="Data!A1" display="Top"/>
    <hyperlink ref="C1268" location="Data!A1" display="Top"/>
    <hyperlink ref="C1350" location="Data!A1" display="Top"/>
    <hyperlink ref="C1432" location="Data!A1" display="Top"/>
    <hyperlink ref="C1514" location="Data!A1" display="Top"/>
    <hyperlink ref="C1596" location="Data!A1"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4" activeCellId="1" sqref="B70:H70 A44"/>
    </sheetView>
  </sheetViews>
  <sheetFormatPr defaultColWidth="9.15234375" defaultRowHeight="14.6" zeroHeight="false" outlineLevelRow="0" outlineLevelCol="0"/>
  <cols>
    <col collapsed="false" customWidth="false" hidden="false" outlineLevel="0" max="1024" min="1" style="186" width="9.15"/>
  </cols>
  <sheetData>
    <row r="1" customFormat="false" ht="15" hidden="false" customHeight="false" outlineLevel="0" collapsed="false"/>
    <row r="2" customFormat="false" ht="15.45" hidden="false" customHeight="false" outlineLevel="0" collapsed="false">
      <c r="A2" s="21" t="s">
        <v>95</v>
      </c>
      <c r="B2" s="21"/>
      <c r="C2" s="21"/>
      <c r="D2" s="3"/>
      <c r="E2" s="3"/>
      <c r="F2" s="3"/>
      <c r="G2" s="3"/>
    </row>
    <row r="3" customFormat="false" ht="15" hidden="false" customHeight="false" outlineLevel="0" collapsed="false">
      <c r="A3" s="23" t="s">
        <v>2</v>
      </c>
      <c r="B3" s="24" t="s">
        <v>3</v>
      </c>
      <c r="C3" s="24" t="s">
        <v>4</v>
      </c>
      <c r="D3" s="25" t="s">
        <v>5</v>
      </c>
      <c r="E3" s="3"/>
      <c r="F3" s="26" t="s">
        <v>6</v>
      </c>
      <c r="G3" s="1"/>
    </row>
    <row r="4" customFormat="false" ht="15.45" hidden="false" customHeight="false" outlineLevel="0" collapsed="false">
      <c r="A4" s="15" t="s">
        <v>9</v>
      </c>
      <c r="B4" s="15" t="s">
        <v>65</v>
      </c>
      <c r="C4" s="15"/>
      <c r="D4" s="15" t="s">
        <v>414</v>
      </c>
      <c r="F4" s="44" t="s">
        <v>24</v>
      </c>
      <c r="G4" s="1"/>
    </row>
    <row r="5" customFormat="false" ht="15.45" hidden="false" customHeight="false" outlineLevel="0" collapsed="false">
      <c r="A5" s="21" t="s">
        <v>98</v>
      </c>
      <c r="B5" s="21"/>
      <c r="C5" s="21"/>
      <c r="D5" s="3"/>
      <c r="E5" s="3"/>
      <c r="F5" s="3"/>
      <c r="G5" s="3"/>
    </row>
    <row r="6" customFormat="false" ht="15" hidden="false" customHeight="false" outlineLevel="0" collapsed="false">
      <c r="A6" s="23" t="s">
        <v>36</v>
      </c>
      <c r="B6" s="24" t="s">
        <v>26</v>
      </c>
      <c r="C6" s="24" t="s">
        <v>27</v>
      </c>
      <c r="D6" s="24" t="s">
        <v>28</v>
      </c>
      <c r="E6" s="24" t="s">
        <v>29</v>
      </c>
      <c r="F6" s="24" t="s">
        <v>30</v>
      </c>
      <c r="G6" s="25" t="s">
        <v>31</v>
      </c>
    </row>
    <row r="7" customFormat="false" ht="15" hidden="false" customHeight="false" outlineLevel="0" collapsed="false">
      <c r="A7" s="15" t="s">
        <v>415</v>
      </c>
      <c r="B7" s="15" t="n">
        <v>27</v>
      </c>
      <c r="C7" s="15" t="s">
        <v>416</v>
      </c>
      <c r="D7" s="15"/>
      <c r="E7" s="15"/>
      <c r="F7" s="15" t="s">
        <v>34</v>
      </c>
      <c r="G7" s="15" t="s">
        <v>417</v>
      </c>
    </row>
    <row r="8" customFormat="false" ht="15" hidden="false" customHeight="false" outlineLevel="0" collapsed="false"/>
    <row r="9" customFormat="false" ht="15.45" hidden="false" customHeight="false" outlineLevel="0" collapsed="false">
      <c r="A9" s="21" t="s">
        <v>95</v>
      </c>
      <c r="B9" s="21"/>
      <c r="C9" s="21"/>
      <c r="D9" s="3"/>
      <c r="E9" s="3"/>
      <c r="F9" s="3"/>
      <c r="G9" s="3"/>
    </row>
    <row r="10" customFormat="false" ht="15" hidden="false" customHeight="false" outlineLevel="0" collapsed="false">
      <c r="A10" s="23" t="s">
        <v>2</v>
      </c>
      <c r="B10" s="24" t="s">
        <v>3</v>
      </c>
      <c r="C10" s="24" t="s">
        <v>4</v>
      </c>
      <c r="D10" s="25" t="s">
        <v>5</v>
      </c>
      <c r="E10" s="3"/>
      <c r="F10" s="26" t="s">
        <v>6</v>
      </c>
      <c r="G10" s="1"/>
    </row>
    <row r="11" customFormat="false" ht="15.45" hidden="false" customHeight="false" outlineLevel="0" collapsed="false">
      <c r="A11" s="15" t="s">
        <v>9</v>
      </c>
      <c r="B11" s="15" t="s">
        <v>65</v>
      </c>
      <c r="C11" s="15"/>
      <c r="D11" s="15" t="s">
        <v>418</v>
      </c>
      <c r="E11" s="3"/>
      <c r="F11" s="15" t="s">
        <v>24</v>
      </c>
      <c r="G11" s="1"/>
    </row>
    <row r="12" customFormat="false" ht="15.45" hidden="false" customHeight="false" outlineLevel="0" collapsed="false">
      <c r="A12" s="21" t="s">
        <v>98</v>
      </c>
      <c r="B12" s="21"/>
      <c r="C12" s="21"/>
      <c r="D12" s="3"/>
      <c r="E12" s="3"/>
      <c r="F12" s="3"/>
      <c r="G12" s="3"/>
    </row>
    <row r="13" customFormat="false" ht="15" hidden="false" customHeight="false" outlineLevel="0" collapsed="false">
      <c r="A13" s="23" t="s">
        <v>36</v>
      </c>
      <c r="B13" s="24" t="s">
        <v>26</v>
      </c>
      <c r="C13" s="24" t="s">
        <v>27</v>
      </c>
      <c r="D13" s="24" t="s">
        <v>28</v>
      </c>
      <c r="E13" s="24" t="s">
        <v>29</v>
      </c>
      <c r="F13" s="24" t="s">
        <v>30</v>
      </c>
      <c r="G13" s="25" t="s">
        <v>31</v>
      </c>
    </row>
    <row r="14" customFormat="false" ht="15" hidden="false" customHeight="false" outlineLevel="0" collapsed="false">
      <c r="A14" s="15" t="s">
        <v>419</v>
      </c>
      <c r="B14" s="15" t="n">
        <v>55</v>
      </c>
      <c r="C14" s="15" t="s">
        <v>420</v>
      </c>
      <c r="D14" s="15"/>
      <c r="E14" s="15" t="s">
        <v>421</v>
      </c>
      <c r="F14" s="15" t="s">
        <v>422</v>
      </c>
      <c r="G14" s="15" t="s">
        <v>423</v>
      </c>
    </row>
    <row r="15" customFormat="false" ht="15" hidden="false" customHeight="false" outlineLevel="0" collapsed="false"/>
    <row r="16" customFormat="false" ht="15.45" hidden="false" customHeight="false" outlineLevel="0" collapsed="false">
      <c r="A16" s="21" t="s">
        <v>95</v>
      </c>
      <c r="B16" s="21"/>
      <c r="C16" s="21"/>
      <c r="D16" s="3"/>
      <c r="E16" s="3"/>
      <c r="F16" s="3"/>
      <c r="G16" s="3"/>
    </row>
    <row r="17" customFormat="false" ht="15" hidden="false" customHeight="false" outlineLevel="0" collapsed="false">
      <c r="A17" s="23" t="s">
        <v>2</v>
      </c>
      <c r="B17" s="24" t="s">
        <v>3</v>
      </c>
      <c r="C17" s="24" t="s">
        <v>4</v>
      </c>
      <c r="D17" s="25" t="s">
        <v>5</v>
      </c>
      <c r="E17" s="3"/>
      <c r="F17" s="26" t="s">
        <v>6</v>
      </c>
      <c r="G17" s="1"/>
    </row>
    <row r="18" customFormat="false" ht="15.45" hidden="false" customHeight="false" outlineLevel="0" collapsed="false">
      <c r="A18" s="15" t="s">
        <v>9</v>
      </c>
      <c r="B18" s="15" t="s">
        <v>424</v>
      </c>
      <c r="C18" s="15"/>
      <c r="D18" s="15" t="s">
        <v>425</v>
      </c>
      <c r="E18" s="3"/>
      <c r="F18" s="37" t="s">
        <v>24</v>
      </c>
      <c r="G18" s="1"/>
    </row>
    <row r="19" customFormat="false" ht="15.45" hidden="false" customHeight="false" outlineLevel="0" collapsed="false">
      <c r="A19" s="21" t="s">
        <v>98</v>
      </c>
      <c r="B19" s="21"/>
      <c r="C19" s="21"/>
      <c r="D19" s="3"/>
      <c r="E19" s="3"/>
      <c r="F19" s="3"/>
      <c r="G19" s="3"/>
    </row>
    <row r="20" customFormat="false" ht="15" hidden="false" customHeight="false" outlineLevel="0" collapsed="false">
      <c r="A20" s="23" t="s">
        <v>36</v>
      </c>
      <c r="B20" s="24" t="s">
        <v>26</v>
      </c>
      <c r="C20" s="24" t="s">
        <v>27</v>
      </c>
      <c r="D20" s="24" t="s">
        <v>28</v>
      </c>
      <c r="E20" s="24" t="s">
        <v>29</v>
      </c>
      <c r="F20" s="24" t="s">
        <v>30</v>
      </c>
      <c r="G20" s="25" t="s">
        <v>31</v>
      </c>
    </row>
    <row r="21" customFormat="false" ht="15" hidden="false" customHeight="false" outlineLevel="0" collapsed="false">
      <c r="A21" s="15" t="s">
        <v>426</v>
      </c>
      <c r="B21" s="15"/>
      <c r="C21" s="15" t="s">
        <v>427</v>
      </c>
      <c r="D21" s="15" t="s">
        <v>428</v>
      </c>
      <c r="E21" s="15"/>
      <c r="F21" s="15" t="s">
        <v>34</v>
      </c>
      <c r="G21" s="15" t="s">
        <v>429</v>
      </c>
    </row>
    <row r="22" customFormat="false" ht="15" hidden="false" customHeight="false" outlineLevel="0" collapsed="false"/>
    <row r="23" customFormat="false" ht="15.45" hidden="false" customHeight="false" outlineLevel="0" collapsed="false">
      <c r="A23" s="21" t="s">
        <v>95</v>
      </c>
      <c r="B23" s="21"/>
      <c r="C23" s="21"/>
      <c r="D23" s="3"/>
      <c r="E23" s="3"/>
      <c r="F23" s="3"/>
      <c r="G23" s="3"/>
    </row>
    <row r="24" customFormat="false" ht="15" hidden="false" customHeight="false" outlineLevel="0" collapsed="false">
      <c r="A24" s="23" t="s">
        <v>2</v>
      </c>
      <c r="B24" s="24" t="s">
        <v>3</v>
      </c>
      <c r="C24" s="24" t="s">
        <v>4</v>
      </c>
      <c r="D24" s="25" t="s">
        <v>5</v>
      </c>
      <c r="E24" s="3"/>
      <c r="F24" s="26" t="s">
        <v>6</v>
      </c>
      <c r="G24" s="1"/>
    </row>
    <row r="25" customFormat="false" ht="15.45" hidden="false" customHeight="false" outlineLevel="0" collapsed="false">
      <c r="A25" s="15" t="s">
        <v>9</v>
      </c>
      <c r="B25" s="15" t="s">
        <v>430</v>
      </c>
      <c r="C25" s="15"/>
      <c r="D25" s="15" t="s">
        <v>431</v>
      </c>
      <c r="E25" s="3"/>
      <c r="F25" s="15" t="s">
        <v>24</v>
      </c>
      <c r="G25" s="1"/>
    </row>
    <row r="26" customFormat="false" ht="15.45" hidden="false" customHeight="false" outlineLevel="0" collapsed="false">
      <c r="A26" s="21" t="s">
        <v>98</v>
      </c>
      <c r="B26" s="21"/>
      <c r="C26" s="21"/>
      <c r="D26" s="3"/>
      <c r="E26" s="3"/>
      <c r="F26" s="3"/>
      <c r="G26" s="3"/>
    </row>
    <row r="27" customFormat="false" ht="15" hidden="false" customHeight="false" outlineLevel="0" collapsed="false">
      <c r="A27" s="23" t="s">
        <v>36</v>
      </c>
      <c r="B27" s="24" t="s">
        <v>26</v>
      </c>
      <c r="C27" s="24" t="s">
        <v>27</v>
      </c>
      <c r="D27" s="24" t="s">
        <v>28</v>
      </c>
      <c r="E27" s="24" t="s">
        <v>29</v>
      </c>
      <c r="F27" s="24" t="s">
        <v>30</v>
      </c>
      <c r="G27" s="25" t="s">
        <v>31</v>
      </c>
    </row>
    <row r="28" customFormat="false" ht="15" hidden="false" customHeight="false" outlineLevel="0" collapsed="false">
      <c r="A28" s="15" t="s">
        <v>432</v>
      </c>
      <c r="B28" s="15" t="n">
        <v>6</v>
      </c>
      <c r="C28" s="15" t="s">
        <v>433</v>
      </c>
      <c r="D28" s="15"/>
      <c r="E28" s="15"/>
      <c r="F28" s="15" t="s">
        <v>34</v>
      </c>
      <c r="G28" s="15" t="s">
        <v>434</v>
      </c>
    </row>
    <row r="29" customFormat="false" ht="15" hidden="false" customHeight="false" outlineLevel="0" collapsed="false"/>
    <row r="30" customFormat="false" ht="15.45" hidden="false" customHeight="false" outlineLevel="0" collapsed="false">
      <c r="A30" s="21" t="s">
        <v>95</v>
      </c>
      <c r="B30" s="21"/>
      <c r="C30" s="21"/>
      <c r="D30" s="3"/>
      <c r="E30" s="3"/>
      <c r="F30" s="3"/>
      <c r="G30" s="3"/>
    </row>
    <row r="31" customFormat="false" ht="15" hidden="false" customHeight="false" outlineLevel="0" collapsed="false">
      <c r="A31" s="23" t="s">
        <v>2</v>
      </c>
      <c r="B31" s="24" t="s">
        <v>3</v>
      </c>
      <c r="C31" s="24" t="s">
        <v>4</v>
      </c>
      <c r="D31" s="25" t="s">
        <v>5</v>
      </c>
      <c r="E31" s="3"/>
      <c r="F31" s="26" t="s">
        <v>6</v>
      </c>
      <c r="G31" s="1"/>
    </row>
    <row r="32" customFormat="false" ht="15.45" hidden="false" customHeight="false" outlineLevel="0" collapsed="false">
      <c r="A32" s="15" t="s">
        <v>9</v>
      </c>
      <c r="B32" s="15" t="s">
        <v>435</v>
      </c>
      <c r="C32" s="15" t="s">
        <v>436</v>
      </c>
      <c r="D32" s="15" t="s">
        <v>437</v>
      </c>
      <c r="E32" s="3"/>
      <c r="F32" s="15" t="s">
        <v>24</v>
      </c>
      <c r="G32" s="1"/>
    </row>
    <row r="33" customFormat="false" ht="15.45" hidden="false" customHeight="false" outlineLevel="0" collapsed="false">
      <c r="A33" s="21" t="s">
        <v>98</v>
      </c>
      <c r="B33" s="21"/>
      <c r="C33" s="21"/>
      <c r="D33" s="3"/>
      <c r="E33" s="3"/>
      <c r="F33" s="3"/>
      <c r="G33" s="3"/>
    </row>
    <row r="34" customFormat="false" ht="15" hidden="false" customHeight="false" outlineLevel="0" collapsed="false">
      <c r="A34" s="23" t="s">
        <v>36</v>
      </c>
      <c r="B34" s="24" t="s">
        <v>26</v>
      </c>
      <c r="C34" s="24" t="s">
        <v>27</v>
      </c>
      <c r="D34" s="24" t="s">
        <v>28</v>
      </c>
      <c r="E34" s="24" t="s">
        <v>29</v>
      </c>
      <c r="F34" s="24" t="s">
        <v>30</v>
      </c>
      <c r="G34" s="25" t="s">
        <v>31</v>
      </c>
    </row>
    <row r="35" customFormat="false" ht="15" hidden="false" customHeight="false" outlineLevel="0" collapsed="false">
      <c r="A35" s="15" t="s">
        <v>438</v>
      </c>
      <c r="B35" s="15"/>
      <c r="C35" s="15"/>
      <c r="D35" s="15" t="s">
        <v>439</v>
      </c>
      <c r="E35" s="15" t="s">
        <v>440</v>
      </c>
      <c r="F35" s="15" t="s">
        <v>34</v>
      </c>
      <c r="G35" s="15" t="s">
        <v>441</v>
      </c>
    </row>
    <row r="36" customFormat="false" ht="15" hidden="false" customHeight="false" outlineLevel="0" collapsed="false"/>
    <row r="37" customFormat="false" ht="15.45" hidden="false" customHeight="false" outlineLevel="0" collapsed="false">
      <c r="A37" s="21" t="s">
        <v>95</v>
      </c>
      <c r="B37" s="21"/>
      <c r="C37" s="21"/>
      <c r="D37" s="3"/>
      <c r="E37" s="3"/>
      <c r="F37" s="3"/>
      <c r="G37" s="3"/>
    </row>
    <row r="38" customFormat="false" ht="15" hidden="false" customHeight="false" outlineLevel="0" collapsed="false">
      <c r="A38" s="23" t="s">
        <v>2</v>
      </c>
      <c r="B38" s="24" t="s">
        <v>3</v>
      </c>
      <c r="C38" s="24" t="s">
        <v>4</v>
      </c>
      <c r="D38" s="25" t="s">
        <v>5</v>
      </c>
      <c r="E38" s="3"/>
      <c r="F38" s="26" t="s">
        <v>6</v>
      </c>
      <c r="G38" s="1"/>
    </row>
    <row r="39" customFormat="false" ht="15.45" hidden="false" customHeight="false" outlineLevel="0" collapsed="false">
      <c r="A39" s="15" t="s">
        <v>9</v>
      </c>
      <c r="B39" s="15" t="s">
        <v>96</v>
      </c>
      <c r="C39" s="15"/>
      <c r="D39" s="15" t="s">
        <v>442</v>
      </c>
      <c r="E39" s="3"/>
      <c r="F39" s="15" t="s">
        <v>24</v>
      </c>
      <c r="G39" s="1"/>
    </row>
    <row r="40" customFormat="false" ht="15.45" hidden="false" customHeight="false" outlineLevel="0" collapsed="false">
      <c r="A40" s="21" t="s">
        <v>98</v>
      </c>
      <c r="B40" s="21"/>
      <c r="C40" s="21"/>
      <c r="D40" s="3"/>
      <c r="E40" s="3"/>
      <c r="F40" s="3"/>
      <c r="G40" s="3"/>
    </row>
    <row r="41" customFormat="false" ht="15" hidden="false" customHeight="false" outlineLevel="0" collapsed="false">
      <c r="A41" s="23" t="s">
        <v>36</v>
      </c>
      <c r="B41" s="24" t="s">
        <v>26</v>
      </c>
      <c r="C41" s="24" t="s">
        <v>27</v>
      </c>
      <c r="D41" s="24" t="s">
        <v>28</v>
      </c>
      <c r="E41" s="24" t="s">
        <v>29</v>
      </c>
      <c r="F41" s="24" t="s">
        <v>30</v>
      </c>
      <c r="G41" s="25" t="s">
        <v>31</v>
      </c>
    </row>
    <row r="42" customFormat="false" ht="15" hidden="false" customHeight="false" outlineLevel="0" collapsed="false">
      <c r="A42" s="15" t="s">
        <v>443</v>
      </c>
      <c r="B42" s="15"/>
      <c r="C42" s="15" t="s">
        <v>444</v>
      </c>
      <c r="D42" s="15"/>
      <c r="E42" s="15" t="s">
        <v>445</v>
      </c>
      <c r="F42" s="15" t="s">
        <v>446</v>
      </c>
      <c r="G42" s="15" t="s">
        <v>447</v>
      </c>
    </row>
    <row r="43" customFormat="false" ht="15" hidden="false" customHeight="false" outlineLevel="0" collapsed="false"/>
    <row r="44" customFormat="false" ht="15.45" hidden="false" customHeight="false" outlineLevel="0" collapsed="false">
      <c r="A44" s="21" t="s">
        <v>95</v>
      </c>
      <c r="B44" s="21"/>
      <c r="C44" s="21"/>
      <c r="D44" s="3"/>
      <c r="E44" s="3"/>
      <c r="F44" s="3"/>
      <c r="G44" s="3"/>
    </row>
    <row r="45" customFormat="false" ht="15" hidden="false" customHeight="false" outlineLevel="0" collapsed="false">
      <c r="A45" s="23" t="s">
        <v>2</v>
      </c>
      <c r="B45" s="24" t="s">
        <v>3</v>
      </c>
      <c r="C45" s="24" t="s">
        <v>4</v>
      </c>
      <c r="D45" s="25" t="s">
        <v>5</v>
      </c>
      <c r="E45" s="3"/>
      <c r="F45" s="26" t="s">
        <v>6</v>
      </c>
      <c r="G45" s="1"/>
    </row>
    <row r="46" customFormat="false" ht="15.45" hidden="false" customHeight="false" outlineLevel="0" collapsed="false">
      <c r="A46" s="15" t="s">
        <v>9</v>
      </c>
      <c r="B46" s="15" t="s">
        <v>96</v>
      </c>
      <c r="C46" s="15"/>
      <c r="D46" s="15" t="s">
        <v>97</v>
      </c>
      <c r="E46" s="3"/>
      <c r="F46" s="15" t="s">
        <v>24</v>
      </c>
      <c r="G46" s="1"/>
    </row>
    <row r="47" customFormat="false" ht="15.45" hidden="false" customHeight="false" outlineLevel="0" collapsed="false">
      <c r="A47" s="21" t="s">
        <v>98</v>
      </c>
      <c r="B47" s="21"/>
      <c r="C47" s="21"/>
      <c r="D47" s="3"/>
      <c r="E47" s="3"/>
      <c r="F47" s="3"/>
      <c r="G47" s="3"/>
    </row>
    <row r="48" customFormat="false" ht="15" hidden="false" customHeight="false" outlineLevel="0" collapsed="false">
      <c r="A48" s="23" t="s">
        <v>36</v>
      </c>
      <c r="B48" s="24" t="s">
        <v>26</v>
      </c>
      <c r="C48" s="24" t="s">
        <v>27</v>
      </c>
      <c r="D48" s="24" t="s">
        <v>28</v>
      </c>
      <c r="E48" s="24" t="s">
        <v>29</v>
      </c>
      <c r="F48" s="24" t="s">
        <v>30</v>
      </c>
      <c r="G48" s="25" t="s">
        <v>31</v>
      </c>
    </row>
    <row r="49" customFormat="false" ht="15" hidden="false" customHeight="false" outlineLevel="0" collapsed="false">
      <c r="A49" s="15" t="s">
        <v>99</v>
      </c>
      <c r="B49" s="15" t="n">
        <v>177</v>
      </c>
      <c r="C49" s="15" t="s">
        <v>100</v>
      </c>
      <c r="D49" s="15"/>
      <c r="E49" s="15"/>
      <c r="F49" s="15" t="s">
        <v>34</v>
      </c>
      <c r="G49" s="15" t="s">
        <v>101</v>
      </c>
    </row>
  </sheetData>
  <mergeCells count="14">
    <mergeCell ref="A2:C2"/>
    <mergeCell ref="A5:C5"/>
    <mergeCell ref="A9:C9"/>
    <mergeCell ref="A12:C12"/>
    <mergeCell ref="A16:C16"/>
    <mergeCell ref="A19:C19"/>
    <mergeCell ref="A23:C23"/>
    <mergeCell ref="A26:C26"/>
    <mergeCell ref="A30:C30"/>
    <mergeCell ref="A33:C33"/>
    <mergeCell ref="A37:C37"/>
    <mergeCell ref="A40:C40"/>
    <mergeCell ref="A44:C44"/>
    <mergeCell ref="A47:C47"/>
  </mergeCells>
  <dataValidations count="1">
    <dataValidation allowBlank="true" operator="between" showDropDown="false" showErrorMessage="true" showInputMessage="true" sqref="A4 A11 A18 A25 A32 A39 A46" type="list">
      <formula1>Data!$AI$2:$AI$9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B70:H70 A3"/>
    </sheetView>
  </sheetViews>
  <sheetFormatPr defaultColWidth="9.15234375" defaultRowHeight="14.6" zeroHeight="false" outlineLevelRow="0" outlineLevelCol="0"/>
  <cols>
    <col collapsed="false" customWidth="false" hidden="false" outlineLevel="0" max="1024" min="1" style="186" width="9.15"/>
  </cols>
  <sheetData>
    <row r="2" customFormat="false" ht="15" hidden="false" customHeight="false" outlineLevel="0" collapsed="false"/>
    <row r="3" customFormat="false" ht="15.45" hidden="false" customHeight="false" outlineLevel="0" collapsed="false">
      <c r="A3" s="40" t="s">
        <v>83</v>
      </c>
      <c r="B3" s="40"/>
      <c r="C3" s="40"/>
      <c r="D3" s="41" t="s">
        <v>84</v>
      </c>
      <c r="E3" s="41"/>
      <c r="F3" s="41"/>
      <c r="G3" s="41"/>
    </row>
    <row r="4" customFormat="false" ht="15" hidden="false" customHeight="false" outlineLevel="0" collapsed="false">
      <c r="A4" s="23" t="s">
        <v>2</v>
      </c>
      <c r="B4" s="24" t="s">
        <v>3</v>
      </c>
      <c r="C4" s="24" t="s">
        <v>4</v>
      </c>
      <c r="D4" s="35" t="s">
        <v>5</v>
      </c>
      <c r="E4" s="3"/>
      <c r="F4" s="43" t="s">
        <v>6</v>
      </c>
      <c r="G4" s="43" t="s">
        <v>86</v>
      </c>
    </row>
    <row r="5" customFormat="false" ht="15.45" hidden="false" customHeight="false" outlineLevel="0" collapsed="false">
      <c r="A5" s="15" t="s">
        <v>9</v>
      </c>
      <c r="B5" s="15" t="s">
        <v>87</v>
      </c>
      <c r="C5" s="15"/>
      <c r="D5" s="15" t="s">
        <v>88</v>
      </c>
      <c r="E5" s="3"/>
      <c r="F5" s="44" t="s">
        <v>24</v>
      </c>
      <c r="G5" s="15" t="s">
        <v>89</v>
      </c>
    </row>
    <row r="6" customFormat="false" ht="15.45" hidden="false" customHeight="false" outlineLevel="0" collapsed="false">
      <c r="A6" s="21" t="s">
        <v>90</v>
      </c>
      <c r="B6" s="21"/>
      <c r="C6" s="21"/>
      <c r="D6" s="3"/>
      <c r="E6" s="3"/>
      <c r="F6" s="3"/>
      <c r="G6" s="3"/>
    </row>
    <row r="7" customFormat="false" ht="15" hidden="false" customHeight="false" outlineLevel="0" collapsed="false">
      <c r="A7" s="23" t="s">
        <v>36</v>
      </c>
      <c r="B7" s="24" t="s">
        <v>26</v>
      </c>
      <c r="C7" s="24" t="s">
        <v>27</v>
      </c>
      <c r="D7" s="24" t="s">
        <v>28</v>
      </c>
      <c r="E7" s="24" t="s">
        <v>29</v>
      </c>
      <c r="F7" s="24" t="s">
        <v>30</v>
      </c>
      <c r="G7" s="25" t="s">
        <v>31</v>
      </c>
    </row>
    <row r="8" customFormat="false" ht="15" hidden="false" customHeight="false" outlineLevel="0" collapsed="false">
      <c r="A8" s="15" t="s">
        <v>91</v>
      </c>
      <c r="B8" s="15" t="s">
        <v>92</v>
      </c>
      <c r="C8" s="15" t="s">
        <v>93</v>
      </c>
      <c r="D8" s="15"/>
      <c r="E8" s="15"/>
      <c r="F8" s="15" t="s">
        <v>34</v>
      </c>
      <c r="G8" s="15" t="s">
        <v>94</v>
      </c>
    </row>
    <row r="9" customFormat="false" ht="15" hidden="false" customHeight="false" outlineLevel="0" collapsed="false"/>
    <row r="10" customFormat="false" ht="15.45" hidden="false" customHeight="false" outlineLevel="0" collapsed="false">
      <c r="A10" s="42" t="s">
        <v>83</v>
      </c>
      <c r="B10" s="42"/>
      <c r="C10" s="42"/>
      <c r="D10" s="41"/>
      <c r="E10" s="41"/>
      <c r="F10" s="41"/>
      <c r="G10" s="41"/>
    </row>
    <row r="11" customFormat="false" ht="15" hidden="false" customHeight="false" outlineLevel="0" collapsed="false">
      <c r="A11" s="23" t="s">
        <v>2</v>
      </c>
      <c r="B11" s="24" t="s">
        <v>3</v>
      </c>
      <c r="C11" s="24" t="s">
        <v>4</v>
      </c>
      <c r="D11" s="35" t="s">
        <v>5</v>
      </c>
      <c r="E11" s="3"/>
      <c r="F11" s="43" t="s">
        <v>6</v>
      </c>
      <c r="G11" s="43" t="s">
        <v>86</v>
      </c>
      <c r="J11" s="114" t="s">
        <v>448</v>
      </c>
    </row>
    <row r="12" customFormat="false" ht="25.3" hidden="false" customHeight="false" outlineLevel="0" collapsed="false">
      <c r="A12" s="15" t="s">
        <v>9</v>
      </c>
      <c r="B12" s="15" t="s">
        <v>87</v>
      </c>
      <c r="C12" s="15"/>
      <c r="D12" s="15" t="s">
        <v>449</v>
      </c>
      <c r="E12" s="3"/>
      <c r="F12" s="44" t="s">
        <v>24</v>
      </c>
      <c r="G12" s="15"/>
      <c r="J12" s="187" t="s">
        <v>450</v>
      </c>
    </row>
    <row r="13" customFormat="false" ht="15.45" hidden="false" customHeight="false" outlineLevel="0" collapsed="false">
      <c r="A13" s="21" t="s">
        <v>90</v>
      </c>
      <c r="B13" s="21"/>
      <c r="C13" s="21"/>
      <c r="D13" s="3"/>
      <c r="E13" s="3"/>
      <c r="F13" s="3"/>
      <c r="G13" s="3"/>
      <c r="J13" s="187" t="s">
        <v>451</v>
      </c>
    </row>
    <row r="14" customFormat="false" ht="15" hidden="false" customHeight="false" outlineLevel="0" collapsed="false">
      <c r="A14" s="23" t="s">
        <v>36</v>
      </c>
      <c r="B14" s="24" t="s">
        <v>26</v>
      </c>
      <c r="C14" s="24" t="s">
        <v>27</v>
      </c>
      <c r="D14" s="24" t="s">
        <v>28</v>
      </c>
      <c r="E14" s="24" t="s">
        <v>29</v>
      </c>
      <c r="F14" s="24" t="s">
        <v>30</v>
      </c>
      <c r="G14" s="25" t="s">
        <v>31</v>
      </c>
      <c r="J14" s="187" t="s">
        <v>452</v>
      </c>
    </row>
    <row r="15" customFormat="false" ht="15" hidden="false" customHeight="false" outlineLevel="0" collapsed="false">
      <c r="A15" s="15" t="s">
        <v>91</v>
      </c>
      <c r="B15" s="15"/>
      <c r="C15" s="15" t="s">
        <v>448</v>
      </c>
      <c r="D15" s="15" t="s">
        <v>450</v>
      </c>
      <c r="E15" s="15" t="s">
        <v>451</v>
      </c>
      <c r="F15" s="15" t="s">
        <v>452</v>
      </c>
      <c r="G15" s="15" t="s">
        <v>453</v>
      </c>
      <c r="J15" s="187" t="s">
        <v>453</v>
      </c>
    </row>
    <row r="18" customFormat="false" ht="15" hidden="false" customHeight="false" outlineLevel="0" collapsed="false"/>
    <row r="19" customFormat="false" ht="15.45" hidden="false" customHeight="false" outlineLevel="0" collapsed="false">
      <c r="A19" s="42" t="s">
        <v>83</v>
      </c>
      <c r="B19" s="42"/>
      <c r="C19" s="42"/>
      <c r="D19" s="41" t="s">
        <v>454</v>
      </c>
      <c r="E19" s="41"/>
      <c r="F19" s="41"/>
      <c r="G19" s="41"/>
    </row>
    <row r="20" customFormat="false" ht="15" hidden="false" customHeight="false" outlineLevel="0" collapsed="false">
      <c r="A20" s="23" t="s">
        <v>2</v>
      </c>
      <c r="B20" s="24" t="s">
        <v>3</v>
      </c>
      <c r="C20" s="24" t="s">
        <v>4</v>
      </c>
      <c r="D20" s="35" t="s">
        <v>5</v>
      </c>
      <c r="E20" s="3"/>
      <c r="F20" s="43" t="s">
        <v>6</v>
      </c>
      <c r="G20" s="43" t="s">
        <v>86</v>
      </c>
    </row>
    <row r="21" customFormat="false" ht="15.45" hidden="false" customHeight="false" outlineLevel="0" collapsed="false">
      <c r="A21" s="15" t="s">
        <v>9</v>
      </c>
      <c r="B21" s="15" t="s">
        <v>455</v>
      </c>
      <c r="C21" s="15"/>
      <c r="D21" s="15" t="s">
        <v>456</v>
      </c>
      <c r="E21" s="3"/>
      <c r="F21" s="15" t="s">
        <v>24</v>
      </c>
      <c r="G21" s="15" t="s">
        <v>457</v>
      </c>
    </row>
    <row r="22" customFormat="false" ht="15.45" hidden="false" customHeight="false" outlineLevel="0" collapsed="false">
      <c r="A22" s="21" t="s">
        <v>90</v>
      </c>
      <c r="B22" s="21"/>
      <c r="C22" s="21"/>
      <c r="D22" s="3"/>
      <c r="E22" s="3"/>
      <c r="F22" s="3"/>
      <c r="G22" s="3"/>
    </row>
    <row r="23" customFormat="false" ht="15" hidden="false" customHeight="false" outlineLevel="0" collapsed="false">
      <c r="A23" s="23" t="s">
        <v>36</v>
      </c>
      <c r="B23" s="24" t="s">
        <v>26</v>
      </c>
      <c r="C23" s="24" t="s">
        <v>27</v>
      </c>
      <c r="D23" s="24" t="s">
        <v>28</v>
      </c>
      <c r="E23" s="24" t="s">
        <v>29</v>
      </c>
      <c r="F23" s="24" t="s">
        <v>30</v>
      </c>
      <c r="G23" s="25" t="s">
        <v>31</v>
      </c>
    </row>
    <row r="24" customFormat="false" ht="15" hidden="false" customHeight="false" outlineLevel="0" collapsed="false">
      <c r="A24" s="15" t="s">
        <v>458</v>
      </c>
      <c r="B24" s="15" t="n">
        <v>1</v>
      </c>
      <c r="C24" s="15" t="s">
        <v>459</v>
      </c>
      <c r="D24" s="15"/>
      <c r="E24" s="15" t="s">
        <v>460</v>
      </c>
      <c r="F24" s="15" t="s">
        <v>309</v>
      </c>
      <c r="G24" s="15" t="s">
        <v>461</v>
      </c>
    </row>
  </sheetData>
  <mergeCells count="9">
    <mergeCell ref="A3:C3"/>
    <mergeCell ref="D3:G3"/>
    <mergeCell ref="A6:C6"/>
    <mergeCell ref="A10:C10"/>
    <mergeCell ref="D10:G10"/>
    <mergeCell ref="A13:C13"/>
    <mergeCell ref="A19:C19"/>
    <mergeCell ref="D19:G19"/>
    <mergeCell ref="A22:C22"/>
  </mergeCells>
  <hyperlinks>
    <hyperlink ref="D3" r:id="rId1" display="jpp@stanleystrong.co.uk"/>
    <hyperlink ref="D19" r:id="rId2" display="nathan.sproule@brittainhadley.co.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1" sqref="B70:H70 G12"/>
    </sheetView>
  </sheetViews>
  <sheetFormatPr defaultColWidth="9" defaultRowHeight="14.6" zeroHeight="false" outlineLevelRow="0" outlineLevelCol="0"/>
  <cols>
    <col collapsed="false" customWidth="true" hidden="false" outlineLevel="0" max="1" min="1" style="0" width="14.46"/>
    <col collapsed="false" customWidth="true" hidden="false" outlineLevel="0" max="2" min="2" style="0" width="29.84"/>
    <col collapsed="false" customWidth="true" hidden="false" outlineLevel="0" max="15" min="15" style="0" width="14.15"/>
  </cols>
  <sheetData>
    <row r="1" customFormat="false" ht="14.6" hidden="false" customHeight="false" outlineLevel="0" collapsed="false">
      <c r="A1" s="0" t="s">
        <v>462</v>
      </c>
      <c r="B1" s="0" t="s">
        <v>463</v>
      </c>
      <c r="C1" s="0" t="s">
        <v>17</v>
      </c>
      <c r="D1" s="0" t="s">
        <v>464</v>
      </c>
      <c r="E1" s="0" t="s">
        <v>465</v>
      </c>
      <c r="F1" s="0" t="s">
        <v>466</v>
      </c>
      <c r="G1" s="0" t="s">
        <v>467</v>
      </c>
      <c r="H1" s="0" t="s">
        <v>468</v>
      </c>
      <c r="I1" s="0" t="s">
        <v>469</v>
      </c>
      <c r="J1" s="0" t="s">
        <v>470</v>
      </c>
      <c r="K1" s="0" t="s">
        <v>471</v>
      </c>
      <c r="L1" s="0" t="s">
        <v>472</v>
      </c>
      <c r="M1" s="0" t="s">
        <v>473</v>
      </c>
      <c r="N1" s="0" t="s">
        <v>474</v>
      </c>
      <c r="O1" s="0" t="s">
        <v>278</v>
      </c>
    </row>
    <row r="2" customFormat="false" ht="14.6" hidden="false" customHeight="false" outlineLevel="0" collapsed="false">
      <c r="A2" s="0" t="str">
        <f aca="false">Data!C18</f>
        <v>Mr. and Mrs. C. Michaels</v>
      </c>
      <c r="B2" s="0" t="str">
        <f aca="false">Data!C17</f>
        <v>CHRISTOS KALLONAS MICHAELS AND BIANCA LISA MICHAELS</v>
      </c>
      <c r="C2" s="0" t="str">
        <f aca="false">Data!C12</f>
        <v>Freeholders</v>
      </c>
      <c r="D2" s="0" t="str">
        <f aca="false">Data!G12</f>
        <v>We</v>
      </c>
      <c r="E2" s="0" t="str">
        <f aca="false">Data!H12</f>
        <v>our</v>
      </c>
      <c r="F2" s="0" t="str">
        <f aca="false">Data!I12</f>
        <v>their</v>
      </c>
      <c r="G2" s="0" t="str">
        <f aca="false">Data!J12</f>
        <v>they</v>
      </c>
      <c r="H2" s="0" t="str">
        <f aca="false">Data!K12</f>
        <v>do</v>
      </c>
      <c r="I2" s="0" t="str">
        <f aca="false">Data!L12</f>
        <v>have</v>
      </c>
      <c r="J2" s="0" t="str">
        <f aca="false">Data!N12</f>
        <v>us</v>
      </c>
      <c r="K2" s="0" t="str">
        <f aca="false">Data!I26</f>
        <v>107 Rosebery Road, London, N10 2LD</v>
      </c>
      <c r="L2" s="0" t="str">
        <f aca="false">Data!I27</f>
        <v>107 Rosebery Road, London, N10 2LD</v>
      </c>
      <c r="M2" s="0" t="str">
        <f aca="false">Data!I29</f>
        <v>107 Rosebery Road
London
N10 2LD</v>
      </c>
      <c r="N2" s="0" t="str">
        <f aca="false">Data!M29</f>
        <v>107 Rosebery Road
London
N10 2LD</v>
      </c>
      <c r="O2" s="188" t="str">
        <f aca="false">Data!B29</f>
        <v/>
      </c>
    </row>
  </sheetData>
  <sheetProtection algorithmName="SHA-512" hashValue="GrvJ8yp/YL+QZAAHpq/dccRnJpQvsyhuCsQXGlu6piCB5ZAtVw7VL0QSN5pAKuOtNDwEOlcbt/gc5yutwKO+aA==" saltValue="BEdX8DX2Xs7eGLayiKTXXg==" spinCount="100000" sheet="true" objects="true" scenarios="true" selectLockedCells="true" selectUnlockedCells="true"/>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Q2" activeCellId="1" sqref="B70:H70 BQ2"/>
    </sheetView>
  </sheetViews>
  <sheetFormatPr defaultColWidth="9" defaultRowHeight="14.6" zeroHeight="false" outlineLevelRow="0" outlineLevelCol="0"/>
  <cols>
    <col collapsed="false" customWidth="true" hidden="false" outlineLevel="0" max="1" min="1" style="0" width="13.46"/>
    <col collapsed="false" customWidth="true" hidden="false" outlineLevel="0" max="2" min="2" style="0" width="15.69"/>
    <col collapsed="false" customWidth="true" hidden="false" outlineLevel="0" max="9" min="9" style="0" width="21.85"/>
    <col collapsed="false" customWidth="true" hidden="false" outlineLevel="0" max="15" min="15" style="189" width="18.23"/>
    <col collapsed="false" customWidth="true" hidden="false" outlineLevel="0" max="32" min="32" style="0" width="12.23"/>
    <col collapsed="false" customWidth="true" hidden="false" outlineLevel="0" max="41" min="41" style="0" width="48.15"/>
    <col collapsed="false" customWidth="true" hidden="false" outlineLevel="0" max="42" min="42" style="0" width="29.23"/>
    <col collapsed="false" customWidth="false" hidden="false" outlineLevel="0" max="62" min="57" style="186" width="9"/>
    <col collapsed="false" customWidth="true" hidden="false" outlineLevel="0" max="65" min="65" style="0" width="10.84"/>
    <col collapsed="false" customWidth="false" hidden="false" outlineLevel="0" max="70" min="68" style="186" width="9"/>
    <col collapsed="false" customWidth="true" hidden="false" outlineLevel="0" max="72" min="72" style="0" width="10.69"/>
    <col collapsed="false" customWidth="true" hidden="false" outlineLevel="0" max="81" min="81" style="0" width="30.23"/>
    <col collapsed="false" customWidth="true" hidden="false" outlineLevel="0" max="86" min="86" style="189" width="15.23"/>
    <col collapsed="false" customWidth="true" hidden="false" outlineLevel="0" max="87" min="87" style="189" width="17.53"/>
    <col collapsed="false" customWidth="true" hidden="false" outlineLevel="0" max="89" min="89" style="0" width="16.84"/>
    <col collapsed="false" customWidth="false" hidden="false" outlineLevel="0" max="117" min="114" style="186" width="9"/>
    <col collapsed="false" customWidth="true" hidden="false" outlineLevel="0" max="132" min="132" style="0" width="13.69"/>
    <col collapsed="false" customWidth="true" hidden="false" outlineLevel="0" max="140" min="140" style="0" width="13.93"/>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Mr. and Mrs. A. Cartwright</v>
      </c>
      <c r="B2" s="190" t="str">
        <f aca="true">IF(OFFSET(INDIRECT(A10),7,2,1,1)="","",OFFSET(INDIRECT(A10),7,2,1,1))</f>
        <v>ADRIAN DAVID CARTWRIGHT AND SALLY  CARTWRIGHT</v>
      </c>
      <c r="C2" s="190" t="str">
        <f aca="true">IF(OFFSET(INDIRECT(A10),2,2,1,1)="","",OFFSET(INDIRECT(A10),2,2,1,1))</f>
        <v>Freeholders</v>
      </c>
      <c r="D2" s="190" t="str">
        <f aca="true">IF(OFFSET(INDIRECT(A10),2,6,1,1)="","",OFFSET(INDIRECT(A10),2,6,1,1))</f>
        <v>We</v>
      </c>
      <c r="E2" s="190" t="str">
        <f aca="true">IF(OFFSET(INDIRECT(A10),2,7,1,1)="","",OFFSET(INDIRECT(A10),2,7,1,1))</f>
        <v>our</v>
      </c>
      <c r="F2" s="190" t="str">
        <f aca="true">IF(OFFSET(INDIRECT(A10),2,8,1,1)="","",OFFSET(INDIRECT(A10),2,8,1,1))</f>
        <v>their</v>
      </c>
      <c r="G2" s="190" t="str">
        <f aca="true">IF(OFFSET(INDIRECT(A10),2,9,1,1)="","",OFFSET(INDIRECT(A10),2,9,1,1))</f>
        <v>they</v>
      </c>
      <c r="H2" s="190" t="str">
        <f aca="true">IF(OFFSET(INDIRECT(A10),2,10,1,1)="","",OFFSET(INDIRECT(A10),2,10,1,1))</f>
        <v>do</v>
      </c>
      <c r="I2" s="190" t="str">
        <f aca="true">IF(OFFSET(INDIRECT(A10),2,11,1,1)="","",OFFSET(INDIRECT(A10),2,11,1,1))</f>
        <v>have</v>
      </c>
      <c r="J2" s="190" t="str">
        <f aca="true">IF(OFFSET(INDIRECT(A10),0,8,1,1)="","",OFFSET(INDIRECT(A10),0,8,1,1))</f>
        <v>them</v>
      </c>
      <c r="K2" s="190" t="str">
        <f aca="true">IF(OFFSET(INDIRECT(A10),11,8,1,1)="","",OFFSET(INDIRECT(A10),11,8,1,1))</f>
        <v>105 Rosebery Road, London, N10 2LD</v>
      </c>
      <c r="L2" s="190" t="str">
        <f aca="true">IF(OFFSET(INDIRECT(A10),23,8,1,1)="","",OFFSET(INDIRECT(A10),23,8,1,1))</f>
        <v>105 Rosebery Road, London, N10 2LD</v>
      </c>
      <c r="M2" s="190" t="str">
        <f aca="true">IF(OFFSET(INDIRECT(A10),14,8,1,1)="","",OFFSET(INDIRECT(A10),14,8,1,1))</f>
        <v>105 Rosebery Road
London
N10 2LD</v>
      </c>
      <c r="N2" s="190" t="str">
        <f aca="true">IF(OFFSET(INDIRECT(A10),26,8,1,1)="","",OFFSET(INDIRECT(A10),26,8,1,1))</f>
        <v>105 Rosebery Road
London
N10 2LD</v>
      </c>
      <c r="O2" s="191" t="n">
        <f aca="true">IF(OFFSET(INDIRECT(A11),6,6,1,1)="","",OFFSET(INDIRECT(A11),6,6,1,1))</f>
        <v>44061</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Adjoining Owners</v>
      </c>
      <c r="AF2" s="190" t="str">
        <f aca="false">Data!$A$11</f>
        <v>Building Owners</v>
      </c>
      <c r="AG2" s="190" t="str">
        <f aca="false">Data!$I$10</f>
        <v>them</v>
      </c>
      <c r="AH2" s="190" t="str">
        <f aca="true">IF(OFFSET(INDIRECT(A10),1,12,1,1)="","",OFFSET(INDIRECT(A10),1,12,1,1))</f>
        <v>us</v>
      </c>
      <c r="AI2" s="190" t="str">
        <f aca="true">IF(OFFSET(INDIRECT(A10),1,13,1,1)="","",OFFSET(INDIRECT(A10),1,13,1,1))</f>
        <v>ourselves</v>
      </c>
      <c r="AK2" s="190" t="str">
        <f aca="true">IF(OFFSET(INDIRECT(A10),0,13,1,1)="","",OFFSET(INDIRECT(A10),0,13,1,1))</f>
        <v>we</v>
      </c>
      <c r="AL2" s="190" t="str">
        <f aca="true">IF(OFFSET(INDIRECT(A10),2,12,1,1)="","",OFFSET(INDIRECT(A10),2,12,1,1))</f>
        <v>We are/are not</v>
      </c>
      <c r="AM2" s="190" t="str">
        <f aca="true">IF(OFFSET(INDIRECT(A10),2,13,1,1)="","",OFFSET(INDIRECT(A10),2,13,1,1))</f>
        <v>are/are not</v>
      </c>
      <c r="AN2" s="190" t="str">
        <f aca="true">IF(OFFSET(INDIRECT(A10),0,12,1,1)="","",OFFSET(INDIRECT(A10),0,12,1,1))</f>
        <v>are</v>
      </c>
      <c r="AO2" s="190" t="str">
        <f aca="true">IF(OFFSET(INDIRECT(A10),34,18,1,1)="","",OFFSET(INDIRECT(A10),34,18,1,1))</f>
        <v>Under Section 1(2), subject to your written consent
it is intended to build on the line of junction of the said lands a 
Under Section 1(5)
it is intended to build on the line of junction of the said lands a wall wholly on our land.</v>
      </c>
      <c r="AP2" s="190" t="str">
        <f aca="true">IF(OFFSET(INDIRECT(A11),55,0,1,1)="","",OFFSET(INDIRECT(A11),55,0,1,1))</f>
        <v>Section 1(2), Section 1(5)</v>
      </c>
      <c r="AQ2" s="190" t="str">
        <f aca="true">IF(OFFSET(INDIRECT(A11),55,4,1,1)="","",OFFSET(INDIRECT(A11),55,4,1,1))</f>
        <v/>
      </c>
      <c r="AR2" s="190" t="str">
        <f aca="true">IF(OFFSET(INDIRECT(A11),58,0,1,1)="","",OFFSET(INDIRECT(A11),58,0,1,1))</f>
        <v>Construction of a retaining party wall located astride the Line of Junction to the rear of the property.</v>
      </c>
      <c r="AS2" s="190" t="str">
        <f aca="true">IF(OFFSET(INDIRECT(A11),59,0,1,1)="","",OFFSET(INDIRECT(A11),59,0,1,1))</f>
        <v>Construction of a retaining wall for the front lightwell adjacent to the Line of Junction and built wholly on the Building Owners' land.</v>
      </c>
      <c r="AU2" s="190" t="str">
        <f aca="true">IF(OFFSET(INDIRECT(A11),63,3,1,1)="","",OFFSET(INDIRECT(A11),63,3,1,1))</f>
        <v>Section 2(2)(a, f, g, j, k, n)</v>
      </c>
      <c r="AV2" s="190" t="str">
        <f aca="true">IF(OFFSET(INDIRECT(A11),64,0,1,1)="","",OFFSET(INDIRECT(A11),64,0,1,1))</f>
        <v>Underpinning of the party wall and/or party fence wall with reinforced special foundations.</v>
      </c>
      <c r="AW2" s="190" t="str">
        <f aca="true">IF(OFFSET(INDIRECT(A11),65,0,1,1)="","",OFFSET(INDIRECT(A11),65,0,1,1))</f>
        <v>Underpinning of the party wall and/or party fence wall with mass concrete foundations.</v>
      </c>
      <c r="AX2" s="190" t="str">
        <f aca="true">IF(OFFSET(INDIRECT(A11),66,0,1,1)="","",OFFSET(INDIRECT(A11),66,0,1,1))</f>
        <v>Cut back existing corbelled footings on Building Owners side where required.</v>
      </c>
      <c r="AY2" s="190" t="str">
        <f aca="true">IF(OFFSET(INDIRECT(A11),67,0,1,1)="","",OFFSET(INDIRECT(A11),67,0,1,1))</f>
        <v>Cut pockets into the party wall &amp; build in the end of steel beams, which will be supported by padstones or spreader plates with no cutting in or construction beyond the midpoint of the wall.</v>
      </c>
      <c r="AZ2" s="190" t="str">
        <f aca="true">IF(OFFSET(INDIRECT(A11),68,0,1,1)="","",OFFSET(INDIRECT(A11),68,0,1,1))</f>
        <v>Chase into the party wall to receive steel column(s), to a depth no greater than 100mm and subject to providing sound insulation to the party wall to no lesser extent than is provided by the existing construction.</v>
      </c>
      <c r="BA2" s="190" t="str">
        <f aca="true">IF(OFFSET(INDIRECT(A11),69,0,1,1)="","",OFFSET(INDIRECT(A11),69,0,1,1))</f>
        <v>Affix steel column to party wall.</v>
      </c>
      <c r="BB2" s="190" t="str">
        <f aca="true">IF(OFFSET(INDIRECT(A11),70,0,1,1)="","",OFFSET(INDIRECT(A11),70,0,1,1))</f>
        <v>Remove, using hand tools only, chimney breast(s) as shown on plans, cutting back no further than the face of the party wall, and making good brickwork.  Provide temporary and permanent supports to retained breast(s) above.</v>
      </c>
      <c r="BC2" s="190" t="str">
        <f aca="true">IF(OFFSET(INDIRECT(A11),71,0,1,1)="","",OFFSET(INDIRECT(A11),71,0,1,1))</f>
        <v>Cut back any projections from party wall to facilitate works where required.</v>
      </c>
      <c r="BD2" s="190" t="str">
        <f aca="true">IF(OFFSET(INDIRECT(A11),72,0,1,1)="","",OFFSET(INDIRECT(A11),72,0,1,1))</f>
        <v>Cut into the party wall to install fixings &amp; flashings where required.</v>
      </c>
      <c r="BE2" s="190" t="str">
        <f aca="true">IF(OFFSET(INDIRECT(A11),73,0,1,1)="","",OFFSET(INDIRECT(A11),73,0,1,1))</f>
        <v>Temporarily expose the party wall during construction and maintain weatherproofing at all times.</v>
      </c>
      <c r="BF2" s="190" t="str">
        <f aca="true">IF(OFFSET(INDIRECT(A11),74,0,1,1)="","",OFFSET(INDIRECT(A11),74,0,1,1))</f>
        <v>Demolish existing party fence wall and rebuild as party wall.</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IS</v>
      </c>
      <c r="BM2" s="190" t="str">
        <f aca="true">IF(OFFSET(INDIRECT(A11),83,5,1,1)="","",OFFSET(INDIRECT(A11),83,5,1,1))</f>
        <v>Section 6(1)</v>
      </c>
      <c r="BN2" s="190" t="str">
        <f aca="true">IF(OFFSET(INDIRECT(A11),84,0,1,1)="","",OFFSET(INDIRECT(A11),84,0,1,1))</f>
        <v>Excavations and associated groundworks as shown in the accompanying plans to a depth of approximately 1,950mm below ground level, the final depth of which will be determined by the Building Control Officer.</v>
      </c>
      <c r="BO2" s="192" t="str">
        <f aca="true">IF(OFFSET(INDIRECT(A11),90,0,1,1)="","",OFFSET(INDIRECT(A11),90,0,1,1))</f>
        <v/>
      </c>
      <c r="BP2" s="192"/>
      <c r="BQ2" s="192" t="str">
        <f aca="true">IF(OFFSET(INDIRECT(A10),52,18,1,1)="","",OFFSET(INDIRECT(A10),52,18,1,1))</f>
        <v>Section 1(2), Section 1(5), Section 2(2)(a, f, g, j, k, n), Section 6(1), </v>
      </c>
      <c r="BR2" s="192"/>
      <c r="BS2" s="190" t="str">
        <f aca="false">Data!$H$11</f>
        <v>neighbours</v>
      </c>
      <c r="BT2" s="190" t="str">
        <f aca="false">Data!$J$11</f>
        <v>Building Owners'</v>
      </c>
      <c r="BU2" s="190" t="str">
        <f aca="true">IF(OFFSET(INDIRECT(A10),1,9,1,1)="","",OFFSET(INDIRECT(A10),1,9,1,1))</f>
        <v>Adjoining Owners'</v>
      </c>
      <c r="BW2" s="190" t="str">
        <f aca="false">Data!$D$10</f>
        <v>owners</v>
      </c>
      <c r="BX2" s="190" t="str">
        <f aca="true">IF(OFFSET(INDIRECT(A10),0,3,1,1)="","",OFFSET(INDIRECT(A10),0,3,1,1))</f>
        <v>owners</v>
      </c>
      <c r="BY2" s="190" t="str">
        <f aca="true">IF(OFFSET(INDIRECT(A10),1,14,1,1)="","",OFFSET(INDIRECT(A10),1,14,1,1))</f>
        <v>are</v>
      </c>
      <c r="BZ2" s="190" t="str">
        <f aca="false">Data!$J$10</f>
        <v>choose</v>
      </c>
      <c r="CA2" s="190" t="str">
        <f aca="false">Data!$K$10</f>
        <v>exercise</v>
      </c>
      <c r="CB2" s="190" t="str">
        <f aca="false">Data!$L$10</f>
        <v>require</v>
      </c>
      <c r="CC2" s="190" t="str">
        <f aca="true">IF(OFFSET(INDIRECT(A11),99,0,1,1)="","",OFFSET(INDIRECT(A11),99,0,1,1))</f>
        <v>Party Wall Matters - 107 &amp; 105 Rosebery Road, London, N10 2LD</v>
      </c>
      <c r="CE2" s="190" t="str">
        <f aca="true">IF(OFFSET(INDIRECT(A10),0,9,1,1)="","",OFFSET(INDIRECT(A10),0,9,1,1))</f>
        <v>choose</v>
      </c>
      <c r="CF2" s="190" t="str">
        <f aca="true">IF(OFFSET(INDIRECT(A10),0,10,1,1)="","",OFFSET(INDIRECT(A10),0,10,1,1))</f>
        <v>exercise</v>
      </c>
      <c r="CG2" s="190" t="str">
        <f aca="true">IF(OFFSET(INDIRECT(A10),0,11,1,1)="","",OFFSET(INDIRECT(A10),0,11,1,1))</f>
        <v>require</v>
      </c>
      <c r="CH2" s="191" t="n">
        <f aca="true">IF(OFFSET(INDIRECT(A11),8,6,1,1)="","",OFFSET(INDIRECT(A11),8,6,1,1))</f>
        <v>44226</v>
      </c>
      <c r="CI2" s="191" t="n">
        <f aca="true">IF(OFFSET(INDIRECT(A11),-16,11,1,1)="","",OFFSET(INDIRECT(A11),-16,11,1,1))</f>
        <v>44214</v>
      </c>
      <c r="CJ2" s="190" t="str">
        <f aca="true">IF(OFFSET(INDIRECT(A10),0,13,1,1)="","",OFFSET(INDIRECT(A10),0,13,1,1))</f>
        <v>we</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Mr. and Mrs. Cartwright</v>
      </c>
      <c r="DX2" s="190" t="str">
        <f aca="true">IF(OFFSET(INDIRECT(A11),40,3,1,1)="","",OFFSET(INDIRECT(A11),40,3,1,1))</f>
        <v>jpp@stanleystrong.co.uk</v>
      </c>
      <c r="DY2" s="190" t="str">
        <f aca="true">IF(OFFSET(INDIRECT(A11),42,6,1,1)="","",OFFSET(INDIRECT(A11),42,6,1,1))</f>
        <v/>
      </c>
      <c r="DZ2" s="190" t="str">
        <f aca="false">Data!$P$19</f>
        <v>Mr. and Mrs. Michaels</v>
      </c>
      <c r="EB2" s="190" t="str">
        <f aca="true">IF(OFFSET(INDIRECT(A11),305,3,1,1)="","",OFFSET(INDIRECT(A11),305,3,1,1))</f>
        <v>Matthew Giles Architects</v>
      </c>
      <c r="EC2" s="190" t="str">
        <f aca="true">IF(OFFSET(INDIRECT(A11),306,3,1,1)="","",OFFSET(INDIRECT(A11),306,3,1,1))</f>
        <v/>
      </c>
      <c r="ED2" s="190" t="str">
        <f aca="true">IF(OFFSET(INDIRECT(A11),337,0,1,1)="","",OFFSET(INDIRECT(A11),337,0,1,1))</f>
        <v>20-1112-001, 20-1112-009, 20-1112-010, 20-1112-011, 20-1112-012, 20-1112-013, 20-1112-014, 20-1112-020, 20-1112-021, 20-1112-022, 20-1112-030, 20-1112-109/B, 20-1112-110/B, 20-1112-111/T1, 20-1112-112/T1, 20-1112-113/T1, 20-1112-114/T1, 20-1112-120, 20-1112-121, 20-1112-122, 20-1112-130, 20-1112-131, 20-1112-132, 20-1112-133</v>
      </c>
      <c r="EE2" s="190" t="str">
        <f aca="true">IF(OFFSET(INDIRECT(A12),29,22,1,1)="","",OFFSET(INDIRECT(A12),29,22,1,1))</f>
        <v/>
      </c>
      <c r="EF2" s="190" t="str">
        <f aca="true">IF(OFFSET(INDIRECT(A12),53,22,1,1)="","",OFFSET(INDIRECT(A12),53,22,1,1))</f>
        <v/>
      </c>
      <c r="EG2" s="190" t="str">
        <f aca="true">IF(OFFSET(INDIRECT(A11),341,0,1,1)="","",OFFSET(INDIRECT(A11),341,0,1,1))</f>
        <v>20-1112-001
20-1112-009
20-1112-010
20-1112-011
20-1112-012
20-1112-013
20-1112-014
20-1112-020
20-1112-021
20-1112-022
20-1112-030</v>
      </c>
      <c r="EH2" s="190" t="str">
        <f aca="true">IF(OFFSET(INDIRECT(A11),341,2,1,1)="","",OFFSET(INDIRECT(A11),341,2,1,1))</f>
        <v>
</v>
      </c>
      <c r="EI2" s="190" t="str">
        <f aca="true">IF(OFFSET(INDIRECT(A11),341,4,1,1)="","",OFFSET(INDIRECT(A11),341,4,1,1))</f>
        <v>20-1112-109/B
20-1112-110/B
20-1112-111/T1
20-1112-112/T1
20-1112-113/T1
20-1112-114/T1
20-1112-120
20-1112-121
20-1112-122
20-1112-130
20-1112-131
20-1112-132
20-1112-133</v>
      </c>
      <c r="EJ2" s="190" t="str">
        <f aca="true">IF(OFFSET(INDIRECT(A11),336,6,1,1)="","",OFFSET(INDIRECT(A11),336,6,1,1))</f>
        <v>MBP/8052/001/C1, MBP/8052/002/C1, MBP/8052/101/C2, MBP/8052/102/C2, MBP/8052/103/C2, MBP/8052/110/C1, MBP/8052/111/T1, MBP/8052/140/C1</v>
      </c>
      <c r="EK2" s="190" t="str">
        <f aca="true">IF(OFFSET(INDIRECT(A11),341,6,1,1)="","",OFFSET(INDIRECT(A11),341,6,1,1))</f>
        <v>MBP/8052/001/C1
MBP/8052/002/C1
MBP/8052/101/C2
MBP/8052/102/C2
MBP/8052/103/C2
MBP/8052/110/C1
MBP/8052/111/T1
MBP/8052/140/C1</v>
      </c>
      <c r="EN2" s="190" t="str">
        <f aca="true">IF(OFFSET(INDIRECT(A10),40,21,1,1)="","",OFFSET(INDIRECT(A10),40,21,1,1))</f>
        <v/>
      </c>
      <c r="EP2" s="190" t="str">
        <f aca="true">IF(OFFSET(INDIRECT(A10),41,21,1,1)="","",OFFSET(INDIRECT(A10),41,21,1,1))</f>
        <v/>
      </c>
      <c r="ER2" s="190" t="str">
        <f aca="true">IF(OFFSET(INDIRECT(A10),42,21,1,1)="","",OFFSET(INDIRECT(A10),42,21,1,1))</f>
        <v/>
      </c>
    </row>
    <row r="4" customFormat="false" ht="14.6" hidden="false" customHeight="false" outlineLevel="0" collapsed="false">
      <c r="A4" s="186" t="s">
        <v>602</v>
      </c>
      <c r="B4" s="186" t="s">
        <v>603</v>
      </c>
      <c r="C4" s="186" t="s">
        <v>18</v>
      </c>
      <c r="D4" s="186" t="s">
        <v>604</v>
      </c>
      <c r="E4" s="186" t="s">
        <v>605</v>
      </c>
      <c r="F4" s="186" t="s">
        <v>606</v>
      </c>
      <c r="G4" s="186" t="s">
        <v>607</v>
      </c>
      <c r="H4" s="186" t="s">
        <v>608</v>
      </c>
      <c r="I4" s="186" t="s">
        <v>609</v>
      </c>
      <c r="J4" s="186" t="s">
        <v>610</v>
      </c>
      <c r="K4" s="186" t="s">
        <v>611</v>
      </c>
      <c r="L4" s="186" t="s">
        <v>612</v>
      </c>
      <c r="M4" s="193" t="s">
        <v>613</v>
      </c>
      <c r="N4" s="193" t="s">
        <v>614</v>
      </c>
      <c r="O4" s="189" t="n">
        <v>42005</v>
      </c>
      <c r="P4" s="0" t="s">
        <v>615</v>
      </c>
      <c r="Q4" s="0" t="s">
        <v>604</v>
      </c>
      <c r="R4" s="0" t="s">
        <v>605</v>
      </c>
      <c r="S4" s="0" t="s">
        <v>606</v>
      </c>
      <c r="T4" s="0" t="s">
        <v>607</v>
      </c>
      <c r="U4" s="0" t="s">
        <v>608</v>
      </c>
      <c r="V4" s="0" t="s">
        <v>609</v>
      </c>
      <c r="W4" s="0" t="s">
        <v>616</v>
      </c>
      <c r="X4" s="0" t="s">
        <v>617</v>
      </c>
      <c r="Y4" s="0" t="s">
        <v>618</v>
      </c>
      <c r="Z4" s="0" t="s">
        <v>619</v>
      </c>
      <c r="AC4" s="0" t="s">
        <v>295</v>
      </c>
      <c r="AE4" s="0" t="s">
        <v>620</v>
      </c>
      <c r="AF4" s="0" t="s">
        <v>621</v>
      </c>
      <c r="AG4" s="0" t="s">
        <v>610</v>
      </c>
      <c r="AH4" s="0" t="s">
        <v>617</v>
      </c>
      <c r="AI4" s="0" t="s">
        <v>622</v>
      </c>
      <c r="AK4" s="0" t="s">
        <v>616</v>
      </c>
      <c r="AL4" s="0" t="s">
        <v>623</v>
      </c>
      <c r="AM4" s="0" t="s">
        <v>624</v>
      </c>
      <c r="AN4" s="0" t="s">
        <v>618</v>
      </c>
      <c r="AO4" s="194" t="s">
        <v>625</v>
      </c>
      <c r="AP4" s="0" t="s">
        <v>367</v>
      </c>
      <c r="AQ4" s="0" t="s">
        <v>330</v>
      </c>
      <c r="AR4" s="0" t="s">
        <v>626</v>
      </c>
      <c r="AS4" s="0" t="s">
        <v>136</v>
      </c>
      <c r="AU4" s="0" t="s">
        <v>627</v>
      </c>
      <c r="AV4" s="0" t="s">
        <v>628</v>
      </c>
      <c r="AW4" s="0" t="s">
        <v>120</v>
      </c>
      <c r="AX4" s="0" t="s">
        <v>157</v>
      </c>
      <c r="AY4" s="0" t="s">
        <v>159</v>
      </c>
      <c r="AZ4" s="0" t="s">
        <v>629</v>
      </c>
      <c r="BA4" s="0" t="s">
        <v>630</v>
      </c>
      <c r="BB4" s="0" t="s">
        <v>631</v>
      </c>
      <c r="BC4" s="0" t="s">
        <v>632</v>
      </c>
      <c r="BD4" s="0" t="s">
        <v>633</v>
      </c>
      <c r="BL4" s="0" t="s">
        <v>131</v>
      </c>
      <c r="BM4" s="0" t="s">
        <v>130</v>
      </c>
      <c r="BN4" s="0" t="s">
        <v>634</v>
      </c>
      <c r="BO4" s="0" t="s">
        <v>151</v>
      </c>
      <c r="BS4" s="0" t="s">
        <v>635</v>
      </c>
      <c r="BT4" s="0" t="s">
        <v>636</v>
      </c>
      <c r="BU4" s="0" t="s">
        <v>637</v>
      </c>
      <c r="BW4" s="0" t="s">
        <v>638</v>
      </c>
      <c r="BX4" s="0" t="s">
        <v>638</v>
      </c>
      <c r="BZ4" s="0" t="s">
        <v>639</v>
      </c>
      <c r="CA4" s="0" t="s">
        <v>640</v>
      </c>
      <c r="CB4" s="0" t="s">
        <v>641</v>
      </c>
      <c r="CC4" s="0" t="s">
        <v>642</v>
      </c>
      <c r="CE4" s="0" t="s">
        <v>639</v>
      </c>
      <c r="CF4" s="0" t="s">
        <v>640</v>
      </c>
      <c r="CG4" s="0" t="s">
        <v>641</v>
      </c>
      <c r="CH4" s="189" t="n">
        <v>42018</v>
      </c>
      <c r="CI4" s="189" t="n">
        <v>42005</v>
      </c>
      <c r="CJ4" s="0" t="s">
        <v>616</v>
      </c>
      <c r="CK4" s="0" t="s">
        <v>643</v>
      </c>
      <c r="CL4" s="0" t="s">
        <v>363</v>
      </c>
      <c r="CM4" s="0" t="s">
        <v>644</v>
      </c>
      <c r="CP4" s="0" t="s">
        <v>645</v>
      </c>
      <c r="CQ4" s="0" t="s">
        <v>644</v>
      </c>
      <c r="CT4" s="0" t="n">
        <f aca="false">FALSE()</f>
        <v>0</v>
      </c>
      <c r="DF4" s="0" t="s">
        <v>167</v>
      </c>
      <c r="DG4" s="0" t="s">
        <v>168</v>
      </c>
      <c r="DH4" s="0" t="s">
        <v>169</v>
      </c>
      <c r="DI4" s="0" t="s">
        <v>646</v>
      </c>
      <c r="DN4" s="0" t="s">
        <v>647</v>
      </c>
      <c r="DO4" s="0" t="s">
        <v>648</v>
      </c>
      <c r="DP4" s="0" t="s">
        <v>649</v>
      </c>
      <c r="DQ4" s="194" t="s">
        <v>650</v>
      </c>
      <c r="DR4" s="0" t="s">
        <v>645</v>
      </c>
      <c r="DS4" s="0" t="s">
        <v>22</v>
      </c>
      <c r="DV4" s="0" t="s">
        <v>651</v>
      </c>
      <c r="DW4" s="0" t="s">
        <v>652</v>
      </c>
      <c r="DX4" s="0" t="n">
        <v>0</v>
      </c>
      <c r="DY4" s="0" t="n">
        <v>0</v>
      </c>
      <c r="DZ4" s="0" t="s">
        <v>651</v>
      </c>
      <c r="EB4" s="0" t="s">
        <v>232</v>
      </c>
      <c r="EC4" s="0" t="s">
        <v>234</v>
      </c>
      <c r="EG4" s="194" t="s">
        <v>653</v>
      </c>
      <c r="EH4" s="194" t="s">
        <v>653</v>
      </c>
      <c r="EI4" s="194" t="s">
        <v>654</v>
      </c>
      <c r="EK4" s="194" t="s">
        <v>654</v>
      </c>
    </row>
    <row r="5" s="80" customFormat="true" ht="14.6" hidden="false" customHeight="false" outlineLevel="0" collapsed="false">
      <c r="O5" s="82"/>
      <c r="CH5" s="82"/>
      <c r="CI5" s="82"/>
    </row>
    <row r="6" s="80" customFormat="true" ht="14.6" hidden="false" customHeight="false" outlineLevel="0" collapsed="false">
      <c r="A6" s="80" t="s">
        <v>655</v>
      </c>
      <c r="B6" s="80" t="s">
        <v>656</v>
      </c>
      <c r="O6" s="82"/>
      <c r="BB6" s="80" t="s">
        <v>655</v>
      </c>
      <c r="BC6" s="80" t="s">
        <v>656</v>
      </c>
      <c r="CH6" s="82"/>
      <c r="CI6" s="82"/>
      <c r="EE6" s="80" t="s">
        <v>655</v>
      </c>
      <c r="EF6" s="80" t="s">
        <v>656</v>
      </c>
    </row>
    <row r="7" s="80" customFormat="true" ht="14.6" hidden="false" customHeight="false" outlineLevel="0" collapsed="false">
      <c r="A7" s="195" t="s">
        <v>657</v>
      </c>
      <c r="B7" s="80" t="n">
        <v>10</v>
      </c>
      <c r="N7" s="83"/>
      <c r="O7" s="82"/>
      <c r="BB7" s="195" t="s">
        <v>658</v>
      </c>
      <c r="BC7" s="80" t="n">
        <v>19</v>
      </c>
      <c r="CH7" s="82"/>
      <c r="CI7" s="82"/>
      <c r="EE7" s="195" t="s">
        <v>658</v>
      </c>
      <c r="EF7" s="80" t="n">
        <v>19</v>
      </c>
    </row>
    <row r="8" s="80" customFormat="true" ht="14.6" hidden="false" customHeight="false" outlineLevel="0" collapsed="false">
      <c r="A8" s="195" t="s">
        <v>659</v>
      </c>
      <c r="B8" s="196" t="n">
        <v>12</v>
      </c>
      <c r="C8" s="82"/>
      <c r="D8" s="82"/>
      <c r="E8" s="82"/>
      <c r="F8" s="82"/>
      <c r="G8" s="82"/>
      <c r="I8" s="82"/>
      <c r="O8" s="82"/>
      <c r="BB8" s="195" t="s">
        <v>660</v>
      </c>
      <c r="BC8" s="196" t="n">
        <v>96</v>
      </c>
      <c r="BD8" s="82"/>
      <c r="BE8" s="82"/>
      <c r="BF8" s="82"/>
      <c r="BG8" s="82"/>
      <c r="BH8" s="82"/>
      <c r="BI8" s="82"/>
      <c r="BJ8" s="82"/>
      <c r="BK8" s="82"/>
      <c r="BL8" s="82"/>
      <c r="BM8" s="82"/>
      <c r="BN8" s="82"/>
      <c r="CH8" s="82"/>
      <c r="CI8" s="82"/>
      <c r="EE8" s="195" t="s">
        <v>660</v>
      </c>
      <c r="EF8" s="196" t="n">
        <v>59</v>
      </c>
      <c r="EG8" s="82"/>
      <c r="EH8" s="82"/>
      <c r="EI8" s="82"/>
      <c r="EJ8" s="82"/>
      <c r="EK8" s="82"/>
    </row>
    <row r="9" s="80" customFormat="true" ht="14.6" hidden="false" customHeight="false" outlineLevel="0" collapsed="false">
      <c r="I9" s="82"/>
      <c r="O9" s="82"/>
      <c r="CH9" s="82"/>
      <c r="CI9" s="82"/>
      <c r="EN9" s="195"/>
    </row>
    <row r="10" s="80" customFormat="true" ht="14.6" hidden="false" customHeight="false" outlineLevel="0" collapsed="false">
      <c r="A10" s="197" t="s">
        <v>661</v>
      </c>
      <c r="I10" s="82"/>
      <c r="O10" s="82"/>
      <c r="BB10" s="197" t="s">
        <v>661</v>
      </c>
      <c r="CH10" s="82"/>
      <c r="CI10" s="82"/>
      <c r="EE10" s="197" t="s">
        <v>661</v>
      </c>
      <c r="EN10" s="195"/>
      <c r="EO10" s="196"/>
      <c r="EP10" s="82"/>
    </row>
    <row r="11" s="80" customFormat="true" ht="14.6" hidden="false" customHeight="false" outlineLevel="0" collapsed="false">
      <c r="A11" s="197" t="s">
        <v>362</v>
      </c>
      <c r="I11" s="82"/>
      <c r="O11" s="82"/>
      <c r="BB11" s="197" t="s">
        <v>362</v>
      </c>
      <c r="CH11" s="82"/>
      <c r="CI11" s="82"/>
      <c r="EE11" s="197" t="s">
        <v>362</v>
      </c>
    </row>
    <row r="12" s="80" customFormat="true" ht="14.6" hidden="false" customHeight="false" outlineLevel="0" collapsed="false">
      <c r="A12" s="197" t="s">
        <v>662</v>
      </c>
      <c r="O12" s="82"/>
      <c r="BB12" s="197" t="s">
        <v>662</v>
      </c>
      <c r="CH12" s="82"/>
      <c r="CI12" s="82"/>
      <c r="EE12" s="197" t="s">
        <v>662</v>
      </c>
    </row>
    <row r="13" s="80" customFormat="true" ht="14.6" hidden="false" customHeight="false" outlineLevel="0" collapsed="false">
      <c r="A13" s="197" t="s">
        <v>663</v>
      </c>
      <c r="B13" s="80" t="s">
        <v>656</v>
      </c>
      <c r="C13" s="80" t="s">
        <v>655</v>
      </c>
      <c r="O13" s="82"/>
      <c r="BC13" s="80" t="s">
        <v>656</v>
      </c>
      <c r="BD13" s="80" t="s">
        <v>655</v>
      </c>
      <c r="CH13" s="82"/>
      <c r="CI13" s="82"/>
      <c r="EF13" s="80" t="s">
        <v>656</v>
      </c>
      <c r="EG13" s="80" t="s">
        <v>655</v>
      </c>
    </row>
    <row r="14" s="80" customFormat="true" ht="14.6" hidden="false" customHeight="false" outlineLevel="0" collapsed="false">
      <c r="B14" s="80" t="n">
        <f aca="false">B7</f>
        <v>10</v>
      </c>
      <c r="C14" s="80" t="n">
        <f aca="false">IF(A7="a",1,IF(A7="b",2,IF(A7="c",3,IF(A7="d",4,IF(A7="e",5,IF(A7="f",6,IF(A7="g",7,IF(A7="h",8,IF(A7="I",9,IF(A7="j",10,IF(A7="k",11,IF(A7="l",12,IF(A7="m",13,IF(A7="n",14,IF(A7="o",15,IF(A7="p",16,IF(A7="q",17,IF(A7="r",18,IF(A7="s",19,IF(A7="t",20,IF(A7="u",21,IF(A7="v",22,IF(A7="w",23,IF(A7="x",24,IF(A7="y",25,IF(A7="z",26,))))))))))))))))))))))))))</f>
        <v>1</v>
      </c>
      <c r="G14" s="80" t="s">
        <v>657</v>
      </c>
      <c r="H14" s="80" t="n">
        <v>1</v>
      </c>
      <c r="O14" s="82"/>
      <c r="BC14" s="80" t="n">
        <f aca="false">BC7</f>
        <v>19</v>
      </c>
      <c r="BD14" s="80" t="n">
        <f aca="false">IF(BB7="a",1,IF(BB7="b",2,IF(BB7="c",3,IF(BB7="d",4,IF(BB7="e",5,IF(BB7="f",6,IF(BB7="g",7,IF(BB7="h",8,IF(BB7="I",9,IF(BB7="j",10,IF(BB7="k",11,IF(BB7="l",12,IF(BB7="m",13,IF(BB7="n",14,IF(BB7="o",15,IF(BB7="p",16,IF(BB7="q",17,IF(BB7="r",18,IF(BB7="s",19,IF(BB7="t",20,IF(BB7="u",21,IF(BB7="v",22,IF(BB7="w",23,IF(BB7="x",24,IF(BB7="y",25,IF(BB7="z",26,))))))))))))))))))))))))))</f>
        <v>2</v>
      </c>
      <c r="BN14" s="80" t="s">
        <v>657</v>
      </c>
      <c r="BO14" s="80" t="n">
        <v>1</v>
      </c>
      <c r="CH14" s="82"/>
      <c r="CI14" s="82"/>
      <c r="EF14" s="80" t="n">
        <f aca="false">EF7</f>
        <v>19</v>
      </c>
      <c r="EG14" s="80" t="n">
        <f aca="false">IF(EE7="a",1,IF(EE7="b",2,IF(EE7="c",3,IF(EE7="d",4,IF(EE7="e",5,IF(EE7="f",6,IF(EE7="g",7,IF(EE7="h",8,IF(EE7="I",9,IF(EE7="j",10,IF(EE7="k",11,IF(EE7="l",12,IF(EE7="m",13,IF(EE7="n",14,IF(EE7="o",15,IF(EE7="p",16,IF(EE7="q",17,IF(EE7="r",18,IF(EE7="s",19,IF(EE7="t",20,IF(EE7="u",21,IF(EE7="v",22,IF(EE7="w",23,IF(EE7="x",24,IF(EE7="y",25,IF(EE7="z",26,))))))))))))))))))))))))))</f>
        <v>2</v>
      </c>
      <c r="EK14" s="80" t="s">
        <v>657</v>
      </c>
      <c r="EL14" s="80" t="n">
        <v>1</v>
      </c>
    </row>
    <row r="15" s="80" customFormat="true" ht="14.6" hidden="false" customHeight="false" outlineLevel="0" collapsed="false">
      <c r="B15" s="196" t="n">
        <f aca="false">B8</f>
        <v>12</v>
      </c>
      <c r="C15" s="80" t="n">
        <f aca="false">IF(A8="a",1,IF(A8="b",2,IF(A8="c",3,IF(A8="d",4,IF(A8="e",5,IF(A8="f",6,IF(A8="g",7,IF(A8="h",8,IF(A8="I",9,IF(A8="j",10,IF(A8="k",11,IF(A8="l",12,IF(A8="m",13,IF(A8="n",14,IF(A8="o",15,IF(A8="p",16,IF(A8="q",17,IF(A8="r",18,IF(A8="s",19,IF(A8="t",20,IF(A8="u",21,IF(A8="v",22,IF(A8="w",23,IF(A8="x",24,IF(A8="y",25,IF(A8="z",26,))))))))))))))))))))))))))</f>
        <v>7</v>
      </c>
      <c r="G15" s="80" t="s">
        <v>658</v>
      </c>
      <c r="H15" s="80" t="n">
        <v>2</v>
      </c>
      <c r="O15" s="82"/>
      <c r="BC15" s="196" t="n">
        <f aca="false">BC8</f>
        <v>96</v>
      </c>
      <c r="BD15" s="80" t="n">
        <f aca="false">IF(BB8="a",1,IF(BB8="b",2,IF(BB8="c",3,IF(BB8="d",4,IF(BB8="e",5,IF(BB8="f",6,IF(BB8="g",7,IF(BB8="h",8,IF(BB8="I",9,IF(BB8="j",10,IF(BB8="k",11,IF(BB8="l",12,IF(BB8="m",13,IF(BB8="n",14,IF(BB8="o",15,IF(BB8="p",16,IF(BB8="q",17,IF(BB8="r",18,IF(BB8="s",19,IF(BB8="t",20,IF(BB8="u",21,IF(BB8="v",22,IF(BB8="w",23,IF(BB8="x",24,IF(BB8="y",25,IF(BB8="z",26,))))))))))))))))))))))))))</f>
        <v>5</v>
      </c>
      <c r="BN15" s="80" t="s">
        <v>658</v>
      </c>
      <c r="BO15" s="80" t="n">
        <v>2</v>
      </c>
      <c r="CH15" s="82"/>
      <c r="CI15" s="82"/>
      <c r="EF15" s="196" t="n">
        <f aca="false">EF8</f>
        <v>59</v>
      </c>
      <c r="EG15" s="80" t="n">
        <f aca="false">IF(EE8="a",1,IF(EE8="b",2,IF(EE8="c",3,IF(EE8="d",4,IF(EE8="e",5,IF(EE8="f",6,IF(EE8="g",7,IF(EE8="h",8,IF(EE8="I",9,IF(EE8="j",10,IF(EE8="k",11,IF(EE8="l",12,IF(EE8="m",13,IF(EE8="n",14,IF(EE8="o",15,IF(EE8="p",16,IF(EE8="q",17,IF(EE8="r",18,IF(EE8="s",19,IF(EE8="t",20,IF(EE8="u",21,IF(EE8="v",22,IF(EE8="w",23,IF(EE8="x",24,IF(EE8="y",25,IF(EE8="z",26,))))))))))))))))))))))))))</f>
        <v>5</v>
      </c>
      <c r="EK15" s="80" t="s">
        <v>658</v>
      </c>
      <c r="EL15" s="80" t="n">
        <v>2</v>
      </c>
    </row>
    <row r="16" s="80" customFormat="true" ht="14.6" hidden="false" customHeight="false" outlineLevel="0" collapsed="false">
      <c r="G16" s="80" t="s">
        <v>664</v>
      </c>
      <c r="H16" s="80" t="n">
        <v>3</v>
      </c>
      <c r="I16" s="83"/>
      <c r="M16" s="83"/>
      <c r="O16" s="82"/>
      <c r="BN16" s="80" t="s">
        <v>664</v>
      </c>
      <c r="BO16" s="80" t="n">
        <v>3</v>
      </c>
      <c r="CH16" s="82"/>
      <c r="CI16" s="82"/>
      <c r="EK16" s="80" t="s">
        <v>664</v>
      </c>
      <c r="EL16" s="80" t="n">
        <v>3</v>
      </c>
    </row>
    <row r="17" s="80" customFormat="true" ht="14.6" hidden="false" customHeight="false" outlineLevel="0" collapsed="false">
      <c r="B17" s="198" t="n">
        <f aca="false">B15-B14</f>
        <v>2</v>
      </c>
      <c r="C17" s="199" t="n">
        <f aca="false">C15-C14</f>
        <v>6</v>
      </c>
      <c r="G17" s="80" t="s">
        <v>665</v>
      </c>
      <c r="H17" s="80" t="n">
        <v>4</v>
      </c>
      <c r="N17" s="83"/>
      <c r="O17" s="82"/>
      <c r="BC17" s="198" t="n">
        <f aca="false">BC15-BC14</f>
        <v>77</v>
      </c>
      <c r="BD17" s="199" t="n">
        <f aca="false">BD15-BD14</f>
        <v>3</v>
      </c>
      <c r="BE17" s="199"/>
      <c r="BF17" s="199"/>
      <c r="BG17" s="199"/>
      <c r="BH17" s="199"/>
      <c r="BI17" s="199"/>
      <c r="BJ17" s="199"/>
      <c r="BN17" s="80" t="s">
        <v>665</v>
      </c>
      <c r="BO17" s="80" t="n">
        <v>4</v>
      </c>
      <c r="CH17" s="82"/>
      <c r="CI17" s="82"/>
      <c r="EF17" s="198" t="n">
        <f aca="false">EF15-EF14</f>
        <v>40</v>
      </c>
      <c r="EG17" s="199" t="n">
        <f aca="false">EG15-EG14</f>
        <v>3</v>
      </c>
      <c r="EK17" s="80" t="s">
        <v>665</v>
      </c>
      <c r="EL17" s="80" t="n">
        <v>4</v>
      </c>
      <c r="EO17" s="196"/>
    </row>
    <row r="18" s="80" customFormat="true" ht="14.6" hidden="false" customHeight="false" outlineLevel="0" collapsed="false">
      <c r="G18" s="80" t="s">
        <v>660</v>
      </c>
      <c r="H18" s="80" t="n">
        <v>5</v>
      </c>
      <c r="I18" s="82"/>
      <c r="O18" s="82"/>
      <c r="BN18" s="80" t="s">
        <v>660</v>
      </c>
      <c r="BO18" s="80" t="n">
        <v>5</v>
      </c>
      <c r="CH18" s="82"/>
      <c r="CI18" s="82"/>
      <c r="EK18" s="80" t="s">
        <v>660</v>
      </c>
      <c r="EL18" s="80" t="n">
        <v>5</v>
      </c>
    </row>
    <row r="19" s="80" customFormat="true" ht="14.6" hidden="false" customHeight="false" outlineLevel="0" collapsed="false">
      <c r="G19" s="80" t="s">
        <v>666</v>
      </c>
      <c r="H19" s="80" t="n">
        <v>6</v>
      </c>
      <c r="I19" s="82"/>
      <c r="O19" s="82"/>
      <c r="BN19" s="80" t="s">
        <v>666</v>
      </c>
      <c r="BO19" s="80" t="n">
        <v>6</v>
      </c>
      <c r="CH19" s="82"/>
      <c r="CI19" s="82"/>
      <c r="EK19" s="80" t="s">
        <v>666</v>
      </c>
      <c r="EL19" s="80" t="n">
        <v>6</v>
      </c>
    </row>
    <row r="20" s="80" customFormat="true" ht="14.6" hidden="false" customHeight="false" outlineLevel="0" collapsed="false">
      <c r="G20" s="80" t="s">
        <v>659</v>
      </c>
      <c r="H20" s="80" t="n">
        <v>7</v>
      </c>
      <c r="I20" s="82"/>
      <c r="O20" s="82"/>
      <c r="BN20" s="80" t="s">
        <v>659</v>
      </c>
      <c r="BO20" s="80" t="n">
        <v>7</v>
      </c>
      <c r="CH20" s="82"/>
      <c r="CI20" s="82"/>
      <c r="EK20" s="80" t="s">
        <v>659</v>
      </c>
      <c r="EL20" s="80" t="n">
        <v>7</v>
      </c>
    </row>
    <row r="21" s="80" customFormat="true" ht="14.6" hidden="false" customHeight="false" outlineLevel="0" collapsed="false">
      <c r="G21" s="80" t="s">
        <v>667</v>
      </c>
      <c r="H21" s="80" t="n">
        <v>8</v>
      </c>
      <c r="I21" s="82"/>
      <c r="O21" s="82"/>
      <c r="BN21" s="80" t="s">
        <v>667</v>
      </c>
      <c r="BO21" s="80" t="n">
        <v>8</v>
      </c>
      <c r="CH21" s="82"/>
      <c r="CI21" s="82"/>
      <c r="EK21" s="80" t="s">
        <v>667</v>
      </c>
      <c r="EL21" s="80" t="n">
        <v>8</v>
      </c>
    </row>
    <row r="22" s="80" customFormat="true" ht="14.6" hidden="false" customHeight="false" outlineLevel="0" collapsed="false">
      <c r="G22" s="80" t="s">
        <v>668</v>
      </c>
      <c r="H22" s="80" t="n">
        <v>9</v>
      </c>
      <c r="I22" s="82"/>
      <c r="O22" s="82"/>
      <c r="BN22" s="80" t="s">
        <v>668</v>
      </c>
      <c r="BO22" s="80" t="n">
        <v>9</v>
      </c>
      <c r="CH22" s="82"/>
      <c r="CI22" s="82"/>
      <c r="EK22" s="80" t="s">
        <v>668</v>
      </c>
      <c r="EL22" s="80" t="n">
        <v>9</v>
      </c>
    </row>
    <row r="23" s="80" customFormat="true" ht="14.6" hidden="false" customHeight="false" outlineLevel="0" collapsed="false">
      <c r="G23" s="80" t="s">
        <v>669</v>
      </c>
      <c r="H23" s="80" t="n">
        <v>10</v>
      </c>
      <c r="I23" s="82"/>
      <c r="O23" s="82"/>
      <c r="BN23" s="80" t="s">
        <v>669</v>
      </c>
      <c r="BO23" s="80" t="n">
        <v>10</v>
      </c>
      <c r="CH23" s="82"/>
      <c r="CI23" s="82"/>
      <c r="EK23" s="80" t="s">
        <v>669</v>
      </c>
      <c r="EL23" s="80" t="n">
        <v>10</v>
      </c>
    </row>
    <row r="24" s="80" customFormat="true" ht="14.6" hidden="false" customHeight="false" outlineLevel="0" collapsed="false">
      <c r="G24" s="80" t="s">
        <v>670</v>
      </c>
      <c r="H24" s="80" t="n">
        <v>11</v>
      </c>
      <c r="I24" s="82"/>
      <c r="O24" s="82"/>
      <c r="BN24" s="80" t="s">
        <v>670</v>
      </c>
      <c r="BO24" s="80" t="n">
        <v>11</v>
      </c>
      <c r="CH24" s="82"/>
      <c r="CI24" s="82"/>
      <c r="EK24" s="80" t="s">
        <v>670</v>
      </c>
      <c r="EL24" s="80" t="n">
        <v>11</v>
      </c>
    </row>
    <row r="25" s="80" customFormat="true" ht="14.6" hidden="false" customHeight="false" outlineLevel="0" collapsed="false">
      <c r="G25" s="80" t="s">
        <v>671</v>
      </c>
      <c r="H25" s="80" t="n">
        <v>12</v>
      </c>
      <c r="I25" s="82"/>
      <c r="O25" s="82"/>
      <c r="BN25" s="80" t="s">
        <v>671</v>
      </c>
      <c r="BO25" s="80" t="n">
        <v>12</v>
      </c>
      <c r="CH25" s="82"/>
      <c r="CI25" s="82"/>
      <c r="EK25" s="80" t="s">
        <v>671</v>
      </c>
      <c r="EL25" s="80" t="n">
        <v>12</v>
      </c>
    </row>
    <row r="26" s="80" customFormat="true" ht="14.6" hidden="false" customHeight="false" outlineLevel="0" collapsed="false">
      <c r="G26" s="80" t="s">
        <v>672</v>
      </c>
      <c r="H26" s="80" t="n">
        <v>13</v>
      </c>
      <c r="I26" s="82"/>
      <c r="O26" s="82"/>
      <c r="BN26" s="80" t="s">
        <v>672</v>
      </c>
      <c r="BO26" s="80" t="n">
        <v>13</v>
      </c>
      <c r="CH26" s="82"/>
      <c r="CI26" s="82"/>
      <c r="EK26" s="80" t="s">
        <v>672</v>
      </c>
      <c r="EL26" s="80" t="n">
        <v>13</v>
      </c>
    </row>
    <row r="27" s="80" customFormat="true" ht="14.6" hidden="false" customHeight="false" outlineLevel="0" collapsed="false">
      <c r="G27" s="80" t="s">
        <v>673</v>
      </c>
      <c r="H27" s="80" t="n">
        <v>14</v>
      </c>
      <c r="I27" s="82"/>
      <c r="O27" s="82"/>
      <c r="BN27" s="80" t="s">
        <v>673</v>
      </c>
      <c r="BO27" s="80" t="n">
        <v>14</v>
      </c>
      <c r="CH27" s="82"/>
      <c r="CI27" s="82"/>
      <c r="EK27" s="80" t="s">
        <v>673</v>
      </c>
      <c r="EL27" s="80" t="n">
        <v>14</v>
      </c>
    </row>
    <row r="28" s="80" customFormat="true" ht="14.6" hidden="false" customHeight="false" outlineLevel="0" collapsed="false">
      <c r="G28" s="80" t="s">
        <v>674</v>
      </c>
      <c r="H28" s="80" t="n">
        <v>15</v>
      </c>
      <c r="I28" s="82"/>
      <c r="O28" s="82"/>
      <c r="BN28" s="80" t="s">
        <v>674</v>
      </c>
      <c r="BO28" s="80" t="n">
        <v>15</v>
      </c>
      <c r="CH28" s="82"/>
      <c r="CI28" s="82"/>
      <c r="EK28" s="80" t="s">
        <v>674</v>
      </c>
      <c r="EL28" s="80" t="n">
        <v>15</v>
      </c>
    </row>
    <row r="29" s="80" customFormat="true" ht="14.6" hidden="false" customHeight="false" outlineLevel="0" collapsed="false">
      <c r="G29" s="80" t="s">
        <v>675</v>
      </c>
      <c r="H29" s="80" t="n">
        <v>16</v>
      </c>
      <c r="O29" s="82"/>
      <c r="BN29" s="80" t="s">
        <v>675</v>
      </c>
      <c r="BO29" s="80" t="n">
        <v>16</v>
      </c>
      <c r="CH29" s="82"/>
      <c r="CI29" s="82"/>
      <c r="EK29" s="80" t="s">
        <v>675</v>
      </c>
      <c r="EL29" s="80" t="n">
        <v>16</v>
      </c>
    </row>
    <row r="30" s="80" customFormat="true" ht="14.6" hidden="false" customHeight="false" outlineLevel="0" collapsed="false">
      <c r="G30" s="80" t="s">
        <v>676</v>
      </c>
      <c r="H30" s="80" t="n">
        <v>17</v>
      </c>
      <c r="O30" s="82"/>
      <c r="BN30" s="80" t="s">
        <v>676</v>
      </c>
      <c r="BO30" s="80" t="n">
        <v>17</v>
      </c>
      <c r="CH30" s="82"/>
      <c r="CI30" s="82"/>
      <c r="EK30" s="80" t="s">
        <v>676</v>
      </c>
      <c r="EL30" s="80" t="n">
        <v>17</v>
      </c>
    </row>
    <row r="31" s="80" customFormat="true" ht="14.6" hidden="false" customHeight="false" outlineLevel="0" collapsed="false">
      <c r="G31" s="80" t="s">
        <v>677</v>
      </c>
      <c r="H31" s="80" t="n">
        <v>18</v>
      </c>
      <c r="O31" s="82"/>
      <c r="BN31" s="80" t="s">
        <v>677</v>
      </c>
      <c r="BO31" s="80" t="n">
        <v>18</v>
      </c>
      <c r="CH31" s="82"/>
      <c r="CI31" s="82"/>
      <c r="EK31" s="80" t="s">
        <v>677</v>
      </c>
      <c r="EL31" s="80" t="n">
        <v>18</v>
      </c>
    </row>
    <row r="32" s="80" customFormat="true" ht="14.6" hidden="false" customHeight="false" outlineLevel="0" collapsed="false">
      <c r="G32" s="80" t="s">
        <v>678</v>
      </c>
      <c r="H32" s="80" t="n">
        <v>19</v>
      </c>
      <c r="O32" s="82"/>
      <c r="BN32" s="80" t="s">
        <v>678</v>
      </c>
      <c r="BO32" s="80" t="n">
        <v>19</v>
      </c>
      <c r="CH32" s="82"/>
      <c r="CI32" s="82"/>
      <c r="EK32" s="80" t="s">
        <v>678</v>
      </c>
      <c r="EL32" s="80" t="n">
        <v>19</v>
      </c>
    </row>
    <row r="33" s="80" customFormat="true" ht="14.6" hidden="false" customHeight="false" outlineLevel="0" collapsed="false">
      <c r="G33" s="80" t="s">
        <v>679</v>
      </c>
      <c r="H33" s="80" t="n">
        <v>20</v>
      </c>
      <c r="I33" s="83"/>
      <c r="M33" s="83"/>
      <c r="O33" s="82"/>
      <c r="BN33" s="80" t="s">
        <v>679</v>
      </c>
      <c r="BO33" s="80" t="n">
        <v>20</v>
      </c>
      <c r="CH33" s="82"/>
      <c r="CI33" s="82"/>
      <c r="EK33" s="80" t="s">
        <v>679</v>
      </c>
      <c r="EL33" s="80" t="n">
        <v>20</v>
      </c>
    </row>
    <row r="34" s="80" customFormat="true" ht="14.6" hidden="false" customHeight="false" outlineLevel="0" collapsed="false">
      <c r="G34" s="80" t="s">
        <v>680</v>
      </c>
      <c r="H34" s="80" t="n">
        <v>21</v>
      </c>
      <c r="N34" s="83"/>
      <c r="O34" s="82"/>
      <c r="BN34" s="80" t="s">
        <v>680</v>
      </c>
      <c r="BO34" s="80" t="n">
        <v>21</v>
      </c>
      <c r="CH34" s="82"/>
      <c r="CI34" s="82"/>
      <c r="EK34" s="80" t="s">
        <v>680</v>
      </c>
      <c r="EL34" s="80" t="n">
        <v>21</v>
      </c>
    </row>
    <row r="35" s="80" customFormat="true" ht="14.6" hidden="false" customHeight="false" outlineLevel="0" collapsed="false">
      <c r="G35" s="80" t="s">
        <v>681</v>
      </c>
      <c r="H35" s="80" t="n">
        <v>22</v>
      </c>
      <c r="I35" s="82"/>
      <c r="O35" s="82"/>
      <c r="BN35" s="80" t="s">
        <v>681</v>
      </c>
      <c r="BO35" s="80" t="n">
        <v>22</v>
      </c>
      <c r="CH35" s="82"/>
      <c r="CI35" s="82"/>
      <c r="EK35" s="80" t="s">
        <v>681</v>
      </c>
      <c r="EL35" s="80" t="n">
        <v>22</v>
      </c>
    </row>
    <row r="36" s="80" customFormat="true" ht="14.6" hidden="false" customHeight="false" outlineLevel="0" collapsed="false">
      <c r="G36" s="80" t="s">
        <v>682</v>
      </c>
      <c r="H36" s="80" t="n">
        <v>23</v>
      </c>
      <c r="I36" s="82"/>
      <c r="O36" s="82"/>
      <c r="BN36" s="80" t="s">
        <v>682</v>
      </c>
      <c r="BO36" s="80" t="n">
        <v>23</v>
      </c>
      <c r="CH36" s="82"/>
      <c r="CI36" s="82"/>
      <c r="EK36" s="80" t="s">
        <v>682</v>
      </c>
      <c r="EL36" s="80" t="n">
        <v>23</v>
      </c>
    </row>
    <row r="37" s="80" customFormat="true" ht="14.6" hidden="false" customHeight="false" outlineLevel="0" collapsed="false">
      <c r="G37" s="80" t="s">
        <v>683</v>
      </c>
      <c r="H37" s="80" t="n">
        <v>24</v>
      </c>
      <c r="I37" s="82"/>
      <c r="O37" s="82"/>
      <c r="BN37" s="80" t="s">
        <v>683</v>
      </c>
      <c r="BO37" s="80" t="n">
        <v>24</v>
      </c>
      <c r="CH37" s="82"/>
      <c r="CI37" s="82"/>
      <c r="EK37" s="80" t="s">
        <v>683</v>
      </c>
      <c r="EL37" s="80" t="n">
        <v>24</v>
      </c>
    </row>
    <row r="38" s="80" customFormat="true" ht="14.6" hidden="false" customHeight="false" outlineLevel="0" collapsed="false">
      <c r="G38" s="80" t="s">
        <v>684</v>
      </c>
      <c r="H38" s="80" t="n">
        <v>25</v>
      </c>
      <c r="I38" s="82"/>
      <c r="O38" s="82"/>
      <c r="BN38" s="80" t="s">
        <v>684</v>
      </c>
      <c r="BO38" s="80" t="n">
        <v>25</v>
      </c>
      <c r="CH38" s="82"/>
      <c r="CI38" s="82"/>
      <c r="EK38" s="80" t="s">
        <v>684</v>
      </c>
      <c r="EL38" s="80" t="n">
        <v>25</v>
      </c>
    </row>
    <row r="39" s="80" customFormat="true" ht="14.6" hidden="false" customHeight="false" outlineLevel="0" collapsed="false">
      <c r="G39" s="80" t="s">
        <v>685</v>
      </c>
      <c r="H39" s="80" t="n">
        <v>26</v>
      </c>
      <c r="I39" s="82"/>
      <c r="O39" s="82"/>
      <c r="BN39" s="80" t="s">
        <v>685</v>
      </c>
      <c r="BO39" s="80" t="n">
        <v>26</v>
      </c>
      <c r="CH39" s="82"/>
      <c r="CI39" s="82"/>
      <c r="EK39" s="80" t="s">
        <v>685</v>
      </c>
      <c r="EL39" s="80" t="n">
        <v>26</v>
      </c>
    </row>
    <row r="40" s="80" customFormat="true" ht="14.6" hidden="false" customHeight="false" outlineLevel="0" collapsed="false">
      <c r="G40" s="80" t="n">
        <f aca="false">COUNTA(G14,G39)</f>
        <v>2</v>
      </c>
      <c r="I40" s="82"/>
      <c r="O40" s="82"/>
      <c r="CH40" s="82"/>
      <c r="CI40" s="82"/>
    </row>
    <row r="41" s="80" customFormat="true" ht="14.6" hidden="false" customHeight="false" outlineLevel="0" collapsed="false">
      <c r="I41" s="82"/>
      <c r="O41" s="82"/>
      <c r="CH41" s="82"/>
      <c r="CI41" s="82"/>
    </row>
    <row r="42" s="80" customFormat="true" ht="14.6" hidden="false" customHeight="false" outlineLevel="0" collapsed="false">
      <c r="I42" s="82"/>
      <c r="O42" s="82"/>
      <c r="CH42" s="82"/>
      <c r="CI42" s="82"/>
    </row>
    <row r="43" s="80" customFormat="true" ht="14.6" hidden="false" customHeight="false" outlineLevel="0" collapsed="false">
      <c r="I43" s="82"/>
      <c r="O43" s="82"/>
      <c r="CH43" s="82"/>
      <c r="CI43" s="82"/>
    </row>
    <row r="44" s="80" customFormat="true" ht="14.6" hidden="false" customHeight="false" outlineLevel="0" collapsed="false">
      <c r="I44" s="82"/>
      <c r="O44" s="82"/>
      <c r="CH44" s="82"/>
      <c r="CI44" s="82"/>
    </row>
    <row r="45" s="80" customFormat="true" ht="14.6" hidden="false" customHeight="false" outlineLevel="0" collapsed="false">
      <c r="I45" s="82"/>
      <c r="O45" s="82"/>
      <c r="CH45" s="82"/>
      <c r="CI45" s="82"/>
    </row>
    <row r="46" s="80" customFormat="true" ht="14.6" hidden="false" customHeight="false" outlineLevel="0" collapsed="false">
      <c r="I46" s="82"/>
      <c r="O46" s="82"/>
      <c r="CH46" s="82"/>
      <c r="CI46" s="82"/>
    </row>
    <row r="47" s="80" customFormat="true" ht="14.6" hidden="false" customHeight="false" outlineLevel="0" collapsed="false">
      <c r="I47" s="82"/>
      <c r="O47" s="82"/>
      <c r="CH47" s="82"/>
      <c r="CI47" s="82"/>
    </row>
    <row r="48" s="80" customFormat="true" ht="14.6" hidden="false" customHeight="false" outlineLevel="0" collapsed="false">
      <c r="I48" s="82"/>
      <c r="O48" s="82"/>
      <c r="CH48" s="82"/>
      <c r="CI48" s="82"/>
    </row>
    <row r="49" s="80" customFormat="true" ht="14.6" hidden="false" customHeight="false" outlineLevel="0" collapsed="false">
      <c r="I49" s="82"/>
      <c r="O49" s="82"/>
      <c r="CH49" s="82"/>
      <c r="CI49" s="82"/>
    </row>
    <row r="50" s="80" customFormat="true" ht="14.6" hidden="false" customHeight="false" outlineLevel="0" collapsed="false">
      <c r="I50" s="82"/>
      <c r="O50" s="82"/>
      <c r="CH50" s="82"/>
      <c r="CI50" s="82"/>
    </row>
    <row r="51" s="80" customFormat="true" ht="14.6" hidden="false" customHeight="false" outlineLevel="0" collapsed="false">
      <c r="O51" s="82"/>
      <c r="CH51" s="82"/>
      <c r="CI51" s="82"/>
    </row>
    <row r="52" s="80" customFormat="true" ht="14.6" hidden="false" customHeight="false" outlineLevel="0" collapsed="false">
      <c r="O52" s="82"/>
      <c r="CH52" s="82"/>
      <c r="CI52" s="82"/>
    </row>
    <row r="53" s="80" customFormat="true" ht="14.6" hidden="false" customHeight="false" outlineLevel="0" collapsed="false">
      <c r="O53" s="82"/>
      <c r="CH53" s="82"/>
      <c r="CI53" s="82"/>
    </row>
    <row r="54" s="80" customFormat="true" ht="14.6" hidden="false" customHeight="false" outlineLevel="0" collapsed="false">
      <c r="O54" s="82"/>
      <c r="CH54" s="82"/>
      <c r="CI54" s="82"/>
    </row>
    <row r="55" s="80" customFormat="true" ht="14.6" hidden="false" customHeight="false" outlineLevel="0" collapsed="false">
      <c r="I55" s="83"/>
      <c r="M55" s="83"/>
      <c r="O55" s="82"/>
      <c r="CH55" s="82"/>
      <c r="CI55" s="82"/>
    </row>
    <row r="56" s="80" customFormat="true" ht="14.6" hidden="false" customHeight="false" outlineLevel="0" collapsed="false">
      <c r="N56" s="83"/>
      <c r="O56" s="82"/>
      <c r="CH56" s="82"/>
      <c r="CI56" s="82"/>
    </row>
    <row r="57" s="80" customFormat="true" ht="14.6" hidden="false" customHeight="false" outlineLevel="0" collapsed="false">
      <c r="I57" s="82"/>
      <c r="O57" s="82"/>
      <c r="CH57" s="82"/>
      <c r="CI57" s="82"/>
    </row>
    <row r="58" s="80" customFormat="true" ht="14.6" hidden="false" customHeight="false" outlineLevel="0" collapsed="false">
      <c r="I58" s="82"/>
      <c r="O58" s="82"/>
      <c r="CH58" s="82"/>
      <c r="CI58" s="82"/>
    </row>
    <row r="59" s="80" customFormat="true" ht="14.6" hidden="false" customHeight="false" outlineLevel="0" collapsed="false">
      <c r="I59" s="82"/>
      <c r="O59" s="82"/>
      <c r="CH59" s="82"/>
      <c r="CI59" s="82"/>
    </row>
    <row r="60" s="80" customFormat="true" ht="14.6" hidden="false" customHeight="false" outlineLevel="0" collapsed="false">
      <c r="I60" s="82"/>
      <c r="O60" s="82"/>
      <c r="CH60" s="82"/>
      <c r="CI60" s="82"/>
    </row>
    <row r="61" s="80" customFormat="true" ht="14.6" hidden="false" customHeight="false" outlineLevel="0" collapsed="false">
      <c r="I61" s="82"/>
      <c r="O61" s="82"/>
      <c r="CH61" s="82"/>
      <c r="CI61" s="82"/>
    </row>
    <row r="62" s="80" customFormat="true" ht="14.6" hidden="false" customHeight="false" outlineLevel="0" collapsed="false">
      <c r="I62" s="82"/>
      <c r="O62" s="82"/>
      <c r="CH62" s="82"/>
      <c r="CI62" s="82"/>
    </row>
    <row r="63" s="80" customFormat="true" ht="14.6" hidden="false" customHeight="false" outlineLevel="0" collapsed="false">
      <c r="I63" s="82"/>
      <c r="O63" s="82"/>
      <c r="CH63" s="82"/>
      <c r="CI63" s="82"/>
    </row>
    <row r="64" s="80" customFormat="true" ht="14.6" hidden="false" customHeight="false" outlineLevel="0" collapsed="false">
      <c r="I64" s="82"/>
      <c r="O64" s="82"/>
      <c r="CH64" s="82"/>
      <c r="CI64" s="82"/>
    </row>
    <row r="65" s="80" customFormat="true" ht="14.6" hidden="false" customHeight="false" outlineLevel="0" collapsed="false">
      <c r="I65" s="82"/>
      <c r="O65" s="82"/>
      <c r="CH65" s="82"/>
      <c r="CI65" s="82"/>
    </row>
    <row r="66" s="80" customFormat="true" ht="14.6" hidden="false" customHeight="false" outlineLevel="0" collapsed="false">
      <c r="I66" s="82"/>
      <c r="O66" s="82"/>
      <c r="CH66" s="82"/>
      <c r="CI66" s="82"/>
    </row>
    <row r="67" s="80" customFormat="true" ht="14.6" hidden="false" customHeight="false" outlineLevel="0" collapsed="false">
      <c r="I67" s="82"/>
      <c r="O67" s="82"/>
      <c r="CH67" s="82"/>
      <c r="CI67" s="82"/>
    </row>
    <row r="68" s="80" customFormat="true" ht="14.6" hidden="false" customHeight="false" outlineLevel="0" collapsed="false">
      <c r="I68" s="82"/>
      <c r="O68" s="82"/>
      <c r="CH68" s="82"/>
      <c r="CI68" s="82"/>
    </row>
    <row r="69" s="80" customFormat="true" ht="14.6" hidden="false" customHeight="false" outlineLevel="0" collapsed="false">
      <c r="I69" s="82"/>
      <c r="O69" s="82"/>
      <c r="CH69" s="82"/>
      <c r="CI69" s="82"/>
    </row>
    <row r="70" s="80" customFormat="true" ht="14.6" hidden="false" customHeight="false" outlineLevel="0" collapsed="false">
      <c r="I70" s="82"/>
      <c r="O70" s="82"/>
      <c r="CH70" s="82"/>
      <c r="CI70" s="82"/>
    </row>
    <row r="71" s="80" customFormat="true" ht="14.6" hidden="false" customHeight="false" outlineLevel="0" collapsed="false">
      <c r="I71" s="82"/>
      <c r="O71" s="82"/>
      <c r="CH71" s="82"/>
      <c r="CI71" s="82"/>
    </row>
    <row r="72" s="80" customFormat="true" ht="14.6" hidden="false" customHeight="false" outlineLevel="0" collapsed="false">
      <c r="I72" s="82"/>
      <c r="O72" s="82"/>
      <c r="CH72" s="82"/>
      <c r="CI72" s="82"/>
    </row>
    <row r="73" s="80" customFormat="true" ht="14.6" hidden="false" customHeight="false" outlineLevel="0" collapsed="false">
      <c r="I73" s="82"/>
      <c r="O73" s="82"/>
      <c r="CH73" s="82"/>
      <c r="CI73" s="82"/>
    </row>
    <row r="74" s="80" customFormat="true" ht="14.6" hidden="false" customHeight="false" outlineLevel="0" collapsed="false">
      <c r="I74" s="82"/>
      <c r="O74" s="82"/>
      <c r="CH74" s="82"/>
      <c r="CI74" s="82"/>
    </row>
    <row r="75" s="80" customFormat="true" ht="14.6" hidden="false" customHeight="false" outlineLevel="0" collapsed="false">
      <c r="I75" s="82"/>
      <c r="O75" s="82"/>
      <c r="CH75" s="82"/>
      <c r="CI75" s="82"/>
    </row>
    <row r="76" s="80" customFormat="true" ht="14.6" hidden="false" customHeight="false" outlineLevel="0" collapsed="false">
      <c r="O76" s="82"/>
      <c r="CH76" s="82"/>
      <c r="CI76" s="82"/>
    </row>
    <row r="77" s="80" customFormat="true" ht="14.6" hidden="false" customHeight="false" outlineLevel="0" collapsed="false">
      <c r="O77" s="82"/>
      <c r="CH77" s="82"/>
      <c r="CI77" s="82"/>
    </row>
    <row r="78" s="80" customFormat="true" ht="14.6" hidden="false" customHeight="false" outlineLevel="0" collapsed="false">
      <c r="O78" s="82"/>
      <c r="CH78" s="82"/>
      <c r="CI78" s="82"/>
    </row>
    <row r="79" s="80" customFormat="true" ht="14.6" hidden="false" customHeight="false" outlineLevel="0" collapsed="false">
      <c r="O79" s="82"/>
      <c r="CH79" s="82"/>
      <c r="CI79" s="82"/>
    </row>
    <row r="80" s="80" customFormat="true" ht="14.6" hidden="false" customHeight="false" outlineLevel="0" collapsed="false">
      <c r="I80" s="83"/>
      <c r="M80" s="83"/>
      <c r="O80" s="82"/>
      <c r="CH80" s="82"/>
      <c r="CI80" s="82"/>
    </row>
    <row r="81" s="80" customFormat="true" ht="14.6" hidden="false" customHeight="false" outlineLevel="0" collapsed="false">
      <c r="N81" s="83"/>
      <c r="O81" s="82"/>
      <c r="CH81" s="82"/>
      <c r="CI81" s="82"/>
    </row>
    <row r="82" s="80" customFormat="true" ht="14.6" hidden="false" customHeight="false" outlineLevel="0" collapsed="false">
      <c r="I82" s="82"/>
      <c r="O82" s="82"/>
      <c r="CH82" s="82"/>
      <c r="CI82" s="82"/>
    </row>
    <row r="83" s="80" customFormat="true" ht="14.6" hidden="false" customHeight="false" outlineLevel="0" collapsed="false">
      <c r="I83" s="82"/>
      <c r="O83" s="82"/>
      <c r="CH83" s="82"/>
      <c r="CI83" s="82"/>
    </row>
    <row r="84" s="80" customFormat="true" ht="14.6" hidden="false" customHeight="false" outlineLevel="0" collapsed="false">
      <c r="I84" s="82"/>
      <c r="O84" s="82"/>
      <c r="CH84" s="82"/>
      <c r="CI84" s="82"/>
    </row>
    <row r="85" s="80" customFormat="true" ht="14.6" hidden="false" customHeight="false" outlineLevel="0" collapsed="false">
      <c r="I85" s="82"/>
      <c r="O85" s="82"/>
      <c r="CH85" s="82"/>
      <c r="CI85" s="82"/>
    </row>
    <row r="86" s="80" customFormat="true" ht="14.6" hidden="false" customHeight="false" outlineLevel="0" collapsed="false">
      <c r="I86" s="82"/>
      <c r="O86" s="82"/>
      <c r="CH86" s="82"/>
      <c r="CI86" s="82"/>
    </row>
    <row r="87" s="80" customFormat="true" ht="14.6" hidden="false" customHeight="false" outlineLevel="0" collapsed="false">
      <c r="I87" s="82"/>
      <c r="O87" s="82"/>
      <c r="CH87" s="82"/>
      <c r="CI87" s="82"/>
    </row>
    <row r="88" s="80" customFormat="true" ht="14.6" hidden="false" customHeight="false" outlineLevel="0" collapsed="false">
      <c r="I88" s="82"/>
      <c r="O88" s="82"/>
      <c r="CH88" s="82"/>
      <c r="CI88" s="82"/>
    </row>
    <row r="89" s="80" customFormat="true" ht="14.6" hidden="false" customHeight="false" outlineLevel="0" collapsed="false">
      <c r="I89" s="82"/>
      <c r="O89" s="82"/>
      <c r="CH89" s="82"/>
      <c r="CI89" s="82"/>
    </row>
    <row r="90" s="80" customFormat="true" ht="14.6" hidden="false" customHeight="false" outlineLevel="0" collapsed="false">
      <c r="I90" s="82"/>
      <c r="O90" s="82"/>
      <c r="CH90" s="82"/>
      <c r="CI90" s="82"/>
    </row>
    <row r="91" s="80" customFormat="true" ht="14.6" hidden="false" customHeight="false" outlineLevel="0" collapsed="false">
      <c r="I91" s="82"/>
      <c r="O91" s="82"/>
      <c r="CH91" s="82"/>
      <c r="CI91" s="82"/>
    </row>
    <row r="92" s="80" customFormat="true" ht="14.6" hidden="false" customHeight="false" outlineLevel="0" collapsed="false">
      <c r="I92" s="82"/>
      <c r="O92" s="82"/>
      <c r="CH92" s="82"/>
      <c r="CI92" s="82"/>
    </row>
    <row r="93" s="80" customFormat="true" ht="14.6" hidden="false" customHeight="false" outlineLevel="0" collapsed="false">
      <c r="I93" s="82"/>
      <c r="O93" s="82"/>
      <c r="CH93" s="82"/>
      <c r="CI93" s="82"/>
    </row>
    <row r="94" s="80" customFormat="true" ht="14.6" hidden="false" customHeight="false" outlineLevel="0" collapsed="false">
      <c r="I94" s="82"/>
      <c r="O94" s="82"/>
      <c r="CH94" s="82"/>
      <c r="CI94" s="82"/>
    </row>
    <row r="95" s="80" customFormat="true" ht="14.6" hidden="false" customHeight="false" outlineLevel="0" collapsed="false">
      <c r="I95" s="82"/>
      <c r="O95" s="82"/>
      <c r="CH95" s="82"/>
      <c r="CI95" s="82"/>
    </row>
    <row r="96" s="80" customFormat="true" ht="14.6" hidden="false" customHeight="false" outlineLevel="0" collapsed="false">
      <c r="I96" s="82"/>
      <c r="O96" s="82"/>
      <c r="CH96" s="82"/>
      <c r="CI96" s="82"/>
    </row>
    <row r="97" s="80" customFormat="true" ht="14.6" hidden="false" customHeight="false" outlineLevel="0" collapsed="false">
      <c r="I97" s="82"/>
      <c r="O97" s="82"/>
      <c r="CH97" s="82"/>
      <c r="CI97" s="82"/>
    </row>
    <row r="98" s="80" customFormat="true" ht="14.6" hidden="false" customHeight="false" outlineLevel="0" collapsed="false">
      <c r="I98" s="82"/>
      <c r="O98" s="82"/>
      <c r="CH98" s="82"/>
      <c r="CI98" s="82"/>
    </row>
    <row r="99" s="80" customFormat="true" ht="14.6" hidden="false" customHeight="false" outlineLevel="0" collapsed="false">
      <c r="I99" s="82"/>
      <c r="O99" s="82"/>
      <c r="CH99" s="82"/>
      <c r="CI99" s="82"/>
    </row>
    <row r="100" s="80" customFormat="true" ht="14.6" hidden="false" customHeight="false" outlineLevel="0" collapsed="false">
      <c r="I100" s="82"/>
      <c r="O100" s="82"/>
      <c r="CH100" s="82"/>
      <c r="CI100" s="82"/>
    </row>
    <row r="101" s="80" customFormat="true" ht="14.6" hidden="false" customHeight="false" outlineLevel="0" collapsed="false">
      <c r="I101" s="82"/>
      <c r="O101" s="82"/>
      <c r="CH101" s="82"/>
      <c r="CI101" s="82"/>
    </row>
    <row r="102" s="80" customFormat="true" ht="14.6" hidden="false" customHeight="false" outlineLevel="0" collapsed="false">
      <c r="I102" s="82"/>
      <c r="O102" s="82"/>
      <c r="CH102" s="82"/>
      <c r="CI102" s="82"/>
    </row>
    <row r="103" s="80" customFormat="true" ht="14.6" hidden="false" customHeight="false" outlineLevel="0" collapsed="false">
      <c r="I103" s="82"/>
      <c r="O103" s="82"/>
      <c r="CH103" s="82"/>
      <c r="CI103" s="82"/>
    </row>
    <row r="104" s="80" customFormat="true" ht="14.6" hidden="false" customHeight="false" outlineLevel="0" collapsed="false">
      <c r="I104" s="82"/>
      <c r="O104" s="82"/>
      <c r="CH104" s="82"/>
      <c r="CI104" s="82"/>
    </row>
    <row r="105" s="80" customFormat="true" ht="14.6" hidden="false" customHeight="false" outlineLevel="0" collapsed="false">
      <c r="I105" s="82"/>
      <c r="M105" s="83"/>
      <c r="O105" s="82"/>
      <c r="CH105" s="82"/>
      <c r="CI105" s="82"/>
    </row>
    <row r="106" s="80" customFormat="true" ht="14.6" hidden="false" customHeight="false" outlineLevel="0" collapsed="false">
      <c r="O106" s="82"/>
      <c r="CH106" s="82"/>
      <c r="CI106" s="82"/>
    </row>
    <row r="107" s="80" customFormat="true" ht="14.6" hidden="false" customHeight="false" outlineLevel="0" collapsed="false">
      <c r="O107" s="82"/>
      <c r="CH107" s="82"/>
      <c r="CI107" s="82"/>
    </row>
    <row r="108" s="80" customFormat="true" ht="14.6" hidden="false" customHeight="false" outlineLevel="0" collapsed="false">
      <c r="O108" s="82"/>
      <c r="CH108" s="82"/>
      <c r="CI108" s="82"/>
    </row>
    <row r="109" s="80" customFormat="true" ht="14.6" hidden="false" customHeight="false" outlineLevel="0" collapsed="false">
      <c r="O109" s="82"/>
      <c r="CH109" s="82"/>
      <c r="CI109" s="82"/>
    </row>
    <row r="110" s="80" customFormat="true" ht="14.6" hidden="false" customHeight="false" outlineLevel="0" collapsed="false">
      <c r="I110" s="83"/>
      <c r="O110" s="82"/>
      <c r="CH110" s="82"/>
      <c r="CI110" s="82"/>
    </row>
    <row r="111" s="80" customFormat="true" ht="14.6" hidden="false" customHeight="false" outlineLevel="0" collapsed="false">
      <c r="O111" s="82"/>
      <c r="CH111" s="82"/>
      <c r="CI111" s="82"/>
    </row>
    <row r="112" s="80" customFormat="true" ht="14.6" hidden="false" customHeight="false" outlineLevel="0" collapsed="false">
      <c r="O112" s="82"/>
      <c r="CH112" s="82"/>
      <c r="CI112" s="82"/>
    </row>
  </sheetData>
  <dataValidations count="1">
    <dataValidation allowBlank="true" operator="between" showDropDown="false" showErrorMessage="true" showInputMessage="true" sqref="A7:A8 BB7:BB8 EE7:EE8 EN9:EN10" type="list">
      <formula1>$G$14:$G$39</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9" defaultRowHeight="14.6" zeroHeight="false" outlineLevelRow="0" outlineLevelCol="0"/>
  <cols>
    <col collapsed="false" customWidth="true" hidden="false" outlineLevel="0" max="1" min="1" style="0" width="12"/>
    <col collapsed="false" customWidth="true" hidden="false" outlineLevel="0" max="2" min="2" style="0" width="9.15"/>
    <col collapsed="false" customWidth="true" hidden="false" outlineLevel="0" max="9" min="9" style="0" width="19"/>
    <col collapsed="false" customWidth="true" hidden="false" outlineLevel="0" max="15" min="15" style="189" width="18.23"/>
    <col collapsed="false" customWidth="true" hidden="false" outlineLevel="0" max="41" min="41" style="0" width="15.15"/>
    <col collapsed="false" customWidth="true" hidden="false" outlineLevel="0" max="42" min="42" style="0" width="14.69"/>
    <col collapsed="false" customWidth="true" hidden="false" outlineLevel="0" max="77" min="77" style="189" width="15.23"/>
    <col collapsed="false" customWidth="true" hidden="false" outlineLevel="0" max="78" min="78" style="189" width="17.53"/>
    <col collapsed="false" customWidth="true" hidden="false" outlineLevel="0" max="80" min="80" style="0" width="16.69"/>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Mr. D. Echlin</v>
      </c>
      <c r="B2" s="190" t="str">
        <f aca="true">IF(OFFSET(INDIRECT(A10),7,2,1,1)="","",OFFSET(INDIRECT(A10),7,2,1,1))</f>
        <v>DAVID SHANE ECHLIN</v>
      </c>
      <c r="C2" s="190" t="str">
        <f aca="true">IF(OFFSET(INDIRECT(A10),2,2,1,1)="","",OFFSET(INDIRECT(A10),2,2,1,1))</f>
        <v>Freeholder</v>
      </c>
      <c r="D2" s="190" t="str">
        <f aca="true">IF(OFFSET(INDIRECT(A10),2,6,1,1)="","",OFFSET(INDIRECT(A10),2,6,1,1))</f>
        <v>I</v>
      </c>
      <c r="E2" s="190" t="str">
        <f aca="true">IF(OFFSET(INDIRECT(A10),2,7,1,1)="","",OFFSET(INDIRECT(A10),2,7,1,1))</f>
        <v>my</v>
      </c>
      <c r="F2" s="190" t="str">
        <f aca="true">IF(OFFSET(INDIRECT(A10),2,8,1,1)="","",OFFSET(INDIRECT(A10),2,8,1,1))</f>
        <v>his</v>
      </c>
      <c r="G2" s="190" t="str">
        <f aca="true">IF(OFFSET(INDIRECT(A10),2,9,1,1)="","",OFFSET(INDIRECT(A10),2,9,1,1))</f>
        <v>he</v>
      </c>
      <c r="H2" s="190" t="str">
        <f aca="true">IF(OFFSET(INDIRECT(A10),2,10,1,1)="","",OFFSET(INDIRECT(A10),2,10,1,1))</f>
        <v>does</v>
      </c>
      <c r="I2" s="190" t="str">
        <f aca="true">IF(OFFSET(INDIRECT(A10),2,11,1,1)="","",OFFSET(INDIRECT(A10),2,11,1,1))</f>
        <v>has</v>
      </c>
      <c r="J2" s="190" t="str">
        <f aca="true">IF(OFFSET(INDIRECT(A10),0,8,1,1)="","",OFFSET(INDIRECT(A10),0,8,1,1))</f>
        <v>him</v>
      </c>
      <c r="K2" s="190" t="str">
        <f aca="true">IF(OFFSET(INDIRECT(A10),11,8,1,1)="","",OFFSET(INDIRECT(A10),11,8,1,1))</f>
        <v>109 Rosebery Road, London, N10 2LD</v>
      </c>
      <c r="L2" s="190" t="str">
        <f aca="true">IF(OFFSET(INDIRECT(A10),23,8,1,1)="","",OFFSET(INDIRECT(A10),23,8,1,1))</f>
        <v>109 Rosebery Road, London, N10 2LD</v>
      </c>
      <c r="M2" s="190" t="str">
        <f aca="true">IF(OFFSET(INDIRECT(A10),14,8,1,1)="","",OFFSET(INDIRECT(A10),14,8,1,1))</f>
        <v>109 Rosebery Road
London
N10 2LD</v>
      </c>
      <c r="N2" s="190" t="str">
        <f aca="true">IF(OFFSET(INDIRECT(A10),26,8,1,1)="","",OFFSET(INDIRECT(A10),26,8,1,1))</f>
        <v>109 Rosebery Road
London
N10 2LD</v>
      </c>
      <c r="O2" s="191" t="n">
        <f aca="true">IF(OFFSET(INDIRECT(A11),6,6,1,1)="","",OFFSET(INDIRECT(A11),6,6,1,1))</f>
        <v>44061</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Adjoining Owner</v>
      </c>
      <c r="AF2" s="190" t="str">
        <f aca="false">Data!$A$11</f>
        <v>Building Owners</v>
      </c>
      <c r="AG2" s="190" t="str">
        <f aca="false">Data!$I$10</f>
        <v>them</v>
      </c>
      <c r="AH2" s="190" t="str">
        <f aca="true">IF(OFFSET(INDIRECT(A10),1,12,1,1)="","",OFFSET(INDIRECT(A10),1,12,1,1))</f>
        <v>me</v>
      </c>
      <c r="AI2" s="190" t="str">
        <f aca="true">IF(OFFSET(INDIRECT(A10),1,13,1,1)="","",OFFSET(INDIRECT(A10),1,13,1,1))</f>
        <v>myself</v>
      </c>
      <c r="AK2" s="190" t="str">
        <f aca="true">IF(OFFSET(INDIRECT(A10),0,13,1,1)="","",OFFSET(INDIRECT(A10),0,13,1,1))</f>
        <v>I</v>
      </c>
      <c r="AL2" s="190" t="str">
        <f aca="true">IF(OFFSET(INDIRECT(A10),2,12,1,1)="","",OFFSET(INDIRECT(A10),2,12,1,1))</f>
        <v>I am/am not</v>
      </c>
      <c r="AM2" s="190" t="str">
        <f aca="true">IF(OFFSET(INDIRECT(A10),2,13,1,1)="","",OFFSET(INDIRECT(A10),2,13,1,1))</f>
        <v>am/am not</v>
      </c>
      <c r="AN2" s="190" t="str">
        <f aca="true">IF(OFFSET(INDIRECT(A10),0,12,1,1)="","",OFFSET(INDIRECT(A10),0,12,1,1))</f>
        <v>am</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IS NOT</v>
      </c>
      <c r="BM2" s="190" t="str">
        <f aca="true">IF(OFFSET(INDIRECT(A11),83,5,1,1)="","",OFFSET(INDIRECT(A11),83,5,1,1))</f>
        <v>Section 6(1)</v>
      </c>
      <c r="BN2" s="190" t="str">
        <f aca="true">IF(OFFSET(INDIRECT(A11),84,0,1,1)="","",OFFSET(INDIRECT(A11),84,0,1,1))</f>
        <v>Excavations and associated groundworks as shown in the accompanying plans to a depth of approximately 1,950mm below ground level, the final depth of which will be determined by the Building Control Officer.</v>
      </c>
      <c r="BO2" s="192" t="str">
        <f aca="true">IF(OFFSET(INDIRECT(A11),90,0,1,1)="","",OFFSET(INDIRECT(A11),90,0,1,1))</f>
        <v/>
      </c>
      <c r="BP2" s="192"/>
      <c r="BQ2" s="192" t="str">
        <f aca="true">IF(OFFSET(INDIRECT(A10),52,18,1,1)="","",OFFSET(INDIRECT(A10),52,18,1,1))</f>
        <v>Section 6(1), </v>
      </c>
      <c r="BR2" s="192"/>
      <c r="BS2" s="190" t="str">
        <f aca="false">Data!$H$11</f>
        <v>neighbours</v>
      </c>
      <c r="BT2" s="190" t="str">
        <f aca="false">Data!$J$11</f>
        <v>Building Owners'</v>
      </c>
      <c r="BU2" s="190" t="str">
        <f aca="true">IF(OFFSET(INDIRECT(A10),1,9,1,1)="","",OFFSET(INDIRECT(A10),1,9,1,1))</f>
        <v>Adjoining Owner's</v>
      </c>
      <c r="BW2" s="190" t="str">
        <f aca="false">Data!$D$10</f>
        <v>owners</v>
      </c>
      <c r="BX2" s="190" t="str">
        <f aca="true">IF(OFFSET(INDIRECT(A10),0,3,1,1)="","",OFFSET(INDIRECT(A10),0,3,1,1))</f>
        <v>owner</v>
      </c>
      <c r="BY2" s="190" t="str">
        <f aca="true">IF(OFFSET(INDIRECT(A10),1,14,1,1)="","",OFFSET(INDIRECT(A10),1,14,1,1))</f>
        <v>is</v>
      </c>
      <c r="BZ2" s="190" t="str">
        <f aca="false">Data!$J$10</f>
        <v>choose</v>
      </c>
      <c r="CA2" s="190" t="str">
        <f aca="false">Data!$K$10</f>
        <v>exercise</v>
      </c>
      <c r="CB2" s="190" t="str">
        <f aca="false">Data!$L$10</f>
        <v>require</v>
      </c>
      <c r="CC2" s="190" t="str">
        <f aca="true">IF(OFFSET(INDIRECT(A11),99,0,1,1)="","",OFFSET(INDIRECT(A11),99,0,1,1))</f>
        <v>Party Wall Matters - 107 &amp; 109 Rosebery Road, London, N10 2LD</v>
      </c>
      <c r="CE2" s="190" t="str">
        <f aca="true">IF(OFFSET(INDIRECT(A10),0,9,1,1)="","",OFFSET(INDIRECT(A10),0,9,1,1))</f>
        <v>chooses</v>
      </c>
      <c r="CF2" s="190" t="str">
        <f aca="true">IF(OFFSET(INDIRECT(A10),0,10,1,1)="","",OFFSET(INDIRECT(A10),0,10,1,1))</f>
        <v>exercises</v>
      </c>
      <c r="CG2" s="190" t="str">
        <f aca="true">IF(OFFSET(INDIRECT(A10),0,11,1,1)="","",OFFSET(INDIRECT(A10),0,11,1,1))</f>
        <v>requires</v>
      </c>
      <c r="CH2" s="191" t="n">
        <f aca="true">IF(OFFSET(INDIRECT(A11),8,6,1,1)="","",OFFSET(INDIRECT(A11),8,6,1,1))</f>
        <v>44226</v>
      </c>
      <c r="CI2" s="191" t="str">
        <f aca="true">IF(OFFSET(INDIRECT(A11),-16,11,1,1)="","",OFFSET(INDIRECT(A11),-16,11,1,1))</f>
        <v/>
      </c>
      <c r="CJ2" s="190" t="str">
        <f aca="true">IF(OFFSET(INDIRECT(A10),0,13,1,1)="","",OFFSET(INDIRECT(A10),0,13,1,1))</f>
        <v>I</v>
      </c>
      <c r="CK2" s="190" t="e">
        <f aca="true">LEFT(CELL("filename"),FIND("[",CELL("filename"),1)-1)</f>
        <v>#VALUE!</v>
      </c>
      <c r="CL2" s="190" t="e">
        <f aca="true">MID(CELL("filename",A1),FIND("]",CELL("filename",A1))+1,256)</f>
        <v>#VALUE!</v>
      </c>
      <c r="CM2" s="190" t="str">
        <f aca="true">IF(OFFSET(INDIRECT(A10),1,24,1,1)="","",OFFSET(INDIRECT(A10),1,24,1,1))</f>
        <v>Mr. Jean-Pierre Panchaud  MRICS FFPWS</v>
      </c>
      <c r="CN2" s="190" t="str">
        <f aca="true">IF(OFFSET(INDIRECT(A10),2,26,1,1)="","",OFFSET(INDIRECT(A10),2,26,1,1))</f>
        <v>Stanley &amp; Strong, 352-356 Battersea Park Road, London, SW11 3BY</v>
      </c>
      <c r="CO2" s="190" t="str">
        <f aca="true">IF(OFFSET(INDIRECT(A10),10,18,1,1)="","",OFFSET(INDIRECT(A10),10,18,1,1))</f>
        <v>Stanley &amp; Strong
352-356 Battersea Park Road
London
SW11 3BY</v>
      </c>
      <c r="CP2" s="190" t="str">
        <f aca="true">IF(OFFSET(INDIRECT(A10),0,20,1,1)="","",OFFSET(INDIRECT(A10),0,20,1,1))</f>
        <v>his</v>
      </c>
      <c r="CQ2" s="190" t="str">
        <f aca="true">IF(OFFSET(INDIRECT(A10),6,24,1,1)="","",OFFSET(INDIRECT(A10),6,24,1,1))</f>
        <v>Mr. Stephen Cook BSc MRICS MFPWS</v>
      </c>
      <c r="CR2" s="190" t="str">
        <f aca="true">IF(OFFSET(INDIRECT(A10),7,26,1,1)="","",OFFSET(INDIRECT(A10),7,26,1,1))</f>
        <v>Cook Steed Associates Limited, 177 Battersea High Street, London, SW11 3JS</v>
      </c>
      <c r="CS2" s="190" t="str">
        <f aca="true">IF(OFFSET(INDIRECT(A10),10,22,1,1)="","",OFFSET(INDIRECT(A10),10,22,1,1))</f>
        <v>Cook Steed Associates Limited
177 Battersea High Street
London
SW11 3JS</v>
      </c>
      <c r="CT2" s="190" t="str">
        <f aca="true">IF(OFFSET(INDIRECT(A10),5,20,1,1)="","",OFFSET(INDIRECT(A10),5,20,1,1))</f>
        <v>his</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Jean-Pierre</v>
      </c>
      <c r="DU2" s="190" t="str">
        <f aca="true">IF(OFFSET(INDIRECT(A10),6,19,1,1)="","",OFFSET(INDIRECT(A10),6,19,1,1))</f>
        <v>Stephen</v>
      </c>
      <c r="DV2" s="190" t="str">
        <f aca="false">Data!$P$18</f>
        <v>Mr. and Mrs. Michaels</v>
      </c>
      <c r="DW2" s="190" t="str">
        <f aca="true">IF(OFFSET(INDIRECT(A10),8,15,1,1)="","",OFFSET(INDIRECT(A10),8,15,1,1))</f>
        <v>Mr. Echlin</v>
      </c>
      <c r="DX2" s="190" t="str">
        <f aca="true">IF(OFFSET(INDIRECT(A11),40,3,1,1)="","",OFFSET(INDIRECT(A11),40,3,1,1))</f>
        <v/>
      </c>
      <c r="DY2" s="190" t="str">
        <f aca="true">IF(OFFSET(INDIRECT(A11),42,6,1,1)="","",OFFSET(INDIRECT(A11),42,6,1,1))</f>
        <v> 020 8396 6180</v>
      </c>
      <c r="DZ2" s="190" t="str">
        <f aca="false">Data!$P$19</f>
        <v>Mr. and Mrs. Michaels</v>
      </c>
      <c r="EB2" s="190" t="str">
        <f aca="true">IF(OFFSET(INDIRECT(A11),305,3,1,1)="","",OFFSET(INDIRECT(A11),305,3,1,1))</f>
        <v>Matthew Giles Architects</v>
      </c>
      <c r="EC2" s="190" t="str">
        <f aca="true">IF(OFFSET(INDIRECT(A11),306,3,1,1)="","",OFFSET(INDIRECT(A11),306,3,1,1))</f>
        <v/>
      </c>
      <c r="ED2" s="190" t="str">
        <f aca="true">IF(OFFSET(INDIRECT(A11),337,0,1,1)="","",OFFSET(INDIRECT(A11),337,0,1,1))</f>
        <v>20-1112-001, 20-1112-009, 20-1112-010, 20-1112-011, 20-1112-012, 20-1112-013, 20-1112-014, 20-1112-020, 20-1112-021, 20-1112-022, 20-1112-030, 20-1112-109/B, 20-1112-110/B, 20-1112-111/T1, 20-1112-112/T1, 20-1112-113/T1, 20-1112-114/T1, 20-1112-120, 20-1112-121, 20-1112-122, 20-1112-130, 20-1112-131, 20-1112-132, 20-1112-133</v>
      </c>
      <c r="EE2" s="190" t="str">
        <f aca="true">IF(OFFSET(INDIRECT(A12),29,22,1,1)="","",OFFSET(INDIRECT(A12),29,22,1,1))</f>
        <v/>
      </c>
      <c r="EF2" s="190" t="str">
        <f aca="true">IF(OFFSET(INDIRECT(A12),53,22,1,1)="","",OFFSET(INDIRECT(A12),53,22,1,1))</f>
        <v/>
      </c>
      <c r="EG2" s="190" t="str">
        <f aca="true">IF(OFFSET(INDIRECT(A11),341,0,1,1)="","",OFFSET(INDIRECT(A11),341,0,1,1))</f>
        <v>20-1112-001
20-1112-009
20-1112-010
20-1112-011
20-1112-012
20-1112-013
20-1112-014
20-1112-020
20-1112-021
20-1112-022
20-1112-030</v>
      </c>
      <c r="EH2" s="190" t="str">
        <f aca="true">IF(OFFSET(INDIRECT(A11),341,2,1,1)="","",OFFSET(INDIRECT(A11),341,2,1,1))</f>
        <v>
</v>
      </c>
      <c r="EI2" s="190" t="str">
        <f aca="true">IF(OFFSET(INDIRECT(A11),341,4,1,1)="","",OFFSET(INDIRECT(A11),341,4,1,1))</f>
        <v>20-1112-109/B
20-1112-110/B
20-1112-111/T1
20-1112-112/T1
20-1112-113/T1
20-1112-114/T1
20-1112-120
20-1112-121
20-1112-122
20-1112-130
20-1112-131
20-1112-132
20-1112-133</v>
      </c>
      <c r="EJ2" s="190" t="str">
        <f aca="true">IF(OFFSET(INDIRECT(A11),336,6,1,1)="","",OFFSET(INDIRECT(A11),336,6,1,1))</f>
        <v>MBP/8052/001/C1, MBP/8052/002/C1, MBP/8052/101/C2, MBP/8052/102/C2, MBP/8052/103/C2, MBP/8052/110/C1, MBP/8052/111/T1, MBP/8052/140/C1</v>
      </c>
      <c r="EK2" s="190" t="str">
        <f aca="true">IF(OFFSET(INDIRECT(A11),341,6,1,1)="","",OFFSET(INDIRECT(A11),341,6,1,1))</f>
        <v>MBP/8052/001/C1
MBP/8052/002/C1
MBP/8052/101/C2
MBP/8052/102/C2
MBP/8052/103/C2
MBP/8052/110/C1
MBP/8052/111/T1
MBP/8052/140/C1</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
      </c>
    </row>
    <row r="4" s="186" customFormat="true" ht="14.6" hidden="false" customHeight="false" outlineLevel="0" collapsed="false">
      <c r="O4" s="189" t="n">
        <v>42005</v>
      </c>
      <c r="BY4" s="189" t="n">
        <v>42018</v>
      </c>
      <c r="BZ4" s="189" t="n">
        <v>42005</v>
      </c>
    </row>
    <row r="5" s="80" customFormat="true" ht="14.6" hidden="false" customHeight="false" outlineLevel="0" collapsed="false">
      <c r="O5" s="82"/>
      <c r="BY5" s="82"/>
      <c r="BZ5" s="82"/>
    </row>
    <row r="6" s="80" customFormat="true" ht="14.6" hidden="false" customHeight="false" outlineLevel="0" collapsed="false">
      <c r="A6" s="80" t="str">
        <f aca="true">IF(OFFSET(INDIRECT(A10),8,2,1,1)="","",OFFSET(INDIRECT(A10),8,2,1,1))</f>
        <v>Mr. D. Echlin</v>
      </c>
      <c r="O6" s="82"/>
      <c r="BY6" s="82"/>
      <c r="BZ6" s="82"/>
    </row>
    <row r="7" s="80" customFormat="true" ht="14.6" hidden="false" customHeight="false" outlineLevel="0" collapsed="false">
      <c r="N7" s="83"/>
      <c r="O7" s="82"/>
      <c r="BY7" s="82"/>
      <c r="BZ7" s="82"/>
    </row>
    <row r="8" s="80" customFormat="true" ht="14.6" hidden="false" customHeight="false" outlineLevel="0" collapsed="false">
      <c r="A8" s="82"/>
      <c r="B8" s="82"/>
      <c r="C8" s="82"/>
      <c r="D8" s="82"/>
      <c r="E8" s="82"/>
      <c r="F8" s="82"/>
      <c r="G8" s="82"/>
      <c r="I8" s="82"/>
      <c r="O8" s="82"/>
      <c r="BY8" s="82"/>
      <c r="BZ8" s="82"/>
    </row>
    <row r="9" s="80" customFormat="true" ht="14.6" hidden="false" customHeight="false" outlineLevel="0" collapsed="false">
      <c r="I9" s="82"/>
      <c r="O9" s="82"/>
      <c r="BY9" s="82"/>
      <c r="BZ9" s="82"/>
    </row>
    <row r="10" s="80" customFormat="true" ht="14.6" hidden="false" customHeight="false" outlineLevel="0" collapsed="false">
      <c r="A10" s="200" t="s">
        <v>686</v>
      </c>
      <c r="I10" s="82"/>
      <c r="O10" s="82"/>
      <c r="BY10" s="82"/>
      <c r="BZ10" s="82"/>
    </row>
    <row r="11" s="80" customFormat="true" ht="14.6" hidden="false" customHeight="false" outlineLevel="0" collapsed="false">
      <c r="A11" s="197" t="s">
        <v>376</v>
      </c>
      <c r="I11" s="82"/>
      <c r="O11" s="82"/>
      <c r="BY11" s="82"/>
      <c r="BZ11" s="82"/>
    </row>
    <row r="12" s="80" customFormat="true" ht="14.6" hidden="false" customHeight="false" outlineLevel="0" collapsed="false">
      <c r="A12" s="197" t="s">
        <v>662</v>
      </c>
      <c r="O12" s="82"/>
      <c r="BY12" s="82"/>
      <c r="BZ12" s="82"/>
    </row>
    <row r="13" s="80" customFormat="true" ht="14.6" hidden="false" customHeight="false" outlineLevel="0" collapsed="false">
      <c r="O13" s="82"/>
      <c r="BY13" s="82"/>
      <c r="BZ13" s="82"/>
    </row>
    <row r="14" s="80" customFormat="true" ht="14.6" hidden="false" customHeight="false" outlineLevel="0" collapsed="false">
      <c r="O14" s="82"/>
      <c r="BY14" s="82"/>
      <c r="BZ14" s="82"/>
    </row>
    <row r="15" s="80" customFormat="true" ht="14.6" hidden="false" customHeight="false" outlineLevel="0" collapsed="false">
      <c r="O15" s="82"/>
      <c r="BY15" s="82"/>
      <c r="BZ15" s="82"/>
    </row>
    <row r="16" s="80" customFormat="true" ht="14.6" hidden="false" customHeight="false" outlineLevel="0" collapsed="false">
      <c r="I16" s="83"/>
      <c r="M16" s="83"/>
      <c r="O16" s="82"/>
      <c r="BY16" s="82"/>
      <c r="BZ16" s="82"/>
    </row>
    <row r="17" s="80" customFormat="true" ht="14.6" hidden="false" customHeight="false" outlineLevel="0" collapsed="false">
      <c r="N17" s="83"/>
      <c r="O17" s="82"/>
      <c r="BY17" s="82"/>
      <c r="BZ17" s="82"/>
    </row>
    <row r="18" s="80" customFormat="true" ht="14.6" hidden="false" customHeight="false" outlineLevel="0" collapsed="false">
      <c r="I18" s="82"/>
      <c r="O18" s="82"/>
      <c r="BY18" s="82"/>
      <c r="BZ18" s="82"/>
    </row>
    <row r="19" s="80" customFormat="true" ht="14.6" hidden="false" customHeight="false" outlineLevel="0" collapsed="false">
      <c r="I19" s="82"/>
      <c r="O19" s="82"/>
      <c r="BY19" s="82"/>
      <c r="BZ19" s="82"/>
    </row>
    <row r="20" s="80" customFormat="true" ht="14.6" hidden="false" customHeight="false" outlineLevel="0" collapsed="false">
      <c r="I20" s="82"/>
      <c r="O20" s="82"/>
      <c r="BY20" s="82"/>
      <c r="BZ20" s="82"/>
    </row>
    <row r="21" s="80" customFormat="true" ht="14.6" hidden="false" customHeight="false" outlineLevel="0" collapsed="false">
      <c r="I21" s="82"/>
      <c r="O21" s="82"/>
      <c r="BY21" s="82"/>
      <c r="BZ21" s="82"/>
    </row>
    <row r="22" s="80" customFormat="true" ht="14.6" hidden="false" customHeight="false" outlineLevel="0" collapsed="false">
      <c r="I22" s="82"/>
      <c r="O22" s="82"/>
      <c r="BY22" s="82"/>
      <c r="BZ22" s="82"/>
    </row>
    <row r="23" s="80" customFormat="true" ht="14.6" hidden="false" customHeight="false" outlineLevel="0" collapsed="false">
      <c r="I23" s="82"/>
      <c r="O23" s="82"/>
      <c r="BY23" s="82"/>
      <c r="BZ23" s="82"/>
    </row>
    <row r="24" s="80" customFormat="true" ht="14.6" hidden="false" customHeight="false" outlineLevel="0" collapsed="false">
      <c r="I24" s="82"/>
      <c r="O24" s="82"/>
      <c r="BY24" s="82"/>
      <c r="BZ24" s="82"/>
    </row>
    <row r="25" s="80" customFormat="true" ht="14.6" hidden="false" customHeight="false" outlineLevel="0" collapsed="false">
      <c r="I25" s="82"/>
      <c r="O25" s="82"/>
      <c r="BY25" s="82"/>
      <c r="BZ25" s="82"/>
    </row>
    <row r="26" s="80" customFormat="true" ht="14.6" hidden="false" customHeight="false" outlineLevel="0" collapsed="false">
      <c r="I26" s="82"/>
      <c r="O26" s="82"/>
      <c r="BY26" s="82"/>
      <c r="BZ26" s="82"/>
    </row>
    <row r="27" s="80" customFormat="true" ht="14.6" hidden="false" customHeight="false" outlineLevel="0" collapsed="false">
      <c r="I27" s="82"/>
      <c r="O27" s="82"/>
      <c r="BY27" s="82"/>
      <c r="BZ27" s="82"/>
    </row>
    <row r="28" s="80" customFormat="true" ht="14.6" hidden="false" customHeight="false" outlineLevel="0" collapsed="false">
      <c r="I28" s="82"/>
      <c r="O28" s="82"/>
      <c r="BY28" s="82"/>
      <c r="BZ28" s="82"/>
    </row>
    <row r="29" s="80" customFormat="true" ht="14.6" hidden="false" customHeight="false" outlineLevel="0" collapsed="false">
      <c r="O29" s="82"/>
      <c r="BY29" s="82"/>
      <c r="BZ29" s="82"/>
    </row>
    <row r="30" s="80" customFormat="true" ht="14.6" hidden="false" customHeight="false" outlineLevel="0" collapsed="false">
      <c r="O30" s="82"/>
      <c r="BY30" s="82"/>
      <c r="BZ30" s="82"/>
    </row>
    <row r="31" s="80" customFormat="true" ht="14.6" hidden="false" customHeight="false" outlineLevel="0" collapsed="false">
      <c r="O31" s="82"/>
      <c r="BY31" s="82"/>
      <c r="BZ31" s="82"/>
    </row>
    <row r="32" s="80" customFormat="true" ht="14.6" hidden="false" customHeight="false" outlineLevel="0" collapsed="false">
      <c r="O32" s="82"/>
      <c r="BY32" s="82"/>
      <c r="BZ32" s="82"/>
    </row>
    <row r="33" s="80" customFormat="true" ht="14.6" hidden="false" customHeight="false" outlineLevel="0" collapsed="false">
      <c r="I33" s="83"/>
      <c r="M33" s="83"/>
      <c r="O33" s="82"/>
      <c r="BY33" s="82"/>
      <c r="BZ33" s="82"/>
    </row>
    <row r="34" s="80" customFormat="true" ht="14.6" hidden="false" customHeight="false" outlineLevel="0" collapsed="false">
      <c r="N34" s="83"/>
      <c r="O34" s="82"/>
      <c r="BY34" s="82"/>
      <c r="BZ34" s="82"/>
    </row>
    <row r="35" s="80" customFormat="true" ht="14.6" hidden="false" customHeight="false" outlineLevel="0" collapsed="false">
      <c r="I35" s="82"/>
      <c r="O35" s="82"/>
      <c r="BY35" s="82"/>
      <c r="BZ35" s="82"/>
    </row>
    <row r="36" s="80" customFormat="true" ht="14.6" hidden="false" customHeight="false" outlineLevel="0" collapsed="false">
      <c r="I36" s="82"/>
      <c r="O36" s="82"/>
      <c r="BY36" s="82"/>
      <c r="BZ36" s="82"/>
    </row>
    <row r="37" s="80" customFormat="true" ht="14.6" hidden="false" customHeight="false" outlineLevel="0" collapsed="false">
      <c r="I37" s="82"/>
      <c r="O37" s="82"/>
      <c r="BY37" s="82"/>
      <c r="BZ37" s="82"/>
    </row>
    <row r="38" s="80" customFormat="true" ht="14.6" hidden="false" customHeight="false" outlineLevel="0" collapsed="false">
      <c r="I38" s="82"/>
      <c r="O38" s="82"/>
      <c r="BY38" s="82"/>
      <c r="BZ38" s="82"/>
    </row>
    <row r="39" s="80" customFormat="true" ht="14.6" hidden="false" customHeight="false" outlineLevel="0" collapsed="false">
      <c r="I39" s="82"/>
      <c r="O39" s="82"/>
      <c r="BY39" s="82"/>
      <c r="BZ39" s="82"/>
    </row>
    <row r="40" s="80" customFormat="true" ht="14.6" hidden="false" customHeight="false" outlineLevel="0" collapsed="false">
      <c r="I40" s="82"/>
      <c r="O40" s="82"/>
      <c r="BY40" s="82"/>
      <c r="BZ40" s="82"/>
    </row>
    <row r="41" s="80" customFormat="true" ht="14.6" hidden="false" customHeight="false" outlineLevel="0" collapsed="false">
      <c r="I41" s="82"/>
      <c r="O41" s="82"/>
      <c r="BY41" s="82"/>
      <c r="BZ41" s="82"/>
    </row>
    <row r="42" s="80" customFormat="true" ht="14.6" hidden="false" customHeight="false" outlineLevel="0" collapsed="false">
      <c r="I42" s="82"/>
      <c r="O42" s="82"/>
      <c r="BY42" s="82"/>
      <c r="BZ42" s="82"/>
    </row>
    <row r="43" s="80" customFormat="true" ht="14.6" hidden="false" customHeight="false" outlineLevel="0" collapsed="false">
      <c r="I43" s="82"/>
      <c r="O43" s="82"/>
      <c r="BY43" s="82"/>
      <c r="BZ43" s="82"/>
    </row>
    <row r="44" s="80" customFormat="true" ht="14.6" hidden="false" customHeight="false" outlineLevel="0" collapsed="false">
      <c r="I44" s="82"/>
      <c r="O44" s="82"/>
      <c r="BY44" s="82"/>
      <c r="BZ44" s="82"/>
    </row>
    <row r="45" s="80" customFormat="true" ht="14.6" hidden="false" customHeight="false" outlineLevel="0" collapsed="false">
      <c r="I45" s="82"/>
      <c r="O45" s="82"/>
      <c r="BY45" s="82"/>
      <c r="BZ45" s="82"/>
    </row>
    <row r="46" s="80" customFormat="true" ht="14.6" hidden="false" customHeight="false" outlineLevel="0" collapsed="false">
      <c r="I46" s="82"/>
      <c r="O46" s="82"/>
      <c r="BY46" s="82"/>
      <c r="BZ46" s="82"/>
    </row>
    <row r="47" s="80" customFormat="true" ht="14.6" hidden="false" customHeight="false" outlineLevel="0" collapsed="false">
      <c r="I47" s="82"/>
      <c r="O47" s="82"/>
      <c r="BY47" s="82"/>
      <c r="BZ47" s="82"/>
    </row>
    <row r="48" s="80" customFormat="true" ht="14.6" hidden="false" customHeight="false" outlineLevel="0" collapsed="false">
      <c r="I48" s="82"/>
      <c r="O48" s="82"/>
      <c r="BY48" s="82"/>
      <c r="BZ48" s="82"/>
    </row>
    <row r="49" s="80" customFormat="true" ht="14.6" hidden="false" customHeight="false" outlineLevel="0" collapsed="false">
      <c r="I49" s="82"/>
      <c r="O49" s="82"/>
      <c r="BY49" s="82"/>
      <c r="BZ49" s="82"/>
    </row>
    <row r="50" s="80" customFormat="true" ht="14.6" hidden="false" customHeight="false" outlineLevel="0" collapsed="false">
      <c r="I50" s="82"/>
      <c r="O50" s="82"/>
      <c r="BY50" s="82"/>
      <c r="BZ50" s="82"/>
    </row>
    <row r="51" s="80" customFormat="true" ht="14.6" hidden="false" customHeight="false" outlineLevel="0" collapsed="false">
      <c r="O51" s="82"/>
      <c r="BY51" s="82"/>
      <c r="BZ51" s="82"/>
    </row>
    <row r="52" s="80" customFormat="true" ht="14.6" hidden="false" customHeight="false" outlineLevel="0" collapsed="false">
      <c r="O52" s="82"/>
      <c r="BY52" s="82"/>
      <c r="BZ52" s="82"/>
    </row>
    <row r="53" s="80" customFormat="true" ht="14.6" hidden="false" customHeight="false" outlineLevel="0" collapsed="false">
      <c r="O53" s="82"/>
      <c r="BY53" s="82"/>
      <c r="BZ53" s="82"/>
    </row>
    <row r="54" s="80" customFormat="true" ht="14.6" hidden="false" customHeight="false" outlineLevel="0" collapsed="false">
      <c r="O54" s="82"/>
      <c r="BY54" s="82"/>
      <c r="BZ54" s="82"/>
    </row>
    <row r="55" s="80" customFormat="true" ht="14.6" hidden="false" customHeight="false" outlineLevel="0" collapsed="false">
      <c r="I55" s="83"/>
      <c r="M55" s="83"/>
      <c r="O55" s="82"/>
      <c r="BY55" s="82"/>
      <c r="BZ55" s="82"/>
    </row>
    <row r="56" s="80" customFormat="true" ht="14.6" hidden="false" customHeight="false" outlineLevel="0" collapsed="false">
      <c r="N56" s="83"/>
      <c r="O56" s="82"/>
      <c r="BY56" s="82"/>
      <c r="BZ56" s="82"/>
    </row>
    <row r="57" s="80" customFormat="true" ht="14.6" hidden="false" customHeight="false" outlineLevel="0" collapsed="false">
      <c r="I57" s="82"/>
      <c r="O57" s="82"/>
      <c r="BY57" s="82"/>
      <c r="BZ57" s="82"/>
    </row>
    <row r="58" s="80" customFormat="true" ht="14.6" hidden="false" customHeight="false" outlineLevel="0" collapsed="false">
      <c r="I58" s="82"/>
      <c r="O58" s="82"/>
      <c r="BY58" s="82"/>
      <c r="BZ58" s="82"/>
    </row>
    <row r="59" s="80" customFormat="true" ht="14.6" hidden="false" customHeight="false" outlineLevel="0" collapsed="false">
      <c r="I59" s="82"/>
      <c r="O59" s="82"/>
      <c r="BY59" s="82"/>
      <c r="BZ59" s="82"/>
    </row>
    <row r="60" s="80" customFormat="true" ht="14.6" hidden="false" customHeight="false" outlineLevel="0" collapsed="false">
      <c r="I60" s="82"/>
      <c r="O60" s="82"/>
      <c r="BY60" s="82"/>
      <c r="BZ60" s="82"/>
    </row>
    <row r="61" s="80" customFormat="true" ht="14.6" hidden="false" customHeight="false" outlineLevel="0" collapsed="false">
      <c r="I61" s="82"/>
      <c r="O61" s="82"/>
      <c r="BY61" s="82"/>
      <c r="BZ61" s="82"/>
    </row>
    <row r="62" s="80" customFormat="true" ht="14.6" hidden="false" customHeight="false" outlineLevel="0" collapsed="false">
      <c r="I62" s="82"/>
      <c r="O62" s="82"/>
      <c r="BY62" s="82"/>
      <c r="BZ62" s="82"/>
    </row>
    <row r="63" s="80" customFormat="true" ht="14.6" hidden="false" customHeight="false" outlineLevel="0" collapsed="false">
      <c r="I63" s="82"/>
      <c r="O63" s="82"/>
      <c r="BY63" s="82"/>
      <c r="BZ63" s="82"/>
    </row>
    <row r="64" s="80" customFormat="true" ht="14.6" hidden="false" customHeight="false" outlineLevel="0" collapsed="false">
      <c r="I64" s="82"/>
      <c r="O64" s="82"/>
      <c r="BY64" s="82"/>
      <c r="BZ64" s="82"/>
    </row>
    <row r="65" s="80" customFormat="true" ht="14.6" hidden="false" customHeight="false" outlineLevel="0" collapsed="false">
      <c r="I65" s="82"/>
      <c r="O65" s="82"/>
      <c r="BY65" s="82"/>
      <c r="BZ65" s="82"/>
    </row>
    <row r="66" s="80" customFormat="true" ht="14.6" hidden="false" customHeight="false" outlineLevel="0" collapsed="false">
      <c r="I66" s="82"/>
      <c r="O66" s="82"/>
      <c r="BY66" s="82"/>
      <c r="BZ66" s="82"/>
    </row>
    <row r="67" s="80" customFormat="true" ht="14.6" hidden="false" customHeight="false" outlineLevel="0" collapsed="false">
      <c r="I67" s="82"/>
      <c r="O67" s="82"/>
      <c r="BY67" s="82"/>
      <c r="BZ67" s="82"/>
    </row>
    <row r="68" s="80" customFormat="true" ht="14.6" hidden="false" customHeight="false" outlineLevel="0" collapsed="false">
      <c r="I68" s="82"/>
      <c r="O68" s="82"/>
      <c r="BY68" s="82"/>
      <c r="BZ68" s="82"/>
    </row>
    <row r="69" s="80" customFormat="true" ht="14.6" hidden="false" customHeight="false" outlineLevel="0" collapsed="false">
      <c r="I69" s="82"/>
      <c r="O69" s="82"/>
      <c r="BY69" s="82"/>
      <c r="BZ69" s="82"/>
    </row>
    <row r="70" s="80" customFormat="true" ht="14.6" hidden="false" customHeight="false" outlineLevel="0" collapsed="false">
      <c r="I70" s="82"/>
      <c r="O70" s="82"/>
      <c r="BY70" s="82"/>
      <c r="BZ70" s="82"/>
    </row>
    <row r="71" s="80" customFormat="true" ht="14.6" hidden="false" customHeight="false" outlineLevel="0" collapsed="false">
      <c r="I71" s="82"/>
      <c r="O71" s="82"/>
      <c r="BY71" s="82"/>
      <c r="BZ71" s="82"/>
    </row>
    <row r="72" s="80" customFormat="true" ht="14.6" hidden="false" customHeight="false" outlineLevel="0" collapsed="false">
      <c r="I72" s="82"/>
      <c r="O72" s="82"/>
      <c r="BY72" s="82"/>
      <c r="BZ72" s="82"/>
    </row>
    <row r="73" s="80" customFormat="true" ht="14.6" hidden="false" customHeight="false" outlineLevel="0" collapsed="false">
      <c r="I73" s="82"/>
      <c r="O73" s="82"/>
      <c r="BY73" s="82"/>
      <c r="BZ73" s="82"/>
    </row>
    <row r="74" s="80" customFormat="true" ht="14.6" hidden="false" customHeight="false" outlineLevel="0" collapsed="false">
      <c r="I74" s="82"/>
      <c r="O74" s="82"/>
      <c r="BY74" s="82"/>
      <c r="BZ74" s="82"/>
    </row>
    <row r="75" s="80" customFormat="true" ht="14.6" hidden="false" customHeight="false" outlineLevel="0" collapsed="false">
      <c r="I75" s="82"/>
      <c r="O75" s="82"/>
      <c r="BY75" s="82"/>
      <c r="BZ75" s="82"/>
    </row>
    <row r="76" s="80" customFormat="true" ht="14.6" hidden="false" customHeight="false" outlineLevel="0" collapsed="false">
      <c r="O76" s="82"/>
      <c r="BY76" s="82"/>
      <c r="BZ76" s="82"/>
    </row>
    <row r="77" s="80" customFormat="true" ht="14.6" hidden="false" customHeight="false" outlineLevel="0" collapsed="false">
      <c r="O77" s="82"/>
      <c r="BY77" s="82"/>
      <c r="BZ77" s="82"/>
    </row>
    <row r="78" s="80" customFormat="true" ht="14.6" hidden="false" customHeight="false" outlineLevel="0" collapsed="false">
      <c r="O78" s="82"/>
      <c r="BY78" s="82"/>
      <c r="BZ78" s="82"/>
    </row>
    <row r="79" s="80" customFormat="true" ht="14.6" hidden="false" customHeight="false" outlineLevel="0" collapsed="false">
      <c r="O79" s="82"/>
      <c r="BY79" s="82"/>
      <c r="BZ79" s="82"/>
    </row>
    <row r="80" s="80" customFormat="true" ht="14.6" hidden="false" customHeight="false" outlineLevel="0" collapsed="false">
      <c r="I80" s="83"/>
      <c r="M80" s="83"/>
      <c r="O80" s="82"/>
      <c r="BY80" s="82"/>
      <c r="BZ80" s="82"/>
    </row>
    <row r="81" s="80" customFormat="true" ht="14.6" hidden="false" customHeight="false" outlineLevel="0" collapsed="false">
      <c r="N81" s="83"/>
      <c r="O81" s="82"/>
      <c r="BY81" s="82"/>
      <c r="BZ81" s="82"/>
    </row>
    <row r="82" s="80" customFormat="true" ht="14.6" hidden="false" customHeight="false" outlineLevel="0" collapsed="false">
      <c r="I82" s="82"/>
      <c r="O82" s="82"/>
      <c r="BY82" s="82"/>
      <c r="BZ82" s="82"/>
    </row>
    <row r="83" s="80" customFormat="true" ht="14.6" hidden="false" customHeight="false" outlineLevel="0" collapsed="false">
      <c r="I83" s="82"/>
      <c r="O83" s="82"/>
      <c r="BY83" s="82"/>
      <c r="BZ83" s="82"/>
    </row>
    <row r="84" s="80" customFormat="true" ht="14.6" hidden="false" customHeight="false" outlineLevel="0" collapsed="false">
      <c r="I84" s="82"/>
      <c r="O84" s="82"/>
      <c r="BY84" s="82"/>
      <c r="BZ84" s="82"/>
    </row>
    <row r="85" s="80" customFormat="true" ht="14.6" hidden="false" customHeight="false" outlineLevel="0" collapsed="false">
      <c r="I85" s="82"/>
      <c r="O85" s="82"/>
      <c r="BY85" s="82"/>
      <c r="BZ85" s="82"/>
    </row>
    <row r="86" s="80" customFormat="true" ht="14.6" hidden="false" customHeight="false" outlineLevel="0" collapsed="false">
      <c r="I86" s="82"/>
      <c r="O86" s="82"/>
      <c r="BY86" s="82"/>
      <c r="BZ86" s="82"/>
    </row>
    <row r="87" s="80" customFormat="true" ht="14.6" hidden="false" customHeight="false" outlineLevel="0" collapsed="false">
      <c r="I87" s="82"/>
      <c r="O87" s="82"/>
      <c r="BY87" s="82"/>
      <c r="BZ87" s="82"/>
    </row>
    <row r="88" s="80" customFormat="true" ht="14.6" hidden="false" customHeight="false" outlineLevel="0" collapsed="false">
      <c r="I88" s="82"/>
      <c r="O88" s="82"/>
      <c r="BY88" s="82"/>
      <c r="BZ88" s="82"/>
    </row>
    <row r="89" s="80" customFormat="true" ht="14.6" hidden="false" customHeight="false" outlineLevel="0" collapsed="false">
      <c r="I89" s="82"/>
      <c r="O89" s="82"/>
      <c r="BY89" s="82"/>
      <c r="BZ89" s="82"/>
    </row>
    <row r="90" s="80" customFormat="true" ht="14.6" hidden="false" customHeight="false" outlineLevel="0" collapsed="false">
      <c r="I90" s="82"/>
      <c r="O90" s="82"/>
      <c r="BY90" s="82"/>
      <c r="BZ90" s="82"/>
    </row>
    <row r="91" s="80" customFormat="true" ht="14.6" hidden="false" customHeight="false" outlineLevel="0" collapsed="false">
      <c r="I91" s="82"/>
      <c r="O91" s="82"/>
      <c r="BY91" s="82"/>
      <c r="BZ91" s="82"/>
    </row>
    <row r="92" s="80" customFormat="true" ht="14.6" hidden="false" customHeight="false" outlineLevel="0" collapsed="false">
      <c r="I92" s="82"/>
      <c r="O92" s="82"/>
      <c r="BY92" s="82"/>
      <c r="BZ92" s="82"/>
    </row>
    <row r="93" s="80" customFormat="true" ht="14.6" hidden="false" customHeight="false" outlineLevel="0" collapsed="false">
      <c r="I93" s="82"/>
      <c r="O93" s="82"/>
      <c r="BY93" s="82"/>
      <c r="BZ93" s="82"/>
    </row>
    <row r="94" s="80" customFormat="true" ht="14.6" hidden="false" customHeight="false" outlineLevel="0" collapsed="false">
      <c r="I94" s="82"/>
      <c r="O94" s="82"/>
      <c r="BY94" s="82"/>
      <c r="BZ94" s="82"/>
    </row>
    <row r="95" s="80" customFormat="true" ht="14.6" hidden="false" customHeight="false" outlineLevel="0" collapsed="false">
      <c r="I95" s="82"/>
      <c r="O95" s="82"/>
      <c r="BY95" s="82"/>
      <c r="BZ95" s="82"/>
    </row>
    <row r="96" s="80" customFormat="true" ht="14.6" hidden="false" customHeight="false" outlineLevel="0" collapsed="false">
      <c r="I96" s="82"/>
      <c r="O96" s="82"/>
      <c r="BY96" s="82"/>
      <c r="BZ96" s="82"/>
    </row>
    <row r="97" s="80" customFormat="true" ht="14.6" hidden="false" customHeight="false" outlineLevel="0" collapsed="false">
      <c r="I97" s="82"/>
      <c r="O97" s="82"/>
      <c r="BY97" s="82"/>
      <c r="BZ97" s="82"/>
    </row>
    <row r="98" s="80" customFormat="true" ht="14.6" hidden="false" customHeight="false" outlineLevel="0" collapsed="false">
      <c r="I98" s="82"/>
      <c r="O98" s="82"/>
      <c r="BY98" s="82"/>
      <c r="BZ98" s="82"/>
    </row>
    <row r="99" s="80" customFormat="true" ht="14.6" hidden="false" customHeight="false" outlineLevel="0" collapsed="false">
      <c r="I99" s="82"/>
      <c r="O99" s="82"/>
      <c r="BY99" s="82"/>
      <c r="BZ99" s="82"/>
    </row>
    <row r="100" s="80" customFormat="true" ht="14.6" hidden="false" customHeight="false" outlineLevel="0" collapsed="false">
      <c r="I100" s="82"/>
      <c r="O100" s="82"/>
      <c r="BY100" s="82"/>
      <c r="BZ100" s="82"/>
    </row>
    <row r="101" s="80" customFormat="true" ht="14.6" hidden="false" customHeight="false" outlineLevel="0" collapsed="false">
      <c r="I101" s="82"/>
      <c r="O101" s="82"/>
      <c r="BY101" s="82"/>
      <c r="BZ101" s="82"/>
    </row>
    <row r="102" s="80" customFormat="true" ht="14.6" hidden="false" customHeight="false" outlineLevel="0" collapsed="false">
      <c r="I102" s="82"/>
      <c r="O102" s="82"/>
      <c r="BY102" s="82"/>
      <c r="BZ102" s="82"/>
    </row>
    <row r="103" s="80" customFormat="true" ht="14.6" hidden="false" customHeight="false" outlineLevel="0" collapsed="false">
      <c r="I103" s="82"/>
      <c r="O103" s="82"/>
      <c r="BY103" s="82"/>
      <c r="BZ103" s="82"/>
    </row>
    <row r="104" s="80" customFormat="true" ht="14.6" hidden="false" customHeight="false" outlineLevel="0" collapsed="false">
      <c r="I104" s="82"/>
      <c r="O104" s="82"/>
      <c r="BY104" s="82"/>
      <c r="BZ104" s="82"/>
    </row>
    <row r="105" s="80" customFormat="true" ht="14.6" hidden="false" customHeight="false" outlineLevel="0" collapsed="false">
      <c r="I105" s="82"/>
      <c r="M105" s="83"/>
      <c r="O105" s="82"/>
      <c r="BY105" s="82"/>
      <c r="BZ105" s="82"/>
    </row>
    <row r="106" s="80" customFormat="true" ht="14.6" hidden="false" customHeight="false" outlineLevel="0" collapsed="false">
      <c r="O106" s="82"/>
      <c r="BY106" s="82"/>
      <c r="BZ106" s="82"/>
    </row>
    <row r="107" s="80" customFormat="true" ht="14.6" hidden="false" customHeight="false" outlineLevel="0" collapsed="false">
      <c r="O107" s="82"/>
      <c r="BY107" s="82"/>
      <c r="BZ107" s="82"/>
    </row>
    <row r="108" s="80" customFormat="true" ht="14.6" hidden="false" customHeight="false" outlineLevel="0" collapsed="false">
      <c r="O108" s="82"/>
      <c r="BY108" s="82"/>
      <c r="BZ108" s="82"/>
    </row>
    <row r="109" s="80" customFormat="true" ht="14.6" hidden="false" customHeight="false" outlineLevel="0" collapsed="false">
      <c r="O109" s="82"/>
      <c r="BY109" s="82"/>
      <c r="BZ109" s="82"/>
    </row>
    <row r="110" s="80" customFormat="true" ht="14.6" hidden="false" customHeight="false" outlineLevel="0" collapsed="false">
      <c r="I110" s="83"/>
      <c r="O110" s="82"/>
      <c r="BY110" s="82"/>
      <c r="BZ110" s="82"/>
    </row>
    <row r="111" s="80" customFormat="true" ht="14.6" hidden="false" customHeight="false" outlineLevel="0" collapsed="false">
      <c r="O111" s="82"/>
      <c r="BY111" s="82"/>
      <c r="BZ111" s="82"/>
    </row>
    <row r="112" s="80" customFormat="true" ht="14.6" hidden="false" customHeight="false" outlineLevel="0" collapsed="false">
      <c r="O112" s="82"/>
      <c r="BY112" s="82"/>
      <c r="BZ112" s="82"/>
    </row>
    <row r="113" s="186" customFormat="true" ht="14.6" hidden="false" customHeight="false" outlineLevel="0" collapsed="false">
      <c r="O113" s="189"/>
      <c r="BY113" s="189"/>
      <c r="BZ113" s="189"/>
    </row>
    <row r="114" s="186" customFormat="true" ht="14.6" hidden="false" customHeight="false" outlineLevel="0" collapsed="false">
      <c r="O114" s="189"/>
      <c r="BY114" s="189"/>
      <c r="BZ114" s="189"/>
    </row>
    <row r="115" s="186" customFormat="true" ht="14.6" hidden="false" customHeight="false" outlineLevel="0" collapsed="false">
      <c r="O115" s="189"/>
      <c r="BY115" s="189"/>
      <c r="BZ115" s="189"/>
    </row>
    <row r="116" s="186" customFormat="true" ht="14.6" hidden="false" customHeight="false" outlineLevel="0" collapsed="false">
      <c r="O116" s="189"/>
      <c r="BY116" s="189"/>
      <c r="BZ116" s="189"/>
    </row>
    <row r="117" s="186" customFormat="true" ht="14.6" hidden="false" customHeight="false" outlineLevel="0" collapsed="false">
      <c r="O117" s="189"/>
      <c r="BY117" s="189"/>
      <c r="BZ117" s="189"/>
    </row>
    <row r="118" s="186" customFormat="true" ht="14.6" hidden="false" customHeight="false" outlineLevel="0" collapsed="false">
      <c r="O118" s="189"/>
      <c r="BY118" s="189"/>
      <c r="BZ118" s="189"/>
    </row>
    <row r="119" s="186" customFormat="true" ht="14.6" hidden="false" customHeight="false" outlineLevel="0" collapsed="false">
      <c r="O119" s="189"/>
      <c r="BY119" s="189"/>
      <c r="BZ119" s="189"/>
    </row>
    <row r="120" s="186" customFormat="true" ht="14.6" hidden="false" customHeight="false" outlineLevel="0" collapsed="false">
      <c r="O120" s="189"/>
      <c r="BY120" s="189"/>
      <c r="BZ120" s="189"/>
    </row>
    <row r="121" s="186" customFormat="true" ht="14.6" hidden="false" customHeight="false" outlineLevel="0" collapsed="false">
      <c r="O121" s="189"/>
      <c r="BY121" s="189"/>
      <c r="BZ121" s="189"/>
    </row>
    <row r="122" s="186" customFormat="true" ht="14.6" hidden="false" customHeight="false" outlineLevel="0" collapsed="false">
      <c r="O122" s="189"/>
      <c r="BY122" s="189"/>
      <c r="BZ122" s="189"/>
    </row>
    <row r="123" s="186" customFormat="true" ht="14.6" hidden="false" customHeight="false" outlineLevel="0" collapsed="false">
      <c r="O123" s="189"/>
      <c r="BY123" s="189"/>
      <c r="BZ123" s="189"/>
    </row>
    <row r="124" s="186" customFormat="true" ht="14.6" hidden="false" customHeight="false" outlineLevel="0" collapsed="false">
      <c r="O124" s="189"/>
      <c r="BY124" s="189"/>
      <c r="BZ124" s="189"/>
    </row>
    <row r="125" s="186" customFormat="true" ht="14.6" hidden="false" customHeight="false" outlineLevel="0" collapsed="false">
      <c r="O125" s="189"/>
      <c r="BY125" s="189"/>
      <c r="BZ125" s="189"/>
    </row>
    <row r="126" s="186" customFormat="true" ht="14.6" hidden="false" customHeight="false" outlineLevel="0" collapsed="false">
      <c r="O126" s="189"/>
      <c r="BY126" s="189"/>
      <c r="BZ126" s="189"/>
    </row>
    <row r="127" s="186" customFormat="true" ht="14.6" hidden="false" customHeight="false" outlineLevel="0" collapsed="false">
      <c r="O127" s="189"/>
      <c r="BY127" s="189"/>
      <c r="BZ127" s="189"/>
    </row>
    <row r="128" s="186" customFormat="true" ht="14.6" hidden="false" customHeight="false" outlineLevel="0" collapsed="false">
      <c r="O128" s="189"/>
      <c r="BY128" s="189"/>
      <c r="BZ128" s="189"/>
    </row>
    <row r="129" s="186" customFormat="true" ht="14.6" hidden="false" customHeight="false" outlineLevel="0" collapsed="false">
      <c r="O129" s="189"/>
      <c r="BY129" s="189"/>
      <c r="BZ129" s="189"/>
    </row>
    <row r="130" s="186" customFormat="true" ht="14.6" hidden="false" customHeight="false" outlineLevel="0" collapsed="false">
      <c r="O130" s="189"/>
      <c r="BY130" s="189"/>
      <c r="BZ130" s="189"/>
    </row>
    <row r="131" s="186" customFormat="true" ht="14.6" hidden="false" customHeight="false" outlineLevel="0" collapsed="false">
      <c r="O131" s="189"/>
      <c r="BY131" s="189"/>
      <c r="BZ131" s="189"/>
    </row>
    <row r="132" s="186" customFormat="true" ht="14.6" hidden="false" customHeight="false" outlineLevel="0" collapsed="false">
      <c r="O132" s="189"/>
      <c r="BY132" s="189"/>
      <c r="BZ132" s="189"/>
    </row>
    <row r="133" s="186" customFormat="true" ht="14.6" hidden="false" customHeight="false" outlineLevel="0" collapsed="false">
      <c r="O133" s="189"/>
      <c r="BY133" s="189"/>
      <c r="BZ133" s="189"/>
    </row>
    <row r="134" s="186" customFormat="true" ht="14.6" hidden="false" customHeight="false" outlineLevel="0" collapsed="false">
      <c r="O134" s="189"/>
      <c r="BY134" s="189"/>
      <c r="BZ134" s="189"/>
    </row>
    <row r="135" s="186" customFormat="true" ht="14.6" hidden="false" customHeight="false" outlineLevel="0" collapsed="false">
      <c r="O135" s="189"/>
      <c r="BY135" s="189"/>
      <c r="BZ135" s="189"/>
    </row>
    <row r="136" s="186" customFormat="true" ht="14.6" hidden="false" customHeight="false" outlineLevel="0" collapsed="false">
      <c r="O136" s="189"/>
      <c r="BY136" s="189"/>
      <c r="BZ136" s="189"/>
    </row>
    <row r="137" s="186" customFormat="true" ht="14.6" hidden="false" customHeight="false" outlineLevel="0" collapsed="false">
      <c r="O137" s="189"/>
      <c r="BY137" s="189"/>
      <c r="BZ137" s="189"/>
    </row>
    <row r="138" s="186" customFormat="true" ht="14.6" hidden="false" customHeight="false" outlineLevel="0" collapsed="false">
      <c r="O138" s="189"/>
      <c r="BY138" s="189"/>
      <c r="BZ138" s="189"/>
    </row>
    <row r="139" s="186" customFormat="true" ht="14.6" hidden="false" customHeight="false" outlineLevel="0" collapsed="false">
      <c r="O139" s="189"/>
      <c r="BY139" s="189"/>
      <c r="BZ139" s="189"/>
    </row>
    <row r="140" s="186" customFormat="true" ht="14.6" hidden="false" customHeight="false" outlineLevel="0" collapsed="false">
      <c r="O140" s="189"/>
      <c r="BY140" s="189"/>
      <c r="BZ140" s="189"/>
    </row>
    <row r="141" s="186" customFormat="true" ht="14.6" hidden="false" customHeight="false" outlineLevel="0" collapsed="false">
      <c r="O141" s="189"/>
      <c r="BY141" s="189"/>
      <c r="BZ141" s="189"/>
    </row>
    <row r="142" s="186" customFormat="true" ht="14.6" hidden="false" customHeight="false" outlineLevel="0" collapsed="false">
      <c r="O142" s="189"/>
      <c r="BY142" s="189"/>
      <c r="BZ142" s="189"/>
    </row>
    <row r="143" s="186" customFormat="true" ht="14.6" hidden="false" customHeight="false" outlineLevel="0" collapsed="false">
      <c r="O143" s="189"/>
      <c r="BY143" s="189"/>
      <c r="BZ143" s="189"/>
    </row>
    <row r="144" s="186" customFormat="true" ht="14.6" hidden="false" customHeight="false" outlineLevel="0" collapsed="false">
      <c r="O144" s="189"/>
      <c r="BY144" s="189"/>
      <c r="BZ144" s="189"/>
    </row>
    <row r="145" s="186" customFormat="true" ht="14.6" hidden="false" customHeight="false" outlineLevel="0" collapsed="false">
      <c r="O145" s="189"/>
      <c r="BY145" s="189"/>
      <c r="BZ145" s="189"/>
    </row>
    <row r="146" s="186" customFormat="true" ht="14.6" hidden="false" customHeight="false" outlineLevel="0" collapsed="false">
      <c r="O146" s="189"/>
      <c r="BY146" s="189"/>
      <c r="BZ146" s="189"/>
    </row>
    <row r="147" s="186" customFormat="true" ht="14.6" hidden="false" customHeight="false" outlineLevel="0" collapsed="false">
      <c r="O147" s="189"/>
      <c r="BY147" s="189"/>
      <c r="BZ147" s="189"/>
    </row>
    <row r="148" s="186" customFormat="true" ht="14.6" hidden="false" customHeight="false" outlineLevel="0" collapsed="false">
      <c r="O148" s="189"/>
      <c r="BY148" s="189"/>
      <c r="BZ148" s="189"/>
    </row>
    <row r="149" s="186" customFormat="true" ht="14.6" hidden="false" customHeight="false" outlineLevel="0" collapsed="false">
      <c r="O149" s="189"/>
      <c r="BY149" s="189"/>
      <c r="BZ149" s="189"/>
    </row>
    <row r="150" s="186" customFormat="true" ht="14.6" hidden="false" customHeight="false" outlineLevel="0" collapsed="false">
      <c r="O150" s="189"/>
      <c r="BY150" s="189"/>
      <c r="BZ150" s="189"/>
    </row>
    <row r="151" s="186" customFormat="true" ht="14.6" hidden="false" customHeight="false" outlineLevel="0" collapsed="false">
      <c r="O151" s="189"/>
      <c r="BY151" s="189"/>
      <c r="BZ151" s="189"/>
    </row>
    <row r="152" s="186" customFormat="true" ht="14.6" hidden="false" customHeight="false" outlineLevel="0" collapsed="false">
      <c r="O152" s="189"/>
      <c r="BY152" s="189"/>
      <c r="BZ152" s="189"/>
    </row>
    <row r="153" s="186" customFormat="true" ht="14.6" hidden="false" customHeight="false" outlineLevel="0" collapsed="false">
      <c r="O153" s="189"/>
      <c r="BY153" s="189"/>
      <c r="BZ153" s="189"/>
    </row>
    <row r="154" s="186" customFormat="true" ht="14.6" hidden="false" customHeight="false" outlineLevel="0" collapsed="false">
      <c r="O154" s="189"/>
      <c r="BY154" s="189"/>
      <c r="BZ154" s="189"/>
    </row>
    <row r="155" s="186" customFormat="true" ht="14.6" hidden="false" customHeight="false" outlineLevel="0" collapsed="false">
      <c r="O155" s="189"/>
      <c r="BY155" s="189"/>
      <c r="BZ155" s="189"/>
    </row>
    <row r="156" s="186" customFormat="true" ht="14.6" hidden="false" customHeight="false" outlineLevel="0" collapsed="false">
      <c r="O156" s="189"/>
      <c r="BY156" s="189"/>
      <c r="BZ156" s="189"/>
    </row>
    <row r="157" s="186" customFormat="true" ht="14.6" hidden="false" customHeight="false" outlineLevel="0" collapsed="false">
      <c r="O157" s="189"/>
      <c r="BY157" s="189"/>
      <c r="BZ157" s="189"/>
    </row>
    <row r="158" s="186" customFormat="true" ht="14.6" hidden="false" customHeight="false" outlineLevel="0" collapsed="false">
      <c r="O158" s="189"/>
      <c r="BY158" s="189"/>
      <c r="BZ158" s="189"/>
    </row>
    <row r="159" s="186" customFormat="true" ht="14.6" hidden="false" customHeight="false" outlineLevel="0" collapsed="false">
      <c r="O159" s="189"/>
      <c r="BY159" s="189"/>
      <c r="BZ159" s="189"/>
    </row>
    <row r="160" s="186" customFormat="true" ht="14.6" hidden="false" customHeight="false" outlineLevel="0" collapsed="false">
      <c r="O160" s="189"/>
      <c r="BY160" s="189"/>
      <c r="BZ160" s="189"/>
    </row>
    <row r="161" s="186" customFormat="true" ht="14.6" hidden="false" customHeight="false" outlineLevel="0" collapsed="false">
      <c r="O161" s="189"/>
      <c r="BY161" s="189"/>
      <c r="BZ161" s="189"/>
    </row>
    <row r="162" s="186" customFormat="true" ht="14.6" hidden="false" customHeight="false" outlineLevel="0" collapsed="false">
      <c r="O162" s="189"/>
      <c r="BY162" s="189"/>
      <c r="BZ162" s="189"/>
    </row>
    <row r="163" s="186" customFormat="true" ht="14.6" hidden="false" customHeight="false" outlineLevel="0" collapsed="false">
      <c r="O163" s="189"/>
      <c r="BY163" s="189"/>
      <c r="BZ163" s="189"/>
    </row>
    <row r="164" s="186" customFormat="true" ht="14.6" hidden="false" customHeight="false" outlineLevel="0" collapsed="false">
      <c r="O164" s="189"/>
      <c r="BY164" s="189"/>
      <c r="BZ164" s="189"/>
    </row>
    <row r="165" s="186" customFormat="true" ht="14.6" hidden="false" customHeight="false" outlineLevel="0" collapsed="false">
      <c r="O165" s="189"/>
      <c r="BY165" s="189"/>
      <c r="BZ165" s="189"/>
    </row>
    <row r="166" s="186" customFormat="true" ht="14.6" hidden="false" customHeight="false" outlineLevel="0" collapsed="false">
      <c r="O166" s="189"/>
      <c r="BY166" s="189"/>
      <c r="BZ166" s="18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0:H70 A1"/>
    </sheetView>
  </sheetViews>
  <sheetFormatPr defaultColWidth="9" defaultRowHeight="14.6" zeroHeight="false" outlineLevelRow="0" outlineLevelCol="0"/>
  <cols>
    <col collapsed="false" customWidth="true" hidden="false" outlineLevel="0" max="2" min="1" style="0" width="9.15"/>
    <col collapsed="false" customWidth="true" hidden="false" outlineLevel="0" max="3" min="3" style="0" width="9.84"/>
    <col collapsed="false" customWidth="true" hidden="false" outlineLevel="0" max="9" min="9" style="0" width="20.15"/>
    <col collapsed="false" customWidth="true" hidden="false" outlineLevel="0" max="15" min="15" style="189" width="18.23"/>
    <col collapsed="false" customWidth="true" hidden="false" outlineLevel="0" max="77" min="77" style="189" width="15.23"/>
    <col collapsed="false" customWidth="true" hidden="false" outlineLevel="0" max="78" min="78" style="189" width="17.53"/>
    <col collapsed="false" customWidth="true" hidden="false" outlineLevel="0" max="80" min="80" style="0" width="16.15"/>
  </cols>
  <sheetData>
    <row r="1" s="190" customFormat="true" ht="14.6" hidden="false" customHeight="false" outlineLevel="0" collapsed="false">
      <c r="A1" s="190" t="s">
        <v>462</v>
      </c>
      <c r="B1" s="190" t="s">
        <v>463</v>
      </c>
      <c r="C1" s="190" t="s">
        <v>17</v>
      </c>
      <c r="D1" s="190" t="s">
        <v>475</v>
      </c>
      <c r="E1" s="190" t="s">
        <v>476</v>
      </c>
      <c r="F1" s="190" t="s">
        <v>477</v>
      </c>
      <c r="G1" s="190" t="s">
        <v>478</v>
      </c>
      <c r="H1" s="190" t="s">
        <v>479</v>
      </c>
      <c r="I1" s="190" t="s">
        <v>480</v>
      </c>
      <c r="J1" s="190" t="s">
        <v>481</v>
      </c>
      <c r="K1" s="190" t="s">
        <v>471</v>
      </c>
      <c r="L1" s="190" t="s">
        <v>472</v>
      </c>
      <c r="M1" s="190" t="s">
        <v>473</v>
      </c>
      <c r="N1" s="190" t="s">
        <v>474</v>
      </c>
      <c r="O1" s="191" t="s">
        <v>278</v>
      </c>
      <c r="P1" s="190" t="s">
        <v>334</v>
      </c>
      <c r="Q1" s="190" t="s">
        <v>482</v>
      </c>
      <c r="R1" s="190" t="s">
        <v>483</v>
      </c>
      <c r="S1" s="190" t="s">
        <v>484</v>
      </c>
      <c r="T1" s="190" t="s">
        <v>485</v>
      </c>
      <c r="U1" s="190" t="s">
        <v>486</v>
      </c>
      <c r="V1" s="190" t="s">
        <v>487</v>
      </c>
      <c r="W1" s="190" t="s">
        <v>488</v>
      </c>
      <c r="X1" s="190" t="s">
        <v>489</v>
      </c>
      <c r="Y1" s="190" t="s">
        <v>490</v>
      </c>
      <c r="Z1" s="190" t="s">
        <v>491</v>
      </c>
      <c r="AA1" s="190" t="s">
        <v>492</v>
      </c>
      <c r="AB1" s="190" t="s">
        <v>493</v>
      </c>
      <c r="AC1" s="190" t="s">
        <v>494</v>
      </c>
      <c r="AD1" s="190" t="s">
        <v>495</v>
      </c>
      <c r="AE1" s="190" t="s">
        <v>496</v>
      </c>
      <c r="AF1" s="190" t="s">
        <v>497</v>
      </c>
      <c r="AG1" s="190" t="s">
        <v>498</v>
      </c>
      <c r="AH1" s="190" t="s">
        <v>499</v>
      </c>
      <c r="AI1" s="190" t="s">
        <v>500</v>
      </c>
      <c r="AK1" s="190" t="s">
        <v>501</v>
      </c>
      <c r="AL1" s="190" t="s">
        <v>502</v>
      </c>
      <c r="AM1" s="190" t="s">
        <v>503</v>
      </c>
      <c r="AN1" s="190" t="s">
        <v>504</v>
      </c>
      <c r="AO1" s="190" t="s">
        <v>505</v>
      </c>
      <c r="AP1" s="190" t="s">
        <v>506</v>
      </c>
      <c r="AQ1" s="190" t="s">
        <v>507</v>
      </c>
      <c r="AR1" s="190" t="s">
        <v>508</v>
      </c>
      <c r="AS1" s="190" t="s">
        <v>509</v>
      </c>
      <c r="AU1" s="190" t="s">
        <v>510</v>
      </c>
      <c r="AV1" s="190" t="s">
        <v>511</v>
      </c>
      <c r="AW1" s="190" t="s">
        <v>512</v>
      </c>
      <c r="AX1" s="190" t="s">
        <v>513</v>
      </c>
      <c r="AY1" s="190" t="s">
        <v>514</v>
      </c>
      <c r="AZ1" s="190" t="s">
        <v>515</v>
      </c>
      <c r="BA1" s="190" t="s">
        <v>516</v>
      </c>
      <c r="BB1" s="190" t="s">
        <v>517</v>
      </c>
      <c r="BC1" s="190" t="s">
        <v>518</v>
      </c>
      <c r="BD1" s="190" t="s">
        <v>519</v>
      </c>
      <c r="BE1" s="190" t="s">
        <v>520</v>
      </c>
      <c r="BF1" s="190" t="s">
        <v>521</v>
      </c>
      <c r="BG1" s="190" t="s">
        <v>522</v>
      </c>
      <c r="BH1" s="190" t="s">
        <v>523</v>
      </c>
      <c r="BI1" s="190" t="s">
        <v>524</v>
      </c>
      <c r="BJ1" s="190" t="s">
        <v>525</v>
      </c>
      <c r="BL1" s="190" t="s">
        <v>526</v>
      </c>
      <c r="BM1" s="190" t="s">
        <v>527</v>
      </c>
      <c r="BN1" s="190" t="s">
        <v>528</v>
      </c>
      <c r="BO1" s="190" t="s">
        <v>529</v>
      </c>
      <c r="BQ1" s="190" t="s">
        <v>530</v>
      </c>
      <c r="BS1" s="190" t="s">
        <v>531</v>
      </c>
      <c r="BT1" s="190" t="s">
        <v>532</v>
      </c>
      <c r="BU1" s="190" t="s">
        <v>533</v>
      </c>
      <c r="BW1" s="190" t="s">
        <v>534</v>
      </c>
      <c r="BX1" s="190" t="s">
        <v>535</v>
      </c>
      <c r="BY1" s="190" t="s">
        <v>536</v>
      </c>
      <c r="BZ1" s="190" t="s">
        <v>537</v>
      </c>
      <c r="CA1" s="190" t="s">
        <v>538</v>
      </c>
      <c r="CB1" s="190" t="s">
        <v>539</v>
      </c>
      <c r="CC1" s="190" t="s">
        <v>540</v>
      </c>
      <c r="CE1" s="190" t="s">
        <v>541</v>
      </c>
      <c r="CF1" s="190" t="s">
        <v>542</v>
      </c>
      <c r="CG1" s="190" t="s">
        <v>543</v>
      </c>
      <c r="CH1" s="191" t="s">
        <v>544</v>
      </c>
      <c r="CI1" s="191" t="s">
        <v>545</v>
      </c>
      <c r="CJ1" s="190" t="s">
        <v>546</v>
      </c>
      <c r="CK1" s="190" t="s">
        <v>547</v>
      </c>
      <c r="CL1" s="190" t="s">
        <v>548</v>
      </c>
      <c r="CM1" s="190" t="s">
        <v>549</v>
      </c>
      <c r="CN1" s="190" t="s">
        <v>550</v>
      </c>
      <c r="CO1" s="190" t="s">
        <v>551</v>
      </c>
      <c r="CP1" s="190" t="s">
        <v>552</v>
      </c>
      <c r="CQ1" s="190" t="s">
        <v>553</v>
      </c>
      <c r="CR1" s="190" t="s">
        <v>554</v>
      </c>
      <c r="CS1" s="190" t="s">
        <v>555</v>
      </c>
      <c r="CT1" s="190" t="s">
        <v>556</v>
      </c>
      <c r="CU1" s="190" t="s">
        <v>557</v>
      </c>
      <c r="CV1" s="190" t="s">
        <v>558</v>
      </c>
      <c r="CW1" s="190" t="s">
        <v>559</v>
      </c>
      <c r="CX1" s="190" t="s">
        <v>560</v>
      </c>
      <c r="CY1" s="190" t="s">
        <v>561</v>
      </c>
      <c r="CZ1" s="190" t="s">
        <v>562</v>
      </c>
      <c r="DA1" s="190" t="s">
        <v>563</v>
      </c>
      <c r="DB1" s="190" t="s">
        <v>564</v>
      </c>
      <c r="DC1" s="190" t="s">
        <v>565</v>
      </c>
      <c r="DD1" s="190" t="s">
        <v>566</v>
      </c>
      <c r="DE1" s="190" t="s">
        <v>567</v>
      </c>
      <c r="DF1" s="190" t="s">
        <v>568</v>
      </c>
      <c r="DG1" s="190" t="s">
        <v>569</v>
      </c>
      <c r="DH1" s="190" t="s">
        <v>570</v>
      </c>
      <c r="DI1" s="190" t="s">
        <v>571</v>
      </c>
      <c r="DJ1" s="190" t="s">
        <v>572</v>
      </c>
      <c r="DK1" s="190" t="s">
        <v>573</v>
      </c>
      <c r="DL1" s="190" t="s">
        <v>574</v>
      </c>
      <c r="DM1" s="190" t="s">
        <v>575</v>
      </c>
      <c r="DN1" s="190" t="s">
        <v>576</v>
      </c>
      <c r="DO1" s="190" t="s">
        <v>577</v>
      </c>
      <c r="DP1" s="190" t="s">
        <v>578</v>
      </c>
      <c r="DQ1" s="190" t="s">
        <v>579</v>
      </c>
      <c r="DR1" s="190" t="s">
        <v>580</v>
      </c>
      <c r="DS1" s="190" t="s">
        <v>581</v>
      </c>
      <c r="DT1" s="190" t="s">
        <v>582</v>
      </c>
      <c r="DU1" s="190" t="s">
        <v>583</v>
      </c>
      <c r="DV1" s="190" t="s">
        <v>584</v>
      </c>
      <c r="DW1" s="190" t="s">
        <v>585</v>
      </c>
      <c r="DX1" s="190" t="s">
        <v>586</v>
      </c>
      <c r="DY1" s="190" t="s">
        <v>587</v>
      </c>
      <c r="DZ1" s="190" t="s">
        <v>588</v>
      </c>
      <c r="EB1" s="190" t="s">
        <v>589</v>
      </c>
      <c r="EC1" s="190" t="s">
        <v>590</v>
      </c>
      <c r="ED1" s="190" t="s">
        <v>591</v>
      </c>
      <c r="EE1" s="190" t="s">
        <v>592</v>
      </c>
      <c r="EF1" s="190" t="s">
        <v>593</v>
      </c>
      <c r="EG1" s="190" t="s">
        <v>594</v>
      </c>
      <c r="EH1" s="190" t="s">
        <v>595</v>
      </c>
      <c r="EI1" s="190" t="s">
        <v>596</v>
      </c>
      <c r="EJ1" s="190" t="s">
        <v>597</v>
      </c>
      <c r="EK1" s="190" t="s">
        <v>598</v>
      </c>
      <c r="EN1" s="190" t="s">
        <v>599</v>
      </c>
      <c r="EP1" s="190" t="s">
        <v>600</v>
      </c>
      <c r="ER1" s="190" t="s">
        <v>601</v>
      </c>
    </row>
    <row r="2" s="190" customFormat="true" ht="14.6" hidden="false" customHeight="false" outlineLevel="0" collapsed="false">
      <c r="A2" s="190" t="str">
        <f aca="true">IF(OFFSET(INDIRECT(A10),8,2,1,1)="","",OFFSET(INDIRECT(A10),8,2,1,1))</f>
        <v>  </v>
      </c>
      <c r="B2" s="190" t="str">
        <f aca="true">IF(OFFSET(INDIRECT(A10),7,2,1,1)="","",OFFSET(INDIRECT(A10),7,2,1,1))</f>
        <v>  </v>
      </c>
      <c r="C2" s="190" t="str">
        <f aca="true">IF(OFFSET(INDIRECT(A10),2,2,1,1)="","",OFFSET(INDIRECT(A10),2,2,1,1))</f>
        <v/>
      </c>
      <c r="D2" s="190" t="str">
        <f aca="true">IF(OFFSET(INDIRECT(A10),2,6,1,1)="","",OFFSET(INDIRECT(A10),2,6,1,1))</f>
        <v/>
      </c>
      <c r="E2" s="190" t="str">
        <f aca="true">IF(OFFSET(INDIRECT(A10),2,7,1,1)="","",OFFSET(INDIRECT(A10),2,7,1,1))</f>
        <v/>
      </c>
      <c r="F2" s="190" t="str">
        <f aca="true">IF(OFFSET(INDIRECT(A10),2,8,1,1)="","",OFFSET(INDIRECT(A10),2,8,1,1))</f>
        <v/>
      </c>
      <c r="G2" s="190" t="str">
        <f aca="true">IF(OFFSET(INDIRECT(A10),2,9,1,1)="","",OFFSET(INDIRECT(A10),2,9,1,1))</f>
        <v/>
      </c>
      <c r="H2" s="190" t="str">
        <f aca="true">IF(OFFSET(INDIRECT(A10),2,10,1,1)="","",OFFSET(INDIRECT(A10),2,10,1,1))</f>
        <v/>
      </c>
      <c r="I2" s="190" t="str">
        <f aca="true">IF(OFFSET(INDIRECT(A10),2,11,1,1)="","",OFFSET(INDIRECT(A10),2,11,1,1))</f>
        <v/>
      </c>
      <c r="J2" s="190" t="str">
        <f aca="true">IF(OFFSET(INDIRECT(A10),0,8,1,1)="","",OFFSET(INDIRECT(A10),0,8,1,1))</f>
        <v/>
      </c>
      <c r="K2" s="190" t="str">
        <f aca="true">IF(OFFSET(INDIRECT(A10),11,8,1,1)="","",OFFSET(INDIRECT(A10),11,8,1,1))</f>
        <v/>
      </c>
      <c r="L2" s="190" t="str">
        <f aca="true">IF(OFFSET(INDIRECT(A10),23,8,1,1)="","",OFFSET(INDIRECT(A10),23,8,1,1))</f>
        <v/>
      </c>
      <c r="M2" s="190" t="str">
        <f aca="true">IF(OFFSET(INDIRECT(A10),14,8,1,1)="","",OFFSET(INDIRECT(A10),14,8,1,1))</f>
        <v/>
      </c>
      <c r="N2" s="190" t="str">
        <f aca="true">IF(OFFSET(INDIRECT(A10),26,8,1,1)="","",OFFSET(INDIRECT(A10),26,8,1,1))</f>
        <v/>
      </c>
      <c r="O2" s="191" t="str">
        <f aca="true">IF(OFFSET(INDIRECT(A11),6,6,1,1)="","",OFFSET(INDIRECT(A11),6,6,1,1))</f>
        <v/>
      </c>
      <c r="P2" s="190" t="str">
        <f aca="false">Data!$C$18</f>
        <v>Mr. and Mrs. C. Michaels</v>
      </c>
      <c r="Q2" s="190" t="str">
        <f aca="false">Data!$G$12</f>
        <v>We</v>
      </c>
      <c r="R2" s="190" t="str">
        <f aca="false">Data!$H$12</f>
        <v>our</v>
      </c>
      <c r="S2" s="190" t="str">
        <f aca="false">Data!$I$12</f>
        <v>their</v>
      </c>
      <c r="T2" s="190" t="str">
        <f aca="false">Data!$J$12</f>
        <v>they</v>
      </c>
      <c r="U2" s="190" t="str">
        <f aca="false">Data!$K$12</f>
        <v>do</v>
      </c>
      <c r="V2" s="190" t="str">
        <f aca="false">Data!$L$12</f>
        <v>have</v>
      </c>
      <c r="W2" s="190" t="str">
        <f aca="false">Data!$M$12</f>
        <v>we</v>
      </c>
      <c r="X2" s="190" t="str">
        <f aca="false">Data!$N$12</f>
        <v>us</v>
      </c>
      <c r="Y2" s="190" t="str">
        <f aca="false">Data!$O$12</f>
        <v>are</v>
      </c>
      <c r="Z2" s="190" t="str">
        <f aca="false">Data!$C$17</f>
        <v>CHRISTOS KALLONAS MICHAELS AND BIANCA LISA MICHAELS</v>
      </c>
      <c r="AA2" s="190" t="str">
        <f aca="false">Data!$I$27</f>
        <v>107 Rosebery Road, London, N10 2LD</v>
      </c>
      <c r="AB2" s="190" t="str">
        <f aca="false">Data!$I$26</f>
        <v>107 Rosebery Road, London, N10 2LD</v>
      </c>
      <c r="AC2" s="190" t="str">
        <f aca="false">Data!$C$12</f>
        <v>Freeholders</v>
      </c>
      <c r="AD2" s="190" t="str">
        <f aca="false">Data!$M$29</f>
        <v>107 Rosebery Road
London
N10 2LD</v>
      </c>
      <c r="AE2" s="190" t="str">
        <f aca="true">IF(OFFSET(INDIRECT(A10),1,0,1,1)="","",OFFSET(INDIRECT(A10),1,0,1,1))</f>
        <v/>
      </c>
      <c r="AF2" s="190" t="str">
        <f aca="false">Data!$A$11</f>
        <v>Building Owners</v>
      </c>
      <c r="AG2" s="190" t="str">
        <f aca="false">Data!$I$10</f>
        <v>them</v>
      </c>
      <c r="AH2" s="190" t="str">
        <f aca="true">IF(OFFSET(INDIRECT(A10),1,12,1,1)="","",OFFSET(INDIRECT(A10),1,12,1,1))</f>
        <v/>
      </c>
      <c r="AI2" s="190" t="str">
        <f aca="true">IF(OFFSET(INDIRECT(A10),1,13,1,1)="","",OFFSET(INDIRECT(A10),1,13,1,1))</f>
        <v/>
      </c>
      <c r="AK2" s="190" t="str">
        <f aca="true">IF(OFFSET(INDIRECT(A10),0,13,1,1)="","",OFFSET(INDIRECT(A10),0,13,1,1))</f>
        <v/>
      </c>
      <c r="AL2" s="190" t="str">
        <f aca="true">IF(OFFSET(INDIRECT(A10),2,12,1,1)="","",OFFSET(INDIRECT(A10),2,12,1,1))</f>
        <v/>
      </c>
      <c r="AM2" s="190" t="str">
        <f aca="true">IF(OFFSET(INDIRECT(A10),2,13,1,1)="","",OFFSET(INDIRECT(A10),2,13,1,1))</f>
        <v/>
      </c>
      <c r="AN2" s="190" t="str">
        <f aca="true">IF(OFFSET(INDIRECT(A10),0,12,1,1)="","",OFFSET(INDIRECT(A10),0,12,1,1))</f>
        <v/>
      </c>
      <c r="AO2" s="190" t="str">
        <f aca="true">IF(OFFSET(INDIRECT(A10),34,18,1,1)="","",OFFSET(INDIRECT(A10),34,18,1,1))</f>
        <v/>
      </c>
      <c r="AP2" s="190" t="str">
        <f aca="true">IF(OFFSET(INDIRECT(A11),55,0,1,1)="","",OFFSET(INDIRECT(A11),55,0,1,1))</f>
        <v/>
      </c>
      <c r="AQ2" s="190" t="str">
        <f aca="true">IF(OFFSET(INDIRECT(A11),55,4,1,1)="","",OFFSET(INDIRECT(A11),55,4,1,1))</f>
        <v/>
      </c>
      <c r="AR2" s="190" t="str">
        <f aca="true">IF(OFFSET(INDIRECT(A11),58,0,1,1)="","",OFFSET(INDIRECT(A11),58,0,1,1))</f>
        <v/>
      </c>
      <c r="AS2" s="190" t="str">
        <f aca="true">IF(OFFSET(INDIRECT(A11),59,0,1,1)="","",OFFSET(INDIRECT(A11),59,0,1,1))</f>
        <v/>
      </c>
      <c r="AU2" s="190" t="str">
        <f aca="true">IF(OFFSET(INDIRECT(A11),63,3,1,1)="","",OFFSET(INDIRECT(A11),63,3,1,1))</f>
        <v/>
      </c>
      <c r="AV2" s="190" t="str">
        <f aca="true">IF(OFFSET(INDIRECT(A11),64,0,1,1)="","",OFFSET(INDIRECT(A11),64,0,1,1))</f>
        <v/>
      </c>
      <c r="AW2" s="190" t="str">
        <f aca="true">IF(OFFSET(INDIRECT(A11),65,0,1,1)="","",OFFSET(INDIRECT(A11),65,0,1,1))</f>
        <v/>
      </c>
      <c r="AX2" s="190" t="str">
        <f aca="true">IF(OFFSET(INDIRECT(A11),66,0,1,1)="","",OFFSET(INDIRECT(A11),66,0,1,1))</f>
        <v/>
      </c>
      <c r="AY2" s="190" t="str">
        <f aca="true">IF(OFFSET(INDIRECT(A11),67,0,1,1)="","",OFFSET(INDIRECT(A11),67,0,1,1))</f>
        <v/>
      </c>
      <c r="AZ2" s="190" t="str">
        <f aca="true">IF(OFFSET(INDIRECT(A11),68,0,1,1)="","",OFFSET(INDIRECT(A11),68,0,1,1))</f>
        <v/>
      </c>
      <c r="BA2" s="190" t="str">
        <f aca="true">IF(OFFSET(INDIRECT(A11),69,0,1,1)="","",OFFSET(INDIRECT(A11),69,0,1,1))</f>
        <v/>
      </c>
      <c r="BB2" s="190" t="str">
        <f aca="true">IF(OFFSET(INDIRECT(A11),70,0,1,1)="","",OFFSET(INDIRECT(A11),70,0,1,1))</f>
        <v/>
      </c>
      <c r="BC2" s="190" t="str">
        <f aca="true">IF(OFFSET(INDIRECT(A11),71,0,1,1)="","",OFFSET(INDIRECT(A11),71,0,1,1))</f>
        <v/>
      </c>
      <c r="BD2" s="190" t="str">
        <f aca="true">IF(OFFSET(INDIRECT(A11),72,0,1,1)="","",OFFSET(INDIRECT(A11),72,0,1,1))</f>
        <v/>
      </c>
      <c r="BE2" s="190" t="str">
        <f aca="true">IF(OFFSET(INDIRECT(A11),73,0,1,1)="","",OFFSET(INDIRECT(A11),73,0,1,1))</f>
        <v/>
      </c>
      <c r="BF2" s="190" t="str">
        <f aca="true">IF(OFFSET(INDIRECT(A11),74,0,1,1)="","",OFFSET(INDIRECT(A11),74,0,1,1))</f>
        <v/>
      </c>
      <c r="BG2" s="190" t="str">
        <f aca="true">IF(OFFSET(INDIRECT(A11),75,0,1,1)="","",OFFSET(INDIRECT(A11),75,0,1,1))</f>
        <v/>
      </c>
      <c r="BH2" s="190" t="str">
        <f aca="true">IF(OFFSET(INDIRECT(A11),76,0,1,1)="","",OFFSET(INDIRECT(A11),76,0,1,1))</f>
        <v/>
      </c>
      <c r="BI2" s="190" t="str">
        <f aca="true">IF(OFFSET(INDIRECT(A11),77,0,1,1)="","",OFFSET(INDIRECT(A11),77,0,1,1))</f>
        <v/>
      </c>
      <c r="BJ2" s="190" t="str">
        <f aca="true">IF(OFFSET(INDIRECT(A11),78,0,1,1)="","",OFFSET(INDIRECT(A11),78,0,1,1))</f>
        <v/>
      </c>
      <c r="BL2" s="190" t="str">
        <f aca="true">IF(OFFSET(INDIRECT(A11),83,3,1,1)="","",OFFSET(INDIRECT(A11),83,3,1,1))</f>
        <v/>
      </c>
      <c r="BM2" s="190" t="str">
        <f aca="true">IF(OFFSET(INDIRECT(A11),83,5,1,1)="","",OFFSET(INDIRECT(A11),83,5,1,1))</f>
        <v/>
      </c>
      <c r="BN2" s="190" t="str">
        <f aca="true">IF(OFFSET(INDIRECT(A11),84,0,1,1)="","",OFFSET(INDIRECT(A11),84,0,1,1))</f>
        <v/>
      </c>
      <c r="BO2" s="192" t="str">
        <f aca="true">IF(OFFSET(INDIRECT(A11),90,0,1,1)="","",OFFSET(INDIRECT(A11),90,0,1,1))</f>
        <v/>
      </c>
      <c r="BP2" s="192"/>
      <c r="BQ2" s="192" t="str">
        <f aca="true">IF(OFFSET(INDIRECT(A10),52,18,1,1)="","",OFFSET(INDIRECT(A10),52,18,1,1))</f>
        <v/>
      </c>
      <c r="BR2" s="192"/>
      <c r="BS2" s="190" t="str">
        <f aca="false">Data!$H$11</f>
        <v>neighbours</v>
      </c>
      <c r="BT2" s="190" t="str">
        <f aca="false">Data!$J$11</f>
        <v>Building Owners'</v>
      </c>
      <c r="BU2" s="190" t="str">
        <f aca="true">IF(OFFSET(INDIRECT(A10),1,9,1,1)="","",OFFSET(INDIRECT(A10),1,9,1,1))</f>
        <v/>
      </c>
      <c r="BW2" s="190" t="str">
        <f aca="false">Data!$D$10</f>
        <v>owners</v>
      </c>
      <c r="BX2" s="190" t="str">
        <f aca="true">IF(OFFSET(INDIRECT(A10),0,3,1,1)="","",OFFSET(INDIRECT(A10),0,3,1,1))</f>
        <v/>
      </c>
      <c r="BY2" s="190" t="str">
        <f aca="true">IF(OFFSET(INDIRECT(A10),1,14,1,1)="","",OFFSET(INDIRECT(A10),1,14,1,1))</f>
        <v/>
      </c>
      <c r="BZ2" s="190" t="str">
        <f aca="false">Data!$J$10</f>
        <v>choose</v>
      </c>
      <c r="CA2" s="190" t="str">
        <f aca="false">Data!$K$10</f>
        <v>exercise</v>
      </c>
      <c r="CB2" s="190" t="str">
        <f aca="false">Data!$L$10</f>
        <v>require</v>
      </c>
      <c r="CC2" s="190" t="str">
        <f aca="true">IF(OFFSET(INDIRECT(A11),99,0,1,1)="","",OFFSET(INDIRECT(A11),99,0,1,1))</f>
        <v>Party Wall Matters - 107 Rosebery Road, London, N10 2LD &amp; </v>
      </c>
      <c r="CE2" s="190" t="str">
        <f aca="true">IF(OFFSET(INDIRECT(A10),0,9,1,1)="","",OFFSET(INDIRECT(A10),0,9,1,1))</f>
        <v/>
      </c>
      <c r="CF2" s="190" t="str">
        <f aca="true">IF(OFFSET(INDIRECT(A10),0,10,1,1)="","",OFFSET(INDIRECT(A10),0,10,1,1))</f>
        <v/>
      </c>
      <c r="CG2" s="190" t="str">
        <f aca="true">IF(OFFSET(INDIRECT(A10),0,11,1,1)="","",OFFSET(INDIRECT(A10),0,11,1,1))</f>
        <v/>
      </c>
      <c r="CH2" s="191" t="n">
        <f aca="true">IF(OFFSET(INDIRECT(A11),8,6,1,1)="","",OFFSET(INDIRECT(A11),8,6,1,1))</f>
        <v>44226</v>
      </c>
      <c r="CI2" s="191" t="str">
        <f aca="true">IF(OFFSET(INDIRECT(A11),-16,11,1,1)="","",OFFSET(INDIRECT(A11),-16,11,1,1))</f>
        <v/>
      </c>
      <c r="CJ2" s="190" t="str">
        <f aca="true">IF(OFFSET(INDIRECT(A10),0,13,1,1)="","",OFFSET(INDIRECT(A10),0,13,1,1))</f>
        <v/>
      </c>
      <c r="CK2" s="190" t="e">
        <f aca="true">LEFT(CELL("filename"),FIND("[",CELL("filename"),1)-1)</f>
        <v>#VALUE!</v>
      </c>
      <c r="CL2" s="190" t="e">
        <f aca="true">MID(CELL("filename",A1),FIND("]",CELL("filename",A1))+1,256)</f>
        <v>#VALUE!</v>
      </c>
      <c r="CM2" s="190" t="str">
        <f aca="true">IF(OFFSET(INDIRECT(A10),1,24,1,1)="","",OFFSET(INDIRECT(A10),1,24,1,1))</f>
        <v>  </v>
      </c>
      <c r="CN2" s="190" t="str">
        <f aca="true">IF(OFFSET(INDIRECT(A10),2,26,1,1)="","",OFFSET(INDIRECT(A10),2,26,1,1))</f>
        <v/>
      </c>
      <c r="CO2" s="190" t="str">
        <f aca="true">IF(OFFSET(INDIRECT(A10),10,18,1,1)="","",OFFSET(INDIRECT(A10),10,18,1,1))</f>
        <v/>
      </c>
      <c r="CP2" s="190" t="n">
        <f aca="true">IF(OFFSET(INDIRECT(A10),0,20,1,1)="","",OFFSET(INDIRECT(A10),0,20,1,1))</f>
        <v>0</v>
      </c>
      <c r="CQ2" s="190" t="str">
        <f aca="true">IF(OFFSET(INDIRECT(A10),6,24,1,1)="","",OFFSET(INDIRECT(A10),6,24,1,1))</f>
        <v>  </v>
      </c>
      <c r="CR2" s="190" t="str">
        <f aca="true">IF(OFFSET(INDIRECT(A10),7,26,1,1)="","",OFFSET(INDIRECT(A10),7,26,1,1))</f>
        <v/>
      </c>
      <c r="CS2" s="190" t="str">
        <f aca="true">IF(OFFSET(INDIRECT(A10),10,22,1,1)="","",OFFSET(INDIRECT(A10),10,22,1,1))</f>
        <v/>
      </c>
      <c r="CT2" s="190" t="n">
        <f aca="true">IF(OFFSET(INDIRECT(A10),5,20,1,1)="","",OFFSET(INDIRECT(A10),5,20,1,1))</f>
        <v>0</v>
      </c>
      <c r="CU2" s="190" t="str">
        <f aca="true">IF(OFFSET(INDIRECT(A11),217,0,1,1)="","",OFFSET(INDIRECT(A11),217,0,1,1))</f>
        <v/>
      </c>
      <c r="CV2" s="190" t="str">
        <f aca="true">IF(OFFSET(INDIRECT(A11),218,0,1,1)="","",OFFSET(INDIRECT(A11),218,0,1,1))</f>
        <v/>
      </c>
      <c r="CW2" s="190" t="str">
        <f aca="true">IF(OFFSET(INDIRECT(A11),219,0,1,1)="","",OFFSET(INDIRECT(A11),219,0,1,1))</f>
        <v/>
      </c>
      <c r="CX2" s="190" t="str">
        <f aca="true">IF(OFFSET(INDIRECT(A11),220,0,1,1)="","",OFFSET(INDIRECT(A11),220,0,1,1))</f>
        <v/>
      </c>
      <c r="CY2" s="190" t="str">
        <f aca="true">IF(OFFSET(INDIRECT(A11),221,0,1,1)="","",OFFSET(INDIRECT(A11),221,0,1,1))</f>
        <v/>
      </c>
      <c r="CZ2" s="190" t="str">
        <f aca="true">IF(OFFSET(INDIRECT(A11),222,0,1,1)="","",OFFSET(INDIRECT(A11),222,0,1,1))</f>
        <v/>
      </c>
      <c r="DA2" s="190" t="str">
        <f aca="true">IF(OFFSET(INDIRECT(A11),223,0,1,1)="","",OFFSET(INDIRECT(A11),223,0,1,1))</f>
        <v/>
      </c>
      <c r="DB2" s="190" t="str">
        <f aca="true">IF(OFFSET(INDIRECT(A11),224,0,1,1)="","",OFFSET(INDIRECT(A11),224,0,1,1))</f>
        <v/>
      </c>
      <c r="DC2" s="190" t="str">
        <f aca="true">IF(OFFSET(INDIRECT(A11),225,0,1,1)="","",OFFSET(INDIRECT(A11),225,0,1,1))</f>
        <v/>
      </c>
      <c r="DD2" s="190" t="str">
        <f aca="true">IF(OFFSET(INDIRECT(A11),226,0,1,1)="","",OFFSET(INDIRECT(A11),226,0,1,1))</f>
        <v/>
      </c>
      <c r="DE2" s="190" t="str">
        <f aca="true">IF(OFFSET(INDIRECT(A11),227,0,1,1)="","",OFFSET(INDIRECT(A11),227,0,1,1))</f>
        <v/>
      </c>
      <c r="DF2" s="190" t="str">
        <f aca="true">IF(OFFSET(INDIRECT(A11),228,0,1,1)="","",OFFSET(INDIRECT(A11),228,0,1,1))</f>
        <v/>
      </c>
      <c r="DG2" s="190" t="str">
        <f aca="true">IF(OFFSET(INDIRECT(A11),229,0,1,1)="","",OFFSET(INDIRECT(A11),229,0,1,1))</f>
        <v/>
      </c>
      <c r="DH2" s="190" t="str">
        <f aca="true">IF(OFFSET(INDIRECT(A11),230,0,1,1)="","",OFFSET(INDIRECT(A11),230,0,1,1))</f>
        <v/>
      </c>
      <c r="DI2" s="190" t="str">
        <f aca="true">IF(OFFSET(INDIRECT(A11),231,0,1,1)="","",OFFSET(INDIRECT(A11),231,0,1,1))</f>
        <v/>
      </c>
      <c r="DJ2" s="190" t="str">
        <f aca="true">IF(OFFSET(INDIRECT(A11),232,0,1,1)="","",OFFSET(INDIRECT(A11),232,0,1,1))</f>
        <v/>
      </c>
      <c r="DK2" s="190" t="str">
        <f aca="true">IF(OFFSET(INDIRECT(A11),233,0,1,1)="","",OFFSET(INDIRECT(A11),233,0,1,1))</f>
        <v/>
      </c>
      <c r="DL2" s="190" t="str">
        <f aca="true">IF(OFFSET(INDIRECT(A11),234,0,1,1)="","",OFFSET(INDIRECT(A11),234,0,1,1))</f>
        <v/>
      </c>
      <c r="DM2" s="190" t="str">
        <f aca="true">IF(OFFSET(INDIRECT(A11),235,0,1,1)="","",OFFSET(INDIRECT(A11),235,0,1,1))</f>
        <v/>
      </c>
      <c r="DN2" s="190" t="str">
        <f aca="true">IF(OFFSET(INDIRECT(A11),236,0,1,1)="","",OFFSET(INDIRECT(A11),236,0,1,1))</f>
        <v/>
      </c>
      <c r="DO2" s="190" t="str">
        <f aca="false">Data!$Y$11</f>
        <v>Mr. Steve Whitehead MFPWS</v>
      </c>
      <c r="DP2" s="190" t="str">
        <f aca="false">Data!$AA$12</f>
        <v>Grey &amp; Associates, 4th Floor, 26-28 Hammersmith Grove, London, W6 7BA</v>
      </c>
      <c r="DQ2" s="190" t="str">
        <f aca="false">Data!$S$14</f>
        <v>Grey &amp; Associates, 
4th Floor, 26-28 Hammersmith Grove, 
London, 
W6 7BA</v>
      </c>
      <c r="DR2" s="190" t="str">
        <f aca="false">Data!$U$10</f>
        <v>his</v>
      </c>
      <c r="DS2" s="190" t="str">
        <f aca="false">Data!$T$11</f>
        <v>Steve</v>
      </c>
      <c r="DT2" s="190" t="str">
        <f aca="true">IF(OFFSET(INDIRECT(A10),1,19,1,1)="","",OFFSET(INDIRECT(A10),1,19,1,1))</f>
        <v/>
      </c>
      <c r="DU2" s="190" t="str">
        <f aca="true">IF(OFFSET(INDIRECT(A10),6,19,1,1)="","",OFFSET(INDIRECT(A10),6,19,1,1))</f>
        <v/>
      </c>
      <c r="DV2" s="190" t="str">
        <f aca="false">Data!$P$18</f>
        <v>Mr. and Mrs. Michaels</v>
      </c>
      <c r="DW2" s="190" t="str">
        <f aca="true">IF(OFFSET(INDIRECT(A10),8,15,1,1)="","",OFFSET(INDIRECT(A10),8,15,1,1))</f>
        <v> </v>
      </c>
      <c r="DX2" s="190" t="str">
        <f aca="true">IF(OFFSET(INDIRECT(A11),40,3,1,1)="","",OFFSET(INDIRECT(A11),40,3,1,1))</f>
        <v/>
      </c>
      <c r="DY2" s="190" t="str">
        <f aca="true">IF(OFFSET(INDIRECT(A11),42,6,1,1)="","",OFFSET(INDIRECT(A11),42,6,1,1))</f>
        <v/>
      </c>
      <c r="DZ2" s="190" t="str">
        <f aca="false">Data!$P$19</f>
        <v>Mr. and Mrs. Michaels</v>
      </c>
      <c r="EB2" s="190" t="str">
        <f aca="true">IF(OFFSET(INDIRECT(A11),305,3,1,1)="","",OFFSET(INDIRECT(A11),305,3,1,1))</f>
        <v/>
      </c>
      <c r="EC2" s="190" t="str">
        <f aca="true">IF(OFFSET(INDIRECT(A11),306,3,1,1)="","",OFFSET(INDIRECT(A11),306,3,1,1))</f>
        <v/>
      </c>
      <c r="ED2" s="190" t="str">
        <f aca="true">IF(OFFSET(INDIRECT(A11),337,0,1,1)="","",OFFSET(INDIRECT(A11),337,0,1,1))</f>
        <v/>
      </c>
      <c r="EE2" s="190" t="str">
        <f aca="true">IF(OFFSET(INDIRECT(A12),29,22,1,1)="","",OFFSET(INDIRECT(A12),29,22,1,1))</f>
        <v/>
      </c>
      <c r="EF2" s="190" t="str">
        <f aca="true">IF(OFFSET(INDIRECT(A12),53,22,1,1)="","",OFFSET(INDIRECT(A12),53,22,1,1))</f>
        <v/>
      </c>
      <c r="EG2" s="190" t="str">
        <f aca="true">IF(OFFSET(INDIRECT(A11),341,0,1,1)="","",OFFSET(INDIRECT(A11),341,0,1,1))</f>
        <v>
</v>
      </c>
      <c r="EH2" s="190" t="str">
        <f aca="true">IF(OFFSET(INDIRECT(A11),341,2,1,1)="","",OFFSET(INDIRECT(A11),341,2,1,1))</f>
        <v>
</v>
      </c>
      <c r="EI2" s="190" t="str">
        <f aca="true">IF(OFFSET(INDIRECT(A11),341,4,1,1)="","",OFFSET(INDIRECT(A11),341,4,1,1))</f>
        <v>
</v>
      </c>
      <c r="EJ2" s="190" t="str">
        <f aca="true">IF(OFFSET(INDIRECT(A11),336,6,1,1)="","",OFFSET(INDIRECT(A11),336,6,1,1))</f>
        <v/>
      </c>
      <c r="EK2" s="190" t="str">
        <f aca="true">IF(OFFSET(INDIRECT(A11),341,6,1,1)="","",OFFSET(INDIRECT(A11),341,6,1,1))</f>
        <v>
</v>
      </c>
      <c r="EN2" s="190" t="str">
        <f aca="true">IF(OFFSET(INDIRECT(A10),40,21,1,1)="","",OFFSET(INDIRECT(A10),40,21,1,1))</f>
        <v>DELETE THIS PAGE WHEN MADE INTO PDF!</v>
      </c>
      <c r="EP2" s="190" t="str">
        <f aca="true">IF(OFFSET(INDIRECT(A10),41,21,1,1)="","",OFFSET(INDIRECT(A10),41,21,1,1))</f>
        <v>DELETE THIS PAGE WHEN MADE INTO PDF!</v>
      </c>
      <c r="ER2" s="190" t="str">
        <f aca="true">IF(OFFSET(INDIRECT(A10),42,21,1,1)="","",OFFSET(INDIRECT(A10),42,21,1,1))</f>
        <v>DELETE THIS PAGE WHEN MADE INTO PDF!</v>
      </c>
    </row>
    <row r="4" s="186" customFormat="true" ht="14.6" hidden="false" customHeight="false" outlineLevel="0" collapsed="false">
      <c r="O4" s="189" t="n">
        <v>42005</v>
      </c>
      <c r="BY4" s="189" t="n">
        <v>42018</v>
      </c>
      <c r="BZ4" s="189" t="n">
        <v>42005</v>
      </c>
    </row>
    <row r="5" s="80" customFormat="true" ht="14.6" hidden="false" customHeight="false" outlineLevel="0" collapsed="false">
      <c r="O5" s="82"/>
      <c r="BY5" s="82"/>
      <c r="BZ5" s="82"/>
    </row>
    <row r="6" s="80" customFormat="true" ht="14.6" hidden="false" customHeight="false" outlineLevel="0" collapsed="false">
      <c r="O6" s="82"/>
      <c r="BY6" s="82"/>
      <c r="BZ6" s="82"/>
    </row>
    <row r="7" s="80" customFormat="true" ht="14.6" hidden="false" customHeight="false" outlineLevel="0" collapsed="false">
      <c r="N7" s="83"/>
      <c r="O7" s="82"/>
      <c r="BY7" s="82"/>
      <c r="BZ7" s="82"/>
    </row>
    <row r="8" s="80" customFormat="true" ht="14.6" hidden="false" customHeight="false" outlineLevel="0" collapsed="false">
      <c r="A8" s="82"/>
      <c r="B8" s="82"/>
      <c r="C8" s="82"/>
      <c r="D8" s="82"/>
      <c r="E8" s="82"/>
      <c r="F8" s="82"/>
      <c r="G8" s="82"/>
      <c r="I8" s="82"/>
      <c r="O8" s="82"/>
      <c r="BY8" s="82"/>
      <c r="BZ8" s="82"/>
    </row>
    <row r="9" s="80" customFormat="true" ht="14.6" hidden="false" customHeight="false" outlineLevel="0" collapsed="false">
      <c r="I9" s="82"/>
      <c r="O9" s="82"/>
      <c r="BY9" s="82"/>
      <c r="BZ9" s="82"/>
    </row>
    <row r="10" s="80" customFormat="true" ht="14.6" hidden="false" customHeight="false" outlineLevel="0" collapsed="false">
      <c r="A10" s="200" t="s">
        <v>687</v>
      </c>
      <c r="I10" s="82"/>
      <c r="O10" s="82"/>
      <c r="BY10" s="82"/>
      <c r="BZ10" s="82"/>
    </row>
    <row r="11" s="80" customFormat="true" ht="14.6" hidden="false" customHeight="false" outlineLevel="0" collapsed="false">
      <c r="A11" s="197" t="s">
        <v>378</v>
      </c>
      <c r="I11" s="82"/>
      <c r="O11" s="82"/>
      <c r="BY11" s="82"/>
      <c r="BZ11" s="82"/>
    </row>
    <row r="12" s="80" customFormat="true" ht="14.6" hidden="false" customHeight="false" outlineLevel="0" collapsed="false">
      <c r="A12" s="197" t="s">
        <v>662</v>
      </c>
      <c r="O12" s="82"/>
      <c r="BY12" s="82"/>
      <c r="BZ12" s="82"/>
    </row>
    <row r="13" s="80" customFormat="true" ht="14.6" hidden="false" customHeight="false" outlineLevel="0" collapsed="false">
      <c r="O13" s="82"/>
      <c r="BY13" s="82"/>
      <c r="BZ13" s="82"/>
    </row>
    <row r="14" s="80" customFormat="true" ht="14.6" hidden="false" customHeight="false" outlineLevel="0" collapsed="false">
      <c r="O14" s="82"/>
      <c r="BY14" s="82"/>
      <c r="BZ14" s="82"/>
    </row>
    <row r="15" s="80" customFormat="true" ht="14.6" hidden="false" customHeight="false" outlineLevel="0" collapsed="false">
      <c r="O15" s="82"/>
      <c r="BY15" s="82"/>
      <c r="BZ15" s="82"/>
    </row>
    <row r="16" s="80" customFormat="true" ht="14.6" hidden="false" customHeight="false" outlineLevel="0" collapsed="false">
      <c r="I16" s="83"/>
      <c r="M16" s="83"/>
      <c r="O16" s="82"/>
      <c r="BY16" s="82"/>
      <c r="BZ16" s="82"/>
    </row>
    <row r="17" s="80" customFormat="true" ht="14.6" hidden="false" customHeight="false" outlineLevel="0" collapsed="false">
      <c r="N17" s="83"/>
      <c r="O17" s="82"/>
      <c r="BY17" s="82"/>
      <c r="BZ17" s="82"/>
    </row>
    <row r="18" s="80" customFormat="true" ht="14.6" hidden="false" customHeight="false" outlineLevel="0" collapsed="false">
      <c r="I18" s="82"/>
      <c r="O18" s="82"/>
      <c r="BY18" s="82"/>
      <c r="BZ18" s="82"/>
    </row>
    <row r="19" s="80" customFormat="true" ht="14.6" hidden="false" customHeight="false" outlineLevel="0" collapsed="false">
      <c r="I19" s="82"/>
      <c r="O19" s="82"/>
      <c r="BY19" s="82"/>
      <c r="BZ19" s="82"/>
    </row>
    <row r="20" s="80" customFormat="true" ht="14.6" hidden="false" customHeight="false" outlineLevel="0" collapsed="false">
      <c r="I20" s="82"/>
      <c r="O20" s="82"/>
      <c r="BY20" s="82"/>
      <c r="BZ20" s="82"/>
    </row>
    <row r="21" s="80" customFormat="true" ht="14.6" hidden="false" customHeight="false" outlineLevel="0" collapsed="false">
      <c r="I21" s="82"/>
      <c r="O21" s="82"/>
      <c r="BY21" s="82"/>
      <c r="BZ21" s="82"/>
    </row>
    <row r="22" s="80" customFormat="true" ht="14.6" hidden="false" customHeight="false" outlineLevel="0" collapsed="false">
      <c r="I22" s="82"/>
      <c r="O22" s="82"/>
      <c r="BY22" s="82"/>
      <c r="BZ22" s="82"/>
    </row>
    <row r="23" s="80" customFormat="true" ht="14.6" hidden="false" customHeight="false" outlineLevel="0" collapsed="false">
      <c r="I23" s="82"/>
      <c r="O23" s="82"/>
      <c r="BY23" s="82"/>
      <c r="BZ23" s="82"/>
    </row>
    <row r="24" s="80" customFormat="true" ht="14.6" hidden="false" customHeight="false" outlineLevel="0" collapsed="false">
      <c r="I24" s="82"/>
      <c r="O24" s="82"/>
      <c r="BY24" s="82"/>
      <c r="BZ24" s="82"/>
    </row>
    <row r="25" s="80" customFormat="true" ht="14.6" hidden="false" customHeight="false" outlineLevel="0" collapsed="false">
      <c r="I25" s="82"/>
      <c r="O25" s="82"/>
      <c r="BY25" s="82"/>
      <c r="BZ25" s="82"/>
    </row>
    <row r="26" s="80" customFormat="true" ht="14.6" hidden="false" customHeight="false" outlineLevel="0" collapsed="false">
      <c r="I26" s="82"/>
      <c r="O26" s="82"/>
      <c r="BY26" s="82"/>
      <c r="BZ26" s="82"/>
    </row>
    <row r="27" s="80" customFormat="true" ht="14.6" hidden="false" customHeight="false" outlineLevel="0" collapsed="false">
      <c r="I27" s="82"/>
      <c r="O27" s="82"/>
      <c r="BY27" s="82"/>
      <c r="BZ27" s="82"/>
    </row>
    <row r="28" s="80" customFormat="true" ht="14.6" hidden="false" customHeight="false" outlineLevel="0" collapsed="false">
      <c r="I28" s="82"/>
      <c r="O28" s="82"/>
      <c r="BY28" s="82"/>
      <c r="BZ28" s="82"/>
    </row>
    <row r="29" s="80" customFormat="true" ht="14.6" hidden="false" customHeight="false" outlineLevel="0" collapsed="false">
      <c r="O29" s="82"/>
      <c r="BY29" s="82"/>
      <c r="BZ29" s="82"/>
    </row>
    <row r="30" s="80" customFormat="true" ht="14.6" hidden="false" customHeight="false" outlineLevel="0" collapsed="false">
      <c r="O30" s="82"/>
      <c r="BY30" s="82"/>
      <c r="BZ30" s="82"/>
    </row>
    <row r="31" s="80" customFormat="true" ht="14.6" hidden="false" customHeight="false" outlineLevel="0" collapsed="false">
      <c r="O31" s="82"/>
      <c r="BY31" s="82"/>
      <c r="BZ31" s="82"/>
    </row>
    <row r="32" s="80" customFormat="true" ht="14.6" hidden="false" customHeight="false" outlineLevel="0" collapsed="false">
      <c r="O32" s="82"/>
      <c r="BY32" s="82"/>
      <c r="BZ32" s="82"/>
    </row>
    <row r="33" s="80" customFormat="true" ht="14.6" hidden="false" customHeight="false" outlineLevel="0" collapsed="false">
      <c r="I33" s="83"/>
      <c r="M33" s="83"/>
      <c r="O33" s="82"/>
      <c r="BY33" s="82"/>
      <c r="BZ33" s="82"/>
    </row>
    <row r="34" s="80" customFormat="true" ht="14.6" hidden="false" customHeight="false" outlineLevel="0" collapsed="false">
      <c r="N34" s="83"/>
      <c r="O34" s="82"/>
      <c r="BY34" s="82"/>
      <c r="BZ34" s="82"/>
    </row>
    <row r="35" s="80" customFormat="true" ht="14.6" hidden="false" customHeight="false" outlineLevel="0" collapsed="false">
      <c r="I35" s="82"/>
      <c r="O35" s="82"/>
      <c r="BY35" s="82"/>
      <c r="BZ35" s="82"/>
    </row>
    <row r="36" s="80" customFormat="true" ht="14.6" hidden="false" customHeight="false" outlineLevel="0" collapsed="false">
      <c r="I36" s="82"/>
      <c r="O36" s="82"/>
      <c r="BY36" s="82"/>
      <c r="BZ36" s="82"/>
    </row>
    <row r="37" s="80" customFormat="true" ht="14.6" hidden="false" customHeight="false" outlineLevel="0" collapsed="false">
      <c r="I37" s="82"/>
      <c r="O37" s="82"/>
      <c r="BY37" s="82"/>
      <c r="BZ37" s="82"/>
    </row>
    <row r="38" s="80" customFormat="true" ht="14.6" hidden="false" customHeight="false" outlineLevel="0" collapsed="false">
      <c r="I38" s="82"/>
      <c r="O38" s="82"/>
      <c r="BY38" s="82"/>
      <c r="BZ38" s="82"/>
    </row>
    <row r="39" s="80" customFormat="true" ht="14.6" hidden="false" customHeight="false" outlineLevel="0" collapsed="false">
      <c r="I39" s="82"/>
      <c r="O39" s="82"/>
      <c r="BY39" s="82"/>
      <c r="BZ39" s="82"/>
    </row>
    <row r="40" s="80" customFormat="true" ht="14.6" hidden="false" customHeight="false" outlineLevel="0" collapsed="false">
      <c r="I40" s="82"/>
      <c r="O40" s="82"/>
      <c r="BY40" s="82"/>
      <c r="BZ40" s="82"/>
    </row>
    <row r="41" s="80" customFormat="true" ht="14.6" hidden="false" customHeight="false" outlineLevel="0" collapsed="false">
      <c r="I41" s="82"/>
      <c r="O41" s="82"/>
      <c r="BY41" s="82"/>
      <c r="BZ41" s="82"/>
    </row>
    <row r="42" s="80" customFormat="true" ht="14.6" hidden="false" customHeight="false" outlineLevel="0" collapsed="false">
      <c r="I42" s="82"/>
      <c r="O42" s="82"/>
      <c r="BY42" s="82"/>
      <c r="BZ42" s="82"/>
    </row>
    <row r="43" s="80" customFormat="true" ht="14.6" hidden="false" customHeight="false" outlineLevel="0" collapsed="false">
      <c r="I43" s="82"/>
      <c r="O43" s="82"/>
      <c r="BY43" s="82"/>
      <c r="BZ43" s="82"/>
    </row>
    <row r="44" s="80" customFormat="true" ht="14.6" hidden="false" customHeight="false" outlineLevel="0" collapsed="false">
      <c r="I44" s="82"/>
      <c r="O44" s="82"/>
      <c r="BY44" s="82"/>
      <c r="BZ44" s="82"/>
    </row>
    <row r="45" s="80" customFormat="true" ht="14.6" hidden="false" customHeight="false" outlineLevel="0" collapsed="false">
      <c r="I45" s="82"/>
      <c r="O45" s="82"/>
      <c r="BY45" s="82"/>
      <c r="BZ45" s="82"/>
    </row>
    <row r="46" s="80" customFormat="true" ht="14.6" hidden="false" customHeight="false" outlineLevel="0" collapsed="false">
      <c r="I46" s="82"/>
      <c r="O46" s="82"/>
      <c r="BY46" s="82"/>
      <c r="BZ46" s="82"/>
    </row>
    <row r="47" s="80" customFormat="true" ht="14.6" hidden="false" customHeight="false" outlineLevel="0" collapsed="false">
      <c r="I47" s="82"/>
      <c r="O47" s="82"/>
      <c r="BY47" s="82"/>
      <c r="BZ47" s="82"/>
    </row>
    <row r="48" s="80" customFormat="true" ht="14.6" hidden="false" customHeight="false" outlineLevel="0" collapsed="false">
      <c r="I48" s="82"/>
      <c r="O48" s="82"/>
      <c r="BY48" s="82"/>
      <c r="BZ48" s="82"/>
    </row>
    <row r="49" s="80" customFormat="true" ht="14.6" hidden="false" customHeight="false" outlineLevel="0" collapsed="false">
      <c r="I49" s="82"/>
      <c r="O49" s="82"/>
      <c r="BY49" s="82"/>
      <c r="BZ49" s="82"/>
    </row>
    <row r="50" s="80" customFormat="true" ht="14.6" hidden="false" customHeight="false" outlineLevel="0" collapsed="false">
      <c r="I50" s="82"/>
      <c r="O50" s="82"/>
      <c r="BY50" s="82"/>
      <c r="BZ50" s="82"/>
    </row>
    <row r="51" s="80" customFormat="true" ht="14.6" hidden="false" customHeight="false" outlineLevel="0" collapsed="false">
      <c r="O51" s="82"/>
      <c r="BY51" s="82"/>
      <c r="BZ51" s="82"/>
    </row>
    <row r="52" s="80" customFormat="true" ht="14.6" hidden="false" customHeight="false" outlineLevel="0" collapsed="false">
      <c r="O52" s="82"/>
      <c r="BY52" s="82"/>
      <c r="BZ52" s="82"/>
    </row>
    <row r="53" s="80" customFormat="true" ht="14.6" hidden="false" customHeight="false" outlineLevel="0" collapsed="false">
      <c r="O53" s="82"/>
      <c r="BY53" s="82"/>
      <c r="BZ53" s="82"/>
    </row>
    <row r="54" s="80" customFormat="true" ht="14.6" hidden="false" customHeight="false" outlineLevel="0" collapsed="false">
      <c r="O54" s="82"/>
      <c r="BY54" s="82"/>
      <c r="BZ54" s="82"/>
    </row>
    <row r="55" s="80" customFormat="true" ht="14.6" hidden="false" customHeight="false" outlineLevel="0" collapsed="false">
      <c r="I55" s="83"/>
      <c r="M55" s="83"/>
      <c r="O55" s="82"/>
      <c r="BY55" s="82"/>
      <c r="BZ55" s="82"/>
    </row>
    <row r="56" s="80" customFormat="true" ht="14.6" hidden="false" customHeight="false" outlineLevel="0" collapsed="false">
      <c r="N56" s="83"/>
      <c r="O56" s="82"/>
      <c r="BY56" s="82"/>
      <c r="BZ56" s="82"/>
    </row>
    <row r="57" s="80" customFormat="true" ht="14.6" hidden="false" customHeight="false" outlineLevel="0" collapsed="false">
      <c r="I57" s="82"/>
      <c r="O57" s="82"/>
      <c r="BY57" s="82"/>
      <c r="BZ57" s="82"/>
    </row>
    <row r="58" s="80" customFormat="true" ht="14.6" hidden="false" customHeight="false" outlineLevel="0" collapsed="false">
      <c r="I58" s="82"/>
      <c r="O58" s="82"/>
      <c r="BY58" s="82"/>
      <c r="BZ58" s="82"/>
    </row>
    <row r="59" s="80" customFormat="true" ht="14.6" hidden="false" customHeight="false" outlineLevel="0" collapsed="false">
      <c r="I59" s="82"/>
      <c r="O59" s="82"/>
      <c r="BY59" s="82"/>
      <c r="BZ59" s="82"/>
    </row>
    <row r="60" s="80" customFormat="true" ht="14.6" hidden="false" customHeight="false" outlineLevel="0" collapsed="false">
      <c r="I60" s="82"/>
      <c r="O60" s="82"/>
      <c r="BY60" s="82"/>
      <c r="BZ60" s="82"/>
    </row>
    <row r="61" s="80" customFormat="true" ht="14.6" hidden="false" customHeight="false" outlineLevel="0" collapsed="false">
      <c r="I61" s="82"/>
      <c r="O61" s="82"/>
      <c r="BY61" s="82"/>
      <c r="BZ61" s="82"/>
    </row>
    <row r="62" s="80" customFormat="true" ht="14.6" hidden="false" customHeight="false" outlineLevel="0" collapsed="false">
      <c r="I62" s="82"/>
      <c r="O62" s="82"/>
      <c r="BY62" s="82"/>
      <c r="BZ62" s="82"/>
    </row>
    <row r="63" s="80" customFormat="true" ht="14.6" hidden="false" customHeight="false" outlineLevel="0" collapsed="false">
      <c r="I63" s="82"/>
      <c r="O63" s="82"/>
      <c r="BY63" s="82"/>
      <c r="BZ63" s="82"/>
    </row>
    <row r="64" s="80" customFormat="true" ht="14.6" hidden="false" customHeight="false" outlineLevel="0" collapsed="false">
      <c r="I64" s="82"/>
      <c r="O64" s="82"/>
      <c r="BY64" s="82"/>
      <c r="BZ64" s="82"/>
    </row>
    <row r="65" s="80" customFormat="true" ht="14.6" hidden="false" customHeight="false" outlineLevel="0" collapsed="false">
      <c r="I65" s="82"/>
      <c r="O65" s="82"/>
      <c r="BY65" s="82"/>
      <c r="BZ65" s="82"/>
    </row>
    <row r="66" s="80" customFormat="true" ht="14.6" hidden="false" customHeight="false" outlineLevel="0" collapsed="false">
      <c r="I66" s="82"/>
      <c r="O66" s="82"/>
      <c r="BY66" s="82"/>
      <c r="BZ66" s="82"/>
    </row>
    <row r="67" s="80" customFormat="true" ht="14.6" hidden="false" customHeight="false" outlineLevel="0" collapsed="false">
      <c r="I67" s="82"/>
      <c r="O67" s="82"/>
      <c r="BY67" s="82"/>
      <c r="BZ67" s="82"/>
    </row>
    <row r="68" s="80" customFormat="true" ht="14.6" hidden="false" customHeight="false" outlineLevel="0" collapsed="false">
      <c r="I68" s="82"/>
      <c r="O68" s="82"/>
      <c r="BY68" s="82"/>
      <c r="BZ68" s="82"/>
    </row>
    <row r="69" s="80" customFormat="true" ht="14.6" hidden="false" customHeight="false" outlineLevel="0" collapsed="false">
      <c r="I69" s="82"/>
      <c r="O69" s="82"/>
      <c r="BY69" s="82"/>
      <c r="BZ69" s="82"/>
    </row>
    <row r="70" s="80" customFormat="true" ht="14.6" hidden="false" customHeight="false" outlineLevel="0" collapsed="false">
      <c r="I70" s="82"/>
      <c r="O70" s="82"/>
      <c r="BY70" s="82"/>
      <c r="BZ70" s="82"/>
    </row>
    <row r="71" s="80" customFormat="true" ht="14.6" hidden="false" customHeight="false" outlineLevel="0" collapsed="false">
      <c r="I71" s="82"/>
      <c r="O71" s="82"/>
      <c r="BY71" s="82"/>
      <c r="BZ71" s="82"/>
    </row>
    <row r="72" s="80" customFormat="true" ht="14.6" hidden="false" customHeight="false" outlineLevel="0" collapsed="false">
      <c r="I72" s="82"/>
      <c r="O72" s="82"/>
      <c r="BY72" s="82"/>
      <c r="BZ72" s="82"/>
    </row>
    <row r="73" s="80" customFormat="true" ht="14.6" hidden="false" customHeight="false" outlineLevel="0" collapsed="false">
      <c r="I73" s="82"/>
      <c r="O73" s="82"/>
      <c r="BY73" s="82"/>
      <c r="BZ73" s="82"/>
    </row>
    <row r="74" s="80" customFormat="true" ht="14.6" hidden="false" customHeight="false" outlineLevel="0" collapsed="false">
      <c r="I74" s="82"/>
      <c r="O74" s="82"/>
      <c r="BY74" s="82"/>
      <c r="BZ74" s="82"/>
    </row>
    <row r="75" s="80" customFormat="true" ht="14.6" hidden="false" customHeight="false" outlineLevel="0" collapsed="false">
      <c r="I75" s="82"/>
      <c r="O75" s="82"/>
      <c r="BY75" s="82"/>
      <c r="BZ75" s="82"/>
    </row>
    <row r="76" s="80" customFormat="true" ht="14.6" hidden="false" customHeight="false" outlineLevel="0" collapsed="false">
      <c r="O76" s="82"/>
      <c r="BY76" s="82"/>
      <c r="BZ76" s="82"/>
    </row>
    <row r="77" s="80" customFormat="true" ht="14.6" hidden="false" customHeight="false" outlineLevel="0" collapsed="false">
      <c r="O77" s="82"/>
      <c r="BY77" s="82"/>
      <c r="BZ77" s="82"/>
    </row>
    <row r="78" s="80" customFormat="true" ht="14.6" hidden="false" customHeight="false" outlineLevel="0" collapsed="false">
      <c r="O78" s="82"/>
      <c r="BY78" s="82"/>
      <c r="BZ78" s="82"/>
    </row>
    <row r="79" s="80" customFormat="true" ht="14.6" hidden="false" customHeight="false" outlineLevel="0" collapsed="false">
      <c r="O79" s="82"/>
      <c r="BY79" s="82"/>
      <c r="BZ79" s="82"/>
    </row>
    <row r="80" s="80" customFormat="true" ht="14.6" hidden="false" customHeight="false" outlineLevel="0" collapsed="false">
      <c r="I80" s="83"/>
      <c r="M80" s="83"/>
      <c r="O80" s="82"/>
      <c r="BY80" s="82"/>
      <c r="BZ80" s="82"/>
    </row>
    <row r="81" s="80" customFormat="true" ht="14.6" hidden="false" customHeight="false" outlineLevel="0" collapsed="false">
      <c r="N81" s="83"/>
      <c r="O81" s="82"/>
      <c r="BY81" s="82"/>
      <c r="BZ81" s="82"/>
    </row>
    <row r="82" s="80" customFormat="true" ht="14.6" hidden="false" customHeight="false" outlineLevel="0" collapsed="false">
      <c r="I82" s="82"/>
      <c r="O82" s="82"/>
      <c r="BY82" s="82"/>
      <c r="BZ82" s="82"/>
    </row>
    <row r="83" s="80" customFormat="true" ht="14.6" hidden="false" customHeight="false" outlineLevel="0" collapsed="false">
      <c r="I83" s="82"/>
      <c r="O83" s="82"/>
      <c r="BY83" s="82"/>
      <c r="BZ83" s="82"/>
    </row>
    <row r="84" s="80" customFormat="true" ht="14.6" hidden="false" customHeight="false" outlineLevel="0" collapsed="false">
      <c r="I84" s="82"/>
      <c r="O84" s="82"/>
      <c r="BY84" s="82"/>
      <c r="BZ84" s="82"/>
    </row>
    <row r="85" s="80" customFormat="true" ht="14.6" hidden="false" customHeight="false" outlineLevel="0" collapsed="false">
      <c r="I85" s="82"/>
      <c r="O85" s="82"/>
      <c r="BY85" s="82"/>
      <c r="BZ85" s="82"/>
    </row>
    <row r="86" s="80" customFormat="true" ht="14.6" hidden="false" customHeight="false" outlineLevel="0" collapsed="false">
      <c r="I86" s="82"/>
      <c r="O86" s="82"/>
      <c r="BY86" s="82"/>
      <c r="BZ86" s="82"/>
    </row>
    <row r="87" s="80" customFormat="true" ht="14.6" hidden="false" customHeight="false" outlineLevel="0" collapsed="false">
      <c r="I87" s="82"/>
      <c r="O87" s="82"/>
      <c r="BY87" s="82"/>
      <c r="BZ87" s="82"/>
    </row>
    <row r="88" s="80" customFormat="true" ht="14.6" hidden="false" customHeight="false" outlineLevel="0" collapsed="false">
      <c r="I88" s="82"/>
      <c r="O88" s="82"/>
      <c r="BY88" s="82"/>
      <c r="BZ88" s="82"/>
    </row>
    <row r="89" s="80" customFormat="true" ht="14.6" hidden="false" customHeight="false" outlineLevel="0" collapsed="false">
      <c r="I89" s="82"/>
      <c r="O89" s="82"/>
      <c r="BY89" s="82"/>
      <c r="BZ89" s="82"/>
    </row>
    <row r="90" s="80" customFormat="true" ht="14.6" hidden="false" customHeight="false" outlineLevel="0" collapsed="false">
      <c r="I90" s="82"/>
      <c r="O90" s="82"/>
      <c r="BY90" s="82"/>
      <c r="BZ90" s="82"/>
    </row>
    <row r="91" s="80" customFormat="true" ht="14.6" hidden="false" customHeight="false" outlineLevel="0" collapsed="false">
      <c r="I91" s="82"/>
      <c r="O91" s="82"/>
      <c r="BY91" s="82"/>
      <c r="BZ91" s="82"/>
    </row>
    <row r="92" s="80" customFormat="true" ht="14.6" hidden="false" customHeight="false" outlineLevel="0" collapsed="false">
      <c r="I92" s="82"/>
      <c r="O92" s="82"/>
      <c r="BY92" s="82"/>
      <c r="BZ92" s="82"/>
    </row>
    <row r="93" s="80" customFormat="true" ht="14.6" hidden="false" customHeight="false" outlineLevel="0" collapsed="false">
      <c r="I93" s="82"/>
      <c r="O93" s="82"/>
      <c r="BY93" s="82"/>
      <c r="BZ93" s="82"/>
    </row>
    <row r="94" s="80" customFormat="true" ht="14.6" hidden="false" customHeight="false" outlineLevel="0" collapsed="false">
      <c r="I94" s="82"/>
      <c r="O94" s="82"/>
      <c r="BY94" s="82"/>
      <c r="BZ94" s="82"/>
    </row>
    <row r="95" s="80" customFormat="true" ht="14.6" hidden="false" customHeight="false" outlineLevel="0" collapsed="false">
      <c r="I95" s="82"/>
      <c r="O95" s="82"/>
      <c r="BY95" s="82"/>
      <c r="BZ95" s="82"/>
    </row>
    <row r="96" s="80" customFormat="true" ht="14.6" hidden="false" customHeight="false" outlineLevel="0" collapsed="false">
      <c r="I96" s="82"/>
      <c r="O96" s="82"/>
      <c r="BY96" s="82"/>
      <c r="BZ96" s="82"/>
    </row>
    <row r="97" s="80" customFormat="true" ht="14.6" hidden="false" customHeight="false" outlineLevel="0" collapsed="false">
      <c r="I97" s="82"/>
      <c r="O97" s="82"/>
      <c r="BY97" s="82"/>
      <c r="BZ97" s="82"/>
    </row>
    <row r="98" s="80" customFormat="true" ht="14.6" hidden="false" customHeight="false" outlineLevel="0" collapsed="false">
      <c r="I98" s="82"/>
      <c r="O98" s="82"/>
      <c r="BY98" s="82"/>
      <c r="BZ98" s="82"/>
    </row>
    <row r="99" s="80" customFormat="true" ht="14.6" hidden="false" customHeight="false" outlineLevel="0" collapsed="false">
      <c r="I99" s="82"/>
      <c r="O99" s="82"/>
      <c r="BY99" s="82"/>
      <c r="BZ99" s="82"/>
    </row>
    <row r="100" s="80" customFormat="true" ht="14.6" hidden="false" customHeight="false" outlineLevel="0" collapsed="false">
      <c r="I100" s="82"/>
      <c r="O100" s="82"/>
      <c r="BY100" s="82"/>
      <c r="BZ100" s="82"/>
    </row>
    <row r="101" s="80" customFormat="true" ht="14.6" hidden="false" customHeight="false" outlineLevel="0" collapsed="false">
      <c r="I101" s="82"/>
      <c r="O101" s="82"/>
      <c r="BY101" s="82"/>
      <c r="BZ101" s="82"/>
    </row>
    <row r="102" s="80" customFormat="true" ht="14.6" hidden="false" customHeight="false" outlineLevel="0" collapsed="false">
      <c r="I102" s="82"/>
      <c r="O102" s="82"/>
      <c r="BY102" s="82"/>
      <c r="BZ102" s="82"/>
    </row>
    <row r="103" s="80" customFormat="true" ht="14.6" hidden="false" customHeight="false" outlineLevel="0" collapsed="false">
      <c r="I103" s="82"/>
      <c r="O103" s="82"/>
      <c r="BY103" s="82"/>
      <c r="BZ103" s="82"/>
    </row>
    <row r="104" s="80" customFormat="true" ht="14.6" hidden="false" customHeight="false" outlineLevel="0" collapsed="false">
      <c r="I104" s="82"/>
      <c r="O104" s="82"/>
      <c r="BY104" s="82"/>
      <c r="BZ104" s="82"/>
    </row>
    <row r="105" s="80" customFormat="true" ht="14.6" hidden="false" customHeight="false" outlineLevel="0" collapsed="false">
      <c r="I105" s="82"/>
      <c r="M105" s="83"/>
      <c r="O105" s="82"/>
      <c r="BY105" s="82"/>
      <c r="BZ105" s="82"/>
    </row>
    <row r="106" s="80" customFormat="true" ht="14.6" hidden="false" customHeight="false" outlineLevel="0" collapsed="false">
      <c r="O106" s="82"/>
      <c r="BY106" s="82"/>
      <c r="BZ106" s="82"/>
    </row>
    <row r="107" s="80" customFormat="true" ht="14.6" hidden="false" customHeight="false" outlineLevel="0" collapsed="false">
      <c r="O107" s="82"/>
      <c r="BY107" s="82"/>
      <c r="BZ107" s="82"/>
    </row>
    <row r="108" s="80" customFormat="true" ht="14.6" hidden="false" customHeight="false" outlineLevel="0" collapsed="false">
      <c r="O108" s="82"/>
      <c r="BY108" s="82"/>
      <c r="BZ108" s="82"/>
    </row>
    <row r="109" s="80" customFormat="true" ht="14.6" hidden="false" customHeight="false" outlineLevel="0" collapsed="false">
      <c r="O109" s="82"/>
      <c r="BY109" s="82"/>
      <c r="BZ109" s="82"/>
    </row>
    <row r="110" s="80" customFormat="true" ht="14.6" hidden="false" customHeight="false" outlineLevel="0" collapsed="false">
      <c r="I110" s="83"/>
      <c r="O110" s="82"/>
      <c r="BY110" s="82"/>
      <c r="BZ110" s="82"/>
    </row>
    <row r="111" s="80" customFormat="true" ht="14.6" hidden="false" customHeight="false" outlineLevel="0" collapsed="false">
      <c r="O111" s="82"/>
      <c r="BY111" s="82"/>
      <c r="BZ111" s="82"/>
    </row>
    <row r="112" s="80" customFormat="true" ht="14.6" hidden="false" customHeight="false" outlineLevel="0" collapsed="false">
      <c r="O112" s="82"/>
      <c r="BY112" s="82"/>
      <c r="BZ112" s="82"/>
    </row>
    <row r="113" s="186" customFormat="true" ht="14.6" hidden="false" customHeight="false" outlineLevel="0" collapsed="false">
      <c r="O113" s="189"/>
      <c r="BY113" s="189"/>
      <c r="BZ113" s="189"/>
    </row>
    <row r="114" s="186" customFormat="true" ht="14.6" hidden="false" customHeight="false" outlineLevel="0" collapsed="false">
      <c r="O114" s="189"/>
      <c r="BY114" s="189"/>
      <c r="BZ114" s="189"/>
    </row>
    <row r="115" s="186" customFormat="true" ht="14.6" hidden="false" customHeight="false" outlineLevel="0" collapsed="false">
      <c r="O115" s="189"/>
      <c r="BY115" s="189"/>
      <c r="BZ115" s="189"/>
    </row>
    <row r="116" s="186" customFormat="true" ht="14.6" hidden="false" customHeight="false" outlineLevel="0" collapsed="false">
      <c r="O116" s="189"/>
      <c r="BY116" s="189"/>
      <c r="BZ116" s="189"/>
    </row>
    <row r="117" s="186" customFormat="true" ht="14.6" hidden="false" customHeight="false" outlineLevel="0" collapsed="false">
      <c r="O117" s="189"/>
      <c r="BY117" s="189"/>
      <c r="BZ117" s="189"/>
    </row>
    <row r="118" s="186" customFormat="true" ht="14.6" hidden="false" customHeight="false" outlineLevel="0" collapsed="false">
      <c r="O118" s="189"/>
      <c r="BY118" s="189"/>
      <c r="BZ118" s="189"/>
    </row>
    <row r="119" s="186" customFormat="true" ht="14.6" hidden="false" customHeight="false" outlineLevel="0" collapsed="false">
      <c r="O119" s="189"/>
      <c r="BY119" s="189"/>
      <c r="BZ119" s="189"/>
    </row>
    <row r="120" s="186" customFormat="true" ht="14.6" hidden="false" customHeight="false" outlineLevel="0" collapsed="false">
      <c r="O120" s="189"/>
      <c r="BY120" s="189"/>
      <c r="BZ120" s="189"/>
    </row>
    <row r="121" s="186" customFormat="true" ht="14.6" hidden="false" customHeight="false" outlineLevel="0" collapsed="false">
      <c r="O121" s="189"/>
      <c r="BY121" s="189"/>
      <c r="BZ121" s="189"/>
    </row>
    <row r="122" s="186" customFormat="true" ht="14.6" hidden="false" customHeight="false" outlineLevel="0" collapsed="false">
      <c r="O122" s="189"/>
      <c r="BY122" s="189"/>
      <c r="BZ122" s="189"/>
    </row>
    <row r="123" s="186" customFormat="true" ht="14.6" hidden="false" customHeight="false" outlineLevel="0" collapsed="false">
      <c r="O123" s="189"/>
      <c r="BY123" s="189"/>
      <c r="BZ123" s="189"/>
    </row>
    <row r="124" s="186" customFormat="true" ht="14.6" hidden="false" customHeight="false" outlineLevel="0" collapsed="false">
      <c r="O124" s="189"/>
      <c r="BY124" s="189"/>
      <c r="BZ124" s="189"/>
    </row>
    <row r="125" s="186" customFormat="true" ht="14.6" hidden="false" customHeight="false" outlineLevel="0" collapsed="false">
      <c r="O125" s="189"/>
      <c r="BY125" s="189"/>
      <c r="BZ125" s="189"/>
    </row>
    <row r="126" s="186" customFormat="true" ht="14.6" hidden="false" customHeight="false" outlineLevel="0" collapsed="false">
      <c r="O126" s="189"/>
      <c r="BY126" s="189"/>
      <c r="BZ126" s="189"/>
    </row>
    <row r="127" s="186" customFormat="true" ht="14.6" hidden="false" customHeight="false" outlineLevel="0" collapsed="false">
      <c r="O127" s="189"/>
      <c r="BY127" s="189"/>
      <c r="BZ127" s="189"/>
    </row>
    <row r="128" s="186" customFormat="true" ht="14.6" hidden="false" customHeight="false" outlineLevel="0" collapsed="false">
      <c r="O128" s="189"/>
      <c r="BY128" s="189"/>
      <c r="BZ128" s="189"/>
    </row>
    <row r="129" s="186" customFormat="true" ht="14.6" hidden="false" customHeight="false" outlineLevel="0" collapsed="false">
      <c r="O129" s="189"/>
      <c r="BY129" s="189"/>
      <c r="BZ129" s="189"/>
    </row>
    <row r="130" s="186" customFormat="true" ht="14.6" hidden="false" customHeight="false" outlineLevel="0" collapsed="false">
      <c r="O130" s="189"/>
      <c r="BY130" s="189"/>
      <c r="BZ130" s="189"/>
    </row>
    <row r="131" s="186" customFormat="true" ht="14.6" hidden="false" customHeight="false" outlineLevel="0" collapsed="false">
      <c r="O131" s="189"/>
      <c r="BY131" s="189"/>
      <c r="BZ131" s="189"/>
    </row>
    <row r="132" s="186" customFormat="true" ht="14.6" hidden="false" customHeight="false" outlineLevel="0" collapsed="false">
      <c r="O132" s="189"/>
      <c r="BY132" s="189"/>
      <c r="BZ132" s="189"/>
    </row>
    <row r="133" s="186" customFormat="true" ht="14.6" hidden="false" customHeight="false" outlineLevel="0" collapsed="false">
      <c r="O133" s="189"/>
      <c r="BY133" s="189"/>
      <c r="BZ133" s="189"/>
    </row>
    <row r="134" s="186" customFormat="true" ht="14.6" hidden="false" customHeight="false" outlineLevel="0" collapsed="false">
      <c r="O134" s="189"/>
      <c r="BY134" s="189"/>
      <c r="BZ134" s="189"/>
    </row>
    <row r="135" s="186" customFormat="true" ht="14.6" hidden="false" customHeight="false" outlineLevel="0" collapsed="false">
      <c r="O135" s="189"/>
      <c r="BY135" s="189"/>
      <c r="BZ135" s="189"/>
    </row>
    <row r="136" s="186" customFormat="true" ht="14.6" hidden="false" customHeight="false" outlineLevel="0" collapsed="false">
      <c r="O136" s="189"/>
      <c r="BY136" s="189"/>
      <c r="BZ136" s="189"/>
    </row>
    <row r="137" s="186" customFormat="true" ht="14.6" hidden="false" customHeight="false" outlineLevel="0" collapsed="false">
      <c r="O137" s="189"/>
      <c r="BY137" s="189"/>
      <c r="BZ137" s="189"/>
    </row>
    <row r="138" s="186" customFormat="true" ht="14.6" hidden="false" customHeight="false" outlineLevel="0" collapsed="false">
      <c r="O138" s="189"/>
      <c r="BY138" s="189"/>
      <c r="BZ138" s="189"/>
    </row>
    <row r="139" s="186" customFormat="true" ht="14.6" hidden="false" customHeight="false" outlineLevel="0" collapsed="false">
      <c r="O139" s="189"/>
      <c r="BY139" s="189"/>
      <c r="BZ139" s="189"/>
    </row>
    <row r="140" s="186" customFormat="true" ht="14.6" hidden="false" customHeight="false" outlineLevel="0" collapsed="false">
      <c r="O140" s="189"/>
      <c r="BY140" s="189"/>
      <c r="BZ140" s="189"/>
    </row>
    <row r="141" s="186" customFormat="true" ht="14.6" hidden="false" customHeight="false" outlineLevel="0" collapsed="false">
      <c r="O141" s="189"/>
      <c r="BY141" s="189"/>
      <c r="BZ141" s="189"/>
    </row>
    <row r="142" s="186" customFormat="true" ht="14.6" hidden="false" customHeight="false" outlineLevel="0" collapsed="false">
      <c r="O142" s="189"/>
      <c r="BY142" s="189"/>
      <c r="BZ142" s="189"/>
    </row>
    <row r="143" s="186" customFormat="true" ht="14.6" hidden="false" customHeight="false" outlineLevel="0" collapsed="false">
      <c r="O143" s="189"/>
      <c r="BY143" s="189"/>
      <c r="BZ143" s="189"/>
    </row>
    <row r="144" s="186" customFormat="true" ht="14.6" hidden="false" customHeight="false" outlineLevel="0" collapsed="false">
      <c r="O144" s="189"/>
      <c r="BY144" s="189"/>
      <c r="BZ144" s="189"/>
    </row>
    <row r="145" s="186" customFormat="true" ht="14.6" hidden="false" customHeight="false" outlineLevel="0" collapsed="false">
      <c r="O145" s="189"/>
      <c r="BY145" s="189"/>
      <c r="BZ145" s="189"/>
    </row>
    <row r="146" s="186" customFormat="true" ht="14.6" hidden="false" customHeight="false" outlineLevel="0" collapsed="false">
      <c r="O146" s="189"/>
      <c r="BY146" s="189"/>
      <c r="BZ146" s="189"/>
    </row>
    <row r="147" s="186" customFormat="true" ht="14.6" hidden="false" customHeight="false" outlineLevel="0" collapsed="false">
      <c r="O147" s="189"/>
      <c r="BY147" s="189"/>
      <c r="BZ147" s="189"/>
    </row>
    <row r="148" s="186" customFormat="true" ht="14.6" hidden="false" customHeight="false" outlineLevel="0" collapsed="false">
      <c r="O148" s="189"/>
      <c r="BY148" s="189"/>
      <c r="BZ148" s="189"/>
    </row>
    <row r="149" s="186" customFormat="true" ht="14.6" hidden="false" customHeight="false" outlineLevel="0" collapsed="false">
      <c r="O149" s="189"/>
      <c r="BY149" s="189"/>
      <c r="BZ149" s="189"/>
    </row>
    <row r="150" s="186" customFormat="true" ht="14.6" hidden="false" customHeight="false" outlineLevel="0" collapsed="false">
      <c r="O150" s="189"/>
      <c r="BY150" s="189"/>
      <c r="BZ150" s="189"/>
    </row>
    <row r="151" s="186" customFormat="true" ht="14.6" hidden="false" customHeight="false" outlineLevel="0" collapsed="false">
      <c r="O151" s="189"/>
      <c r="BY151" s="189"/>
      <c r="BZ151" s="189"/>
    </row>
    <row r="152" s="186" customFormat="true" ht="14.6" hidden="false" customHeight="false" outlineLevel="0" collapsed="false">
      <c r="O152" s="189"/>
      <c r="BY152" s="189"/>
      <c r="BZ152" s="189"/>
    </row>
    <row r="153" s="186" customFormat="true" ht="14.6" hidden="false" customHeight="false" outlineLevel="0" collapsed="false">
      <c r="O153" s="189"/>
      <c r="BY153" s="189"/>
      <c r="BZ153" s="189"/>
    </row>
    <row r="154" s="186" customFormat="true" ht="14.6" hidden="false" customHeight="false" outlineLevel="0" collapsed="false">
      <c r="O154" s="189"/>
      <c r="BY154" s="189"/>
      <c r="BZ154" s="189"/>
    </row>
    <row r="155" s="186" customFormat="true" ht="14.6" hidden="false" customHeight="false" outlineLevel="0" collapsed="false">
      <c r="O155" s="189"/>
      <c r="BY155" s="189"/>
      <c r="BZ155" s="189"/>
    </row>
    <row r="156" s="186" customFormat="true" ht="14.6" hidden="false" customHeight="false" outlineLevel="0" collapsed="false">
      <c r="O156" s="189"/>
      <c r="BY156" s="189"/>
      <c r="BZ156" s="189"/>
    </row>
    <row r="157" s="186" customFormat="true" ht="14.6" hidden="false" customHeight="false" outlineLevel="0" collapsed="false">
      <c r="O157" s="189"/>
      <c r="BY157" s="189"/>
      <c r="BZ157" s="189"/>
    </row>
    <row r="158" s="186" customFormat="true" ht="14.6" hidden="false" customHeight="false" outlineLevel="0" collapsed="false">
      <c r="O158" s="189"/>
      <c r="BY158" s="189"/>
      <c r="BZ158" s="189"/>
    </row>
    <row r="159" s="186" customFormat="true" ht="14.6" hidden="false" customHeight="false" outlineLevel="0" collapsed="false">
      <c r="O159" s="189"/>
      <c r="BY159" s="189"/>
      <c r="BZ159" s="189"/>
    </row>
    <row r="160" s="186" customFormat="true" ht="14.6" hidden="false" customHeight="false" outlineLevel="0" collapsed="false">
      <c r="O160" s="189"/>
      <c r="BY160" s="189"/>
      <c r="BZ160" s="189"/>
    </row>
    <row r="161" s="186" customFormat="true" ht="14.6" hidden="false" customHeight="false" outlineLevel="0" collapsed="false">
      <c r="O161" s="189"/>
      <c r="BY161" s="189"/>
      <c r="BZ161" s="189"/>
    </row>
    <row r="162" s="186" customFormat="true" ht="14.6" hidden="false" customHeight="false" outlineLevel="0" collapsed="false">
      <c r="O162" s="189"/>
      <c r="BY162" s="189"/>
      <c r="BZ162" s="189"/>
    </row>
    <row r="163" s="186" customFormat="true" ht="14.6" hidden="false" customHeight="false" outlineLevel="0" collapsed="false">
      <c r="O163" s="189"/>
      <c r="BY163" s="189"/>
      <c r="BZ163" s="189"/>
    </row>
    <row r="164" s="186" customFormat="true" ht="14.6" hidden="false" customHeight="false" outlineLevel="0" collapsed="false">
      <c r="O164" s="189"/>
      <c r="BY164" s="189"/>
      <c r="BZ164" s="189"/>
    </row>
    <row r="165" s="186" customFormat="true" ht="14.6" hidden="false" customHeight="false" outlineLevel="0" collapsed="false">
      <c r="O165" s="189"/>
      <c r="BY165" s="189"/>
      <c r="BZ165" s="189"/>
    </row>
    <row r="166" s="186" customFormat="true" ht="14.6" hidden="false" customHeight="false" outlineLevel="0" collapsed="false">
      <c r="O166" s="189"/>
      <c r="BY166" s="189"/>
      <c r="BZ166" s="18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LibreOffice/6.4.7.2$Linux_X86_64 LibreOffice_project/40$Build-2</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2014-04-07T09:52:17Z</dcterms:created>
  <dc:creator>Steve</dc:creator>
  <dc:description/>
  <dc:language>en-GB</dc:language>
  <cp:lastModifiedBy>Steve Whitehead</cp:lastModifiedBy>
  <dcterms:modified xsi:type="dcterms:W3CDTF">2021-01-18T23:27:20Z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1033-9.1.0.4560</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WorkbookGuid">
    <vt:lpwstr>10725a4c-2a02-4b97-aa77-01343ef0b527</vt:lpwstr>
  </property>
</Properties>
</file>