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T:\projects\football\"/>
    </mc:Choice>
  </mc:AlternateContent>
  <xr:revisionPtr revIDLastSave="0" documentId="13_ncr:1_{5D4572DE-78A9-4208-9729-C5C949D3F5A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yers" sheetId="1" r:id="rId1"/>
    <sheet name="Stats" sheetId="2" r:id="rId2"/>
    <sheet name="Teams" sheetId="3" r:id="rId3"/>
  </sheets>
  <definedNames>
    <definedName name="tel_">_players[player_id]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1" l="1"/>
  <c r="E20" i="1"/>
  <c r="E37" i="1"/>
  <c r="E3" i="1"/>
  <c r="E35" i="1"/>
  <c r="E12" i="1"/>
  <c r="E32" i="1"/>
  <c r="E6" i="1"/>
  <c r="E19" i="1"/>
  <c r="E27" i="1"/>
  <c r="E33" i="1"/>
  <c r="E10" i="1"/>
  <c r="E11" i="1"/>
  <c r="E14" i="1"/>
  <c r="E15" i="1"/>
  <c r="E2" i="1"/>
  <c r="E25" i="1"/>
  <c r="E29" i="1"/>
  <c r="E17" i="1"/>
  <c r="E22" i="1"/>
  <c r="E18" i="1"/>
  <c r="E23" i="1"/>
  <c r="E4" i="1"/>
  <c r="E5" i="1"/>
  <c r="E7" i="1"/>
  <c r="E26" i="1"/>
  <c r="E28" i="1"/>
  <c r="E24" i="1"/>
  <c r="E40" i="1"/>
  <c r="E8" i="1"/>
  <c r="E9" i="1"/>
  <c r="E13" i="1"/>
  <c r="E16" i="1"/>
  <c r="E21" i="1"/>
  <c r="E30" i="1"/>
  <c r="E31" i="1"/>
  <c r="E34" i="1"/>
  <c r="E38" i="1"/>
  <c r="E39" i="1"/>
  <c r="D36" i="1"/>
  <c r="D20" i="1"/>
  <c r="D37" i="1"/>
  <c r="D3" i="1"/>
  <c r="D35" i="1"/>
  <c r="D12" i="1"/>
  <c r="D32" i="1"/>
  <c r="D6" i="1"/>
  <c r="D19" i="1"/>
  <c r="F19" i="1" s="1"/>
  <c r="D27" i="1"/>
  <c r="D33" i="1"/>
  <c r="D10" i="1"/>
  <c r="D11" i="1"/>
  <c r="F11" i="1" s="1"/>
  <c r="D14" i="1"/>
  <c r="D15" i="1"/>
  <c r="D2" i="1"/>
  <c r="D25" i="1"/>
  <c r="F25" i="1" s="1"/>
  <c r="D29" i="1"/>
  <c r="D17" i="1"/>
  <c r="D22" i="1"/>
  <c r="D18" i="1"/>
  <c r="F18" i="1" s="1"/>
  <c r="D23" i="1"/>
  <c r="D4" i="1"/>
  <c r="D5" i="1"/>
  <c r="D7" i="1"/>
  <c r="F7" i="1" s="1"/>
  <c r="D26" i="1"/>
  <c r="D28" i="1"/>
  <c r="D24" i="1"/>
  <c r="D40" i="1"/>
  <c r="F40" i="1" s="1"/>
  <c r="D8" i="1"/>
  <c r="D9" i="1"/>
  <c r="D13" i="1"/>
  <c r="D16" i="1"/>
  <c r="F16" i="1" s="1"/>
  <c r="D21" i="1"/>
  <c r="D30" i="1"/>
  <c r="D31" i="1"/>
  <c r="D34" i="1"/>
  <c r="F34" i="1" s="1"/>
  <c r="D38" i="1"/>
  <c r="D39" i="1"/>
  <c r="C36" i="1"/>
  <c r="C20" i="1"/>
  <c r="C37" i="1"/>
  <c r="C3" i="1"/>
  <c r="C35" i="1"/>
  <c r="C12" i="1"/>
  <c r="C32" i="1"/>
  <c r="C6" i="1"/>
  <c r="C19" i="1"/>
  <c r="C27" i="1"/>
  <c r="C33" i="1"/>
  <c r="C10" i="1"/>
  <c r="C11" i="1"/>
  <c r="C14" i="1"/>
  <c r="C15" i="1"/>
  <c r="C2" i="1"/>
  <c r="C25" i="1"/>
  <c r="C29" i="1"/>
  <c r="C17" i="1"/>
  <c r="C22" i="1"/>
  <c r="C18" i="1"/>
  <c r="C23" i="1"/>
  <c r="C4" i="1"/>
  <c r="C5" i="1"/>
  <c r="C7" i="1"/>
  <c r="C26" i="1"/>
  <c r="C28" i="1"/>
  <c r="C24" i="1"/>
  <c r="C40" i="1"/>
  <c r="C8" i="1"/>
  <c r="C9" i="1"/>
  <c r="C13" i="1"/>
  <c r="C16" i="1"/>
  <c r="C21" i="1"/>
  <c r="C30" i="1"/>
  <c r="C31" i="1"/>
  <c r="C34" i="1"/>
  <c r="C38" i="1"/>
  <c r="C39" i="1"/>
  <c r="D22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D2" i="2"/>
  <c r="D41" i="2"/>
  <c r="D3" i="2"/>
  <c r="D19" i="2"/>
  <c r="D4" i="2"/>
  <c r="D5" i="2"/>
  <c r="D6" i="2"/>
  <c r="D42" i="2"/>
  <c r="D7" i="2"/>
  <c r="D20" i="2"/>
  <c r="D8" i="2"/>
  <c r="D21" i="2"/>
  <c r="D9" i="2"/>
  <c r="D10" i="2"/>
  <c r="D43" i="2"/>
  <c r="D11" i="2"/>
  <c r="D23" i="2"/>
  <c r="D44" i="2"/>
  <c r="D12" i="2"/>
  <c r="D24" i="2"/>
  <c r="D45" i="2"/>
  <c r="D13" i="2"/>
  <c r="D46" i="2"/>
  <c r="D14" i="2"/>
  <c r="D25" i="2"/>
  <c r="D47" i="2"/>
  <c r="D15" i="2"/>
  <c r="D26" i="2"/>
  <c r="D48" i="2"/>
  <c r="D27" i="2"/>
  <c r="D28" i="2"/>
  <c r="D29" i="2"/>
  <c r="D49" i="2"/>
  <c r="D30" i="2"/>
  <c r="D50" i="2"/>
  <c r="D31" i="2"/>
  <c r="D51" i="2"/>
  <c r="D52" i="2"/>
  <c r="D53" i="2"/>
  <c r="D32" i="2"/>
  <c r="D33" i="2"/>
  <c r="D34" i="2"/>
  <c r="D54" i="2"/>
  <c r="D35" i="2"/>
  <c r="D55" i="2"/>
  <c r="D56" i="2"/>
  <c r="D57" i="2"/>
  <c r="D36" i="2"/>
  <c r="D37" i="2"/>
  <c r="D58" i="2"/>
  <c r="D16" i="2"/>
  <c r="D59" i="2"/>
  <c r="D38" i="2"/>
  <c r="D17" i="2"/>
  <c r="D18" i="2"/>
  <c r="D60" i="2"/>
  <c r="D39" i="2"/>
  <c r="D40" i="2"/>
  <c r="F35" i="1"/>
  <c r="F39" i="1" l="1"/>
  <c r="F30" i="1"/>
  <c r="F9" i="1"/>
  <c r="F28" i="1"/>
  <c r="F4" i="1"/>
  <c r="F17" i="1"/>
  <c r="F15" i="1"/>
  <c r="F33" i="1"/>
  <c r="F32" i="1"/>
  <c r="F37" i="1"/>
  <c r="F36" i="1"/>
  <c r="F38" i="1"/>
  <c r="F31" i="1"/>
  <c r="F21" i="1"/>
  <c r="F13" i="1"/>
  <c r="F8" i="1"/>
  <c r="F24" i="1"/>
  <c r="F26" i="1"/>
  <c r="F5" i="1"/>
  <c r="F23" i="1"/>
  <c r="F22" i="1"/>
  <c r="F29" i="1"/>
  <c r="F2" i="1"/>
  <c r="F14" i="1"/>
  <c r="F10" i="1"/>
  <c r="F27" i="1"/>
  <c r="F6" i="1"/>
  <c r="F12" i="1"/>
  <c r="F3" i="1"/>
  <c r="F20" i="1"/>
</calcChain>
</file>

<file path=xl/sharedStrings.xml><?xml version="1.0" encoding="utf-8"?>
<sst xmlns="http://schemas.openxmlformats.org/spreadsheetml/2006/main" count="153" uniqueCount="50">
  <si>
    <t>player_id</t>
  </si>
  <si>
    <t>player_name</t>
  </si>
  <si>
    <t>goals</t>
  </si>
  <si>
    <t>assists</t>
  </si>
  <si>
    <t>wins</t>
  </si>
  <si>
    <t>points</t>
  </si>
  <si>
    <t>date</t>
  </si>
  <si>
    <t>team_number</t>
  </si>
  <si>
    <t>goals_on_date</t>
  </si>
  <si>
    <t>assists_on_date</t>
  </si>
  <si>
    <t>wins_on_date</t>
  </si>
  <si>
    <t>Тёма</t>
  </si>
  <si>
    <t>Максим Строцкий</t>
  </si>
  <si>
    <t>Толя Шлаев</t>
  </si>
  <si>
    <t>Стас Семитко</t>
  </si>
  <si>
    <t>Вова</t>
  </si>
  <si>
    <t>Сергей</t>
  </si>
  <si>
    <t>Анатолий</t>
  </si>
  <si>
    <t>Костя</t>
  </si>
  <si>
    <t>Расул</t>
  </si>
  <si>
    <t>Сергей Крюков</t>
  </si>
  <si>
    <t>Василий Улитин</t>
  </si>
  <si>
    <t>Влад</t>
  </si>
  <si>
    <t>Женя (кипер)</t>
  </si>
  <si>
    <t>Женя Одушкин</t>
  </si>
  <si>
    <t>Bu (Рыжий)</t>
  </si>
  <si>
    <t>Олег Шишкин</t>
  </si>
  <si>
    <t>Рубик</t>
  </si>
  <si>
    <t>Миша</t>
  </si>
  <si>
    <t>Никита</t>
  </si>
  <si>
    <t>Александр Травкин</t>
  </si>
  <si>
    <t>Алексей Королев</t>
  </si>
  <si>
    <t>Артем Ширяев</t>
  </si>
  <si>
    <t>Рома Сурнин</t>
  </si>
  <si>
    <t>Ваня</t>
  </si>
  <si>
    <t>Дядя Руслан</t>
  </si>
  <si>
    <t>Месси (от Расула)</t>
  </si>
  <si>
    <t>Рубик +1</t>
  </si>
  <si>
    <t>Руслан (от Сергея)</t>
  </si>
  <si>
    <t>Стас (от Расула)</t>
  </si>
  <si>
    <t>Эд (Сэм)</t>
  </si>
  <si>
    <t>Эльдар</t>
  </si>
  <si>
    <t>Илшат</t>
  </si>
  <si>
    <t>Атай</t>
  </si>
  <si>
    <t>Нурик</t>
  </si>
  <si>
    <t>Эля</t>
  </si>
  <si>
    <t>Кирилл Попов</t>
  </si>
  <si>
    <t>Паша</t>
  </si>
  <si>
    <t>Игорь (Ник +1)</t>
  </si>
  <si>
    <t>Александр Костюнин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</si>
</sst>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1">
    <cellStyle name="Обычный" xfId="0" builtinId="0"/>
  </cellStyles>
  <dxfs count="30"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dd/mm/yy;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58E8C5-7B8B-42F7-9BFF-85AAC284233D}" name="_players" displayName="_players" ref="A1:F40" totalsRowShown="0" headerRowDxfId="29" headerRowBorderDxfId="28" tableBorderDxfId="27" totalsRowBorderDxfId="26">
  <autoFilter ref="A1:F40" xr:uid="{CC58E8C5-7B8B-42F7-9BFF-85AAC284233D}"/>
  <sortState xmlns:xlrd2="http://schemas.microsoft.com/office/spreadsheetml/2017/richdata2" ref="A2:F40">
    <sortCondition ref="B1:B40"/>
  </sortState>
  <tableColumns count="6">
    <tableColumn id="1" xr3:uid="{72D5507B-3E56-45F9-949A-1B810B89614D}" name="player_id" dataDxfId="0"/>
    <tableColumn id="2" xr3:uid="{9B600E03-F10C-49A9-BD9C-050BEA58FF6E}" name="player_name" dataDxfId="25"/>
    <tableColumn id="3" xr3:uid="{8F857898-2667-4829-90AD-3A28B8E44AF3}" name="goals" dataDxfId="24">
      <calculatedColumnFormula>SUMIFS(_stats[goals_on_date],_stats[player_id],_players[[#This Row],[player_id]])</calculatedColumnFormula>
    </tableColumn>
    <tableColumn id="4" xr3:uid="{81B9F6B2-D5CC-4D13-9EE3-73B39091AD58}" name="assists" dataDxfId="23">
      <calculatedColumnFormula>SUMIFS(_stats[assists_on_date],_stats[player_id],_players[[#This Row],[player_id]])</calculatedColumnFormula>
    </tableColumn>
    <tableColumn id="5" xr3:uid="{1C26950D-761D-4C94-B228-1824773DE1A0}" name="wins" dataDxfId="22">
      <calculatedColumnFormula>SUMIFS(_stats[wins_on_date],_stats[player_id],_players[[#This Row],[player_id]])</calculatedColumnFormula>
    </tableColumn>
    <tableColumn id="6" xr3:uid="{9ADB0D0F-407B-4516-A8B8-97C920F43BB4}" name="points" dataDxfId="21">
      <calculatedColumnFormula>SUM(_players[[#This Row],[goals]:[wins]])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D1149F-12DA-4A23-97C8-9D9CCA1140FB}" name="_stats" displayName="_stats" ref="A1:G60" totalsRowShown="0" headerRowDxfId="20" dataDxfId="18" headerRowBorderDxfId="19" tableBorderDxfId="17" totalsRowBorderDxfId="16">
  <autoFilter ref="A1:G60" xr:uid="{D3D1149F-12DA-4A23-97C8-9D9CCA1140FB}"/>
  <sortState xmlns:xlrd2="http://schemas.microsoft.com/office/spreadsheetml/2017/richdata2" ref="A2:G60">
    <sortCondition ref="A1:A60"/>
  </sortState>
  <tableColumns count="7">
    <tableColumn id="1" xr3:uid="{D6DD79FC-E04C-45EB-8EBE-D6811A0C69D0}" name="date" dataDxfId="15"/>
    <tableColumn id="2" xr3:uid="{686C940A-87F8-43A1-ADFF-9CF607E801B5}" name="team_number" dataDxfId="14"/>
    <tableColumn id="3" xr3:uid="{1C13D6CA-8B0C-4849-B32C-A77EF9C52B42}" name="player_id" dataDxfId="13"/>
    <tableColumn id="4" xr3:uid="{C2384479-71AA-40DA-A7B2-E30ECBA1AF99}" name="player_name" dataDxfId="12">
      <calculatedColumnFormula>IFERROR(VLOOKUP(_stats[[#This Row],[player_id]],_players[[player_id]:[player_name]],2,0),"")</calculatedColumnFormula>
    </tableColumn>
    <tableColumn id="5" xr3:uid="{09AE1D8B-DCB8-4F87-ABB5-372822B0D6BF}" name="goals_on_date" dataDxfId="11"/>
    <tableColumn id="6" xr3:uid="{7FD24496-81EB-47BB-8B89-26AB97C686CA}" name="assists_on_date" dataDxfId="10"/>
    <tableColumn id="7" xr3:uid="{39F202A0-49EF-45EE-9054-882F18FBDF31}" name="wins_on_date" dataDxfId="9">
      <calculatedColumnFormula>SUMIFS(_teams[wins_on_date],_teams[date],_stats[[#This Row],[date]],_teams[team_number],_stats[[#This Row],[team_number]])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423DC2-EC3F-4914-9E08-BC4E7C6626C9}" name="_teams" displayName="_teams" ref="A1:C10" totalsRowShown="0" headerRowDxfId="8" dataDxfId="6" headerRowBorderDxfId="7" tableBorderDxfId="5" totalsRowBorderDxfId="4">
  <autoFilter ref="A1:C10" xr:uid="{B6423DC2-EC3F-4914-9E08-BC4E7C6626C9}"/>
  <tableColumns count="3">
    <tableColumn id="1" xr3:uid="{92BE0DCE-EF0C-43B2-937D-640EBFF087A6}" name="date" dataDxfId="3"/>
    <tableColumn id="2" xr3:uid="{B497FB59-180E-4B72-9ECD-E25C88173489}" name="team_number" dataDxfId="2"/>
    <tableColumn id="3" xr3:uid="{02A8A062-9D85-4980-948F-E89B2B2D08DF}" name="wins_on_date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F40"/>
  <sheetViews>
    <sheetView tabSelected="1" workbookViewId="0">
      <selection activeCell="G9" sqref="G9"/>
    </sheetView>
  </sheetViews>
  <sheetFormatPr defaultRowHeight="15" x14ac:dyDescent="0.25"/>
  <cols>
    <col min="1" max="1" width="20.5703125" style="3" bestFit="1" customWidth="1"/>
    <col min="2" max="2" width="20.5703125" style="6" bestFit="1" customWidth="1"/>
    <col min="3" max="3" width="10.28515625" style="2" customWidth="1"/>
    <col min="4" max="4" width="11.140625" style="2" customWidth="1"/>
    <col min="5" max="5" width="11.85546875" style="2" customWidth="1"/>
    <col min="6" max="6" width="12.5703125" style="2" customWidth="1"/>
    <col min="7" max="7" width="12.5703125" customWidth="1"/>
  </cols>
  <sheetData>
    <row r="1" spans="1:6" x14ac:dyDescent="0.25">
      <c r="A1" s="1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</row>
    <row r="2" spans="1:6" x14ac:dyDescent="0.25">
      <c r="A2" s="4" t="s">
        <v>25</v>
      </c>
      <c r="B2" s="4" t="s">
        <v>25</v>
      </c>
      <c r="C2" s="10">
        <f>SUMIFS(_stats[goals_on_date],_stats[player_id],_players[[#This Row],[player_id]])</f>
        <v>0</v>
      </c>
      <c r="D2" s="10">
        <f>SUMIFS(_stats[assists_on_date],_stats[player_id],_players[[#This Row],[player_id]])</f>
        <v>0</v>
      </c>
      <c r="E2" s="10">
        <f>SUMIFS(_stats[wins_on_date],_stats[player_id],_players[[#This Row],[player_id]])</f>
        <v>1</v>
      </c>
      <c r="F2" s="11">
        <f>SUM(_players[[#This Row],[goals]:[wins]])</f>
        <v>1</v>
      </c>
    </row>
    <row r="3" spans="1:6" x14ac:dyDescent="0.25">
      <c r="A3" s="5" t="s">
        <v>49</v>
      </c>
      <c r="B3" s="5" t="s">
        <v>49</v>
      </c>
      <c r="C3" s="14">
        <f>SUMIFS(_stats[goals_on_date],_stats[player_id],_players[[#This Row],[player_id]])</f>
        <v>0</v>
      </c>
      <c r="D3" s="14">
        <f>SUMIFS(_stats[assists_on_date],_stats[player_id],_players[[#This Row],[player_id]])</f>
        <v>1</v>
      </c>
      <c r="E3" s="14">
        <f>SUMIFS(_stats[wins_on_date],_stats[player_id],_players[[#This Row],[player_id]])</f>
        <v>2</v>
      </c>
      <c r="F3" s="15">
        <f>SUM(_players[[#This Row],[goals]:[wins]])</f>
        <v>3</v>
      </c>
    </row>
    <row r="4" spans="1:6" x14ac:dyDescent="0.25">
      <c r="A4" s="5" t="s">
        <v>30</v>
      </c>
      <c r="B4" s="5" t="s">
        <v>30</v>
      </c>
      <c r="C4" s="14">
        <f>SUMIFS(_stats[goals_on_date],_stats[player_id],_players[[#This Row],[player_id]])</f>
        <v>0</v>
      </c>
      <c r="D4" s="14">
        <f>SUMIFS(_stats[assists_on_date],_stats[player_id],_players[[#This Row],[player_id]])</f>
        <v>0</v>
      </c>
      <c r="E4" s="14">
        <f>SUMIFS(_stats[wins_on_date],_stats[player_id],_players[[#This Row],[player_id]])</f>
        <v>1</v>
      </c>
      <c r="F4" s="15">
        <f>SUM(_players[[#This Row],[goals]:[wins]])</f>
        <v>1</v>
      </c>
    </row>
    <row r="5" spans="1:6" x14ac:dyDescent="0.25">
      <c r="A5" s="5" t="s">
        <v>31</v>
      </c>
      <c r="B5" s="5" t="s">
        <v>31</v>
      </c>
      <c r="C5" s="14">
        <f>SUMIFS(_stats[goals_on_date],_stats[player_id],_players[[#This Row],[player_id]])</f>
        <v>4</v>
      </c>
      <c r="D5" s="14">
        <f>SUMIFS(_stats[assists_on_date],_stats[player_id],_players[[#This Row],[player_id]])</f>
        <v>1</v>
      </c>
      <c r="E5" s="14">
        <f>SUMIFS(_stats[wins_on_date],_stats[player_id],_players[[#This Row],[player_id]])</f>
        <v>5</v>
      </c>
      <c r="F5" s="15">
        <f>SUM(_players[[#This Row],[goals]:[wins]])</f>
        <v>10</v>
      </c>
    </row>
    <row r="6" spans="1:6" x14ac:dyDescent="0.25">
      <c r="A6" s="5" t="s">
        <v>17</v>
      </c>
      <c r="B6" s="5" t="s">
        <v>17</v>
      </c>
      <c r="C6" s="14">
        <f>SUMIFS(_stats[goals_on_date],_stats[player_id],_players[[#This Row],[player_id]])</f>
        <v>2</v>
      </c>
      <c r="D6" s="14">
        <f>SUMIFS(_stats[assists_on_date],_stats[player_id],_players[[#This Row],[player_id]])</f>
        <v>0</v>
      </c>
      <c r="E6" s="14">
        <f>SUMIFS(_stats[wins_on_date],_stats[player_id],_players[[#This Row],[player_id]])</f>
        <v>2</v>
      </c>
      <c r="F6" s="15">
        <f>SUM(_players[[#This Row],[goals]:[wins]])</f>
        <v>4</v>
      </c>
    </row>
    <row r="7" spans="1:6" x14ac:dyDescent="0.25">
      <c r="A7" s="5" t="s">
        <v>32</v>
      </c>
      <c r="B7" s="5" t="s">
        <v>32</v>
      </c>
      <c r="C7" s="14">
        <f>SUMIFS(_stats[goals_on_date],_stats[player_id],_players[[#This Row],[player_id]])</f>
        <v>0</v>
      </c>
      <c r="D7" s="14">
        <f>SUMIFS(_stats[assists_on_date],_stats[player_id],_players[[#This Row],[player_id]])</f>
        <v>0</v>
      </c>
      <c r="E7" s="14">
        <f>SUMIFS(_stats[wins_on_date],_stats[player_id],_players[[#This Row],[player_id]])</f>
        <v>1</v>
      </c>
      <c r="F7" s="15">
        <f>SUM(_players[[#This Row],[goals]:[wins]])</f>
        <v>1</v>
      </c>
    </row>
    <row r="8" spans="1:6" x14ac:dyDescent="0.25">
      <c r="A8" s="5" t="s">
        <v>43</v>
      </c>
      <c r="B8" s="5" t="s">
        <v>43</v>
      </c>
      <c r="C8" s="14">
        <f>SUMIFS(_stats[goals_on_date],_stats[player_id],_players[[#This Row],[player_id]])</f>
        <v>0</v>
      </c>
      <c r="D8" s="14">
        <f>SUMIFS(_stats[assists_on_date],_stats[player_id],_players[[#This Row],[player_id]])</f>
        <v>0</v>
      </c>
      <c r="E8" s="14">
        <f>SUMIFS(_stats[wins_on_date],_stats[player_id],_players[[#This Row],[player_id]])</f>
        <v>1</v>
      </c>
      <c r="F8" s="15">
        <f>SUM(_players[[#This Row],[goals]:[wins]])</f>
        <v>1</v>
      </c>
    </row>
    <row r="9" spans="1:6" x14ac:dyDescent="0.25">
      <c r="A9" s="5" t="s">
        <v>34</v>
      </c>
      <c r="B9" s="5" t="s">
        <v>34</v>
      </c>
      <c r="C9" s="14">
        <f>SUMIFS(_stats[goals_on_date],_stats[player_id],_players[[#This Row],[player_id]])</f>
        <v>0</v>
      </c>
      <c r="D9" s="14">
        <f>SUMIFS(_stats[assists_on_date],_stats[player_id],_players[[#This Row],[player_id]])</f>
        <v>0</v>
      </c>
      <c r="E9" s="14">
        <f>SUMIFS(_stats[wins_on_date],_stats[player_id],_players[[#This Row],[player_id]])</f>
        <v>1</v>
      </c>
      <c r="F9" s="15">
        <f>SUM(_players[[#This Row],[goals]:[wins]])</f>
        <v>1</v>
      </c>
    </row>
    <row r="10" spans="1:6" x14ac:dyDescent="0.25">
      <c r="A10" s="5" t="s">
        <v>21</v>
      </c>
      <c r="B10" s="5" t="s">
        <v>21</v>
      </c>
      <c r="C10" s="14">
        <f>SUMIFS(_stats[goals_on_date],_stats[player_id],_players[[#This Row],[player_id]])</f>
        <v>3</v>
      </c>
      <c r="D10" s="14">
        <f>SUMIFS(_stats[assists_on_date],_stats[player_id],_players[[#This Row],[player_id]])</f>
        <v>1</v>
      </c>
      <c r="E10" s="14">
        <f>SUMIFS(_stats[wins_on_date],_stats[player_id],_players[[#This Row],[player_id]])</f>
        <v>9</v>
      </c>
      <c r="F10" s="15">
        <f>SUM(_players[[#This Row],[goals]:[wins]])</f>
        <v>13</v>
      </c>
    </row>
    <row r="11" spans="1:6" x14ac:dyDescent="0.25">
      <c r="A11" s="5" t="s">
        <v>22</v>
      </c>
      <c r="B11" s="5" t="s">
        <v>22</v>
      </c>
      <c r="C11" s="14">
        <f>SUMIFS(_stats[goals_on_date],_stats[player_id],_players[[#This Row],[player_id]])</f>
        <v>2</v>
      </c>
      <c r="D11" s="14">
        <f>SUMIFS(_stats[assists_on_date],_stats[player_id],_players[[#This Row],[player_id]])</f>
        <v>1</v>
      </c>
      <c r="E11" s="14">
        <f>SUMIFS(_stats[wins_on_date],_stats[player_id],_players[[#This Row],[player_id]])</f>
        <v>14</v>
      </c>
      <c r="F11" s="15">
        <f>SUM(_players[[#This Row],[goals]:[wins]])</f>
        <v>17</v>
      </c>
    </row>
    <row r="12" spans="1:6" x14ac:dyDescent="0.25">
      <c r="A12" s="5" t="s">
        <v>15</v>
      </c>
      <c r="B12" s="5" t="s">
        <v>15</v>
      </c>
      <c r="C12" s="14">
        <f>SUMIFS(_stats[goals_on_date],_stats[player_id],_players[[#This Row],[player_id]])</f>
        <v>3</v>
      </c>
      <c r="D12" s="14">
        <f>SUMIFS(_stats[assists_on_date],_stats[player_id],_players[[#This Row],[player_id]])</f>
        <v>1</v>
      </c>
      <c r="E12" s="14">
        <f>SUMIFS(_stats[wins_on_date],_stats[player_id],_players[[#This Row],[player_id]])</f>
        <v>5</v>
      </c>
      <c r="F12" s="15">
        <f>SUM(_players[[#This Row],[goals]:[wins]])</f>
        <v>9</v>
      </c>
    </row>
    <row r="13" spans="1:6" x14ac:dyDescent="0.25">
      <c r="A13" s="5" t="s">
        <v>35</v>
      </c>
      <c r="B13" s="5" t="s">
        <v>35</v>
      </c>
      <c r="C13" s="14">
        <f>SUMIFS(_stats[goals_on_date],_stats[player_id],_players[[#This Row],[player_id]])</f>
        <v>0</v>
      </c>
      <c r="D13" s="14">
        <f>SUMIFS(_stats[assists_on_date],_stats[player_id],_players[[#This Row],[player_id]])</f>
        <v>0</v>
      </c>
      <c r="E13" s="14">
        <f>SUMIFS(_stats[wins_on_date],_stats[player_id],_players[[#This Row],[player_id]])</f>
        <v>5</v>
      </c>
      <c r="F13" s="15">
        <f>SUM(_players[[#This Row],[goals]:[wins]])</f>
        <v>5</v>
      </c>
    </row>
    <row r="14" spans="1:6" x14ac:dyDescent="0.25">
      <c r="A14" s="5" t="s">
        <v>23</v>
      </c>
      <c r="B14" s="5" t="s">
        <v>23</v>
      </c>
      <c r="C14" s="14">
        <f>SUMIFS(_stats[goals_on_date],_stats[player_id],_players[[#This Row],[player_id]])</f>
        <v>0</v>
      </c>
      <c r="D14" s="14">
        <f>SUMIFS(_stats[assists_on_date],_stats[player_id],_players[[#This Row],[player_id]])</f>
        <v>0</v>
      </c>
      <c r="E14" s="14">
        <f>SUMIFS(_stats[wins_on_date],_stats[player_id],_players[[#This Row],[player_id]])</f>
        <v>6</v>
      </c>
      <c r="F14" s="15">
        <f>SUM(_players[[#This Row],[goals]:[wins]])</f>
        <v>6</v>
      </c>
    </row>
    <row r="15" spans="1:6" x14ac:dyDescent="0.25">
      <c r="A15" s="5" t="s">
        <v>24</v>
      </c>
      <c r="B15" s="5" t="s">
        <v>24</v>
      </c>
      <c r="C15" s="14">
        <f>SUMIFS(_stats[goals_on_date],_stats[player_id],_players[[#This Row],[player_id]])</f>
        <v>0</v>
      </c>
      <c r="D15" s="14">
        <f>SUMIFS(_stats[assists_on_date],_stats[player_id],_players[[#This Row],[player_id]])</f>
        <v>0</v>
      </c>
      <c r="E15" s="14">
        <f>SUMIFS(_stats[wins_on_date],_stats[player_id],_players[[#This Row],[player_id]])</f>
        <v>1</v>
      </c>
      <c r="F15" s="15">
        <f>SUM(_players[[#This Row],[goals]:[wins]])</f>
        <v>1</v>
      </c>
    </row>
    <row r="16" spans="1:6" x14ac:dyDescent="0.25">
      <c r="A16" s="5" t="s">
        <v>48</v>
      </c>
      <c r="B16" s="5" t="s">
        <v>48</v>
      </c>
      <c r="C16" s="14">
        <f>SUMIFS(_stats[goals_on_date],_stats[player_id],_players[[#This Row],[player_id]])</f>
        <v>1</v>
      </c>
      <c r="D16" s="14">
        <f>SUMIFS(_stats[assists_on_date],_stats[player_id],_players[[#This Row],[player_id]])</f>
        <v>0</v>
      </c>
      <c r="E16" s="14">
        <f>SUMIFS(_stats[wins_on_date],_stats[player_id],_players[[#This Row],[player_id]])</f>
        <v>1</v>
      </c>
      <c r="F16" s="15">
        <f>SUM(_players[[#This Row],[goals]:[wins]])</f>
        <v>2</v>
      </c>
    </row>
    <row r="17" spans="1:6" x14ac:dyDescent="0.25">
      <c r="A17" s="5" t="s">
        <v>42</v>
      </c>
      <c r="B17" s="5" t="s">
        <v>42</v>
      </c>
      <c r="C17" s="14">
        <f>SUMIFS(_stats[goals_on_date],_stats[player_id],_players[[#This Row],[player_id]])</f>
        <v>5</v>
      </c>
      <c r="D17" s="14">
        <f>SUMIFS(_stats[assists_on_date],_stats[player_id],_players[[#This Row],[player_id]])</f>
        <v>2</v>
      </c>
      <c r="E17" s="14">
        <f>SUMIFS(_stats[wins_on_date],_stats[player_id],_players[[#This Row],[player_id]])</f>
        <v>7</v>
      </c>
      <c r="F17" s="15">
        <f>SUM(_players[[#This Row],[goals]:[wins]])</f>
        <v>14</v>
      </c>
    </row>
    <row r="18" spans="1:6" x14ac:dyDescent="0.25">
      <c r="A18" s="5" t="s">
        <v>46</v>
      </c>
      <c r="B18" s="5" t="s">
        <v>46</v>
      </c>
      <c r="C18" s="14">
        <f>SUMIFS(_stats[goals_on_date],_stats[player_id],_players[[#This Row],[player_id]])</f>
        <v>1</v>
      </c>
      <c r="D18" s="14">
        <f>SUMIFS(_stats[assists_on_date],_stats[player_id],_players[[#This Row],[player_id]])</f>
        <v>2</v>
      </c>
      <c r="E18" s="14">
        <f>SUMIFS(_stats[wins_on_date],_stats[player_id],_players[[#This Row],[player_id]])</f>
        <v>7</v>
      </c>
      <c r="F18" s="15">
        <f>SUM(_players[[#This Row],[goals]:[wins]])</f>
        <v>10</v>
      </c>
    </row>
    <row r="19" spans="1:6" x14ac:dyDescent="0.25">
      <c r="A19" s="5" t="s">
        <v>18</v>
      </c>
      <c r="B19" s="5" t="s">
        <v>18</v>
      </c>
      <c r="C19" s="14">
        <f>SUMIFS(_stats[goals_on_date],_stats[player_id],_players[[#This Row],[player_id]])</f>
        <v>3</v>
      </c>
      <c r="D19" s="14">
        <f>SUMIFS(_stats[assists_on_date],_stats[player_id],_players[[#This Row],[player_id]])</f>
        <v>1</v>
      </c>
      <c r="E19" s="14">
        <f>SUMIFS(_stats[wins_on_date],_stats[player_id],_players[[#This Row],[player_id]])</f>
        <v>11</v>
      </c>
      <c r="F19" s="15">
        <f>SUM(_players[[#This Row],[goals]:[wins]])</f>
        <v>15</v>
      </c>
    </row>
    <row r="20" spans="1:6" x14ac:dyDescent="0.25">
      <c r="A20" s="5" t="s">
        <v>12</v>
      </c>
      <c r="B20" s="5" t="s">
        <v>12</v>
      </c>
      <c r="C20" s="14">
        <f>SUMIFS(_stats[goals_on_date],_stats[player_id],_players[[#This Row],[player_id]])</f>
        <v>2</v>
      </c>
      <c r="D20" s="14">
        <f>SUMIFS(_stats[assists_on_date],_stats[player_id],_players[[#This Row],[player_id]])</f>
        <v>6</v>
      </c>
      <c r="E20" s="14">
        <f>SUMIFS(_stats[wins_on_date],_stats[player_id],_players[[#This Row],[player_id]])</f>
        <v>9</v>
      </c>
      <c r="F20" s="15">
        <f>SUM(_players[[#This Row],[goals]:[wins]])</f>
        <v>17</v>
      </c>
    </row>
    <row r="21" spans="1:6" x14ac:dyDescent="0.25">
      <c r="A21" s="5" t="s">
        <v>36</v>
      </c>
      <c r="B21" s="5" t="s">
        <v>36</v>
      </c>
      <c r="C21" s="14">
        <f>SUMIFS(_stats[goals_on_date],_stats[player_id],_players[[#This Row],[player_id]])</f>
        <v>1</v>
      </c>
      <c r="D21" s="14">
        <f>SUMIFS(_stats[assists_on_date],_stats[player_id],_players[[#This Row],[player_id]])</f>
        <v>2</v>
      </c>
      <c r="E21" s="14">
        <f>SUMIFS(_stats[wins_on_date],_stats[player_id],_players[[#This Row],[player_id]])</f>
        <v>3</v>
      </c>
      <c r="F21" s="15">
        <f>SUM(_players[[#This Row],[goals]:[wins]])</f>
        <v>6</v>
      </c>
    </row>
    <row r="22" spans="1:6" x14ac:dyDescent="0.25">
      <c r="A22" s="5" t="s">
        <v>28</v>
      </c>
      <c r="B22" s="5" t="s">
        <v>28</v>
      </c>
      <c r="C22" s="14">
        <f>SUMIFS(_stats[goals_on_date],_stats[player_id],_players[[#This Row],[player_id]])</f>
        <v>1</v>
      </c>
      <c r="D22" s="14">
        <f>SUMIFS(_stats[assists_on_date],_stats[player_id],_players[[#This Row],[player_id]])</f>
        <v>1</v>
      </c>
      <c r="E22" s="14">
        <f>SUMIFS(_stats[wins_on_date],_stats[player_id],_players[[#This Row],[player_id]])</f>
        <v>8</v>
      </c>
      <c r="F22" s="15">
        <f>SUM(_players[[#This Row],[goals]:[wins]])</f>
        <v>10</v>
      </c>
    </row>
    <row r="23" spans="1:6" x14ac:dyDescent="0.25">
      <c r="A23" s="5" t="s">
        <v>29</v>
      </c>
      <c r="B23" s="5" t="s">
        <v>29</v>
      </c>
      <c r="C23" s="14">
        <f>SUMIFS(_stats[goals_on_date],_stats[player_id],_players[[#This Row],[player_id]])</f>
        <v>0</v>
      </c>
      <c r="D23" s="14">
        <f>SUMIFS(_stats[assists_on_date],_stats[player_id],_players[[#This Row],[player_id]])</f>
        <v>1</v>
      </c>
      <c r="E23" s="14">
        <f>SUMIFS(_stats[wins_on_date],_stats[player_id],_players[[#This Row],[player_id]])</f>
        <v>4</v>
      </c>
      <c r="F23" s="15">
        <f>SUM(_players[[#This Row],[goals]:[wins]])</f>
        <v>5</v>
      </c>
    </row>
    <row r="24" spans="1:6" x14ac:dyDescent="0.25">
      <c r="A24" s="5" t="s">
        <v>44</v>
      </c>
      <c r="B24" s="5" t="s">
        <v>44</v>
      </c>
      <c r="C24" s="14">
        <f>SUMIFS(_stats[goals_on_date],_stats[player_id],_players[[#This Row],[player_id]])</f>
        <v>0</v>
      </c>
      <c r="D24" s="14">
        <f>SUMIFS(_stats[assists_on_date],_stats[player_id],_players[[#This Row],[player_id]])</f>
        <v>0</v>
      </c>
      <c r="E24" s="14">
        <f>SUMIFS(_stats[wins_on_date],_stats[player_id],_players[[#This Row],[player_id]])</f>
        <v>7</v>
      </c>
      <c r="F24" s="15">
        <f>SUM(_players[[#This Row],[goals]:[wins]])</f>
        <v>7</v>
      </c>
    </row>
    <row r="25" spans="1:6" x14ac:dyDescent="0.25">
      <c r="A25" s="5" t="s">
        <v>26</v>
      </c>
      <c r="B25" s="5" t="s">
        <v>26</v>
      </c>
      <c r="C25" s="14">
        <f>SUMIFS(_stats[goals_on_date],_stats[player_id],_players[[#This Row],[player_id]])</f>
        <v>0</v>
      </c>
      <c r="D25" s="14">
        <f>SUMIFS(_stats[assists_on_date],_stats[player_id],_players[[#This Row],[player_id]])</f>
        <v>2</v>
      </c>
      <c r="E25" s="14">
        <f>SUMIFS(_stats[wins_on_date],_stats[player_id],_players[[#This Row],[player_id]])</f>
        <v>12</v>
      </c>
      <c r="F25" s="15">
        <f>SUM(_players[[#This Row],[goals]:[wins]])</f>
        <v>14</v>
      </c>
    </row>
    <row r="26" spans="1:6" x14ac:dyDescent="0.25">
      <c r="A26" s="5" t="s">
        <v>47</v>
      </c>
      <c r="B26" s="5" t="s">
        <v>47</v>
      </c>
      <c r="C26" s="14">
        <f>SUMIFS(_stats[goals_on_date],_stats[player_id],_players[[#This Row],[player_id]])</f>
        <v>4</v>
      </c>
      <c r="D26" s="14">
        <f>SUMIFS(_stats[assists_on_date],_stats[player_id],_players[[#This Row],[player_id]])</f>
        <v>5</v>
      </c>
      <c r="E26" s="14">
        <f>SUMIFS(_stats[wins_on_date],_stats[player_id],_players[[#This Row],[player_id]])</f>
        <v>7</v>
      </c>
      <c r="F26" s="15">
        <f>SUM(_players[[#This Row],[goals]:[wins]])</f>
        <v>16</v>
      </c>
    </row>
    <row r="27" spans="1:6" x14ac:dyDescent="0.25">
      <c r="A27" s="5" t="s">
        <v>19</v>
      </c>
      <c r="B27" s="5" t="s">
        <v>19</v>
      </c>
      <c r="C27" s="14">
        <f>SUMIFS(_stats[goals_on_date],_stats[player_id],_players[[#This Row],[player_id]])</f>
        <v>1</v>
      </c>
      <c r="D27" s="14">
        <f>SUMIFS(_stats[assists_on_date],_stats[player_id],_players[[#This Row],[player_id]])</f>
        <v>3</v>
      </c>
      <c r="E27" s="14">
        <f>SUMIFS(_stats[wins_on_date],_stats[player_id],_players[[#This Row],[player_id]])</f>
        <v>6</v>
      </c>
      <c r="F27" s="15">
        <f>SUM(_players[[#This Row],[goals]:[wins]])</f>
        <v>10</v>
      </c>
    </row>
    <row r="28" spans="1:6" x14ac:dyDescent="0.25">
      <c r="A28" s="5" t="s">
        <v>33</v>
      </c>
      <c r="B28" s="5" t="s">
        <v>33</v>
      </c>
      <c r="C28" s="14">
        <f>SUMIFS(_stats[goals_on_date],_stats[player_id],_players[[#This Row],[player_id]])</f>
        <v>0</v>
      </c>
      <c r="D28" s="14">
        <f>SUMIFS(_stats[assists_on_date],_stats[player_id],_players[[#This Row],[player_id]])</f>
        <v>0</v>
      </c>
      <c r="E28" s="14">
        <f>SUMIFS(_stats[wins_on_date],_stats[player_id],_players[[#This Row],[player_id]])</f>
        <v>3</v>
      </c>
      <c r="F28" s="15">
        <f>SUM(_players[[#This Row],[goals]:[wins]])</f>
        <v>3</v>
      </c>
    </row>
    <row r="29" spans="1:6" x14ac:dyDescent="0.25">
      <c r="A29" s="5" t="s">
        <v>27</v>
      </c>
      <c r="B29" s="5" t="s">
        <v>27</v>
      </c>
      <c r="C29" s="14">
        <f>SUMIFS(_stats[goals_on_date],_stats[player_id],_players[[#This Row],[player_id]])</f>
        <v>0</v>
      </c>
      <c r="D29" s="14">
        <f>SUMIFS(_stats[assists_on_date],_stats[player_id],_players[[#This Row],[player_id]])</f>
        <v>0</v>
      </c>
      <c r="E29" s="14">
        <f>SUMIFS(_stats[wins_on_date],_stats[player_id],_players[[#This Row],[player_id]])</f>
        <v>3</v>
      </c>
      <c r="F29" s="15">
        <f>SUM(_players[[#This Row],[goals]:[wins]])</f>
        <v>3</v>
      </c>
    </row>
    <row r="30" spans="1:6" x14ac:dyDescent="0.25">
      <c r="A30" s="5" t="s">
        <v>37</v>
      </c>
      <c r="B30" s="5" t="s">
        <v>37</v>
      </c>
      <c r="C30" s="14">
        <f>SUMIFS(_stats[goals_on_date],_stats[player_id],_players[[#This Row],[player_id]])</f>
        <v>0</v>
      </c>
      <c r="D30" s="14">
        <f>SUMIFS(_stats[assists_on_date],_stats[player_id],_players[[#This Row],[player_id]])</f>
        <v>0</v>
      </c>
      <c r="E30" s="14">
        <f>SUMIFS(_stats[wins_on_date],_stats[player_id],_players[[#This Row],[player_id]])</f>
        <v>3</v>
      </c>
      <c r="F30" s="15">
        <f>SUM(_players[[#This Row],[goals]:[wins]])</f>
        <v>3</v>
      </c>
    </row>
    <row r="31" spans="1:6" x14ac:dyDescent="0.25">
      <c r="A31" s="5" t="s">
        <v>38</v>
      </c>
      <c r="B31" s="5" t="s">
        <v>38</v>
      </c>
      <c r="C31" s="14">
        <f>SUMIFS(_stats[goals_on_date],_stats[player_id],_players[[#This Row],[player_id]])</f>
        <v>0</v>
      </c>
      <c r="D31" s="14">
        <f>SUMIFS(_stats[assists_on_date],_stats[player_id],_players[[#This Row],[player_id]])</f>
        <v>0</v>
      </c>
      <c r="E31" s="14">
        <f>SUMIFS(_stats[wins_on_date],_stats[player_id],_players[[#This Row],[player_id]])</f>
        <v>2</v>
      </c>
      <c r="F31" s="15">
        <f>SUM(_players[[#This Row],[goals]:[wins]])</f>
        <v>2</v>
      </c>
    </row>
    <row r="32" spans="1:6" x14ac:dyDescent="0.25">
      <c r="A32" s="5" t="s">
        <v>16</v>
      </c>
      <c r="B32" s="5" t="s">
        <v>16</v>
      </c>
      <c r="C32" s="14">
        <f>SUMIFS(_stats[goals_on_date],_stats[player_id],_players[[#This Row],[player_id]])</f>
        <v>5</v>
      </c>
      <c r="D32" s="14">
        <f>SUMIFS(_stats[assists_on_date],_stats[player_id],_players[[#This Row],[player_id]])</f>
        <v>1</v>
      </c>
      <c r="E32" s="14">
        <f>SUMIFS(_stats[wins_on_date],_stats[player_id],_players[[#This Row],[player_id]])</f>
        <v>5</v>
      </c>
      <c r="F32" s="15">
        <f>SUM(_players[[#This Row],[goals]:[wins]])</f>
        <v>11</v>
      </c>
    </row>
    <row r="33" spans="1:6" x14ac:dyDescent="0.25">
      <c r="A33" s="5" t="s">
        <v>20</v>
      </c>
      <c r="B33" s="5" t="s">
        <v>20</v>
      </c>
      <c r="C33" s="14">
        <f>SUMIFS(_stats[goals_on_date],_stats[player_id],_players[[#This Row],[player_id]])</f>
        <v>1</v>
      </c>
      <c r="D33" s="14">
        <f>SUMIFS(_stats[assists_on_date],_stats[player_id],_players[[#This Row],[player_id]])</f>
        <v>2</v>
      </c>
      <c r="E33" s="14">
        <f>SUMIFS(_stats[wins_on_date],_stats[player_id],_players[[#This Row],[player_id]])</f>
        <v>14</v>
      </c>
      <c r="F33" s="15">
        <f>SUM(_players[[#This Row],[goals]:[wins]])</f>
        <v>17</v>
      </c>
    </row>
    <row r="34" spans="1:6" x14ac:dyDescent="0.25">
      <c r="A34" s="5" t="s">
        <v>39</v>
      </c>
      <c r="B34" s="5" t="s">
        <v>39</v>
      </c>
      <c r="C34" s="14">
        <f>SUMIFS(_stats[goals_on_date],_stats[player_id],_players[[#This Row],[player_id]])</f>
        <v>1</v>
      </c>
      <c r="D34" s="14">
        <f>SUMIFS(_stats[assists_on_date],_stats[player_id],_players[[#This Row],[player_id]])</f>
        <v>2</v>
      </c>
      <c r="E34" s="14">
        <f>SUMIFS(_stats[wins_on_date],_stats[player_id],_players[[#This Row],[player_id]])</f>
        <v>3</v>
      </c>
      <c r="F34" s="15">
        <f>SUM(_players[[#This Row],[goals]:[wins]])</f>
        <v>6</v>
      </c>
    </row>
    <row r="35" spans="1:6" x14ac:dyDescent="0.25">
      <c r="A35" s="5" t="s">
        <v>14</v>
      </c>
      <c r="B35" s="5" t="s">
        <v>14</v>
      </c>
      <c r="C35" s="14">
        <f>SUMIFS(_stats[goals_on_date],_stats[player_id],_players[[#This Row],[player_id]])</f>
        <v>5</v>
      </c>
      <c r="D35" s="14">
        <f>SUMIFS(_stats[assists_on_date],_stats[player_id],_players[[#This Row],[player_id]])</f>
        <v>2</v>
      </c>
      <c r="E35" s="14">
        <f>SUMIFS(_stats[wins_on_date],_stats[player_id],_players[[#This Row],[player_id]])</f>
        <v>11</v>
      </c>
      <c r="F35" s="15">
        <f>SUM(_players[[#This Row],[goals]:[wins]])</f>
        <v>18</v>
      </c>
    </row>
    <row r="36" spans="1:6" x14ac:dyDescent="0.25">
      <c r="A36" s="5" t="s">
        <v>11</v>
      </c>
      <c r="B36" s="5" t="s">
        <v>11</v>
      </c>
      <c r="C36" s="14">
        <f>SUMIFS(_stats[goals_on_date],_stats[player_id],_players[[#This Row],[player_id]])</f>
        <v>0</v>
      </c>
      <c r="D36" s="14">
        <f>SUMIFS(_stats[assists_on_date],_stats[player_id],_players[[#This Row],[player_id]])</f>
        <v>2</v>
      </c>
      <c r="E36" s="14">
        <f>SUMIFS(_stats[wins_on_date],_stats[player_id],_players[[#This Row],[player_id]])</f>
        <v>11</v>
      </c>
      <c r="F36" s="15">
        <f>SUM(_players[[#This Row],[goals]:[wins]])</f>
        <v>13</v>
      </c>
    </row>
    <row r="37" spans="1:6" x14ac:dyDescent="0.25">
      <c r="A37" s="5" t="s">
        <v>13</v>
      </c>
      <c r="B37" s="5" t="s">
        <v>13</v>
      </c>
      <c r="C37" s="14">
        <f>SUMIFS(_stats[goals_on_date],_stats[player_id],_players[[#This Row],[player_id]])</f>
        <v>0</v>
      </c>
      <c r="D37" s="14">
        <f>SUMIFS(_stats[assists_on_date],_stats[player_id],_players[[#This Row],[player_id]])</f>
        <v>2</v>
      </c>
      <c r="E37" s="14">
        <f>SUMIFS(_stats[wins_on_date],_stats[player_id],_players[[#This Row],[player_id]])</f>
        <v>4</v>
      </c>
      <c r="F37" s="15">
        <f>SUM(_players[[#This Row],[goals]:[wins]])</f>
        <v>6</v>
      </c>
    </row>
    <row r="38" spans="1:6" x14ac:dyDescent="0.25">
      <c r="A38" s="5" t="s">
        <v>40</v>
      </c>
      <c r="B38" s="5" t="s">
        <v>40</v>
      </c>
      <c r="C38" s="14">
        <f>SUMIFS(_stats[goals_on_date],_stats[player_id],_players[[#This Row],[player_id]])</f>
        <v>0</v>
      </c>
      <c r="D38" s="14">
        <f>SUMIFS(_stats[assists_on_date],_stats[player_id],_players[[#This Row],[player_id]])</f>
        <v>1</v>
      </c>
      <c r="E38" s="14">
        <f>SUMIFS(_stats[wins_on_date],_stats[player_id],_players[[#This Row],[player_id]])</f>
        <v>3</v>
      </c>
      <c r="F38" s="15">
        <f>SUM(_players[[#This Row],[goals]:[wins]])</f>
        <v>4</v>
      </c>
    </row>
    <row r="39" spans="1:6" x14ac:dyDescent="0.25">
      <c r="A39" s="5" t="s">
        <v>41</v>
      </c>
      <c r="B39" s="5" t="s">
        <v>41</v>
      </c>
      <c r="C39" s="14">
        <f>SUMIFS(_stats[goals_on_date],_stats[player_id],_players[[#This Row],[player_id]])</f>
        <v>1</v>
      </c>
      <c r="D39" s="14">
        <f>SUMIFS(_stats[assists_on_date],_stats[player_id],_players[[#This Row],[player_id]])</f>
        <v>0</v>
      </c>
      <c r="E39" s="14">
        <f>SUMIFS(_stats[wins_on_date],_stats[player_id],_players[[#This Row],[player_id]])</f>
        <v>5</v>
      </c>
      <c r="F39" s="15">
        <f>SUM(_players[[#This Row],[goals]:[wins]])</f>
        <v>6</v>
      </c>
    </row>
    <row r="40" spans="1:6" x14ac:dyDescent="0.25">
      <c r="A40" s="5" t="s">
        <v>45</v>
      </c>
      <c r="B40" s="5" t="s">
        <v>45</v>
      </c>
      <c r="C40" s="14">
        <f>SUMIFS(_stats[goals_on_date],_stats[player_id],_players[[#This Row],[player_id]])</f>
        <v>2</v>
      </c>
      <c r="D40" s="14">
        <f>SUMIFS(_stats[assists_on_date],_stats[player_id],_players[[#This Row],[player_id]])</f>
        <v>1</v>
      </c>
      <c r="E40" s="14">
        <f>SUMIFS(_stats[wins_on_date],_stats[player_id],_players[[#This Row],[player_id]])</f>
        <v>7</v>
      </c>
      <c r="F40" s="15">
        <f>SUM(_players[[#This Row],[goals]:[wins]])</f>
        <v>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C8AEB-ABD1-4C49-8E2B-03CDA458375D}">
  <sheetPr>
    <tabColor rgb="FFFFFF00"/>
  </sheetPr>
  <dimension ref="A1:G60"/>
  <sheetViews>
    <sheetView workbookViewId="0">
      <selection activeCell="C16" sqref="C16"/>
    </sheetView>
  </sheetViews>
  <sheetFormatPr defaultRowHeight="15" x14ac:dyDescent="0.25"/>
  <cols>
    <col min="2" max="2" width="15.7109375" customWidth="1"/>
    <col min="3" max="3" width="21.42578125" customWidth="1"/>
    <col min="4" max="4" width="22.28515625" customWidth="1"/>
    <col min="5" max="5" width="16" customWidth="1"/>
    <col min="6" max="6" width="17.140625" customWidth="1"/>
    <col min="7" max="7" width="15.5703125" customWidth="1"/>
  </cols>
  <sheetData>
    <row r="1" spans="1:7" x14ac:dyDescent="0.25">
      <c r="A1" s="1" t="s">
        <v>6</v>
      </c>
      <c r="B1" s="7" t="s">
        <v>7</v>
      </c>
      <c r="C1" s="7" t="s">
        <v>0</v>
      </c>
      <c r="D1" s="7" t="s">
        <v>1</v>
      </c>
      <c r="E1" s="7" t="s">
        <v>8</v>
      </c>
      <c r="F1" s="7" t="s">
        <v>9</v>
      </c>
      <c r="G1" s="8" t="s">
        <v>10</v>
      </c>
    </row>
    <row r="2" spans="1:7" x14ac:dyDescent="0.25">
      <c r="A2" s="9">
        <v>45806</v>
      </c>
      <c r="B2" s="10">
        <v>1</v>
      </c>
      <c r="C2" s="10" t="s">
        <v>11</v>
      </c>
      <c r="D2" s="10" t="str">
        <f>IFERROR(VLOOKUP(_stats[[#This Row],[player_id]],_players[[player_id]:[player_name]],2,0),"")</f>
        <v>Тёма</v>
      </c>
      <c r="E2" s="10">
        <v>0</v>
      </c>
      <c r="F2" s="11">
        <v>0</v>
      </c>
      <c r="G2" s="10">
        <f>SUMIFS(_teams[wins_on_date],_teams[date],_stats[[#This Row],[date]],_teams[team_number],_stats[[#This Row],[team_number]])</f>
        <v>4</v>
      </c>
    </row>
    <row r="3" spans="1:7" x14ac:dyDescent="0.25">
      <c r="A3" s="9">
        <v>45806</v>
      </c>
      <c r="B3" s="10">
        <v>1</v>
      </c>
      <c r="C3" s="10" t="s">
        <v>12</v>
      </c>
      <c r="D3" s="10" t="str">
        <f>IFERROR(VLOOKUP(_stats[[#This Row],[player_id]],_players[[player_id]:[player_name]],2,0),"")</f>
        <v>Максим Строцкий</v>
      </c>
      <c r="E3" s="10">
        <v>0</v>
      </c>
      <c r="F3" s="11">
        <v>3</v>
      </c>
      <c r="G3" s="10">
        <f>SUMIFS(_teams[wins_on_date],_teams[date],_stats[[#This Row],[date]],_teams[team_number],_stats[[#This Row],[team_number]])</f>
        <v>4</v>
      </c>
    </row>
    <row r="4" spans="1:7" x14ac:dyDescent="0.25">
      <c r="A4" s="9">
        <v>45806</v>
      </c>
      <c r="B4" s="10">
        <v>1</v>
      </c>
      <c r="C4" s="10" t="s">
        <v>13</v>
      </c>
      <c r="D4" s="10" t="str">
        <f>IFERROR(VLOOKUP(_stats[[#This Row],[player_id]],_players[[player_id]:[player_name]],2,0),"")</f>
        <v>Толя Шлаев</v>
      </c>
      <c r="E4" s="10">
        <v>0</v>
      </c>
      <c r="F4" s="11">
        <v>2</v>
      </c>
      <c r="G4" s="10">
        <f>SUMIFS(_teams[wins_on_date],_teams[date],_stats[[#This Row],[date]],_teams[team_number],_stats[[#This Row],[team_number]])</f>
        <v>4</v>
      </c>
    </row>
    <row r="5" spans="1:7" x14ac:dyDescent="0.25">
      <c r="A5" s="9">
        <v>45806</v>
      </c>
      <c r="B5" s="10">
        <v>3</v>
      </c>
      <c r="C5" s="10" t="s">
        <v>49</v>
      </c>
      <c r="D5" s="10" t="str">
        <f>IFERROR(VLOOKUP(_stats[[#This Row],[player_id]],_players[[player_id]:[player_name]],2,0),"")</f>
        <v>Александр Костюнин</v>
      </c>
      <c r="E5" s="10">
        <v>0</v>
      </c>
      <c r="F5" s="11">
        <v>1</v>
      </c>
      <c r="G5" s="10">
        <f>SUMIFS(_teams[wins_on_date],_teams[date],_stats[[#This Row],[date]],_teams[team_number],_stats[[#This Row],[team_number]])</f>
        <v>2</v>
      </c>
    </row>
    <row r="6" spans="1:7" x14ac:dyDescent="0.25">
      <c r="A6" s="9">
        <v>45806</v>
      </c>
      <c r="B6" s="10">
        <v>1</v>
      </c>
      <c r="C6" s="10" t="s">
        <v>14</v>
      </c>
      <c r="D6" s="10" t="str">
        <f>IFERROR(VLOOKUP(_stats[[#This Row],[player_id]],_players[[player_id]:[player_name]],2,0),"")</f>
        <v>Стас Семитко</v>
      </c>
      <c r="E6" s="10">
        <v>2</v>
      </c>
      <c r="F6" s="11">
        <v>1</v>
      </c>
      <c r="G6" s="10">
        <f>SUMIFS(_teams[wins_on_date],_teams[date],_stats[[#This Row],[date]],_teams[team_number],_stats[[#This Row],[team_number]])</f>
        <v>4</v>
      </c>
    </row>
    <row r="7" spans="1:7" x14ac:dyDescent="0.25">
      <c r="A7" s="9">
        <v>45806</v>
      </c>
      <c r="B7" s="10">
        <v>3</v>
      </c>
      <c r="C7" s="10" t="s">
        <v>15</v>
      </c>
      <c r="D7" s="10" t="str">
        <f>IFERROR(VLOOKUP(_stats[[#This Row],[player_id]],_players[[player_id]:[player_name]],2,0),"")</f>
        <v>Вова</v>
      </c>
      <c r="E7" s="10">
        <v>2</v>
      </c>
      <c r="F7" s="11">
        <v>1</v>
      </c>
      <c r="G7" s="10">
        <f>SUMIFS(_teams[wins_on_date],_teams[date],_stats[[#This Row],[date]],_teams[team_number],_stats[[#This Row],[team_number]])</f>
        <v>2</v>
      </c>
    </row>
    <row r="8" spans="1:7" x14ac:dyDescent="0.25">
      <c r="A8" s="9">
        <v>45806</v>
      </c>
      <c r="B8" s="10">
        <v>1</v>
      </c>
      <c r="C8" s="10" t="s">
        <v>16</v>
      </c>
      <c r="D8" s="10" t="str">
        <f>IFERROR(VLOOKUP(_stats[[#This Row],[player_id]],_players[[player_id]:[player_name]],2,0),"")</f>
        <v>Сергей</v>
      </c>
      <c r="E8" s="10">
        <v>5</v>
      </c>
      <c r="F8" s="11">
        <v>1</v>
      </c>
      <c r="G8" s="10">
        <f>SUMIFS(_teams[wins_on_date],_teams[date],_stats[[#This Row],[date]],_teams[team_number],_stats[[#This Row],[team_number]])</f>
        <v>4</v>
      </c>
    </row>
    <row r="9" spans="1:7" x14ac:dyDescent="0.25">
      <c r="A9" s="9">
        <v>45806</v>
      </c>
      <c r="B9" s="10">
        <v>2</v>
      </c>
      <c r="C9" s="10" t="s">
        <v>17</v>
      </c>
      <c r="D9" s="10" t="str">
        <f>IFERROR(VLOOKUP(_stats[[#This Row],[player_id]],_players[[player_id]:[player_name]],2,0),"")</f>
        <v>Анатолий</v>
      </c>
      <c r="E9" s="10">
        <v>2</v>
      </c>
      <c r="F9" s="11">
        <v>0</v>
      </c>
      <c r="G9" s="10">
        <f>SUMIFS(_teams[wins_on_date],_teams[date],_stats[[#This Row],[date]],_teams[team_number],_stats[[#This Row],[team_number]])</f>
        <v>2</v>
      </c>
    </row>
    <row r="10" spans="1:7" x14ac:dyDescent="0.25">
      <c r="A10" s="9">
        <v>45806</v>
      </c>
      <c r="B10" s="10">
        <v>1</v>
      </c>
      <c r="C10" s="10" t="s">
        <v>18</v>
      </c>
      <c r="D10" s="10" t="str">
        <f>IFERROR(VLOOKUP(_stats[[#This Row],[player_id]],_players[[player_id]:[player_name]],2,0),"")</f>
        <v>Костя</v>
      </c>
      <c r="E10" s="10">
        <v>2</v>
      </c>
      <c r="F10" s="11">
        <v>0</v>
      </c>
      <c r="G10" s="10">
        <f>SUMIFS(_teams[wins_on_date],_teams[date],_stats[[#This Row],[date]],_teams[team_number],_stats[[#This Row],[team_number]])</f>
        <v>4</v>
      </c>
    </row>
    <row r="11" spans="1:7" x14ac:dyDescent="0.25">
      <c r="A11" s="9">
        <v>45806</v>
      </c>
      <c r="B11" s="10">
        <v>2</v>
      </c>
      <c r="C11" s="10" t="s">
        <v>19</v>
      </c>
      <c r="D11" s="10" t="str">
        <f>IFERROR(VLOOKUP(_stats[[#This Row],[player_id]],_players[[player_id]:[player_name]],2,0),"")</f>
        <v>Расул</v>
      </c>
      <c r="E11" s="10">
        <v>0</v>
      </c>
      <c r="F11" s="11">
        <v>2</v>
      </c>
      <c r="G11" s="10">
        <f>SUMIFS(_teams[wins_on_date],_teams[date],_stats[[#This Row],[date]],_teams[team_number],_stats[[#This Row],[team_number]])</f>
        <v>2</v>
      </c>
    </row>
    <row r="12" spans="1:7" x14ac:dyDescent="0.25">
      <c r="A12" s="9">
        <v>45806</v>
      </c>
      <c r="B12" s="10">
        <v>3</v>
      </c>
      <c r="C12" s="10" t="s">
        <v>20</v>
      </c>
      <c r="D12" s="10" t="str">
        <f>IFERROR(VLOOKUP(_stats[[#This Row],[player_id]],_players[[player_id]:[player_name]],2,0),"")</f>
        <v>Сергей Крюков</v>
      </c>
      <c r="E12" s="10">
        <v>1</v>
      </c>
      <c r="F12" s="11">
        <v>1</v>
      </c>
      <c r="G12" s="10">
        <f>SUMIFS(_teams[wins_on_date],_teams[date],_stats[[#This Row],[date]],_teams[team_number],_stats[[#This Row],[team_number]])</f>
        <v>2</v>
      </c>
    </row>
    <row r="13" spans="1:7" x14ac:dyDescent="0.25">
      <c r="A13" s="9">
        <v>45806</v>
      </c>
      <c r="B13" s="10">
        <v>3</v>
      </c>
      <c r="C13" s="10" t="s">
        <v>21</v>
      </c>
      <c r="D13" s="10" t="str">
        <f>IFERROR(VLOOKUP(_stats[[#This Row],[player_id]],_players[[player_id]:[player_name]],2,0),"")</f>
        <v>Василий Улитин</v>
      </c>
      <c r="E13" s="10">
        <v>0</v>
      </c>
      <c r="F13" s="11">
        <v>0</v>
      </c>
      <c r="G13" s="10">
        <f>SUMIFS(_teams[wins_on_date],_teams[date],_stats[[#This Row],[date]],_teams[team_number],_stats[[#This Row],[team_number]])</f>
        <v>2</v>
      </c>
    </row>
    <row r="14" spans="1:7" x14ac:dyDescent="0.25">
      <c r="A14" s="9">
        <v>45806</v>
      </c>
      <c r="B14" s="10">
        <v>2</v>
      </c>
      <c r="C14" s="10" t="s">
        <v>22</v>
      </c>
      <c r="D14" s="10" t="str">
        <f>IFERROR(VLOOKUP(_stats[[#This Row],[player_id]],_players[[player_id]:[player_name]],2,0),"")</f>
        <v>Влад</v>
      </c>
      <c r="E14" s="10">
        <v>1</v>
      </c>
      <c r="F14" s="11">
        <v>0</v>
      </c>
      <c r="G14" s="10">
        <f>SUMIFS(_teams[wins_on_date],_teams[date],_stats[[#This Row],[date]],_teams[team_number],_stats[[#This Row],[team_number]])</f>
        <v>2</v>
      </c>
    </row>
    <row r="15" spans="1:7" x14ac:dyDescent="0.25">
      <c r="A15" s="9">
        <v>45806</v>
      </c>
      <c r="B15" s="10">
        <v>2</v>
      </c>
      <c r="C15" s="10" t="s">
        <v>23</v>
      </c>
      <c r="D15" s="10" t="str">
        <f>IFERROR(VLOOKUP(_stats[[#This Row],[player_id]],_players[[player_id]:[player_name]],2,0),"")</f>
        <v>Женя (кипер)</v>
      </c>
      <c r="E15" s="10">
        <v>0</v>
      </c>
      <c r="F15" s="11">
        <v>0</v>
      </c>
      <c r="G15" s="10">
        <f>SUMIFS(_teams[wins_on_date],_teams[date],_stats[[#This Row],[date]],_teams[team_number],_stats[[#This Row],[team_number]])</f>
        <v>2</v>
      </c>
    </row>
    <row r="16" spans="1:7" x14ac:dyDescent="0.25">
      <c r="A16" s="9">
        <v>45806</v>
      </c>
      <c r="B16" s="10">
        <v>2</v>
      </c>
      <c r="C16" s="10" t="s">
        <v>36</v>
      </c>
      <c r="D16" s="10" t="str">
        <f>IFERROR(VLOOKUP(_stats[[#This Row],[player_id]],_players[[player_id]:[player_name]],2,0),"")</f>
        <v>Месси (от Расула)</v>
      </c>
      <c r="E16" s="10">
        <v>1</v>
      </c>
      <c r="F16" s="11">
        <v>2</v>
      </c>
      <c r="G16" s="10">
        <f>SUMIFS(_teams[wins_on_date],_teams[date],_stats[[#This Row],[date]],_teams[team_number],_stats[[#This Row],[team_number]])</f>
        <v>2</v>
      </c>
    </row>
    <row r="17" spans="1:7" x14ac:dyDescent="0.25">
      <c r="A17" s="9">
        <v>45806</v>
      </c>
      <c r="B17" s="10">
        <v>3</v>
      </c>
      <c r="C17" s="10" t="s">
        <v>38</v>
      </c>
      <c r="D17" s="10" t="str">
        <f>IFERROR(VLOOKUP(_stats[[#This Row],[player_id]],_players[[player_id]:[player_name]],2,0),"")</f>
        <v>Руслан (от Сергея)</v>
      </c>
      <c r="E17" s="10">
        <v>0</v>
      </c>
      <c r="F17" s="11">
        <v>0</v>
      </c>
      <c r="G17" s="10">
        <f>SUMIFS(_teams[wins_on_date],_teams[date],_stats[[#This Row],[date]],_teams[team_number],_stats[[#This Row],[team_number]])</f>
        <v>2</v>
      </c>
    </row>
    <row r="18" spans="1:7" x14ac:dyDescent="0.25">
      <c r="A18" s="9">
        <v>45806</v>
      </c>
      <c r="B18" s="10">
        <v>2</v>
      </c>
      <c r="C18" s="10" t="s">
        <v>39</v>
      </c>
      <c r="D18" s="10" t="str">
        <f>IFERROR(VLOOKUP(_stats[[#This Row],[player_id]],_players[[player_id]:[player_name]],2,0),"")</f>
        <v>Стас (от Расула)</v>
      </c>
      <c r="E18" s="10">
        <v>1</v>
      </c>
      <c r="F18" s="11">
        <v>2</v>
      </c>
      <c r="G18" s="10">
        <f>SUMIFS(_teams[wins_on_date],_teams[date],_stats[[#This Row],[date]],_teams[team_number],_stats[[#This Row],[team_number]])</f>
        <v>2</v>
      </c>
    </row>
    <row r="19" spans="1:7" x14ac:dyDescent="0.25">
      <c r="A19" s="9">
        <v>45809</v>
      </c>
      <c r="B19" s="10">
        <v>2</v>
      </c>
      <c r="C19" s="10" t="s">
        <v>12</v>
      </c>
      <c r="D19" s="10" t="str">
        <f>IFERROR(VLOOKUP(_stats[[#This Row],[player_id]],_players[[player_id]:[player_name]],2,0),"")</f>
        <v>Максим Строцкий</v>
      </c>
      <c r="E19" s="10">
        <v>2</v>
      </c>
      <c r="F19" s="11">
        <v>3</v>
      </c>
      <c r="G19" s="10">
        <f>SUMIFS(_teams[wins_on_date],_teams[date],_stats[[#This Row],[date]],_teams[team_number],_stats[[#This Row],[team_number]])</f>
        <v>5</v>
      </c>
    </row>
    <row r="20" spans="1:7" x14ac:dyDescent="0.25">
      <c r="A20" s="9">
        <v>45809</v>
      </c>
      <c r="B20" s="10">
        <v>1</v>
      </c>
      <c r="C20" s="10" t="s">
        <v>15</v>
      </c>
      <c r="D20" s="10" t="str">
        <f>IFERROR(VLOOKUP(_stats[[#This Row],[player_id]],_players[[player_id]:[player_name]],2,0),"")</f>
        <v>Вова</v>
      </c>
      <c r="E20" s="10">
        <v>1</v>
      </c>
      <c r="F20" s="11">
        <v>0</v>
      </c>
      <c r="G20" s="10">
        <f>SUMIFS(_teams[wins_on_date],_teams[date],_stats[[#This Row],[date]],_teams[team_number],_stats[[#This Row],[team_number]])</f>
        <v>3</v>
      </c>
    </row>
    <row r="21" spans="1:7" x14ac:dyDescent="0.25">
      <c r="A21" s="9">
        <v>45809</v>
      </c>
      <c r="B21" s="10">
        <v>3</v>
      </c>
      <c r="C21" s="10" t="s">
        <v>16</v>
      </c>
      <c r="D21" s="10" t="str">
        <f>IFERROR(VLOOKUP(_stats[[#This Row],[player_id]],_players[[player_id]:[player_name]],2,0),"")</f>
        <v>Сергей</v>
      </c>
      <c r="E21" s="10">
        <v>0</v>
      </c>
      <c r="F21" s="11">
        <v>0</v>
      </c>
      <c r="G21" s="10">
        <f>SUMIFS(_teams[wins_on_date],_teams[date],_stats[[#This Row],[date]],_teams[team_number],_stats[[#This Row],[team_number]])</f>
        <v>1</v>
      </c>
    </row>
    <row r="22" spans="1:7" x14ac:dyDescent="0.25">
      <c r="A22" s="9">
        <v>45809</v>
      </c>
      <c r="B22" s="10">
        <v>1</v>
      </c>
      <c r="C22" s="13" t="s">
        <v>29</v>
      </c>
      <c r="D22" s="18" t="str">
        <f>IFERROR(VLOOKUP(_stats[[#This Row],[player_id]],_players[[player_id]:[player_name]],2,0),"")</f>
        <v>Никита</v>
      </c>
      <c r="E22" s="10">
        <v>0</v>
      </c>
      <c r="F22" s="11">
        <v>1</v>
      </c>
      <c r="G22" s="10">
        <f>SUMIFS(_teams[wins_on_date],_teams[date],_stats[[#This Row],[date]],_teams[team_number],_stats[[#This Row],[team_number]])</f>
        <v>3</v>
      </c>
    </row>
    <row r="23" spans="1:7" x14ac:dyDescent="0.25">
      <c r="A23" s="9">
        <v>45809</v>
      </c>
      <c r="B23" s="10">
        <v>1</v>
      </c>
      <c r="C23" s="10" t="s">
        <v>19</v>
      </c>
      <c r="D23" s="10" t="str">
        <f>IFERROR(VLOOKUP(_stats[[#This Row],[player_id]],_players[[player_id]:[player_name]],2,0),"")</f>
        <v>Расул</v>
      </c>
      <c r="E23" s="10">
        <v>1</v>
      </c>
      <c r="F23" s="11">
        <v>0</v>
      </c>
      <c r="G23" s="10">
        <f>SUMIFS(_teams[wins_on_date],_teams[date],_stats[[#This Row],[date]],_teams[team_number],_stats[[#This Row],[team_number]])</f>
        <v>3</v>
      </c>
    </row>
    <row r="24" spans="1:7" x14ac:dyDescent="0.25">
      <c r="A24" s="9">
        <v>45809</v>
      </c>
      <c r="B24" s="10">
        <v>2</v>
      </c>
      <c r="C24" s="10" t="s">
        <v>20</v>
      </c>
      <c r="D24" s="10" t="str">
        <f>IFERROR(VLOOKUP(_stats[[#This Row],[player_id]],_players[[player_id]:[player_name]],2,0),"")</f>
        <v>Сергей Крюков</v>
      </c>
      <c r="E24" s="10">
        <v>0</v>
      </c>
      <c r="F24" s="11">
        <v>1</v>
      </c>
      <c r="G24" s="10">
        <f>SUMIFS(_teams[wins_on_date],_teams[date],_stats[[#This Row],[date]],_teams[team_number],_stats[[#This Row],[team_number]])</f>
        <v>5</v>
      </c>
    </row>
    <row r="25" spans="1:7" x14ac:dyDescent="0.25">
      <c r="A25" s="9">
        <v>45809</v>
      </c>
      <c r="B25" s="10">
        <v>2</v>
      </c>
      <c r="C25" s="10" t="s">
        <v>22</v>
      </c>
      <c r="D25" s="10" t="str">
        <f>IFERROR(VLOOKUP(_stats[[#This Row],[player_id]],_players[[player_id]:[player_name]],2,0),"")</f>
        <v>Влад</v>
      </c>
      <c r="E25" s="10">
        <v>1</v>
      </c>
      <c r="F25" s="11">
        <v>0</v>
      </c>
      <c r="G25" s="10">
        <f>SUMIFS(_teams[wins_on_date],_teams[date],_stats[[#This Row],[date]],_teams[team_number],_stats[[#This Row],[team_number]])</f>
        <v>5</v>
      </c>
    </row>
    <row r="26" spans="1:7" x14ac:dyDescent="0.25">
      <c r="A26" s="9">
        <v>45809</v>
      </c>
      <c r="B26" s="10">
        <v>1</v>
      </c>
      <c r="C26" s="10" t="s">
        <v>23</v>
      </c>
      <c r="D26" s="10" t="str">
        <f>IFERROR(VLOOKUP(_stats[[#This Row],[player_id]],_players[[player_id]:[player_name]],2,0),"")</f>
        <v>Женя (кипер)</v>
      </c>
      <c r="E26" s="10">
        <v>0</v>
      </c>
      <c r="F26" s="11">
        <v>0</v>
      </c>
      <c r="G26" s="10">
        <f>SUMIFS(_teams[wins_on_date],_teams[date],_stats[[#This Row],[date]],_teams[team_number],_stats[[#This Row],[team_number]])</f>
        <v>3</v>
      </c>
    </row>
    <row r="27" spans="1:7" x14ac:dyDescent="0.25">
      <c r="A27" s="9">
        <v>45809</v>
      </c>
      <c r="B27" s="10">
        <v>3</v>
      </c>
      <c r="C27" s="10" t="s">
        <v>24</v>
      </c>
      <c r="D27" s="10" t="str">
        <f>IFERROR(VLOOKUP(_stats[[#This Row],[player_id]],_players[[player_id]:[player_name]],2,0),"")</f>
        <v>Женя Одушкин</v>
      </c>
      <c r="E27" s="10">
        <v>0</v>
      </c>
      <c r="F27" s="11">
        <v>0</v>
      </c>
      <c r="G27" s="10">
        <f>SUMIFS(_teams[wins_on_date],_teams[date],_stats[[#This Row],[date]],_teams[team_number],_stats[[#This Row],[team_number]])</f>
        <v>1</v>
      </c>
    </row>
    <row r="28" spans="1:7" x14ac:dyDescent="0.25">
      <c r="A28" s="9">
        <v>45809</v>
      </c>
      <c r="B28" s="10">
        <v>3</v>
      </c>
      <c r="C28" s="10" t="s">
        <v>25</v>
      </c>
      <c r="D28" s="10" t="str">
        <f>IFERROR(VLOOKUP(_stats[[#This Row],[player_id]],_players[[player_id]:[player_name]],2,0),"")</f>
        <v>Bu (Рыжий)</v>
      </c>
      <c r="E28" s="10">
        <v>0</v>
      </c>
      <c r="F28" s="11">
        <v>0</v>
      </c>
      <c r="G28" s="10">
        <f>SUMIFS(_teams[wins_on_date],_teams[date],_stats[[#This Row],[date]],_teams[team_number],_stats[[#This Row],[team_number]])</f>
        <v>1</v>
      </c>
    </row>
    <row r="29" spans="1:7" x14ac:dyDescent="0.25">
      <c r="A29" s="9">
        <v>45809</v>
      </c>
      <c r="B29" s="10">
        <v>2</v>
      </c>
      <c r="C29" s="10" t="s">
        <v>26</v>
      </c>
      <c r="D29" s="10" t="str">
        <f>IFERROR(VLOOKUP(_stats[[#This Row],[player_id]],_players[[player_id]:[player_name]],2,0),"")</f>
        <v>Олег Шишкин</v>
      </c>
      <c r="E29" s="10">
        <v>0</v>
      </c>
      <c r="F29" s="11">
        <v>1</v>
      </c>
      <c r="G29" s="10">
        <f>SUMIFS(_teams[wins_on_date],_teams[date],_stats[[#This Row],[date]],_teams[team_number],_stats[[#This Row],[team_number]])</f>
        <v>5</v>
      </c>
    </row>
    <row r="30" spans="1:7" x14ac:dyDescent="0.25">
      <c r="A30" s="9">
        <v>45809</v>
      </c>
      <c r="B30" s="10">
        <v>1</v>
      </c>
      <c r="C30" s="10" t="s">
        <v>27</v>
      </c>
      <c r="D30" s="10" t="str">
        <f>IFERROR(VLOOKUP(_stats[[#This Row],[player_id]],_players[[player_id]:[player_name]],2,0),"")</f>
        <v>Рубик</v>
      </c>
      <c r="E30" s="10">
        <v>0</v>
      </c>
      <c r="F30" s="11">
        <v>0</v>
      </c>
      <c r="G30" s="10">
        <f>SUMIFS(_teams[wins_on_date],_teams[date],_stats[[#This Row],[date]],_teams[team_number],_stats[[#This Row],[team_number]])</f>
        <v>3</v>
      </c>
    </row>
    <row r="31" spans="1:7" x14ac:dyDescent="0.25">
      <c r="A31" s="9">
        <v>45809</v>
      </c>
      <c r="B31" s="10">
        <v>3</v>
      </c>
      <c r="C31" s="10" t="s">
        <v>28</v>
      </c>
      <c r="D31" s="10" t="str">
        <f>IFERROR(VLOOKUP(_stats[[#This Row],[player_id]],_players[[player_id]:[player_name]],2,0),"")</f>
        <v>Миша</v>
      </c>
      <c r="E31" s="10">
        <v>0</v>
      </c>
      <c r="F31" s="11">
        <v>0</v>
      </c>
      <c r="G31" s="10">
        <f>SUMIFS(_teams[wins_on_date],_teams[date],_stats[[#This Row],[date]],_teams[team_number],_stats[[#This Row],[team_number]])</f>
        <v>1</v>
      </c>
    </row>
    <row r="32" spans="1:7" x14ac:dyDescent="0.25">
      <c r="A32" s="9">
        <v>45809</v>
      </c>
      <c r="B32" s="10">
        <v>3</v>
      </c>
      <c r="C32" s="10" t="s">
        <v>30</v>
      </c>
      <c r="D32" s="10" t="str">
        <f>IFERROR(VLOOKUP(_stats[[#This Row],[player_id]],_players[[player_id]:[player_name]],2,0),"")</f>
        <v>Александр Травкин</v>
      </c>
      <c r="E32" s="10">
        <v>0</v>
      </c>
      <c r="F32" s="11">
        <v>0</v>
      </c>
      <c r="G32" s="10">
        <f>SUMIFS(_teams[wins_on_date],_teams[date],_stats[[#This Row],[date]],_teams[team_number],_stats[[#This Row],[team_number]])</f>
        <v>1</v>
      </c>
    </row>
    <row r="33" spans="1:7" x14ac:dyDescent="0.25">
      <c r="A33" s="9">
        <v>45809</v>
      </c>
      <c r="B33" s="10">
        <v>2</v>
      </c>
      <c r="C33" s="10" t="s">
        <v>31</v>
      </c>
      <c r="D33" s="10" t="str">
        <f>IFERROR(VLOOKUP(_stats[[#This Row],[player_id]],_players[[player_id]:[player_name]],2,0),"")</f>
        <v>Алексей Королев</v>
      </c>
      <c r="E33" s="10">
        <v>4</v>
      </c>
      <c r="F33" s="11">
        <v>1</v>
      </c>
      <c r="G33" s="10">
        <f>SUMIFS(_teams[wins_on_date],_teams[date],_stats[[#This Row],[date]],_teams[team_number],_stats[[#This Row],[team_number]])</f>
        <v>5</v>
      </c>
    </row>
    <row r="34" spans="1:7" x14ac:dyDescent="0.25">
      <c r="A34" s="9">
        <v>45809</v>
      </c>
      <c r="B34" s="10">
        <v>3</v>
      </c>
      <c r="C34" s="10" t="s">
        <v>32</v>
      </c>
      <c r="D34" s="10" t="str">
        <f>IFERROR(VLOOKUP(_stats[[#This Row],[player_id]],_players[[player_id]:[player_name]],2,0),"")</f>
        <v>Артем Ширяев</v>
      </c>
      <c r="E34" s="10">
        <v>0</v>
      </c>
      <c r="F34" s="11">
        <v>0</v>
      </c>
      <c r="G34" s="10">
        <f>SUMIFS(_teams[wins_on_date],_teams[date],_stats[[#This Row],[date]],_teams[team_number],_stats[[#This Row],[team_number]])</f>
        <v>1</v>
      </c>
    </row>
    <row r="35" spans="1:7" x14ac:dyDescent="0.25">
      <c r="A35" s="9">
        <v>45809</v>
      </c>
      <c r="B35" s="10">
        <v>1</v>
      </c>
      <c r="C35" s="10" t="s">
        <v>33</v>
      </c>
      <c r="D35" s="10" t="str">
        <f>IFERROR(VLOOKUP(_stats[[#This Row],[player_id]],_players[[player_id]:[player_name]],2,0),"")</f>
        <v>Рома Сурнин</v>
      </c>
      <c r="E35" s="10">
        <v>0</v>
      </c>
      <c r="F35" s="11">
        <v>0</v>
      </c>
      <c r="G35" s="10">
        <f>SUMIFS(_teams[wins_on_date],_teams[date],_stats[[#This Row],[date]],_teams[team_number],_stats[[#This Row],[team_number]])</f>
        <v>3</v>
      </c>
    </row>
    <row r="36" spans="1:7" x14ac:dyDescent="0.25">
      <c r="A36" s="9">
        <v>45809</v>
      </c>
      <c r="B36" s="10">
        <v>3</v>
      </c>
      <c r="C36" s="10" t="s">
        <v>34</v>
      </c>
      <c r="D36" s="10" t="str">
        <f>IFERROR(VLOOKUP(_stats[[#This Row],[player_id]],_players[[player_id]:[player_name]],2,0),"")</f>
        <v>Ваня</v>
      </c>
      <c r="E36" s="10">
        <v>0</v>
      </c>
      <c r="F36" s="11">
        <v>0</v>
      </c>
      <c r="G36" s="10">
        <f>SUMIFS(_teams[wins_on_date],_teams[date],_stats[[#This Row],[date]],_teams[team_number],_stats[[#This Row],[team_number]])</f>
        <v>1</v>
      </c>
    </row>
    <row r="37" spans="1:7" x14ac:dyDescent="0.25">
      <c r="A37" s="9">
        <v>45809</v>
      </c>
      <c r="B37" s="10">
        <v>2</v>
      </c>
      <c r="C37" s="10" t="s">
        <v>35</v>
      </c>
      <c r="D37" s="10" t="str">
        <f>IFERROR(VLOOKUP(_stats[[#This Row],[player_id]],_players[[player_id]:[player_name]],2,0),"")</f>
        <v>Дядя Руслан</v>
      </c>
      <c r="E37" s="10">
        <v>0</v>
      </c>
      <c r="F37" s="11">
        <v>0</v>
      </c>
      <c r="G37" s="10">
        <f>SUMIFS(_teams[wins_on_date],_teams[date],_stats[[#This Row],[date]],_teams[team_number],_stats[[#This Row],[team_number]])</f>
        <v>5</v>
      </c>
    </row>
    <row r="38" spans="1:7" x14ac:dyDescent="0.25">
      <c r="A38" s="9">
        <v>45809</v>
      </c>
      <c r="B38" s="10">
        <v>1</v>
      </c>
      <c r="C38" s="10" t="s">
        <v>37</v>
      </c>
      <c r="D38" s="10" t="str">
        <f>IFERROR(VLOOKUP(_stats[[#This Row],[player_id]],_players[[player_id]:[player_name]],2,0),"")</f>
        <v>Рубик +1</v>
      </c>
      <c r="E38" s="10">
        <v>0</v>
      </c>
      <c r="F38" s="11">
        <v>0</v>
      </c>
      <c r="G38" s="10">
        <f>SUMIFS(_teams[wins_on_date],_teams[date],_stats[[#This Row],[date]],_teams[team_number],_stats[[#This Row],[team_number]])</f>
        <v>3</v>
      </c>
    </row>
    <row r="39" spans="1:7" x14ac:dyDescent="0.25">
      <c r="A39" s="9">
        <v>45809</v>
      </c>
      <c r="B39" s="10">
        <v>1</v>
      </c>
      <c r="C39" s="10" t="s">
        <v>40</v>
      </c>
      <c r="D39" s="10" t="str">
        <f>IFERROR(VLOOKUP(_stats[[#This Row],[player_id]],_players[[player_id]:[player_name]],2,0),"")</f>
        <v>Эд (Сэм)</v>
      </c>
      <c r="E39" s="10">
        <v>0</v>
      </c>
      <c r="F39" s="11">
        <v>1</v>
      </c>
      <c r="G39" s="10">
        <f>SUMIFS(_teams[wins_on_date],_teams[date],_stats[[#This Row],[date]],_teams[team_number],_stats[[#This Row],[team_number]])</f>
        <v>3</v>
      </c>
    </row>
    <row r="40" spans="1:7" x14ac:dyDescent="0.25">
      <c r="A40" s="9">
        <v>45809</v>
      </c>
      <c r="B40" s="10">
        <v>2</v>
      </c>
      <c r="C40" s="10" t="s">
        <v>41</v>
      </c>
      <c r="D40" s="10" t="str">
        <f>IFERROR(VLOOKUP(_stats[[#This Row],[player_id]],_players[[player_id]:[player_name]],2,0),"")</f>
        <v>Эльдар</v>
      </c>
      <c r="E40" s="10">
        <v>1</v>
      </c>
      <c r="F40" s="11">
        <v>0</v>
      </c>
      <c r="G40" s="10">
        <f>SUMIFS(_teams[wins_on_date],_teams[date],_stats[[#This Row],[date]],_teams[team_number],_stats[[#This Row],[team_number]])</f>
        <v>5</v>
      </c>
    </row>
    <row r="41" spans="1:7" x14ac:dyDescent="0.25">
      <c r="A41" s="9">
        <v>45813</v>
      </c>
      <c r="B41" s="10">
        <v>3</v>
      </c>
      <c r="C41" s="10" t="s">
        <v>11</v>
      </c>
      <c r="D41" s="10" t="str">
        <f>IFERROR(VLOOKUP(_stats[[#This Row],[player_id]],_players[[player_id]:[player_name]],2,0),"")</f>
        <v>Тёма</v>
      </c>
      <c r="E41" s="10">
        <v>0</v>
      </c>
      <c r="F41" s="11">
        <v>2</v>
      </c>
      <c r="G41" s="10">
        <f>SUMIFS(_teams[wins_on_date],_teams[date],_stats[[#This Row],[date]],_teams[team_number],_stats[[#This Row],[team_number]])</f>
        <v>7</v>
      </c>
    </row>
    <row r="42" spans="1:7" x14ac:dyDescent="0.25">
      <c r="A42" s="9">
        <v>45813</v>
      </c>
      <c r="B42" s="10">
        <v>3</v>
      </c>
      <c r="C42" s="10" t="s">
        <v>14</v>
      </c>
      <c r="D42" s="10" t="str">
        <f>IFERROR(VLOOKUP(_stats[[#This Row],[player_id]],_players[[player_id]:[player_name]],2,0),"")</f>
        <v>Стас Семитко</v>
      </c>
      <c r="E42" s="10">
        <v>3</v>
      </c>
      <c r="F42" s="11">
        <v>1</v>
      </c>
      <c r="G42" s="10">
        <f>SUMIFS(_teams[wins_on_date],_teams[date],_stats[[#This Row],[date]],_teams[team_number],_stats[[#This Row],[team_number]])</f>
        <v>7</v>
      </c>
    </row>
    <row r="43" spans="1:7" x14ac:dyDescent="0.25">
      <c r="A43" s="9">
        <v>45813</v>
      </c>
      <c r="B43" s="10">
        <v>2</v>
      </c>
      <c r="C43" s="10" t="s">
        <v>18</v>
      </c>
      <c r="D43" s="10" t="str">
        <f>IFERROR(VLOOKUP(_stats[[#This Row],[player_id]],_players[[player_id]:[player_name]],2,0),"")</f>
        <v>Костя</v>
      </c>
      <c r="E43" s="10">
        <v>1</v>
      </c>
      <c r="F43" s="11">
        <v>1</v>
      </c>
      <c r="G43" s="10">
        <f>SUMIFS(_teams[wins_on_date],_teams[date],_stats[[#This Row],[date]],_teams[team_number],_stats[[#This Row],[team_number]])</f>
        <v>7</v>
      </c>
    </row>
    <row r="44" spans="1:7" x14ac:dyDescent="0.25">
      <c r="A44" s="9">
        <v>45813</v>
      </c>
      <c r="B44" s="10">
        <v>1</v>
      </c>
      <c r="C44" s="10" t="s">
        <v>19</v>
      </c>
      <c r="D44" s="10" t="str">
        <f>IFERROR(VLOOKUP(_stats[[#This Row],[player_id]],_players[[player_id]:[player_name]],2,0),"")</f>
        <v>Расул</v>
      </c>
      <c r="E44" s="10">
        <v>0</v>
      </c>
      <c r="F44" s="11">
        <v>1</v>
      </c>
      <c r="G44" s="10">
        <f>SUMIFS(_teams[wins_on_date],_teams[date],_stats[[#This Row],[date]],_teams[team_number],_stats[[#This Row],[team_number]])</f>
        <v>1</v>
      </c>
    </row>
    <row r="45" spans="1:7" x14ac:dyDescent="0.25">
      <c r="A45" s="9">
        <v>45813</v>
      </c>
      <c r="B45" s="10">
        <v>2</v>
      </c>
      <c r="C45" s="10" t="s">
        <v>20</v>
      </c>
      <c r="D45" s="10" t="str">
        <f>IFERROR(VLOOKUP(_stats[[#This Row],[player_id]],_players[[player_id]:[player_name]],2,0),"")</f>
        <v>Сергей Крюков</v>
      </c>
      <c r="E45" s="10">
        <v>0</v>
      </c>
      <c r="F45" s="11">
        <v>0</v>
      </c>
      <c r="G45" s="10">
        <f>SUMIFS(_teams[wins_on_date],_teams[date],_stats[[#This Row],[date]],_teams[team_number],_stats[[#This Row],[team_number]])</f>
        <v>7</v>
      </c>
    </row>
    <row r="46" spans="1:7" x14ac:dyDescent="0.25">
      <c r="A46" s="9">
        <v>45813</v>
      </c>
      <c r="B46" s="10">
        <v>3</v>
      </c>
      <c r="C46" s="10" t="s">
        <v>21</v>
      </c>
      <c r="D46" s="10" t="str">
        <f>IFERROR(VLOOKUP(_stats[[#This Row],[player_id]],_players[[player_id]:[player_name]],2,0),"")</f>
        <v>Василий Улитин</v>
      </c>
      <c r="E46" s="10">
        <v>3</v>
      </c>
      <c r="F46" s="11">
        <v>1</v>
      </c>
      <c r="G46" s="10">
        <f>SUMIFS(_teams[wins_on_date],_teams[date],_stats[[#This Row],[date]],_teams[team_number],_stats[[#This Row],[team_number]])</f>
        <v>7</v>
      </c>
    </row>
    <row r="47" spans="1:7" x14ac:dyDescent="0.25">
      <c r="A47" s="9">
        <v>45813</v>
      </c>
      <c r="B47" s="10">
        <v>2</v>
      </c>
      <c r="C47" s="10" t="s">
        <v>22</v>
      </c>
      <c r="D47" s="10" t="str">
        <f>IFERROR(VLOOKUP(_stats[[#This Row],[player_id]],_players[[player_id]:[player_name]],2,0),"")</f>
        <v>Влад</v>
      </c>
      <c r="E47" s="10">
        <v>0</v>
      </c>
      <c r="F47" s="11">
        <v>1</v>
      </c>
      <c r="G47" s="10">
        <f>SUMIFS(_teams[wins_on_date],_teams[date],_stats[[#This Row],[date]],_teams[team_number],_stats[[#This Row],[team_number]])</f>
        <v>7</v>
      </c>
    </row>
    <row r="48" spans="1:7" x14ac:dyDescent="0.25">
      <c r="A48" s="9">
        <v>45813</v>
      </c>
      <c r="B48" s="10">
        <v>1</v>
      </c>
      <c r="C48" s="10" t="s">
        <v>23</v>
      </c>
      <c r="D48" s="10" t="str">
        <f>IFERROR(VLOOKUP(_stats[[#This Row],[player_id]],_players[[player_id]:[player_name]],2,0),"")</f>
        <v>Женя (кипер)</v>
      </c>
      <c r="E48" s="10">
        <v>0</v>
      </c>
      <c r="F48" s="11">
        <v>0</v>
      </c>
      <c r="G48" s="10">
        <f>SUMIFS(_teams[wins_on_date],_teams[date],_stats[[#This Row],[date]],_teams[team_number],_stats[[#This Row],[team_number]])</f>
        <v>1</v>
      </c>
    </row>
    <row r="49" spans="1:7" x14ac:dyDescent="0.25">
      <c r="A49" s="9">
        <v>45813</v>
      </c>
      <c r="B49" s="10">
        <v>3</v>
      </c>
      <c r="C49" s="10" t="s">
        <v>26</v>
      </c>
      <c r="D49" s="10" t="str">
        <f>IFERROR(VLOOKUP(_stats[[#This Row],[player_id]],_players[[player_id]:[player_name]],2,0),"")</f>
        <v>Олег Шишкин</v>
      </c>
      <c r="E49" s="10">
        <v>0</v>
      </c>
      <c r="F49" s="11">
        <v>1</v>
      </c>
      <c r="G49" s="10">
        <f>SUMIFS(_teams[wins_on_date],_teams[date],_stats[[#This Row],[date]],_teams[team_number],_stats[[#This Row],[team_number]])</f>
        <v>7</v>
      </c>
    </row>
    <row r="50" spans="1:7" x14ac:dyDescent="0.25">
      <c r="A50" s="9">
        <v>45813</v>
      </c>
      <c r="B50" s="10">
        <v>2</v>
      </c>
      <c r="C50" s="10" t="s">
        <v>42</v>
      </c>
      <c r="D50" s="10" t="str">
        <f>IFERROR(VLOOKUP(_stats[[#This Row],[player_id]],_players[[player_id]:[player_name]],2,0),"")</f>
        <v>Илшат</v>
      </c>
      <c r="E50" s="10">
        <v>5</v>
      </c>
      <c r="F50" s="11">
        <v>2</v>
      </c>
      <c r="G50" s="10">
        <f>SUMIFS(_teams[wins_on_date],_teams[date],_stats[[#This Row],[date]],_teams[team_number],_stats[[#This Row],[team_number]])</f>
        <v>7</v>
      </c>
    </row>
    <row r="51" spans="1:7" x14ac:dyDescent="0.25">
      <c r="A51" s="9">
        <v>45813</v>
      </c>
      <c r="B51" s="10">
        <v>3</v>
      </c>
      <c r="C51" s="10" t="s">
        <v>28</v>
      </c>
      <c r="D51" s="10" t="str">
        <f>IFERROR(VLOOKUP(_stats[[#This Row],[player_id]],_players[[player_id]:[player_name]],2,0),"")</f>
        <v>Миша</v>
      </c>
      <c r="E51" s="10">
        <v>1</v>
      </c>
      <c r="F51" s="11">
        <v>1</v>
      </c>
      <c r="G51" s="10">
        <f>SUMIFS(_teams[wins_on_date],_teams[date],_stats[[#This Row],[date]],_teams[team_number],_stats[[#This Row],[team_number]])</f>
        <v>7</v>
      </c>
    </row>
    <row r="52" spans="1:7" x14ac:dyDescent="0.25">
      <c r="A52" s="9">
        <v>45813</v>
      </c>
      <c r="B52" s="10">
        <v>3</v>
      </c>
      <c r="C52" s="10" t="s">
        <v>46</v>
      </c>
      <c r="D52" s="10" t="str">
        <f>IFERROR(VLOOKUP(_stats[[#This Row],[player_id]],_players[[player_id]:[player_name]],2,0),"")</f>
        <v>Кирилл Попов</v>
      </c>
      <c r="E52" s="10">
        <v>1</v>
      </c>
      <c r="F52" s="11">
        <v>2</v>
      </c>
      <c r="G52" s="10">
        <f>SUMIFS(_teams[wins_on_date],_teams[date],_stats[[#This Row],[date]],_teams[team_number],_stats[[#This Row],[team_number]])</f>
        <v>7</v>
      </c>
    </row>
    <row r="53" spans="1:7" x14ac:dyDescent="0.25">
      <c r="A53" s="9">
        <v>45813</v>
      </c>
      <c r="B53" s="10">
        <v>1</v>
      </c>
      <c r="C53" s="10" t="s">
        <v>29</v>
      </c>
      <c r="D53" s="10" t="str">
        <f>IFERROR(VLOOKUP(_stats[[#This Row],[player_id]],_players[[player_id]:[player_name]],2,0),"")</f>
        <v>Никита</v>
      </c>
      <c r="E53" s="10">
        <v>0</v>
      </c>
      <c r="F53" s="11">
        <v>0</v>
      </c>
      <c r="G53" s="10">
        <f>SUMIFS(_teams[wins_on_date],_teams[date],_stats[[#This Row],[date]],_teams[team_number],_stats[[#This Row],[team_number]])</f>
        <v>1</v>
      </c>
    </row>
    <row r="54" spans="1:7" x14ac:dyDescent="0.25">
      <c r="A54" s="9">
        <v>45813</v>
      </c>
      <c r="B54" s="10">
        <v>2</v>
      </c>
      <c r="C54" s="10" t="s">
        <v>47</v>
      </c>
      <c r="D54" s="10" t="str">
        <f>IFERROR(VLOOKUP(_stats[[#This Row],[player_id]],_players[[player_id]:[player_name]],2,0),"")</f>
        <v>Паша</v>
      </c>
      <c r="E54" s="10">
        <v>4</v>
      </c>
      <c r="F54" s="11">
        <v>5</v>
      </c>
      <c r="G54" s="10">
        <f>SUMIFS(_teams[wins_on_date],_teams[date],_stats[[#This Row],[date]],_teams[team_number],_stats[[#This Row],[team_number]])</f>
        <v>7</v>
      </c>
    </row>
    <row r="55" spans="1:7" x14ac:dyDescent="0.25">
      <c r="A55" s="9">
        <v>45813</v>
      </c>
      <c r="B55" s="10">
        <v>3</v>
      </c>
      <c r="C55" s="10" t="s">
        <v>44</v>
      </c>
      <c r="D55" s="10" t="str">
        <f>IFERROR(VLOOKUP(_stats[[#This Row],[player_id]],_players[[player_id]:[player_name]],2,0),"")</f>
        <v>Нурик</v>
      </c>
      <c r="E55" s="10">
        <v>0</v>
      </c>
      <c r="F55" s="11">
        <v>0</v>
      </c>
      <c r="G55" s="10">
        <f>SUMIFS(_teams[wins_on_date],_teams[date],_stats[[#This Row],[date]],_teams[team_number],_stats[[#This Row],[team_number]])</f>
        <v>7</v>
      </c>
    </row>
    <row r="56" spans="1:7" x14ac:dyDescent="0.25">
      <c r="A56" s="9">
        <v>45813</v>
      </c>
      <c r="B56" s="10">
        <v>2</v>
      </c>
      <c r="C56" s="10" t="s">
        <v>45</v>
      </c>
      <c r="D56" s="10" t="str">
        <f>IFERROR(VLOOKUP(_stats[[#This Row],[player_id]],_players[[player_id]:[player_name]],2,0),"")</f>
        <v>Эля</v>
      </c>
      <c r="E56" s="10">
        <v>2</v>
      </c>
      <c r="F56" s="11">
        <v>1</v>
      </c>
      <c r="G56" s="10">
        <f>SUMIFS(_teams[wins_on_date],_teams[date],_stats[[#This Row],[date]],_teams[team_number],_stats[[#This Row],[team_number]])</f>
        <v>7</v>
      </c>
    </row>
    <row r="57" spans="1:7" x14ac:dyDescent="0.25">
      <c r="A57" s="9">
        <v>45813</v>
      </c>
      <c r="B57" s="10">
        <v>1</v>
      </c>
      <c r="C57" s="10" t="s">
        <v>43</v>
      </c>
      <c r="D57" s="10" t="str">
        <f>IFERROR(VLOOKUP(_stats[[#This Row],[player_id]],_players[[player_id]:[player_name]],2,0),"")</f>
        <v>Атай</v>
      </c>
      <c r="E57" s="10">
        <v>0</v>
      </c>
      <c r="F57" s="11">
        <v>0</v>
      </c>
      <c r="G57" s="10">
        <f>SUMIFS(_teams[wins_on_date],_teams[date],_stats[[#This Row],[date]],_teams[team_number],_stats[[#This Row],[team_number]])</f>
        <v>1</v>
      </c>
    </row>
    <row r="58" spans="1:7" x14ac:dyDescent="0.25">
      <c r="A58" s="9">
        <v>45813</v>
      </c>
      <c r="B58" s="10">
        <v>1</v>
      </c>
      <c r="C58" s="10" t="s">
        <v>48</v>
      </c>
      <c r="D58" s="10" t="str">
        <f>IFERROR(VLOOKUP(_stats[[#This Row],[player_id]],_players[[player_id]:[player_name]],2,0),"")</f>
        <v>Игорь (Ник +1)</v>
      </c>
      <c r="E58" s="10">
        <v>1</v>
      </c>
      <c r="F58" s="11">
        <v>0</v>
      </c>
      <c r="G58" s="10">
        <f>SUMIFS(_teams[wins_on_date],_teams[date],_stats[[#This Row],[date]],_teams[team_number],_stats[[#This Row],[team_number]])</f>
        <v>1</v>
      </c>
    </row>
    <row r="59" spans="1:7" x14ac:dyDescent="0.25">
      <c r="A59" s="9">
        <v>45813</v>
      </c>
      <c r="B59" s="10">
        <v>1</v>
      </c>
      <c r="C59" s="12" t="s">
        <v>36</v>
      </c>
      <c r="D59" s="10" t="str">
        <f>IFERROR(VLOOKUP(_stats[[#This Row],[player_id]],_players[[player_id]:[player_name]],2,0),"")</f>
        <v>Месси (от Расула)</v>
      </c>
      <c r="E59" s="10">
        <v>0</v>
      </c>
      <c r="F59" s="11">
        <v>0</v>
      </c>
      <c r="G59" s="10">
        <f>SUMIFS(_teams[wins_on_date],_teams[date],_stats[[#This Row],[date]],_teams[team_number],_stats[[#This Row],[team_number]])</f>
        <v>1</v>
      </c>
    </row>
    <row r="60" spans="1:7" x14ac:dyDescent="0.25">
      <c r="A60" s="9">
        <v>45813</v>
      </c>
      <c r="B60" s="10">
        <v>1</v>
      </c>
      <c r="C60" s="10" t="s">
        <v>39</v>
      </c>
      <c r="D60" s="10" t="str">
        <f>IFERROR(VLOOKUP(_stats[[#This Row],[player_id]],_players[[player_id]:[player_name]],2,0),"")</f>
        <v>Стас (от Расула)</v>
      </c>
      <c r="E60" s="10">
        <v>0</v>
      </c>
      <c r="F60" s="11">
        <v>0</v>
      </c>
      <c r="G60" s="10">
        <f>SUMIFS(_teams[wins_on_date],_teams[date],_stats[[#This Row],[date]],_teams[team_number],_stats[[#This Row],[team_number]])</f>
        <v>1</v>
      </c>
    </row>
  </sheetData>
  <dataValidations count="1">
    <dataValidation type="list" allowBlank="1" showInputMessage="1" showErrorMessage="1" sqref="C2:C60" xr:uid="{196C3799-EB98-437C-A569-9C3B494F4FE2}">
      <formula1>tel_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1AF27-AF59-4310-A781-EF50CFD48143}">
  <sheetPr>
    <tabColor rgb="FFFFFF00"/>
  </sheetPr>
  <dimension ref="A1:C10"/>
  <sheetViews>
    <sheetView workbookViewId="0">
      <selection activeCell="D17" sqref="D17"/>
    </sheetView>
  </sheetViews>
  <sheetFormatPr defaultRowHeight="15" x14ac:dyDescent="0.25"/>
  <cols>
    <col min="1" max="1" width="10.140625" customWidth="1"/>
    <col min="2" max="2" width="16.42578125" customWidth="1"/>
    <col min="3" max="3" width="17.7109375" customWidth="1"/>
  </cols>
  <sheetData>
    <row r="1" spans="1:3" x14ac:dyDescent="0.25">
      <c r="A1" s="1" t="s">
        <v>6</v>
      </c>
      <c r="B1" s="7" t="s">
        <v>7</v>
      </c>
      <c r="C1" s="8" t="s">
        <v>10</v>
      </c>
    </row>
    <row r="2" spans="1:3" x14ac:dyDescent="0.25">
      <c r="A2" s="16">
        <v>45806</v>
      </c>
      <c r="B2" s="10">
        <v>1</v>
      </c>
      <c r="C2" s="11">
        <v>4</v>
      </c>
    </row>
    <row r="3" spans="1:3" x14ac:dyDescent="0.25">
      <c r="A3" s="17">
        <v>45806</v>
      </c>
      <c r="B3" s="14">
        <v>2</v>
      </c>
      <c r="C3" s="15">
        <v>2</v>
      </c>
    </row>
    <row r="4" spans="1:3" x14ac:dyDescent="0.25">
      <c r="A4" s="17">
        <v>45806</v>
      </c>
      <c r="B4" s="14">
        <v>3</v>
      </c>
      <c r="C4" s="15">
        <v>2</v>
      </c>
    </row>
    <row r="5" spans="1:3" x14ac:dyDescent="0.25">
      <c r="A5" s="16">
        <v>45809</v>
      </c>
      <c r="B5" s="10">
        <v>1</v>
      </c>
      <c r="C5" s="11">
        <v>3</v>
      </c>
    </row>
    <row r="6" spans="1:3" x14ac:dyDescent="0.25">
      <c r="A6" s="17">
        <v>45809</v>
      </c>
      <c r="B6" s="14">
        <v>2</v>
      </c>
      <c r="C6" s="15">
        <v>5</v>
      </c>
    </row>
    <row r="7" spans="1:3" x14ac:dyDescent="0.25">
      <c r="A7" s="17">
        <v>45809</v>
      </c>
      <c r="B7" s="14">
        <v>3</v>
      </c>
      <c r="C7" s="15">
        <v>1</v>
      </c>
    </row>
    <row r="8" spans="1:3" x14ac:dyDescent="0.25">
      <c r="A8" s="16">
        <v>45813</v>
      </c>
      <c r="B8" s="10">
        <v>1</v>
      </c>
      <c r="C8" s="11">
        <v>1</v>
      </c>
    </row>
    <row r="9" spans="1:3" x14ac:dyDescent="0.25">
      <c r="A9" s="17">
        <v>45813</v>
      </c>
      <c r="B9" s="14">
        <v>2</v>
      </c>
      <c r="C9" s="15">
        <v>7</v>
      </c>
    </row>
    <row r="10" spans="1:3" x14ac:dyDescent="0.25">
      <c r="A10" s="17">
        <v>45813</v>
      </c>
      <c r="B10" s="14">
        <v>3</v>
      </c>
      <c r="C10" s="15">
        <v>7</v>
      </c>
    </row>
  </sheetData>
  <dataValidations count="1">
    <dataValidation type="list" allowBlank="1" showInputMessage="1" showErrorMessage="1" sqref="B2:B10" xr:uid="{FB33A308-4E41-4174-AACA-4EC901547F19}">
      <formula1>"1,2,3,4,5"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Players</vt:lpstr>
      <vt:lpstr>Stats</vt:lpstr>
      <vt:lpstr>Teams</vt:lpstr>
      <vt:lpstr>tel_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Екатерина Степушина</cp:lastModifiedBy>
  <dcterms:created xsi:type="dcterms:W3CDTF">2015-06-05T18:19:34Z</dcterms:created>
  <dcterms:modified xsi:type="dcterms:W3CDTF">2025-06-06T12:51:28Z</dcterms:modified>
</cp:coreProperties>
</file>