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5E135BFE-5AD8-4943-9684-11AA2287D8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43" i="2" l="1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F106" i="1" s="1"/>
  <c r="H755" i="2"/>
  <c r="H756" i="2"/>
  <c r="H757" i="2"/>
  <c r="H758" i="2"/>
  <c r="H759" i="2"/>
  <c r="H760" i="2"/>
  <c r="D742" i="2"/>
  <c r="G742" i="2"/>
  <c r="H742" i="2"/>
  <c r="C107" i="1"/>
  <c r="D107" i="1"/>
  <c r="E107" i="1"/>
  <c r="F107" i="1"/>
  <c r="C106" i="1"/>
  <c r="D106" i="1"/>
  <c r="E106" i="1"/>
  <c r="D732" i="2"/>
  <c r="D733" i="2"/>
  <c r="D734" i="2"/>
  <c r="D735" i="2"/>
  <c r="D736" i="2"/>
  <c r="D737" i="2"/>
  <c r="D738" i="2"/>
  <c r="D739" i="2"/>
  <c r="D740" i="2"/>
  <c r="D741" i="2"/>
  <c r="G732" i="2"/>
  <c r="G733" i="2"/>
  <c r="G734" i="2"/>
  <c r="G735" i="2"/>
  <c r="G736" i="2"/>
  <c r="G737" i="2"/>
  <c r="G738" i="2"/>
  <c r="G739" i="2"/>
  <c r="G740" i="2"/>
  <c r="G741" i="2"/>
  <c r="H732" i="2"/>
  <c r="H733" i="2"/>
  <c r="H734" i="2"/>
  <c r="H735" i="2"/>
  <c r="H736" i="2"/>
  <c r="H737" i="2"/>
  <c r="H738" i="2"/>
  <c r="H739" i="2"/>
  <c r="H740" i="2"/>
  <c r="H741" i="2"/>
  <c r="D731" i="2"/>
  <c r="G731" i="2"/>
  <c r="H731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E104" i="1" s="1"/>
  <c r="G726" i="2"/>
  <c r="E105" i="1" s="1"/>
  <c r="G727" i="2"/>
  <c r="G728" i="2"/>
  <c r="G729" i="2"/>
  <c r="G730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F104" i="1" s="1"/>
  <c r="H726" i="2"/>
  <c r="F105" i="1" s="1"/>
  <c r="H727" i="2"/>
  <c r="H728" i="2"/>
  <c r="H729" i="2"/>
  <c r="H730" i="2"/>
  <c r="D709" i="2"/>
  <c r="G709" i="2"/>
  <c r="H709" i="2"/>
  <c r="C105" i="1"/>
  <c r="D105" i="1"/>
  <c r="C104" i="1"/>
  <c r="D104" i="1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D686" i="2"/>
  <c r="G686" i="2"/>
  <c r="H68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D666" i="2"/>
  <c r="G666" i="2"/>
  <c r="H666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G107" i="1" l="1"/>
  <c r="G106" i="1"/>
  <c r="G105" i="1"/>
  <c r="G104" i="1"/>
  <c r="E103" i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<sst xmlns="http://schemas.openxmlformats.org/spreadsheetml/2006/main" count="1864" uniqueCount="124">
  <si>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</si>
  <si>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</si>
  <si>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</si>
  <si>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</si>
  <si>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</si>
  <si>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</si>
  <si>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</si>
  <si>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</si>
  <si>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</si>
  <si>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</si>
  <si>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</si>
  <si>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</si>
  <si>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</si>
  <si>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</si>
  <si>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</si>
  <si>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</si>
  <si>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</si>
  <si>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</si>
  <si>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</si>
  <si>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</si>
  <si>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</si>
  <si>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</si>
  <si>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</si>
  <si>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</si>
  <si>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</si>
  <si>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</si>
  <si>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</si>
  <si>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</si>
  <si>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</si>
  <si>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</si>
  <si>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</si>
  <si>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</si>
  <si>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</si>
  <si>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</si>
  <si>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</si>
  <si>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</si>
  <si>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</si>
  <si>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</si>
  <si>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</si>
  <si>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</si>
  <si>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</si>
  <si>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</si>
  <si>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</si>
  <si>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</si>
  <si>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</si>
  <si>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</si>
  <si>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</si>
  <si>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</si>
  <si>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</si>
  <si>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</si>
  <si>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</si>
  <si>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</si>
  <si>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</si>
  <si>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</si>
  <si>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</si>
  <si>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</si>
  <si>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</si>
  <si>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</si>
  <si>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</si>
  <si>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</si>
  <si>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</si>
  <si>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</si>
  <si>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</si>
  <si>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</si>
  <si>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</si>
  <si>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</si>
  <si>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</si>
  <si>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</si>
  <si>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</si>
  <si>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</si>
  <si>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</si>
  <si>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</si>
  <si>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</si>
  <si>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</si>
  <si>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</si>
  <si>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</si>
  <si>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</si>
  <si>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</si>
  <si>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</si>
  <si>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</si>
  <si>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</si>
  <si>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</si>
  <si>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</si>
  <si>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</si>
  <si>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</si>
  <si>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</si>
  <si>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</si>
  <si>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</si>
  <si>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</si>
  <si>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</si>
  <si>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</si>
  <si>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</si>
  <si>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</si>
  <si>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</si>
  <si>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</si>
  <si>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</si>
  <si>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</si>
  <si>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</si>
  <si>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</si>
  <si>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</si>
  <si>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</si>
  <si>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</si>
  <si>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</si>
  <si>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</si>
  <si>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</si>
  <si>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</si>
  <si>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</si>
  <si>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</si>
  <si>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</si>
  <si>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</si>
  <si>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</si>
  <si>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</si>
  <si>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</si>
  <si>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</si>
  <si>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</si>
  <si>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</si>
  <si>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</si>
  <si>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</si>
  <si>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</si>
  <si>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</si>
  <si>
    <t>Сергей (Bu+1)</t>
  </si>
  <si>
    <t>Кирилл (Bu+1)</t>
  </si>
  <si>
    <t>Дима (Спартак)</t>
  </si>
  <si>
    <t>Саша Дайнеко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</si>
</sst>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49" fontId="3" fillId="0" borderId="6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36"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7" totalsRowShown="0" headerRowDxfId="35" headerRowBorderDxfId="34" tableBorderDxfId="33" totalsRowBorderDxfId="32">
  <autoFilter ref="A1:G107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2"/>
    <tableColumn id="2" xr3:uid="{9B600E03-F10C-49A9-BD9C-050BEA58FF6E}" name="player_name" dataDxfId="0"/>
    <tableColumn id="3" xr3:uid="{8F857898-2667-4829-90AD-3A28B8E44AF3}" name="goals" dataDxfId="1">
      <calculatedColumnFormula>SUMIFS(_stats[goals_on_date],_stats[player_id],_players[[#This Row],[player_id]])</calculatedColumnFormula>
    </tableColumn>
    <tableColumn id="4" xr3:uid="{81B9F6B2-D5CC-4D13-9EE3-73B39091AD58}" name="assists" dataDxfId="31">
      <calculatedColumnFormula>SUMIFS(_stats[assists_on_date],_stats[player_id],_players[[#This Row],[player_id]])</calculatedColumnFormula>
    </tableColumn>
    <tableColumn id="5" xr3:uid="{1C26950D-761D-4C94-B228-1824773DE1A0}" name="wins" dataDxfId="30">
      <calculatedColumnFormula>SUMIFS(_stats[wins_on_date],_stats[player_id],_players[[#This Row],[player_id]])</calculatedColumnFormula>
    </tableColumn>
    <tableColumn id="7" xr3:uid="{7B92C955-C277-4BCF-B8AB-BC8A08DD3F98}" name="draws" dataDxfId="29">
      <calculatedColumnFormula>SUMIFS(_stats[draws_on_date],_stats[player_id],_players[[#This Row],[player_id]])</calculatedColumnFormula>
    </tableColumn>
    <tableColumn id="6" xr3:uid="{9ADB0D0F-407B-4516-A8B8-97C920F43BB4}" name="points" dataDxfId="28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760" totalsRowShown="0" headerRowDxfId="27" dataDxfId="25" headerRowBorderDxfId="26" tableBorderDxfId="24" totalsRowBorderDxfId="23">
  <autoFilter ref="A1:J760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22"/>
    <tableColumn id="2" xr3:uid="{686C940A-87F8-43A1-ADFF-9CF607E801B5}" name="team_number" dataDxfId="21"/>
    <tableColumn id="3" xr3:uid="{1C13D6CA-8B0C-4849-B32C-A77EF9C52B42}" name="player_id" dataDxfId="20"/>
    <tableColumn id="4" xr3:uid="{C2384479-71AA-40DA-A7B2-E30ECBA1AF99}" name="player_name" dataDxfId="19">
      <calculatedColumnFormula>IFERROR(VLOOKUP(_stats[[#This Row],[player_id]],_players[[player_id]:[player_name]],2,0),"")</calculatedColumnFormula>
    </tableColumn>
    <tableColumn id="5" xr3:uid="{09AE1D8B-DCB8-4F87-ABB5-372822B0D6BF}" name="goals_on_date" dataDxfId="18"/>
    <tableColumn id="6" xr3:uid="{7FD24496-81EB-47BB-8B89-26AB97C686CA}" name="assists_on_date" dataDxfId="17"/>
    <tableColumn id="7" xr3:uid="{39F202A0-49EF-45EE-9054-882F18FBDF31}" name="wins_on_date" dataDxfId="16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5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4"/>
    <tableColumn id="10" xr3:uid="{60255463-9C5A-4356-83C8-4B8F5C0D84CC}" name="tournament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13" totalsRowShown="0" headerRowDxfId="12" dataDxfId="10" headerRowBorderDxfId="11" tableBorderDxfId="9" totalsRowBorderDxfId="8">
  <autoFilter ref="A1:E113" xr:uid="{B6423DC2-EC3F-4914-9E08-BC4E7C6626C9}"/>
  <tableColumns count="5">
    <tableColumn id="1" xr3:uid="{92BE0DCE-EF0C-43B2-937D-640EBFF087A6}" name="date" dataDxfId="7"/>
    <tableColumn id="2" xr3:uid="{B497FB59-180E-4B72-9ECD-E25C88173489}" name="team_number" dataDxfId="6"/>
    <tableColumn id="3" xr3:uid="{02A8A062-9D85-4980-948F-E89B2B2D08DF}" name="wins_on_date" dataDxfId="5"/>
    <tableColumn id="4" xr3:uid="{E0D3B2C4-0D10-4724-9583-EAA87E6A8BF5}" name="draws_on_date" dataDxfId="4"/>
    <tableColumn id="5" xr3:uid="{767C7E87-2BC0-427C-9555-EA488841AAAB}" name="tournament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7"/>
  <sheetViews>
    <sheetView tabSelected="1" topLeftCell="A84" workbookViewId="0">
      <selection activeCell="L93" sqref="L93"/>
    </sheetView>
  </sheetViews>
  <sheetFormatPr defaultRowHeight="15" x14ac:dyDescent="0.25"/>
  <cols>
    <col min="1" max="1" width="20.5703125" style="38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9" t="s">
        <v>46</v>
      </c>
      <c r="B2" s="29" t="s">
        <v>46</v>
      </c>
      <c r="C2" s="19">
        <f>SUMIFS(_stats[goals_on_date],_stats[player_id],_players[[#This Row],[player_id]])</f>
        <v>68</v>
      </c>
      <c r="D2" s="19">
        <f>SUMIFS(_stats[assists_on_date],_stats[player_id],_players[[#This Row],[player_id]])</f>
        <v>29</v>
      </c>
      <c r="E2" s="19">
        <f>SUMIFS(_stats[wins_on_date],_stats[player_id],_players[[#This Row],[player_id]])</f>
        <v>81</v>
      </c>
      <c r="F2" s="20">
        <f>SUMIFS(_stats[draws_on_date],_stats[player_id],_players[[#This Row],[player_id]])</f>
        <v>5</v>
      </c>
      <c r="G2" s="20">
        <f>SUM(_players[[#This Row],[goals]:[draws]])</f>
        <v>183</v>
      </c>
    </row>
    <row r="3" spans="1:7" ht="15.75" x14ac:dyDescent="0.25">
      <c r="A3" s="30" t="s">
        <v>18</v>
      </c>
      <c r="B3" s="30" t="s">
        <v>18</v>
      </c>
      <c r="C3" s="11">
        <f>SUMIFS(_stats[goals_on_date],_stats[player_id],_players[[#This Row],[player_id]])</f>
        <v>43</v>
      </c>
      <c r="D3" s="11">
        <f>SUMIFS(_stats[assists_on_date],_stats[player_id],_players[[#This Row],[player_id]])</f>
        <v>34</v>
      </c>
      <c r="E3" s="11">
        <f>SUMIFS(_stats[wins_on_date],_stats[player_id],_players[[#This Row],[player_id]])</f>
        <v>120</v>
      </c>
      <c r="F3" s="12">
        <f>SUMIFS(_stats[draws_on_date],_stats[player_id],_players[[#This Row],[player_id]])</f>
        <v>15</v>
      </c>
      <c r="G3" s="12">
        <f>SUM(_players[[#This Row],[goals]:[draws]])</f>
        <v>212</v>
      </c>
    </row>
    <row r="4" spans="1:7" ht="15.75" x14ac:dyDescent="0.25">
      <c r="A4" s="30" t="s">
        <v>16</v>
      </c>
      <c r="B4" s="30" t="s">
        <v>16</v>
      </c>
      <c r="C4" s="16">
        <f>SUMIFS(_stats[goals_on_date],_stats[player_id],_players[[#This Row],[player_id]])</f>
        <v>69</v>
      </c>
      <c r="D4" s="16">
        <f>SUMIFS(_stats[assists_on_date],_stats[player_id],_players[[#This Row],[player_id]])</f>
        <v>19</v>
      </c>
      <c r="E4" s="16">
        <f>SUMIFS(_stats[wins_on_date],_stats[player_id],_players[[#This Row],[player_id]])</f>
        <v>125</v>
      </c>
      <c r="F4" s="17">
        <f>SUMIFS(_stats[draws_on_date],_stats[player_id],_players[[#This Row],[player_id]])</f>
        <v>14</v>
      </c>
      <c r="G4" s="17">
        <f>SUM(_players[[#This Row],[goals]:[draws]])</f>
        <v>227</v>
      </c>
    </row>
    <row r="5" spans="1:7" ht="15.75" x14ac:dyDescent="0.25">
      <c r="A5" s="31" t="s">
        <v>22</v>
      </c>
      <c r="B5" s="31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30" t="s">
        <v>20</v>
      </c>
      <c r="B6" s="30" t="s">
        <v>20</v>
      </c>
      <c r="C6" s="16">
        <f>SUMIFS(_stats[goals_on_date],_stats[player_id],_players[[#This Row],[player_id]])</f>
        <v>17</v>
      </c>
      <c r="D6" s="16">
        <f>SUMIFS(_stats[assists_on_date],_stats[player_id],_players[[#This Row],[player_id]])</f>
        <v>13</v>
      </c>
      <c r="E6" s="16">
        <f>SUMIFS(_stats[wins_on_date],_stats[player_id],_players[[#This Row],[player_id]])</f>
        <v>123</v>
      </c>
      <c r="F6" s="17">
        <f>SUMIFS(_stats[draws_on_date],_stats[player_id],_players[[#This Row],[player_id]])</f>
        <v>15</v>
      </c>
      <c r="G6" s="17">
        <f>SUM(_players[[#This Row],[goals]:[draws]])</f>
        <v>168</v>
      </c>
    </row>
    <row r="7" spans="1:7" ht="15.75" x14ac:dyDescent="0.25">
      <c r="A7" s="30" t="s">
        <v>30</v>
      </c>
      <c r="B7" s="30" t="s">
        <v>30</v>
      </c>
      <c r="C7" s="11">
        <f>SUMIFS(_stats[goals_on_date],_stats[player_id],_players[[#This Row],[player_id]])</f>
        <v>36</v>
      </c>
      <c r="D7" s="11">
        <f>SUMIFS(_stats[assists_on_date],_stats[player_id],_players[[#This Row],[player_id]])</f>
        <v>26</v>
      </c>
      <c r="E7" s="11">
        <f>SUMIFS(_stats[wins_on_date],_stats[player_id],_players[[#This Row],[player_id]])</f>
        <v>66</v>
      </c>
      <c r="F7" s="12">
        <f>SUMIFS(_stats[draws_on_date],_stats[player_id],_players[[#This Row],[player_id]])</f>
        <v>10</v>
      </c>
      <c r="G7" s="12">
        <f>SUM(_players[[#This Row],[goals]:[draws]])</f>
        <v>138</v>
      </c>
    </row>
    <row r="8" spans="1:7" ht="15.75" x14ac:dyDescent="0.25">
      <c r="A8" s="32" t="s">
        <v>43</v>
      </c>
      <c r="B8" s="32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104</v>
      </c>
      <c r="F8" s="12">
        <f>SUMIFS(_stats[draws_on_date],_stats[player_id],_players[[#This Row],[player_id]])</f>
        <v>17</v>
      </c>
      <c r="G8" s="12">
        <f>SUM(_players[[#This Row],[goals]:[draws]])</f>
        <v>163</v>
      </c>
    </row>
    <row r="9" spans="1:7" x14ac:dyDescent="0.25">
      <c r="A9" s="33" t="s">
        <v>69</v>
      </c>
      <c r="B9" s="33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30" t="s">
        <v>11</v>
      </c>
      <c r="B10" s="30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64</v>
      </c>
      <c r="F10" s="17">
        <f>SUMIFS(_stats[draws_on_date],_stats[player_id],_players[[#This Row],[player_id]])</f>
        <v>13</v>
      </c>
      <c r="G10" s="17">
        <f>SUM(_players[[#This Row],[goals]:[draws]])</f>
        <v>85</v>
      </c>
    </row>
    <row r="11" spans="1:7" ht="15.75" x14ac:dyDescent="0.25">
      <c r="A11" s="29" t="s">
        <v>41</v>
      </c>
      <c r="B11" s="29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58</v>
      </c>
      <c r="F11" s="22">
        <f>SUMIFS(_stats[draws_on_date],_stats[player_id],_players[[#This Row],[player_id]])</f>
        <v>4</v>
      </c>
      <c r="G11" s="22">
        <f>SUM(_players[[#This Row],[goals]:[draws]])</f>
        <v>110</v>
      </c>
    </row>
    <row r="12" spans="1:7" ht="15.75" x14ac:dyDescent="0.25">
      <c r="A12" s="34" t="s">
        <v>60</v>
      </c>
      <c r="B12" s="32" t="s">
        <v>60</v>
      </c>
      <c r="C12" s="16">
        <f>SUMIFS(_stats[goals_on_date],_stats[player_id],_players[[#This Row],[player_id]])</f>
        <v>31</v>
      </c>
      <c r="D12" s="16">
        <f>SUMIFS(_stats[assists_on_date],_stats[player_id],_players[[#This Row],[player_id]])</f>
        <v>36</v>
      </c>
      <c r="E12" s="16">
        <f>SUMIFS(_stats[wins_on_date],_stats[player_id],_players[[#This Row],[player_id]])</f>
        <v>58</v>
      </c>
      <c r="F12" s="17">
        <f>SUMIFS(_stats[draws_on_date],_stats[player_id],_players[[#This Row],[player_id]])</f>
        <v>12</v>
      </c>
      <c r="G12" s="17">
        <f>SUM(_players[[#This Row],[goals]:[draws]])</f>
        <v>137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25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45</v>
      </c>
      <c r="F13" s="12">
        <f>SUMIFS(_stats[draws_on_date],_stats[player_id],_players[[#This Row],[player_id]])</f>
        <v>10</v>
      </c>
      <c r="G13" s="12">
        <f>SUM(_players[[#This Row],[goals]:[draws]])</f>
        <v>96</v>
      </c>
    </row>
    <row r="14" spans="1:7" ht="15.75" x14ac:dyDescent="0.25">
      <c r="A14" s="30" t="s">
        <v>26</v>
      </c>
      <c r="B14" s="30" t="s">
        <v>26</v>
      </c>
      <c r="C14" s="11">
        <f>SUMIFS(_stats[goals_on_date],_stats[player_id],_players[[#This Row],[player_id]])</f>
        <v>6</v>
      </c>
      <c r="D14" s="11">
        <f>SUMIFS(_stats[assists_on_date],_stats[player_id],_players[[#This Row],[player_id]])</f>
        <v>7</v>
      </c>
      <c r="E14" s="11">
        <f>SUMIFS(_stats[wins_on_date],_stats[player_id],_players[[#This Row],[player_id]])</f>
        <v>95</v>
      </c>
      <c r="F14" s="12">
        <f>SUMIFS(_stats[draws_on_date],_stats[player_id],_players[[#This Row],[player_id]])</f>
        <v>10</v>
      </c>
      <c r="G14" s="12">
        <f>SUM(_players[[#This Row],[goals]:[draws]])</f>
        <v>118</v>
      </c>
    </row>
    <row r="15" spans="1:7" ht="15.75" x14ac:dyDescent="0.25">
      <c r="A15" s="30" t="s">
        <v>64</v>
      </c>
      <c r="B15" s="30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30" t="s">
        <v>12</v>
      </c>
      <c r="B16" s="30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30" t="s">
        <v>19</v>
      </c>
      <c r="B17" s="30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30" t="s">
        <v>15</v>
      </c>
      <c r="B18" s="30" t="s">
        <v>15</v>
      </c>
      <c r="C18" s="11">
        <f>SUMIFS(_stats[goals_on_date],_stats[player_id],_players[[#This Row],[player_id]])</f>
        <v>28</v>
      </c>
      <c r="D18" s="11">
        <f>SUMIFS(_stats[assists_on_date],_stats[player_id],_players[[#This Row],[player_id]])</f>
        <v>27</v>
      </c>
      <c r="E18" s="11">
        <f>SUMIFS(_stats[wins_on_date],_stats[player_id],_players[[#This Row],[player_id]])</f>
        <v>69</v>
      </c>
      <c r="F18" s="12">
        <f>SUMIFS(_stats[draws_on_date],_stats[player_id],_players[[#This Row],[player_id]])</f>
        <v>6</v>
      </c>
      <c r="G18" s="12">
        <f>SUM(_players[[#This Row],[goals]:[draws]])</f>
        <v>130</v>
      </c>
    </row>
    <row r="19" spans="1:7" x14ac:dyDescent="0.25">
      <c r="A19" s="33" t="s">
        <v>66</v>
      </c>
      <c r="B19" s="33" t="s">
        <v>66</v>
      </c>
      <c r="C19" s="16">
        <f>SUMIFS(_stats[goals_on_date],_stats[player_id],_players[[#This Row],[player_id]])</f>
        <v>3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17</v>
      </c>
      <c r="F19" s="17">
        <f>SUMIFS(_stats[draws_on_date],_stats[player_id],_players[[#This Row],[player_id]])</f>
        <v>1</v>
      </c>
      <c r="G19" s="17">
        <f>SUM(_players[[#This Row],[goals]:[draws]])</f>
        <v>30</v>
      </c>
    </row>
    <row r="20" spans="1:7" ht="15.75" x14ac:dyDescent="0.25">
      <c r="A20" s="24" t="s">
        <v>42</v>
      </c>
      <c r="B20" s="24" t="s">
        <v>42</v>
      </c>
      <c r="C20" s="11">
        <f>SUMIFS(_stats[goals_on_date],_stats[player_id],_players[[#This Row],[player_id]])</f>
        <v>16</v>
      </c>
      <c r="D20" s="11">
        <f>SUMIFS(_stats[assists_on_date],_stats[player_id],_players[[#This Row],[player_id]])</f>
        <v>13</v>
      </c>
      <c r="E20" s="11">
        <f>SUMIFS(_stats[wins_on_date],_stats[player_id],_players[[#This Row],[player_id]])</f>
        <v>68</v>
      </c>
      <c r="F20" s="12">
        <f>SUMIFS(_stats[draws_on_date],_stats[player_id],_players[[#This Row],[player_id]])</f>
        <v>6</v>
      </c>
      <c r="G20" s="12">
        <f>SUM(_players[[#This Row],[goals]:[draws]])</f>
        <v>103</v>
      </c>
    </row>
    <row r="21" spans="1:7" ht="15.75" x14ac:dyDescent="0.25">
      <c r="A21" s="24" t="s">
        <v>53</v>
      </c>
      <c r="B21" s="24" t="s">
        <v>53</v>
      </c>
      <c r="C21" s="11">
        <f>SUMIFS(_stats[goals_on_date],_stats[player_id],_players[[#This Row],[player_id]])</f>
        <v>18</v>
      </c>
      <c r="D21" s="11">
        <f>SUMIFS(_stats[assists_on_date],_stats[player_id],_players[[#This Row],[player_id]])</f>
        <v>28</v>
      </c>
      <c r="E21" s="11">
        <f>SUMIFS(_stats[wins_on_date],_stats[player_id],_players[[#This Row],[player_id]])</f>
        <v>65</v>
      </c>
      <c r="F21" s="12">
        <f>SUMIFS(_stats[draws_on_date],_stats[player_id],_players[[#This Row],[player_id]])</f>
        <v>9</v>
      </c>
      <c r="G21" s="12">
        <f>SUM(_players[[#This Row],[goals]:[draws]])</f>
        <v>120</v>
      </c>
    </row>
    <row r="22" spans="1:7" ht="15.75" x14ac:dyDescent="0.25">
      <c r="A22" s="26" t="s">
        <v>13</v>
      </c>
      <c r="B22" s="26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24" t="s">
        <v>50</v>
      </c>
      <c r="B23" s="24" t="s">
        <v>50</v>
      </c>
      <c r="C23" s="11">
        <f>SUMIFS(_stats[goals_on_date],_stats[player_id],_players[[#This Row],[player_id]])</f>
        <v>16</v>
      </c>
      <c r="D23" s="11">
        <f>SUMIFS(_stats[assists_on_date],_stats[player_id],_players[[#This Row],[player_id]])</f>
        <v>23</v>
      </c>
      <c r="E23" s="11">
        <f>SUMIFS(_stats[wins_on_date],_stats[player_id],_players[[#This Row],[player_id]])</f>
        <v>80</v>
      </c>
      <c r="F23" s="12">
        <f>SUMIFS(_stats[draws_on_date],_stats[player_id],_players[[#This Row],[player_id]])</f>
        <v>14</v>
      </c>
      <c r="G23" s="12">
        <f>SUM(_players[[#This Row],[goals]:[draws]])</f>
        <v>133</v>
      </c>
    </row>
    <row r="24" spans="1:7" ht="15.75" x14ac:dyDescent="0.25">
      <c r="A24" s="26" t="s">
        <v>14</v>
      </c>
      <c r="B24" s="26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6</v>
      </c>
      <c r="E24" s="16">
        <f>SUMIFS(_stats[wins_on_date],_stats[player_id],_players[[#This Row],[player_id]])</f>
        <v>18</v>
      </c>
      <c r="F24" s="17">
        <f>SUMIFS(_stats[draws_on_date],_stats[player_id],_players[[#This Row],[player_id]])</f>
        <v>3</v>
      </c>
      <c r="G24" s="17">
        <f>SUM(_players[[#This Row],[goals]:[draws]])</f>
        <v>34</v>
      </c>
    </row>
    <row r="25" spans="1:7" ht="15.75" x14ac:dyDescent="0.25">
      <c r="A25" s="24" t="s">
        <v>45</v>
      </c>
      <c r="B25" s="24" t="s">
        <v>45</v>
      </c>
      <c r="C25" s="11">
        <f>SUMIFS(_stats[goals_on_date],_stats[player_id],_players[[#This Row],[player_id]])</f>
        <v>11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65</v>
      </c>
      <c r="F25" s="12">
        <f>SUMIFS(_stats[draws_on_date],_stats[player_id],_players[[#This Row],[player_id]])</f>
        <v>14</v>
      </c>
      <c r="G25" s="12">
        <f>SUM(_players[[#This Row],[goals]:[draws]])</f>
        <v>103</v>
      </c>
    </row>
    <row r="26" spans="1:7" ht="15.75" x14ac:dyDescent="0.25">
      <c r="A26" s="24" t="s">
        <v>44</v>
      </c>
      <c r="B26" s="24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28</v>
      </c>
      <c r="F26" s="17">
        <f>SUMIFS(_stats[draws_on_date],_stats[player_id],_players[[#This Row],[player_id]])</f>
        <v>6</v>
      </c>
      <c r="G26" s="17">
        <f>SUM(_players[[#This Row],[goals]:[draws]])</f>
        <v>43</v>
      </c>
    </row>
    <row r="27" spans="1:7" ht="15.75" x14ac:dyDescent="0.25">
      <c r="A27" s="26" t="s">
        <v>28</v>
      </c>
      <c r="B27" s="26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10</v>
      </c>
      <c r="E27" s="11">
        <f>SUMIFS(_stats[wins_on_date],_stats[player_id],_players[[#This Row],[player_id]])</f>
        <v>67</v>
      </c>
      <c r="F27" s="12">
        <f>SUMIFS(_stats[draws_on_date],_stats[player_id],_players[[#This Row],[player_id]])</f>
        <v>7</v>
      </c>
      <c r="G27" s="12">
        <f>SUM(_players[[#This Row],[goals]:[draws]])</f>
        <v>95</v>
      </c>
    </row>
    <row r="28" spans="1:7" ht="15.75" x14ac:dyDescent="0.25">
      <c r="A28" s="26" t="s">
        <v>32</v>
      </c>
      <c r="B28" s="26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47</v>
      </c>
      <c r="F28" s="12">
        <f>SUMIFS(_stats[draws_on_date],_stats[player_id],_players[[#This Row],[player_id]])</f>
        <v>9</v>
      </c>
      <c r="G28" s="12">
        <f>SUM(_players[[#This Row],[goals]:[draws]])</f>
        <v>59</v>
      </c>
    </row>
    <row r="29" spans="1:7" x14ac:dyDescent="0.25">
      <c r="A29" s="36" t="s">
        <v>62</v>
      </c>
      <c r="B29" s="36" t="s">
        <v>62</v>
      </c>
      <c r="C29" s="16">
        <f>SUMIFS(_stats[goals_on_date],_stats[player_id],_players[[#This Row],[player_id]])</f>
        <v>7</v>
      </c>
      <c r="D29" s="16">
        <f>SUMIFS(_stats[assists_on_date],_stats[player_id],_players[[#This Row],[player_id]])</f>
        <v>7</v>
      </c>
      <c r="E29" s="16">
        <f>SUMIFS(_stats[wins_on_date],_stats[player_id],_players[[#This Row],[player_id]])</f>
        <v>55</v>
      </c>
      <c r="F29" s="17">
        <f>SUMIFS(_stats[draws_on_date],_stats[player_id],_players[[#This Row],[player_id]])</f>
        <v>4</v>
      </c>
      <c r="G29" s="17">
        <f>SUM(_players[[#This Row],[goals]:[draws]])</f>
        <v>73</v>
      </c>
    </row>
    <row r="30" spans="1:7" ht="15.75" x14ac:dyDescent="0.25">
      <c r="A30" s="26" t="s">
        <v>27</v>
      </c>
      <c r="B30" s="26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6" t="s">
        <v>68</v>
      </c>
      <c r="B31" s="36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6" t="s">
        <v>24</v>
      </c>
      <c r="B32" s="26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24" t="s">
        <v>58</v>
      </c>
      <c r="B33" s="24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6" t="s">
        <v>31</v>
      </c>
      <c r="B34" s="26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6" t="s">
        <v>40</v>
      </c>
      <c r="B35" s="26" t="s">
        <v>40</v>
      </c>
      <c r="C35" s="16">
        <f>SUMIFS(_stats[goals_on_date],_stats[player_id],_players[[#This Row],[player_id]])</f>
        <v>4</v>
      </c>
      <c r="D35" s="16">
        <f>SUMIFS(_stats[assists_on_date],_stats[player_id],_players[[#This Row],[player_id]])</f>
        <v>6</v>
      </c>
      <c r="E35" s="16">
        <f>SUMIFS(_stats[wins_on_date],_stats[player_id],_players[[#This Row],[player_id]])</f>
        <v>48</v>
      </c>
      <c r="F35" s="17">
        <f>SUMIFS(_stats[draws_on_date],_stats[player_id],_players[[#This Row],[player_id]])</f>
        <v>6</v>
      </c>
      <c r="G35" s="17">
        <f>SUM(_players[[#This Row],[goals]:[draws]])</f>
        <v>64</v>
      </c>
    </row>
    <row r="36" spans="1:7" ht="15.75" x14ac:dyDescent="0.25">
      <c r="A36" s="26" t="s">
        <v>21</v>
      </c>
      <c r="B36" s="26" t="s">
        <v>21</v>
      </c>
      <c r="C36" s="11">
        <f>SUMIFS(_stats[goals_on_date],_stats[player_id],_players[[#This Row],[player_id]])</f>
        <v>15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42</v>
      </c>
      <c r="F36" s="12">
        <f>SUMIFS(_stats[draws_on_date],_stats[player_id],_players[[#This Row],[player_id]])</f>
        <v>6</v>
      </c>
      <c r="G36" s="12">
        <f>SUM(_players[[#This Row],[goals]:[draws]])</f>
        <v>67</v>
      </c>
    </row>
    <row r="37" spans="1:7" ht="15.75" x14ac:dyDescent="0.25">
      <c r="A37" s="26" t="s">
        <v>35</v>
      </c>
      <c r="B37" s="26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6" t="s">
        <v>29</v>
      </c>
      <c r="B38" s="26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6" t="s">
        <v>23</v>
      </c>
      <c r="B39" s="26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83</v>
      </c>
      <c r="F39" s="12">
        <f>SUMIFS(_stats[draws_on_date],_stats[player_id],_players[[#This Row],[player_id]])</f>
        <v>17</v>
      </c>
      <c r="G39" s="12">
        <f>SUM(_players[[#This Row],[goals]:[draws]])</f>
        <v>100</v>
      </c>
    </row>
    <row r="40" spans="1:7" ht="15.75" x14ac:dyDescent="0.25">
      <c r="A40" s="24" t="s">
        <v>49</v>
      </c>
      <c r="B40" s="24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6" t="s">
        <v>33</v>
      </c>
      <c r="B41" s="26" t="s">
        <v>33</v>
      </c>
      <c r="C41" s="11">
        <f>SUMIFS(_stats[goals_on_date],_stats[player_id],_players[[#This Row],[player_id]])</f>
        <v>15</v>
      </c>
      <c r="D41" s="11">
        <f>SUMIFS(_stats[assists_on_date],_stats[player_id],_players[[#This Row],[player_id]])</f>
        <v>10</v>
      </c>
      <c r="E41" s="11">
        <f>SUMIFS(_stats[wins_on_date],_stats[player_id],_players[[#This Row],[player_id]])</f>
        <v>55</v>
      </c>
      <c r="F41" s="12">
        <f>SUMIFS(_stats[draws_on_date],_stats[player_id],_players[[#This Row],[player_id]])</f>
        <v>9</v>
      </c>
      <c r="G41" s="12">
        <f>SUM(_players[[#This Row],[goals]:[draws]])</f>
        <v>89</v>
      </c>
    </row>
    <row r="42" spans="1:7" x14ac:dyDescent="0.25">
      <c r="A42" s="36" t="s">
        <v>65</v>
      </c>
      <c r="B42" s="36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24" t="s">
        <v>48</v>
      </c>
      <c r="B43" s="24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6" t="s">
        <v>17</v>
      </c>
      <c r="B44" s="26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6" t="s">
        <v>39</v>
      </c>
      <c r="B45" s="26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6" t="s">
        <v>25</v>
      </c>
      <c r="B46" s="26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24" t="s">
        <v>79</v>
      </c>
      <c r="B47" s="24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6" t="s">
        <v>81</v>
      </c>
      <c r="B48" s="36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3</v>
      </c>
      <c r="E48" s="16">
        <f>SUMIFS(_stats[wins_on_date],_stats[player_id],_players[[#This Row],[player_id]])</f>
        <v>35</v>
      </c>
      <c r="F48" s="17">
        <f>SUMIFS(_stats[draws_on_date],_stats[player_id],_players[[#This Row],[player_id]])</f>
        <v>9</v>
      </c>
      <c r="G48" s="17">
        <f>SUM(_players[[#This Row],[goals]:[draws]])</f>
        <v>48</v>
      </c>
    </row>
    <row r="49" spans="1:7" ht="15.75" x14ac:dyDescent="0.25">
      <c r="A49" s="25" t="s">
        <v>71</v>
      </c>
      <c r="B49" s="25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24" t="s">
        <v>55</v>
      </c>
      <c r="B50" s="24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25</v>
      </c>
      <c r="F50" s="12">
        <f>SUMIFS(_stats[draws_on_date],_stats[player_id],_players[[#This Row],[player_id]])</f>
        <v>0</v>
      </c>
      <c r="G50" s="12">
        <f>SUM(_players[[#This Row],[goals]:[draws]])</f>
        <v>26</v>
      </c>
    </row>
    <row r="51" spans="1:7" ht="15.75" x14ac:dyDescent="0.25">
      <c r="A51" s="24" t="s">
        <v>51</v>
      </c>
      <c r="B51" s="24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7" t="s">
        <v>36</v>
      </c>
      <c r="B52" s="37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6" t="s">
        <v>38</v>
      </c>
      <c r="B53" s="26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6" t="s">
        <v>67</v>
      </c>
      <c r="B54" s="36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1</v>
      </c>
      <c r="E54" s="10">
        <f>SUMIFS(_stats[wins_on_date],_stats[player_id],_players[[#This Row],[player_id]])</f>
        <v>13</v>
      </c>
      <c r="F54" s="18">
        <f>SUMIFS(_stats[draws_on_date],_stats[player_id],_players[[#This Row],[player_id]])</f>
        <v>4</v>
      </c>
      <c r="G54" s="18">
        <f>SUM(_players[[#This Row],[goals]:[draws]])</f>
        <v>18</v>
      </c>
    </row>
    <row r="55" spans="1:7" ht="15.75" x14ac:dyDescent="0.25">
      <c r="A55" s="24" t="s">
        <v>47</v>
      </c>
      <c r="B55" s="24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24" t="s">
        <v>78</v>
      </c>
      <c r="B56" s="24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6" t="s">
        <v>82</v>
      </c>
      <c r="B57" s="36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24" t="s">
        <v>74</v>
      </c>
      <c r="B58" s="24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24" t="s">
        <v>76</v>
      </c>
      <c r="B59" s="24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4</v>
      </c>
      <c r="E59" s="10">
        <f>SUMIFS(_stats[wins_on_date],_stats[player_id],_players[[#This Row],[player_id]])</f>
        <v>23</v>
      </c>
      <c r="F59" s="18">
        <f>SUMIFS(_stats[draws_on_date],_stats[player_id],_players[[#This Row],[player_id]])</f>
        <v>2</v>
      </c>
      <c r="G59" s="18">
        <f>SUM(_players[[#This Row],[goals]:[draws]])</f>
        <v>33</v>
      </c>
    </row>
    <row r="60" spans="1:7" x14ac:dyDescent="0.25">
      <c r="A60" s="36" t="s">
        <v>83</v>
      </c>
      <c r="B60" s="36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6" t="s">
        <v>34</v>
      </c>
      <c r="B61" s="26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6" t="s">
        <v>73</v>
      </c>
      <c r="B62" s="26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25" t="s">
        <v>75</v>
      </c>
      <c r="B63" s="25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6" t="s">
        <v>80</v>
      </c>
      <c r="B64" s="36" t="s">
        <v>80</v>
      </c>
      <c r="C64" s="10">
        <f>SUMIFS(_stats[goals_on_date],_stats[player_id],_players[[#This Row],[player_id]])</f>
        <v>6</v>
      </c>
      <c r="D64" s="10">
        <f>SUMIFS(_stats[assists_on_date],_stats[player_id],_players[[#This Row],[player_id]])</f>
        <v>6</v>
      </c>
      <c r="E64" s="10">
        <f>SUMIFS(_stats[wins_on_date],_stats[player_id],_players[[#This Row],[player_id]])</f>
        <v>31</v>
      </c>
      <c r="F64" s="18">
        <f>SUMIFS(_stats[draws_on_date],_stats[player_id],_players[[#This Row],[player_id]])</f>
        <v>5</v>
      </c>
      <c r="G64" s="18">
        <f>SUM(_players[[#This Row],[goals]:[draws]])</f>
        <v>48</v>
      </c>
    </row>
    <row r="65" spans="1:7" x14ac:dyDescent="0.25">
      <c r="A65" s="36" t="s">
        <v>84</v>
      </c>
      <c r="B65" s="36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25" t="s">
        <v>70</v>
      </c>
      <c r="B66" s="25" t="s">
        <v>70</v>
      </c>
      <c r="C66" s="10">
        <f>SUMIFS(_stats[goals_on_date],_stats[player_id],_players[[#This Row],[player_id]])</f>
        <v>10</v>
      </c>
      <c r="D66" s="10">
        <f>SUMIFS(_stats[assists_on_date],_stats[player_id],_players[[#This Row],[player_id]])</f>
        <v>5</v>
      </c>
      <c r="E66" s="10">
        <f>SUMIFS(_stats[wins_on_date],_stats[player_id],_players[[#This Row],[player_id]])</f>
        <v>13</v>
      </c>
      <c r="F66" s="18">
        <f>SUMIFS(_stats[draws_on_date],_stats[player_id],_players[[#This Row],[player_id]])</f>
        <v>2</v>
      </c>
      <c r="G66" s="18">
        <f>SUM(_players[[#This Row],[goals]:[draws]])</f>
        <v>30</v>
      </c>
    </row>
    <row r="67" spans="1:7" x14ac:dyDescent="0.25">
      <c r="A67" s="36" t="s">
        <v>72</v>
      </c>
      <c r="B67" s="36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6" t="s">
        <v>52</v>
      </c>
      <c r="B68" s="26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24" t="s">
        <v>54</v>
      </c>
      <c r="B69" s="24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6" t="s">
        <v>56</v>
      </c>
      <c r="B70" s="26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6" t="s">
        <v>37</v>
      </c>
      <c r="B71" s="26" t="s">
        <v>37</v>
      </c>
      <c r="C71" s="10">
        <f>SUMIFS(_stats[goals_on_date],_stats[player_id],_players[[#This Row],[player_id]])</f>
        <v>2</v>
      </c>
      <c r="D71" s="10">
        <f>SUMIFS(_stats[assists_on_date],_stats[player_id],_players[[#This Row],[player_id]])</f>
        <v>1</v>
      </c>
      <c r="E71" s="10">
        <f>SUMIFS(_stats[wins_on_date],_stats[player_id],_players[[#This Row],[player_id]])</f>
        <v>4</v>
      </c>
      <c r="F71" s="18">
        <f>SUMIFS(_stats[draws_on_date],_stats[player_id],_players[[#This Row],[player_id]])</f>
        <v>3</v>
      </c>
      <c r="G71" s="18">
        <f>SUM(_players[[#This Row],[goals]:[draws]])</f>
        <v>10</v>
      </c>
    </row>
    <row r="72" spans="1:7" ht="15.75" x14ac:dyDescent="0.25">
      <c r="A72" s="25" t="s">
        <v>57</v>
      </c>
      <c r="B72" s="25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6" t="s">
        <v>63</v>
      </c>
      <c r="B73" s="36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25" t="s">
        <v>59</v>
      </c>
      <c r="B74" s="25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6" t="s">
        <v>85</v>
      </c>
      <c r="B75" s="36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6" t="s">
        <v>86</v>
      </c>
      <c r="B76" s="36" t="s">
        <v>86</v>
      </c>
      <c r="C76" s="10">
        <f>SUMIFS(_stats[goals_on_date],_stats[player_id],_players[[#This Row],[player_id]])</f>
        <v>30</v>
      </c>
      <c r="D76" s="10">
        <f>SUMIFS(_stats[assists_on_date],_stats[player_id],_players[[#This Row],[player_id]])</f>
        <v>18</v>
      </c>
      <c r="E76" s="10">
        <f>SUMIFS(_stats[wins_on_date],_stats[player_id],_players[[#This Row],[player_id]])</f>
        <v>33</v>
      </c>
      <c r="F76" s="18">
        <f>SUMIFS(_stats[draws_on_date],_stats[player_id],_players[[#This Row],[player_id]])</f>
        <v>6</v>
      </c>
      <c r="G76" s="18">
        <f>SUM(_players[[#This Row],[goals]:[draws]])</f>
        <v>87</v>
      </c>
    </row>
    <row r="77" spans="1:7" x14ac:dyDescent="0.25">
      <c r="A77" s="36" t="s">
        <v>87</v>
      </c>
      <c r="B77" s="36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6" t="s">
        <v>88</v>
      </c>
      <c r="B78" s="36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6" t="s">
        <v>89</v>
      </c>
      <c r="B79" s="36" t="s">
        <v>89</v>
      </c>
      <c r="C79" s="10">
        <f>SUMIFS(_stats[goals_on_date],_stats[player_id],_players[[#This Row],[player_id]])</f>
        <v>34</v>
      </c>
      <c r="D79" s="10">
        <f>SUMIFS(_stats[assists_on_date],_stats[player_id],_players[[#This Row],[player_id]])</f>
        <v>13</v>
      </c>
      <c r="E79" s="10">
        <f>SUMIFS(_stats[wins_on_date],_stats[player_id],_players[[#This Row],[player_id]])</f>
        <v>46</v>
      </c>
      <c r="F79" s="18">
        <f>SUMIFS(_stats[draws_on_date],_stats[player_id],_players[[#This Row],[player_id]])</f>
        <v>10</v>
      </c>
      <c r="G79" s="18">
        <f>SUM(_players[[#This Row],[goals]:[draws]])</f>
        <v>103</v>
      </c>
    </row>
    <row r="80" spans="1:7" x14ac:dyDescent="0.25">
      <c r="A80" s="36" t="s">
        <v>90</v>
      </c>
      <c r="B80" s="36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6" t="s">
        <v>91</v>
      </c>
      <c r="B81" s="36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6" t="s">
        <v>92</v>
      </c>
      <c r="B82" s="36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26" t="s">
        <v>97</v>
      </c>
      <c r="B83" s="26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26" t="s">
        <v>93</v>
      </c>
      <c r="B84" s="26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6" t="s">
        <v>94</v>
      </c>
      <c r="B85" s="36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6" t="s">
        <v>95</v>
      </c>
      <c r="B86" s="36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6" t="s">
        <v>96</v>
      </c>
      <c r="B87" s="36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6" t="s">
        <v>98</v>
      </c>
      <c r="B88" s="36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6" t="s">
        <v>104</v>
      </c>
      <c r="B89" s="36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6" t="s">
        <v>106</v>
      </c>
      <c r="B90" s="36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37" t="s">
        <v>107</v>
      </c>
      <c r="B91" s="37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26" t="s">
        <v>108</v>
      </c>
      <c r="B92" s="26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6</v>
      </c>
      <c r="F92" s="18">
        <f>SUMIFS(_stats[draws_on_date],_stats[player_id],_players[[#This Row],[player_id]])</f>
        <v>2</v>
      </c>
      <c r="G92" s="17">
        <f>SUM(_players[[#This Row],[goals]:[draws]])</f>
        <v>8</v>
      </c>
    </row>
    <row r="93" spans="1:7" ht="15.75" x14ac:dyDescent="0.25">
      <c r="A93" s="37" t="s">
        <v>109</v>
      </c>
      <c r="B93" s="37" t="s">
        <v>109</v>
      </c>
      <c r="C93" s="16">
        <f>SUMIFS(_stats[goals_on_date],_stats[player_id],_players[[#This Row],[player_id]])</f>
        <v>5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10</v>
      </c>
      <c r="F93" s="18">
        <f>SUMIFS(_stats[draws_on_date],_stats[player_id],_players[[#This Row],[player_id]])</f>
        <v>1</v>
      </c>
      <c r="G93" s="17">
        <f>SUM(_players[[#This Row],[goals]:[draws]])</f>
        <v>17</v>
      </c>
    </row>
    <row r="94" spans="1:7" ht="15.75" x14ac:dyDescent="0.25">
      <c r="A94" s="37" t="s">
        <v>110</v>
      </c>
      <c r="B94" s="37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37" t="s">
        <v>111</v>
      </c>
      <c r="B95" s="37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6" t="s">
        <v>112</v>
      </c>
      <c r="B96" s="36" t="s">
        <v>112</v>
      </c>
      <c r="C96" s="10">
        <f>SUMIFS(_stats[goals_on_date],_stats[player_id],_players[[#This Row],[player_id]])</f>
        <v>3</v>
      </c>
      <c r="D96" s="10">
        <f>SUMIFS(_stats[assists_on_date],_stats[player_id],_players[[#This Row],[player_id]])</f>
        <v>4</v>
      </c>
      <c r="E96" s="10">
        <f>SUMIFS(_stats[wins_on_date],_stats[player_id],_players[[#This Row],[player_id]])</f>
        <v>14</v>
      </c>
      <c r="F96" s="18">
        <f>SUMIFS(_stats[draws_on_date],_stats[player_id],_players[[#This Row],[player_id]])</f>
        <v>8</v>
      </c>
      <c r="G96" s="18">
        <f>SUM(_players[[#This Row],[goals]:[draws]])</f>
        <v>29</v>
      </c>
    </row>
    <row r="97" spans="1:7" x14ac:dyDescent="0.25">
      <c r="A97" s="36" t="s">
        <v>113</v>
      </c>
      <c r="B97" s="36" t="s">
        <v>113</v>
      </c>
      <c r="C97" s="10">
        <f>SUMIFS(_stats[goals_on_date],_stats[player_id],_players[[#This Row],[player_id]])</f>
        <v>7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13</v>
      </c>
      <c r="F97" s="18">
        <f>SUMIFS(_stats[draws_on_date],_stats[player_id],_players[[#This Row],[player_id]])</f>
        <v>4</v>
      </c>
      <c r="G97" s="18">
        <f>SUM(_players[[#This Row],[goals]:[draws]])</f>
        <v>26</v>
      </c>
    </row>
    <row r="98" spans="1:7" x14ac:dyDescent="0.25">
      <c r="A98" s="36" t="s">
        <v>114</v>
      </c>
      <c r="B98" s="36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6" t="s">
        <v>115</v>
      </c>
      <c r="B99" s="36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3" t="s">
        <v>116</v>
      </c>
      <c r="B100" s="33" t="s">
        <v>116</v>
      </c>
      <c r="C100" s="16">
        <f>SUMIFS(_stats[goals_on_date],_stats[player_id],_players[[#This Row],[player_id]])</f>
        <v>2</v>
      </c>
      <c r="D100" s="16">
        <f>SUMIFS(_stats[assists_on_date],_stats[player_id],_players[[#This Row],[player_id]])</f>
        <v>3</v>
      </c>
      <c r="E100" s="16">
        <f>SUMIFS(_stats[wins_on_date],_stats[player_id],_players[[#This Row],[player_id]])</f>
        <v>10</v>
      </c>
      <c r="F100" s="18">
        <f>SUMIFS(_stats[draws_on_date],_stats[player_id],_players[[#This Row],[player_id]])</f>
        <v>5</v>
      </c>
      <c r="G100" s="17">
        <f>SUM(_players[[#This Row],[goals]:[draws]])</f>
        <v>20</v>
      </c>
    </row>
    <row r="101" spans="1:7" x14ac:dyDescent="0.25">
      <c r="A101" s="33" t="s">
        <v>117</v>
      </c>
      <c r="B101" s="33" t="s">
        <v>117</v>
      </c>
      <c r="C101" s="16">
        <f>SUMIFS(_stats[goals_on_date],_stats[player_id],_players[[#This Row],[player_id]])</f>
        <v>3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12</v>
      </c>
      <c r="F101" s="18">
        <f>SUMIFS(_stats[draws_on_date],_stats[player_id],_players[[#This Row],[player_id]])</f>
        <v>4</v>
      </c>
      <c r="G101" s="17">
        <f>SUM(_players[[#This Row],[goals]:[draws]])</f>
        <v>19</v>
      </c>
    </row>
    <row r="102" spans="1:7" x14ac:dyDescent="0.25">
      <c r="A102" s="36" t="s">
        <v>118</v>
      </c>
      <c r="B102" s="36" t="s">
        <v>118</v>
      </c>
      <c r="C102" s="10">
        <f>SUMIFS(_stats[goals_on_date],_stats[player_id],_players[[#This Row],[player_id]])</f>
        <v>5</v>
      </c>
      <c r="D102" s="10">
        <f>SUMIFS(_stats[assists_on_date],_stats[player_id],_players[[#This Row],[player_id]])</f>
        <v>2</v>
      </c>
      <c r="E102" s="10">
        <f>SUMIFS(_stats[wins_on_date],_stats[player_id],_players[[#This Row],[player_id]])</f>
        <v>20</v>
      </c>
      <c r="F102" s="18">
        <f>SUMIFS(_stats[draws_on_date],_stats[player_id],_players[[#This Row],[player_id]])</f>
        <v>1</v>
      </c>
      <c r="G102" s="18">
        <f>SUM(_players[[#This Row],[goals]:[draws]])</f>
        <v>28</v>
      </c>
    </row>
    <row r="103" spans="1:7" x14ac:dyDescent="0.25">
      <c r="A103" s="36" t="s">
        <v>119</v>
      </c>
      <c r="B103" s="36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  <row r="104" spans="1:7" x14ac:dyDescent="0.25">
      <c r="A104" s="36" t="s">
        <v>120</v>
      </c>
      <c r="B104" s="36" t="s">
        <v>120</v>
      </c>
      <c r="C104" s="10">
        <f>SUMIFS(_stats[goals_on_date],_stats[player_id],_players[[#This Row],[player_id]])</f>
        <v>0</v>
      </c>
      <c r="D104" s="10">
        <f>SUMIFS(_stats[assists_on_date],_stats[player_id],_players[[#This Row],[player_id]])</f>
        <v>2</v>
      </c>
      <c r="E104" s="10">
        <f>SUMIFS(_stats[wins_on_date],_stats[player_id],_players[[#This Row],[player_id]])</f>
        <v>4</v>
      </c>
      <c r="F104" s="18">
        <f>SUMIFS(_stats[draws_on_date],_stats[player_id],_players[[#This Row],[player_id]])</f>
        <v>1</v>
      </c>
      <c r="G104" s="18">
        <f>SUM(_players[[#This Row],[goals]:[draws]])</f>
        <v>7</v>
      </c>
    </row>
    <row r="105" spans="1:7" x14ac:dyDescent="0.25">
      <c r="A105" s="36" t="s">
        <v>121</v>
      </c>
      <c r="B105" s="36" t="s">
        <v>121</v>
      </c>
      <c r="C105" s="10">
        <f>SUMIFS(_stats[goals_on_date],_stats[player_id],_players[[#This Row],[player_id]])</f>
        <v>1</v>
      </c>
      <c r="D105" s="10">
        <f>SUMIFS(_stats[assists_on_date],_stats[player_id],_players[[#This Row],[player_id]])</f>
        <v>2</v>
      </c>
      <c r="E105" s="10">
        <f>SUMIFS(_stats[wins_on_date],_stats[player_id],_players[[#This Row],[player_id]])</f>
        <v>1</v>
      </c>
      <c r="F105" s="18">
        <f>SUMIFS(_stats[draws_on_date],_stats[player_id],_players[[#This Row],[player_id]])</f>
        <v>1</v>
      </c>
      <c r="G105" s="18">
        <f>SUM(_players[[#This Row],[goals]:[draws]])</f>
        <v>5</v>
      </c>
    </row>
    <row r="106" spans="1:7" x14ac:dyDescent="0.25">
      <c r="A106" s="36" t="s">
        <v>122</v>
      </c>
      <c r="B106" s="36" t="s">
        <v>122</v>
      </c>
      <c r="C106" s="10">
        <f>SUMIFS(_stats[goals_on_date],_stats[player_id],_players[[#This Row],[player_id]])</f>
        <v>4</v>
      </c>
      <c r="D106" s="10">
        <f>SUMIFS(_stats[assists_on_date],_stats[player_id],_players[[#This Row],[player_id]])</f>
        <v>0</v>
      </c>
      <c r="E106" s="10">
        <f>SUMIFS(_stats[wins_on_date],_stats[player_id],_players[[#This Row],[player_id]])</f>
        <v>4</v>
      </c>
      <c r="F106" s="18">
        <f>SUMIFS(_stats[draws_on_date],_stats[player_id],_players[[#This Row],[player_id]])</f>
        <v>0</v>
      </c>
      <c r="G106" s="18">
        <f>SUM(_players[[#This Row],[goals]:[draws]])</f>
        <v>8</v>
      </c>
    </row>
    <row r="107" spans="1:7" x14ac:dyDescent="0.25">
      <c r="A107" s="36" t="s">
        <v>123</v>
      </c>
      <c r="B107" s="36" t="s">
        <v>123</v>
      </c>
      <c r="C107" s="10">
        <f>SUMIFS(_stats[goals_on_date],_stats[player_id],_players[[#This Row],[player_id]])</f>
        <v>0</v>
      </c>
      <c r="D107" s="10">
        <f>SUMIFS(_stats[assists_on_date],_stats[player_id],_players[[#This Row],[player_id]])</f>
        <v>2</v>
      </c>
      <c r="E107" s="10">
        <f>SUMIFS(_stats[wins_on_date],_stats[player_id],_players[[#This Row],[player_id]])</f>
        <v>7</v>
      </c>
      <c r="F107" s="18">
        <f>SUMIFS(_stats[draws_on_date],_stats[player_id],_players[[#This Row],[player_id]])</f>
        <v>0</v>
      </c>
      <c r="G107" s="18">
        <f>SUM(_players[[#This Row],[goals]:[draws]])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760"/>
  <sheetViews>
    <sheetView topLeftCell="A732" workbookViewId="0">
      <selection activeCell="D764" sqref="D764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5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2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3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3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  <row r="666" spans="1:10" x14ac:dyDescent="0.25">
      <c r="A666" s="27">
        <v>45935</v>
      </c>
      <c r="B666" s="7">
        <v>2</v>
      </c>
      <c r="C666" s="7" t="s">
        <v>20</v>
      </c>
      <c r="D666" s="10" t="str">
        <f>IFERROR(VLOOKUP(_stats[[#This Row],[player_id]],_players[[player_id]:[player_name]],2,0),"")</f>
        <v>Сергей Крюков</v>
      </c>
      <c r="E666" s="7">
        <v>1</v>
      </c>
      <c r="F666" s="8">
        <v>0</v>
      </c>
      <c r="G666" s="10">
        <f>SUMIFS(_teams[wins_on_date],_teams[date],_stats[[#This Row],[date]],_teams[team_number],_stats[[#This Row],[team_number]])</f>
        <v>2</v>
      </c>
      <c r="H666" s="10">
        <f>SUMIFS(_teams[draws_on_date],_teams[date],_stats[[#This Row],[date]],_teams[team_number],_stats[[#This Row],[team_number]])</f>
        <v>3</v>
      </c>
      <c r="I666" s="10">
        <v>0</v>
      </c>
      <c r="J666" s="10" t="s">
        <v>105</v>
      </c>
    </row>
    <row r="667" spans="1:10" x14ac:dyDescent="0.25">
      <c r="A667" s="27">
        <v>45935</v>
      </c>
      <c r="B667" s="7">
        <v>3</v>
      </c>
      <c r="C667" s="7" t="s">
        <v>112</v>
      </c>
      <c r="D667" s="10" t="str">
        <f>IFERROR(VLOOKUP(_stats[[#This Row],[player_id]],_players[[player_id]:[player_name]],2,0),"")</f>
        <v>Фуад</v>
      </c>
      <c r="E667" s="7">
        <v>0</v>
      </c>
      <c r="F667" s="8">
        <v>0</v>
      </c>
      <c r="G667" s="10">
        <f>SUMIFS(_teams[wins_on_date],_teams[date],_stats[[#This Row],[date]],_teams[team_number],_stats[[#This Row],[team_number]])</f>
        <v>2</v>
      </c>
      <c r="H667" s="10">
        <f>SUMIFS(_teams[draws_on_date],_teams[date],_stats[[#This Row],[date]],_teams[team_number],_stats[[#This Row],[team_number]])</f>
        <v>4</v>
      </c>
      <c r="I667" s="10">
        <v>1</v>
      </c>
      <c r="J667" s="10" t="s">
        <v>105</v>
      </c>
    </row>
    <row r="668" spans="1:10" x14ac:dyDescent="0.25">
      <c r="A668" s="27">
        <v>45935</v>
      </c>
      <c r="B668" s="7">
        <v>1</v>
      </c>
      <c r="C668" s="7" t="s">
        <v>60</v>
      </c>
      <c r="D668" s="10" t="str">
        <f>IFERROR(VLOOKUP(_stats[[#This Row],[player_id]],_players[[player_id]:[player_name]],2,0),"")</f>
        <v>Юра Пименов</v>
      </c>
      <c r="E668" s="7">
        <v>1</v>
      </c>
      <c r="F668" s="8">
        <v>6</v>
      </c>
      <c r="G668" s="10">
        <f>SUMIFS(_teams[wins_on_date],_teams[date],_stats[[#This Row],[date]],_teams[team_number],_stats[[#This Row],[team_number]])</f>
        <v>4</v>
      </c>
      <c r="H668" s="10">
        <f>SUMIFS(_teams[draws_on_date],_teams[date],_stats[[#This Row],[date]],_teams[team_number],_stats[[#This Row],[team_number]])</f>
        <v>3</v>
      </c>
      <c r="I668" s="10">
        <v>0</v>
      </c>
      <c r="J668" s="10" t="s">
        <v>105</v>
      </c>
    </row>
    <row r="669" spans="1:10" x14ac:dyDescent="0.25">
      <c r="A669" s="27">
        <v>45935</v>
      </c>
      <c r="B669" s="7">
        <v>3</v>
      </c>
      <c r="C669" s="7" t="s">
        <v>67</v>
      </c>
      <c r="D669" s="10" t="str">
        <f>IFERROR(VLOOKUP(_stats[[#This Row],[player_id]],_players[[player_id]:[player_name]],2,0),"")</f>
        <v>Гриша</v>
      </c>
      <c r="E669" s="7">
        <v>0</v>
      </c>
      <c r="F669" s="8">
        <v>1</v>
      </c>
      <c r="G669" s="10">
        <f>SUMIFS(_teams[wins_on_date],_teams[date],_stats[[#This Row],[date]],_teams[team_number],_stats[[#This Row],[team_number]])</f>
        <v>2</v>
      </c>
      <c r="H669" s="10">
        <f>SUMIFS(_teams[draws_on_date],_teams[date],_stats[[#This Row],[date]],_teams[team_number],_stats[[#This Row],[team_number]])</f>
        <v>4</v>
      </c>
      <c r="I669" s="10">
        <v>0</v>
      </c>
      <c r="J669" s="10" t="s">
        <v>105</v>
      </c>
    </row>
    <row r="670" spans="1:10" x14ac:dyDescent="0.25">
      <c r="A670" s="27">
        <v>45935</v>
      </c>
      <c r="B670" s="7">
        <v>3</v>
      </c>
      <c r="C670" s="7" t="s">
        <v>43</v>
      </c>
      <c r="D670" s="10" t="str">
        <f>IFERROR(VLOOKUP(_stats[[#This Row],[player_id]],_players[[player_id]:[player_name]],2,0),"")</f>
        <v>Нурик</v>
      </c>
      <c r="E670" s="7">
        <v>0</v>
      </c>
      <c r="F670" s="8">
        <v>0</v>
      </c>
      <c r="G670" s="10">
        <f>SUMIFS(_teams[wins_on_date],_teams[date],_stats[[#This Row],[date]],_teams[team_number],_stats[[#This Row],[team_number]])</f>
        <v>2</v>
      </c>
      <c r="H670" s="10">
        <f>SUMIFS(_teams[draws_on_date],_teams[date],_stats[[#This Row],[date]],_teams[team_number],_stats[[#This Row],[team_number]])</f>
        <v>4</v>
      </c>
      <c r="I670" s="10">
        <v>1</v>
      </c>
      <c r="J670" s="10" t="s">
        <v>105</v>
      </c>
    </row>
    <row r="671" spans="1:10" x14ac:dyDescent="0.25">
      <c r="A671" s="27">
        <v>45935</v>
      </c>
      <c r="B671" s="7">
        <v>2</v>
      </c>
      <c r="C671" s="7" t="s">
        <v>18</v>
      </c>
      <c r="D671" s="10" t="str">
        <f>IFERROR(VLOOKUP(_stats[[#This Row],[player_id]],_players[[player_id]:[player_name]],2,0),"")</f>
        <v>Костя</v>
      </c>
      <c r="E671" s="7">
        <v>1</v>
      </c>
      <c r="F671" s="8">
        <v>0</v>
      </c>
      <c r="G671" s="10">
        <f>SUMIFS(_teams[wins_on_date],_teams[date],_stats[[#This Row],[date]],_teams[team_number],_stats[[#This Row],[team_number]])</f>
        <v>2</v>
      </c>
      <c r="H671" s="10">
        <f>SUMIFS(_teams[draws_on_date],_teams[date],_stats[[#This Row],[date]],_teams[team_number],_stats[[#This Row],[team_number]])</f>
        <v>3</v>
      </c>
      <c r="I671" s="10">
        <v>0</v>
      </c>
      <c r="J671" s="10" t="s">
        <v>105</v>
      </c>
    </row>
    <row r="672" spans="1:10" x14ac:dyDescent="0.25">
      <c r="A672" s="27">
        <v>45935</v>
      </c>
      <c r="B672" s="7">
        <v>1</v>
      </c>
      <c r="C672" s="7" t="s">
        <v>53</v>
      </c>
      <c r="D672" s="10" t="str">
        <f>IFERROR(VLOOKUP(_stats[[#This Row],[player_id]],_players[[player_id]:[player_name]],2,0),"")</f>
        <v>Игорь Фомичев</v>
      </c>
      <c r="E672" s="7">
        <v>5</v>
      </c>
      <c r="F672" s="8">
        <v>3</v>
      </c>
      <c r="G672" s="10">
        <f>SUMIFS(_teams[wins_on_date],_teams[date],_stats[[#This Row],[date]],_teams[team_number],_stats[[#This Row],[team_number]])</f>
        <v>4</v>
      </c>
      <c r="H672" s="10">
        <f>SUMIFS(_teams[draws_on_date],_teams[date],_stats[[#This Row],[date]],_teams[team_number],_stats[[#This Row],[team_number]])</f>
        <v>3</v>
      </c>
      <c r="I672" s="10">
        <v>0</v>
      </c>
      <c r="J672" s="10" t="s">
        <v>105</v>
      </c>
    </row>
    <row r="673" spans="1:10" x14ac:dyDescent="0.25">
      <c r="A673" s="27">
        <v>45935</v>
      </c>
      <c r="B673" s="7">
        <v>2</v>
      </c>
      <c r="C673" s="7" t="s">
        <v>16</v>
      </c>
      <c r="D673" s="10" t="str">
        <f>IFERROR(VLOOKUP(_stats[[#This Row],[player_id]],_players[[player_id]:[player_name]],2,0),"")</f>
        <v>Сергей</v>
      </c>
      <c r="E673" s="7">
        <v>2</v>
      </c>
      <c r="F673" s="8">
        <v>1</v>
      </c>
      <c r="G673" s="10">
        <f>SUMIFS(_teams[wins_on_date],_teams[date],_stats[[#This Row],[date]],_teams[team_number],_stats[[#This Row],[team_number]])</f>
        <v>2</v>
      </c>
      <c r="H673" s="10">
        <f>SUMIFS(_teams[draws_on_date],_teams[date],_stats[[#This Row],[date]],_teams[team_number],_stats[[#This Row],[team_number]])</f>
        <v>3</v>
      </c>
      <c r="I673" s="10">
        <v>0</v>
      </c>
      <c r="J673" s="10" t="s">
        <v>105</v>
      </c>
    </row>
    <row r="674" spans="1:10" x14ac:dyDescent="0.25">
      <c r="A674" s="27">
        <v>45935</v>
      </c>
      <c r="B674" s="7">
        <v>3</v>
      </c>
      <c r="C674" s="7" t="s">
        <v>30</v>
      </c>
      <c r="D674" s="10" t="str">
        <f>IFERROR(VLOOKUP(_stats[[#This Row],[player_id]],_players[[player_id]:[player_name]],2,0),"")</f>
        <v>Александр Травкин</v>
      </c>
      <c r="E674" s="7">
        <v>1</v>
      </c>
      <c r="F674" s="8">
        <v>3</v>
      </c>
      <c r="G674" s="10">
        <f>SUMIFS(_teams[wins_on_date],_teams[date],_stats[[#This Row],[date]],_teams[team_number],_stats[[#This Row],[team_number]])</f>
        <v>2</v>
      </c>
      <c r="H674" s="10">
        <f>SUMIFS(_teams[draws_on_date],_teams[date],_stats[[#This Row],[date]],_teams[team_number],_stats[[#This Row],[team_number]])</f>
        <v>4</v>
      </c>
      <c r="I674" s="10">
        <v>0</v>
      </c>
      <c r="J674" s="10" t="s">
        <v>105</v>
      </c>
    </row>
    <row r="675" spans="1:10" x14ac:dyDescent="0.25">
      <c r="A675" s="27">
        <v>45935</v>
      </c>
      <c r="B675" s="7">
        <v>1</v>
      </c>
      <c r="C675" s="7" t="s">
        <v>23</v>
      </c>
      <c r="D675" s="10" t="str">
        <f>IFERROR(VLOOKUP(_stats[[#This Row],[player_id]],_players[[player_id]:[player_name]],2,0),"")</f>
        <v>Женя (кипер)</v>
      </c>
      <c r="E675" s="7">
        <v>0</v>
      </c>
      <c r="F675" s="8">
        <v>0</v>
      </c>
      <c r="G675" s="10">
        <f>SUMIFS(_teams[wins_on_date],_teams[date],_stats[[#This Row],[date]],_teams[team_number],_stats[[#This Row],[team_number]])</f>
        <v>4</v>
      </c>
      <c r="H675" s="10">
        <f>SUMIFS(_teams[draws_on_date],_teams[date],_stats[[#This Row],[date]],_teams[team_number],_stats[[#This Row],[team_number]])</f>
        <v>3</v>
      </c>
      <c r="I675" s="10">
        <v>6</v>
      </c>
      <c r="J675" s="10" t="s">
        <v>105</v>
      </c>
    </row>
    <row r="676" spans="1:10" x14ac:dyDescent="0.25">
      <c r="A676" s="27">
        <v>45935</v>
      </c>
      <c r="B676" s="7">
        <v>1</v>
      </c>
      <c r="C676" s="7" t="s">
        <v>80</v>
      </c>
      <c r="D676" s="10" t="str">
        <f>IFERROR(VLOOKUP(_stats[[#This Row],[player_id]],_players[[player_id]:[player_name]],2,0),"")</f>
        <v>Анашкин</v>
      </c>
      <c r="E676" s="7">
        <v>1</v>
      </c>
      <c r="F676" s="8">
        <v>0</v>
      </c>
      <c r="G676" s="10">
        <f>SUMIFS(_teams[wins_on_date],_teams[date],_stats[[#This Row],[date]],_teams[team_number],_stats[[#This Row],[team_number]])</f>
        <v>4</v>
      </c>
      <c r="H676" s="10">
        <f>SUMIFS(_teams[draws_on_date],_teams[date],_stats[[#This Row],[date]],_teams[team_number],_stats[[#This Row],[team_number]])</f>
        <v>3</v>
      </c>
      <c r="I676" s="10">
        <v>0</v>
      </c>
      <c r="J676" s="10" t="s">
        <v>105</v>
      </c>
    </row>
    <row r="677" spans="1:10" x14ac:dyDescent="0.25">
      <c r="A677" s="27">
        <v>45935</v>
      </c>
      <c r="B677" s="7">
        <v>3</v>
      </c>
      <c r="C677" s="7" t="s">
        <v>11</v>
      </c>
      <c r="D677" s="10" t="str">
        <f>IFERROR(VLOOKUP(_stats[[#This Row],[player_id]],_players[[player_id]:[player_name]],2,0),"")</f>
        <v>Тёма</v>
      </c>
      <c r="E677" s="7">
        <v>0</v>
      </c>
      <c r="F677" s="8">
        <v>0</v>
      </c>
      <c r="G677" s="10">
        <f>SUMIFS(_teams[wins_on_date],_teams[date],_stats[[#This Row],[date]],_teams[team_number],_stats[[#This Row],[team_number]])</f>
        <v>2</v>
      </c>
      <c r="H677" s="10">
        <f>SUMIFS(_teams[draws_on_date],_teams[date],_stats[[#This Row],[date]],_teams[team_number],_stats[[#This Row],[team_number]])</f>
        <v>4</v>
      </c>
      <c r="I677" s="10">
        <v>2</v>
      </c>
      <c r="J677" s="10" t="s">
        <v>105</v>
      </c>
    </row>
    <row r="678" spans="1:10" x14ac:dyDescent="0.25">
      <c r="A678" s="27">
        <v>45935</v>
      </c>
      <c r="B678" s="7">
        <v>1</v>
      </c>
      <c r="C678" s="7" t="s">
        <v>50</v>
      </c>
      <c r="D678" s="10" t="str">
        <f>IFERROR(VLOOKUP(_stats[[#This Row],[player_id]],_players[[player_id]:[player_name]],2,0),"")</f>
        <v>Витя</v>
      </c>
      <c r="E678" s="7">
        <v>1</v>
      </c>
      <c r="F678" s="8">
        <v>1</v>
      </c>
      <c r="G678" s="10">
        <f>SUMIFS(_teams[wins_on_date],_teams[date],_stats[[#This Row],[date]],_teams[team_number],_stats[[#This Row],[team_number]])</f>
        <v>4</v>
      </c>
      <c r="H678" s="10">
        <f>SUMIFS(_teams[draws_on_date],_teams[date],_stats[[#This Row],[date]],_teams[team_number],_stats[[#This Row],[team_number]])</f>
        <v>3</v>
      </c>
      <c r="I678" s="10">
        <v>0</v>
      </c>
      <c r="J678" s="10" t="s">
        <v>105</v>
      </c>
    </row>
    <row r="679" spans="1:10" x14ac:dyDescent="0.25">
      <c r="A679" s="27">
        <v>45935</v>
      </c>
      <c r="B679" s="7">
        <v>1</v>
      </c>
      <c r="C679" s="7" t="s">
        <v>117</v>
      </c>
      <c r="D679" s="10" t="str">
        <f>IFERROR(VLOOKUP(_stats[[#This Row],[player_id]],_players[[player_id]:[player_name]],2,0),"")</f>
        <v>Леха (Паша+1)</v>
      </c>
      <c r="E679" s="7">
        <v>3</v>
      </c>
      <c r="F679" s="8">
        <v>0</v>
      </c>
      <c r="G679" s="10">
        <f>SUMIFS(_teams[wins_on_date],_teams[date],_stats[[#This Row],[date]],_teams[team_number],_stats[[#This Row],[team_number]])</f>
        <v>4</v>
      </c>
      <c r="H679" s="10">
        <f>SUMIFS(_teams[draws_on_date],_teams[date],_stats[[#This Row],[date]],_teams[team_number],_stats[[#This Row],[team_number]])</f>
        <v>3</v>
      </c>
      <c r="I679" s="10">
        <v>0</v>
      </c>
      <c r="J679" s="10" t="s">
        <v>105</v>
      </c>
    </row>
    <row r="680" spans="1:10" x14ac:dyDescent="0.25">
      <c r="A680" s="27">
        <v>45935</v>
      </c>
      <c r="B680" s="7">
        <v>2</v>
      </c>
      <c r="C680" s="7" t="s">
        <v>116</v>
      </c>
      <c r="D680" s="10" t="str">
        <f>IFERROR(VLOOKUP(_stats[[#This Row],[player_id]],_players[[player_id]:[player_name]],2,0),"")</f>
        <v>Дима (Паша+1)</v>
      </c>
      <c r="E680" s="7">
        <v>0</v>
      </c>
      <c r="F680" s="8">
        <v>0</v>
      </c>
      <c r="G680" s="10">
        <f>SUMIFS(_teams[wins_on_date],_teams[date],_stats[[#This Row],[date]],_teams[team_number],_stats[[#This Row],[team_number]])</f>
        <v>2</v>
      </c>
      <c r="H680" s="10">
        <f>SUMIFS(_teams[draws_on_date],_teams[date],_stats[[#This Row],[date]],_teams[team_number],_stats[[#This Row],[team_number]])</f>
        <v>3</v>
      </c>
      <c r="I680" s="10">
        <v>0</v>
      </c>
      <c r="J680" s="10" t="s">
        <v>105</v>
      </c>
    </row>
    <row r="681" spans="1:10" x14ac:dyDescent="0.25">
      <c r="A681" s="27">
        <v>45935</v>
      </c>
      <c r="B681" s="7">
        <v>3</v>
      </c>
      <c r="C681" s="7" t="s">
        <v>81</v>
      </c>
      <c r="D681" s="10" t="str">
        <f>IFERROR(VLOOKUP(_stats[[#This Row],[player_id]],_players[[player_id]:[player_name]],2,0),"")</f>
        <v>Даня (сын Вити)</v>
      </c>
      <c r="E681" s="7">
        <v>0</v>
      </c>
      <c r="F681" s="8">
        <v>0</v>
      </c>
      <c r="G681" s="10">
        <f>SUMIFS(_teams[wins_on_date],_teams[date],_stats[[#This Row],[date]],_teams[team_number],_stats[[#This Row],[team_number]])</f>
        <v>2</v>
      </c>
      <c r="H681" s="10">
        <f>SUMIFS(_teams[draws_on_date],_teams[date],_stats[[#This Row],[date]],_teams[team_number],_stats[[#This Row],[team_number]])</f>
        <v>4</v>
      </c>
      <c r="I681" s="10">
        <v>0</v>
      </c>
      <c r="J681" s="10" t="s">
        <v>105</v>
      </c>
    </row>
    <row r="682" spans="1:10" x14ac:dyDescent="0.25">
      <c r="A682" s="27">
        <v>45935</v>
      </c>
      <c r="B682" s="7">
        <v>2</v>
      </c>
      <c r="C682" s="7" t="s">
        <v>40</v>
      </c>
      <c r="D682" s="10" t="str">
        <f>IFERROR(VLOOKUP(_stats[[#This Row],[player_id]],_players[[player_id]:[player_name]],2,0),"")</f>
        <v>Эльдар</v>
      </c>
      <c r="E682" s="7">
        <v>0</v>
      </c>
      <c r="F682" s="8">
        <v>1</v>
      </c>
      <c r="G682" s="10">
        <f>SUMIFS(_teams[wins_on_date],_teams[date],_stats[[#This Row],[date]],_teams[team_number],_stats[[#This Row],[team_number]])</f>
        <v>2</v>
      </c>
      <c r="H682" s="10">
        <f>SUMIFS(_teams[draws_on_date],_teams[date],_stats[[#This Row],[date]],_teams[team_number],_stats[[#This Row],[team_number]])</f>
        <v>3</v>
      </c>
      <c r="I682" s="10">
        <v>0</v>
      </c>
      <c r="J682" s="10" t="s">
        <v>105</v>
      </c>
    </row>
    <row r="683" spans="1:10" x14ac:dyDescent="0.25">
      <c r="A683" s="27">
        <v>45935</v>
      </c>
      <c r="B683" s="7">
        <v>1</v>
      </c>
      <c r="C683" s="7" t="s">
        <v>33</v>
      </c>
      <c r="D683" s="10" t="str">
        <f>IFERROR(VLOOKUP(_stats[[#This Row],[player_id]],_players[[player_id]:[player_name]],2,0),"")</f>
        <v>Рома Сурнин</v>
      </c>
      <c r="E683" s="7">
        <v>0</v>
      </c>
      <c r="F683" s="8">
        <v>0</v>
      </c>
      <c r="G683" s="10">
        <f>SUMIFS(_teams[wins_on_date],_teams[date],_stats[[#This Row],[date]],_teams[team_number],_stats[[#This Row],[team_number]])</f>
        <v>4</v>
      </c>
      <c r="H683" s="10">
        <f>SUMIFS(_teams[draws_on_date],_teams[date],_stats[[#This Row],[date]],_teams[team_number],_stats[[#This Row],[team_number]])</f>
        <v>3</v>
      </c>
      <c r="I683" s="10">
        <v>0</v>
      </c>
      <c r="J683" s="10" t="s">
        <v>105</v>
      </c>
    </row>
    <row r="684" spans="1:10" x14ac:dyDescent="0.25">
      <c r="A684" s="27">
        <v>45935</v>
      </c>
      <c r="B684" s="7">
        <v>3</v>
      </c>
      <c r="C684" s="7" t="s">
        <v>77</v>
      </c>
      <c r="D684" s="10" t="str">
        <f>IFERROR(VLOOKUP(_stats[[#This Row],[player_id]],_players[[player_id]:[player_name]],2,0),"")</f>
        <v>Даниил</v>
      </c>
      <c r="E684" s="7">
        <v>4</v>
      </c>
      <c r="F684" s="8">
        <v>0</v>
      </c>
      <c r="G684" s="10">
        <f>SUMIFS(_teams[wins_on_date],_teams[date],_stats[[#This Row],[date]],_teams[team_number],_stats[[#This Row],[team_number]])</f>
        <v>2</v>
      </c>
      <c r="H684" s="10">
        <f>SUMIFS(_teams[draws_on_date],_teams[date],_stats[[#This Row],[date]],_teams[team_number],_stats[[#This Row],[team_number]])</f>
        <v>4</v>
      </c>
      <c r="I684" s="10">
        <v>0</v>
      </c>
      <c r="J684" s="10" t="s">
        <v>105</v>
      </c>
    </row>
    <row r="685" spans="1:10" x14ac:dyDescent="0.25">
      <c r="A685" s="27">
        <v>45935</v>
      </c>
      <c r="B685" s="7">
        <v>2</v>
      </c>
      <c r="C685" s="7" t="s">
        <v>37</v>
      </c>
      <c r="D685" s="10" t="str">
        <f>IFERROR(VLOOKUP(_stats[[#This Row],[player_id]],_players[[player_id]:[player_name]],2,0),"")</f>
        <v>Руслан (от Сергея)</v>
      </c>
      <c r="E685" s="7">
        <v>2</v>
      </c>
      <c r="F685" s="8">
        <v>1</v>
      </c>
      <c r="G685" s="10">
        <f>SUMIFS(_teams[wins_on_date],_teams[date],_stats[[#This Row],[date]],_teams[team_number],_stats[[#This Row],[team_number]])</f>
        <v>2</v>
      </c>
      <c r="H685" s="10">
        <f>SUMIFS(_teams[draws_on_date],_teams[date],_stats[[#This Row],[date]],_teams[team_number],_stats[[#This Row],[team_number]])</f>
        <v>3</v>
      </c>
      <c r="I685" s="10">
        <v>0</v>
      </c>
      <c r="J685" s="10" t="s">
        <v>105</v>
      </c>
    </row>
    <row r="686" spans="1:10" x14ac:dyDescent="0.25">
      <c r="A686" s="27">
        <v>45939</v>
      </c>
      <c r="B686" s="7">
        <v>1</v>
      </c>
      <c r="C686" s="7" t="s">
        <v>15</v>
      </c>
      <c r="D686" s="10" t="str">
        <f>IFERROR(VLOOKUP(_stats[[#This Row],[player_id]],_players[[player_id]:[player_name]],2,0),"")</f>
        <v>Вова</v>
      </c>
      <c r="E686" s="7">
        <v>0</v>
      </c>
      <c r="F686" s="8">
        <v>1</v>
      </c>
      <c r="G686" s="10">
        <f>SUMIFS(_teams[wins_on_date],_teams[date],_stats[[#This Row],[date]],_teams[team_number],_stats[[#This Row],[team_number]])</f>
        <v>5</v>
      </c>
      <c r="H686" s="10">
        <f>SUMIFS(_teams[draws_on_date],_teams[date],_stats[[#This Row],[date]],_teams[team_number],_stats[[#This Row],[team_number]])</f>
        <v>0</v>
      </c>
      <c r="I686" s="10">
        <v>0</v>
      </c>
      <c r="J686" s="10" t="s">
        <v>105</v>
      </c>
    </row>
    <row r="687" spans="1:10" x14ac:dyDescent="0.25">
      <c r="A687" s="27">
        <v>45939</v>
      </c>
      <c r="B687" s="7">
        <v>1</v>
      </c>
      <c r="C687" s="7" t="s">
        <v>86</v>
      </c>
      <c r="D687" s="10" t="str">
        <f>IFERROR(VLOOKUP(_stats[[#This Row],[player_id]],_players[[player_id]:[player_name]],2,0),"")</f>
        <v>Зинаддин Алимов</v>
      </c>
      <c r="E687" s="7">
        <v>4</v>
      </c>
      <c r="F687" s="8">
        <v>1</v>
      </c>
      <c r="G687" s="10">
        <f>SUMIFS(_teams[wins_on_date],_teams[date],_stats[[#This Row],[date]],_teams[team_number],_stats[[#This Row],[team_number]])</f>
        <v>5</v>
      </c>
      <c r="H687" s="10">
        <f>SUMIFS(_teams[draws_on_date],_teams[date],_stats[[#This Row],[date]],_teams[team_number],_stats[[#This Row],[team_number]])</f>
        <v>0</v>
      </c>
      <c r="I687" s="10">
        <v>0</v>
      </c>
      <c r="J687" s="10" t="s">
        <v>105</v>
      </c>
    </row>
    <row r="688" spans="1:10" x14ac:dyDescent="0.25">
      <c r="A688" s="27">
        <v>45939</v>
      </c>
      <c r="B688" s="7">
        <v>1</v>
      </c>
      <c r="C688" s="7" t="s">
        <v>118</v>
      </c>
      <c r="D688" s="10" t="str">
        <f>IFERROR(VLOOKUP(_stats[[#This Row],[player_id]],_players[[player_id]:[player_name]],2,0),"")</f>
        <v>Виктор Царьков</v>
      </c>
      <c r="E688" s="7">
        <v>0</v>
      </c>
      <c r="F688" s="8">
        <v>0</v>
      </c>
      <c r="G688" s="10">
        <f>SUMIFS(_teams[wins_on_date],_teams[date],_stats[[#This Row],[date]],_teams[team_number],_stats[[#This Row],[team_number]])</f>
        <v>5</v>
      </c>
      <c r="H688" s="10">
        <f>SUMIFS(_teams[draws_on_date],_teams[date],_stats[[#This Row],[date]],_teams[team_number],_stats[[#This Row],[team_number]])</f>
        <v>0</v>
      </c>
      <c r="I688" s="10">
        <v>0</v>
      </c>
      <c r="J688" s="10" t="s">
        <v>105</v>
      </c>
    </row>
    <row r="689" spans="1:10" x14ac:dyDescent="0.25">
      <c r="A689" s="27">
        <v>45939</v>
      </c>
      <c r="B689" s="7">
        <v>1</v>
      </c>
      <c r="C689" s="7" t="s">
        <v>28</v>
      </c>
      <c r="D689" s="10" t="str">
        <f>IFERROR(VLOOKUP(_stats[[#This Row],[player_id]],_players[[player_id]:[player_name]],2,0),"")</f>
        <v>Миша</v>
      </c>
      <c r="E689" s="7">
        <v>0</v>
      </c>
      <c r="F689" s="8">
        <v>0</v>
      </c>
      <c r="G689" s="10">
        <f>SUMIFS(_teams[wins_on_date],_teams[date],_stats[[#This Row],[date]],_teams[team_number],_stats[[#This Row],[team_number]])</f>
        <v>5</v>
      </c>
      <c r="H689" s="10">
        <f>SUMIFS(_teams[draws_on_date],_teams[date],_stats[[#This Row],[date]],_teams[team_number],_stats[[#This Row],[team_number]])</f>
        <v>0</v>
      </c>
      <c r="I689" s="10">
        <v>0</v>
      </c>
      <c r="J689" s="10" t="s">
        <v>105</v>
      </c>
    </row>
    <row r="690" spans="1:10" x14ac:dyDescent="0.25">
      <c r="A690" s="27">
        <v>45939</v>
      </c>
      <c r="B690" s="7">
        <v>1</v>
      </c>
      <c r="C690" s="7" t="s">
        <v>67</v>
      </c>
      <c r="D690" s="10" t="str">
        <f>IFERROR(VLOOKUP(_stats[[#This Row],[player_id]],_players[[player_id]:[player_name]],2,0),"")</f>
        <v>Гриша</v>
      </c>
      <c r="E690" s="7">
        <v>0</v>
      </c>
      <c r="F690" s="8">
        <v>0</v>
      </c>
      <c r="G690" s="10">
        <f>SUMIFS(_teams[wins_on_date],_teams[date],_stats[[#This Row],[date]],_teams[team_number],_stats[[#This Row],[team_number]])</f>
        <v>5</v>
      </c>
      <c r="H690" s="10">
        <f>SUMIFS(_teams[draws_on_date],_teams[date],_stats[[#This Row],[date]],_teams[team_number],_stats[[#This Row],[team_number]])</f>
        <v>0</v>
      </c>
      <c r="I690" s="10">
        <v>0</v>
      </c>
      <c r="J690" s="10" t="s">
        <v>105</v>
      </c>
    </row>
    <row r="691" spans="1:10" x14ac:dyDescent="0.25">
      <c r="A691" s="27">
        <v>45939</v>
      </c>
      <c r="B691" s="7">
        <v>1</v>
      </c>
      <c r="C691" s="7" t="s">
        <v>62</v>
      </c>
      <c r="D691" s="10" t="str">
        <f>IFERROR(VLOOKUP(_stats[[#This Row],[player_id]],_players[[player_id]:[player_name]],2,0),"")</f>
        <v>Артем Зэф</v>
      </c>
      <c r="E691" s="7">
        <v>0</v>
      </c>
      <c r="F691" s="8">
        <v>0</v>
      </c>
      <c r="G691" s="10">
        <f>SUMIFS(_teams[wins_on_date],_teams[date],_stats[[#This Row],[date]],_teams[team_number],_stats[[#This Row],[team_number]])</f>
        <v>5</v>
      </c>
      <c r="H691" s="10">
        <f>SUMIFS(_teams[draws_on_date],_teams[date],_stats[[#This Row],[date]],_teams[team_number],_stats[[#This Row],[team_number]])</f>
        <v>0</v>
      </c>
      <c r="I691" s="10">
        <v>0</v>
      </c>
      <c r="J691" s="10" t="s">
        <v>105</v>
      </c>
    </row>
    <row r="692" spans="1:10" x14ac:dyDescent="0.25">
      <c r="A692" s="27">
        <v>45939</v>
      </c>
      <c r="B692" s="7">
        <v>1</v>
      </c>
      <c r="C692" s="7" t="s">
        <v>46</v>
      </c>
      <c r="D692" s="10" t="str">
        <f>IFERROR(VLOOKUP(_stats[[#This Row],[player_id]],_players[[player_id]:[player_name]],2,0),"")</f>
        <v>Паша</v>
      </c>
      <c r="E692" s="7">
        <v>2</v>
      </c>
      <c r="F692" s="8">
        <v>2</v>
      </c>
      <c r="G692" s="10">
        <f>SUMIFS(_teams[wins_on_date],_teams[date],_stats[[#This Row],[date]],_teams[team_number],_stats[[#This Row],[team_number]])</f>
        <v>5</v>
      </c>
      <c r="H692" s="10">
        <f>SUMIFS(_teams[draws_on_date],_teams[date],_stats[[#This Row],[date]],_teams[team_number],_stats[[#This Row],[team_number]])</f>
        <v>0</v>
      </c>
      <c r="I692" s="10">
        <v>0</v>
      </c>
      <c r="J692" s="10" t="s">
        <v>105</v>
      </c>
    </row>
    <row r="693" spans="1:10" x14ac:dyDescent="0.25">
      <c r="A693" s="27">
        <v>45939</v>
      </c>
      <c r="B693" s="7">
        <v>2</v>
      </c>
      <c r="C693" s="7" t="s">
        <v>18</v>
      </c>
      <c r="D693" s="10" t="str">
        <f>IFERROR(VLOOKUP(_stats[[#This Row],[player_id]],_players[[player_id]:[player_name]],2,0),"")</f>
        <v>Костя</v>
      </c>
      <c r="E693" s="7">
        <v>1</v>
      </c>
      <c r="F693" s="8">
        <v>0</v>
      </c>
      <c r="G693" s="10">
        <f>SUMIFS(_teams[wins_on_date],_teams[date],_stats[[#This Row],[date]],_teams[team_number],_stats[[#This Row],[team_number]])</f>
        <v>1</v>
      </c>
      <c r="H693" s="10">
        <f>SUMIFS(_teams[draws_on_date],_teams[date],_stats[[#This Row],[date]],_teams[team_number],_stats[[#This Row],[team_number]])</f>
        <v>1</v>
      </c>
      <c r="I693" s="10">
        <v>0</v>
      </c>
      <c r="J693" s="10" t="s">
        <v>105</v>
      </c>
    </row>
    <row r="694" spans="1:10" x14ac:dyDescent="0.25">
      <c r="A694" s="27">
        <v>45939</v>
      </c>
      <c r="B694" s="7">
        <v>2</v>
      </c>
      <c r="C694" s="7" t="s">
        <v>53</v>
      </c>
      <c r="D694" s="10" t="str">
        <f>IFERROR(VLOOKUP(_stats[[#This Row],[player_id]],_players[[player_id]:[player_name]],2,0),"")</f>
        <v>Игорь Фомичев</v>
      </c>
      <c r="E694" s="7">
        <v>0</v>
      </c>
      <c r="F694" s="8">
        <v>0</v>
      </c>
      <c r="G694" s="10">
        <f>SUMIFS(_teams[wins_on_date],_teams[date],_stats[[#This Row],[date]],_teams[team_number],_stats[[#This Row],[team_number]])</f>
        <v>1</v>
      </c>
      <c r="H694" s="10">
        <f>SUMIFS(_teams[draws_on_date],_teams[date],_stats[[#This Row],[date]],_teams[team_number],_stats[[#This Row],[team_number]])</f>
        <v>1</v>
      </c>
      <c r="I694" s="10">
        <v>1</v>
      </c>
      <c r="J694" s="10" t="s">
        <v>105</v>
      </c>
    </row>
    <row r="695" spans="1:10" x14ac:dyDescent="0.25">
      <c r="A695" s="27">
        <v>45939</v>
      </c>
      <c r="B695" s="7">
        <v>2</v>
      </c>
      <c r="C695" s="7" t="s">
        <v>70</v>
      </c>
      <c r="D695" s="10" t="str">
        <f>IFERROR(VLOOKUP(_stats[[#This Row],[player_id]],_players[[player_id]:[player_name]],2,0),"")</f>
        <v>Макс (Миша +1)</v>
      </c>
      <c r="E695" s="7">
        <v>3</v>
      </c>
      <c r="F695" s="8">
        <v>1</v>
      </c>
      <c r="G695" s="10">
        <f>SUMIFS(_teams[wins_on_date],_teams[date],_stats[[#This Row],[date]],_teams[team_number],_stats[[#This Row],[team_number]])</f>
        <v>1</v>
      </c>
      <c r="H695" s="10">
        <f>SUMIFS(_teams[draws_on_date],_teams[date],_stats[[#This Row],[date]],_teams[team_number],_stats[[#This Row],[team_number]])</f>
        <v>1</v>
      </c>
      <c r="I695" s="10">
        <v>0</v>
      </c>
      <c r="J695" s="10" t="s">
        <v>105</v>
      </c>
    </row>
    <row r="696" spans="1:10" x14ac:dyDescent="0.25">
      <c r="A696" s="27">
        <v>45939</v>
      </c>
      <c r="B696" s="7">
        <v>2</v>
      </c>
      <c r="C696" s="7" t="s">
        <v>60</v>
      </c>
      <c r="D696" s="10" t="str">
        <f>IFERROR(VLOOKUP(_stats[[#This Row],[player_id]],_players[[player_id]:[player_name]],2,0),"")</f>
        <v>Юра Пименов</v>
      </c>
      <c r="E696" s="7">
        <v>0</v>
      </c>
      <c r="F696" s="8">
        <v>0</v>
      </c>
      <c r="G696" s="10">
        <f>SUMIFS(_teams[wins_on_date],_teams[date],_stats[[#This Row],[date]],_teams[team_number],_stats[[#This Row],[team_number]])</f>
        <v>1</v>
      </c>
      <c r="H696" s="10">
        <f>SUMIFS(_teams[draws_on_date],_teams[date],_stats[[#This Row],[date]],_teams[team_number],_stats[[#This Row],[team_number]])</f>
        <v>1</v>
      </c>
      <c r="I696" s="10">
        <v>0</v>
      </c>
      <c r="J696" s="10" t="s">
        <v>105</v>
      </c>
    </row>
    <row r="697" spans="1:10" x14ac:dyDescent="0.25">
      <c r="A697" s="27">
        <v>45939</v>
      </c>
      <c r="B697" s="7">
        <v>2</v>
      </c>
      <c r="C697" s="7" t="s">
        <v>76</v>
      </c>
      <c r="D697" s="10" t="str">
        <f>IFERROR(VLOOKUP(_stats[[#This Row],[player_id]],_players[[player_id]:[player_name]],2,0),"")</f>
        <v>Никита (АК+1)</v>
      </c>
      <c r="E697" s="7">
        <v>0</v>
      </c>
      <c r="F697" s="8">
        <v>1</v>
      </c>
      <c r="G697" s="10">
        <f>SUMIFS(_teams[wins_on_date],_teams[date],_stats[[#This Row],[date]],_teams[team_number],_stats[[#This Row],[team_number]])</f>
        <v>1</v>
      </c>
      <c r="H697" s="10">
        <f>SUMIFS(_teams[draws_on_date],_teams[date],_stats[[#This Row],[date]],_teams[team_number],_stats[[#This Row],[team_number]])</f>
        <v>1</v>
      </c>
      <c r="I697" s="10">
        <v>0</v>
      </c>
      <c r="J697" s="10" t="s">
        <v>105</v>
      </c>
    </row>
    <row r="698" spans="1:10" x14ac:dyDescent="0.25">
      <c r="A698" s="27">
        <v>45939</v>
      </c>
      <c r="B698" s="7">
        <v>2</v>
      </c>
      <c r="C698" s="7" t="s">
        <v>26</v>
      </c>
      <c r="D698" s="10" t="str">
        <f>IFERROR(VLOOKUP(_stats[[#This Row],[player_id]],_players[[player_id]:[player_name]],2,0),"")</f>
        <v>Олег Шишкин</v>
      </c>
      <c r="E698" s="7">
        <v>0</v>
      </c>
      <c r="F698" s="8">
        <v>0</v>
      </c>
      <c r="G698" s="10">
        <f>SUMIFS(_teams[wins_on_date],_teams[date],_stats[[#This Row],[date]],_teams[team_number],_stats[[#This Row],[team_number]])</f>
        <v>1</v>
      </c>
      <c r="H698" s="10">
        <f>SUMIFS(_teams[draws_on_date],_teams[date],_stats[[#This Row],[date]],_teams[team_number],_stats[[#This Row],[team_number]])</f>
        <v>1</v>
      </c>
      <c r="I698" s="10">
        <v>1</v>
      </c>
      <c r="J698" s="10" t="s">
        <v>105</v>
      </c>
    </row>
    <row r="699" spans="1:10" x14ac:dyDescent="0.25">
      <c r="A699" s="27">
        <v>45939</v>
      </c>
      <c r="B699" s="7">
        <v>2</v>
      </c>
      <c r="C699" s="7" t="s">
        <v>44</v>
      </c>
      <c r="D699" s="10" t="str">
        <f>IFERROR(VLOOKUP(_stats[[#This Row],[player_id]],_players[[player_id]:[player_name]],2,0),"")</f>
        <v>Эля</v>
      </c>
      <c r="E699" s="7">
        <v>0</v>
      </c>
      <c r="F699" s="8">
        <v>0</v>
      </c>
      <c r="G699" s="10">
        <f>SUMIFS(_teams[wins_on_date],_teams[date],_stats[[#This Row],[date]],_teams[team_number],_stats[[#This Row],[team_number]])</f>
        <v>1</v>
      </c>
      <c r="H699" s="10">
        <f>SUMIFS(_teams[draws_on_date],_teams[date],_stats[[#This Row],[date]],_teams[team_number],_stats[[#This Row],[team_number]])</f>
        <v>1</v>
      </c>
      <c r="I699" s="10">
        <v>0</v>
      </c>
      <c r="J699" s="10" t="s">
        <v>105</v>
      </c>
    </row>
    <row r="700" spans="1:10" x14ac:dyDescent="0.25">
      <c r="A700" s="27">
        <v>45939</v>
      </c>
      <c r="B700" s="7">
        <v>3</v>
      </c>
      <c r="C700" s="7" t="s">
        <v>41</v>
      </c>
      <c r="D700" s="10" t="str">
        <f>IFERROR(VLOOKUP(_stats[[#This Row],[player_id]],_players[[player_id]:[player_name]],2,0),"")</f>
        <v>Илшат</v>
      </c>
      <c r="E700" s="7">
        <v>0</v>
      </c>
      <c r="F700" s="8">
        <v>0</v>
      </c>
      <c r="G700" s="10">
        <f>SUMIFS(_teams[wins_on_date],_teams[date],_stats[[#This Row],[date]],_teams[team_number],_stats[[#This Row],[team_number]])</f>
        <v>2</v>
      </c>
      <c r="H700" s="10">
        <f>SUMIFS(_teams[draws_on_date],_teams[date],_stats[[#This Row],[date]],_teams[team_number],_stats[[#This Row],[team_number]])</f>
        <v>1</v>
      </c>
      <c r="I700" s="10">
        <v>0</v>
      </c>
      <c r="J700" s="10" t="s">
        <v>105</v>
      </c>
    </row>
    <row r="701" spans="1:10" x14ac:dyDescent="0.25">
      <c r="A701" s="27">
        <v>45939</v>
      </c>
      <c r="B701" s="7">
        <v>3</v>
      </c>
      <c r="C701" s="7" t="s">
        <v>14</v>
      </c>
      <c r="D701" s="10" t="str">
        <f>IFERROR(VLOOKUP(_stats[[#This Row],[player_id]],_players[[player_id]:[player_name]],2,0),"")</f>
        <v>Стас Семитко</v>
      </c>
      <c r="E701" s="7">
        <v>0</v>
      </c>
      <c r="F701" s="8">
        <v>0</v>
      </c>
      <c r="G701" s="10">
        <f>SUMIFS(_teams[wins_on_date],_teams[date],_stats[[#This Row],[date]],_teams[team_number],_stats[[#This Row],[team_number]])</f>
        <v>2</v>
      </c>
      <c r="H701" s="10">
        <f>SUMIFS(_teams[draws_on_date],_teams[date],_stats[[#This Row],[date]],_teams[team_number],_stats[[#This Row],[team_number]])</f>
        <v>1</v>
      </c>
      <c r="I701" s="10">
        <v>0</v>
      </c>
      <c r="J701" s="10" t="s">
        <v>105</v>
      </c>
    </row>
    <row r="702" spans="1:10" x14ac:dyDescent="0.25">
      <c r="A702" s="27">
        <v>45939</v>
      </c>
      <c r="B702" s="7">
        <v>3</v>
      </c>
      <c r="C702" s="7" t="s">
        <v>21</v>
      </c>
      <c r="D702" s="10" t="str">
        <f>IFERROR(VLOOKUP(_stats[[#This Row],[player_id]],_players[[player_id]:[player_name]],2,0),"")</f>
        <v>Василий Улитин</v>
      </c>
      <c r="E702" s="7">
        <v>2</v>
      </c>
      <c r="F702" s="8">
        <v>0</v>
      </c>
      <c r="G702" s="10">
        <f>SUMIFS(_teams[wins_on_date],_teams[date],_stats[[#This Row],[date]],_teams[team_number],_stats[[#This Row],[team_number]])</f>
        <v>2</v>
      </c>
      <c r="H702" s="10">
        <f>SUMIFS(_teams[draws_on_date],_teams[date],_stats[[#This Row],[date]],_teams[team_number],_stats[[#This Row],[team_number]])</f>
        <v>1</v>
      </c>
      <c r="I702" s="10">
        <v>0</v>
      </c>
      <c r="J702" s="10" t="s">
        <v>105</v>
      </c>
    </row>
    <row r="703" spans="1:10" x14ac:dyDescent="0.25">
      <c r="A703" s="27">
        <v>45939</v>
      </c>
      <c r="B703" s="7">
        <v>3</v>
      </c>
      <c r="C703" s="7" t="s">
        <v>50</v>
      </c>
      <c r="D703" s="10" t="str">
        <f>IFERROR(VLOOKUP(_stats[[#This Row],[player_id]],_players[[player_id]:[player_name]],2,0),"")</f>
        <v>Витя</v>
      </c>
      <c r="E703" s="7">
        <v>0</v>
      </c>
      <c r="F703" s="8">
        <v>0</v>
      </c>
      <c r="G703" s="10">
        <f>SUMIFS(_teams[wins_on_date],_teams[date],_stats[[#This Row],[date]],_teams[team_number],_stats[[#This Row],[team_number]])</f>
        <v>2</v>
      </c>
      <c r="H703" s="10">
        <f>SUMIFS(_teams[draws_on_date],_teams[date],_stats[[#This Row],[date]],_teams[team_number],_stats[[#This Row],[team_number]])</f>
        <v>1</v>
      </c>
      <c r="I703" s="10">
        <v>0</v>
      </c>
      <c r="J703" s="10" t="s">
        <v>105</v>
      </c>
    </row>
    <row r="704" spans="1:10" x14ac:dyDescent="0.25">
      <c r="A704" s="27">
        <v>45939</v>
      </c>
      <c r="B704" s="7">
        <v>3</v>
      </c>
      <c r="C704" s="7" t="s">
        <v>23</v>
      </c>
      <c r="D704" s="10" t="str">
        <f>IFERROR(VLOOKUP(_stats[[#This Row],[player_id]],_players[[player_id]:[player_name]],2,0),"")</f>
        <v>Женя (кипер)</v>
      </c>
      <c r="E704" s="7">
        <v>0</v>
      </c>
      <c r="F704" s="8">
        <v>0</v>
      </c>
      <c r="G704" s="10">
        <f>SUMIFS(_teams[wins_on_date],_teams[date],_stats[[#This Row],[date]],_teams[team_number],_stats[[#This Row],[team_number]])</f>
        <v>2</v>
      </c>
      <c r="H704" s="10">
        <f>SUMIFS(_teams[draws_on_date],_teams[date],_stats[[#This Row],[date]],_teams[team_number],_stats[[#This Row],[team_number]])</f>
        <v>1</v>
      </c>
      <c r="I704" s="10">
        <v>1</v>
      </c>
      <c r="J704" s="10" t="s">
        <v>105</v>
      </c>
    </row>
    <row r="705" spans="1:10" x14ac:dyDescent="0.25">
      <c r="A705" s="27">
        <v>45939</v>
      </c>
      <c r="B705" s="7">
        <v>3</v>
      </c>
      <c r="C705" s="7" t="s">
        <v>20</v>
      </c>
      <c r="D705" s="10" t="str">
        <f>IFERROR(VLOOKUP(_stats[[#This Row],[player_id]],_players[[player_id]:[player_name]],2,0),"")</f>
        <v>Сергей Крюков</v>
      </c>
      <c r="E705" s="7">
        <v>0</v>
      </c>
      <c r="F705" s="8">
        <v>0</v>
      </c>
      <c r="G705" s="10">
        <f>SUMIFS(_teams[wins_on_date],_teams[date],_stats[[#This Row],[date]],_teams[team_number],_stats[[#This Row],[team_number]])</f>
        <v>2</v>
      </c>
      <c r="H705" s="10">
        <f>SUMIFS(_teams[draws_on_date],_teams[date],_stats[[#This Row],[date]],_teams[team_number],_stats[[#This Row],[team_number]])</f>
        <v>1</v>
      </c>
      <c r="I705" s="10">
        <v>0</v>
      </c>
      <c r="J705" s="10" t="s">
        <v>105</v>
      </c>
    </row>
    <row r="706" spans="1:10" x14ac:dyDescent="0.25">
      <c r="A706" s="27">
        <v>45939</v>
      </c>
      <c r="B706" s="7">
        <v>3</v>
      </c>
      <c r="C706" s="7" t="s">
        <v>113</v>
      </c>
      <c r="D706" s="10" t="str">
        <f>IFERROR(VLOOKUP(_stats[[#This Row],[player_id]],_players[[player_id]:[player_name]],2,0),"")</f>
        <v>Ибрагим (Вася+1)</v>
      </c>
      <c r="E706" s="7">
        <v>2</v>
      </c>
      <c r="F706" s="8">
        <v>0</v>
      </c>
      <c r="G706" s="10">
        <f>SUMIFS(_teams[wins_on_date],_teams[date],_stats[[#This Row],[date]],_teams[team_number],_stats[[#This Row],[team_number]])</f>
        <v>2</v>
      </c>
      <c r="H706" s="10">
        <f>SUMIFS(_teams[draws_on_date],_teams[date],_stats[[#This Row],[date]],_teams[team_number],_stats[[#This Row],[team_number]])</f>
        <v>1</v>
      </c>
      <c r="I706" s="10">
        <v>0</v>
      </c>
      <c r="J706" s="10" t="s">
        <v>105</v>
      </c>
    </row>
    <row r="707" spans="1:10" x14ac:dyDescent="0.25">
      <c r="A707" s="27">
        <v>45939</v>
      </c>
      <c r="B707" s="7">
        <v>2</v>
      </c>
      <c r="C707" s="7" t="s">
        <v>45</v>
      </c>
      <c r="D707" s="10" t="str">
        <f>IFERROR(VLOOKUP(_stats[[#This Row],[player_id]],_players[[player_id]:[player_name]],2,0),"")</f>
        <v>Кирилл Попов</v>
      </c>
      <c r="E707" s="7">
        <v>0</v>
      </c>
      <c r="F707" s="8">
        <v>0</v>
      </c>
      <c r="G707" s="10">
        <f>SUMIFS(_teams[wins_on_date],_teams[date],_stats[[#This Row],[date]],_teams[team_number],_stats[[#This Row],[team_number]])</f>
        <v>1</v>
      </c>
      <c r="H707" s="10">
        <f>SUMIFS(_teams[draws_on_date],_teams[date],_stats[[#This Row],[date]],_teams[team_number],_stats[[#This Row],[team_number]])</f>
        <v>1</v>
      </c>
      <c r="I707" s="10">
        <v>0</v>
      </c>
      <c r="J707" s="10" t="s">
        <v>105</v>
      </c>
    </row>
    <row r="708" spans="1:10" x14ac:dyDescent="0.25">
      <c r="A708" s="27">
        <v>45939</v>
      </c>
      <c r="B708" s="7">
        <v>1</v>
      </c>
      <c r="C708" s="7" t="s">
        <v>55</v>
      </c>
      <c r="D708" s="10" t="str">
        <f>IFERROR(VLOOKUP(_stats[[#This Row],[player_id]],_players[[player_id]:[player_name]],2,0),"")</f>
        <v>Кирилл (АК+1)</v>
      </c>
      <c r="E708" s="7">
        <v>0</v>
      </c>
      <c r="F708" s="8">
        <v>0</v>
      </c>
      <c r="G708" s="10">
        <f>SUMIFS(_teams[wins_on_date],_teams[date],_stats[[#This Row],[date]],_teams[team_number],_stats[[#This Row],[team_number]])</f>
        <v>5</v>
      </c>
      <c r="H708" s="10">
        <f>SUMIFS(_teams[draws_on_date],_teams[date],_stats[[#This Row],[date]],_teams[team_number],_stats[[#This Row],[team_number]])</f>
        <v>0</v>
      </c>
      <c r="I708" s="10">
        <v>0</v>
      </c>
      <c r="J708" s="10" t="s">
        <v>105</v>
      </c>
    </row>
    <row r="709" spans="1:10" x14ac:dyDescent="0.25">
      <c r="A709" s="6">
        <v>45942</v>
      </c>
      <c r="B709" s="7">
        <v>3</v>
      </c>
      <c r="C709" s="7" t="s">
        <v>20</v>
      </c>
      <c r="D709" s="10" t="str">
        <f>IFERROR(VLOOKUP(_stats[[#This Row],[player_id]],_players[[player_id]:[player_name]],2,0),"")</f>
        <v>Сергей Крюков</v>
      </c>
      <c r="E709" s="7">
        <v>0</v>
      </c>
      <c r="F709" s="8">
        <v>0</v>
      </c>
      <c r="G709" s="10">
        <f>SUMIFS(_teams[wins_on_date],_teams[date],_stats[[#This Row],[date]],_teams[team_number],_stats[[#This Row],[team_number]])</f>
        <v>4</v>
      </c>
      <c r="H709" s="10">
        <f>SUMIFS(_teams[draws_on_date],_teams[date],_stats[[#This Row],[date]],_teams[team_number],_stats[[#This Row],[team_number]])</f>
        <v>1</v>
      </c>
      <c r="I709" s="10">
        <v>0</v>
      </c>
      <c r="J709" s="10" t="s">
        <v>105</v>
      </c>
    </row>
    <row r="710" spans="1:10" x14ac:dyDescent="0.25">
      <c r="A710" s="6">
        <v>45942</v>
      </c>
      <c r="B710" s="7">
        <v>2</v>
      </c>
      <c r="C710" s="7" t="s">
        <v>60</v>
      </c>
      <c r="D710" s="10" t="str">
        <f>IFERROR(VLOOKUP(_stats[[#This Row],[player_id]],_players[[player_id]:[player_name]],2,0),"")</f>
        <v>Юра Пименов</v>
      </c>
      <c r="E710" s="7">
        <v>1</v>
      </c>
      <c r="F710" s="8">
        <v>1</v>
      </c>
      <c r="G710" s="10">
        <f>SUMIFS(_teams[wins_on_date],_teams[date],_stats[[#This Row],[date]],_teams[team_number],_stats[[#This Row],[team_number]])</f>
        <v>1</v>
      </c>
      <c r="H710" s="10">
        <f>SUMIFS(_teams[draws_on_date],_teams[date],_stats[[#This Row],[date]],_teams[team_number],_stats[[#This Row],[team_number]])</f>
        <v>1</v>
      </c>
      <c r="I710" s="10">
        <v>0</v>
      </c>
      <c r="J710" s="10" t="s">
        <v>105</v>
      </c>
    </row>
    <row r="711" spans="1:10" x14ac:dyDescent="0.25">
      <c r="A711" s="6">
        <v>45942</v>
      </c>
      <c r="B711" s="7">
        <v>1</v>
      </c>
      <c r="C711" s="7" t="s">
        <v>45</v>
      </c>
      <c r="D711" s="10" t="str">
        <f>IFERROR(VLOOKUP(_stats[[#This Row],[player_id]],_players[[player_id]:[player_name]],2,0),"")</f>
        <v>Кирилл Попов</v>
      </c>
      <c r="E711" s="7">
        <v>0</v>
      </c>
      <c r="F711" s="8">
        <v>0</v>
      </c>
      <c r="G711" s="10">
        <f>SUMIFS(_teams[wins_on_date],_teams[date],_stats[[#This Row],[date]],_teams[team_number],_stats[[#This Row],[team_number]])</f>
        <v>5</v>
      </c>
      <c r="H711" s="10">
        <f>SUMIFS(_teams[draws_on_date],_teams[date],_stats[[#This Row],[date]],_teams[team_number],_stats[[#This Row],[team_number]])</f>
        <v>1</v>
      </c>
      <c r="I711" s="10">
        <v>0</v>
      </c>
      <c r="J711" s="10" t="s">
        <v>105</v>
      </c>
    </row>
    <row r="712" spans="1:10" x14ac:dyDescent="0.25">
      <c r="A712" s="6">
        <v>45942</v>
      </c>
      <c r="B712" s="7">
        <v>2</v>
      </c>
      <c r="C712" s="7" t="s">
        <v>53</v>
      </c>
      <c r="D712" s="10" t="str">
        <f>IFERROR(VLOOKUP(_stats[[#This Row],[player_id]],_players[[player_id]:[player_name]],2,0),"")</f>
        <v>Игорь Фомичев</v>
      </c>
      <c r="E712" s="7">
        <v>1</v>
      </c>
      <c r="F712" s="8">
        <v>0</v>
      </c>
      <c r="G712" s="10">
        <f>SUMIFS(_teams[wins_on_date],_teams[date],_stats[[#This Row],[date]],_teams[team_number],_stats[[#This Row],[team_number]])</f>
        <v>1</v>
      </c>
      <c r="H712" s="10">
        <f>SUMIFS(_teams[draws_on_date],_teams[date],_stats[[#This Row],[date]],_teams[team_number],_stats[[#This Row],[team_number]])</f>
        <v>1</v>
      </c>
      <c r="I712" s="10">
        <v>0</v>
      </c>
      <c r="J712" s="10" t="s">
        <v>105</v>
      </c>
    </row>
    <row r="713" spans="1:10" x14ac:dyDescent="0.25">
      <c r="A713" s="6">
        <v>45942</v>
      </c>
      <c r="B713" s="7">
        <v>1</v>
      </c>
      <c r="C713" s="7" t="s">
        <v>50</v>
      </c>
      <c r="D713" s="10" t="str">
        <f>IFERROR(VLOOKUP(_stats[[#This Row],[player_id]],_players[[player_id]:[player_name]],2,0),"")</f>
        <v>Витя</v>
      </c>
      <c r="E713" s="7">
        <v>1</v>
      </c>
      <c r="F713" s="8">
        <v>2</v>
      </c>
      <c r="G713" s="10">
        <f>SUMIFS(_teams[wins_on_date],_teams[date],_stats[[#This Row],[date]],_teams[team_number],_stats[[#This Row],[team_number]])</f>
        <v>5</v>
      </c>
      <c r="H713" s="10">
        <f>SUMIFS(_teams[draws_on_date],_teams[date],_stats[[#This Row],[date]],_teams[team_number],_stats[[#This Row],[team_number]])</f>
        <v>1</v>
      </c>
      <c r="I713" s="10">
        <v>0</v>
      </c>
      <c r="J713" s="10" t="s">
        <v>105</v>
      </c>
    </row>
    <row r="714" spans="1:10" x14ac:dyDescent="0.25">
      <c r="A714" s="6">
        <v>45942</v>
      </c>
      <c r="B714" s="7">
        <v>2</v>
      </c>
      <c r="C714" s="7" t="s">
        <v>28</v>
      </c>
      <c r="D714" s="10" t="str">
        <f>IFERROR(VLOOKUP(_stats[[#This Row],[player_id]],_players[[player_id]:[player_name]],2,0),"")</f>
        <v>Миша</v>
      </c>
      <c r="E714" s="7">
        <v>0</v>
      </c>
      <c r="F714" s="8">
        <v>1</v>
      </c>
      <c r="G714" s="10">
        <f>SUMIFS(_teams[wins_on_date],_teams[date],_stats[[#This Row],[date]],_teams[team_number],_stats[[#This Row],[team_number]])</f>
        <v>1</v>
      </c>
      <c r="H714" s="10">
        <f>SUMIFS(_teams[draws_on_date],_teams[date],_stats[[#This Row],[date]],_teams[team_number],_stats[[#This Row],[team_number]])</f>
        <v>1</v>
      </c>
      <c r="I714" s="10">
        <v>1</v>
      </c>
      <c r="J714" s="10" t="s">
        <v>105</v>
      </c>
    </row>
    <row r="715" spans="1:10" x14ac:dyDescent="0.25">
      <c r="A715" s="6">
        <v>45942</v>
      </c>
      <c r="B715" s="7">
        <v>1</v>
      </c>
      <c r="C715" s="7" t="s">
        <v>16</v>
      </c>
      <c r="D715" s="10" t="str">
        <f>IFERROR(VLOOKUP(_stats[[#This Row],[player_id]],_players[[player_id]:[player_name]],2,0),"")</f>
        <v>Сергей</v>
      </c>
      <c r="E715" s="7">
        <v>4</v>
      </c>
      <c r="F715" s="8">
        <v>1</v>
      </c>
      <c r="G715" s="10">
        <f>SUMIFS(_teams[wins_on_date],_teams[date],_stats[[#This Row],[date]],_teams[team_number],_stats[[#This Row],[team_number]])</f>
        <v>5</v>
      </c>
      <c r="H715" s="10">
        <f>SUMIFS(_teams[draws_on_date],_teams[date],_stats[[#This Row],[date]],_teams[team_number],_stats[[#This Row],[team_number]])</f>
        <v>1</v>
      </c>
      <c r="I715" s="10">
        <v>1</v>
      </c>
      <c r="J715" s="10" t="s">
        <v>105</v>
      </c>
    </row>
    <row r="716" spans="1:10" x14ac:dyDescent="0.25">
      <c r="A716" s="6">
        <v>45942</v>
      </c>
      <c r="B716" s="7">
        <v>1</v>
      </c>
      <c r="C716" s="7" t="s">
        <v>18</v>
      </c>
      <c r="D716" s="10" t="str">
        <f>IFERROR(VLOOKUP(_stats[[#This Row],[player_id]],_players[[player_id]:[player_name]],2,0),"")</f>
        <v>Костя</v>
      </c>
      <c r="E716" s="7">
        <v>5</v>
      </c>
      <c r="F716" s="8">
        <v>1</v>
      </c>
      <c r="G716" s="10">
        <f>SUMIFS(_teams[wins_on_date],_teams[date],_stats[[#This Row],[date]],_teams[team_number],_stats[[#This Row],[team_number]])</f>
        <v>5</v>
      </c>
      <c r="H716" s="10">
        <f>SUMIFS(_teams[draws_on_date],_teams[date],_stats[[#This Row],[date]],_teams[team_number],_stats[[#This Row],[team_number]])</f>
        <v>1</v>
      </c>
      <c r="I716" s="10">
        <v>0</v>
      </c>
      <c r="J716" s="10" t="s">
        <v>105</v>
      </c>
    </row>
    <row r="717" spans="1:10" x14ac:dyDescent="0.25">
      <c r="A717" s="6">
        <v>45942</v>
      </c>
      <c r="B717" s="7">
        <v>2</v>
      </c>
      <c r="C717" s="7" t="s">
        <v>26</v>
      </c>
      <c r="D717" s="10" t="str">
        <f>IFERROR(VLOOKUP(_stats[[#This Row],[player_id]],_players[[player_id]:[player_name]],2,0),"")</f>
        <v>Олег Шишкин</v>
      </c>
      <c r="E717" s="7">
        <v>0</v>
      </c>
      <c r="F717" s="8">
        <v>0</v>
      </c>
      <c r="G717" s="10">
        <f>SUMIFS(_teams[wins_on_date],_teams[date],_stats[[#This Row],[date]],_teams[team_number],_stats[[#This Row],[team_number]])</f>
        <v>1</v>
      </c>
      <c r="H717" s="10">
        <f>SUMIFS(_teams[draws_on_date],_teams[date],_stats[[#This Row],[date]],_teams[team_number],_stats[[#This Row],[team_number]])</f>
        <v>1</v>
      </c>
      <c r="I717" s="10">
        <v>0</v>
      </c>
      <c r="J717" s="10" t="s">
        <v>105</v>
      </c>
    </row>
    <row r="718" spans="1:10" x14ac:dyDescent="0.25">
      <c r="A718" s="6">
        <v>45942</v>
      </c>
      <c r="B718" s="7">
        <v>1</v>
      </c>
      <c r="C718" s="7" t="s">
        <v>15</v>
      </c>
      <c r="D718" s="10" t="str">
        <f>IFERROR(VLOOKUP(_stats[[#This Row],[player_id]],_players[[player_id]:[player_name]],2,0),"")</f>
        <v>Вова</v>
      </c>
      <c r="E718" s="7">
        <v>1</v>
      </c>
      <c r="F718" s="8">
        <v>3</v>
      </c>
      <c r="G718" s="10">
        <f>SUMIFS(_teams[wins_on_date],_teams[date],_stats[[#This Row],[date]],_teams[team_number],_stats[[#This Row],[team_number]])</f>
        <v>5</v>
      </c>
      <c r="H718" s="10">
        <f>SUMIFS(_teams[draws_on_date],_teams[date],_stats[[#This Row],[date]],_teams[team_number],_stats[[#This Row],[team_number]])</f>
        <v>1</v>
      </c>
      <c r="I718" s="10">
        <v>1</v>
      </c>
      <c r="J718" s="10" t="s">
        <v>105</v>
      </c>
    </row>
    <row r="719" spans="1:10" x14ac:dyDescent="0.25">
      <c r="A719" s="6">
        <v>45942</v>
      </c>
      <c r="B719" s="7">
        <v>3</v>
      </c>
      <c r="C719" s="7" t="s">
        <v>80</v>
      </c>
      <c r="D719" s="10" t="str">
        <f>IFERROR(VLOOKUP(_stats[[#This Row],[player_id]],_players[[player_id]:[player_name]],2,0),"")</f>
        <v>Анашкин</v>
      </c>
      <c r="E719" s="7">
        <v>0</v>
      </c>
      <c r="F719" s="8">
        <v>1</v>
      </c>
      <c r="G719" s="10">
        <f>SUMIFS(_teams[wins_on_date],_teams[date],_stats[[#This Row],[date]],_teams[team_number],_stats[[#This Row],[team_number]])</f>
        <v>4</v>
      </c>
      <c r="H719" s="10">
        <f>SUMIFS(_teams[draws_on_date],_teams[date],_stats[[#This Row],[date]],_teams[team_number],_stats[[#This Row],[team_number]])</f>
        <v>1</v>
      </c>
      <c r="I719" s="10">
        <v>0</v>
      </c>
      <c r="J719" s="10" t="s">
        <v>105</v>
      </c>
    </row>
    <row r="720" spans="1:10" x14ac:dyDescent="0.25">
      <c r="A720" s="6">
        <v>45942</v>
      </c>
      <c r="B720" s="7">
        <v>1</v>
      </c>
      <c r="C720" s="7" t="s">
        <v>112</v>
      </c>
      <c r="D720" s="10" t="str">
        <f>IFERROR(VLOOKUP(_stats[[#This Row],[player_id]],_players[[player_id]:[player_name]],2,0),"")</f>
        <v>Фуад</v>
      </c>
      <c r="E720" s="7">
        <v>1</v>
      </c>
      <c r="F720" s="8">
        <v>2</v>
      </c>
      <c r="G720" s="10">
        <f>SUMIFS(_teams[wins_on_date],_teams[date],_stats[[#This Row],[date]],_teams[team_number],_stats[[#This Row],[team_number]])</f>
        <v>5</v>
      </c>
      <c r="H720" s="10">
        <f>SUMIFS(_teams[draws_on_date],_teams[date],_stats[[#This Row],[date]],_teams[team_number],_stats[[#This Row],[team_number]])</f>
        <v>1</v>
      </c>
      <c r="I720" s="10">
        <v>0</v>
      </c>
      <c r="J720" s="10" t="s">
        <v>105</v>
      </c>
    </row>
    <row r="721" spans="1:10" x14ac:dyDescent="0.25">
      <c r="A721" s="6">
        <v>45942</v>
      </c>
      <c r="B721" s="7">
        <v>3</v>
      </c>
      <c r="C721" s="7" t="s">
        <v>23</v>
      </c>
      <c r="D721" s="10" t="str">
        <f>IFERROR(VLOOKUP(_stats[[#This Row],[player_id]],_players[[player_id]:[player_name]],2,0),"")</f>
        <v>Женя (кипер)</v>
      </c>
      <c r="E721" s="7">
        <v>0</v>
      </c>
      <c r="F721" s="8">
        <v>0</v>
      </c>
      <c r="G721" s="10">
        <f>SUMIFS(_teams[wins_on_date],_teams[date],_stats[[#This Row],[date]],_teams[team_number],_stats[[#This Row],[team_number]])</f>
        <v>4</v>
      </c>
      <c r="H721" s="10">
        <f>SUMIFS(_teams[draws_on_date],_teams[date],_stats[[#This Row],[date]],_teams[team_number],_stats[[#This Row],[team_number]])</f>
        <v>1</v>
      </c>
      <c r="I721" s="10">
        <v>3</v>
      </c>
      <c r="J721" s="10" t="s">
        <v>105</v>
      </c>
    </row>
    <row r="722" spans="1:10" x14ac:dyDescent="0.25">
      <c r="A722" s="6">
        <v>45942</v>
      </c>
      <c r="B722" s="7">
        <v>3</v>
      </c>
      <c r="C722" s="7" t="s">
        <v>70</v>
      </c>
      <c r="D722" s="10" t="str">
        <f>IFERROR(VLOOKUP(_stats[[#This Row],[player_id]],_players[[player_id]:[player_name]],2,0),"")</f>
        <v>Макс (Миша +1)</v>
      </c>
      <c r="E722" s="7">
        <v>5</v>
      </c>
      <c r="F722" s="8">
        <v>2</v>
      </c>
      <c r="G722" s="10">
        <f>SUMIFS(_teams[wins_on_date],_teams[date],_stats[[#This Row],[date]],_teams[team_number],_stats[[#This Row],[team_number]])</f>
        <v>4</v>
      </c>
      <c r="H722" s="10">
        <f>SUMIFS(_teams[draws_on_date],_teams[date],_stats[[#This Row],[date]],_teams[team_number],_stats[[#This Row],[team_number]])</f>
        <v>1</v>
      </c>
      <c r="I722" s="10">
        <v>0</v>
      </c>
      <c r="J722" s="10" t="s">
        <v>105</v>
      </c>
    </row>
    <row r="723" spans="1:10" x14ac:dyDescent="0.25">
      <c r="A723" s="6">
        <v>45942</v>
      </c>
      <c r="B723" s="7">
        <v>3</v>
      </c>
      <c r="C723" s="7" t="s">
        <v>81</v>
      </c>
      <c r="D723" s="10" t="str">
        <f>IFERROR(VLOOKUP(_stats[[#This Row],[player_id]],_players[[player_id]:[player_name]],2,0),"")</f>
        <v>Даня (сын Вити)</v>
      </c>
      <c r="E723" s="7">
        <v>0</v>
      </c>
      <c r="F723" s="8">
        <v>0</v>
      </c>
      <c r="G723" s="10">
        <f>SUMIFS(_teams[wins_on_date],_teams[date],_stats[[#This Row],[date]],_teams[team_number],_stats[[#This Row],[team_number]])</f>
        <v>4</v>
      </c>
      <c r="H723" s="10">
        <f>SUMIFS(_teams[draws_on_date],_teams[date],_stats[[#This Row],[date]],_teams[team_number],_stats[[#This Row],[team_number]])</f>
        <v>1</v>
      </c>
      <c r="I723" s="10">
        <v>0</v>
      </c>
      <c r="J723" s="10" t="s">
        <v>105</v>
      </c>
    </row>
    <row r="724" spans="1:10" x14ac:dyDescent="0.25">
      <c r="A724" s="6">
        <v>45942</v>
      </c>
      <c r="B724" s="7">
        <v>2</v>
      </c>
      <c r="C724" s="7" t="s">
        <v>66</v>
      </c>
      <c r="D724" s="10" t="str">
        <f>IFERROR(VLOOKUP(_stats[[#This Row],[player_id]],_players[[player_id]:[player_name]],2,0),"")</f>
        <v>Назар (Женя +1)</v>
      </c>
      <c r="E724" s="7">
        <v>1</v>
      </c>
      <c r="F724" s="8">
        <v>0</v>
      </c>
      <c r="G724" s="10">
        <f>SUMIFS(_teams[wins_on_date],_teams[date],_stats[[#This Row],[date]],_teams[team_number],_stats[[#This Row],[team_number]])</f>
        <v>1</v>
      </c>
      <c r="H724" s="10">
        <f>SUMIFS(_teams[draws_on_date],_teams[date],_stats[[#This Row],[date]],_teams[team_number],_stats[[#This Row],[team_number]])</f>
        <v>1</v>
      </c>
      <c r="I724" s="10">
        <v>0</v>
      </c>
      <c r="J724" s="10" t="s">
        <v>105</v>
      </c>
    </row>
    <row r="725" spans="1:10" x14ac:dyDescent="0.25">
      <c r="A725" s="6">
        <v>45942</v>
      </c>
      <c r="B725" s="7">
        <v>3</v>
      </c>
      <c r="C725" s="7" t="s">
        <v>120</v>
      </c>
      <c r="D725" s="10" t="str">
        <f>IFERROR(VLOOKUP(_stats[[#This Row],[player_id]],_players[[player_id]:[player_name]],2,0),"")</f>
        <v>Сергей (Bu+1)</v>
      </c>
      <c r="E725" s="7">
        <v>0</v>
      </c>
      <c r="F725" s="8">
        <v>2</v>
      </c>
      <c r="G725" s="10">
        <f>SUMIFS(_teams[wins_on_date],_teams[date],_stats[[#This Row],[date]],_teams[team_number],_stats[[#This Row],[team_number]])</f>
        <v>4</v>
      </c>
      <c r="H725" s="10">
        <f>SUMIFS(_teams[draws_on_date],_teams[date],_stats[[#This Row],[date]],_teams[team_number],_stats[[#This Row],[team_number]])</f>
        <v>1</v>
      </c>
      <c r="I725" s="10">
        <v>0</v>
      </c>
      <c r="J725" s="10" t="s">
        <v>105</v>
      </c>
    </row>
    <row r="726" spans="1:10" x14ac:dyDescent="0.25">
      <c r="A726" s="6">
        <v>45942</v>
      </c>
      <c r="B726" s="7">
        <v>2</v>
      </c>
      <c r="C726" s="7" t="s">
        <v>121</v>
      </c>
      <c r="D726" s="10" t="str">
        <f>IFERROR(VLOOKUP(_stats[[#This Row],[player_id]],_players[[player_id]:[player_name]],2,0),"")</f>
        <v>Кирилл (Bu+1)</v>
      </c>
      <c r="E726" s="7">
        <v>1</v>
      </c>
      <c r="F726" s="8">
        <v>2</v>
      </c>
      <c r="G726" s="10">
        <f>SUMIFS(_teams[wins_on_date],_teams[date],_stats[[#This Row],[date]],_teams[team_number],_stats[[#This Row],[team_number]])</f>
        <v>1</v>
      </c>
      <c r="H726" s="10">
        <f>SUMIFS(_teams[draws_on_date],_teams[date],_stats[[#This Row],[date]],_teams[team_number],_stats[[#This Row],[team_number]])</f>
        <v>1</v>
      </c>
      <c r="I726" s="10">
        <v>0</v>
      </c>
      <c r="J726" s="10" t="s">
        <v>105</v>
      </c>
    </row>
    <row r="727" spans="1:10" x14ac:dyDescent="0.25">
      <c r="A727" s="6">
        <v>45942</v>
      </c>
      <c r="B727" s="7">
        <v>3</v>
      </c>
      <c r="C727" s="7" t="s">
        <v>40</v>
      </c>
      <c r="D727" s="10" t="str">
        <f>IFERROR(VLOOKUP(_stats[[#This Row],[player_id]],_players[[player_id]:[player_name]],2,0),"")</f>
        <v>Эльдар</v>
      </c>
      <c r="E727" s="7">
        <v>0</v>
      </c>
      <c r="F727" s="8">
        <v>0</v>
      </c>
      <c r="G727" s="10">
        <f>SUMIFS(_teams[wins_on_date],_teams[date],_stats[[#This Row],[date]],_teams[team_number],_stats[[#This Row],[team_number]])</f>
        <v>4</v>
      </c>
      <c r="H727" s="10">
        <f>SUMIFS(_teams[draws_on_date],_teams[date],_stats[[#This Row],[date]],_teams[team_number],_stats[[#This Row],[team_number]])</f>
        <v>1</v>
      </c>
      <c r="I727" s="10">
        <v>0</v>
      </c>
      <c r="J727" s="10" t="s">
        <v>105</v>
      </c>
    </row>
    <row r="728" spans="1:10" x14ac:dyDescent="0.25">
      <c r="A728" s="6">
        <v>45942</v>
      </c>
      <c r="B728" s="7">
        <v>1</v>
      </c>
      <c r="C728" s="7" t="s">
        <v>42</v>
      </c>
      <c r="D728" s="10" t="str">
        <f>IFERROR(VLOOKUP(_stats[[#This Row],[player_id]],_players[[player_id]:[player_name]],2,0),"")</f>
        <v>Атай</v>
      </c>
      <c r="E728" s="7">
        <v>1</v>
      </c>
      <c r="F728" s="8">
        <v>1</v>
      </c>
      <c r="G728" s="10">
        <f>SUMIFS(_teams[wins_on_date],_teams[date],_stats[[#This Row],[date]],_teams[team_number],_stats[[#This Row],[team_number]])</f>
        <v>5</v>
      </c>
      <c r="H728" s="10">
        <f>SUMIFS(_teams[draws_on_date],_teams[date],_stats[[#This Row],[date]],_teams[team_number],_stats[[#This Row],[team_number]])</f>
        <v>1</v>
      </c>
      <c r="I728" s="10">
        <v>0</v>
      </c>
      <c r="J728" s="10" t="s">
        <v>105</v>
      </c>
    </row>
    <row r="729" spans="1:10" x14ac:dyDescent="0.25">
      <c r="A729" s="6">
        <v>45942</v>
      </c>
      <c r="B729" s="7">
        <v>1</v>
      </c>
      <c r="C729" s="7" t="s">
        <v>33</v>
      </c>
      <c r="D729" s="10" t="str">
        <f>IFERROR(VLOOKUP(_stats[[#This Row],[player_id]],_players[[player_id]:[player_name]],2,0),"")</f>
        <v>Рома Сурнин</v>
      </c>
      <c r="E729" s="7">
        <v>1</v>
      </c>
      <c r="F729" s="8">
        <v>2</v>
      </c>
      <c r="G729" s="10">
        <f>SUMIFS(_teams[wins_on_date],_teams[date],_stats[[#This Row],[date]],_teams[team_number],_stats[[#This Row],[team_number]])</f>
        <v>5</v>
      </c>
      <c r="H729" s="10">
        <f>SUMIFS(_teams[draws_on_date],_teams[date],_stats[[#This Row],[date]],_teams[team_number],_stats[[#This Row],[team_number]])</f>
        <v>1</v>
      </c>
      <c r="I729" s="10">
        <v>0</v>
      </c>
      <c r="J729" s="10" t="s">
        <v>105</v>
      </c>
    </row>
    <row r="730" spans="1:10" x14ac:dyDescent="0.25">
      <c r="A730" s="6">
        <v>45942</v>
      </c>
      <c r="B730" s="7">
        <v>2</v>
      </c>
      <c r="C730" s="7" t="s">
        <v>116</v>
      </c>
      <c r="D730" s="10" t="str">
        <f>IFERROR(VLOOKUP(_stats[[#This Row],[player_id]],_players[[player_id]:[player_name]],2,0),"")</f>
        <v>Дима (Паша+1)</v>
      </c>
      <c r="E730" s="7">
        <v>0</v>
      </c>
      <c r="F730" s="8">
        <v>0</v>
      </c>
      <c r="G730" s="10">
        <f>SUMIFS(_teams[wins_on_date],_teams[date],_stats[[#This Row],[date]],_teams[team_number],_stats[[#This Row],[team_number]])</f>
        <v>1</v>
      </c>
      <c r="H730" s="10">
        <f>SUMIFS(_teams[draws_on_date],_teams[date],_stats[[#This Row],[date]],_teams[team_number],_stats[[#This Row],[team_number]])</f>
        <v>1</v>
      </c>
      <c r="I730" s="10">
        <v>0</v>
      </c>
      <c r="J730" s="10" t="s">
        <v>105</v>
      </c>
    </row>
    <row r="731" spans="1:10" x14ac:dyDescent="0.25">
      <c r="A731" s="6">
        <v>45949</v>
      </c>
      <c r="B731" s="7">
        <v>1</v>
      </c>
      <c r="C731" s="7" t="s">
        <v>20</v>
      </c>
      <c r="D731" s="10" t="str">
        <f>IFERROR(VLOOKUP(_stats[[#This Row],[player_id]],_players[[player_id]:[player_name]],2,0),"")</f>
        <v>Сергей Крюков</v>
      </c>
      <c r="E731" s="7">
        <v>1</v>
      </c>
      <c r="F731" s="8">
        <v>0</v>
      </c>
      <c r="G731" s="10">
        <f>SUMIFS(_teams[wins_on_date],_teams[date],_stats[[#This Row],[date]],_teams[team_number],_stats[[#This Row],[team_number]])</f>
        <v>5</v>
      </c>
      <c r="H731" s="10">
        <f>SUMIFS(_teams[draws_on_date],_teams[date],_stats[[#This Row],[date]],_teams[team_number],_stats[[#This Row],[team_number]])</f>
        <v>0</v>
      </c>
      <c r="I731" s="10">
        <v>0</v>
      </c>
      <c r="J731" s="10" t="s">
        <v>105</v>
      </c>
    </row>
    <row r="732" spans="1:10" x14ac:dyDescent="0.25">
      <c r="A732" s="6">
        <v>45949</v>
      </c>
      <c r="B732" s="7">
        <v>1</v>
      </c>
      <c r="C732" s="7" t="s">
        <v>50</v>
      </c>
      <c r="D732" s="10" t="str">
        <f>IFERROR(VLOOKUP(_stats[[#This Row],[player_id]],_players[[player_id]:[player_name]],2,0),"")</f>
        <v>Витя</v>
      </c>
      <c r="E732" s="7">
        <v>1</v>
      </c>
      <c r="F732" s="8">
        <v>5</v>
      </c>
      <c r="G732" s="10">
        <f>SUMIFS(_teams[wins_on_date],_teams[date],_stats[[#This Row],[date]],_teams[team_number],_stats[[#This Row],[team_number]])</f>
        <v>5</v>
      </c>
      <c r="H732" s="10">
        <f>SUMIFS(_teams[draws_on_date],_teams[date],_stats[[#This Row],[date]],_teams[team_number],_stats[[#This Row],[team_number]])</f>
        <v>0</v>
      </c>
      <c r="I732" s="10">
        <v>0</v>
      </c>
      <c r="J732" s="10" t="s">
        <v>105</v>
      </c>
    </row>
    <row r="733" spans="1:10" x14ac:dyDescent="0.25">
      <c r="A733" s="6">
        <v>45949</v>
      </c>
      <c r="B733" s="7">
        <v>2</v>
      </c>
      <c r="C733" s="7" t="s">
        <v>16</v>
      </c>
      <c r="D733" s="10" t="str">
        <f>IFERROR(VLOOKUP(_stats[[#This Row],[player_id]],_players[[player_id]:[player_name]],2,0),"")</f>
        <v>Сергей</v>
      </c>
      <c r="E733" s="7">
        <v>6</v>
      </c>
      <c r="F733" s="8">
        <v>1</v>
      </c>
      <c r="G733" s="10">
        <f>SUMIFS(_teams[wins_on_date],_teams[date],_stats[[#This Row],[date]],_teams[team_number],_stats[[#This Row],[team_number]])</f>
        <v>9</v>
      </c>
      <c r="H733" s="10">
        <f>SUMIFS(_teams[draws_on_date],_teams[date],_stats[[#This Row],[date]],_teams[team_number],_stats[[#This Row],[team_number]])</f>
        <v>0</v>
      </c>
      <c r="I733" s="10">
        <v>0</v>
      </c>
      <c r="J733" s="10" t="s">
        <v>105</v>
      </c>
    </row>
    <row r="734" spans="1:10" x14ac:dyDescent="0.25">
      <c r="A734" s="6">
        <v>45949</v>
      </c>
      <c r="B734" s="7">
        <v>1</v>
      </c>
      <c r="C734" s="7" t="s">
        <v>118</v>
      </c>
      <c r="D734" s="10" t="str">
        <f>IFERROR(VLOOKUP(_stats[[#This Row],[player_id]],_players[[player_id]:[player_name]],2,0),"")</f>
        <v>Виктор Царьков</v>
      </c>
      <c r="E734" s="7">
        <v>2</v>
      </c>
      <c r="F734" s="8">
        <v>2</v>
      </c>
      <c r="G734" s="10">
        <f>SUMIFS(_teams[wins_on_date],_teams[date],_stats[[#This Row],[date]],_teams[team_number],_stats[[#This Row],[team_number]])</f>
        <v>5</v>
      </c>
      <c r="H734" s="10">
        <f>SUMIFS(_teams[draws_on_date],_teams[date],_stats[[#This Row],[date]],_teams[team_number],_stats[[#This Row],[team_number]])</f>
        <v>0</v>
      </c>
      <c r="I734" s="10">
        <v>0</v>
      </c>
      <c r="J734" s="10" t="s">
        <v>105</v>
      </c>
    </row>
    <row r="735" spans="1:10" x14ac:dyDescent="0.25">
      <c r="A735" s="6">
        <v>45949</v>
      </c>
      <c r="B735" s="7">
        <v>2</v>
      </c>
      <c r="C735" s="7" t="s">
        <v>53</v>
      </c>
      <c r="D735" s="10" t="str">
        <f>IFERROR(VLOOKUP(_stats[[#This Row],[player_id]],_players[[player_id]:[player_name]],2,0),"")</f>
        <v>Игорь Фомичев</v>
      </c>
      <c r="E735" s="7">
        <v>5</v>
      </c>
      <c r="F735" s="8">
        <v>6</v>
      </c>
      <c r="G735" s="10">
        <f>SUMIFS(_teams[wins_on_date],_teams[date],_stats[[#This Row],[date]],_teams[team_number],_stats[[#This Row],[team_number]])</f>
        <v>9</v>
      </c>
      <c r="H735" s="10">
        <f>SUMIFS(_teams[draws_on_date],_teams[date],_stats[[#This Row],[date]],_teams[team_number],_stats[[#This Row],[team_number]])</f>
        <v>0</v>
      </c>
      <c r="I735" s="10">
        <v>0</v>
      </c>
      <c r="J735" s="10" t="s">
        <v>105</v>
      </c>
    </row>
    <row r="736" spans="1:10" x14ac:dyDescent="0.25">
      <c r="A736" s="6">
        <v>45949</v>
      </c>
      <c r="B736" s="7">
        <v>2</v>
      </c>
      <c r="C736" s="7" t="s">
        <v>80</v>
      </c>
      <c r="D736" s="10" t="str">
        <f>IFERROR(VLOOKUP(_stats[[#This Row],[player_id]],_players[[player_id]:[player_name]],2,0),"")</f>
        <v>Анашкин</v>
      </c>
      <c r="E736" s="7">
        <v>4</v>
      </c>
      <c r="F736" s="8">
        <v>4</v>
      </c>
      <c r="G736" s="10">
        <f>SUMIFS(_teams[wins_on_date],_teams[date],_stats[[#This Row],[date]],_teams[team_number],_stats[[#This Row],[team_number]])</f>
        <v>9</v>
      </c>
      <c r="H736" s="10">
        <f>SUMIFS(_teams[draws_on_date],_teams[date],_stats[[#This Row],[date]],_teams[team_number],_stats[[#This Row],[team_number]])</f>
        <v>0</v>
      </c>
      <c r="I736" s="10">
        <v>0</v>
      </c>
      <c r="J736" s="10" t="s">
        <v>105</v>
      </c>
    </row>
    <row r="737" spans="1:10" x14ac:dyDescent="0.25">
      <c r="A737" s="6">
        <v>45949</v>
      </c>
      <c r="B737" s="7">
        <v>2</v>
      </c>
      <c r="C737" s="7" t="s">
        <v>26</v>
      </c>
      <c r="D737" s="10" t="str">
        <f>IFERROR(VLOOKUP(_stats[[#This Row],[player_id]],_players[[player_id]:[player_name]],2,0),"")</f>
        <v>Олег Шишкин</v>
      </c>
      <c r="E737" s="7">
        <v>2</v>
      </c>
      <c r="F737" s="8">
        <v>2</v>
      </c>
      <c r="G737" s="10">
        <f>SUMIFS(_teams[wins_on_date],_teams[date],_stats[[#This Row],[date]],_teams[team_number],_stats[[#This Row],[team_number]])</f>
        <v>9</v>
      </c>
      <c r="H737" s="10">
        <f>SUMIFS(_teams[draws_on_date],_teams[date],_stats[[#This Row],[date]],_teams[team_number],_stats[[#This Row],[team_number]])</f>
        <v>0</v>
      </c>
      <c r="I737" s="10">
        <v>0</v>
      </c>
      <c r="J737" s="10" t="s">
        <v>105</v>
      </c>
    </row>
    <row r="738" spans="1:10" x14ac:dyDescent="0.25">
      <c r="A738" s="6">
        <v>45949</v>
      </c>
      <c r="B738" s="7">
        <v>1</v>
      </c>
      <c r="C738" s="7" t="s">
        <v>81</v>
      </c>
      <c r="D738" s="10" t="str">
        <f>IFERROR(VLOOKUP(_stats[[#This Row],[player_id]],_players[[player_id]:[player_name]],2,0),"")</f>
        <v>Даня (сын Вити)</v>
      </c>
      <c r="E738" s="7">
        <v>0</v>
      </c>
      <c r="F738" s="8">
        <v>1</v>
      </c>
      <c r="G738" s="10">
        <f>SUMIFS(_teams[wins_on_date],_teams[date],_stats[[#This Row],[date]],_teams[team_number],_stats[[#This Row],[team_number]])</f>
        <v>5</v>
      </c>
      <c r="H738" s="10">
        <f>SUMIFS(_teams[draws_on_date],_teams[date],_stats[[#This Row],[date]],_teams[team_number],_stats[[#This Row],[team_number]])</f>
        <v>0</v>
      </c>
      <c r="I738" s="10">
        <v>0</v>
      </c>
      <c r="J738" s="10" t="s">
        <v>105</v>
      </c>
    </row>
    <row r="739" spans="1:10" x14ac:dyDescent="0.25">
      <c r="A739" s="6">
        <v>45949</v>
      </c>
      <c r="B739" s="7">
        <v>1</v>
      </c>
      <c r="C739" s="7" t="s">
        <v>33</v>
      </c>
      <c r="D739" s="10" t="str">
        <f>IFERROR(VLOOKUP(_stats[[#This Row],[player_id]],_players[[player_id]:[player_name]],2,0),"")</f>
        <v>Рома Сурнин</v>
      </c>
      <c r="E739" s="7">
        <v>2</v>
      </c>
      <c r="F739" s="8">
        <v>1</v>
      </c>
      <c r="G739" s="10">
        <f>SUMIFS(_teams[wins_on_date],_teams[date],_stats[[#This Row],[date]],_teams[team_number],_stats[[#This Row],[team_number]])</f>
        <v>5</v>
      </c>
      <c r="H739" s="10">
        <f>SUMIFS(_teams[draws_on_date],_teams[date],_stats[[#This Row],[date]],_teams[team_number],_stats[[#This Row],[team_number]])</f>
        <v>0</v>
      </c>
      <c r="I739" s="10">
        <v>0</v>
      </c>
      <c r="J739" s="10" t="s">
        <v>105</v>
      </c>
    </row>
    <row r="740" spans="1:10" x14ac:dyDescent="0.25">
      <c r="A740" s="6">
        <v>45949</v>
      </c>
      <c r="B740" s="7">
        <v>2</v>
      </c>
      <c r="C740" s="7" t="s">
        <v>40</v>
      </c>
      <c r="D740" s="10" t="str">
        <f>IFERROR(VLOOKUP(_stats[[#This Row],[player_id]],_players[[player_id]:[player_name]],2,0),"")</f>
        <v>Эльдар</v>
      </c>
      <c r="E740" s="7">
        <v>1</v>
      </c>
      <c r="F740" s="8">
        <v>3</v>
      </c>
      <c r="G740" s="10">
        <f>SUMIFS(_teams[wins_on_date],_teams[date],_stats[[#This Row],[date]],_teams[team_number],_stats[[#This Row],[team_number]])</f>
        <v>9</v>
      </c>
      <c r="H740" s="10">
        <f>SUMIFS(_teams[draws_on_date],_teams[date],_stats[[#This Row],[date]],_teams[team_number],_stats[[#This Row],[team_number]])</f>
        <v>0</v>
      </c>
      <c r="I740" s="10">
        <v>0</v>
      </c>
      <c r="J740" s="10" t="s">
        <v>105</v>
      </c>
    </row>
    <row r="741" spans="1:10" x14ac:dyDescent="0.25">
      <c r="A741" s="6">
        <v>45949</v>
      </c>
      <c r="B741" s="7">
        <v>1</v>
      </c>
      <c r="C741" s="7" t="s">
        <v>109</v>
      </c>
      <c r="D741" s="10" t="str">
        <f>IFERROR(VLOOKUP(_stats[[#This Row],[player_id]],_players[[player_id]:[player_name]],2,0),"")</f>
        <v>Саша (Витя+1)</v>
      </c>
      <c r="E741" s="7">
        <v>4</v>
      </c>
      <c r="F741" s="8">
        <v>0</v>
      </c>
      <c r="G741" s="10">
        <f>SUMIFS(_teams[wins_on_date],_teams[date],_stats[[#This Row],[date]],_teams[team_number],_stats[[#This Row],[team_number]])</f>
        <v>5</v>
      </c>
      <c r="H741" s="10">
        <f>SUMIFS(_teams[draws_on_date],_teams[date],_stats[[#This Row],[date]],_teams[team_number],_stats[[#This Row],[team_number]])</f>
        <v>0</v>
      </c>
      <c r="I741" s="10">
        <v>0</v>
      </c>
      <c r="J741" s="10" t="s">
        <v>105</v>
      </c>
    </row>
    <row r="742" spans="1:10" x14ac:dyDescent="0.25">
      <c r="A742" s="6">
        <v>45956</v>
      </c>
      <c r="B742" s="7">
        <v>2</v>
      </c>
      <c r="C742" s="7" t="s">
        <v>20</v>
      </c>
      <c r="D742" s="10" t="str">
        <f>IFERROR(VLOOKUP(_stats[[#This Row],[player_id]],_players[[player_id]:[player_name]],2,0),"")</f>
        <v>Сергей Крюков</v>
      </c>
      <c r="E742" s="7">
        <v>0</v>
      </c>
      <c r="F742" s="8">
        <v>1</v>
      </c>
      <c r="G742" s="10">
        <f>SUMIFS(_teams[wins_on_date],_teams[date],_stats[[#This Row],[date]],_teams[team_number],_stats[[#This Row],[team_number]])</f>
        <v>4</v>
      </c>
      <c r="H742" s="10">
        <f>SUMIFS(_teams[draws_on_date],_teams[date],_stats[[#This Row],[date]],_teams[team_number],_stats[[#This Row],[team_number]])</f>
        <v>0</v>
      </c>
      <c r="I742" s="10">
        <v>0</v>
      </c>
      <c r="J742" s="10" t="s">
        <v>105</v>
      </c>
    </row>
    <row r="743" spans="1:10" x14ac:dyDescent="0.25">
      <c r="A743" s="6">
        <v>45956</v>
      </c>
      <c r="B743" s="7">
        <v>1</v>
      </c>
      <c r="C743" s="7" t="s">
        <v>30</v>
      </c>
      <c r="D743" s="10" t="str">
        <f>IFERROR(VLOOKUP(_stats[[#This Row],[player_id]],_players[[player_id]:[player_name]],2,0),"")</f>
        <v>Александр Травкин</v>
      </c>
      <c r="E743" s="7">
        <v>2</v>
      </c>
      <c r="F743" s="8">
        <v>1</v>
      </c>
      <c r="G743" s="10">
        <f>SUMIFS(_teams[wins_on_date],_teams[date],_stats[[#This Row],[date]],_teams[team_number],_stats[[#This Row],[team_number]])</f>
        <v>7</v>
      </c>
      <c r="H743" s="10">
        <f>SUMIFS(_teams[draws_on_date],_teams[date],_stats[[#This Row],[date]],_teams[team_number],_stats[[#This Row],[team_number]])</f>
        <v>0</v>
      </c>
      <c r="I743" s="10">
        <v>0</v>
      </c>
      <c r="J743" s="10" t="s">
        <v>105</v>
      </c>
    </row>
    <row r="744" spans="1:10" x14ac:dyDescent="0.25">
      <c r="A744" s="6">
        <v>45956</v>
      </c>
      <c r="B744" s="7">
        <v>1</v>
      </c>
      <c r="C744" s="7" t="s">
        <v>23</v>
      </c>
      <c r="D744" s="10" t="str">
        <f>IFERROR(VLOOKUP(_stats[[#This Row],[player_id]],_players[[player_id]:[player_name]],2,0),"")</f>
        <v>Женя (кипер)</v>
      </c>
      <c r="E744" s="7">
        <v>0</v>
      </c>
      <c r="F744" s="8">
        <v>0</v>
      </c>
      <c r="G744" s="10">
        <f>SUMIFS(_teams[wins_on_date],_teams[date],_stats[[#This Row],[date]],_teams[team_number],_stats[[#This Row],[team_number]])</f>
        <v>7</v>
      </c>
      <c r="H744" s="10">
        <f>SUMIFS(_teams[draws_on_date],_teams[date],_stats[[#This Row],[date]],_teams[team_number],_stats[[#This Row],[team_number]])</f>
        <v>0</v>
      </c>
      <c r="I744" s="10">
        <v>0</v>
      </c>
      <c r="J744" s="10" t="s">
        <v>105</v>
      </c>
    </row>
    <row r="745" spans="1:10" x14ac:dyDescent="0.25">
      <c r="A745" s="6">
        <v>45956</v>
      </c>
      <c r="B745" s="7">
        <v>1</v>
      </c>
      <c r="C745" s="7" t="s">
        <v>62</v>
      </c>
      <c r="D745" s="10" t="str">
        <f>IFERROR(VLOOKUP(_stats[[#This Row],[player_id]],_players[[player_id]:[player_name]],2,0),"")</f>
        <v>Артем Зэф</v>
      </c>
      <c r="E745" s="7">
        <v>2</v>
      </c>
      <c r="F745" s="8">
        <v>2</v>
      </c>
      <c r="G745" s="10">
        <f>SUMIFS(_teams[wins_on_date],_teams[date],_stats[[#This Row],[date]],_teams[team_number],_stats[[#This Row],[team_number]])</f>
        <v>7</v>
      </c>
      <c r="H745" s="10">
        <f>SUMIFS(_teams[draws_on_date],_teams[date],_stats[[#This Row],[date]],_teams[team_number],_stats[[#This Row],[team_number]])</f>
        <v>0</v>
      </c>
      <c r="I745" s="10">
        <v>0</v>
      </c>
      <c r="J745" s="10" t="s">
        <v>105</v>
      </c>
    </row>
    <row r="746" spans="1:10" x14ac:dyDescent="0.25">
      <c r="A746" s="6">
        <v>45956</v>
      </c>
      <c r="B746" s="7">
        <v>1</v>
      </c>
      <c r="C746" s="7" t="s">
        <v>89</v>
      </c>
      <c r="D746" s="10" t="str">
        <f>IFERROR(VLOOKUP(_stats[[#This Row],[player_id]],_players[[player_id]:[player_name]],2,0),"")</f>
        <v>Антон Копыч</v>
      </c>
      <c r="E746" s="7">
        <v>6</v>
      </c>
      <c r="F746" s="8">
        <v>3</v>
      </c>
      <c r="G746" s="10">
        <f>SUMIFS(_teams[wins_on_date],_teams[date],_stats[[#This Row],[date]],_teams[team_number],_stats[[#This Row],[team_number]])</f>
        <v>7</v>
      </c>
      <c r="H746" s="10">
        <f>SUMIFS(_teams[draws_on_date],_teams[date],_stats[[#This Row],[date]],_teams[team_number],_stats[[#This Row],[team_number]])</f>
        <v>0</v>
      </c>
      <c r="I746" s="10">
        <v>0</v>
      </c>
      <c r="J746" s="10" t="s">
        <v>105</v>
      </c>
    </row>
    <row r="747" spans="1:10" x14ac:dyDescent="0.25">
      <c r="A747" s="6">
        <v>45956</v>
      </c>
      <c r="B747" s="7">
        <v>2</v>
      </c>
      <c r="C747" s="7" t="s">
        <v>60</v>
      </c>
      <c r="D747" s="10" t="str">
        <f>IFERROR(VLOOKUP(_stats[[#This Row],[player_id]],_players[[player_id]:[player_name]],2,0),"")</f>
        <v>Юра Пименов</v>
      </c>
      <c r="E747" s="7">
        <v>2</v>
      </c>
      <c r="F747" s="8">
        <v>4</v>
      </c>
      <c r="G747" s="10">
        <f>SUMIFS(_teams[wins_on_date],_teams[date],_stats[[#This Row],[date]],_teams[team_number],_stats[[#This Row],[team_number]])</f>
        <v>4</v>
      </c>
      <c r="H747" s="10">
        <f>SUMIFS(_teams[draws_on_date],_teams[date],_stats[[#This Row],[date]],_teams[team_number],_stats[[#This Row],[team_number]])</f>
        <v>0</v>
      </c>
      <c r="I747" s="10">
        <v>0</v>
      </c>
      <c r="J747" s="10" t="s">
        <v>105</v>
      </c>
    </row>
    <row r="748" spans="1:10" x14ac:dyDescent="0.25">
      <c r="A748" s="6">
        <v>45956</v>
      </c>
      <c r="B748" s="7">
        <v>2</v>
      </c>
      <c r="C748" s="7" t="s">
        <v>26</v>
      </c>
      <c r="D748" s="10" t="str">
        <f>IFERROR(VLOOKUP(_stats[[#This Row],[player_id]],_players[[player_id]:[player_name]],2,0),"")</f>
        <v>Олег Шишкин</v>
      </c>
      <c r="E748" s="7">
        <v>0</v>
      </c>
      <c r="F748" s="8">
        <v>0</v>
      </c>
      <c r="G748" s="10">
        <f>SUMIFS(_teams[wins_on_date],_teams[date],_stats[[#This Row],[date]],_teams[team_number],_stats[[#This Row],[team_number]])</f>
        <v>4</v>
      </c>
      <c r="H748" s="10">
        <f>SUMIFS(_teams[draws_on_date],_teams[date],_stats[[#This Row],[date]],_teams[team_number],_stats[[#This Row],[team_number]])</f>
        <v>0</v>
      </c>
      <c r="I748" s="10">
        <v>0</v>
      </c>
      <c r="J748" s="10" t="s">
        <v>105</v>
      </c>
    </row>
    <row r="749" spans="1:10" x14ac:dyDescent="0.25">
      <c r="A749" s="6">
        <v>45956</v>
      </c>
      <c r="B749" s="7">
        <v>2</v>
      </c>
      <c r="C749" s="7" t="s">
        <v>53</v>
      </c>
      <c r="D749" s="10" t="str">
        <f>IFERROR(VLOOKUP(_stats[[#This Row],[player_id]],_players[[player_id]:[player_name]],2,0),"")</f>
        <v>Игорь Фомичев</v>
      </c>
      <c r="E749" s="7">
        <v>2</v>
      </c>
      <c r="F749" s="8">
        <v>2</v>
      </c>
      <c r="G749" s="10">
        <f>SUMIFS(_teams[wins_on_date],_teams[date],_stats[[#This Row],[date]],_teams[team_number],_stats[[#This Row],[team_number]])</f>
        <v>4</v>
      </c>
      <c r="H749" s="10">
        <f>SUMIFS(_teams[draws_on_date],_teams[date],_stats[[#This Row],[date]],_teams[team_number],_stats[[#This Row],[team_number]])</f>
        <v>0</v>
      </c>
      <c r="I749" s="10">
        <v>0</v>
      </c>
      <c r="J749" s="10" t="s">
        <v>105</v>
      </c>
    </row>
    <row r="750" spans="1:10" x14ac:dyDescent="0.25">
      <c r="A750" s="6">
        <v>45956</v>
      </c>
      <c r="B750" s="7">
        <v>1</v>
      </c>
      <c r="C750" s="7" t="s">
        <v>45</v>
      </c>
      <c r="D750" s="10" t="str">
        <f>IFERROR(VLOOKUP(_stats[[#This Row],[player_id]],_players[[player_id]:[player_name]],2,0),"")</f>
        <v>Кирилл Попов</v>
      </c>
      <c r="E750" s="7">
        <v>1</v>
      </c>
      <c r="F750" s="8">
        <v>0</v>
      </c>
      <c r="G750" s="10">
        <f>SUMIFS(_teams[wins_on_date],_teams[date],_stats[[#This Row],[date]],_teams[team_number],_stats[[#This Row],[team_number]])</f>
        <v>7</v>
      </c>
      <c r="H750" s="10">
        <f>SUMIFS(_teams[draws_on_date],_teams[date],_stats[[#This Row],[date]],_teams[team_number],_stats[[#This Row],[team_number]])</f>
        <v>0</v>
      </c>
      <c r="I750" s="10">
        <v>0</v>
      </c>
      <c r="J750" s="10" t="s">
        <v>105</v>
      </c>
    </row>
    <row r="751" spans="1:10" x14ac:dyDescent="0.25">
      <c r="A751" s="6">
        <v>45956</v>
      </c>
      <c r="B751" s="7">
        <v>1</v>
      </c>
      <c r="C751" s="7" t="s">
        <v>80</v>
      </c>
      <c r="D751" s="10" t="str">
        <f>IFERROR(VLOOKUP(_stats[[#This Row],[player_id]],_players[[player_id]:[player_name]],2,0),"")</f>
        <v>Анашкин</v>
      </c>
      <c r="E751" s="7">
        <v>1</v>
      </c>
      <c r="F751" s="8">
        <v>0</v>
      </c>
      <c r="G751" s="10">
        <f>SUMIFS(_teams[wins_on_date],_teams[date],_stats[[#This Row],[date]],_teams[team_number],_stats[[#This Row],[team_number]])</f>
        <v>7</v>
      </c>
      <c r="H751" s="10">
        <f>SUMIFS(_teams[draws_on_date],_teams[date],_stats[[#This Row],[date]],_teams[team_number],_stats[[#This Row],[team_number]])</f>
        <v>0</v>
      </c>
      <c r="I751" s="10">
        <v>0</v>
      </c>
      <c r="J751" s="10" t="s">
        <v>105</v>
      </c>
    </row>
    <row r="752" spans="1:10" x14ac:dyDescent="0.25">
      <c r="A752" s="6">
        <v>45956</v>
      </c>
      <c r="B752" s="7">
        <v>2</v>
      </c>
      <c r="C752" s="7" t="s">
        <v>108</v>
      </c>
      <c r="D752" s="10" t="str">
        <f>IFERROR(VLOOKUP(_stats[[#This Row],[player_id]],_players[[player_id]:[player_name]],2,0),"")</f>
        <v>Умар (Женя+1)</v>
      </c>
      <c r="E752" s="7">
        <v>0</v>
      </c>
      <c r="F752" s="8">
        <v>0</v>
      </c>
      <c r="G752" s="10">
        <f>SUMIFS(_teams[wins_on_date],_teams[date],_stats[[#This Row],[date]],_teams[team_number],_stats[[#This Row],[team_number]])</f>
        <v>4</v>
      </c>
      <c r="H752" s="10">
        <f>SUMIFS(_teams[draws_on_date],_teams[date],_stats[[#This Row],[date]],_teams[team_number],_stats[[#This Row],[team_number]])</f>
        <v>0</v>
      </c>
      <c r="I752" s="10">
        <v>0</v>
      </c>
      <c r="J752" s="10" t="s">
        <v>105</v>
      </c>
    </row>
    <row r="753" spans="1:10" x14ac:dyDescent="0.25">
      <c r="A753" s="6">
        <v>45956</v>
      </c>
      <c r="B753" s="7">
        <v>2</v>
      </c>
      <c r="C753" s="7" t="s">
        <v>117</v>
      </c>
      <c r="D753" s="10" t="str">
        <f>IFERROR(VLOOKUP(_stats[[#This Row],[player_id]],_players[[player_id]:[player_name]],2,0),"")</f>
        <v>Леха (Паша+1)</v>
      </c>
      <c r="E753" s="7">
        <v>0</v>
      </c>
      <c r="F753" s="8">
        <v>0</v>
      </c>
      <c r="G753" s="10">
        <f>SUMIFS(_teams[wins_on_date],_teams[date],_stats[[#This Row],[date]],_teams[team_number],_stats[[#This Row],[team_number]])</f>
        <v>4</v>
      </c>
      <c r="H753" s="10">
        <f>SUMIFS(_teams[draws_on_date],_teams[date],_stats[[#This Row],[date]],_teams[team_number],_stats[[#This Row],[team_number]])</f>
        <v>0</v>
      </c>
      <c r="I753" s="10">
        <v>0</v>
      </c>
      <c r="J753" s="10" t="s">
        <v>105</v>
      </c>
    </row>
    <row r="754" spans="1:10" x14ac:dyDescent="0.25">
      <c r="A754" s="6">
        <v>45956</v>
      </c>
      <c r="B754" s="7">
        <v>2</v>
      </c>
      <c r="C754" s="7" t="s">
        <v>122</v>
      </c>
      <c r="D754" s="10" t="str">
        <f>IFERROR(VLOOKUP(_stats[[#This Row],[player_id]],_players[[player_id]:[player_name]],2,0),"")</f>
        <v>Дима (Спартак)</v>
      </c>
      <c r="E754" s="7">
        <v>4</v>
      </c>
      <c r="F754" s="8">
        <v>0</v>
      </c>
      <c r="G754" s="10">
        <f>SUMIFS(_teams[wins_on_date],_teams[date],_stats[[#This Row],[date]],_teams[team_number],_stats[[#This Row],[team_number]])</f>
        <v>4</v>
      </c>
      <c r="H754" s="10">
        <f>SUMIFS(_teams[draws_on_date],_teams[date],_stats[[#This Row],[date]],_teams[team_number],_stats[[#This Row],[team_number]])</f>
        <v>0</v>
      </c>
      <c r="I754" s="10">
        <v>0</v>
      </c>
      <c r="J754" s="10" t="s">
        <v>105</v>
      </c>
    </row>
    <row r="755" spans="1:10" x14ac:dyDescent="0.25">
      <c r="A755" s="6">
        <v>45956</v>
      </c>
      <c r="B755" s="7">
        <v>1</v>
      </c>
      <c r="C755" s="7" t="s">
        <v>33</v>
      </c>
      <c r="D755" s="10" t="str">
        <f>IFERROR(VLOOKUP(_stats[[#This Row],[player_id]],_players[[player_id]:[player_name]],2,0),"")</f>
        <v>Рома Сурнин</v>
      </c>
      <c r="E755" s="7">
        <v>1</v>
      </c>
      <c r="F755" s="8">
        <v>1</v>
      </c>
      <c r="G755" s="10">
        <f>SUMIFS(_teams[wins_on_date],_teams[date],_stats[[#This Row],[date]],_teams[team_number],_stats[[#This Row],[team_number]])</f>
        <v>7</v>
      </c>
      <c r="H755" s="10">
        <f>SUMIFS(_teams[draws_on_date],_teams[date],_stats[[#This Row],[date]],_teams[team_number],_stats[[#This Row],[team_number]])</f>
        <v>0</v>
      </c>
      <c r="I755" s="10">
        <v>0</v>
      </c>
      <c r="J755" s="10" t="s">
        <v>105</v>
      </c>
    </row>
    <row r="756" spans="1:10" x14ac:dyDescent="0.25">
      <c r="A756" s="6">
        <v>45956</v>
      </c>
      <c r="B756" s="7">
        <v>1</v>
      </c>
      <c r="C756" s="7" t="s">
        <v>123</v>
      </c>
      <c r="D756" s="10" t="str">
        <f>IFERROR(VLOOKUP(_stats[[#This Row],[player_id]],_players[[player_id]:[player_name]],2,0),"")</f>
        <v>Саша Дайнеко</v>
      </c>
      <c r="E756" s="7">
        <v>0</v>
      </c>
      <c r="F756" s="8">
        <v>2</v>
      </c>
      <c r="G756" s="10">
        <f>SUMIFS(_teams[wins_on_date],_teams[date],_stats[[#This Row],[date]],_teams[team_number],_stats[[#This Row],[team_number]])</f>
        <v>7</v>
      </c>
      <c r="H756" s="10">
        <f>SUMIFS(_teams[draws_on_date],_teams[date],_stats[[#This Row],[date]],_teams[team_number],_stats[[#This Row],[team_number]])</f>
        <v>0</v>
      </c>
      <c r="I756" s="10">
        <v>0</v>
      </c>
      <c r="J756" s="10" t="s">
        <v>105</v>
      </c>
    </row>
    <row r="757" spans="1:10" x14ac:dyDescent="0.25">
      <c r="A757" s="6">
        <v>45956</v>
      </c>
      <c r="B757" s="7">
        <v>1</v>
      </c>
      <c r="C757" s="7" t="s">
        <v>116</v>
      </c>
      <c r="D757" s="10" t="str">
        <f>IFERROR(VLOOKUP(_stats[[#This Row],[player_id]],_players[[player_id]:[player_name]],2,0),"")</f>
        <v>Дима (Паша+1)</v>
      </c>
      <c r="E757" s="7">
        <v>2</v>
      </c>
      <c r="F757" s="8">
        <v>2</v>
      </c>
      <c r="G757" s="10">
        <f>SUMIFS(_teams[wins_on_date],_teams[date],_stats[[#This Row],[date]],_teams[team_number],_stats[[#This Row],[team_number]])</f>
        <v>7</v>
      </c>
      <c r="H757" s="10">
        <f>SUMIFS(_teams[draws_on_date],_teams[date],_stats[[#This Row],[date]],_teams[team_number],_stats[[#This Row],[team_number]])</f>
        <v>0</v>
      </c>
      <c r="I757" s="10">
        <v>0</v>
      </c>
      <c r="J757" s="10" t="s">
        <v>105</v>
      </c>
    </row>
    <row r="758" spans="1:10" x14ac:dyDescent="0.25">
      <c r="A758" s="6">
        <v>45956</v>
      </c>
      <c r="B758" s="7">
        <v>2</v>
      </c>
      <c r="C758" s="7" t="s">
        <v>40</v>
      </c>
      <c r="D758" s="10" t="str">
        <f>IFERROR(VLOOKUP(_stats[[#This Row],[player_id]],_players[[player_id]:[player_name]],2,0),"")</f>
        <v>Эльдар</v>
      </c>
      <c r="E758" s="7">
        <v>1</v>
      </c>
      <c r="F758" s="8">
        <v>0</v>
      </c>
      <c r="G758" s="10">
        <f>SUMIFS(_teams[wins_on_date],_teams[date],_stats[[#This Row],[date]],_teams[team_number],_stats[[#This Row],[team_number]])</f>
        <v>4</v>
      </c>
      <c r="H758" s="10">
        <f>SUMIFS(_teams[draws_on_date],_teams[date],_stats[[#This Row],[date]],_teams[team_number],_stats[[#This Row],[team_number]])</f>
        <v>0</v>
      </c>
      <c r="I758" s="10">
        <v>0</v>
      </c>
      <c r="J758" s="10" t="s">
        <v>105</v>
      </c>
    </row>
    <row r="759" spans="1:10" x14ac:dyDescent="0.25">
      <c r="A759" s="6">
        <v>45956</v>
      </c>
      <c r="B759" s="7">
        <v>1</v>
      </c>
      <c r="C759" s="7" t="s">
        <v>32</v>
      </c>
      <c r="D759" s="10" t="str">
        <f>IFERROR(VLOOKUP(_stats[[#This Row],[player_id]],_players[[player_id]:[player_name]],2,0),"")</f>
        <v>Артем Ширяев</v>
      </c>
      <c r="E759" s="7">
        <v>0</v>
      </c>
      <c r="F759" s="8">
        <v>0</v>
      </c>
      <c r="G759" s="10">
        <f>SUMIFS(_teams[wins_on_date],_teams[date],_stats[[#This Row],[date]],_teams[team_number],_stats[[#This Row],[team_number]])</f>
        <v>7</v>
      </c>
      <c r="H759" s="10">
        <f>SUMIFS(_teams[draws_on_date],_teams[date],_stats[[#This Row],[date]],_teams[team_number],_stats[[#This Row],[team_number]])</f>
        <v>0</v>
      </c>
      <c r="I759" s="10">
        <v>0</v>
      </c>
      <c r="J759" s="10" t="s">
        <v>105</v>
      </c>
    </row>
    <row r="760" spans="1:10" x14ac:dyDescent="0.25">
      <c r="A760" s="6">
        <v>45956</v>
      </c>
      <c r="B760" s="7">
        <v>2</v>
      </c>
      <c r="C760" s="7" t="s">
        <v>81</v>
      </c>
      <c r="D760" s="10" t="str">
        <f>IFERROR(VLOOKUP(_stats[[#This Row],[player_id]],_players[[player_id]:[player_name]],2,0),"")</f>
        <v>Даня (сын Вити)</v>
      </c>
      <c r="E760" s="7">
        <v>0</v>
      </c>
      <c r="F760" s="8">
        <v>0</v>
      </c>
      <c r="G760" s="10">
        <f>SUMIFS(_teams[wins_on_date],_teams[date],_stats[[#This Row],[date]],_teams[team_number],_stats[[#This Row],[team_number]])</f>
        <v>4</v>
      </c>
      <c r="H760" s="10">
        <f>SUMIFS(_teams[draws_on_date],_teams[date],_stats[[#This Row],[date]],_teams[team_number],_stats[[#This Row],[team_number]])</f>
        <v>0</v>
      </c>
      <c r="I760" s="10">
        <v>0</v>
      </c>
      <c r="J760" s="10" t="s">
        <v>105</v>
      </c>
    </row>
  </sheetData>
  <phoneticPr fontId="5" type="noConversion"/>
  <dataValidations count="1">
    <dataValidation type="list" allowBlank="1" showInputMessage="1" showErrorMessage="1" sqref="C2:C760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13"/>
  <sheetViews>
    <sheetView topLeftCell="A89" workbookViewId="0">
      <selection activeCell="D119" sqref="D119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  <row r="101" spans="1:5" x14ac:dyDescent="0.25">
      <c r="A101" s="13">
        <v>45935</v>
      </c>
      <c r="B101" s="7">
        <v>1</v>
      </c>
      <c r="C101" s="8">
        <v>4</v>
      </c>
      <c r="D101" s="8">
        <v>3</v>
      </c>
      <c r="E101" s="8" t="s">
        <v>105</v>
      </c>
    </row>
    <row r="102" spans="1:5" x14ac:dyDescent="0.25">
      <c r="A102" s="13">
        <v>45935</v>
      </c>
      <c r="B102" s="7">
        <v>2</v>
      </c>
      <c r="C102" s="8">
        <v>2</v>
      </c>
      <c r="D102" s="8">
        <v>3</v>
      </c>
      <c r="E102" s="8" t="s">
        <v>105</v>
      </c>
    </row>
    <row r="103" spans="1:5" x14ac:dyDescent="0.25">
      <c r="A103" s="13">
        <v>45935</v>
      </c>
      <c r="B103" s="7">
        <v>3</v>
      </c>
      <c r="C103" s="8">
        <v>2</v>
      </c>
      <c r="D103" s="8">
        <v>4</v>
      </c>
      <c r="E103" s="8" t="s">
        <v>105</v>
      </c>
    </row>
    <row r="104" spans="1:5" x14ac:dyDescent="0.25">
      <c r="A104" s="13">
        <v>45939</v>
      </c>
      <c r="B104" s="7">
        <v>1</v>
      </c>
      <c r="C104" s="8">
        <v>5</v>
      </c>
      <c r="D104" s="8">
        <v>0</v>
      </c>
      <c r="E104" s="8" t="s">
        <v>105</v>
      </c>
    </row>
    <row r="105" spans="1:5" x14ac:dyDescent="0.25">
      <c r="A105" s="13">
        <v>45939</v>
      </c>
      <c r="B105" s="7">
        <v>2</v>
      </c>
      <c r="C105" s="8">
        <v>1</v>
      </c>
      <c r="D105" s="8">
        <v>1</v>
      </c>
      <c r="E105" s="8" t="s">
        <v>105</v>
      </c>
    </row>
    <row r="106" spans="1:5" x14ac:dyDescent="0.25">
      <c r="A106" s="13">
        <v>45939</v>
      </c>
      <c r="B106" s="7">
        <v>3</v>
      </c>
      <c r="C106" s="8">
        <v>2</v>
      </c>
      <c r="D106" s="8">
        <v>1</v>
      </c>
      <c r="E106" s="8" t="s">
        <v>105</v>
      </c>
    </row>
    <row r="107" spans="1:5" x14ac:dyDescent="0.25">
      <c r="A107" s="13">
        <v>45942</v>
      </c>
      <c r="B107" s="7">
        <v>1</v>
      </c>
      <c r="C107" s="8">
        <v>5</v>
      </c>
      <c r="D107" s="8">
        <v>1</v>
      </c>
      <c r="E107" s="8" t="s">
        <v>105</v>
      </c>
    </row>
    <row r="108" spans="1:5" x14ac:dyDescent="0.25">
      <c r="A108" s="13">
        <v>45942</v>
      </c>
      <c r="B108" s="7">
        <v>2</v>
      </c>
      <c r="C108" s="8">
        <v>1</v>
      </c>
      <c r="D108" s="8">
        <v>1</v>
      </c>
      <c r="E108" s="8" t="s">
        <v>105</v>
      </c>
    </row>
    <row r="109" spans="1:5" x14ac:dyDescent="0.25">
      <c r="A109" s="13">
        <v>45942</v>
      </c>
      <c r="B109" s="7">
        <v>3</v>
      </c>
      <c r="C109" s="8">
        <v>4</v>
      </c>
      <c r="D109" s="8">
        <v>1</v>
      </c>
      <c r="E109" s="8" t="s">
        <v>105</v>
      </c>
    </row>
    <row r="110" spans="1:5" x14ac:dyDescent="0.25">
      <c r="A110" s="13">
        <v>45949</v>
      </c>
      <c r="B110" s="7">
        <v>1</v>
      </c>
      <c r="C110" s="8">
        <v>5</v>
      </c>
      <c r="D110" s="8">
        <v>0</v>
      </c>
      <c r="E110" s="8" t="s">
        <v>105</v>
      </c>
    </row>
    <row r="111" spans="1:5" x14ac:dyDescent="0.25">
      <c r="A111" s="13">
        <v>45949</v>
      </c>
      <c r="B111" s="7">
        <v>2</v>
      </c>
      <c r="C111" s="8">
        <v>9</v>
      </c>
      <c r="D111" s="8">
        <v>0</v>
      </c>
      <c r="E111" s="8" t="s">
        <v>105</v>
      </c>
    </row>
    <row r="112" spans="1:5" x14ac:dyDescent="0.25">
      <c r="A112" s="13">
        <v>45956</v>
      </c>
      <c r="B112" s="7">
        <v>1</v>
      </c>
      <c r="C112" s="8">
        <v>7</v>
      </c>
      <c r="D112" s="8">
        <v>0</v>
      </c>
      <c r="E112" s="8" t="s">
        <v>105</v>
      </c>
    </row>
    <row r="113" spans="1:5" x14ac:dyDescent="0.25">
      <c r="A113" s="13">
        <v>45956</v>
      </c>
      <c r="B113" s="7">
        <v>2</v>
      </c>
      <c r="C113" s="8">
        <v>4</v>
      </c>
      <c r="D113" s="8">
        <v>0</v>
      </c>
      <c r="E113" s="8" t="s">
        <v>105</v>
      </c>
    </row>
  </sheetData>
  <dataValidations count="1">
    <dataValidation type="list" allowBlank="1" showInputMessage="1" showErrorMessage="1" sqref="B2:B11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2025-10-26T14:10:37Z</dcterms:modified>
</cp:coreProperties>
</file>