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risv/GitHub/MRS-ThesisMaterial/Literature Review/3 Graphs data/"/>
    </mc:Choice>
  </mc:AlternateContent>
  <xr:revisionPtr revIDLastSave="0" documentId="13_ncr:1_{C9CF8066-F298-E144-9797-F5703FC7D677}" xr6:coauthVersionLast="47" xr6:coauthVersionMax="47" xr10:uidLastSave="{00000000-0000-0000-0000-000000000000}"/>
  <bookViews>
    <workbookView xWindow="0" yWindow="0" windowWidth="22220" windowHeight="18000" xr2:uid="{50919310-6A47-D04D-AE2F-79A6E32E45BA}"/>
  </bookViews>
  <sheets>
    <sheet name="Chart" sheetId="9" r:id="rId1"/>
    <sheet name="Sheet1" sheetId="8" r:id="rId2"/>
    <sheet name="Sheet3" sheetId="11" r:id="rId3"/>
    <sheet name="Getting Citations" sheetId="10" r:id="rId4"/>
  </sheets>
  <definedNames>
    <definedName name="_xlnm._FilterDatabase" localSheetId="3" hidden="1">'Getting Citations'!$E$1:$G$74</definedName>
    <definedName name="_xlnm._FilterDatabase" localSheetId="1" hidden="1">Sheet1!$A$1:$K$74</definedName>
    <definedName name="_xlnm._FilterDatabase" localSheetId="2" hidden="1">Sheet3!$A$1:$K$74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4" i="11" l="1"/>
  <c r="J74" i="11"/>
  <c r="I74" i="11"/>
  <c r="K73" i="11"/>
  <c r="J73" i="11"/>
  <c r="I73" i="11"/>
  <c r="K72" i="11"/>
  <c r="J72" i="11"/>
  <c r="I72" i="11"/>
  <c r="K71" i="11"/>
  <c r="J71" i="11"/>
  <c r="I71" i="11"/>
  <c r="K70" i="11"/>
  <c r="J70" i="11"/>
  <c r="I70" i="11"/>
  <c r="K69" i="11"/>
  <c r="J69" i="11"/>
  <c r="I69" i="11"/>
  <c r="K68" i="11"/>
  <c r="J68" i="11"/>
  <c r="I68" i="11"/>
  <c r="K67" i="11"/>
  <c r="J67" i="11"/>
  <c r="I67" i="11"/>
  <c r="K66" i="11"/>
  <c r="J66" i="11"/>
  <c r="I66" i="11"/>
  <c r="K65" i="11"/>
  <c r="J65" i="11"/>
  <c r="I65" i="11"/>
  <c r="K64" i="11"/>
  <c r="J64" i="11"/>
  <c r="I64" i="11"/>
  <c r="K63" i="11"/>
  <c r="J63" i="11"/>
  <c r="I63" i="11"/>
  <c r="J62" i="11"/>
  <c r="I62" i="11"/>
  <c r="K61" i="11"/>
  <c r="J61" i="11"/>
  <c r="I61" i="11"/>
  <c r="K60" i="11"/>
  <c r="J60" i="11"/>
  <c r="I60" i="11"/>
  <c r="K59" i="11"/>
  <c r="J59" i="11"/>
  <c r="I59" i="11"/>
  <c r="K58" i="11"/>
  <c r="J58" i="11"/>
  <c r="I58" i="11"/>
  <c r="K57" i="11"/>
  <c r="J57" i="11"/>
  <c r="I57" i="11"/>
  <c r="K56" i="11"/>
  <c r="J56" i="11"/>
  <c r="I56" i="11"/>
  <c r="K55" i="11"/>
  <c r="J55" i="11"/>
  <c r="I55" i="11"/>
  <c r="K54" i="11"/>
  <c r="J54" i="11"/>
  <c r="I54" i="11"/>
  <c r="K53" i="11"/>
  <c r="J53" i="11"/>
  <c r="I53" i="11"/>
  <c r="I52" i="11"/>
  <c r="K51" i="11"/>
  <c r="J51" i="11"/>
  <c r="I51" i="11"/>
  <c r="K50" i="11"/>
  <c r="J50" i="11"/>
  <c r="I50" i="11"/>
  <c r="K49" i="11"/>
  <c r="J49" i="11"/>
  <c r="I49" i="11"/>
  <c r="K48" i="11"/>
  <c r="J48" i="11"/>
  <c r="I48" i="11"/>
  <c r="K47" i="11"/>
  <c r="J47" i="11"/>
  <c r="I47" i="11"/>
  <c r="K46" i="11"/>
  <c r="J46" i="11"/>
  <c r="I46" i="11"/>
  <c r="K45" i="11"/>
  <c r="I45" i="11"/>
  <c r="K44" i="11"/>
  <c r="J44" i="11"/>
  <c r="I44" i="11"/>
  <c r="K43" i="11"/>
  <c r="J43" i="11"/>
  <c r="I43" i="11"/>
  <c r="K42" i="11"/>
  <c r="J42" i="11"/>
  <c r="I42" i="11"/>
  <c r="K41" i="11"/>
  <c r="J41" i="11"/>
  <c r="I41" i="11"/>
  <c r="K40" i="11"/>
  <c r="J40" i="11"/>
  <c r="I40" i="11"/>
  <c r="K39" i="11"/>
  <c r="J39" i="11"/>
  <c r="I39" i="11"/>
  <c r="I38" i="11"/>
  <c r="K37" i="11"/>
  <c r="I37" i="11"/>
  <c r="K36" i="11"/>
  <c r="J36" i="11"/>
  <c r="I36" i="11"/>
  <c r="I35" i="11"/>
  <c r="I34" i="11"/>
  <c r="J33" i="11"/>
  <c r="I33" i="11"/>
  <c r="K32" i="11"/>
  <c r="J32" i="11"/>
  <c r="I32" i="11"/>
  <c r="K31" i="11"/>
  <c r="I31" i="11"/>
  <c r="K30" i="11"/>
  <c r="J30" i="11"/>
  <c r="I30" i="11"/>
  <c r="K29" i="11"/>
  <c r="J29" i="11"/>
  <c r="I29" i="11"/>
  <c r="K28" i="11"/>
  <c r="J28" i="11"/>
  <c r="I28" i="11"/>
  <c r="K27" i="11"/>
  <c r="J27" i="11"/>
  <c r="I27" i="11"/>
  <c r="K26" i="11"/>
  <c r="J26" i="11"/>
  <c r="I26" i="11"/>
  <c r="K25" i="11"/>
  <c r="J25" i="11"/>
  <c r="I25" i="11"/>
  <c r="K24" i="11"/>
  <c r="J24" i="11"/>
  <c r="I24" i="11"/>
  <c r="K23" i="11"/>
  <c r="J23" i="11"/>
  <c r="I23" i="11"/>
  <c r="I22" i="11"/>
  <c r="K21" i="11"/>
  <c r="J21" i="11"/>
  <c r="I21" i="11"/>
  <c r="I20" i="11"/>
  <c r="I19" i="11"/>
  <c r="I18" i="11"/>
  <c r="I17" i="11"/>
  <c r="K16" i="11"/>
  <c r="J16" i="11"/>
  <c r="I16" i="11"/>
  <c r="I15" i="11"/>
  <c r="J14" i="11"/>
  <c r="I14" i="11"/>
  <c r="K13" i="11"/>
  <c r="J13" i="11"/>
  <c r="I13" i="11"/>
  <c r="K12" i="11"/>
  <c r="J12" i="11"/>
  <c r="I12" i="11"/>
  <c r="K11" i="11"/>
  <c r="J11" i="11"/>
  <c r="I11" i="11"/>
  <c r="K10" i="11"/>
  <c r="I10" i="11"/>
  <c r="K9" i="11"/>
  <c r="J9" i="11"/>
  <c r="I9" i="11"/>
  <c r="K8" i="11"/>
  <c r="J8" i="11"/>
  <c r="I8" i="11"/>
  <c r="K7" i="11"/>
  <c r="J7" i="11"/>
  <c r="I7" i="11"/>
  <c r="K6" i="11"/>
  <c r="J6" i="11"/>
  <c r="I6" i="11"/>
  <c r="J5" i="11"/>
  <c r="I5" i="11"/>
  <c r="K4" i="11"/>
  <c r="I4" i="11"/>
  <c r="K3" i="11"/>
  <c r="I3" i="11"/>
  <c r="K2" i="11"/>
  <c r="J2" i="11"/>
  <c r="I2" i="11"/>
  <c r="K37" i="8"/>
  <c r="K31" i="8"/>
  <c r="I47" i="8"/>
  <c r="J47" i="8"/>
  <c r="I15" i="8"/>
  <c r="J73" i="8"/>
  <c r="K73" i="8"/>
  <c r="K74" i="8"/>
  <c r="J74" i="8"/>
  <c r="V3" i="10"/>
  <c r="V4" i="10" s="1"/>
  <c r="V5" i="10" s="1"/>
  <c r="V6" i="10" s="1"/>
  <c r="V7" i="10" s="1"/>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U3" i="10"/>
  <c r="U4" i="10" s="1"/>
  <c r="U5" i="10" s="1"/>
  <c r="U6" i="10" s="1"/>
  <c r="U7" i="10" s="1"/>
  <c r="U8" i="10" s="1"/>
  <c r="U9" i="10" s="1"/>
  <c r="U10" i="10" s="1"/>
  <c r="U11" i="10" s="1"/>
  <c r="U12" i="10" s="1"/>
  <c r="U13" i="10" s="1"/>
  <c r="U14" i="10" s="1"/>
  <c r="U15" i="10" s="1"/>
  <c r="U16" i="10" s="1"/>
  <c r="U17" i="10" s="1"/>
  <c r="U18" i="10" s="1"/>
  <c r="U19" i="10" s="1"/>
  <c r="U20" i="10" s="1"/>
  <c r="U21" i="10" s="1"/>
  <c r="U22" i="10" s="1"/>
  <c r="U23" i="10" s="1"/>
  <c r="U24" i="10" s="1"/>
  <c r="U25" i="10" s="1"/>
  <c r="U26" i="10" s="1"/>
  <c r="U27" i="10" s="1"/>
  <c r="U28" i="10" s="1"/>
  <c r="U29" i="10" s="1"/>
  <c r="U30" i="10" s="1"/>
  <c r="U31" i="10" s="1"/>
  <c r="U32" i="10" s="1"/>
  <c r="U33" i="10" s="1"/>
  <c r="U34" i="10" s="1"/>
  <c r="U35" i="10" s="1"/>
  <c r="U36" i="10" s="1"/>
  <c r="U37" i="10" s="1"/>
  <c r="T3" i="10"/>
  <c r="T4" i="10" s="1"/>
  <c r="T5" i="10" s="1"/>
  <c r="T6" i="10" s="1"/>
  <c r="T7" i="10" s="1"/>
  <c r="T8" i="10" s="1"/>
  <c r="T9" i="10" s="1"/>
  <c r="T10" i="10" s="1"/>
  <c r="T11" i="10" s="1"/>
  <c r="T12" i="10" s="1"/>
  <c r="T13" i="10" s="1"/>
  <c r="T14" i="10" s="1"/>
  <c r="T15" i="10" s="1"/>
  <c r="T16" i="10" s="1"/>
  <c r="T17" i="10" s="1"/>
  <c r="T18" i="10" s="1"/>
  <c r="T19" i="10" s="1"/>
  <c r="T20" i="10" s="1"/>
  <c r="T21" i="10" s="1"/>
  <c r="T22" i="10" s="1"/>
  <c r="T23" i="10" s="1"/>
  <c r="T24" i="10" s="1"/>
  <c r="T25" i="10" s="1"/>
  <c r="T26" i="10" s="1"/>
  <c r="T27" i="10" s="1"/>
  <c r="T28" i="10" s="1"/>
  <c r="T29" i="10" s="1"/>
  <c r="T30" i="10" s="1"/>
  <c r="T31" i="10" s="1"/>
  <c r="T32" i="10" s="1"/>
  <c r="T33" i="10" s="1"/>
  <c r="T34" i="10" s="1"/>
  <c r="T35" i="10" s="1"/>
  <c r="T36" i="10" s="1"/>
  <c r="T37" i="10" s="1"/>
  <c r="I3" i="8"/>
  <c r="K3" i="8"/>
  <c r="I4" i="8"/>
  <c r="K4" i="8"/>
  <c r="I5" i="8"/>
  <c r="J5" i="8"/>
  <c r="I6" i="8"/>
  <c r="J6" i="8"/>
  <c r="K6" i="8"/>
  <c r="I7" i="8"/>
  <c r="J7" i="8"/>
  <c r="K7" i="8"/>
  <c r="I8" i="8"/>
  <c r="J8" i="8"/>
  <c r="K8" i="8"/>
  <c r="I9" i="8"/>
  <c r="J9" i="8"/>
  <c r="K9" i="8"/>
  <c r="I10" i="8"/>
  <c r="K10" i="8"/>
  <c r="I11" i="8"/>
  <c r="J11" i="8"/>
  <c r="K11" i="8"/>
  <c r="I12" i="8"/>
  <c r="J12" i="8"/>
  <c r="K12" i="8"/>
  <c r="I13" i="8"/>
  <c r="J13" i="8"/>
  <c r="K13" i="8"/>
  <c r="I14" i="8"/>
  <c r="J14" i="8"/>
  <c r="I16" i="8"/>
  <c r="J16" i="8"/>
  <c r="K16" i="8"/>
  <c r="I17" i="8"/>
  <c r="I18" i="8"/>
  <c r="I19" i="8"/>
  <c r="I20" i="8"/>
  <c r="I21" i="8"/>
  <c r="J21" i="8"/>
  <c r="K21" i="8"/>
  <c r="I22" i="8"/>
  <c r="I23" i="8"/>
  <c r="J23" i="8"/>
  <c r="K23" i="8"/>
  <c r="I24" i="8"/>
  <c r="J24" i="8"/>
  <c r="K24" i="8"/>
  <c r="I25" i="8"/>
  <c r="J25" i="8"/>
  <c r="K25" i="8"/>
  <c r="I26" i="8"/>
  <c r="J26" i="8"/>
  <c r="K26" i="8"/>
  <c r="I27" i="8"/>
  <c r="J27" i="8"/>
  <c r="K27" i="8"/>
  <c r="I28" i="8"/>
  <c r="J28" i="8"/>
  <c r="K28" i="8"/>
  <c r="I29" i="8"/>
  <c r="J29" i="8"/>
  <c r="K29" i="8"/>
  <c r="I30" i="8"/>
  <c r="J30" i="8"/>
  <c r="K30" i="8"/>
  <c r="I31" i="8"/>
  <c r="I32" i="8"/>
  <c r="J32" i="8"/>
  <c r="K32" i="8"/>
  <c r="I33" i="8"/>
  <c r="J33" i="8"/>
  <c r="I34" i="8"/>
  <c r="I35" i="8"/>
  <c r="I36" i="8"/>
  <c r="J36" i="8"/>
  <c r="K36" i="8"/>
  <c r="I37" i="8"/>
  <c r="I38" i="8"/>
  <c r="I39" i="8"/>
  <c r="J39" i="8"/>
  <c r="K39" i="8"/>
  <c r="I40" i="8"/>
  <c r="J40" i="8"/>
  <c r="K40" i="8"/>
  <c r="I41" i="8"/>
  <c r="J41" i="8"/>
  <c r="K41" i="8"/>
  <c r="I42" i="8"/>
  <c r="J42" i="8"/>
  <c r="K42" i="8"/>
  <c r="I43" i="8"/>
  <c r="J43" i="8"/>
  <c r="K43" i="8"/>
  <c r="I44" i="8"/>
  <c r="J44" i="8"/>
  <c r="K44" i="8"/>
  <c r="I45" i="8"/>
  <c r="K45" i="8"/>
  <c r="I46" i="8"/>
  <c r="J46" i="8"/>
  <c r="K46" i="8"/>
  <c r="K47" i="8"/>
  <c r="I48" i="8"/>
  <c r="J48" i="8"/>
  <c r="K48" i="8"/>
  <c r="I49" i="8"/>
  <c r="J49" i="8"/>
  <c r="K49" i="8"/>
  <c r="I50" i="8"/>
  <c r="J50" i="8"/>
  <c r="K50" i="8"/>
  <c r="I51" i="8"/>
  <c r="J51" i="8"/>
  <c r="K51" i="8"/>
  <c r="I52" i="8"/>
  <c r="I53" i="8"/>
  <c r="J53" i="8"/>
  <c r="K53" i="8"/>
  <c r="I54" i="8"/>
  <c r="J54" i="8"/>
  <c r="K54" i="8"/>
  <c r="I55" i="8"/>
  <c r="J55" i="8"/>
  <c r="K55" i="8"/>
  <c r="I56" i="8"/>
  <c r="J56" i="8"/>
  <c r="K56" i="8"/>
  <c r="I57" i="8"/>
  <c r="J57" i="8"/>
  <c r="K57" i="8"/>
  <c r="I58" i="8"/>
  <c r="J58" i="8"/>
  <c r="K58" i="8"/>
  <c r="I59" i="8"/>
  <c r="J59" i="8"/>
  <c r="K59" i="8"/>
  <c r="I60" i="8"/>
  <c r="J60" i="8"/>
  <c r="K60" i="8"/>
  <c r="I61" i="8"/>
  <c r="J61" i="8"/>
  <c r="K61" i="8"/>
  <c r="I62" i="8"/>
  <c r="J62" i="8"/>
  <c r="I63" i="8"/>
  <c r="J63" i="8"/>
  <c r="K63" i="8"/>
  <c r="I64" i="8"/>
  <c r="J64" i="8"/>
  <c r="K64" i="8"/>
  <c r="I65" i="8"/>
  <c r="J65" i="8"/>
  <c r="K65" i="8"/>
  <c r="I66" i="8"/>
  <c r="J66" i="8"/>
  <c r="K66" i="8"/>
  <c r="I67" i="8"/>
  <c r="J67" i="8"/>
  <c r="K67" i="8"/>
  <c r="I68" i="8"/>
  <c r="J68" i="8"/>
  <c r="K68" i="8"/>
  <c r="I69" i="8"/>
  <c r="J69" i="8"/>
  <c r="K69" i="8"/>
  <c r="I70" i="8"/>
  <c r="J70" i="8"/>
  <c r="K70" i="8"/>
  <c r="I71" i="8"/>
  <c r="J71" i="8"/>
  <c r="K71" i="8"/>
  <c r="I72" i="8"/>
  <c r="J72" i="8"/>
  <c r="K72" i="8"/>
  <c r="I73" i="8"/>
  <c r="I74" i="8"/>
  <c r="J2" i="8"/>
  <c r="K2" i="8"/>
  <c r="I2" i="8"/>
  <c r="Q2" i="11" l="1"/>
  <c r="Q5" i="11"/>
  <c r="Q7" i="11"/>
  <c r="Q3" i="11"/>
  <c r="Q8" i="11"/>
  <c r="Q4" i="11"/>
  <c r="Q6" i="11"/>
  <c r="D9" i="9"/>
  <c r="D7" i="9"/>
  <c r="Q2" i="8"/>
  <c r="Q7" i="8"/>
  <c r="Q3" i="8"/>
  <c r="D8" i="9"/>
  <c r="D11" i="9"/>
  <c r="Q6" i="8"/>
  <c r="Q8" i="8"/>
  <c r="D5" i="9"/>
  <c r="D6" i="9"/>
  <c r="Q5" i="8"/>
  <c r="D10" i="9"/>
  <c r="Q4" i="8"/>
  <c r="D2" i="9"/>
  <c r="D4" i="9"/>
  <c r="D3" i="9"/>
  <c r="G2" i="9" l="1"/>
  <c r="E5" i="9" s="1"/>
  <c r="E4" i="9" l="1"/>
  <c r="E8" i="9"/>
  <c r="E7" i="9"/>
  <c r="E2" i="9"/>
  <c r="E9" i="9"/>
  <c r="E11" i="9"/>
  <c r="E6" i="9"/>
  <c r="E10" i="9"/>
  <c r="E3" i="9"/>
</calcChain>
</file>

<file path=xl/sharedStrings.xml><?xml version="1.0" encoding="utf-8"?>
<sst xmlns="http://schemas.openxmlformats.org/spreadsheetml/2006/main" count="1145" uniqueCount="233">
  <si>
    <t>Bibitex</t>
  </si>
  <si>
    <t>Title</t>
  </si>
  <si>
    <t>messeri2022dynamic</t>
  </si>
  <si>
    <t>A Dynamic Task Allocation Strategy to Mitigate the Human Physical Fatigue in Collaborative Robotics</t>
  </si>
  <si>
    <t>xu2022framework</t>
  </si>
  <si>
    <t>A Framework to Co-Optimize Robot Exploration and Task Planning in Unknown Environments</t>
  </si>
  <si>
    <t>seraj2021hierarchical</t>
  </si>
  <si>
    <t>A Hierarchical Coordination Framework for Joint Perception-Action Tasks in Composite Robot Teams</t>
  </si>
  <si>
    <t>mayya2022adaptive</t>
  </si>
  <si>
    <t>Adaptive and Risk-Aware Target Tracking for Robot Teams With Heterogeneous Sensors</t>
  </si>
  <si>
    <t>mattamala2022efficient</t>
  </si>
  <si>
    <t>An Efficient Locally Reactive Controller for Safe Navigation in Visual Teach and Repeat Missions</t>
  </si>
  <si>
    <t>fang2022automated</t>
  </si>
  <si>
    <t>Automated Task Updates of Temporal Logic Specifications for Heterogeneous Robots</t>
  </si>
  <si>
    <t>reister2022combining</t>
  </si>
  <si>
    <t>Combining Navigation and Manipulation Costs for Time-Efficient Robot Placement in Mobile Manipulation Tasks</t>
  </si>
  <si>
    <t>wang2022consensus</t>
  </si>
  <si>
    <t>Consensus-Based Decentralized Task Allocation for Multi-Agent Systems and Simultaneous Multi-Agent Tasks</t>
  </si>
  <si>
    <t>alirezazadeh2022dynamic</t>
  </si>
  <si>
    <t>Dynamic Task Scheduling for Human-Robot Collaboration</t>
  </si>
  <si>
    <t>gundana2022event</t>
  </si>
  <si>
    <t>Event-Based Signal Temporal Logic Tasks: Execution and Feedback in Complex Environments</t>
  </si>
  <si>
    <t>menghi2022mission</t>
  </si>
  <si>
    <t>Mission Specification Patterns for Mobile Robots: Providing Support for Quantitative Properties</t>
  </si>
  <si>
    <t>leahy2021scalable</t>
  </si>
  <si>
    <t>Scalable and Robust Algorithms for Task-Based Coordination From High-Level Specifications (ScRATCHeS)</t>
  </si>
  <si>
    <t>vazquez2022scheduling</t>
  </si>
  <si>
    <t>Scheduling of Missions with Constrained Tasks for Heterogeneous Robot Systems</t>
  </si>
  <si>
    <t>pupa2021safety</t>
  </si>
  <si>
    <t>A Safety-Aware Architecture for Task Scheduling and Execution for Human-Robot Collaboration</t>
  </si>
  <si>
    <t>dos2021anytime</t>
  </si>
  <si>
    <t>Anytime Fault-tolerant Adaptive Routing for Multi-Robot Teams</t>
  </si>
  <si>
    <t>chen2021decentralized</t>
  </si>
  <si>
    <t>Decentralized Task and Path Planning for Multi-Robot Systems</t>
  </si>
  <si>
    <t>gundana2021event</t>
  </si>
  <si>
    <t>Event-Based Signal Temporal Logic Synthesis for Single and Multi-Robot Tasks</t>
  </si>
  <si>
    <t>liu2021integrated</t>
  </si>
  <si>
    <t>Integrated task allocation and path coordination for large-scale robot networks with uncertainties</t>
  </si>
  <si>
    <t>park2021multi</t>
  </si>
  <si>
    <t>Multi-Robot Task Allocation Games in Dynamically Changing Environments</t>
  </si>
  <si>
    <t>forte2021online</t>
  </si>
  <si>
    <t>Online Task Assignment and Coordination in Multi-Robot Fleets</t>
  </si>
  <si>
    <t>mayya2021resilient</t>
  </si>
  <si>
    <t>Resilient Task Allocation in Heterogeneous Multi-Robot Systems</t>
  </si>
  <si>
    <t>askarpour2021robomax</t>
  </si>
  <si>
    <t>RoboMAX: Robotic Mission Adaptation eXemplars</t>
  </si>
  <si>
    <t>emam2020adaptive</t>
  </si>
  <si>
    <t>Adaptive Task Allocation for Heterogeneous Multi-Robot Teams with Evolving and Unknown Robot Capabilities</t>
  </si>
  <si>
    <t>otte2020auctions</t>
  </si>
  <si>
    <t>Auctions for multi-robot task allocation in communication limited environments</t>
  </si>
  <si>
    <t>garcia2020promise</t>
  </si>
  <si>
    <t>PROMISE: high-level mission specification for multiple robots</t>
  </si>
  <si>
    <t>nam2019robots</t>
  </si>
  <si>
    <t>Robots in the Huddle: Upfront Computation to Reduce Global Communication at Run Time in Multirobot Task Allocation</t>
  </si>
  <si>
    <t>hong2020software</t>
  </si>
  <si>
    <t>Software Development Framework for Cooperating Robots with High-level Mission Specification</t>
  </si>
  <si>
    <t>schuster2020arches</t>
  </si>
  <si>
    <t>The ARCHES Space-Analogue Demonstration Mission: Towards Heterogeneous Teams of Autonomous Robots for Collaborative Scientific Sampling in Planetary Exploration</t>
  </si>
  <si>
    <t>tereshchuk2019efficient</t>
  </si>
  <si>
    <t>An Efficient Scheduling Algorithm for Multi-Robot Task Allocation in Assembling Aircraft Structures</t>
  </si>
  <si>
    <t>jiang2019task</t>
  </si>
  <si>
    <t>Task-Motion Planning with Reinforcement Learning for Adaptable Mobile Service Robots</t>
  </si>
  <si>
    <t>tsiogkas2018evolutionary</t>
  </si>
  <si>
    <t>An Evolutionary Algorithm for Online, Resource-Constrained, Multivehicle Sensing Mission Planning</t>
  </si>
  <si>
    <t>jang2018anonymous</t>
  </si>
  <si>
    <t>Anonymous Hedonic Game for Task Allocation in a Large-Scale Multiple Agent System</t>
  </si>
  <si>
    <t>gombolay2018fast</t>
  </si>
  <si>
    <t>Fast Scheduling of Robot Teams Performing Tasks With Temporospatial Constraints</t>
  </si>
  <si>
    <t>garrett2018ffrob</t>
  </si>
  <si>
    <t>FFRob: Leveraging symbolic planning for efficient task and motion planning</t>
  </si>
  <si>
    <t>menghi2018multi</t>
  </si>
  <si>
    <t>Multi-robot LTL planning under uncertainty</t>
  </si>
  <si>
    <t>vazquez2021scheduling</t>
  </si>
  <si>
    <t>Scheduling multi-robot missions with joint tasks and heterogeneous robot teams</t>
  </si>
  <si>
    <t>lian2021benchmarking</t>
  </si>
  <si>
    <t>Benchmarking Off-The-Shelf Solutions to Robotic Assembly Tasks</t>
  </si>
  <si>
    <t>palmer2018modelling</t>
  </si>
  <si>
    <t>Modelling Resource Contention in Multi-Robot Task Allocation Problems with Uncertain Timing</t>
  </si>
  <si>
    <t>-</t>
  </si>
  <si>
    <t>Transfer-robot task scheduling in job shop</t>
  </si>
  <si>
    <t>ham2021transfer</t>
  </si>
  <si>
    <t>On a shared human-robot task scheduling and online re-scheduling</t>
  </si>
  <si>
    <t>nikolakis2018shared</t>
  </si>
  <si>
    <t>Software architecture and task plan co-adaptation for mobile service robots</t>
  </si>
  <si>
    <t>camara2020software</t>
  </si>
  <si>
    <t>Automated Scheduling of Multi-Robot System Missions: An Architectural Perspective</t>
  </si>
  <si>
    <t>vazquez2021automated</t>
  </si>
  <si>
    <t>X</t>
  </si>
  <si>
    <t>Distributed motion coordination for multirobot systems under LTL specifications</t>
  </si>
  <si>
    <t>yu2021distributed</t>
  </si>
  <si>
    <t>vTSL - A Formally Verifiable DSL for Specifying Robot Tasks</t>
  </si>
  <si>
    <t>heinzemann2018vtsl</t>
  </si>
  <si>
    <t>Simultaneous task allocation and planning for temporal logic goals in heterogeneous multi-robot systems</t>
  </si>
  <si>
    <t>schillinger2018simultaneous</t>
  </si>
  <si>
    <t>CommonLang: A DSL for Defining Robot Tasks</t>
  </si>
  <si>
    <t>rutle2018commonlang</t>
  </si>
  <si>
    <t>An incremental constraint-based framework for task and motion planning</t>
  </si>
  <si>
    <t>dantam2018incremental</t>
  </si>
  <si>
    <t>PsALM: specification of dependable robotic missions</t>
  </si>
  <si>
    <t>menghi2019psalm</t>
  </si>
  <si>
    <t>Continuous Task Transition Approach for Robot Controller Based on Hierarchical Quadratic Programming</t>
  </si>
  <si>
    <t>kim2019continuous</t>
  </si>
  <si>
    <t>A Multi-task Scheduling Algorithm for Cloud Robots</t>
  </si>
  <si>
    <t>wang2019multi</t>
  </si>
  <si>
    <t>A Heuristic for Task Allocation and Routing of Heterogeneous Robots while Minimizing Maximum Travel Cost</t>
  </si>
  <si>
    <t>bae2019heuristic</t>
  </si>
  <si>
    <t>A domain-specific language for the development of heterogeneous multi-robot systems</t>
  </si>
  <si>
    <t>losvik2019domain</t>
  </si>
  <si>
    <t>Simultaneous task allocation and motion scheduling for complex tasks executed by multiple robots</t>
  </si>
  <si>
    <t>behrens2020simultaneous</t>
  </si>
  <si>
    <t xml:space="preserve">Heuristically     Accelerated Dynamic Team Q-learning (HADTQL)  based  on   multi-agent   reinforcement   learning:
- dynamic  exploration  coefficient,
- improved   reward   function  </t>
  </si>
  <si>
    <t>Research on Multi-robot Task Allocation Algorithm Based on HADTQL</t>
  </si>
  <si>
    <t>zhang2020research</t>
  </si>
  <si>
    <t>Multiple already defined algorithms for auction-based task allocation 
TSP (traveller sales problem) and mixed integer pro-gramming solutions</t>
  </si>
  <si>
    <t>Task allocation - the allocation of each task to the robot that has the less possibility of violating its associated constraints</t>
  </si>
  <si>
    <t>Task Allocation in Multi-Robot Systems Based on the Suitability Level of the Individual Agents</t>
  </si>
  <si>
    <t>al2021task</t>
  </si>
  <si>
    <t>Specification Patterns for Robotic Missions</t>
  </si>
  <si>
    <t>menghi2019specification</t>
  </si>
  <si>
    <t>Multi-Robot Task Planning under Individual and Collaborative Temporal Logic Specifications</t>
  </si>
  <si>
    <t>bai2021multi</t>
  </si>
  <si>
    <t>Integrated Task Assignment and Path Planning for Capacitated Multi-Agent Pickup and Delivery</t>
  </si>
  <si>
    <t>chen2021integrated</t>
  </si>
  <si>
    <t>Human-Robot Task Allocation and Scheduling: Boeing 777 Case Study</t>
  </si>
  <si>
    <t>ham2021human</t>
  </si>
  <si>
    <t>Combining Multi-Robot Motion Planning and Goal Allocation using Roadmaps</t>
  </si>
  <si>
    <t>salvado2021combining</t>
  </si>
  <si>
    <t>Markov model into a factor graph formulation so that the task allocation can be decentrally solved using the max-sum algorithm. Each robot agent follows the optimal policy synthesized for the Markov model</t>
  </si>
  <si>
    <t>he task allocation is solved by representing the total pure reward as a factor graph and using the max-sum algorithm to decentrally solve for the optimal solution</t>
  </si>
  <si>
    <t>Automatic design of behavior trees =
searching over this grammar by means of a new generalization of MonteCarlo tree search (MCTS) for directed acyclic graphs (DAGs), MCDAGS
+
Simulated annealing (SA) to expedite the aggregation of the most functional subtrees.</t>
  </si>
  <si>
    <t>Behavior Tree Learning for Robotic Task Planning through Monte Carlo DAG Search over a Formal Grammar</t>
  </si>
  <si>
    <t>scheide2021behavior</t>
  </si>
  <si>
    <t>Heuristics that iteratativelly adapt the initial plans
uses path rewards</t>
  </si>
  <si>
    <t>Achieving Multitasking Robots in Multi-Robot Tasks</t>
  </si>
  <si>
    <t>smith2021achieving</t>
  </si>
  <si>
    <t xml:space="preserve">Minimum-Cost  Max-Flow  </t>
  </si>
  <si>
    <t>A Network-Flow Reduction for the Multi-Robot Goal Allocation and Motion Planning Problem</t>
  </si>
  <si>
    <t>salvado2021network</t>
  </si>
  <si>
    <t>Multi-Robot Task Allocation with Time Window and Ordering Constraints</t>
  </si>
  <si>
    <t>suslova2020multi</t>
  </si>
  <si>
    <t>Constraint solver</t>
  </si>
  <si>
    <t>mixed integer linear program (MILP), minimising travel time</t>
  </si>
  <si>
    <t>Learning Scalable Policies over Graphs for Multi-Robot Task Allocation using Capsule Attention Networks</t>
  </si>
  <si>
    <t>paull2022learning</t>
  </si>
  <si>
    <t>Heterogeneous Multi-Robot Task Scheduling Heuristics for Garment Mass Customization</t>
  </si>
  <si>
    <t>bezerra2022heterogeneous</t>
  </si>
  <si>
    <t>GRSTAPS: Graphically Recursive Simultaneous Task Allocation, Planning, and Scheduling</t>
  </si>
  <si>
    <t>messing2022grstaps</t>
  </si>
  <si>
    <t xml:space="preserve"> first  identify  the  group  of  tasks  that  shouldbe executed first based on the precedence order of tasks. Then use the quality metric(a numerical value that indicates which agent is better at completingthe  task)  to  determine  which  agent  should  be  assigned  each  ofthe tasks</t>
  </si>
  <si>
    <t>Distributed Mission Planning of Complex Tasks for Heterogeneous Multi-Robot Systems</t>
  </si>
  <si>
    <t>ferreira2022distributed</t>
  </si>
  <si>
    <t>Allocation of tasks to human, robot or HRI, or HRC, using multi-criteria decision-making/multi-objective metaheuristic (pheromone Ant Colony Optimization in the HUMANT algorithm)</t>
  </si>
  <si>
    <t>Collaborative robot task allocation on an assembly line using the decision support system</t>
  </si>
  <si>
    <t>gjeldum2022collaborative</t>
  </si>
  <si>
    <t>PDDL planning through actions + SCT (user commands and autonomous action modelled as an automaton) = planning with shared control</t>
  </si>
  <si>
    <t>CATs: Task Planning for Shared Control of Assistive Robots with Variable Autonomy</t>
  </si>
  <si>
    <t>bustamante2022cats</t>
  </si>
  <si>
    <t xml:space="preserve">heuristic, token-based, conflict resolution task allocation algorithm generates a near-optimal assignment for the new task </t>
  </si>
  <si>
    <t>An Efficient Approach for Solving Robotic Task Sequencing Problems Considering Spatial Constraint</t>
  </si>
  <si>
    <t>li2022efficient</t>
  </si>
  <si>
    <t>Adaptive Compliant Skill Learning for Contact-Rich Manipulation With Human in the Loop</t>
  </si>
  <si>
    <t>si2022adaptive</t>
  </si>
  <si>
    <t>A Resilient and Energy-Aware Task Allocation Framework for Heterogeneous Multirobot Systems</t>
  </si>
  <si>
    <t>notomista2021resilient</t>
  </si>
  <si>
    <t>high-level decision-making problem, namely, MA-POSMDP anddevelop a novel variant of SARSA called MA-SARTSA as ourlearning-based solution</t>
  </si>
  <si>
    <t>X (as part of the architecture, no specifics)</t>
  </si>
  <si>
    <t>PLANNING</t>
  </si>
  <si>
    <t>P</t>
  </si>
  <si>
    <t xml:space="preserve">  ALLOC</t>
  </si>
  <si>
    <t>A</t>
  </si>
  <si>
    <t>SCH</t>
  </si>
  <si>
    <t>None considered</t>
  </si>
  <si>
    <t>Total of papers considered:</t>
  </si>
  <si>
    <t>Stimate the human fatigue to allocate tasks to human or robot</t>
  </si>
  <si>
    <t>PDDL with subtasks to decide exploration vs persue a goal</t>
  </si>
  <si>
    <t>Consensus-based timetable  algorithm  (CBTA</t>
  </si>
  <si>
    <t xml:space="preserve">Heuristic task decomposition selection (evolutionary  computation)  to  allocate  tasks  and  generate schedules  for  the  set  of  chosen  decompositions
each robot uses estimated values for quality,duration,  and  cost  of  actions
modeling of the problem as a form of Multi-Depot VehicleRouting Problem (MDVRP) </t>
  </si>
  <si>
    <t>a control synthesis framework for Event-based STL specifications with disjunctions in a complex environment that leverages the robustsemantics of STL to find a robust execution,</t>
  </si>
  <si>
    <t>Graphically  RecursiveSimultaneous Task Allocation, Planning, and Scheduling (GRSTAPS) (proposed by them)
GRSTAPS interleaves task planning, task alloca-tion, scheduling, and motion planning, performing a multi-layer search while effectively sharing information among sys-tem  modules.</t>
  </si>
  <si>
    <t>set of heuristics that are able to schedule both the task work andtransportation of materials.</t>
  </si>
  <si>
    <t>The proposed CNN neural architecture, calledCapsule Attention-based Mechanism or CapAM acts as thepolicy network, and includes three main components: 1)encoder: a Capsule Network based node embedding model to represent each task as a learnable feature vector; 2) decoder: an attention-based model to facilitate a sequential output; and 3) context: that encodes the states of the mission and the robots</t>
  </si>
  <si>
    <t>PMC - probabilistic model checker</t>
  </si>
  <si>
    <t>Algorithm for Trajectory Planning ensuring safety by adapting velocity along the path</t>
  </si>
  <si>
    <t>Dynamic scheduler algorithm</t>
  </si>
  <si>
    <t>Algorithm proposed</t>
  </si>
  <si>
    <t>Multiple solutions are presented:
1) Mixed Integer Programming Algorithm 1 (for
FJSP/MRTA with temporal and spatial constraints)
2) Mixed Integer Programming Algorithm 2 (for
FJSP/MRTA with temporal and spatial constraints)
3) Constraint solver programming</t>
  </si>
  <si>
    <t xml:space="preserve">Partially coupled (handled together in the proposed approach):
- offline and online 
a) task planning, allocaition and scheduling candidates genearted
b) conflict resolution
c) conflict graph optimisation
d) task assignment
e) motitoring at real time
c) is done via quadratic assignment problem (QAP) which can be further transformed into a linear programming (LP) problem. </t>
  </si>
  <si>
    <t>The paper focuses on the MAPD problem, and solves it couples (allocation, planning and scheduling), rather than separate
marginal-cost assignment heuristic and a meta-heuristic improvement strategy based on Large Neighbourhood Search</t>
  </si>
  <si>
    <t>resilient task allocation algorithm is invoked to redistribute robots among tasks while taking into account their degraded capabilities.</t>
  </si>
  <si>
    <t xml:space="preserve">Auction based - 
1)  Auctioneer  is  chosen:  One  of  the  robots  is  chosen  tohave the role of the auctioneer.2)  Tasks are received from user: A mission (or set of tasks)are  sent  to  the  auctioneer  from  the  user  using  the  webinterface.3)  Auction  begins:  The  tasks  are  distributed  to  all  otherrobots.
4)  Bidding  begins:  Each  robot  goes  through  all  the  tasksto  check  whether  they  can  perform  the  task  and  thencalculates a bid on it using a cost function.5)  Auction  finished:  After  some  time  has  passed  the  auc-tioneer  distributes  the  tasks  to  available  robots  (i.e.,robots not currently performing any task).6)  Task  Execution  Starts:  Each  robot  starts  executing  itsallocated task </t>
  </si>
  <si>
    <r>
      <t xml:space="preserve">Solves this "Multiple Depot Heteroge-neous Traveling Salesman Problem (MDHTSP)" problem with a heuristic based on a primal-dualtechnique that solves for a case involving two robots whilefocusing on task </t>
    </r>
    <r>
      <rPr>
        <i/>
        <sz val="12"/>
        <color theme="1"/>
        <rFont val="Calibri"/>
        <family val="2"/>
        <scheme val="minor"/>
      </rPr>
      <t xml:space="preserve">allocation </t>
    </r>
    <r>
      <rPr>
        <sz val="12"/>
        <color rgb="FFFF0000"/>
        <rFont val="Calibri (Body)"/>
      </rPr>
      <t>(more like scheduling).</t>
    </r>
  </si>
  <si>
    <t>PWM algorithm based on Min-Min. 
The paper regards task priority as the most importantevaluation criterion for QoS [1]. First, the algorithm obtainsthe length and the priority requirements of tasks submitted tothe cloud robot [2]. Then obtains the makespan difference ofthe task according to the task length and the running speed ofthe computing nodes. The makespan difference and the taskexecution priority are combined to obtain the weight of eachtask. Finally, according to the weight assignment tasks, a betterallocation strategy based on the greedy algorithm</t>
  </si>
  <si>
    <t xml:space="preserve">Game theory - modeled as a coalition-formation gamewhere self-interest agents are willing to form coalitions to im-prove their own interests. </t>
  </si>
  <si>
    <t xml:space="preserve">Partially coupled (allocation is guided towards sequencing)
 task sequencer inspired byreal-time processor scheduling technique: priority policy earliest-deadline first (EDF)
We use this sequencer in conjunc-tion with a mixed-integer linear program MILP solver </t>
  </si>
  <si>
    <t>dynamic  programming  andcollision   check   caching.</t>
  </si>
  <si>
    <t>constrained optimal STAP</t>
  </si>
  <si>
    <t>Uses a constraint solver to get feasible allocations</t>
  </si>
  <si>
    <t>Uses probabilistic model checking to synthesise robot plans</t>
  </si>
  <si>
    <t>3 implemented solutions using OTS tools: 1) a position control baseline, 2) a hybrid motion/forcecontrol  method  (spiral  search),  and  3)  a  3D  vision-basedpose estimation method</t>
  </si>
  <si>
    <t>(use to count total)</t>
  </si>
  <si>
    <t>only planning</t>
  </si>
  <si>
    <t>only alloc</t>
  </si>
  <si>
    <t>only sched</t>
  </si>
  <si>
    <t>planning and alloc</t>
  </si>
  <si>
    <t>planning and sch</t>
  </si>
  <si>
    <t>alloc and sch</t>
  </si>
  <si>
    <t>all 3</t>
  </si>
  <si>
    <t>YES</t>
  </si>
  <si>
    <t>Planning:</t>
  </si>
  <si>
    <t>Alloc</t>
  </si>
  <si>
    <t>Sched</t>
  </si>
  <si>
    <t>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schillinger2018simultaneous,menghi2018multi,yu2021distributed,lian2021benchmarking</t>
  </si>
  <si>
    <t>Planning</t>
  </si>
  <si>
    <t>Navigation/motion planning</t>
  </si>
  <si>
    <t>patterns</t>
  </si>
  <si>
    <t>framework</t>
  </si>
  <si>
    <t>other</t>
  </si>
  <si>
    <t>language</t>
  </si>
  <si>
    <t>out of 73</t>
  </si>
  <si>
    <t>Allocation</t>
  </si>
  <si>
    <t>Scheduling</t>
  </si>
  <si>
    <t>Type</t>
  </si>
  <si>
    <t>References</t>
  </si>
  <si>
    <t>Filtered citations:</t>
  </si>
  <si>
    <t>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jang2018anonymous,gombolay2018fast,vazquez2021automated,vazquez2021scheduling</t>
  </si>
  <si>
    <t>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t>
  </si>
  <si>
    <t>Formulae to get citations</t>
  </si>
  <si>
    <t>Randomized Sensitivity analysis (SA) for optimal assignments.
Finding all Optimal Assignments and cost within the set of lnear boundaries
Partitioning of teams of robots: via elementary matrix operations
Incremenal communication</t>
  </si>
  <si>
    <t xml:space="preserve">Task  assignment  and  motion  planning  holistically
First, constructs  a multi-robot  roadmap  in  a  reduced configuration  space, accounting for  environment  connectivity  and  interference  cost between  robots occupying  the same  polygons
Multi-robot motion planner considering kinodynamic constraints
</t>
  </si>
  <si>
    <t>The problem consists in finding paths in the Weighted Transition System (the mobility and capability of each robot i is modeled as a weighted transition system), using the LTL robot formulae through model checking</t>
  </si>
  <si>
    <t>Partially coupled:
1) task assignment
2) motion planning
3) coordination
4) control</t>
  </si>
  <si>
    <t xml:space="preserve">Market/auction-based optimisation for scheduling </t>
  </si>
  <si>
    <t>Task 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</si>
</sst>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name val="Calibri"/>
      <family val="2"/>
      <scheme val="minor"/>
    </font>
    <font>
      <b/>
      <sz val="12"/>
      <name val="Calibri"/>
      <family val="2"/>
    </font>
    <font>
      <sz val="12"/>
      <name val="Calibri"/>
      <family val="2"/>
    </font>
    <font>
      <sz val="12"/>
      <color theme="1"/>
      <name val="Calibri"/>
      <family val="2"/>
    </font>
    <font>
      <b/>
      <sz val="10"/>
      <color theme="1"/>
      <name val="Calibri"/>
      <family val="2"/>
      <scheme val="minor"/>
    </font>
    <font>
      <i/>
      <sz val="12"/>
      <color theme="1"/>
      <name val="Calibri"/>
      <family val="2"/>
      <scheme val="minor"/>
    </font>
    <font>
      <sz val="12"/>
      <color rgb="FFFF0000"/>
      <name val="Calibri (Body)"/>
    </font>
    <font>
      <sz val="12"/>
      <color rgb="FF00000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s>
  <cellStyleXfs count="1">
    <xf numFmtId="0" fontId="0" fillId="0" borderId="0"/>
  </cellStyleXfs>
  <cellXfs count="73">
    <xf numFmtId="0" fontId="0" fillId="0" borderId="0" xfId="0"/>
    <xf numFmtId="0" fontId="0" fillId="2" borderId="1" xfId="0" applyFill="1" applyBorder="1" applyAlignment="1">
      <alignment wrapText="1"/>
    </xf>
    <xf numFmtId="0" fontId="0" fillId="0" borderId="1" xfId="0" applyBorder="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4" borderId="1" xfId="0" applyFill="1" applyBorder="1" applyAlignment="1">
      <alignment wrapText="1"/>
    </xf>
    <xf numFmtId="0" fontId="4" fillId="0" borderId="0" xfId="0" applyFont="1" applyAlignment="1">
      <alignment wrapText="1"/>
    </xf>
    <xf numFmtId="0" fontId="0" fillId="3" borderId="0" xfId="0" applyFill="1" applyAlignment="1">
      <alignment wrapText="1"/>
    </xf>
    <xf numFmtId="0" fontId="1" fillId="6" borderId="0" xfId="0" applyFont="1" applyFill="1" applyAlignment="1">
      <alignment horizontal="center" wrapText="1"/>
    </xf>
    <xf numFmtId="0" fontId="5" fillId="0" borderId="1" xfId="0" applyFont="1" applyBorder="1"/>
    <xf numFmtId="0" fontId="1" fillId="7" borderId="0" xfId="0" applyFont="1" applyFill="1" applyAlignment="1">
      <alignment horizontal="center" wrapText="1"/>
    </xf>
    <xf numFmtId="0" fontId="4" fillId="0" borderId="2" xfId="0" applyFont="1" applyBorder="1" applyAlignment="1">
      <alignment wrapText="1"/>
    </xf>
    <xf numFmtId="0" fontId="3" fillId="3" borderId="1" xfId="0" applyFont="1" applyFill="1" applyBorder="1" applyAlignment="1">
      <alignment horizontal="center" wrapText="1"/>
    </xf>
    <xf numFmtId="0" fontId="1" fillId="8" borderId="0" xfId="0" applyFont="1" applyFill="1" applyAlignment="1">
      <alignment horizontal="center" wrapText="1"/>
    </xf>
    <xf numFmtId="0" fontId="6" fillId="8" borderId="4" xfId="0" applyFont="1" applyFill="1" applyBorder="1" applyAlignment="1">
      <alignment horizontal="center" wrapText="1"/>
    </xf>
    <xf numFmtId="0" fontId="6" fillId="6" borderId="5" xfId="0" applyFont="1" applyFill="1" applyBorder="1" applyAlignment="1">
      <alignment horizontal="center" wrapText="1"/>
    </xf>
    <xf numFmtId="0" fontId="6" fillId="7" borderId="6" xfId="0" applyFont="1" applyFill="1" applyBorder="1" applyAlignment="1">
      <alignment horizont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6" borderId="0" xfId="0" applyFont="1" applyFill="1" applyAlignment="1">
      <alignment horizontal="right" wrapText="1"/>
    </xf>
    <xf numFmtId="10" fontId="0" fillId="0" borderId="0" xfId="0" applyNumberFormat="1"/>
    <xf numFmtId="0" fontId="1" fillId="7" borderId="0" xfId="0" applyFont="1" applyFill="1" applyAlignment="1">
      <alignment horizontal="right" wrapText="1"/>
    </xf>
    <xf numFmtId="0" fontId="1" fillId="2" borderId="0" xfId="0" applyFont="1" applyFill="1" applyAlignment="1">
      <alignment horizontal="right" wrapText="1"/>
    </xf>
    <xf numFmtId="0" fontId="1" fillId="0" borderId="0" xfId="0" applyFont="1" applyAlignment="1">
      <alignment horizontal="right"/>
    </xf>
    <xf numFmtId="0" fontId="0" fillId="0" borderId="0" xfId="0" applyAlignment="1">
      <alignment horizontal="left"/>
    </xf>
    <xf numFmtId="0" fontId="2" fillId="0" borderId="0" xfId="0" applyFont="1" applyAlignment="1">
      <alignment wrapText="1"/>
    </xf>
    <xf numFmtId="0" fontId="2" fillId="0" borderId="0" xfId="0" applyFont="1"/>
    <xf numFmtId="0" fontId="0" fillId="0" borderId="3" xfId="0" applyBorder="1"/>
    <xf numFmtId="0" fontId="3" fillId="3" borderId="2" xfId="0" applyFont="1" applyFill="1" applyBorder="1" applyAlignment="1">
      <alignment horizontal="center" wrapText="1"/>
    </xf>
    <xf numFmtId="0" fontId="0" fillId="5" borderId="1" xfId="0" applyFill="1" applyBorder="1" applyAlignment="1">
      <alignment horizontal="center" wrapText="1"/>
    </xf>
    <xf numFmtId="0" fontId="2" fillId="5" borderId="1" xfId="0" applyFont="1" applyFill="1" applyBorder="1" applyAlignment="1">
      <alignment wrapText="1"/>
    </xf>
    <xf numFmtId="0" fontId="0" fillId="2" borderId="1" xfId="0" applyFill="1" applyBorder="1" applyAlignment="1">
      <alignment horizontal="center" wrapText="1"/>
    </xf>
    <xf numFmtId="0" fontId="0" fillId="9" borderId="1" xfId="0" applyFill="1" applyBorder="1" applyAlignment="1">
      <alignment wrapText="1"/>
    </xf>
    <xf numFmtId="0" fontId="0" fillId="5" borderId="1" xfId="0" applyFill="1" applyBorder="1" applyAlignment="1">
      <alignment horizontal="center" wrapText="1"/>
    </xf>
    <xf numFmtId="0" fontId="2" fillId="5" borderId="1" xfId="0" applyFont="1" applyFill="1" applyBorder="1" applyAlignment="1">
      <alignment horizontal="center" wrapText="1"/>
    </xf>
    <xf numFmtId="0" fontId="0" fillId="2" borderId="1" xfId="0" applyFill="1" applyBorder="1" applyAlignment="1">
      <alignment horizontal="center" wrapText="1"/>
    </xf>
    <xf numFmtId="0" fontId="0" fillId="5" borderId="2" xfId="0" applyFill="1" applyBorder="1" applyAlignment="1">
      <alignment horizontal="center" wrapText="1"/>
    </xf>
    <xf numFmtId="0" fontId="0" fillId="5" borderId="12" xfId="0" applyFill="1" applyBorder="1" applyAlignment="1">
      <alignment horizontal="center" wrapText="1"/>
    </xf>
    <xf numFmtId="0" fontId="0" fillId="5" borderId="13" xfId="0" applyFill="1" applyBorder="1" applyAlignment="1">
      <alignment horizontal="center" wrapText="1"/>
    </xf>
    <xf numFmtId="0" fontId="0" fillId="0" borderId="2" xfId="0" applyBorder="1" applyAlignment="1">
      <alignment wrapText="1"/>
    </xf>
    <xf numFmtId="0" fontId="0" fillId="0" borderId="13" xfId="0" applyBorder="1" applyAlignment="1">
      <alignment wrapText="1"/>
    </xf>
    <xf numFmtId="0" fontId="0" fillId="4" borderId="2" xfId="0" applyFill="1" applyBorder="1" applyAlignment="1">
      <alignment wrapText="1"/>
    </xf>
    <xf numFmtId="0" fontId="0" fillId="4" borderId="13" xfId="0" applyFill="1" applyBorder="1" applyAlignment="1">
      <alignment wrapText="1"/>
    </xf>
    <xf numFmtId="0" fontId="0" fillId="0" borderId="4" xfId="0" applyBorder="1"/>
    <xf numFmtId="0" fontId="0" fillId="0" borderId="6" xfId="0" applyBorder="1"/>
    <xf numFmtId="0" fontId="0" fillId="0" borderId="8" xfId="0" applyBorder="1" applyAlignment="1">
      <alignment wrapText="1"/>
    </xf>
    <xf numFmtId="0" fontId="0" fillId="0" borderId="11" xfId="0" applyBorder="1" applyAlignment="1">
      <alignment wrapText="1"/>
    </xf>
    <xf numFmtId="0" fontId="0" fillId="0" borderId="0" xfId="0" applyAlignment="1">
      <alignment wrapText="1"/>
    </xf>
    <xf numFmtId="0" fontId="0" fillId="0" borderId="0" xfId="0" applyBorder="1"/>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7" xfId="0" applyBorder="1" applyAlignment="1">
      <alignment wrapText="1"/>
    </xf>
    <xf numFmtId="0" fontId="0" fillId="0" borderId="0" xfId="0" applyBorder="1" applyAlignment="1">
      <alignment wrapText="1"/>
    </xf>
    <xf numFmtId="0" fontId="0" fillId="0" borderId="14" xfId="0" applyBorder="1" applyAlignment="1">
      <alignment wrapText="1"/>
    </xf>
    <xf numFmtId="0" fontId="0" fillId="0" borderId="15" xfId="0" applyBorder="1" applyAlignment="1">
      <alignment wrapText="1"/>
    </xf>
    <xf numFmtId="0" fontId="9" fillId="0" borderId="14" xfId="0" applyFont="1" applyBorder="1" applyAlignment="1">
      <alignment wrapText="1"/>
    </xf>
    <xf numFmtId="0" fontId="5" fillId="0" borderId="1" xfId="0" applyFont="1" applyBorder="1" applyAlignment="1">
      <alignment wrapText="1"/>
    </xf>
    <xf numFmtId="0" fontId="5" fillId="0" borderId="15" xfId="0" applyFont="1" applyBorder="1" applyAlignment="1">
      <alignment wrapText="1"/>
    </xf>
    <xf numFmtId="0" fontId="5" fillId="0" borderId="0" xfId="0" applyFont="1" applyFill="1" applyBorder="1" applyAlignment="1">
      <alignment wrapText="1"/>
    </xf>
    <xf numFmtId="0" fontId="9" fillId="0" borderId="16" xfId="0" applyFont="1" applyBorder="1" applyAlignment="1">
      <alignment wrapText="1"/>
    </xf>
    <xf numFmtId="0" fontId="0" fillId="5" borderId="1" xfId="0" applyFill="1" applyBorder="1" applyAlignment="1"/>
    <xf numFmtId="0" fontId="0" fillId="5" borderId="20" xfId="0" applyFill="1" applyBorder="1" applyAlignment="1">
      <alignment wrapText="1"/>
    </xf>
    <xf numFmtId="0" fontId="0" fillId="2" borderId="20" xfId="0" applyFill="1" applyBorder="1" applyAlignment="1">
      <alignment wrapText="1"/>
    </xf>
    <xf numFmtId="0" fontId="0" fillId="10" borderId="0" xfId="0" applyFill="1"/>
    <xf numFmtId="0" fontId="4" fillId="5" borderId="2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2177602</xdr:colOff>
      <xdr:row>15</xdr:row>
      <xdr:rowOff>63498</xdr:rowOff>
    </xdr:from>
    <xdr:to>
      <xdr:col>7</xdr:col>
      <xdr:colOff>558800</xdr:colOff>
      <xdr:row>33</xdr:row>
      <xdr:rowOff>83816</xdr:rowOff>
    </xdr:to>
    <xdr:grpSp>
      <xdr:nvGrpSpPr>
        <xdr:cNvPr id="3" name="Group 2">
          <a:extLst>
            <a:ext uri="{FF2B5EF4-FFF2-40B4-BE49-F238E27FC236}">
              <a16:creationId xmlns:a16="http://schemas.microsoft.com/office/drawing/2014/main" id="{ACD884FA-E173-7748-B37E-CFF7F8AD7670}"/>
            </a:ext>
          </a:extLst>
        </xdr:cNvPr>
        <xdr:cNvGrpSpPr/>
      </xdr:nvGrpSpPr>
      <xdr:grpSpPr>
        <a:xfrm>
          <a:off x="3003102" y="3149598"/>
          <a:ext cx="4959798" cy="3677918"/>
          <a:chOff x="11037186" y="2690875"/>
          <a:chExt cx="4386430" cy="3271583"/>
        </a:xfrm>
      </xdr:grpSpPr>
      <xdr:grpSp>
        <xdr:nvGrpSpPr>
          <xdr:cNvPr id="4" name="Group 3">
            <a:extLst>
              <a:ext uri="{FF2B5EF4-FFF2-40B4-BE49-F238E27FC236}">
                <a16:creationId xmlns:a16="http://schemas.microsoft.com/office/drawing/2014/main" id="{6505B058-A287-5678-3D90-4ACCDB912E03}"/>
              </a:ext>
            </a:extLst>
          </xdr:cNvPr>
          <xdr:cNvGrpSpPr/>
        </xdr:nvGrpSpPr>
        <xdr:grpSpPr>
          <a:xfrm>
            <a:off x="11391386" y="2690875"/>
            <a:ext cx="3380781" cy="3271583"/>
            <a:chOff x="11356192" y="2640584"/>
            <a:chExt cx="3372044" cy="3211028"/>
          </a:xfrm>
        </xdr:grpSpPr>
        <xdr:sp macro="" textlink="">
          <xdr:nvSpPr>
            <xdr:cNvPr id="15" name="Oval 14">
              <a:extLst>
                <a:ext uri="{FF2B5EF4-FFF2-40B4-BE49-F238E27FC236}">
                  <a16:creationId xmlns:a16="http://schemas.microsoft.com/office/drawing/2014/main" id="{D54BFFC0-B544-DA4C-192D-A65A25B0DCFB}"/>
                </a:ext>
              </a:extLst>
            </xdr:cNvPr>
            <xdr:cNvSpPr/>
          </xdr:nvSpPr>
          <xdr:spPr>
            <a:xfrm>
              <a:off x="12053732" y="2640584"/>
              <a:ext cx="2674504" cy="2650428"/>
            </a:xfrm>
            <a:prstGeom prst="ellipse">
              <a:avLst/>
            </a:pr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Oval 15">
              <a:extLst>
                <a:ext uri="{FF2B5EF4-FFF2-40B4-BE49-F238E27FC236}">
                  <a16:creationId xmlns:a16="http://schemas.microsoft.com/office/drawing/2014/main" id="{8237D0DE-C78E-6ABC-9118-6CFD990C967F}"/>
                </a:ext>
              </a:extLst>
            </xdr:cNvPr>
            <xdr:cNvSpPr/>
          </xdr:nvSpPr>
          <xdr:spPr>
            <a:xfrm>
              <a:off x="11356192" y="3616310"/>
              <a:ext cx="2258487" cy="2235302"/>
            </a:xfrm>
            <a:prstGeom prst="ellipse">
              <a:avLst/>
            </a:prstGeom>
            <a:solidFill>
              <a:schemeClr val="accent6">
                <a:lumMod val="40000"/>
                <a:lumOff val="60000"/>
                <a:alpha val="29160"/>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Oval 16">
              <a:extLst>
                <a:ext uri="{FF2B5EF4-FFF2-40B4-BE49-F238E27FC236}">
                  <a16:creationId xmlns:a16="http://schemas.microsoft.com/office/drawing/2014/main" id="{4C9EABCD-1658-ACED-492C-BE2162A8FC39}"/>
                </a:ext>
              </a:extLst>
            </xdr:cNvPr>
            <xdr:cNvSpPr/>
          </xdr:nvSpPr>
          <xdr:spPr>
            <a:xfrm>
              <a:off x="12442860" y="3383469"/>
              <a:ext cx="2097167" cy="2077855"/>
            </a:xfrm>
            <a:prstGeom prst="ellipse">
              <a:avLst/>
            </a:prstGeom>
            <a:solidFill>
              <a:schemeClr val="tx2">
                <a:lumMod val="75000"/>
                <a:alpha val="15655"/>
              </a:schemeClr>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5" name="TextBox 4">
            <a:extLst>
              <a:ext uri="{FF2B5EF4-FFF2-40B4-BE49-F238E27FC236}">
                <a16:creationId xmlns:a16="http://schemas.microsoft.com/office/drawing/2014/main" id="{B379DC0C-8FE1-D7DB-0EE3-3800C12C01C6}"/>
              </a:ext>
            </a:extLst>
          </xdr:cNvPr>
          <xdr:cNvSpPr txBox="1"/>
        </xdr:nvSpPr>
        <xdr:spPr>
          <a:xfrm>
            <a:off x="11037186" y="3639817"/>
            <a:ext cx="1774467" cy="452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900"/>
              <a:t>Planning</a:t>
            </a:r>
          </a:p>
        </xdr:txBody>
      </xdr:sp>
      <xdr:sp macro="" textlink="">
        <xdr:nvSpPr>
          <xdr:cNvPr id="6" name="TextBox 5">
            <a:extLst>
              <a:ext uri="{FF2B5EF4-FFF2-40B4-BE49-F238E27FC236}">
                <a16:creationId xmlns:a16="http://schemas.microsoft.com/office/drawing/2014/main" id="{B76F324C-0154-B4DD-59C7-A87A5DFDA55D}"/>
              </a:ext>
            </a:extLst>
          </xdr:cNvPr>
          <xdr:cNvSpPr txBox="1"/>
        </xdr:nvSpPr>
        <xdr:spPr>
          <a:xfrm>
            <a:off x="14143188" y="5260107"/>
            <a:ext cx="1280428"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900"/>
              <a:t>Scheduling</a:t>
            </a:r>
          </a:p>
        </xdr:txBody>
      </xdr:sp>
      <xdr:sp macro="" textlink="">
        <xdr:nvSpPr>
          <xdr:cNvPr id="7" name="TextBox 6">
            <a:extLst>
              <a:ext uri="{FF2B5EF4-FFF2-40B4-BE49-F238E27FC236}">
                <a16:creationId xmlns:a16="http://schemas.microsoft.com/office/drawing/2014/main" id="{4FB3A935-C8F3-0D52-E532-82AF06899CF5}"/>
              </a:ext>
            </a:extLst>
          </xdr:cNvPr>
          <xdr:cNvSpPr txBox="1"/>
        </xdr:nvSpPr>
        <xdr:spPr>
          <a:xfrm>
            <a:off x="14149008" y="2737690"/>
            <a:ext cx="1151059" cy="671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900"/>
              <a:t>Allocation</a:t>
            </a:r>
          </a:p>
        </xdr:txBody>
      </xdr:sp>
      <xdr:sp macro="" textlink="">
        <xdr:nvSpPr>
          <xdr:cNvPr id="8" name="TextBox 7">
            <a:extLst>
              <a:ext uri="{FF2B5EF4-FFF2-40B4-BE49-F238E27FC236}">
                <a16:creationId xmlns:a16="http://schemas.microsoft.com/office/drawing/2014/main" id="{202A1C63-DD2F-CCE5-7B39-AEE90FDBA15F}"/>
              </a:ext>
            </a:extLst>
          </xdr:cNvPr>
          <xdr:cNvSpPr txBox="1"/>
        </xdr:nvSpPr>
        <xdr:spPr>
          <a:xfrm>
            <a:off x="13868000" y="5209764"/>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2</a:t>
            </a:r>
          </a:p>
        </xdr:txBody>
      </xdr:sp>
      <xdr:sp macro="" textlink="">
        <xdr:nvSpPr>
          <xdr:cNvPr id="9" name="TextBox 8">
            <a:extLst>
              <a:ext uri="{FF2B5EF4-FFF2-40B4-BE49-F238E27FC236}">
                <a16:creationId xmlns:a16="http://schemas.microsoft.com/office/drawing/2014/main" id="{FC4A5CB4-43DC-0D3D-569C-DA18B9570D49}"/>
              </a:ext>
            </a:extLst>
          </xdr:cNvPr>
          <xdr:cNvSpPr txBox="1"/>
        </xdr:nvSpPr>
        <xdr:spPr>
          <a:xfrm>
            <a:off x="11607320" y="4715884"/>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11</a:t>
            </a:r>
          </a:p>
        </xdr:txBody>
      </xdr:sp>
      <xdr:sp macro="" textlink="">
        <xdr:nvSpPr>
          <xdr:cNvPr id="10" name="TextBox 9">
            <a:extLst>
              <a:ext uri="{FF2B5EF4-FFF2-40B4-BE49-F238E27FC236}">
                <a16:creationId xmlns:a16="http://schemas.microsoft.com/office/drawing/2014/main" id="{71E4250B-DA14-7B57-3A95-C95E4B00F48C}"/>
              </a:ext>
            </a:extLst>
          </xdr:cNvPr>
          <xdr:cNvSpPr txBox="1"/>
        </xdr:nvSpPr>
        <xdr:spPr>
          <a:xfrm>
            <a:off x="13768587" y="4349609"/>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12</a:t>
            </a:r>
          </a:p>
        </xdr:txBody>
      </xdr:sp>
      <xdr:sp macro="" textlink="">
        <xdr:nvSpPr>
          <xdr:cNvPr id="11" name="TextBox 10">
            <a:extLst>
              <a:ext uri="{FF2B5EF4-FFF2-40B4-BE49-F238E27FC236}">
                <a16:creationId xmlns:a16="http://schemas.microsoft.com/office/drawing/2014/main" id="{5CCC7175-988A-4009-6976-82FF07AEC8F9}"/>
              </a:ext>
            </a:extLst>
          </xdr:cNvPr>
          <xdr:cNvSpPr txBox="1"/>
        </xdr:nvSpPr>
        <xdr:spPr>
          <a:xfrm>
            <a:off x="13453776" y="2896825"/>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12</a:t>
            </a:r>
          </a:p>
        </xdr:txBody>
      </xdr:sp>
      <xdr:sp macro="" textlink="">
        <xdr:nvSpPr>
          <xdr:cNvPr id="12" name="TextBox 11">
            <a:extLst>
              <a:ext uri="{FF2B5EF4-FFF2-40B4-BE49-F238E27FC236}">
                <a16:creationId xmlns:a16="http://schemas.microsoft.com/office/drawing/2014/main" id="{56BFBED6-917E-ACEF-BCEA-FA21683B9DEC}"/>
              </a:ext>
            </a:extLst>
          </xdr:cNvPr>
          <xdr:cNvSpPr txBox="1"/>
        </xdr:nvSpPr>
        <xdr:spPr>
          <a:xfrm>
            <a:off x="13155247" y="5308608"/>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2</a:t>
            </a:r>
          </a:p>
        </xdr:txBody>
      </xdr:sp>
      <xdr:sp macro="" textlink="">
        <xdr:nvSpPr>
          <xdr:cNvPr id="13" name="TextBox 12">
            <a:extLst>
              <a:ext uri="{FF2B5EF4-FFF2-40B4-BE49-F238E27FC236}">
                <a16:creationId xmlns:a16="http://schemas.microsoft.com/office/drawing/2014/main" id="{B570A912-CB60-C685-B835-811E5AB08784}"/>
              </a:ext>
            </a:extLst>
          </xdr:cNvPr>
          <xdr:cNvSpPr txBox="1"/>
        </xdr:nvSpPr>
        <xdr:spPr>
          <a:xfrm>
            <a:off x="13027101" y="4438637"/>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9</a:t>
            </a:r>
          </a:p>
        </xdr:txBody>
      </xdr:sp>
      <xdr:sp macro="" textlink="">
        <xdr:nvSpPr>
          <xdr:cNvPr id="14" name="TextBox 13">
            <a:extLst>
              <a:ext uri="{FF2B5EF4-FFF2-40B4-BE49-F238E27FC236}">
                <a16:creationId xmlns:a16="http://schemas.microsoft.com/office/drawing/2014/main" id="{0A20DE6E-5E21-13B1-49B1-606D17615008}"/>
              </a:ext>
            </a:extLst>
          </xdr:cNvPr>
          <xdr:cNvSpPr txBox="1"/>
        </xdr:nvSpPr>
        <xdr:spPr>
          <a:xfrm>
            <a:off x="12176124" y="3857587"/>
            <a:ext cx="565978"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7</a:t>
            </a:r>
          </a:p>
        </xdr:txBody>
      </xdr:sp>
    </xdr:grp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4EE4-B315-8646-AAD8-D0C34CFD31A1}">
  <dimension ref="B1:H11"/>
  <sheetViews>
    <sheetView tabSelected="1" workbookViewId="0">
      <selection activeCell="J16" sqref="J16"/>
    </sheetView>
  </sheetViews>
  <sheetFormatPr baseColWidth="10" defaultRowHeight="16" x14ac:dyDescent="0.2"/>
  <cols>
    <col min="2" max="2" width="32" customWidth="1"/>
    <col min="3" max="3" width="11" bestFit="1" customWidth="1"/>
  </cols>
  <sheetData>
    <row r="1" spans="2:8" x14ac:dyDescent="0.2">
      <c r="B1" s="28" t="s">
        <v>171</v>
      </c>
      <c r="C1" t="s">
        <v>78</v>
      </c>
      <c r="G1" t="s">
        <v>172</v>
      </c>
    </row>
    <row r="2" spans="2:8" ht="17" x14ac:dyDescent="0.2">
      <c r="B2" s="23" t="s">
        <v>166</v>
      </c>
      <c r="C2" s="23" t="s">
        <v>167</v>
      </c>
      <c r="D2">
        <f>COUNTIF(Sheet1!I2:I74,"YES")</f>
        <v>29</v>
      </c>
      <c r="E2" s="24">
        <f>D2/$G$2</f>
        <v>0.63043478260869568</v>
      </c>
      <c r="G2">
        <f>SUM(D5:D10)</f>
        <v>46</v>
      </c>
      <c r="H2" t="s">
        <v>218</v>
      </c>
    </row>
    <row r="3" spans="2:8" ht="17" x14ac:dyDescent="0.2">
      <c r="B3" s="25" t="s">
        <v>168</v>
      </c>
      <c r="C3" s="25" t="s">
        <v>169</v>
      </c>
      <c r="D3">
        <f>COUNTIF(Sheet1!J2:J74,"YES")</f>
        <v>40</v>
      </c>
      <c r="E3" s="24">
        <f>D3/$G$2</f>
        <v>0.86956521739130432</v>
      </c>
    </row>
    <row r="4" spans="2:8" ht="17" x14ac:dyDescent="0.2">
      <c r="B4" s="26" t="s">
        <v>170</v>
      </c>
      <c r="C4" s="26" t="s">
        <v>170</v>
      </c>
      <c r="D4">
        <f>COUNTIF(Sheet1!K2:K74,"YES")</f>
        <v>25</v>
      </c>
      <c r="E4" s="24">
        <f>D4/$G$2</f>
        <v>0.54347826086956519</v>
      </c>
    </row>
    <row r="5" spans="2:8" x14ac:dyDescent="0.2">
      <c r="C5" s="27" t="s">
        <v>200</v>
      </c>
      <c r="D5">
        <f>SUMIFS(Sheet1!$M$2:$M$74,Sheet1!$I$2:$I$74,"YES",Sheet1!$J$2:$J$74,"-",Sheet1!$K$2:$K$74,"-")</f>
        <v>11</v>
      </c>
      <c r="E5" s="24">
        <f>Sheet1!Q2/$G$2</f>
        <v>0.2391304347826087</v>
      </c>
    </row>
    <row r="6" spans="2:8" x14ac:dyDescent="0.2">
      <c r="C6" s="27" t="s">
        <v>201</v>
      </c>
      <c r="D6">
        <f>SUMIFS(Sheet1!$M$2:$M$74,Sheet1!$I$2:$I$74,"-",Sheet1!$J$2:$J$74,"YES",Sheet1!$K$2:$K$74,"-")</f>
        <v>12</v>
      </c>
      <c r="E6" s="24">
        <f>Sheet1!Q3/$G$2</f>
        <v>0.2608695652173913</v>
      </c>
    </row>
    <row r="7" spans="2:8" x14ac:dyDescent="0.2">
      <c r="C7" s="27" t="s">
        <v>202</v>
      </c>
      <c r="D7">
        <f>SUMIFS(Sheet1!$M$2:$M$74,Sheet1!$I$2:$I$74,"-",Sheet1!$J$2:$J$74,"-",Sheet1!$K$2:$K$74,"YES")</f>
        <v>2</v>
      </c>
      <c r="E7" s="24">
        <f>Sheet1!Q4/$G$2</f>
        <v>4.3478260869565216E-2</v>
      </c>
    </row>
    <row r="8" spans="2:8" x14ac:dyDescent="0.2">
      <c r="C8" s="27" t="s">
        <v>203</v>
      </c>
      <c r="D8">
        <f>SUMIFS(Sheet1!$M$2:$M$74,Sheet1!$I$2:$I$74,"YES",Sheet1!$J$2:$J$74,"YES",Sheet1!$K$2:$K$74,"-")</f>
        <v>7</v>
      </c>
      <c r="E8" s="24">
        <f>Sheet1!Q5/$G$2</f>
        <v>0.15217391304347827</v>
      </c>
    </row>
    <row r="9" spans="2:8" x14ac:dyDescent="0.2">
      <c r="C9" s="27" t="s">
        <v>204</v>
      </c>
      <c r="D9">
        <f>SUMIFS(Sheet1!$M$2:$M$74,Sheet1!$I$2:$I$74,"YES",Sheet1!$J$2:$J$74,"-",Sheet1!$K$2:$K$74,"YES")</f>
        <v>2</v>
      </c>
      <c r="E9" s="24">
        <f>Sheet1!Q6/$G$2</f>
        <v>4.3478260869565216E-2</v>
      </c>
    </row>
    <row r="10" spans="2:8" x14ac:dyDescent="0.2">
      <c r="C10" s="27" t="s">
        <v>205</v>
      </c>
      <c r="D10">
        <f>SUMIFS(Sheet1!$M$2:$M$74,Sheet1!$I$2:$I$74,"-",Sheet1!$J$2:$J$74,"YES",Sheet1!$K$2:$K$74,"YES")</f>
        <v>12</v>
      </c>
      <c r="E10" s="24">
        <f>Sheet1!Q7/$G$2</f>
        <v>0.2608695652173913</v>
      </c>
    </row>
    <row r="11" spans="2:8" x14ac:dyDescent="0.2">
      <c r="C11" s="27" t="s">
        <v>206</v>
      </c>
      <c r="D11">
        <f>SUMIFS(Sheet1!$M$2:$M$74,Sheet1!$I$2:$I$74,"YES",Sheet1!$J$2:$J$74,"YES",Sheet1!$K$2:$K$74,"YES")</f>
        <v>9</v>
      </c>
      <c r="E11" s="24">
        <f>Sheet1!Q8/$G$2</f>
        <v>0.19565217391304349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7DEA-80F0-8D48-81F9-BBB023D1BBDD}">
  <dimension ref="A1:Q74"/>
  <sheetViews>
    <sheetView showFormulas="1" zoomScale="63" zoomScaleNormal="92" workbookViewId="0">
      <selection activeCell="C45" sqref="C45"/>
    </sheetView>
  </sheetViews>
  <sheetFormatPr baseColWidth="10" defaultRowHeight="38" customHeight="1" x14ac:dyDescent="0.2"/>
  <cols>
    <col min="1" max="1" width="3.5" style="8" bestFit="1" customWidth="1"/>
    <col min="2" max="2" width="28.83203125" style="7" bestFit="1" customWidth="1"/>
    <col min="3" max="3" width="26.1640625" style="7" customWidth="1"/>
    <col min="4" max="6" width="54.83203125" style="29" customWidth="1"/>
    <col min="7" max="7" width="30.5" style="30" customWidth="1"/>
    <col min="8" max="8" width="30.5" customWidth="1"/>
    <col min="9" max="16384" width="10.83203125" style="30"/>
  </cols>
  <sheetData>
    <row r="1" spans="1:17" customFormat="1" ht="38" customHeight="1" x14ac:dyDescent="0.2">
      <c r="A1" s="3"/>
      <c r="B1" s="13" t="s">
        <v>0</v>
      </c>
      <c r="C1" s="32" t="s">
        <v>1</v>
      </c>
      <c r="D1" s="14" t="s">
        <v>166</v>
      </c>
      <c r="E1" s="9" t="s">
        <v>168</v>
      </c>
      <c r="F1" s="11" t="s">
        <v>170</v>
      </c>
      <c r="G1" t="s">
        <v>78</v>
      </c>
      <c r="H1" t="s">
        <v>232</v>
      </c>
      <c r="I1" s="15" t="s">
        <v>166</v>
      </c>
      <c r="J1" s="16" t="s">
        <v>168</v>
      </c>
      <c r="K1" s="17" t="s">
        <v>170</v>
      </c>
      <c r="M1" t="s">
        <v>199</v>
      </c>
    </row>
    <row r="2" spans="1:17" customFormat="1" ht="38" customHeight="1" x14ac:dyDescent="0.2">
      <c r="A2" s="4">
        <v>1</v>
      </c>
      <c r="B2" s="10" t="s">
        <v>2</v>
      </c>
      <c r="C2" s="12" t="s">
        <v>3</v>
      </c>
      <c r="D2" s="5"/>
      <c r="E2" s="5" t="s">
        <v>173</v>
      </c>
      <c r="F2" s="5"/>
      <c r="I2" s="18" t="str">
        <f>IF( OR( ISBLANK(D2),D2= "-"),"-","YES")</f>
        <v>-</v>
      </c>
      <c r="J2" t="str">
        <f t="shared" ref="J2:K2" si="0">IF( OR( ISBLANK(E2),E2= "-"),"-","YES")</f>
        <v>YES</v>
      </c>
      <c r="K2" s="19" t="str">
        <f t="shared" si="0"/>
        <v>-</v>
      </c>
      <c r="M2">
        <v>1</v>
      </c>
      <c r="P2" s="27" t="s">
        <v>200</v>
      </c>
      <c r="Q2">
        <f>SUMIFS(Sheet1!$M$2:$M$74,Sheet1!$I$2:$I$74,"YES",Sheet1!$J$2:$J$74,"-",Sheet1!$K$2:$K$74,"-")</f>
        <v>11</v>
      </c>
    </row>
    <row r="3" spans="1:17" customFormat="1" ht="38" customHeight="1" x14ac:dyDescent="0.2">
      <c r="A3" s="4">
        <v>2</v>
      </c>
      <c r="B3" s="10" t="s">
        <v>4</v>
      </c>
      <c r="C3" s="12" t="s">
        <v>5</v>
      </c>
      <c r="D3" s="37" t="s">
        <v>174</v>
      </c>
      <c r="E3" s="37"/>
      <c r="F3" s="5" t="s">
        <v>78</v>
      </c>
      <c r="I3" s="18" t="str">
        <f t="shared" ref="I3:I66" si="1">IF( OR( ISBLANK(D3),D3= "-"),"-","YES")</f>
        <v>YES</v>
      </c>
      <c r="J3" t="s">
        <v>207</v>
      </c>
      <c r="K3" s="19" t="str">
        <f t="shared" ref="K3:K66" si="2">IF( OR( ISBLANK(F3),F3= "-"),"-","YES")</f>
        <v>-</v>
      </c>
      <c r="M3">
        <v>1</v>
      </c>
      <c r="P3" s="27" t="s">
        <v>201</v>
      </c>
      <c r="Q3">
        <f>SUMIFS(Sheet1!$M$2:$M$74,Sheet1!$I$2:$I$74,"-",Sheet1!$J$2:$J$74,"YES",Sheet1!$K$2:$K$74,"-")</f>
        <v>12</v>
      </c>
    </row>
    <row r="4" spans="1:17" customFormat="1" ht="38" customHeight="1" x14ac:dyDescent="0.2">
      <c r="A4" s="4">
        <v>3</v>
      </c>
      <c r="B4" s="10" t="s">
        <v>6</v>
      </c>
      <c r="C4" s="12" t="s">
        <v>7</v>
      </c>
      <c r="D4" s="37" t="s">
        <v>164</v>
      </c>
      <c r="E4" s="37"/>
      <c r="F4" s="5"/>
      <c r="I4" s="18" t="str">
        <f t="shared" si="1"/>
        <v>YES</v>
      </c>
      <c r="J4" t="s">
        <v>207</v>
      </c>
      <c r="K4" s="19" t="str">
        <f t="shared" si="2"/>
        <v>-</v>
      </c>
      <c r="M4">
        <v>1</v>
      </c>
      <c r="P4" s="27" t="s">
        <v>202</v>
      </c>
      <c r="Q4">
        <f>SUMIFS(Sheet1!$M$2:$M$74,Sheet1!$I$2:$I$74,"-",Sheet1!$J$2:$J$74,"-",Sheet1!$K$2:$K$74,"YES")</f>
        <v>2</v>
      </c>
    </row>
    <row r="5" spans="1:17" customFormat="1" ht="38" customHeight="1" x14ac:dyDescent="0.2">
      <c r="A5" s="4">
        <v>4</v>
      </c>
      <c r="B5" s="10" t="s">
        <v>163</v>
      </c>
      <c r="C5" s="12" t="s">
        <v>162</v>
      </c>
      <c r="D5" s="5"/>
      <c r="E5" s="37" t="s">
        <v>87</v>
      </c>
      <c r="F5" s="37"/>
      <c r="H5" t="s">
        <v>232</v>
      </c>
      <c r="I5" s="18" t="str">
        <f t="shared" si="1"/>
        <v>-</v>
      </c>
      <c r="J5" t="str">
        <f t="shared" ref="J5:J66" si="3">IF( OR( ISBLANK(E5),E5= "-"),"-","YES")</f>
        <v>YES</v>
      </c>
      <c r="K5" s="19" t="s">
        <v>207</v>
      </c>
      <c r="M5">
        <v>1</v>
      </c>
      <c r="P5" s="27" t="s">
        <v>203</v>
      </c>
      <c r="Q5">
        <f>SUMIFS(Sheet1!$M$2:$M$74,Sheet1!$I$2:$I$74,"YES",Sheet1!$J$2:$J$74,"YES",Sheet1!$K$2:$K$74,"-")</f>
        <v>7</v>
      </c>
    </row>
    <row r="6" spans="1:17" customFormat="1" ht="38" customHeight="1" x14ac:dyDescent="0.2">
      <c r="A6" s="4">
        <v>5</v>
      </c>
      <c r="B6" s="10" t="s">
        <v>8</v>
      </c>
      <c r="C6" s="12" t="s">
        <v>9</v>
      </c>
      <c r="D6" s="5"/>
      <c r="E6" s="5"/>
      <c r="F6" s="5"/>
      <c r="G6" t="s">
        <v>213</v>
      </c>
      <c r="H6" t="s">
        <v>232</v>
      </c>
      <c r="I6" s="18" t="str">
        <f t="shared" si="1"/>
        <v>-</v>
      </c>
      <c r="J6" t="str">
        <f t="shared" si="3"/>
        <v>-</v>
      </c>
      <c r="K6" s="19" t="str">
        <f t="shared" si="2"/>
        <v>-</v>
      </c>
      <c r="M6">
        <v>1</v>
      </c>
      <c r="P6" s="27" t="s">
        <v>204</v>
      </c>
      <c r="Q6">
        <f>SUMIFS(Sheet1!$M$2:$M$74,Sheet1!$I$2:$I$74,"YES",Sheet1!$J$2:$J$74,"-",Sheet1!$K$2:$K$74,"YES")</f>
        <v>2</v>
      </c>
    </row>
    <row r="7" spans="1:17" customFormat="1" ht="38" customHeight="1" x14ac:dyDescent="0.2">
      <c r="A7" s="4">
        <v>6</v>
      </c>
      <c r="B7" s="10" t="s">
        <v>161</v>
      </c>
      <c r="C7" s="12" t="s">
        <v>160</v>
      </c>
      <c r="D7" s="2"/>
      <c r="E7" s="2"/>
      <c r="F7" s="2"/>
      <c r="I7" s="18" t="str">
        <f t="shared" si="1"/>
        <v>-</v>
      </c>
      <c r="J7" t="str">
        <f t="shared" si="3"/>
        <v>-</v>
      </c>
      <c r="K7" s="19" t="str">
        <f t="shared" si="2"/>
        <v>-</v>
      </c>
      <c r="M7">
        <v>1</v>
      </c>
      <c r="P7" s="27" t="s">
        <v>205</v>
      </c>
      <c r="Q7">
        <f>SUMIFS(Sheet1!$M$2:$M$74,Sheet1!$I$2:$I$74,"-",Sheet1!$J$2:$J$74,"YES",Sheet1!$K$2:$K$74,"YES")</f>
        <v>12</v>
      </c>
    </row>
    <row r="8" spans="1:17" customFormat="1" ht="38" customHeight="1" x14ac:dyDescent="0.2">
      <c r="A8" s="4">
        <v>7</v>
      </c>
      <c r="B8" s="10" t="s">
        <v>159</v>
      </c>
      <c r="C8" s="12" t="s">
        <v>158</v>
      </c>
      <c r="D8" s="5"/>
      <c r="E8" s="5" t="s">
        <v>78</v>
      </c>
      <c r="F8" s="5" t="s">
        <v>78</v>
      </c>
      <c r="G8" t="s">
        <v>213</v>
      </c>
      <c r="H8" t="s">
        <v>232</v>
      </c>
      <c r="I8" s="18" t="str">
        <f t="shared" si="1"/>
        <v>-</v>
      </c>
      <c r="J8" t="str">
        <f t="shared" si="3"/>
        <v>-</v>
      </c>
      <c r="K8" s="19" t="str">
        <f t="shared" si="2"/>
        <v>-</v>
      </c>
      <c r="M8">
        <v>1</v>
      </c>
      <c r="P8" s="27" t="s">
        <v>206</v>
      </c>
      <c r="Q8">
        <f>SUMIFS(Sheet1!$M$2:$M$74,Sheet1!$I$2:$I$74,"YES",Sheet1!$J$2:$J$74,"YES",Sheet1!$K$2:$K$74,"YES")</f>
        <v>9</v>
      </c>
    </row>
    <row r="9" spans="1:17" customFormat="1" ht="38" customHeight="1" x14ac:dyDescent="0.2">
      <c r="A9" s="4">
        <v>8</v>
      </c>
      <c r="B9" s="10" t="s">
        <v>10</v>
      </c>
      <c r="C9" s="12" t="s">
        <v>11</v>
      </c>
      <c r="D9" s="33"/>
      <c r="E9" s="5"/>
      <c r="F9" s="5"/>
      <c r="G9" t="s">
        <v>213</v>
      </c>
      <c r="H9" t="s">
        <v>232</v>
      </c>
      <c r="I9" s="18" t="str">
        <f t="shared" si="1"/>
        <v>-</v>
      </c>
      <c r="J9" t="str">
        <f t="shared" si="3"/>
        <v>-</v>
      </c>
      <c r="K9" s="19" t="str">
        <f t="shared" si="2"/>
        <v>-</v>
      </c>
      <c r="M9">
        <v>1</v>
      </c>
    </row>
    <row r="10" spans="1:17" customFormat="1" ht="38" customHeight="1" x14ac:dyDescent="0.2">
      <c r="A10" s="4">
        <v>9</v>
      </c>
      <c r="B10" s="10" t="s">
        <v>12</v>
      </c>
      <c r="C10" s="12" t="s">
        <v>13</v>
      </c>
      <c r="D10" s="37" t="s">
        <v>157</v>
      </c>
      <c r="E10" s="37"/>
      <c r="F10" s="5"/>
      <c r="I10" s="18" t="str">
        <f t="shared" si="1"/>
        <v>YES</v>
      </c>
      <c r="J10" t="s">
        <v>207</v>
      </c>
      <c r="K10" s="19" t="str">
        <f t="shared" si="2"/>
        <v>-</v>
      </c>
      <c r="M10">
        <v>1</v>
      </c>
    </row>
    <row r="11" spans="1:17" customFormat="1" ht="38" customHeight="1" x14ac:dyDescent="0.2">
      <c r="A11" s="4">
        <v>10</v>
      </c>
      <c r="B11" s="10" t="s">
        <v>156</v>
      </c>
      <c r="C11" s="12" t="s">
        <v>155</v>
      </c>
      <c r="D11" s="5" t="s">
        <v>154</v>
      </c>
      <c r="E11" s="5" t="s">
        <v>78</v>
      </c>
      <c r="F11" s="5" t="s">
        <v>78</v>
      </c>
      <c r="H11" t="s">
        <v>232</v>
      </c>
      <c r="I11" s="18" t="str">
        <f t="shared" si="1"/>
        <v>YES</v>
      </c>
      <c r="J11" t="str">
        <f t="shared" si="3"/>
        <v>-</v>
      </c>
      <c r="K11" s="19" t="str">
        <f t="shared" si="2"/>
        <v>-</v>
      </c>
      <c r="M11">
        <v>1</v>
      </c>
    </row>
    <row r="12" spans="1:17" customFormat="1" ht="38" customHeight="1" x14ac:dyDescent="0.2">
      <c r="A12" s="4">
        <v>11</v>
      </c>
      <c r="B12" s="10" t="s">
        <v>153</v>
      </c>
      <c r="C12" s="12" t="s">
        <v>152</v>
      </c>
      <c r="D12" s="34" t="s">
        <v>78</v>
      </c>
      <c r="E12" s="34" t="s">
        <v>151</v>
      </c>
      <c r="F12" s="34" t="s">
        <v>78</v>
      </c>
      <c r="I12" s="18" t="str">
        <f t="shared" si="1"/>
        <v>-</v>
      </c>
      <c r="J12" t="str">
        <f t="shared" si="3"/>
        <v>YES</v>
      </c>
      <c r="K12" s="19" t="str">
        <f t="shared" si="2"/>
        <v>-</v>
      </c>
      <c r="M12">
        <v>1</v>
      </c>
    </row>
    <row r="13" spans="1:17" customFormat="1" ht="38" customHeight="1" x14ac:dyDescent="0.2">
      <c r="A13" s="4">
        <v>12</v>
      </c>
      <c r="B13" s="10" t="s">
        <v>14</v>
      </c>
      <c r="C13" s="12" t="s">
        <v>15</v>
      </c>
      <c r="D13" s="33"/>
      <c r="E13" s="5" t="s">
        <v>78</v>
      </c>
      <c r="F13" s="5" t="s">
        <v>78</v>
      </c>
      <c r="G13" t="s">
        <v>213</v>
      </c>
      <c r="H13" t="s">
        <v>232</v>
      </c>
      <c r="I13" s="18" t="str">
        <f t="shared" si="1"/>
        <v>-</v>
      </c>
      <c r="J13" t="str">
        <f t="shared" si="3"/>
        <v>-</v>
      </c>
      <c r="K13" s="19" t="str">
        <f t="shared" si="2"/>
        <v>-</v>
      </c>
      <c r="M13">
        <v>1</v>
      </c>
    </row>
    <row r="14" spans="1:17" customFormat="1" ht="38" customHeight="1" x14ac:dyDescent="0.2">
      <c r="A14" s="4">
        <v>13</v>
      </c>
      <c r="B14" s="10" t="s">
        <v>16</v>
      </c>
      <c r="C14" s="12" t="s">
        <v>17</v>
      </c>
      <c r="D14" s="5" t="s">
        <v>78</v>
      </c>
      <c r="E14" s="37" t="s">
        <v>175</v>
      </c>
      <c r="F14" s="37"/>
      <c r="I14" s="18" t="str">
        <f t="shared" si="1"/>
        <v>-</v>
      </c>
      <c r="J14" t="str">
        <f t="shared" si="3"/>
        <v>YES</v>
      </c>
      <c r="K14" s="19" t="s">
        <v>207</v>
      </c>
      <c r="M14">
        <v>1</v>
      </c>
    </row>
    <row r="15" spans="1:17" customFormat="1" ht="38" customHeight="1" x14ac:dyDescent="0.2">
      <c r="A15" s="4">
        <v>14</v>
      </c>
      <c r="B15" s="10" t="s">
        <v>150</v>
      </c>
      <c r="C15" s="12" t="s">
        <v>149</v>
      </c>
      <c r="D15" s="5"/>
      <c r="E15" s="40" t="s">
        <v>176</v>
      </c>
      <c r="F15" s="42"/>
      <c r="I15" s="18" t="str">
        <f>IF( OR( ISBLANK(D15),D15= "-"),"-","YES")</f>
        <v>-</v>
      </c>
      <c r="J15" t="s">
        <v>207</v>
      </c>
      <c r="K15" s="19" t="s">
        <v>207</v>
      </c>
      <c r="M15">
        <v>1</v>
      </c>
    </row>
    <row r="16" spans="1:17" customFormat="1" ht="38" customHeight="1" x14ac:dyDescent="0.2">
      <c r="A16" s="4">
        <v>15</v>
      </c>
      <c r="B16" s="10" t="s">
        <v>18</v>
      </c>
      <c r="C16" s="12" t="s">
        <v>19</v>
      </c>
      <c r="D16" s="5" t="s">
        <v>78</v>
      </c>
      <c r="E16" s="5" t="s">
        <v>148</v>
      </c>
      <c r="F16" s="5" t="s">
        <v>78</v>
      </c>
      <c r="I16" s="18" t="str">
        <f t="shared" si="1"/>
        <v>-</v>
      </c>
      <c r="J16" t="str">
        <f t="shared" si="3"/>
        <v>YES</v>
      </c>
      <c r="K16" s="19" t="str">
        <f t="shared" si="2"/>
        <v>-</v>
      </c>
      <c r="M16">
        <v>1</v>
      </c>
    </row>
    <row r="17" spans="1:13" customFormat="1" ht="38" customHeight="1" x14ac:dyDescent="0.2">
      <c r="A17" s="4">
        <v>16</v>
      </c>
      <c r="B17" s="10" t="s">
        <v>20</v>
      </c>
      <c r="C17" s="12" t="s">
        <v>21</v>
      </c>
      <c r="D17" s="37" t="s">
        <v>177</v>
      </c>
      <c r="E17" s="37"/>
      <c r="F17" s="37"/>
      <c r="I17" s="18" t="str">
        <f t="shared" si="1"/>
        <v>YES</v>
      </c>
      <c r="J17" t="s">
        <v>207</v>
      </c>
      <c r="K17" s="19" t="s">
        <v>207</v>
      </c>
      <c r="M17">
        <v>1</v>
      </c>
    </row>
    <row r="18" spans="1:13" customFormat="1" ht="38" customHeight="1" x14ac:dyDescent="0.2">
      <c r="A18" s="4">
        <v>17</v>
      </c>
      <c r="B18" s="10" t="s">
        <v>147</v>
      </c>
      <c r="C18" s="12" t="s">
        <v>146</v>
      </c>
      <c r="D18" s="37" t="s">
        <v>178</v>
      </c>
      <c r="E18" s="37"/>
      <c r="F18" s="37"/>
      <c r="H18" t="s">
        <v>232</v>
      </c>
      <c r="I18" s="18" t="str">
        <f t="shared" si="1"/>
        <v>YES</v>
      </c>
      <c r="J18" t="s">
        <v>207</v>
      </c>
      <c r="K18" s="19" t="s">
        <v>207</v>
      </c>
      <c r="M18">
        <v>1</v>
      </c>
    </row>
    <row r="19" spans="1:13" customFormat="1" ht="38" customHeight="1" x14ac:dyDescent="0.2">
      <c r="A19" s="4">
        <v>18</v>
      </c>
      <c r="B19" s="10" t="s">
        <v>145</v>
      </c>
      <c r="C19" s="12" t="s">
        <v>144</v>
      </c>
      <c r="D19" s="37" t="s">
        <v>179</v>
      </c>
      <c r="E19" s="37"/>
      <c r="F19" s="37"/>
      <c r="I19" s="18" t="str">
        <f t="shared" si="1"/>
        <v>YES</v>
      </c>
      <c r="J19" t="s">
        <v>207</v>
      </c>
      <c r="K19" s="19" t="s">
        <v>207</v>
      </c>
      <c r="M19">
        <v>1</v>
      </c>
    </row>
    <row r="20" spans="1:13" customFormat="1" ht="38" customHeight="1" x14ac:dyDescent="0.2">
      <c r="A20" s="4">
        <v>19</v>
      </c>
      <c r="B20" s="10" t="s">
        <v>143</v>
      </c>
      <c r="C20" s="12" t="s">
        <v>142</v>
      </c>
      <c r="D20" s="39" t="s">
        <v>180</v>
      </c>
      <c r="E20" s="39"/>
      <c r="F20" s="39"/>
      <c r="I20" s="18" t="str">
        <f t="shared" si="1"/>
        <v>YES</v>
      </c>
      <c r="J20" t="s">
        <v>207</v>
      </c>
      <c r="K20" s="19" t="s">
        <v>207</v>
      </c>
      <c r="M20">
        <v>1</v>
      </c>
    </row>
    <row r="21" spans="1:13" customFormat="1" ht="38" customHeight="1" x14ac:dyDescent="0.2">
      <c r="A21" s="4">
        <v>20</v>
      </c>
      <c r="B21" s="10" t="s">
        <v>22</v>
      </c>
      <c r="C21" s="12" t="s">
        <v>23</v>
      </c>
      <c r="D21" s="5" t="s">
        <v>78</v>
      </c>
      <c r="E21" s="5" t="s">
        <v>78</v>
      </c>
      <c r="F21" s="5" t="s">
        <v>78</v>
      </c>
      <c r="G21" t="s">
        <v>214</v>
      </c>
      <c r="I21" s="18" t="str">
        <f t="shared" si="1"/>
        <v>-</v>
      </c>
      <c r="J21" t="str">
        <f t="shared" si="3"/>
        <v>-</v>
      </c>
      <c r="K21" s="19" t="str">
        <f t="shared" si="2"/>
        <v>-</v>
      </c>
      <c r="M21">
        <v>1</v>
      </c>
    </row>
    <row r="22" spans="1:13" customFormat="1" ht="38" customHeight="1" x14ac:dyDescent="0.2">
      <c r="A22" s="4">
        <v>21</v>
      </c>
      <c r="B22" s="10" t="s">
        <v>24</v>
      </c>
      <c r="C22" s="12" t="s">
        <v>25</v>
      </c>
      <c r="D22" s="37" t="s">
        <v>141</v>
      </c>
      <c r="E22" s="37"/>
      <c r="F22" s="37"/>
      <c r="I22" s="18" t="str">
        <f t="shared" si="1"/>
        <v>YES</v>
      </c>
      <c r="J22" t="s">
        <v>207</v>
      </c>
      <c r="K22" s="19" t="s">
        <v>207</v>
      </c>
      <c r="M22">
        <v>1</v>
      </c>
    </row>
    <row r="23" spans="1:13" customFormat="1" ht="38" customHeight="1" x14ac:dyDescent="0.2">
      <c r="A23" s="4">
        <v>22</v>
      </c>
      <c r="B23" s="10" t="s">
        <v>26</v>
      </c>
      <c r="C23" s="12" t="s">
        <v>27</v>
      </c>
      <c r="D23" s="1" t="s">
        <v>78</v>
      </c>
      <c r="E23" s="1" t="s">
        <v>140</v>
      </c>
      <c r="F23" s="1" t="s">
        <v>181</v>
      </c>
      <c r="I23" s="18" t="str">
        <f t="shared" si="1"/>
        <v>-</v>
      </c>
      <c r="J23" t="str">
        <f t="shared" si="3"/>
        <v>YES</v>
      </c>
      <c r="K23" s="19" t="str">
        <f t="shared" si="2"/>
        <v>YES</v>
      </c>
      <c r="M23">
        <v>1</v>
      </c>
    </row>
    <row r="24" spans="1:13" customFormat="1" ht="38" customHeight="1" x14ac:dyDescent="0.2">
      <c r="A24" s="4">
        <v>23</v>
      </c>
      <c r="B24" s="10" t="s">
        <v>139</v>
      </c>
      <c r="C24" s="12" t="s">
        <v>138</v>
      </c>
      <c r="D24" s="36"/>
      <c r="E24" s="36" t="s">
        <v>87</v>
      </c>
      <c r="F24" s="36"/>
      <c r="I24" s="18" t="str">
        <f t="shared" si="1"/>
        <v>-</v>
      </c>
      <c r="J24" t="str">
        <f t="shared" si="3"/>
        <v>YES</v>
      </c>
      <c r="K24" s="19" t="str">
        <f t="shared" si="2"/>
        <v>-</v>
      </c>
      <c r="M24">
        <v>1</v>
      </c>
    </row>
    <row r="25" spans="1:13" customFormat="1" ht="38" customHeight="1" x14ac:dyDescent="0.2">
      <c r="A25" s="4">
        <v>24</v>
      </c>
      <c r="B25" s="10" t="s">
        <v>137</v>
      </c>
      <c r="C25" s="12" t="s">
        <v>136</v>
      </c>
      <c r="D25" s="5" t="s">
        <v>135</v>
      </c>
      <c r="E25" s="5" t="s">
        <v>78</v>
      </c>
      <c r="F25" s="5" t="s">
        <v>78</v>
      </c>
      <c r="I25" s="18" t="str">
        <f t="shared" si="1"/>
        <v>YES</v>
      </c>
      <c r="J25" t="str">
        <f t="shared" si="3"/>
        <v>-</v>
      </c>
      <c r="K25" s="19" t="str">
        <f t="shared" si="2"/>
        <v>-</v>
      </c>
      <c r="M25">
        <v>1</v>
      </c>
    </row>
    <row r="26" spans="1:13" customFormat="1" ht="38" customHeight="1" x14ac:dyDescent="0.2">
      <c r="A26" s="4">
        <v>25</v>
      </c>
      <c r="B26" s="10" t="s">
        <v>28</v>
      </c>
      <c r="C26" s="12" t="s">
        <v>29</v>
      </c>
      <c r="D26" s="5" t="s">
        <v>182</v>
      </c>
      <c r="E26" s="5" t="s">
        <v>78</v>
      </c>
      <c r="F26" s="5" t="s">
        <v>183</v>
      </c>
      <c r="H26" t="s">
        <v>232</v>
      </c>
      <c r="I26" s="18" t="str">
        <f t="shared" si="1"/>
        <v>YES</v>
      </c>
      <c r="J26" t="str">
        <f t="shared" si="3"/>
        <v>-</v>
      </c>
      <c r="K26" s="19" t="str">
        <f t="shared" si="2"/>
        <v>YES</v>
      </c>
      <c r="M26">
        <v>1</v>
      </c>
    </row>
    <row r="27" spans="1:13" customFormat="1" ht="38" customHeight="1" x14ac:dyDescent="0.2">
      <c r="A27" s="4">
        <v>26</v>
      </c>
      <c r="B27" s="10" t="s">
        <v>134</v>
      </c>
      <c r="C27" s="12" t="s">
        <v>133</v>
      </c>
      <c r="D27" s="1" t="s">
        <v>184</v>
      </c>
      <c r="E27" s="1" t="s">
        <v>78</v>
      </c>
      <c r="F27" s="1" t="s">
        <v>78</v>
      </c>
      <c r="I27" s="18" t="str">
        <f t="shared" si="1"/>
        <v>YES</v>
      </c>
      <c r="J27" t="str">
        <f t="shared" si="3"/>
        <v>-</v>
      </c>
      <c r="K27" s="19" t="str">
        <f t="shared" si="2"/>
        <v>-</v>
      </c>
      <c r="M27">
        <v>1</v>
      </c>
    </row>
    <row r="28" spans="1:13" customFormat="1" ht="38" customHeight="1" x14ac:dyDescent="0.2">
      <c r="A28" s="4">
        <v>27</v>
      </c>
      <c r="B28" s="10" t="s">
        <v>30</v>
      </c>
      <c r="C28" s="12" t="s">
        <v>31</v>
      </c>
      <c r="D28" s="5" t="s">
        <v>132</v>
      </c>
      <c r="E28" s="5"/>
      <c r="F28" s="5"/>
      <c r="I28" s="18" t="str">
        <f t="shared" si="1"/>
        <v>YES</v>
      </c>
      <c r="J28" t="str">
        <f t="shared" si="3"/>
        <v>-</v>
      </c>
      <c r="K28" s="19" t="str">
        <f t="shared" si="2"/>
        <v>-</v>
      </c>
      <c r="M28">
        <v>1</v>
      </c>
    </row>
    <row r="29" spans="1:13" customFormat="1" ht="38" customHeight="1" x14ac:dyDescent="0.2">
      <c r="A29" s="4">
        <v>28</v>
      </c>
      <c r="B29" s="10" t="s">
        <v>131</v>
      </c>
      <c r="C29" s="12" t="s">
        <v>130</v>
      </c>
      <c r="D29" s="5" t="s">
        <v>129</v>
      </c>
      <c r="E29" s="5" t="s">
        <v>78</v>
      </c>
      <c r="F29" s="5" t="s">
        <v>78</v>
      </c>
      <c r="I29" s="18" t="str">
        <f t="shared" si="1"/>
        <v>YES</v>
      </c>
      <c r="J29" t="str">
        <f t="shared" si="3"/>
        <v>-</v>
      </c>
      <c r="K29" s="19" t="str">
        <f t="shared" si="2"/>
        <v>-</v>
      </c>
      <c r="M29">
        <v>1</v>
      </c>
    </row>
    <row r="30" spans="1:13" customFormat="1" ht="38" customHeight="1" x14ac:dyDescent="0.2">
      <c r="A30" s="4">
        <v>29</v>
      </c>
      <c r="B30" s="10" t="s">
        <v>32</v>
      </c>
      <c r="C30" s="12" t="s">
        <v>33</v>
      </c>
      <c r="D30" s="33"/>
      <c r="E30" s="5" t="s">
        <v>128</v>
      </c>
      <c r="F30" s="5" t="s">
        <v>127</v>
      </c>
      <c r="H30" t="s">
        <v>232</v>
      </c>
      <c r="I30" s="18" t="str">
        <f t="shared" si="1"/>
        <v>-</v>
      </c>
      <c r="J30" t="str">
        <f t="shared" si="3"/>
        <v>YES</v>
      </c>
      <c r="K30" s="19" t="str">
        <f t="shared" si="2"/>
        <v>YES</v>
      </c>
      <c r="M30">
        <v>1</v>
      </c>
    </row>
    <row r="31" spans="1:13" customFormat="1" ht="38" customHeight="1" x14ac:dyDescent="0.2">
      <c r="A31" s="4">
        <v>30</v>
      </c>
      <c r="B31" s="10" t="s">
        <v>126</v>
      </c>
      <c r="C31" s="12" t="s">
        <v>125</v>
      </c>
      <c r="D31" s="40" t="s">
        <v>228</v>
      </c>
      <c r="E31" s="42"/>
      <c r="F31" s="68"/>
      <c r="H31" t="s">
        <v>232</v>
      </c>
      <c r="I31" s="18" t="str">
        <f t="shared" si="1"/>
        <v>YES</v>
      </c>
      <c r="J31" t="s">
        <v>207</v>
      </c>
      <c r="K31" s="19" t="str">
        <f>IF( OR( ISBLANK(F31),F31= "-"),"-","YES")</f>
        <v>-</v>
      </c>
      <c r="M31">
        <v>1</v>
      </c>
    </row>
    <row r="32" spans="1:13" customFormat="1" ht="38" customHeight="1" x14ac:dyDescent="0.2">
      <c r="A32" s="4">
        <v>31</v>
      </c>
      <c r="B32" s="10" t="s">
        <v>34</v>
      </c>
      <c r="C32" s="12" t="s">
        <v>35</v>
      </c>
      <c r="D32" s="5" t="s">
        <v>87</v>
      </c>
      <c r="E32" s="5" t="s">
        <v>87</v>
      </c>
      <c r="F32" s="5" t="s">
        <v>78</v>
      </c>
      <c r="I32" s="18" t="str">
        <f t="shared" si="1"/>
        <v>YES</v>
      </c>
      <c r="J32" t="str">
        <f t="shared" si="3"/>
        <v>YES</v>
      </c>
      <c r="K32" s="19" t="str">
        <f t="shared" si="2"/>
        <v>-</v>
      </c>
      <c r="M32">
        <v>1</v>
      </c>
    </row>
    <row r="33" spans="1:13" customFormat="1" ht="38" customHeight="1" x14ac:dyDescent="0.2">
      <c r="A33" s="4">
        <v>32</v>
      </c>
      <c r="B33" s="10" t="s">
        <v>124</v>
      </c>
      <c r="C33" s="12" t="s">
        <v>123</v>
      </c>
      <c r="D33" s="5"/>
      <c r="E33" s="37" t="s">
        <v>185</v>
      </c>
      <c r="F33" s="37"/>
      <c r="I33" s="18" t="str">
        <f t="shared" si="1"/>
        <v>-</v>
      </c>
      <c r="J33" t="str">
        <f t="shared" si="3"/>
        <v>YES</v>
      </c>
      <c r="K33" s="19" t="s">
        <v>207</v>
      </c>
      <c r="M33">
        <v>1</v>
      </c>
    </row>
    <row r="34" spans="1:13" customFormat="1" ht="38" customHeight="1" x14ac:dyDescent="0.2">
      <c r="A34" s="4">
        <v>33</v>
      </c>
      <c r="B34" s="10" t="s">
        <v>36</v>
      </c>
      <c r="C34" s="12" t="s">
        <v>37</v>
      </c>
      <c r="D34" s="37" t="s">
        <v>186</v>
      </c>
      <c r="E34" s="37"/>
      <c r="F34" s="37"/>
      <c r="I34" s="18" t="str">
        <f t="shared" si="1"/>
        <v>YES</v>
      </c>
      <c r="J34" t="s">
        <v>207</v>
      </c>
      <c r="K34" s="19" t="s">
        <v>207</v>
      </c>
      <c r="M34">
        <v>1</v>
      </c>
    </row>
    <row r="35" spans="1:13" customFormat="1" ht="38" customHeight="1" x14ac:dyDescent="0.2">
      <c r="A35" s="4">
        <v>34</v>
      </c>
      <c r="B35" s="10" t="s">
        <v>122</v>
      </c>
      <c r="C35" s="12" t="s">
        <v>121</v>
      </c>
      <c r="D35" s="37" t="s">
        <v>187</v>
      </c>
      <c r="E35" s="37"/>
      <c r="F35" s="37"/>
      <c r="I35" s="18" t="str">
        <f t="shared" si="1"/>
        <v>YES</v>
      </c>
      <c r="J35" t="s">
        <v>207</v>
      </c>
      <c r="K35" s="19" t="s">
        <v>207</v>
      </c>
      <c r="M35">
        <v>1</v>
      </c>
    </row>
    <row r="36" spans="1:13" customFormat="1" ht="38" customHeight="1" x14ac:dyDescent="0.2">
      <c r="A36" s="4">
        <v>35</v>
      </c>
      <c r="B36" s="10" t="s">
        <v>38</v>
      </c>
      <c r="C36" s="12" t="s">
        <v>39</v>
      </c>
      <c r="D36" s="5"/>
      <c r="E36" s="5" t="s">
        <v>87</v>
      </c>
      <c r="F36" s="5"/>
      <c r="I36" s="18" t="str">
        <f t="shared" si="1"/>
        <v>-</v>
      </c>
      <c r="J36" t="str">
        <f t="shared" si="3"/>
        <v>YES</v>
      </c>
      <c r="K36" s="19" t="str">
        <f t="shared" si="2"/>
        <v>-</v>
      </c>
      <c r="M36">
        <v>1</v>
      </c>
    </row>
    <row r="37" spans="1:13" customFormat="1" ht="38" customHeight="1" x14ac:dyDescent="0.2">
      <c r="A37" s="4">
        <v>36</v>
      </c>
      <c r="B37" s="10" t="s">
        <v>120</v>
      </c>
      <c r="C37" s="12" t="s">
        <v>119</v>
      </c>
      <c r="D37" s="40" t="s">
        <v>229</v>
      </c>
      <c r="E37" s="42"/>
      <c r="F37" s="5"/>
      <c r="I37" s="18" t="str">
        <f t="shared" si="1"/>
        <v>YES</v>
      </c>
      <c r="J37" t="s">
        <v>207</v>
      </c>
      <c r="K37" s="19" t="str">
        <f t="shared" si="2"/>
        <v>-</v>
      </c>
      <c r="M37">
        <v>1</v>
      </c>
    </row>
    <row r="38" spans="1:13" customFormat="1" ht="38" customHeight="1" x14ac:dyDescent="0.2">
      <c r="A38" s="4">
        <v>37</v>
      </c>
      <c r="B38" s="10" t="s">
        <v>40</v>
      </c>
      <c r="C38" s="12" t="s">
        <v>41</v>
      </c>
      <c r="D38" s="38" t="s">
        <v>230</v>
      </c>
      <c r="E38" s="38"/>
      <c r="F38" s="38"/>
      <c r="H38" t="s">
        <v>232</v>
      </c>
      <c r="I38" s="18" t="str">
        <f t="shared" si="1"/>
        <v>YES</v>
      </c>
      <c r="J38" t="s">
        <v>207</v>
      </c>
      <c r="K38" s="19" t="s">
        <v>207</v>
      </c>
      <c r="M38">
        <v>1</v>
      </c>
    </row>
    <row r="39" spans="1:13" customFormat="1" ht="38" customHeight="1" x14ac:dyDescent="0.2">
      <c r="A39" s="4">
        <v>38</v>
      </c>
      <c r="B39" s="10" t="s">
        <v>42</v>
      </c>
      <c r="C39" s="12" t="s">
        <v>43</v>
      </c>
      <c r="D39" s="5" t="s">
        <v>78</v>
      </c>
      <c r="E39" s="5" t="s">
        <v>188</v>
      </c>
      <c r="F39" s="5" t="s">
        <v>78</v>
      </c>
      <c r="H39" t="s">
        <v>232</v>
      </c>
      <c r="I39" s="18" t="str">
        <f t="shared" si="1"/>
        <v>-</v>
      </c>
      <c r="J39" t="str">
        <f t="shared" si="3"/>
        <v>YES</v>
      </c>
      <c r="K39" s="19" t="str">
        <f t="shared" si="2"/>
        <v>-</v>
      </c>
      <c r="M39">
        <v>1</v>
      </c>
    </row>
    <row r="40" spans="1:13" customFormat="1" ht="38" customHeight="1" x14ac:dyDescent="0.2">
      <c r="A40" s="4">
        <v>39</v>
      </c>
      <c r="B40" s="10" t="s">
        <v>44</v>
      </c>
      <c r="C40" s="12" t="s">
        <v>45</v>
      </c>
      <c r="D40" s="5"/>
      <c r="E40" s="5"/>
      <c r="F40" s="5"/>
      <c r="G40" t="s">
        <v>214</v>
      </c>
      <c r="I40" s="18" t="str">
        <f t="shared" si="1"/>
        <v>-</v>
      </c>
      <c r="J40" t="str">
        <f t="shared" si="3"/>
        <v>-</v>
      </c>
      <c r="K40" s="19" t="str">
        <f t="shared" si="2"/>
        <v>-</v>
      </c>
      <c r="M40">
        <v>1</v>
      </c>
    </row>
    <row r="41" spans="1:13" customFormat="1" ht="38" customHeight="1" x14ac:dyDescent="0.2">
      <c r="A41" s="4">
        <v>40</v>
      </c>
      <c r="B41" s="10" t="s">
        <v>118</v>
      </c>
      <c r="C41" s="12" t="s">
        <v>117</v>
      </c>
      <c r="D41" s="1"/>
      <c r="E41" s="1"/>
      <c r="F41" s="1"/>
      <c r="G41" t="s">
        <v>214</v>
      </c>
      <c r="I41" s="18" t="str">
        <f t="shared" si="1"/>
        <v>-</v>
      </c>
      <c r="J41" t="str">
        <f t="shared" si="3"/>
        <v>-</v>
      </c>
      <c r="K41" s="19" t="str">
        <f t="shared" si="2"/>
        <v>-</v>
      </c>
      <c r="M41">
        <v>1</v>
      </c>
    </row>
    <row r="42" spans="1:13" customFormat="1" ht="38" customHeight="1" x14ac:dyDescent="0.2">
      <c r="A42" s="4">
        <v>41</v>
      </c>
      <c r="B42" s="10" t="s">
        <v>116</v>
      </c>
      <c r="C42" s="12" t="s">
        <v>115</v>
      </c>
      <c r="D42" s="2" t="s">
        <v>87</v>
      </c>
      <c r="E42" s="2" t="s">
        <v>87</v>
      </c>
      <c r="F42" s="2"/>
      <c r="I42" s="18" t="str">
        <f t="shared" si="1"/>
        <v>YES</v>
      </c>
      <c r="J42" t="str">
        <f t="shared" si="3"/>
        <v>YES</v>
      </c>
      <c r="K42" s="19" t="str">
        <f t="shared" si="2"/>
        <v>-</v>
      </c>
      <c r="M42">
        <v>1</v>
      </c>
    </row>
    <row r="43" spans="1:13" customFormat="1" ht="38" customHeight="1" x14ac:dyDescent="0.2">
      <c r="A43" s="4">
        <v>42</v>
      </c>
      <c r="B43" s="10" t="s">
        <v>46</v>
      </c>
      <c r="C43" s="12" t="s">
        <v>47</v>
      </c>
      <c r="D43" s="5" t="s">
        <v>78</v>
      </c>
      <c r="E43" s="5" t="s">
        <v>114</v>
      </c>
      <c r="F43" s="5" t="s">
        <v>78</v>
      </c>
      <c r="H43" t="s">
        <v>232</v>
      </c>
      <c r="I43" s="18" t="str">
        <f t="shared" si="1"/>
        <v>-</v>
      </c>
      <c r="J43" t="str">
        <f t="shared" si="3"/>
        <v>YES</v>
      </c>
      <c r="K43" s="19" t="str">
        <f t="shared" si="2"/>
        <v>-</v>
      </c>
      <c r="M43">
        <v>1</v>
      </c>
    </row>
    <row r="44" spans="1:13" customFormat="1" ht="38" customHeight="1" x14ac:dyDescent="0.2">
      <c r="A44" s="4">
        <v>43</v>
      </c>
      <c r="B44" s="10" t="s">
        <v>48</v>
      </c>
      <c r="C44" s="12" t="s">
        <v>49</v>
      </c>
      <c r="D44" s="5" t="s">
        <v>78</v>
      </c>
      <c r="E44" s="5" t="s">
        <v>113</v>
      </c>
      <c r="F44" s="5"/>
      <c r="I44" s="18" t="str">
        <f t="shared" si="1"/>
        <v>-</v>
      </c>
      <c r="J44" t="str">
        <f t="shared" si="3"/>
        <v>YES</v>
      </c>
      <c r="K44" s="19" t="str">
        <f t="shared" si="2"/>
        <v>-</v>
      </c>
      <c r="M44">
        <v>1</v>
      </c>
    </row>
    <row r="45" spans="1:13" customFormat="1" ht="38" customHeight="1" x14ac:dyDescent="0.2">
      <c r="A45" s="4">
        <v>44</v>
      </c>
      <c r="B45" s="10" t="s">
        <v>50</v>
      </c>
      <c r="C45" s="12" t="s">
        <v>51</v>
      </c>
      <c r="D45" s="5"/>
      <c r="E45" s="5"/>
      <c r="F45" s="5"/>
      <c r="G45" t="s">
        <v>217</v>
      </c>
      <c r="I45" s="18" t="str">
        <f t="shared" si="1"/>
        <v>-</v>
      </c>
      <c r="J45" t="s">
        <v>207</v>
      </c>
      <c r="K45" s="19" t="str">
        <f t="shared" si="2"/>
        <v>-</v>
      </c>
      <c r="M45">
        <v>1</v>
      </c>
    </row>
    <row r="46" spans="1:13" customFormat="1" ht="38" customHeight="1" x14ac:dyDescent="0.2">
      <c r="A46" s="4">
        <v>45</v>
      </c>
      <c r="B46" s="10" t="s">
        <v>112</v>
      </c>
      <c r="C46" s="12" t="s">
        <v>111</v>
      </c>
      <c r="D46" s="1" t="s">
        <v>110</v>
      </c>
      <c r="E46" s="1"/>
      <c r="F46" s="1"/>
      <c r="I46" s="18" t="str">
        <f t="shared" si="1"/>
        <v>YES</v>
      </c>
      <c r="J46" t="str">
        <f t="shared" si="3"/>
        <v>-</v>
      </c>
      <c r="K46" s="19" t="str">
        <f t="shared" si="2"/>
        <v>-</v>
      </c>
      <c r="M46">
        <v>1</v>
      </c>
    </row>
    <row r="47" spans="1:13" customFormat="1" ht="38" customHeight="1" x14ac:dyDescent="0.2">
      <c r="A47" s="4">
        <v>46</v>
      </c>
      <c r="B47" s="10" t="s">
        <v>52</v>
      </c>
      <c r="C47" s="12" t="s">
        <v>53</v>
      </c>
      <c r="D47" s="33"/>
      <c r="E47" s="5" t="s">
        <v>227</v>
      </c>
      <c r="F47" s="5"/>
      <c r="I47" s="18" t="str">
        <f t="shared" ref="I47" si="4">IF( OR( ISBLANK(D47),D47= "-"),"-","YES")</f>
        <v>-</v>
      </c>
      <c r="J47" t="str">
        <f t="shared" ref="J47" si="5">IF( OR( ISBLANK(E47),E47= "-"),"-","YES")</f>
        <v>YES</v>
      </c>
      <c r="K47" s="19" t="str">
        <f t="shared" si="2"/>
        <v>-</v>
      </c>
      <c r="M47">
        <v>1</v>
      </c>
    </row>
    <row r="48" spans="1:13" customFormat="1" ht="38" customHeight="1" x14ac:dyDescent="0.2">
      <c r="A48" s="4">
        <v>47</v>
      </c>
      <c r="B48" s="10" t="s">
        <v>109</v>
      </c>
      <c r="C48" s="12" t="s">
        <v>108</v>
      </c>
      <c r="D48" s="33"/>
      <c r="E48" s="5" t="s">
        <v>87</v>
      </c>
      <c r="F48" s="5" t="s">
        <v>87</v>
      </c>
      <c r="H48" t="s">
        <v>232</v>
      </c>
      <c r="I48" s="18" t="str">
        <f t="shared" si="1"/>
        <v>-</v>
      </c>
      <c r="J48" t="str">
        <f t="shared" si="3"/>
        <v>YES</v>
      </c>
      <c r="K48" s="19" t="str">
        <f t="shared" si="2"/>
        <v>YES</v>
      </c>
      <c r="M48">
        <v>1</v>
      </c>
    </row>
    <row r="49" spans="1:13" customFormat="1" ht="38" customHeight="1" x14ac:dyDescent="0.2">
      <c r="A49" s="4">
        <v>48</v>
      </c>
      <c r="B49" s="10" t="s">
        <v>54</v>
      </c>
      <c r="C49" s="12" t="s">
        <v>55</v>
      </c>
      <c r="D49" s="37"/>
      <c r="E49" s="37"/>
      <c r="F49" s="37"/>
      <c r="G49" t="s">
        <v>215</v>
      </c>
      <c r="I49" s="18" t="str">
        <f t="shared" si="1"/>
        <v>-</v>
      </c>
      <c r="J49" t="str">
        <f t="shared" si="3"/>
        <v>-</v>
      </c>
      <c r="K49" s="19" t="str">
        <f t="shared" si="2"/>
        <v>-</v>
      </c>
      <c r="M49">
        <v>1</v>
      </c>
    </row>
    <row r="50" spans="1:13" customFormat="1" ht="38" customHeight="1" x14ac:dyDescent="0.2">
      <c r="A50" s="4">
        <v>49</v>
      </c>
      <c r="B50" s="10" t="s">
        <v>56</v>
      </c>
      <c r="C50" s="12" t="s">
        <v>57</v>
      </c>
      <c r="D50" s="37"/>
      <c r="E50" s="37"/>
      <c r="F50" s="37"/>
      <c r="G50" t="s">
        <v>216</v>
      </c>
      <c r="I50" s="18" t="str">
        <f t="shared" si="1"/>
        <v>-</v>
      </c>
      <c r="J50" t="str">
        <f t="shared" si="3"/>
        <v>-</v>
      </c>
      <c r="K50" s="19" t="str">
        <f t="shared" si="2"/>
        <v>-</v>
      </c>
      <c r="M50">
        <v>1</v>
      </c>
    </row>
    <row r="51" spans="1:13" customFormat="1" ht="38" customHeight="1" x14ac:dyDescent="0.2">
      <c r="A51" s="4">
        <v>50</v>
      </c>
      <c r="B51" s="10" t="s">
        <v>107</v>
      </c>
      <c r="C51" s="12" t="s">
        <v>106</v>
      </c>
      <c r="D51" s="5"/>
      <c r="E51" s="5" t="s">
        <v>189</v>
      </c>
      <c r="F51" s="5"/>
      <c r="I51" s="18" t="str">
        <f t="shared" si="1"/>
        <v>-</v>
      </c>
      <c r="J51" t="str">
        <f t="shared" si="3"/>
        <v>YES</v>
      </c>
      <c r="K51" s="19" t="str">
        <f t="shared" si="2"/>
        <v>-</v>
      </c>
      <c r="M51">
        <v>1</v>
      </c>
    </row>
    <row r="52" spans="1:13" customFormat="1" ht="38" customHeight="1" x14ac:dyDescent="0.2">
      <c r="A52" s="4">
        <v>51</v>
      </c>
      <c r="B52" s="10" t="s">
        <v>105</v>
      </c>
      <c r="C52" s="12" t="s">
        <v>104</v>
      </c>
      <c r="D52" s="40" t="s">
        <v>190</v>
      </c>
      <c r="E52" s="41"/>
      <c r="F52" s="42"/>
      <c r="I52" s="18" t="str">
        <f t="shared" si="1"/>
        <v>YES</v>
      </c>
      <c r="J52" t="s">
        <v>207</v>
      </c>
      <c r="K52" s="19" t="s">
        <v>207</v>
      </c>
      <c r="M52">
        <v>1</v>
      </c>
    </row>
    <row r="53" spans="1:13" customFormat="1" ht="38" customHeight="1" x14ac:dyDescent="0.2">
      <c r="A53" s="4">
        <v>52</v>
      </c>
      <c r="B53" s="10" t="s">
        <v>103</v>
      </c>
      <c r="C53" s="12" t="s">
        <v>102</v>
      </c>
      <c r="D53" s="5"/>
      <c r="E53" s="5"/>
      <c r="F53" s="5" t="s">
        <v>191</v>
      </c>
      <c r="I53" s="18" t="str">
        <f t="shared" si="1"/>
        <v>-</v>
      </c>
      <c r="J53" t="str">
        <f t="shared" si="3"/>
        <v>-</v>
      </c>
      <c r="K53" s="19" t="str">
        <f t="shared" si="2"/>
        <v>YES</v>
      </c>
      <c r="M53">
        <v>1</v>
      </c>
    </row>
    <row r="54" spans="1:13" customFormat="1" ht="38" customHeight="1" x14ac:dyDescent="0.2">
      <c r="A54" s="4">
        <v>53</v>
      </c>
      <c r="B54" s="10" t="s">
        <v>58</v>
      </c>
      <c r="C54" s="12" t="s">
        <v>59</v>
      </c>
      <c r="D54" s="5"/>
      <c r="E54" s="5" t="s">
        <v>231</v>
      </c>
      <c r="F54" s="5" t="s">
        <v>231</v>
      </c>
      <c r="I54" s="18" t="str">
        <f t="shared" si="1"/>
        <v>-</v>
      </c>
      <c r="J54" t="str">
        <f t="shared" si="3"/>
        <v>YES</v>
      </c>
      <c r="K54" s="19" t="str">
        <f t="shared" si="2"/>
        <v>YES</v>
      </c>
      <c r="M54">
        <v>1</v>
      </c>
    </row>
    <row r="55" spans="1:13" customFormat="1" ht="38" customHeight="1" x14ac:dyDescent="0.2">
      <c r="A55" s="4">
        <v>54</v>
      </c>
      <c r="B55" s="10" t="s">
        <v>101</v>
      </c>
      <c r="C55" s="12" t="s">
        <v>100</v>
      </c>
      <c r="D55" s="2" t="s">
        <v>87</v>
      </c>
      <c r="E55" s="2"/>
      <c r="F55" s="2"/>
      <c r="I55" s="18" t="str">
        <f t="shared" si="1"/>
        <v>YES</v>
      </c>
      <c r="J55" t="str">
        <f t="shared" si="3"/>
        <v>-</v>
      </c>
      <c r="K55" s="19" t="str">
        <f t="shared" si="2"/>
        <v>-</v>
      </c>
      <c r="M55">
        <v>1</v>
      </c>
    </row>
    <row r="56" spans="1:13" customFormat="1" ht="38" customHeight="1" x14ac:dyDescent="0.2">
      <c r="A56" s="4">
        <v>55</v>
      </c>
      <c r="B56" s="10" t="s">
        <v>99</v>
      </c>
      <c r="C56" s="12" t="s">
        <v>98</v>
      </c>
      <c r="D56" s="5"/>
      <c r="E56" s="5"/>
      <c r="F56" s="5"/>
      <c r="G56" t="s">
        <v>214</v>
      </c>
      <c r="I56" s="18" t="str">
        <f t="shared" si="1"/>
        <v>-</v>
      </c>
      <c r="J56" t="str">
        <f t="shared" si="3"/>
        <v>-</v>
      </c>
      <c r="K56" s="19" t="str">
        <f t="shared" si="2"/>
        <v>-</v>
      </c>
      <c r="M56">
        <v>1</v>
      </c>
    </row>
    <row r="57" spans="1:13" customFormat="1" ht="38" customHeight="1" x14ac:dyDescent="0.2">
      <c r="A57" s="4">
        <v>56</v>
      </c>
      <c r="B57" s="10" t="s">
        <v>60</v>
      </c>
      <c r="C57" s="12" t="s">
        <v>61</v>
      </c>
      <c r="D57" s="33"/>
      <c r="E57" s="5"/>
      <c r="F57" s="5"/>
      <c r="G57" t="s">
        <v>213</v>
      </c>
      <c r="I57" s="18" t="str">
        <f t="shared" si="1"/>
        <v>-</v>
      </c>
      <c r="J57" t="str">
        <f t="shared" si="3"/>
        <v>-</v>
      </c>
      <c r="K57" s="19" t="str">
        <f t="shared" si="2"/>
        <v>-</v>
      </c>
      <c r="M57">
        <v>1</v>
      </c>
    </row>
    <row r="58" spans="1:13" customFormat="1" ht="38" customHeight="1" x14ac:dyDescent="0.2">
      <c r="A58" s="4">
        <v>57</v>
      </c>
      <c r="B58" s="10" t="s">
        <v>62</v>
      </c>
      <c r="C58" s="12" t="s">
        <v>63</v>
      </c>
      <c r="D58" s="37"/>
      <c r="E58" s="37"/>
      <c r="F58" s="37"/>
      <c r="G58" t="s">
        <v>213</v>
      </c>
      <c r="I58" s="18" t="str">
        <f t="shared" si="1"/>
        <v>-</v>
      </c>
      <c r="J58" t="str">
        <f t="shared" si="3"/>
        <v>-</v>
      </c>
      <c r="K58" s="19" t="str">
        <f t="shared" si="2"/>
        <v>-</v>
      </c>
      <c r="M58">
        <v>1</v>
      </c>
    </row>
    <row r="59" spans="1:13" customFormat="1" ht="38" customHeight="1" x14ac:dyDescent="0.2">
      <c r="A59" s="4">
        <v>58</v>
      </c>
      <c r="B59" s="10" t="s">
        <v>97</v>
      </c>
      <c r="C59" s="12" t="s">
        <v>96</v>
      </c>
      <c r="D59" s="35"/>
      <c r="E59" s="1"/>
      <c r="F59" s="1"/>
      <c r="G59" t="s">
        <v>215</v>
      </c>
      <c r="I59" s="18" t="str">
        <f t="shared" si="1"/>
        <v>-</v>
      </c>
      <c r="J59" t="str">
        <f t="shared" si="3"/>
        <v>-</v>
      </c>
      <c r="K59" s="19" t="str">
        <f t="shared" si="2"/>
        <v>-</v>
      </c>
      <c r="M59">
        <v>1</v>
      </c>
    </row>
    <row r="60" spans="1:13" customFormat="1" ht="38" customHeight="1" x14ac:dyDescent="0.2">
      <c r="A60" s="4">
        <v>59</v>
      </c>
      <c r="B60" s="10" t="s">
        <v>64</v>
      </c>
      <c r="C60" s="12" t="s">
        <v>65</v>
      </c>
      <c r="D60" s="5"/>
      <c r="E60" s="5" t="s">
        <v>192</v>
      </c>
      <c r="F60" s="5"/>
      <c r="I60" s="18" t="str">
        <f t="shared" si="1"/>
        <v>-</v>
      </c>
      <c r="J60" t="str">
        <f t="shared" si="3"/>
        <v>YES</v>
      </c>
      <c r="K60" s="19" t="str">
        <f t="shared" si="2"/>
        <v>-</v>
      </c>
      <c r="M60">
        <v>1</v>
      </c>
    </row>
    <row r="61" spans="1:13" customFormat="1" ht="38" customHeight="1" x14ac:dyDescent="0.2">
      <c r="A61" s="4">
        <v>60</v>
      </c>
      <c r="B61" s="10" t="s">
        <v>95</v>
      </c>
      <c r="C61" s="12" t="s">
        <v>94</v>
      </c>
      <c r="D61" s="1"/>
      <c r="E61" s="1"/>
      <c r="F61" s="1"/>
      <c r="G61" t="s">
        <v>217</v>
      </c>
      <c r="I61" s="18" t="str">
        <f t="shared" si="1"/>
        <v>-</v>
      </c>
      <c r="J61" t="str">
        <f t="shared" si="3"/>
        <v>-</v>
      </c>
      <c r="K61" s="19" t="str">
        <f t="shared" si="2"/>
        <v>-</v>
      </c>
      <c r="M61">
        <v>1</v>
      </c>
    </row>
    <row r="62" spans="1:13" customFormat="1" ht="38" customHeight="1" x14ac:dyDescent="0.2">
      <c r="A62" s="4">
        <v>61</v>
      </c>
      <c r="B62" s="10" t="s">
        <v>66</v>
      </c>
      <c r="C62" s="12" t="s">
        <v>67</v>
      </c>
      <c r="D62" s="5"/>
      <c r="E62" s="37" t="s">
        <v>193</v>
      </c>
      <c r="F62" s="37"/>
      <c r="I62" s="18" t="str">
        <f t="shared" si="1"/>
        <v>-</v>
      </c>
      <c r="J62" t="str">
        <f t="shared" si="3"/>
        <v>YES</v>
      </c>
      <c r="K62" s="19" t="s">
        <v>207</v>
      </c>
      <c r="M62">
        <v>1</v>
      </c>
    </row>
    <row r="63" spans="1:13" customFormat="1" ht="38" customHeight="1" x14ac:dyDescent="0.2">
      <c r="A63" s="4">
        <v>62</v>
      </c>
      <c r="B63" s="10" t="s">
        <v>68</v>
      </c>
      <c r="C63" s="12" t="s">
        <v>69</v>
      </c>
      <c r="D63" s="5" t="s">
        <v>194</v>
      </c>
      <c r="E63" s="5"/>
      <c r="F63" s="5"/>
      <c r="I63" s="18" t="str">
        <f t="shared" si="1"/>
        <v>YES</v>
      </c>
      <c r="J63" t="str">
        <f t="shared" si="3"/>
        <v>-</v>
      </c>
      <c r="K63" s="19" t="str">
        <f t="shared" si="2"/>
        <v>-</v>
      </c>
      <c r="M63">
        <v>1</v>
      </c>
    </row>
    <row r="64" spans="1:13" customFormat="1" ht="38" customHeight="1" x14ac:dyDescent="0.2">
      <c r="A64" s="4">
        <v>63</v>
      </c>
      <c r="B64" s="10" t="s">
        <v>93</v>
      </c>
      <c r="C64" s="12" t="s">
        <v>92</v>
      </c>
      <c r="D64" s="1" t="s">
        <v>195</v>
      </c>
      <c r="E64" s="1"/>
      <c r="F64" s="1"/>
      <c r="I64" s="18" t="str">
        <f t="shared" si="1"/>
        <v>YES</v>
      </c>
      <c r="J64" t="str">
        <f t="shared" si="3"/>
        <v>-</v>
      </c>
      <c r="K64" s="19" t="str">
        <f t="shared" si="2"/>
        <v>-</v>
      </c>
      <c r="M64">
        <v>1</v>
      </c>
    </row>
    <row r="65" spans="1:13" customFormat="1" ht="38" customHeight="1" x14ac:dyDescent="0.2">
      <c r="A65" s="4">
        <v>64</v>
      </c>
      <c r="B65" s="10" t="s">
        <v>91</v>
      </c>
      <c r="C65" s="12" t="s">
        <v>90</v>
      </c>
      <c r="D65" s="5"/>
      <c r="E65" s="5"/>
      <c r="F65" s="5"/>
      <c r="G65" t="s">
        <v>217</v>
      </c>
      <c r="I65" s="18" t="str">
        <f t="shared" si="1"/>
        <v>-</v>
      </c>
      <c r="J65" t="str">
        <f t="shared" si="3"/>
        <v>-</v>
      </c>
      <c r="K65" s="19" t="str">
        <f t="shared" si="2"/>
        <v>-</v>
      </c>
      <c r="M65">
        <v>1</v>
      </c>
    </row>
    <row r="66" spans="1:13" customFormat="1" ht="38" customHeight="1" x14ac:dyDescent="0.2">
      <c r="A66" s="4">
        <v>65</v>
      </c>
      <c r="B66" s="10" t="s">
        <v>70</v>
      </c>
      <c r="C66" s="12" t="s">
        <v>71</v>
      </c>
      <c r="D66" s="5" t="s">
        <v>87</v>
      </c>
      <c r="E66" s="5"/>
      <c r="F66" s="5"/>
      <c r="I66" s="18" t="str">
        <f t="shared" si="1"/>
        <v>YES</v>
      </c>
      <c r="J66" t="str">
        <f t="shared" si="3"/>
        <v>-</v>
      </c>
      <c r="K66" s="19" t="str">
        <f t="shared" si="2"/>
        <v>-</v>
      </c>
      <c r="M66">
        <v>1</v>
      </c>
    </row>
    <row r="67" spans="1:13" customFormat="1" ht="38" customHeight="1" x14ac:dyDescent="0.2">
      <c r="A67" s="4">
        <v>66</v>
      </c>
      <c r="B67" s="10" t="s">
        <v>89</v>
      </c>
      <c r="C67" s="12" t="s">
        <v>88</v>
      </c>
      <c r="D67" s="1" t="s">
        <v>87</v>
      </c>
      <c r="E67" s="1"/>
      <c r="F67" s="1" t="s">
        <v>87</v>
      </c>
      <c r="H67" t="s">
        <v>232</v>
      </c>
      <c r="I67" s="18" t="str">
        <f t="shared" ref="I67:I74" si="6">IF( OR( ISBLANK(D67),D67= "-"),"-","YES")</f>
        <v>YES</v>
      </c>
      <c r="J67" t="str">
        <f t="shared" ref="J67:J72" si="7">IF( OR( ISBLANK(E67),E67= "-"),"-","YES")</f>
        <v>-</v>
      </c>
      <c r="K67" s="19" t="str">
        <f t="shared" ref="K67:K74" si="8">IF( OR( ISBLANK(F67),F67= "-"),"-","YES")</f>
        <v>YES</v>
      </c>
      <c r="M67">
        <v>1</v>
      </c>
    </row>
    <row r="68" spans="1:13" customFormat="1" ht="38" customHeight="1" x14ac:dyDescent="0.2">
      <c r="A68" s="4">
        <v>67</v>
      </c>
      <c r="B68" s="10" t="s">
        <v>86</v>
      </c>
      <c r="C68" s="12" t="s">
        <v>85</v>
      </c>
      <c r="D68" s="5"/>
      <c r="E68" s="5" t="s">
        <v>165</v>
      </c>
      <c r="F68" s="5" t="s">
        <v>165</v>
      </c>
      <c r="I68" s="18" t="str">
        <f t="shared" si="6"/>
        <v>-</v>
      </c>
      <c r="J68" t="str">
        <f t="shared" si="7"/>
        <v>YES</v>
      </c>
      <c r="K68" s="19" t="str">
        <f t="shared" si="8"/>
        <v>YES</v>
      </c>
      <c r="M68">
        <v>1</v>
      </c>
    </row>
    <row r="69" spans="1:13" customFormat="1" ht="38" customHeight="1" x14ac:dyDescent="0.2">
      <c r="A69" s="4">
        <v>68</v>
      </c>
      <c r="B69" s="10" t="s">
        <v>72</v>
      </c>
      <c r="C69" s="12" t="s">
        <v>73</v>
      </c>
      <c r="D69" s="5"/>
      <c r="E69" s="5" t="s">
        <v>196</v>
      </c>
      <c r="F69" s="5" t="s">
        <v>197</v>
      </c>
      <c r="I69" s="18" t="str">
        <f t="shared" si="6"/>
        <v>-</v>
      </c>
      <c r="J69" t="str">
        <f t="shared" si="7"/>
        <v>YES</v>
      </c>
      <c r="K69" s="19" t="str">
        <f t="shared" si="8"/>
        <v>YES</v>
      </c>
      <c r="M69">
        <v>1</v>
      </c>
    </row>
    <row r="70" spans="1:13" customFormat="1" ht="38" customHeight="1" x14ac:dyDescent="0.2">
      <c r="A70" s="4">
        <v>69</v>
      </c>
      <c r="B70" s="10" t="s">
        <v>84</v>
      </c>
      <c r="C70" s="12" t="s">
        <v>83</v>
      </c>
      <c r="D70" s="6"/>
      <c r="E70" s="6"/>
      <c r="F70" s="6"/>
      <c r="G70" t="s">
        <v>215</v>
      </c>
      <c r="I70" s="18" t="str">
        <f t="shared" si="6"/>
        <v>-</v>
      </c>
      <c r="J70" t="str">
        <f t="shared" si="7"/>
        <v>-</v>
      </c>
      <c r="K70" s="19" t="str">
        <f t="shared" si="8"/>
        <v>-</v>
      </c>
      <c r="M70">
        <v>1</v>
      </c>
    </row>
    <row r="71" spans="1:13" customFormat="1" ht="38" customHeight="1" x14ac:dyDescent="0.2">
      <c r="A71" s="4">
        <v>70</v>
      </c>
      <c r="B71" s="10" t="s">
        <v>74</v>
      </c>
      <c r="C71" s="12" t="s">
        <v>75</v>
      </c>
      <c r="D71" s="5" t="s">
        <v>198</v>
      </c>
      <c r="E71" s="5" t="s">
        <v>78</v>
      </c>
      <c r="F71" s="5" t="s">
        <v>78</v>
      </c>
      <c r="I71" s="18" t="str">
        <f t="shared" si="6"/>
        <v>YES</v>
      </c>
      <c r="J71" t="str">
        <f t="shared" si="7"/>
        <v>-</v>
      </c>
      <c r="K71" s="19" t="str">
        <f t="shared" si="8"/>
        <v>-</v>
      </c>
      <c r="M71">
        <v>1</v>
      </c>
    </row>
    <row r="72" spans="1:13" customFormat="1" ht="38" customHeight="1" x14ac:dyDescent="0.2">
      <c r="A72" s="4">
        <v>71</v>
      </c>
      <c r="B72" s="10" t="s">
        <v>76</v>
      </c>
      <c r="C72" s="12" t="s">
        <v>77</v>
      </c>
      <c r="D72" s="5"/>
      <c r="E72" s="5"/>
      <c r="F72" s="5"/>
      <c r="I72" s="18" t="str">
        <f t="shared" si="6"/>
        <v>-</v>
      </c>
      <c r="J72" t="str">
        <f t="shared" si="7"/>
        <v>-</v>
      </c>
      <c r="K72" s="19" t="str">
        <f t="shared" si="8"/>
        <v>-</v>
      </c>
      <c r="M72">
        <v>1</v>
      </c>
    </row>
    <row r="73" spans="1:13" customFormat="1" ht="38" customHeight="1" x14ac:dyDescent="0.2">
      <c r="A73" s="4">
        <v>72</v>
      </c>
      <c r="B73" s="10" t="s">
        <v>82</v>
      </c>
      <c r="C73" s="12" t="s">
        <v>81</v>
      </c>
      <c r="D73" s="6"/>
      <c r="E73" s="45" t="s">
        <v>87</v>
      </c>
      <c r="F73" s="46" t="s">
        <v>87</v>
      </c>
      <c r="I73" s="18" t="str">
        <f t="shared" si="6"/>
        <v>-</v>
      </c>
      <c r="J73" t="str">
        <f t="shared" ref="J73" si="9">IF( OR( ISBLANK(E73),E73= "-"),"-","YES")</f>
        <v>YES</v>
      </c>
      <c r="K73" s="19" t="str">
        <f t="shared" ref="K73" si="10">IF( OR( ISBLANK(F73),F73= "-"),"-","YES")</f>
        <v>YES</v>
      </c>
      <c r="M73">
        <v>1</v>
      </c>
    </row>
    <row r="74" spans="1:13" customFormat="1" ht="38" customHeight="1" thickBot="1" x14ac:dyDescent="0.25">
      <c r="A74" s="4">
        <v>73</v>
      </c>
      <c r="B74" s="10" t="s">
        <v>80</v>
      </c>
      <c r="C74" s="12" t="s">
        <v>79</v>
      </c>
      <c r="D74" s="2"/>
      <c r="E74" s="43"/>
      <c r="F74" s="44" t="s">
        <v>87</v>
      </c>
      <c r="G74" s="31"/>
      <c r="I74" s="20" t="str">
        <f t="shared" si="6"/>
        <v>-</v>
      </c>
      <c r="J74" s="31" t="str">
        <f>IF( OR( ISBLANK(E74),E74= "-"),"-","YES")</f>
        <v>-</v>
      </c>
      <c r="K74" s="19" t="str">
        <f>IF( OR( ISBLANK(F74),F74= "-"),"-","YES")</f>
        <v>YES</v>
      </c>
      <c r="M74">
        <v>1</v>
      </c>
    </row>
  </sheetData>
  <autoFilter ref="A1:K74" xr:uid="{D1A57DEA-80F0-8D48-81F9-BBB023D1BBDD}"/>
  <mergeCells count="22">
    <mergeCell ref="D3:E3"/>
    <mergeCell ref="D4:E4"/>
    <mergeCell ref="E5:F5"/>
    <mergeCell ref="D10:E10"/>
    <mergeCell ref="E14:F14"/>
    <mergeCell ref="D17:F17"/>
    <mergeCell ref="D18:F18"/>
    <mergeCell ref="E15:F15"/>
    <mergeCell ref="D19:F19"/>
    <mergeCell ref="D20:F20"/>
    <mergeCell ref="D22:F22"/>
    <mergeCell ref="E33:F33"/>
    <mergeCell ref="D31:E31"/>
    <mergeCell ref="D49:F49"/>
    <mergeCell ref="D50:F50"/>
    <mergeCell ref="D58:F58"/>
    <mergeCell ref="E62:F62"/>
    <mergeCell ref="D34:F34"/>
    <mergeCell ref="D35:F35"/>
    <mergeCell ref="D38:F38"/>
    <mergeCell ref="D52:F52"/>
    <mergeCell ref="D37:E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327B-BC51-4645-B9F7-D90B39C9CB1A}">
  <sheetPr filterMode="1"/>
  <dimension ref="A1:Q74"/>
  <sheetViews>
    <sheetView topLeftCell="B1" zoomScale="125" workbookViewId="0">
      <selection activeCell="H8" sqref="H8"/>
    </sheetView>
  </sheetViews>
  <sheetFormatPr baseColWidth="10" defaultRowHeight="16" x14ac:dyDescent="0.2"/>
  <cols>
    <col min="1" max="1" width="3.5" style="8" bestFit="1" customWidth="1"/>
    <col min="2" max="2" width="28.83203125" style="7" bestFit="1" customWidth="1"/>
    <col min="3" max="3" width="26.1640625" style="7" customWidth="1"/>
    <col min="4" max="6" width="54.83203125" style="29" hidden="1" customWidth="1"/>
    <col min="7" max="8" width="30.5" style="30" customWidth="1"/>
    <col min="9" max="16384" width="10.83203125" style="30"/>
  </cols>
  <sheetData>
    <row r="1" spans="1:17" customFormat="1" ht="38" customHeight="1" x14ac:dyDescent="0.2">
      <c r="A1" s="3"/>
      <c r="B1" s="13" t="s">
        <v>0</v>
      </c>
      <c r="C1" s="32" t="s">
        <v>1</v>
      </c>
      <c r="D1" s="14" t="s">
        <v>166</v>
      </c>
      <c r="E1" s="9" t="s">
        <v>168</v>
      </c>
      <c r="F1" s="11" t="s">
        <v>170</v>
      </c>
      <c r="G1" t="s">
        <v>78</v>
      </c>
      <c r="H1" t="s">
        <v>232</v>
      </c>
      <c r="I1" s="15" t="s">
        <v>166</v>
      </c>
      <c r="J1" s="16" t="s">
        <v>168</v>
      </c>
      <c r="K1" s="17" t="s">
        <v>170</v>
      </c>
      <c r="M1" t="s">
        <v>199</v>
      </c>
    </row>
    <row r="2" spans="1:17" customFormat="1" ht="38" hidden="1" customHeight="1" x14ac:dyDescent="0.2">
      <c r="A2" s="4">
        <v>1</v>
      </c>
      <c r="B2" s="10" t="s">
        <v>2</v>
      </c>
      <c r="C2" s="12" t="s">
        <v>3</v>
      </c>
      <c r="D2" s="5"/>
      <c r="E2" s="5" t="s">
        <v>173</v>
      </c>
      <c r="F2" s="5"/>
      <c r="I2" s="18" t="str">
        <f>IF( OR( ISBLANK(D2),D2= "-"),"-","YES")</f>
        <v>-</v>
      </c>
      <c r="J2" t="str">
        <f t="shared" ref="J2:K16" si="0">IF( OR( ISBLANK(E2),E2= "-"),"-","YES")</f>
        <v>YES</v>
      </c>
      <c r="K2" s="19" t="str">
        <f t="shared" si="0"/>
        <v>-</v>
      </c>
      <c r="M2">
        <v>1</v>
      </c>
      <c r="P2" s="27" t="s">
        <v>200</v>
      </c>
      <c r="Q2">
        <f>SUMIFS(Sheet1!$M$2:$M$74,Sheet1!$I$2:$I$74,"YES",Sheet1!$J$2:$J$74,"-",Sheet1!$K$2:$K$74,"-")</f>
        <v>11</v>
      </c>
    </row>
    <row r="3" spans="1:17" customFormat="1" ht="38" hidden="1" customHeight="1" x14ac:dyDescent="0.2">
      <c r="A3" s="4">
        <v>2</v>
      </c>
      <c r="B3" s="10" t="s">
        <v>4</v>
      </c>
      <c r="C3" s="12" t="s">
        <v>5</v>
      </c>
      <c r="D3" s="37" t="s">
        <v>174</v>
      </c>
      <c r="E3" s="37"/>
      <c r="F3" s="5" t="s">
        <v>78</v>
      </c>
      <c r="I3" s="18" t="str">
        <f t="shared" ref="I3:K66" si="1">IF( OR( ISBLANK(D3),D3= "-"),"-","YES")</f>
        <v>YES</v>
      </c>
      <c r="J3" t="s">
        <v>207</v>
      </c>
      <c r="K3" s="19" t="str">
        <f t="shared" si="0"/>
        <v>-</v>
      </c>
      <c r="M3">
        <v>1</v>
      </c>
      <c r="P3" s="27" t="s">
        <v>201</v>
      </c>
      <c r="Q3">
        <f>SUMIFS(Sheet1!$M$2:$M$74,Sheet1!$I$2:$I$74,"-",Sheet1!$J$2:$J$74,"YES",Sheet1!$K$2:$K$74,"-")</f>
        <v>12</v>
      </c>
    </row>
    <row r="4" spans="1:17" customFormat="1" ht="38" hidden="1" customHeight="1" x14ac:dyDescent="0.2">
      <c r="A4" s="4">
        <v>3</v>
      </c>
      <c r="B4" s="10" t="s">
        <v>6</v>
      </c>
      <c r="C4" s="12" t="s">
        <v>7</v>
      </c>
      <c r="D4" s="37" t="s">
        <v>164</v>
      </c>
      <c r="E4" s="37"/>
      <c r="F4" s="5"/>
      <c r="I4" s="18" t="str">
        <f t="shared" si="1"/>
        <v>YES</v>
      </c>
      <c r="J4" t="s">
        <v>207</v>
      </c>
      <c r="K4" s="19" t="str">
        <f t="shared" si="0"/>
        <v>-</v>
      </c>
      <c r="M4">
        <v>1</v>
      </c>
      <c r="P4" s="27" t="s">
        <v>202</v>
      </c>
      <c r="Q4">
        <f>SUMIFS(Sheet1!$M$2:$M$74,Sheet1!$I$2:$I$74,"-",Sheet1!$J$2:$J$74,"-",Sheet1!$K$2:$K$74,"YES")</f>
        <v>2</v>
      </c>
    </row>
    <row r="5" spans="1:17" customFormat="1" ht="38" customHeight="1" x14ac:dyDescent="0.2">
      <c r="A5" s="4">
        <v>4</v>
      </c>
      <c r="B5" s="10" t="s">
        <v>163</v>
      </c>
      <c r="C5" s="12" t="s">
        <v>162</v>
      </c>
      <c r="D5" s="5"/>
      <c r="E5" s="37" t="s">
        <v>87</v>
      </c>
      <c r="F5" s="37"/>
      <c r="H5" s="71" t="s">
        <v>232</v>
      </c>
      <c r="I5" s="18" t="str">
        <f t="shared" si="1"/>
        <v>-</v>
      </c>
      <c r="J5" t="str">
        <f t="shared" si="1"/>
        <v>YES</v>
      </c>
      <c r="K5" s="19" t="s">
        <v>207</v>
      </c>
      <c r="M5">
        <v>1</v>
      </c>
      <c r="P5" s="27" t="s">
        <v>203</v>
      </c>
      <c r="Q5">
        <f>SUMIFS(Sheet1!$M$2:$M$74,Sheet1!$I$2:$I$74,"YES",Sheet1!$J$2:$J$74,"YES",Sheet1!$K$2:$K$74,"-")</f>
        <v>7</v>
      </c>
    </row>
    <row r="6" spans="1:17" customFormat="1" ht="38" customHeight="1" x14ac:dyDescent="0.2">
      <c r="A6" s="4">
        <v>5</v>
      </c>
      <c r="B6" s="10" t="s">
        <v>8</v>
      </c>
      <c r="C6" s="12" t="s">
        <v>9</v>
      </c>
      <c r="D6" s="5"/>
      <c r="E6" s="5"/>
      <c r="F6" s="5"/>
      <c r="G6" t="s">
        <v>213</v>
      </c>
      <c r="H6" s="71" t="s">
        <v>232</v>
      </c>
      <c r="I6" s="18" t="str">
        <f t="shared" si="1"/>
        <v>-</v>
      </c>
      <c r="J6" t="str">
        <f t="shared" si="1"/>
        <v>-</v>
      </c>
      <c r="K6" s="19" t="str">
        <f t="shared" si="0"/>
        <v>-</v>
      </c>
      <c r="M6">
        <v>1</v>
      </c>
      <c r="P6" s="27" t="s">
        <v>204</v>
      </c>
      <c r="Q6">
        <f>SUMIFS(Sheet1!$M$2:$M$74,Sheet1!$I$2:$I$74,"YES",Sheet1!$J$2:$J$74,"-",Sheet1!$K$2:$K$74,"YES")</f>
        <v>2</v>
      </c>
    </row>
    <row r="7" spans="1:17" customFormat="1" ht="38" hidden="1" customHeight="1" x14ac:dyDescent="0.2">
      <c r="A7" s="4">
        <v>6</v>
      </c>
      <c r="B7" s="10" t="s">
        <v>161</v>
      </c>
      <c r="C7" s="12" t="s">
        <v>160</v>
      </c>
      <c r="D7" s="2"/>
      <c r="E7" s="2"/>
      <c r="F7" s="2"/>
      <c r="I7" s="18" t="str">
        <f t="shared" si="1"/>
        <v>-</v>
      </c>
      <c r="J7" t="str">
        <f t="shared" si="1"/>
        <v>-</v>
      </c>
      <c r="K7" s="19" t="str">
        <f t="shared" si="0"/>
        <v>-</v>
      </c>
      <c r="M7">
        <v>1</v>
      </c>
      <c r="P7" s="27" t="s">
        <v>205</v>
      </c>
      <c r="Q7">
        <f>SUMIFS(Sheet1!$M$2:$M$74,Sheet1!$I$2:$I$74,"-",Sheet1!$J$2:$J$74,"YES",Sheet1!$K$2:$K$74,"YES")</f>
        <v>12</v>
      </c>
    </row>
    <row r="8" spans="1:17" customFormat="1" ht="38" customHeight="1" x14ac:dyDescent="0.2">
      <c r="A8" s="4">
        <v>7</v>
      </c>
      <c r="B8" s="10" t="s">
        <v>159</v>
      </c>
      <c r="C8" s="12" t="s">
        <v>158</v>
      </c>
      <c r="D8" s="5"/>
      <c r="E8" s="5" t="s">
        <v>78</v>
      </c>
      <c r="F8" s="5" t="s">
        <v>78</v>
      </c>
      <c r="G8" t="s">
        <v>213</v>
      </c>
      <c r="H8" s="72" t="s">
        <v>158</v>
      </c>
      <c r="I8" s="18" t="str">
        <f t="shared" si="1"/>
        <v>-</v>
      </c>
      <c r="J8" t="str">
        <f t="shared" si="1"/>
        <v>-</v>
      </c>
      <c r="K8" s="19" t="str">
        <f t="shared" si="0"/>
        <v>-</v>
      </c>
      <c r="M8">
        <v>1</v>
      </c>
      <c r="P8" s="27" t="s">
        <v>206</v>
      </c>
      <c r="Q8">
        <f>SUMIFS(Sheet1!$M$2:$M$74,Sheet1!$I$2:$I$74,"YES",Sheet1!$J$2:$J$74,"YES",Sheet1!$K$2:$K$74,"YES")</f>
        <v>9</v>
      </c>
    </row>
    <row r="9" spans="1:17" customFormat="1" ht="38" customHeight="1" x14ac:dyDescent="0.2">
      <c r="A9" s="4">
        <v>8</v>
      </c>
      <c r="B9" s="10" t="s">
        <v>10</v>
      </c>
      <c r="C9" s="12" t="s">
        <v>11</v>
      </c>
      <c r="D9" s="33"/>
      <c r="E9" s="5"/>
      <c r="F9" s="5"/>
      <c r="G9" t="s">
        <v>213</v>
      </c>
      <c r="H9" t="s">
        <v>232</v>
      </c>
      <c r="I9" s="18" t="str">
        <f t="shared" si="1"/>
        <v>-</v>
      </c>
      <c r="J9" t="str">
        <f t="shared" si="1"/>
        <v>-</v>
      </c>
      <c r="K9" s="19" t="str">
        <f t="shared" si="0"/>
        <v>-</v>
      </c>
      <c r="M9">
        <v>1</v>
      </c>
    </row>
    <row r="10" spans="1:17" customFormat="1" ht="38" hidden="1" customHeight="1" x14ac:dyDescent="0.2">
      <c r="A10" s="4">
        <v>9</v>
      </c>
      <c r="B10" s="10" t="s">
        <v>12</v>
      </c>
      <c r="C10" s="12" t="s">
        <v>13</v>
      </c>
      <c r="D10" s="37" t="s">
        <v>157</v>
      </c>
      <c r="E10" s="37"/>
      <c r="F10" s="5"/>
      <c r="I10" s="18" t="str">
        <f t="shared" si="1"/>
        <v>YES</v>
      </c>
      <c r="J10" t="s">
        <v>207</v>
      </c>
      <c r="K10" s="19" t="str">
        <f t="shared" si="0"/>
        <v>-</v>
      </c>
      <c r="M10">
        <v>1</v>
      </c>
    </row>
    <row r="11" spans="1:17" customFormat="1" ht="38" customHeight="1" x14ac:dyDescent="0.2">
      <c r="A11" s="4">
        <v>10</v>
      </c>
      <c r="B11" s="10" t="s">
        <v>156</v>
      </c>
      <c r="C11" s="12" t="s">
        <v>155</v>
      </c>
      <c r="D11" s="5" t="s">
        <v>154</v>
      </c>
      <c r="E11" s="5" t="s">
        <v>78</v>
      </c>
      <c r="F11" s="5" t="s">
        <v>78</v>
      </c>
      <c r="H11" t="s">
        <v>232</v>
      </c>
      <c r="I11" s="18" t="str">
        <f t="shared" si="1"/>
        <v>YES</v>
      </c>
      <c r="J11" t="str">
        <f t="shared" si="1"/>
        <v>-</v>
      </c>
      <c r="K11" s="19" t="str">
        <f t="shared" si="0"/>
        <v>-</v>
      </c>
      <c r="M11">
        <v>1</v>
      </c>
    </row>
    <row r="12" spans="1:17" customFormat="1" ht="38" hidden="1" customHeight="1" x14ac:dyDescent="0.2">
      <c r="A12" s="4">
        <v>11</v>
      </c>
      <c r="B12" s="10" t="s">
        <v>153</v>
      </c>
      <c r="C12" s="12" t="s">
        <v>152</v>
      </c>
      <c r="D12" s="34" t="s">
        <v>78</v>
      </c>
      <c r="E12" s="34" t="s">
        <v>151</v>
      </c>
      <c r="F12" s="34" t="s">
        <v>78</v>
      </c>
      <c r="I12" s="18" t="str">
        <f t="shared" si="1"/>
        <v>-</v>
      </c>
      <c r="J12" t="str">
        <f t="shared" si="1"/>
        <v>YES</v>
      </c>
      <c r="K12" s="19" t="str">
        <f t="shared" si="0"/>
        <v>-</v>
      </c>
      <c r="M12">
        <v>1</v>
      </c>
    </row>
    <row r="13" spans="1:17" customFormat="1" ht="38" customHeight="1" x14ac:dyDescent="0.2">
      <c r="A13" s="4">
        <v>12</v>
      </c>
      <c r="B13" s="10" t="s">
        <v>14</v>
      </c>
      <c r="C13" s="12" t="s">
        <v>15</v>
      </c>
      <c r="D13" s="33"/>
      <c r="E13" s="5" t="s">
        <v>78</v>
      </c>
      <c r="F13" s="5" t="s">
        <v>78</v>
      </c>
      <c r="G13" t="s">
        <v>213</v>
      </c>
      <c r="H13" t="s">
        <v>232</v>
      </c>
      <c r="I13" s="18" t="str">
        <f t="shared" si="1"/>
        <v>-</v>
      </c>
      <c r="J13" t="str">
        <f t="shared" si="1"/>
        <v>-</v>
      </c>
      <c r="K13" s="19" t="str">
        <f t="shared" si="0"/>
        <v>-</v>
      </c>
      <c r="M13">
        <v>1</v>
      </c>
    </row>
    <row r="14" spans="1:17" customFormat="1" ht="38" hidden="1" customHeight="1" x14ac:dyDescent="0.2">
      <c r="A14" s="4">
        <v>13</v>
      </c>
      <c r="B14" s="10" t="s">
        <v>16</v>
      </c>
      <c r="C14" s="12" t="s">
        <v>17</v>
      </c>
      <c r="D14" s="5" t="s">
        <v>78</v>
      </c>
      <c r="E14" s="37" t="s">
        <v>175</v>
      </c>
      <c r="F14" s="37"/>
      <c r="I14" s="18" t="str">
        <f t="shared" si="1"/>
        <v>-</v>
      </c>
      <c r="J14" t="str">
        <f t="shared" si="1"/>
        <v>YES</v>
      </c>
      <c r="K14" s="19" t="s">
        <v>207</v>
      </c>
      <c r="M14">
        <v>1</v>
      </c>
    </row>
    <row r="15" spans="1:17" customFormat="1" ht="38" hidden="1" customHeight="1" x14ac:dyDescent="0.2">
      <c r="A15" s="4">
        <v>14</v>
      </c>
      <c r="B15" s="10" t="s">
        <v>150</v>
      </c>
      <c r="C15" s="12" t="s">
        <v>149</v>
      </c>
      <c r="D15" s="5"/>
      <c r="E15" s="40" t="s">
        <v>176</v>
      </c>
      <c r="F15" s="42"/>
      <c r="I15" s="18" t="str">
        <f>IF( OR( ISBLANK(D15),D15= "-"),"-","YES")</f>
        <v>-</v>
      </c>
      <c r="J15" t="s">
        <v>207</v>
      </c>
      <c r="K15" s="19" t="s">
        <v>207</v>
      </c>
      <c r="M15">
        <v>1</v>
      </c>
    </row>
    <row r="16" spans="1:17" customFormat="1" ht="38" hidden="1" customHeight="1" x14ac:dyDescent="0.2">
      <c r="A16" s="4">
        <v>15</v>
      </c>
      <c r="B16" s="10" t="s">
        <v>18</v>
      </c>
      <c r="C16" s="12" t="s">
        <v>19</v>
      </c>
      <c r="D16" s="5" t="s">
        <v>78</v>
      </c>
      <c r="E16" s="5" t="s">
        <v>148</v>
      </c>
      <c r="F16" s="5" t="s">
        <v>78</v>
      </c>
      <c r="I16" s="18" t="str">
        <f t="shared" si="1"/>
        <v>-</v>
      </c>
      <c r="J16" t="str">
        <f t="shared" si="1"/>
        <v>YES</v>
      </c>
      <c r="K16" s="19" t="str">
        <f t="shared" si="0"/>
        <v>-</v>
      </c>
      <c r="M16">
        <v>1</v>
      </c>
    </row>
    <row r="17" spans="1:13" customFormat="1" ht="38" hidden="1" customHeight="1" x14ac:dyDescent="0.2">
      <c r="A17" s="4">
        <v>16</v>
      </c>
      <c r="B17" s="10" t="s">
        <v>20</v>
      </c>
      <c r="C17" s="12" t="s">
        <v>21</v>
      </c>
      <c r="D17" s="37" t="s">
        <v>177</v>
      </c>
      <c r="E17" s="37"/>
      <c r="F17" s="37"/>
      <c r="I17" s="18" t="str">
        <f t="shared" si="1"/>
        <v>YES</v>
      </c>
      <c r="J17" t="s">
        <v>207</v>
      </c>
      <c r="K17" s="19" t="s">
        <v>207</v>
      </c>
      <c r="M17">
        <v>1</v>
      </c>
    </row>
    <row r="18" spans="1:13" customFormat="1" ht="38" customHeight="1" x14ac:dyDescent="0.2">
      <c r="A18" s="4">
        <v>17</v>
      </c>
      <c r="B18" s="10" t="s">
        <v>147</v>
      </c>
      <c r="C18" s="12" t="s">
        <v>146</v>
      </c>
      <c r="D18" s="37" t="s">
        <v>178</v>
      </c>
      <c r="E18" s="37"/>
      <c r="F18" s="37"/>
      <c r="H18" t="s">
        <v>232</v>
      </c>
      <c r="I18" s="18" t="str">
        <f t="shared" si="1"/>
        <v>YES</v>
      </c>
      <c r="J18" t="s">
        <v>207</v>
      </c>
      <c r="K18" s="19" t="s">
        <v>207</v>
      </c>
      <c r="M18">
        <v>1</v>
      </c>
    </row>
    <row r="19" spans="1:13" customFormat="1" ht="38" hidden="1" customHeight="1" x14ac:dyDescent="0.2">
      <c r="A19" s="4">
        <v>18</v>
      </c>
      <c r="B19" s="10" t="s">
        <v>145</v>
      </c>
      <c r="C19" s="12" t="s">
        <v>144</v>
      </c>
      <c r="D19" s="37" t="s">
        <v>179</v>
      </c>
      <c r="E19" s="37"/>
      <c r="F19" s="37"/>
      <c r="I19" s="18" t="str">
        <f t="shared" si="1"/>
        <v>YES</v>
      </c>
      <c r="J19" t="s">
        <v>207</v>
      </c>
      <c r="K19" s="19" t="s">
        <v>207</v>
      </c>
      <c r="M19">
        <v>1</v>
      </c>
    </row>
    <row r="20" spans="1:13" customFormat="1" ht="38" hidden="1" customHeight="1" x14ac:dyDescent="0.2">
      <c r="A20" s="4">
        <v>19</v>
      </c>
      <c r="B20" s="10" t="s">
        <v>143</v>
      </c>
      <c r="C20" s="12" t="s">
        <v>142</v>
      </c>
      <c r="D20" s="39" t="s">
        <v>180</v>
      </c>
      <c r="E20" s="39"/>
      <c r="F20" s="39"/>
      <c r="I20" s="18" t="str">
        <f t="shared" si="1"/>
        <v>YES</v>
      </c>
      <c r="J20" t="s">
        <v>207</v>
      </c>
      <c r="K20" s="19" t="s">
        <v>207</v>
      </c>
      <c r="M20">
        <v>1</v>
      </c>
    </row>
    <row r="21" spans="1:13" customFormat="1" ht="38" hidden="1" customHeight="1" x14ac:dyDescent="0.2">
      <c r="A21" s="4">
        <v>20</v>
      </c>
      <c r="B21" s="10" t="s">
        <v>22</v>
      </c>
      <c r="C21" s="12" t="s">
        <v>23</v>
      </c>
      <c r="D21" s="5" t="s">
        <v>78</v>
      </c>
      <c r="E21" s="5" t="s">
        <v>78</v>
      </c>
      <c r="F21" s="5" t="s">
        <v>78</v>
      </c>
      <c r="G21" t="s">
        <v>214</v>
      </c>
      <c r="I21" s="18" t="str">
        <f t="shared" si="1"/>
        <v>-</v>
      </c>
      <c r="J21" t="str">
        <f t="shared" si="1"/>
        <v>-</v>
      </c>
      <c r="K21" s="19" t="str">
        <f t="shared" si="1"/>
        <v>-</v>
      </c>
      <c r="M21">
        <v>1</v>
      </c>
    </row>
    <row r="22" spans="1:13" customFormat="1" ht="38" hidden="1" customHeight="1" x14ac:dyDescent="0.2">
      <c r="A22" s="4">
        <v>21</v>
      </c>
      <c r="B22" s="10" t="s">
        <v>24</v>
      </c>
      <c r="C22" s="12" t="s">
        <v>25</v>
      </c>
      <c r="D22" s="37" t="s">
        <v>141</v>
      </c>
      <c r="E22" s="37"/>
      <c r="F22" s="37"/>
      <c r="I22" s="18" t="str">
        <f t="shared" si="1"/>
        <v>YES</v>
      </c>
      <c r="J22" t="s">
        <v>207</v>
      </c>
      <c r="K22" s="19" t="s">
        <v>207</v>
      </c>
      <c r="M22">
        <v>1</v>
      </c>
    </row>
    <row r="23" spans="1:13" customFormat="1" ht="38" hidden="1" customHeight="1" x14ac:dyDescent="0.2">
      <c r="A23" s="4">
        <v>22</v>
      </c>
      <c r="B23" s="10" t="s">
        <v>26</v>
      </c>
      <c r="C23" s="12" t="s">
        <v>27</v>
      </c>
      <c r="D23" s="1" t="s">
        <v>78</v>
      </c>
      <c r="E23" s="1" t="s">
        <v>140</v>
      </c>
      <c r="F23" s="1" t="s">
        <v>181</v>
      </c>
      <c r="I23" s="18" t="str">
        <f t="shared" si="1"/>
        <v>-</v>
      </c>
      <c r="J23" t="str">
        <f t="shared" si="1"/>
        <v>YES</v>
      </c>
      <c r="K23" s="19" t="str">
        <f t="shared" si="1"/>
        <v>YES</v>
      </c>
      <c r="M23">
        <v>1</v>
      </c>
    </row>
    <row r="24" spans="1:13" customFormat="1" ht="38" hidden="1" customHeight="1" x14ac:dyDescent="0.2">
      <c r="A24" s="4">
        <v>23</v>
      </c>
      <c r="B24" s="10" t="s">
        <v>139</v>
      </c>
      <c r="C24" s="12" t="s">
        <v>138</v>
      </c>
      <c r="D24" s="36"/>
      <c r="E24" s="36" t="s">
        <v>87</v>
      </c>
      <c r="F24" s="36"/>
      <c r="I24" s="18" t="str">
        <f t="shared" si="1"/>
        <v>-</v>
      </c>
      <c r="J24" t="str">
        <f t="shared" si="1"/>
        <v>YES</v>
      </c>
      <c r="K24" s="19" t="str">
        <f t="shared" si="1"/>
        <v>-</v>
      </c>
      <c r="M24">
        <v>1</v>
      </c>
    </row>
    <row r="25" spans="1:13" customFormat="1" ht="38" hidden="1" customHeight="1" x14ac:dyDescent="0.2">
      <c r="A25" s="4">
        <v>24</v>
      </c>
      <c r="B25" s="10" t="s">
        <v>137</v>
      </c>
      <c r="C25" s="12" t="s">
        <v>136</v>
      </c>
      <c r="D25" s="5" t="s">
        <v>135</v>
      </c>
      <c r="E25" s="5" t="s">
        <v>78</v>
      </c>
      <c r="F25" s="5" t="s">
        <v>78</v>
      </c>
      <c r="I25" s="18" t="str">
        <f t="shared" si="1"/>
        <v>YES</v>
      </c>
      <c r="J25" t="str">
        <f t="shared" si="1"/>
        <v>-</v>
      </c>
      <c r="K25" s="19" t="str">
        <f t="shared" si="1"/>
        <v>-</v>
      </c>
      <c r="M25">
        <v>1</v>
      </c>
    </row>
    <row r="26" spans="1:13" customFormat="1" ht="38" customHeight="1" x14ac:dyDescent="0.2">
      <c r="A26" s="4">
        <v>25</v>
      </c>
      <c r="B26" s="10" t="s">
        <v>28</v>
      </c>
      <c r="C26" s="12" t="s">
        <v>29</v>
      </c>
      <c r="D26" s="5" t="s">
        <v>182</v>
      </c>
      <c r="E26" s="5" t="s">
        <v>78</v>
      </c>
      <c r="F26" s="5" t="s">
        <v>183</v>
      </c>
      <c r="H26" s="69" t="s">
        <v>232</v>
      </c>
      <c r="I26" s="18" t="str">
        <f t="shared" si="1"/>
        <v>YES</v>
      </c>
      <c r="J26" t="str">
        <f t="shared" si="1"/>
        <v>-</v>
      </c>
      <c r="K26" s="19" t="str">
        <f t="shared" si="1"/>
        <v>YES</v>
      </c>
      <c r="M26">
        <v>1</v>
      </c>
    </row>
    <row r="27" spans="1:13" customFormat="1" ht="38" hidden="1" customHeight="1" x14ac:dyDescent="0.2">
      <c r="A27" s="4">
        <v>26</v>
      </c>
      <c r="B27" s="10" t="s">
        <v>134</v>
      </c>
      <c r="C27" s="12" t="s">
        <v>133</v>
      </c>
      <c r="D27" s="1" t="s">
        <v>184</v>
      </c>
      <c r="E27" s="1" t="s">
        <v>78</v>
      </c>
      <c r="F27" s="1" t="s">
        <v>78</v>
      </c>
      <c r="I27" s="18" t="str">
        <f t="shared" si="1"/>
        <v>YES</v>
      </c>
      <c r="J27" t="str">
        <f t="shared" si="1"/>
        <v>-</v>
      </c>
      <c r="K27" s="19" t="str">
        <f t="shared" si="1"/>
        <v>-</v>
      </c>
      <c r="M27">
        <v>1</v>
      </c>
    </row>
    <row r="28" spans="1:13" customFormat="1" ht="38" hidden="1" customHeight="1" x14ac:dyDescent="0.2">
      <c r="A28" s="4">
        <v>27</v>
      </c>
      <c r="B28" s="10" t="s">
        <v>30</v>
      </c>
      <c r="C28" s="12" t="s">
        <v>31</v>
      </c>
      <c r="D28" s="5" t="s">
        <v>132</v>
      </c>
      <c r="E28" s="5"/>
      <c r="F28" s="5"/>
      <c r="I28" s="18" t="str">
        <f t="shared" si="1"/>
        <v>YES</v>
      </c>
      <c r="J28" t="str">
        <f t="shared" si="1"/>
        <v>-</v>
      </c>
      <c r="K28" s="19" t="str">
        <f t="shared" si="1"/>
        <v>-</v>
      </c>
      <c r="M28">
        <v>1</v>
      </c>
    </row>
    <row r="29" spans="1:13" customFormat="1" ht="38" hidden="1" customHeight="1" x14ac:dyDescent="0.2">
      <c r="A29" s="4">
        <v>28</v>
      </c>
      <c r="B29" s="10" t="s">
        <v>131</v>
      </c>
      <c r="C29" s="12" t="s">
        <v>130</v>
      </c>
      <c r="D29" s="5" t="s">
        <v>129</v>
      </c>
      <c r="E29" s="5" t="s">
        <v>78</v>
      </c>
      <c r="F29" s="5" t="s">
        <v>78</v>
      </c>
      <c r="I29" s="18" t="str">
        <f t="shared" si="1"/>
        <v>YES</v>
      </c>
      <c r="J29" t="str">
        <f t="shared" si="1"/>
        <v>-</v>
      </c>
      <c r="K29" s="19" t="str">
        <f t="shared" si="1"/>
        <v>-</v>
      </c>
      <c r="M29">
        <v>1</v>
      </c>
    </row>
    <row r="30" spans="1:13" customFormat="1" ht="38" customHeight="1" x14ac:dyDescent="0.2">
      <c r="A30" s="4">
        <v>29</v>
      </c>
      <c r="B30" s="10" t="s">
        <v>32</v>
      </c>
      <c r="C30" s="12" t="s">
        <v>33</v>
      </c>
      <c r="D30" s="33"/>
      <c r="E30" s="5" t="s">
        <v>128</v>
      </c>
      <c r="F30" s="5" t="s">
        <v>127</v>
      </c>
      <c r="H30" t="s">
        <v>232</v>
      </c>
      <c r="I30" s="18" t="str">
        <f t="shared" si="1"/>
        <v>-</v>
      </c>
      <c r="J30" t="str">
        <f t="shared" si="1"/>
        <v>YES</v>
      </c>
      <c r="K30" s="19" t="str">
        <f t="shared" si="1"/>
        <v>YES</v>
      </c>
      <c r="M30">
        <v>1</v>
      </c>
    </row>
    <row r="31" spans="1:13" customFormat="1" ht="38" customHeight="1" x14ac:dyDescent="0.2">
      <c r="A31" s="4">
        <v>30</v>
      </c>
      <c r="B31" s="10" t="s">
        <v>126</v>
      </c>
      <c r="C31" s="12" t="s">
        <v>125</v>
      </c>
      <c r="D31" s="40" t="s">
        <v>228</v>
      </c>
      <c r="E31" s="42"/>
      <c r="F31" s="68"/>
      <c r="H31" t="s">
        <v>232</v>
      </c>
      <c r="I31" s="18" t="str">
        <f t="shared" si="1"/>
        <v>YES</v>
      </c>
      <c r="J31" t="s">
        <v>207</v>
      </c>
      <c r="K31" s="19" t="str">
        <f>IF( OR( ISBLANK(F31),F31= "-"),"-","YES")</f>
        <v>-</v>
      </c>
      <c r="M31">
        <v>1</v>
      </c>
    </row>
    <row r="32" spans="1:13" customFormat="1" ht="38" hidden="1" customHeight="1" x14ac:dyDescent="0.2">
      <c r="A32" s="4">
        <v>31</v>
      </c>
      <c r="B32" s="10" t="s">
        <v>34</v>
      </c>
      <c r="C32" s="12" t="s">
        <v>35</v>
      </c>
      <c r="D32" s="5" t="s">
        <v>87</v>
      </c>
      <c r="E32" s="5" t="s">
        <v>87</v>
      </c>
      <c r="F32" s="5" t="s">
        <v>78</v>
      </c>
      <c r="I32" s="18" t="str">
        <f t="shared" si="1"/>
        <v>YES</v>
      </c>
      <c r="J32" t="str">
        <f t="shared" si="1"/>
        <v>YES</v>
      </c>
      <c r="K32" s="19" t="str">
        <f t="shared" si="1"/>
        <v>-</v>
      </c>
      <c r="M32">
        <v>1</v>
      </c>
    </row>
    <row r="33" spans="1:13" customFormat="1" ht="38" hidden="1" customHeight="1" x14ac:dyDescent="0.2">
      <c r="A33" s="4">
        <v>32</v>
      </c>
      <c r="B33" s="10" t="s">
        <v>124</v>
      </c>
      <c r="C33" s="12" t="s">
        <v>123</v>
      </c>
      <c r="D33" s="5"/>
      <c r="E33" s="37" t="s">
        <v>185</v>
      </c>
      <c r="F33" s="37"/>
      <c r="I33" s="18" t="str">
        <f t="shared" si="1"/>
        <v>-</v>
      </c>
      <c r="J33" t="str">
        <f t="shared" si="1"/>
        <v>YES</v>
      </c>
      <c r="K33" s="19" t="s">
        <v>207</v>
      </c>
      <c r="M33">
        <v>1</v>
      </c>
    </row>
    <row r="34" spans="1:13" customFormat="1" ht="38" hidden="1" customHeight="1" x14ac:dyDescent="0.2">
      <c r="A34" s="4">
        <v>33</v>
      </c>
      <c r="B34" s="10" t="s">
        <v>36</v>
      </c>
      <c r="C34" s="12" t="s">
        <v>37</v>
      </c>
      <c r="D34" s="37" t="s">
        <v>186</v>
      </c>
      <c r="E34" s="37"/>
      <c r="F34" s="37"/>
      <c r="I34" s="18" t="str">
        <f t="shared" si="1"/>
        <v>YES</v>
      </c>
      <c r="J34" t="s">
        <v>207</v>
      </c>
      <c r="K34" s="19" t="s">
        <v>207</v>
      </c>
      <c r="M34">
        <v>1</v>
      </c>
    </row>
    <row r="35" spans="1:13" customFormat="1" ht="38" hidden="1" customHeight="1" x14ac:dyDescent="0.2">
      <c r="A35" s="4">
        <v>34</v>
      </c>
      <c r="B35" s="10" t="s">
        <v>122</v>
      </c>
      <c r="C35" s="12" t="s">
        <v>121</v>
      </c>
      <c r="D35" s="37" t="s">
        <v>187</v>
      </c>
      <c r="E35" s="37"/>
      <c r="F35" s="37"/>
      <c r="I35" s="18" t="str">
        <f t="shared" si="1"/>
        <v>YES</v>
      </c>
      <c r="J35" t="s">
        <v>207</v>
      </c>
      <c r="K35" s="19" t="s">
        <v>207</v>
      </c>
      <c r="M35">
        <v>1</v>
      </c>
    </row>
    <row r="36" spans="1:13" customFormat="1" ht="38" hidden="1" customHeight="1" x14ac:dyDescent="0.2">
      <c r="A36" s="4">
        <v>35</v>
      </c>
      <c r="B36" s="10" t="s">
        <v>38</v>
      </c>
      <c r="C36" s="12" t="s">
        <v>39</v>
      </c>
      <c r="D36" s="5"/>
      <c r="E36" s="5" t="s">
        <v>87</v>
      </c>
      <c r="F36" s="5"/>
      <c r="I36" s="18" t="str">
        <f t="shared" si="1"/>
        <v>-</v>
      </c>
      <c r="J36" t="str">
        <f t="shared" si="1"/>
        <v>YES</v>
      </c>
      <c r="K36" s="19" t="str">
        <f t="shared" si="1"/>
        <v>-</v>
      </c>
      <c r="M36">
        <v>1</v>
      </c>
    </row>
    <row r="37" spans="1:13" customFormat="1" ht="38" hidden="1" customHeight="1" x14ac:dyDescent="0.2">
      <c r="A37" s="4">
        <v>36</v>
      </c>
      <c r="B37" s="10" t="s">
        <v>120</v>
      </c>
      <c r="C37" s="12" t="s">
        <v>119</v>
      </c>
      <c r="D37" s="40" t="s">
        <v>229</v>
      </c>
      <c r="E37" s="42"/>
      <c r="F37" s="5"/>
      <c r="I37" s="18" t="str">
        <f t="shared" si="1"/>
        <v>YES</v>
      </c>
      <c r="J37" t="s">
        <v>207</v>
      </c>
      <c r="K37" s="19" t="str">
        <f t="shared" si="1"/>
        <v>-</v>
      </c>
      <c r="M37">
        <v>1</v>
      </c>
    </row>
    <row r="38" spans="1:13" customFormat="1" ht="38" customHeight="1" x14ac:dyDescent="0.2">
      <c r="A38" s="4">
        <v>37</v>
      </c>
      <c r="B38" s="10" t="s">
        <v>40</v>
      </c>
      <c r="C38" s="12" t="s">
        <v>41</v>
      </c>
      <c r="D38" s="38" t="s">
        <v>230</v>
      </c>
      <c r="E38" s="38"/>
      <c r="F38" s="38"/>
      <c r="H38" t="s">
        <v>232</v>
      </c>
      <c r="I38" s="18" t="str">
        <f t="shared" si="1"/>
        <v>YES</v>
      </c>
      <c r="J38" t="s">
        <v>207</v>
      </c>
      <c r="K38" s="19" t="s">
        <v>207</v>
      </c>
      <c r="M38">
        <v>1</v>
      </c>
    </row>
    <row r="39" spans="1:13" customFormat="1" ht="38" customHeight="1" x14ac:dyDescent="0.2">
      <c r="A39" s="4">
        <v>38</v>
      </c>
      <c r="B39" s="10" t="s">
        <v>42</v>
      </c>
      <c r="C39" s="12" t="s">
        <v>43</v>
      </c>
      <c r="D39" s="5" t="s">
        <v>78</v>
      </c>
      <c r="E39" s="5" t="s">
        <v>188</v>
      </c>
      <c r="F39" s="5" t="s">
        <v>78</v>
      </c>
      <c r="H39" s="69" t="s">
        <v>232</v>
      </c>
      <c r="I39" s="18" t="str">
        <f t="shared" si="1"/>
        <v>-</v>
      </c>
      <c r="J39" t="str">
        <f t="shared" si="1"/>
        <v>YES</v>
      </c>
      <c r="K39" s="19" t="str">
        <f t="shared" si="1"/>
        <v>-</v>
      </c>
      <c r="M39">
        <v>1</v>
      </c>
    </row>
    <row r="40" spans="1:13" customFormat="1" ht="38" hidden="1" customHeight="1" x14ac:dyDescent="0.2">
      <c r="A40" s="4">
        <v>39</v>
      </c>
      <c r="B40" s="10" t="s">
        <v>44</v>
      </c>
      <c r="C40" s="12" t="s">
        <v>45</v>
      </c>
      <c r="D40" s="5"/>
      <c r="E40" s="5"/>
      <c r="F40" s="5"/>
      <c r="G40" t="s">
        <v>214</v>
      </c>
      <c r="I40" s="18" t="str">
        <f t="shared" si="1"/>
        <v>-</v>
      </c>
      <c r="J40" t="str">
        <f t="shared" si="1"/>
        <v>-</v>
      </c>
      <c r="K40" s="19" t="str">
        <f t="shared" si="1"/>
        <v>-</v>
      </c>
      <c r="M40">
        <v>1</v>
      </c>
    </row>
    <row r="41" spans="1:13" customFormat="1" ht="38" hidden="1" customHeight="1" x14ac:dyDescent="0.2">
      <c r="A41" s="4">
        <v>40</v>
      </c>
      <c r="B41" s="10" t="s">
        <v>118</v>
      </c>
      <c r="C41" s="12" t="s">
        <v>117</v>
      </c>
      <c r="D41" s="1"/>
      <c r="E41" s="1"/>
      <c r="F41" s="1"/>
      <c r="G41" t="s">
        <v>214</v>
      </c>
      <c r="I41" s="18" t="str">
        <f t="shared" si="1"/>
        <v>-</v>
      </c>
      <c r="J41" t="str">
        <f t="shared" si="1"/>
        <v>-</v>
      </c>
      <c r="K41" s="19" t="str">
        <f t="shared" si="1"/>
        <v>-</v>
      </c>
      <c r="M41">
        <v>1</v>
      </c>
    </row>
    <row r="42" spans="1:13" customFormat="1" ht="38" hidden="1" customHeight="1" x14ac:dyDescent="0.2">
      <c r="A42" s="4">
        <v>41</v>
      </c>
      <c r="B42" s="10" t="s">
        <v>116</v>
      </c>
      <c r="C42" s="12" t="s">
        <v>115</v>
      </c>
      <c r="D42" s="2" t="s">
        <v>87</v>
      </c>
      <c r="E42" s="2" t="s">
        <v>87</v>
      </c>
      <c r="F42" s="2"/>
      <c r="I42" s="18" t="str">
        <f t="shared" si="1"/>
        <v>YES</v>
      </c>
      <c r="J42" t="str">
        <f t="shared" si="1"/>
        <v>YES</v>
      </c>
      <c r="K42" s="19" t="str">
        <f t="shared" si="1"/>
        <v>-</v>
      </c>
      <c r="M42">
        <v>1</v>
      </c>
    </row>
    <row r="43" spans="1:13" customFormat="1" ht="38" customHeight="1" x14ac:dyDescent="0.2">
      <c r="A43" s="4">
        <v>42</v>
      </c>
      <c r="B43" s="10" t="s">
        <v>46</v>
      </c>
      <c r="C43" s="12" t="s">
        <v>47</v>
      </c>
      <c r="D43" s="5" t="s">
        <v>78</v>
      </c>
      <c r="E43" s="5" t="s">
        <v>114</v>
      </c>
      <c r="F43" s="5" t="s">
        <v>78</v>
      </c>
      <c r="H43" s="69" t="s">
        <v>232</v>
      </c>
      <c r="I43" s="18" t="str">
        <f t="shared" si="1"/>
        <v>-</v>
      </c>
      <c r="J43" t="str">
        <f t="shared" si="1"/>
        <v>YES</v>
      </c>
      <c r="K43" s="19" t="str">
        <f t="shared" si="1"/>
        <v>-</v>
      </c>
      <c r="M43">
        <v>1</v>
      </c>
    </row>
    <row r="44" spans="1:13" customFormat="1" ht="38" hidden="1" customHeight="1" x14ac:dyDescent="0.2">
      <c r="A44" s="4">
        <v>43</v>
      </c>
      <c r="B44" s="10" t="s">
        <v>48</v>
      </c>
      <c r="C44" s="12" t="s">
        <v>49</v>
      </c>
      <c r="D44" s="5" t="s">
        <v>78</v>
      </c>
      <c r="E44" s="5" t="s">
        <v>113</v>
      </c>
      <c r="F44" s="5"/>
      <c r="I44" s="18" t="str">
        <f t="shared" si="1"/>
        <v>-</v>
      </c>
      <c r="J44" t="str">
        <f t="shared" si="1"/>
        <v>YES</v>
      </c>
      <c r="K44" s="19" t="str">
        <f t="shared" si="1"/>
        <v>-</v>
      </c>
      <c r="M44">
        <v>1</v>
      </c>
    </row>
    <row r="45" spans="1:13" customFormat="1" ht="38" hidden="1" customHeight="1" x14ac:dyDescent="0.2">
      <c r="A45" s="4">
        <v>44</v>
      </c>
      <c r="B45" s="10" t="s">
        <v>50</v>
      </c>
      <c r="C45" s="12" t="s">
        <v>51</v>
      </c>
      <c r="D45" s="5"/>
      <c r="E45" s="5"/>
      <c r="F45" s="5"/>
      <c r="G45" t="s">
        <v>217</v>
      </c>
      <c r="I45" s="18" t="str">
        <f t="shared" si="1"/>
        <v>-</v>
      </c>
      <c r="J45" t="s">
        <v>207</v>
      </c>
      <c r="K45" s="19" t="str">
        <f t="shared" si="1"/>
        <v>-</v>
      </c>
      <c r="M45">
        <v>1</v>
      </c>
    </row>
    <row r="46" spans="1:13" customFormat="1" ht="38" hidden="1" customHeight="1" x14ac:dyDescent="0.2">
      <c r="A46" s="4">
        <v>45</v>
      </c>
      <c r="B46" s="10" t="s">
        <v>112</v>
      </c>
      <c r="C46" s="12" t="s">
        <v>111</v>
      </c>
      <c r="D46" s="1" t="s">
        <v>110</v>
      </c>
      <c r="E46" s="1"/>
      <c r="F46" s="1"/>
      <c r="I46" s="18" t="str">
        <f t="shared" si="1"/>
        <v>YES</v>
      </c>
      <c r="J46" t="str">
        <f t="shared" si="1"/>
        <v>-</v>
      </c>
      <c r="K46" s="19" t="str">
        <f t="shared" si="1"/>
        <v>-</v>
      </c>
      <c r="M46">
        <v>1</v>
      </c>
    </row>
    <row r="47" spans="1:13" customFormat="1" ht="38" hidden="1" customHeight="1" x14ac:dyDescent="0.2">
      <c r="A47" s="4">
        <v>46</v>
      </c>
      <c r="B47" s="10" t="s">
        <v>52</v>
      </c>
      <c r="C47" s="12" t="s">
        <v>53</v>
      </c>
      <c r="D47" s="33"/>
      <c r="E47" s="5" t="s">
        <v>227</v>
      </c>
      <c r="F47" s="5"/>
      <c r="I47" s="18" t="str">
        <f t="shared" si="1"/>
        <v>-</v>
      </c>
      <c r="J47" t="str">
        <f t="shared" si="1"/>
        <v>YES</v>
      </c>
      <c r="K47" s="19" t="str">
        <f t="shared" si="1"/>
        <v>-</v>
      </c>
      <c r="M47">
        <v>1</v>
      </c>
    </row>
    <row r="48" spans="1:13" customFormat="1" ht="38" customHeight="1" x14ac:dyDescent="0.2">
      <c r="A48" s="4">
        <v>47</v>
      </c>
      <c r="B48" s="10" t="s">
        <v>109</v>
      </c>
      <c r="C48" s="12" t="s">
        <v>108</v>
      </c>
      <c r="D48" s="33"/>
      <c r="E48" s="5" t="s">
        <v>87</v>
      </c>
      <c r="F48" s="5" t="s">
        <v>87</v>
      </c>
      <c r="H48" t="s">
        <v>232</v>
      </c>
      <c r="I48" s="18" t="str">
        <f t="shared" si="1"/>
        <v>-</v>
      </c>
      <c r="J48" t="str">
        <f t="shared" si="1"/>
        <v>YES</v>
      </c>
      <c r="K48" s="19" t="str">
        <f t="shared" si="1"/>
        <v>YES</v>
      </c>
      <c r="M48">
        <v>1</v>
      </c>
    </row>
    <row r="49" spans="1:13" customFormat="1" ht="38" hidden="1" customHeight="1" x14ac:dyDescent="0.2">
      <c r="A49" s="4">
        <v>48</v>
      </c>
      <c r="B49" s="10" t="s">
        <v>54</v>
      </c>
      <c r="C49" s="12" t="s">
        <v>55</v>
      </c>
      <c r="D49" s="37"/>
      <c r="E49" s="37"/>
      <c r="F49" s="37"/>
      <c r="G49" t="s">
        <v>215</v>
      </c>
      <c r="I49" s="18" t="str">
        <f t="shared" si="1"/>
        <v>-</v>
      </c>
      <c r="J49" t="str">
        <f t="shared" si="1"/>
        <v>-</v>
      </c>
      <c r="K49" s="19" t="str">
        <f t="shared" si="1"/>
        <v>-</v>
      </c>
      <c r="M49">
        <v>1</v>
      </c>
    </row>
    <row r="50" spans="1:13" customFormat="1" ht="38" hidden="1" customHeight="1" x14ac:dyDescent="0.2">
      <c r="A50" s="4">
        <v>49</v>
      </c>
      <c r="B50" s="10" t="s">
        <v>56</v>
      </c>
      <c r="C50" s="12" t="s">
        <v>57</v>
      </c>
      <c r="D50" s="37"/>
      <c r="E50" s="37"/>
      <c r="F50" s="37"/>
      <c r="G50" t="s">
        <v>216</v>
      </c>
      <c r="I50" s="18" t="str">
        <f t="shared" si="1"/>
        <v>-</v>
      </c>
      <c r="J50" t="str">
        <f t="shared" si="1"/>
        <v>-</v>
      </c>
      <c r="K50" s="19" t="str">
        <f t="shared" si="1"/>
        <v>-</v>
      </c>
      <c r="M50">
        <v>1</v>
      </c>
    </row>
    <row r="51" spans="1:13" customFormat="1" ht="38" hidden="1" customHeight="1" x14ac:dyDescent="0.2">
      <c r="A51" s="4">
        <v>50</v>
      </c>
      <c r="B51" s="10" t="s">
        <v>107</v>
      </c>
      <c r="C51" s="12" t="s">
        <v>106</v>
      </c>
      <c r="D51" s="5"/>
      <c r="E51" s="5" t="s">
        <v>189</v>
      </c>
      <c r="F51" s="5"/>
      <c r="I51" s="18" t="str">
        <f t="shared" si="1"/>
        <v>-</v>
      </c>
      <c r="J51" t="str">
        <f t="shared" si="1"/>
        <v>YES</v>
      </c>
      <c r="K51" s="19" t="str">
        <f t="shared" si="1"/>
        <v>-</v>
      </c>
      <c r="M51">
        <v>1</v>
      </c>
    </row>
    <row r="52" spans="1:13" customFormat="1" ht="38" hidden="1" customHeight="1" x14ac:dyDescent="0.2">
      <c r="A52" s="4">
        <v>51</v>
      </c>
      <c r="B52" s="10" t="s">
        <v>105</v>
      </c>
      <c r="C52" s="12" t="s">
        <v>104</v>
      </c>
      <c r="D52" s="40" t="s">
        <v>190</v>
      </c>
      <c r="E52" s="41"/>
      <c r="F52" s="42"/>
      <c r="I52" s="18" t="str">
        <f t="shared" si="1"/>
        <v>YES</v>
      </c>
      <c r="J52" t="s">
        <v>207</v>
      </c>
      <c r="K52" s="19" t="s">
        <v>207</v>
      </c>
      <c r="M52">
        <v>1</v>
      </c>
    </row>
    <row r="53" spans="1:13" customFormat="1" ht="38" hidden="1" customHeight="1" x14ac:dyDescent="0.2">
      <c r="A53" s="4">
        <v>52</v>
      </c>
      <c r="B53" s="10" t="s">
        <v>103</v>
      </c>
      <c r="C53" s="12" t="s">
        <v>102</v>
      </c>
      <c r="D53" s="5"/>
      <c r="E53" s="5"/>
      <c r="F53" s="5" t="s">
        <v>191</v>
      </c>
      <c r="I53" s="18" t="str">
        <f t="shared" si="1"/>
        <v>-</v>
      </c>
      <c r="J53" t="str">
        <f t="shared" si="1"/>
        <v>-</v>
      </c>
      <c r="K53" s="19" t="str">
        <f t="shared" si="1"/>
        <v>YES</v>
      </c>
      <c r="M53">
        <v>1</v>
      </c>
    </row>
    <row r="54" spans="1:13" customFormat="1" ht="38" hidden="1" customHeight="1" x14ac:dyDescent="0.2">
      <c r="A54" s="4">
        <v>53</v>
      </c>
      <c r="B54" s="10" t="s">
        <v>58</v>
      </c>
      <c r="C54" s="12" t="s">
        <v>59</v>
      </c>
      <c r="D54" s="5"/>
      <c r="E54" s="5" t="s">
        <v>231</v>
      </c>
      <c r="F54" s="5" t="s">
        <v>231</v>
      </c>
      <c r="I54" s="18" t="str">
        <f t="shared" si="1"/>
        <v>-</v>
      </c>
      <c r="J54" t="str">
        <f t="shared" si="1"/>
        <v>YES</v>
      </c>
      <c r="K54" s="19" t="str">
        <f t="shared" si="1"/>
        <v>YES</v>
      </c>
      <c r="M54">
        <v>1</v>
      </c>
    </row>
    <row r="55" spans="1:13" customFormat="1" ht="38" hidden="1" customHeight="1" x14ac:dyDescent="0.2">
      <c r="A55" s="4">
        <v>54</v>
      </c>
      <c r="B55" s="10" t="s">
        <v>101</v>
      </c>
      <c r="C55" s="12" t="s">
        <v>100</v>
      </c>
      <c r="D55" s="2" t="s">
        <v>87</v>
      </c>
      <c r="E55" s="2"/>
      <c r="F55" s="2"/>
      <c r="I55" s="18" t="str">
        <f t="shared" si="1"/>
        <v>YES</v>
      </c>
      <c r="J55" t="str">
        <f t="shared" si="1"/>
        <v>-</v>
      </c>
      <c r="K55" s="19" t="str">
        <f t="shared" si="1"/>
        <v>-</v>
      </c>
      <c r="M55">
        <v>1</v>
      </c>
    </row>
    <row r="56" spans="1:13" customFormat="1" ht="38" hidden="1" customHeight="1" x14ac:dyDescent="0.2">
      <c r="A56" s="4">
        <v>55</v>
      </c>
      <c r="B56" s="10" t="s">
        <v>99</v>
      </c>
      <c r="C56" s="12" t="s">
        <v>98</v>
      </c>
      <c r="D56" s="5"/>
      <c r="E56" s="5"/>
      <c r="F56" s="5"/>
      <c r="G56" t="s">
        <v>214</v>
      </c>
      <c r="I56" s="18" t="str">
        <f t="shared" si="1"/>
        <v>-</v>
      </c>
      <c r="J56" t="str">
        <f t="shared" si="1"/>
        <v>-</v>
      </c>
      <c r="K56" s="19" t="str">
        <f t="shared" si="1"/>
        <v>-</v>
      </c>
      <c r="M56">
        <v>1</v>
      </c>
    </row>
    <row r="57" spans="1:13" customFormat="1" ht="38" hidden="1" customHeight="1" x14ac:dyDescent="0.2">
      <c r="A57" s="4">
        <v>56</v>
      </c>
      <c r="B57" s="10" t="s">
        <v>60</v>
      </c>
      <c r="C57" s="12" t="s">
        <v>61</v>
      </c>
      <c r="D57" s="33"/>
      <c r="E57" s="5"/>
      <c r="F57" s="5"/>
      <c r="G57" t="s">
        <v>213</v>
      </c>
      <c r="I57" s="18" t="str">
        <f t="shared" si="1"/>
        <v>-</v>
      </c>
      <c r="J57" t="str">
        <f t="shared" si="1"/>
        <v>-</v>
      </c>
      <c r="K57" s="19" t="str">
        <f t="shared" si="1"/>
        <v>-</v>
      </c>
      <c r="M57">
        <v>1</v>
      </c>
    </row>
    <row r="58" spans="1:13" customFormat="1" ht="38" hidden="1" customHeight="1" x14ac:dyDescent="0.2">
      <c r="A58" s="4">
        <v>57</v>
      </c>
      <c r="B58" s="10" t="s">
        <v>62</v>
      </c>
      <c r="C58" s="12" t="s">
        <v>63</v>
      </c>
      <c r="D58" s="37"/>
      <c r="E58" s="37"/>
      <c r="F58" s="37"/>
      <c r="G58" t="s">
        <v>213</v>
      </c>
      <c r="I58" s="18" t="str">
        <f t="shared" si="1"/>
        <v>-</v>
      </c>
      <c r="J58" t="str">
        <f t="shared" si="1"/>
        <v>-</v>
      </c>
      <c r="K58" s="19" t="str">
        <f t="shared" si="1"/>
        <v>-</v>
      </c>
      <c r="M58">
        <v>1</v>
      </c>
    </row>
    <row r="59" spans="1:13" customFormat="1" ht="38" hidden="1" customHeight="1" x14ac:dyDescent="0.2">
      <c r="A59" s="4">
        <v>58</v>
      </c>
      <c r="B59" s="10" t="s">
        <v>97</v>
      </c>
      <c r="C59" s="12" t="s">
        <v>96</v>
      </c>
      <c r="D59" s="35"/>
      <c r="E59" s="1"/>
      <c r="F59" s="1"/>
      <c r="G59" t="s">
        <v>215</v>
      </c>
      <c r="I59" s="18" t="str">
        <f t="shared" si="1"/>
        <v>-</v>
      </c>
      <c r="J59" t="str">
        <f t="shared" si="1"/>
        <v>-</v>
      </c>
      <c r="K59" s="19" t="str">
        <f t="shared" si="1"/>
        <v>-</v>
      </c>
      <c r="M59">
        <v>1</v>
      </c>
    </row>
    <row r="60" spans="1:13" customFormat="1" ht="38" hidden="1" customHeight="1" x14ac:dyDescent="0.2">
      <c r="A60" s="4">
        <v>59</v>
      </c>
      <c r="B60" s="10" t="s">
        <v>64</v>
      </c>
      <c r="C60" s="12" t="s">
        <v>65</v>
      </c>
      <c r="D60" s="5"/>
      <c r="E60" s="5" t="s">
        <v>192</v>
      </c>
      <c r="F60" s="5"/>
      <c r="I60" s="18" t="str">
        <f t="shared" si="1"/>
        <v>-</v>
      </c>
      <c r="J60" t="str">
        <f t="shared" si="1"/>
        <v>YES</v>
      </c>
      <c r="K60" s="19" t="str">
        <f t="shared" si="1"/>
        <v>-</v>
      </c>
      <c r="M60">
        <v>1</v>
      </c>
    </row>
    <row r="61" spans="1:13" customFormat="1" ht="38" hidden="1" customHeight="1" x14ac:dyDescent="0.2">
      <c r="A61" s="4">
        <v>60</v>
      </c>
      <c r="B61" s="10" t="s">
        <v>95</v>
      </c>
      <c r="C61" s="12" t="s">
        <v>94</v>
      </c>
      <c r="D61" s="1"/>
      <c r="E61" s="1"/>
      <c r="F61" s="1"/>
      <c r="G61" t="s">
        <v>217</v>
      </c>
      <c r="I61" s="18" t="str">
        <f t="shared" si="1"/>
        <v>-</v>
      </c>
      <c r="J61" t="str">
        <f t="shared" si="1"/>
        <v>-</v>
      </c>
      <c r="K61" s="19" t="str">
        <f t="shared" si="1"/>
        <v>-</v>
      </c>
      <c r="M61">
        <v>1</v>
      </c>
    </row>
    <row r="62" spans="1:13" customFormat="1" ht="38" hidden="1" customHeight="1" x14ac:dyDescent="0.2">
      <c r="A62" s="4">
        <v>61</v>
      </c>
      <c r="B62" s="10" t="s">
        <v>66</v>
      </c>
      <c r="C62" s="12" t="s">
        <v>67</v>
      </c>
      <c r="D62" s="5"/>
      <c r="E62" s="37" t="s">
        <v>193</v>
      </c>
      <c r="F62" s="37"/>
      <c r="I62" s="18" t="str">
        <f t="shared" si="1"/>
        <v>-</v>
      </c>
      <c r="J62" t="str">
        <f t="shared" si="1"/>
        <v>YES</v>
      </c>
      <c r="K62" s="19" t="s">
        <v>207</v>
      </c>
      <c r="M62">
        <v>1</v>
      </c>
    </row>
    <row r="63" spans="1:13" customFormat="1" ht="38" hidden="1" customHeight="1" x14ac:dyDescent="0.2">
      <c r="A63" s="4">
        <v>62</v>
      </c>
      <c r="B63" s="10" t="s">
        <v>68</v>
      </c>
      <c r="C63" s="12" t="s">
        <v>69</v>
      </c>
      <c r="D63" s="5" t="s">
        <v>194</v>
      </c>
      <c r="E63" s="5"/>
      <c r="F63" s="5"/>
      <c r="I63" s="18" t="str">
        <f t="shared" si="1"/>
        <v>YES</v>
      </c>
      <c r="J63" t="str">
        <f t="shared" si="1"/>
        <v>-</v>
      </c>
      <c r="K63" s="19" t="str">
        <f t="shared" si="1"/>
        <v>-</v>
      </c>
      <c r="M63">
        <v>1</v>
      </c>
    </row>
    <row r="64" spans="1:13" customFormat="1" ht="38" hidden="1" customHeight="1" x14ac:dyDescent="0.2">
      <c r="A64" s="4">
        <v>63</v>
      </c>
      <c r="B64" s="10" t="s">
        <v>93</v>
      </c>
      <c r="C64" s="12" t="s">
        <v>92</v>
      </c>
      <c r="D64" s="1" t="s">
        <v>195</v>
      </c>
      <c r="E64" s="1"/>
      <c r="F64" s="1"/>
      <c r="I64" s="18" t="str">
        <f t="shared" si="1"/>
        <v>YES</v>
      </c>
      <c r="J64" t="str">
        <f t="shared" si="1"/>
        <v>-</v>
      </c>
      <c r="K64" s="19" t="str">
        <f t="shared" si="1"/>
        <v>-</v>
      </c>
      <c r="M64">
        <v>1</v>
      </c>
    </row>
    <row r="65" spans="1:13" customFormat="1" ht="38" hidden="1" customHeight="1" x14ac:dyDescent="0.2">
      <c r="A65" s="4">
        <v>64</v>
      </c>
      <c r="B65" s="10" t="s">
        <v>91</v>
      </c>
      <c r="C65" s="12" t="s">
        <v>90</v>
      </c>
      <c r="D65" s="5"/>
      <c r="E65" s="5"/>
      <c r="F65" s="5"/>
      <c r="G65" t="s">
        <v>217</v>
      </c>
      <c r="I65" s="18" t="str">
        <f t="shared" si="1"/>
        <v>-</v>
      </c>
      <c r="J65" t="str">
        <f t="shared" si="1"/>
        <v>-</v>
      </c>
      <c r="K65" s="19" t="str">
        <f t="shared" si="1"/>
        <v>-</v>
      </c>
      <c r="M65">
        <v>1</v>
      </c>
    </row>
    <row r="66" spans="1:13" customFormat="1" ht="38" hidden="1" customHeight="1" x14ac:dyDescent="0.2">
      <c r="A66" s="4">
        <v>65</v>
      </c>
      <c r="B66" s="10" t="s">
        <v>70</v>
      </c>
      <c r="C66" s="12" t="s">
        <v>71</v>
      </c>
      <c r="D66" s="5" t="s">
        <v>87</v>
      </c>
      <c r="E66" s="5"/>
      <c r="F66" s="5"/>
      <c r="I66" s="18" t="str">
        <f t="shared" si="1"/>
        <v>YES</v>
      </c>
      <c r="J66" t="str">
        <f t="shared" si="1"/>
        <v>-</v>
      </c>
      <c r="K66" s="19" t="str">
        <f t="shared" si="1"/>
        <v>-</v>
      </c>
      <c r="M66">
        <v>1</v>
      </c>
    </row>
    <row r="67" spans="1:13" customFormat="1" ht="38" customHeight="1" x14ac:dyDescent="0.2">
      <c r="A67" s="4">
        <v>66</v>
      </c>
      <c r="B67" s="10" t="s">
        <v>89</v>
      </c>
      <c r="C67" s="12" t="s">
        <v>88</v>
      </c>
      <c r="D67" s="1" t="s">
        <v>87</v>
      </c>
      <c r="E67" s="1"/>
      <c r="F67" s="1" t="s">
        <v>87</v>
      </c>
      <c r="H67" s="70" t="s">
        <v>232</v>
      </c>
      <c r="I67" s="18" t="str">
        <f t="shared" ref="I67:K74" si="2">IF( OR( ISBLANK(D67),D67= "-"),"-","YES")</f>
        <v>YES</v>
      </c>
      <c r="J67" t="str">
        <f t="shared" si="2"/>
        <v>-</v>
      </c>
      <c r="K67" s="19" t="str">
        <f t="shared" si="2"/>
        <v>YES</v>
      </c>
      <c r="M67">
        <v>1</v>
      </c>
    </row>
    <row r="68" spans="1:13" customFormat="1" ht="38" hidden="1" customHeight="1" x14ac:dyDescent="0.2">
      <c r="A68" s="4">
        <v>67</v>
      </c>
      <c r="B68" s="10" t="s">
        <v>86</v>
      </c>
      <c r="C68" s="12" t="s">
        <v>85</v>
      </c>
      <c r="D68" s="5"/>
      <c r="E68" s="5" t="s">
        <v>165</v>
      </c>
      <c r="F68" s="5" t="s">
        <v>165</v>
      </c>
      <c r="I68" s="18" t="str">
        <f t="shared" si="2"/>
        <v>-</v>
      </c>
      <c r="J68" t="str">
        <f t="shared" si="2"/>
        <v>YES</v>
      </c>
      <c r="K68" s="19" t="str">
        <f t="shared" si="2"/>
        <v>YES</v>
      </c>
      <c r="M68">
        <v>1</v>
      </c>
    </row>
    <row r="69" spans="1:13" customFormat="1" ht="38" hidden="1" customHeight="1" x14ac:dyDescent="0.2">
      <c r="A69" s="4">
        <v>68</v>
      </c>
      <c r="B69" s="10" t="s">
        <v>72</v>
      </c>
      <c r="C69" s="12" t="s">
        <v>73</v>
      </c>
      <c r="D69" s="5"/>
      <c r="E69" s="5" t="s">
        <v>196</v>
      </c>
      <c r="F69" s="5" t="s">
        <v>197</v>
      </c>
      <c r="I69" s="18" t="str">
        <f t="shared" si="2"/>
        <v>-</v>
      </c>
      <c r="J69" t="str">
        <f t="shared" si="2"/>
        <v>YES</v>
      </c>
      <c r="K69" s="19" t="str">
        <f t="shared" si="2"/>
        <v>YES</v>
      </c>
      <c r="M69">
        <v>1</v>
      </c>
    </row>
    <row r="70" spans="1:13" customFormat="1" ht="38" hidden="1" customHeight="1" x14ac:dyDescent="0.2">
      <c r="A70" s="4">
        <v>69</v>
      </c>
      <c r="B70" s="10" t="s">
        <v>84</v>
      </c>
      <c r="C70" s="12" t="s">
        <v>83</v>
      </c>
      <c r="D70" s="6"/>
      <c r="E70" s="6"/>
      <c r="F70" s="6"/>
      <c r="G70" t="s">
        <v>215</v>
      </c>
      <c r="I70" s="18" t="str">
        <f t="shared" si="2"/>
        <v>-</v>
      </c>
      <c r="J70" t="str">
        <f t="shared" si="2"/>
        <v>-</v>
      </c>
      <c r="K70" s="19" t="str">
        <f t="shared" si="2"/>
        <v>-</v>
      </c>
      <c r="M70">
        <v>1</v>
      </c>
    </row>
    <row r="71" spans="1:13" customFormat="1" ht="38" hidden="1" customHeight="1" x14ac:dyDescent="0.2">
      <c r="A71" s="4">
        <v>70</v>
      </c>
      <c r="B71" s="10" t="s">
        <v>74</v>
      </c>
      <c r="C71" s="12" t="s">
        <v>75</v>
      </c>
      <c r="D71" s="5" t="s">
        <v>198</v>
      </c>
      <c r="E71" s="5" t="s">
        <v>78</v>
      </c>
      <c r="F71" s="5" t="s">
        <v>78</v>
      </c>
      <c r="I71" s="18" t="str">
        <f t="shared" si="2"/>
        <v>YES</v>
      </c>
      <c r="J71" t="str">
        <f t="shared" si="2"/>
        <v>-</v>
      </c>
      <c r="K71" s="19" t="str">
        <f t="shared" si="2"/>
        <v>-</v>
      </c>
      <c r="M71">
        <v>1</v>
      </c>
    </row>
    <row r="72" spans="1:13" customFormat="1" ht="38" hidden="1" customHeight="1" x14ac:dyDescent="0.2">
      <c r="A72" s="4">
        <v>71</v>
      </c>
      <c r="B72" s="10" t="s">
        <v>76</v>
      </c>
      <c r="C72" s="12" t="s">
        <v>77</v>
      </c>
      <c r="D72" s="5"/>
      <c r="E72" s="5"/>
      <c r="F72" s="5"/>
      <c r="I72" s="18" t="str">
        <f t="shared" si="2"/>
        <v>-</v>
      </c>
      <c r="J72" t="str">
        <f t="shared" si="2"/>
        <v>-</v>
      </c>
      <c r="K72" s="19" t="str">
        <f t="shared" si="2"/>
        <v>-</v>
      </c>
      <c r="M72">
        <v>1</v>
      </c>
    </row>
    <row r="73" spans="1:13" customFormat="1" ht="38" hidden="1" customHeight="1" x14ac:dyDescent="0.2">
      <c r="A73" s="4">
        <v>72</v>
      </c>
      <c r="B73" s="10" t="s">
        <v>82</v>
      </c>
      <c r="C73" s="12" t="s">
        <v>81</v>
      </c>
      <c r="D73" s="6"/>
      <c r="E73" s="45" t="s">
        <v>87</v>
      </c>
      <c r="F73" s="46" t="s">
        <v>87</v>
      </c>
      <c r="I73" s="18" t="str">
        <f t="shared" si="2"/>
        <v>-</v>
      </c>
      <c r="J73" t="str">
        <f t="shared" si="2"/>
        <v>YES</v>
      </c>
      <c r="K73" s="19" t="str">
        <f t="shared" si="2"/>
        <v>YES</v>
      </c>
      <c r="M73">
        <v>1</v>
      </c>
    </row>
    <row r="74" spans="1:13" customFormat="1" ht="38" hidden="1" customHeight="1" thickBot="1" x14ac:dyDescent="0.25">
      <c r="A74" s="4">
        <v>73</v>
      </c>
      <c r="B74" s="10" t="s">
        <v>80</v>
      </c>
      <c r="C74" s="12" t="s">
        <v>79</v>
      </c>
      <c r="D74" s="2"/>
      <c r="E74" s="43"/>
      <c r="F74" s="44" t="s">
        <v>87</v>
      </c>
      <c r="G74" s="31"/>
      <c r="H74" s="52"/>
      <c r="I74" s="20" t="str">
        <f t="shared" si="2"/>
        <v>-</v>
      </c>
      <c r="J74" s="31" t="str">
        <f>IF( OR( ISBLANK(E74),E74= "-"),"-","YES")</f>
        <v>-</v>
      </c>
      <c r="K74" s="19" t="str">
        <f>IF( OR( ISBLANK(F74),F74= "-"),"-","YES")</f>
        <v>YES</v>
      </c>
      <c r="M74">
        <v>1</v>
      </c>
    </row>
  </sheetData>
  <autoFilter ref="A1:K74" xr:uid="{75ED327B-BC51-4645-B9F7-D90B39C9CB1A}">
    <filterColumn colId="7">
      <customFilters>
        <customFilter operator="notEqual" val=" "/>
      </customFilters>
    </filterColumn>
  </autoFilter>
  <mergeCells count="22">
    <mergeCell ref="D50:F50"/>
    <mergeCell ref="D52:F52"/>
    <mergeCell ref="D58:F58"/>
    <mergeCell ref="E62:F62"/>
    <mergeCell ref="E33:F33"/>
    <mergeCell ref="D34:F34"/>
    <mergeCell ref="D35:F35"/>
    <mergeCell ref="D37:E37"/>
    <mergeCell ref="D38:F38"/>
    <mergeCell ref="D49:F49"/>
    <mergeCell ref="D17:F17"/>
    <mergeCell ref="D18:F18"/>
    <mergeCell ref="D19:F19"/>
    <mergeCell ref="D20:F20"/>
    <mergeCell ref="D22:F22"/>
    <mergeCell ref="D31:E31"/>
    <mergeCell ref="D3:E3"/>
    <mergeCell ref="D4:E4"/>
    <mergeCell ref="E5:F5"/>
    <mergeCell ref="D10:E10"/>
    <mergeCell ref="E14:F14"/>
    <mergeCell ref="E15:F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F3E95-414E-B44A-B08E-ECB270B65F67}">
  <dimension ref="A1:V74"/>
  <sheetViews>
    <sheetView topLeftCell="A7" zoomScale="50" zoomScaleNormal="65" workbookViewId="0">
      <selection activeCell="B10" sqref="B10"/>
    </sheetView>
  </sheetViews>
  <sheetFormatPr baseColWidth="10" defaultRowHeight="16" x14ac:dyDescent="0.2"/>
  <cols>
    <col min="11" max="11" width="135.5" customWidth="1"/>
    <col min="13" max="13" width="22.1640625" customWidth="1"/>
    <col min="14" max="14" width="24.33203125" customWidth="1"/>
    <col min="15" max="15" width="10.83203125" style="59"/>
    <col min="16" max="16" width="10.83203125" style="60"/>
    <col min="17" max="17" width="10.83203125" style="49"/>
    <col min="18" max="19" width="10.83203125" style="51"/>
    <col min="20" max="20" width="10.83203125" style="61"/>
    <col min="21" max="21" width="10.83203125" style="2"/>
    <col min="22" max="22" width="10.83203125" style="62"/>
  </cols>
  <sheetData>
    <row r="1" spans="1:22" ht="17" x14ac:dyDescent="0.2">
      <c r="A1" s="3"/>
      <c r="B1" s="13" t="s">
        <v>0</v>
      </c>
      <c r="C1" s="32" t="s">
        <v>1</v>
      </c>
      <c r="D1" t="s">
        <v>78</v>
      </c>
      <c r="E1" s="15" t="s">
        <v>166</v>
      </c>
      <c r="F1" s="16" t="s">
        <v>168</v>
      </c>
      <c r="G1" s="17" t="s">
        <v>170</v>
      </c>
      <c r="J1" s="47" t="s">
        <v>221</v>
      </c>
      <c r="K1" s="48" t="s">
        <v>222</v>
      </c>
      <c r="O1" s="53" t="s">
        <v>223</v>
      </c>
      <c r="P1" s="54"/>
      <c r="Q1" s="55"/>
      <c r="T1" s="56" t="s">
        <v>226</v>
      </c>
      <c r="U1" s="57"/>
      <c r="V1" s="58"/>
    </row>
    <row r="2" spans="1:22" ht="170" x14ac:dyDescent="0.2">
      <c r="A2" s="4">
        <v>1</v>
      </c>
      <c r="B2" s="10" t="s">
        <v>2</v>
      </c>
      <c r="C2" s="12" t="s">
        <v>3</v>
      </c>
      <c r="E2" s="18" t="s">
        <v>78</v>
      </c>
      <c r="F2" t="s">
        <v>207</v>
      </c>
      <c r="G2" s="19" t="s">
        <v>78</v>
      </c>
      <c r="J2" s="18" t="s">
        <v>212</v>
      </c>
      <c r="K2" s="49" t="s">
        <v>211</v>
      </c>
      <c r="O2" s="59" t="s">
        <v>208</v>
      </c>
      <c r="P2" s="60" t="s">
        <v>209</v>
      </c>
      <c r="Q2" s="49" t="s">
        <v>210</v>
      </c>
      <c r="T2" s="61" t="s">
        <v>212</v>
      </c>
      <c r="U2" s="2" t="s">
        <v>209</v>
      </c>
    </row>
    <row r="3" spans="1:22" ht="187" x14ac:dyDescent="0.2">
      <c r="A3" s="4">
        <v>2</v>
      </c>
      <c r="B3" s="10" t="s">
        <v>4</v>
      </c>
      <c r="C3" s="12" t="s">
        <v>5</v>
      </c>
      <c r="E3" s="18" t="s">
        <v>207</v>
      </c>
      <c r="F3" t="s">
        <v>207</v>
      </c>
      <c r="G3" s="19" t="s">
        <v>78</v>
      </c>
      <c r="J3" s="18" t="s">
        <v>219</v>
      </c>
      <c r="K3" s="49" t="s">
        <v>224</v>
      </c>
      <c r="O3" s="63" t="s">
        <v>4</v>
      </c>
      <c r="P3" s="64" t="s">
        <v>2</v>
      </c>
      <c r="Q3" s="65" t="s">
        <v>163</v>
      </c>
      <c r="R3" s="66"/>
      <c r="T3" s="63" t="str">
        <f>O3</f>
        <v>xu2022framework</v>
      </c>
      <c r="U3" s="2" t="str">
        <f>P3</f>
        <v>messeri2022dynamic</v>
      </c>
      <c r="V3" s="62" t="str">
        <f t="shared" ref="V3" si="0">Q3</f>
        <v>notomista2021resilient</v>
      </c>
    </row>
    <row r="4" spans="1:22" ht="221" customHeight="1" thickBot="1" x14ac:dyDescent="0.25">
      <c r="A4" s="4">
        <v>3</v>
      </c>
      <c r="B4" s="10" t="s">
        <v>6</v>
      </c>
      <c r="C4" s="12" t="s">
        <v>7</v>
      </c>
      <c r="E4" s="18" t="s">
        <v>207</v>
      </c>
      <c r="F4" t="s">
        <v>207</v>
      </c>
      <c r="G4" s="19" t="s">
        <v>78</v>
      </c>
      <c r="J4" s="20" t="s">
        <v>220</v>
      </c>
      <c r="K4" s="50" t="s">
        <v>225</v>
      </c>
      <c r="O4" s="67" t="s">
        <v>6</v>
      </c>
      <c r="P4" s="64" t="s">
        <v>4</v>
      </c>
      <c r="Q4" s="65" t="s">
        <v>16</v>
      </c>
      <c r="R4" s="66"/>
      <c r="T4" s="61" t="str">
        <f>_xlfn.CONCAT(T3,",",O4)</f>
        <v>xu2022framework,seraj2021hierarchical</v>
      </c>
      <c r="U4" s="2" t="str">
        <f>_xlfn.CONCAT(U3,",",P4)</f>
        <v>messeri2022dynamic,xu2022framework</v>
      </c>
      <c r="V4" s="62" t="str">
        <f t="shared" ref="V4" si="1">_xlfn.CONCAT(V3,",",Q4)</f>
        <v>notomista2021resilient,wang2022consensus</v>
      </c>
    </row>
    <row r="5" spans="1:22" ht="187" customHeight="1" x14ac:dyDescent="0.2">
      <c r="A5" s="4">
        <v>4</v>
      </c>
      <c r="B5" s="10" t="s">
        <v>163</v>
      </c>
      <c r="C5" s="12" t="s">
        <v>162</v>
      </c>
      <c r="E5" s="18" t="s">
        <v>78</v>
      </c>
      <c r="F5" t="s">
        <v>207</v>
      </c>
      <c r="G5" s="19" t="s">
        <v>207</v>
      </c>
      <c r="O5" s="67" t="s">
        <v>8</v>
      </c>
      <c r="P5" s="64" t="s">
        <v>6</v>
      </c>
      <c r="Q5" s="65" t="s">
        <v>150</v>
      </c>
      <c r="R5" s="66"/>
      <c r="T5" s="61" t="str">
        <f t="shared" ref="T5:T37" si="2">_xlfn.CONCAT(T4,",",O5)</f>
        <v>xu2022framework,seraj2021hierarchical,mayya2022adaptive</v>
      </c>
      <c r="U5" s="2" t="str">
        <f t="shared" ref="U5:U37" si="3">_xlfn.CONCAT(U4,",",P5)</f>
        <v>messeri2022dynamic,xu2022framework,seraj2021hierarchical</v>
      </c>
      <c r="V5" s="62" t="str">
        <f t="shared" ref="V5:V37" si="4">_xlfn.CONCAT(V4,",",Q5)</f>
        <v>notomista2021resilient,wang2022consensus,ferreira2022distributed</v>
      </c>
    </row>
    <row r="6" spans="1:22" ht="170" x14ac:dyDescent="0.2">
      <c r="A6" s="4">
        <v>5</v>
      </c>
      <c r="B6" s="10" t="s">
        <v>8</v>
      </c>
      <c r="C6" s="12" t="s">
        <v>9</v>
      </c>
      <c r="E6" s="18" t="s">
        <v>207</v>
      </c>
      <c r="F6" t="s">
        <v>78</v>
      </c>
      <c r="G6" s="19" t="s">
        <v>78</v>
      </c>
      <c r="O6" s="67" t="s">
        <v>159</v>
      </c>
      <c r="P6" s="64" t="s">
        <v>163</v>
      </c>
      <c r="Q6" s="65" t="s">
        <v>20</v>
      </c>
      <c r="R6" s="66"/>
      <c r="T6" s="61" t="str">
        <f t="shared" si="2"/>
        <v>xu2022framework,seraj2021hierarchical,mayya2022adaptive,li2022efficient</v>
      </c>
      <c r="U6" s="2" t="str">
        <f t="shared" si="3"/>
        <v>messeri2022dynamic,xu2022framework,seraj2021hierarchical,notomista2021resilient</v>
      </c>
      <c r="V6" s="62" t="str">
        <f t="shared" si="4"/>
        <v>notomista2021resilient,wang2022consensus,ferreira2022distributed,gundana2022event</v>
      </c>
    </row>
    <row r="7" spans="1:22" ht="170" customHeight="1" x14ac:dyDescent="0.2">
      <c r="A7" s="4">
        <v>6</v>
      </c>
      <c r="B7" s="10" t="s">
        <v>161</v>
      </c>
      <c r="C7" s="12" t="s">
        <v>160</v>
      </c>
      <c r="E7" s="18" t="s">
        <v>78</v>
      </c>
      <c r="F7" t="s">
        <v>78</v>
      </c>
      <c r="G7" s="19" t="s">
        <v>78</v>
      </c>
      <c r="O7" s="67" t="s">
        <v>12</v>
      </c>
      <c r="P7" s="64" t="s">
        <v>12</v>
      </c>
      <c r="Q7" s="65" t="s">
        <v>147</v>
      </c>
      <c r="R7" s="66"/>
      <c r="T7" s="61" t="str">
        <f t="shared" si="2"/>
        <v>xu2022framework,seraj2021hierarchical,mayya2022adaptive,li2022efficient,fang2022automated</v>
      </c>
      <c r="U7" s="2" t="str">
        <f t="shared" si="3"/>
        <v>messeri2022dynamic,xu2022framework,seraj2021hierarchical,notomista2021resilient,fang2022automated</v>
      </c>
      <c r="V7" s="62" t="str">
        <f t="shared" si="4"/>
        <v>notomista2021resilient,wang2022consensus,ferreira2022distributed,gundana2022event,messing2022grstaps</v>
      </c>
    </row>
    <row r="8" spans="1:22" ht="204" x14ac:dyDescent="0.2">
      <c r="A8" s="4">
        <v>7</v>
      </c>
      <c r="B8" s="10" t="s">
        <v>159</v>
      </c>
      <c r="C8" s="12" t="s">
        <v>158</v>
      </c>
      <c r="E8" s="18" t="s">
        <v>207</v>
      </c>
      <c r="F8" t="s">
        <v>78</v>
      </c>
      <c r="G8" s="19" t="s">
        <v>78</v>
      </c>
      <c r="O8" s="67" t="s">
        <v>156</v>
      </c>
      <c r="P8" s="64" t="s">
        <v>153</v>
      </c>
      <c r="Q8" s="65" t="s">
        <v>145</v>
      </c>
      <c r="R8" s="66"/>
      <c r="T8" s="61" t="str">
        <f t="shared" si="2"/>
        <v>xu2022framework,seraj2021hierarchical,mayya2022adaptive,li2022efficient,fang2022automated,bustamante2022cats</v>
      </c>
      <c r="U8" s="2" t="str">
        <f t="shared" si="3"/>
        <v>messeri2022dynamic,xu2022framework,seraj2021hierarchical,notomista2021resilient,fang2022automated,gjeldum2022collaborative</v>
      </c>
      <c r="V8" s="62" t="str">
        <f t="shared" si="4"/>
        <v>notomista2021resilient,wang2022consensus,ferreira2022distributed,gundana2022event,messing2022grstaps,bezerra2022heterogeneous</v>
      </c>
    </row>
    <row r="9" spans="1:22" ht="187" customHeight="1" x14ac:dyDescent="0.2">
      <c r="A9" s="4">
        <v>8</v>
      </c>
      <c r="B9" s="10" t="s">
        <v>10</v>
      </c>
      <c r="C9" s="12" t="s">
        <v>11</v>
      </c>
      <c r="E9" s="18" t="s">
        <v>78</v>
      </c>
      <c r="F9" t="s">
        <v>78</v>
      </c>
      <c r="G9" s="19" t="s">
        <v>78</v>
      </c>
      <c r="O9" s="67" t="s">
        <v>150</v>
      </c>
      <c r="P9" s="64" t="s">
        <v>16</v>
      </c>
      <c r="Q9" s="65" t="s">
        <v>143</v>
      </c>
      <c r="R9" s="66"/>
      <c r="T9" s="61" t="str">
        <f t="shared" si="2"/>
        <v>xu2022framework,seraj2021hierarchical,mayya2022adaptive,li2022efficient,fang2022automated,bustamante2022cats,ferreira2022distributed</v>
      </c>
      <c r="U9" s="2" t="str">
        <f t="shared" si="3"/>
        <v>messeri2022dynamic,xu2022framework,seraj2021hierarchical,notomista2021resilient,fang2022automated,gjeldum2022collaborative,wang2022consensus</v>
      </c>
      <c r="V9" s="62" t="str">
        <f t="shared" si="4"/>
        <v>notomista2021resilient,wang2022consensus,ferreira2022distributed,gundana2022event,messing2022grstaps,bezerra2022heterogeneous,paull2022learning</v>
      </c>
    </row>
    <row r="10" spans="1:22" ht="153" customHeight="1" x14ac:dyDescent="0.2">
      <c r="A10" s="4">
        <v>9</v>
      </c>
      <c r="B10" s="10" t="s">
        <v>12</v>
      </c>
      <c r="C10" s="12" t="s">
        <v>13</v>
      </c>
      <c r="E10" s="18" t="s">
        <v>207</v>
      </c>
      <c r="F10" t="s">
        <v>207</v>
      </c>
      <c r="G10" s="19" t="s">
        <v>78</v>
      </c>
      <c r="O10" s="67" t="s">
        <v>20</v>
      </c>
      <c r="P10" s="64" t="s">
        <v>150</v>
      </c>
      <c r="Q10" s="65" t="s">
        <v>24</v>
      </c>
      <c r="R10" s="66"/>
      <c r="T10" s="61" t="str">
        <f t="shared" si="2"/>
        <v>xu2022framework,seraj2021hierarchical,mayya2022adaptive,li2022efficient,fang2022automated,bustamante2022cats,ferreira2022distributed,gundana2022event</v>
      </c>
      <c r="U10" s="2" t="str">
        <f t="shared" si="3"/>
        <v>messeri2022dynamic,xu2022framework,seraj2021hierarchical,notomista2021resilient,fang2022automated,gjeldum2022collaborative,wang2022consensus,ferreira2022distributed</v>
      </c>
      <c r="V10" s="62" t="str">
        <f t="shared" si="4"/>
        <v>notomista2021resilient,wang2022consensus,ferreira2022distributed,gundana2022event,messing2022grstaps,bezerra2022heterogeneous,paull2022learning,leahy2021scalable</v>
      </c>
    </row>
    <row r="11" spans="1:22" ht="306" x14ac:dyDescent="0.2">
      <c r="A11" s="4">
        <v>10</v>
      </c>
      <c r="B11" s="10" t="s">
        <v>156</v>
      </c>
      <c r="C11" s="12" t="s">
        <v>155</v>
      </c>
      <c r="E11" s="18" t="s">
        <v>207</v>
      </c>
      <c r="F11" t="s">
        <v>78</v>
      </c>
      <c r="G11" s="19" t="s">
        <v>78</v>
      </c>
      <c r="O11" s="67" t="s">
        <v>147</v>
      </c>
      <c r="P11" s="64" t="s">
        <v>18</v>
      </c>
      <c r="Q11" s="65" t="s">
        <v>26</v>
      </c>
      <c r="R11" s="66"/>
      <c r="T11" s="61" t="str">
        <f t="shared" si="2"/>
        <v>xu2022framework,seraj2021hierarchical,mayya2022adaptive,li2022efficient,fang2022automated,bustamante2022cats,ferreira2022distributed,gundana2022event,messing2022grstaps</v>
      </c>
      <c r="U11" s="2" t="str">
        <f t="shared" si="3"/>
        <v>messeri2022dynamic,xu2022framework,seraj2021hierarchical,notomista2021resilient,fang2022automated,gjeldum2022collaborative,wang2022consensus,ferreira2022distributed,alirezazadeh2022dynamic</v>
      </c>
      <c r="V11" s="62" t="str">
        <f t="shared" si="4"/>
        <v>notomista2021resilient,wang2022consensus,ferreira2022distributed,gundana2022event,messing2022grstaps,bezerra2022heterogeneous,paull2022learning,leahy2021scalable,vazquez2022scheduling</v>
      </c>
    </row>
    <row r="12" spans="1:22" ht="356" customHeight="1" x14ac:dyDescent="0.2">
      <c r="A12" s="4">
        <v>11</v>
      </c>
      <c r="B12" s="10" t="s">
        <v>153</v>
      </c>
      <c r="C12" s="12" t="s">
        <v>152</v>
      </c>
      <c r="E12" s="18" t="s">
        <v>78</v>
      </c>
      <c r="F12" t="s">
        <v>207</v>
      </c>
      <c r="G12" s="19" t="s">
        <v>78</v>
      </c>
      <c r="O12" s="67" t="s">
        <v>145</v>
      </c>
      <c r="P12" s="64" t="s">
        <v>20</v>
      </c>
      <c r="Q12" s="65" t="s">
        <v>28</v>
      </c>
      <c r="R12" s="66"/>
      <c r="T12" s="61" t="str">
        <f t="shared" si="2"/>
        <v>xu2022framework,seraj2021hierarchical,mayya2022adaptive,li2022efficient,fang2022automated,bustamante2022cats,ferreira2022distributed,gundana2022event,messing2022grstaps,bezerra2022heterogeneous</v>
      </c>
      <c r="U12" s="2" t="str">
        <f t="shared" si="3"/>
        <v>messeri2022dynamic,xu2022framework,seraj2021hierarchical,notomista2021resilient,fang2022automated,gjeldum2022collaborative,wang2022consensus,ferreira2022distributed,alirezazadeh2022dynamic,gundana2022event</v>
      </c>
      <c r="V12" s="62" t="str">
        <f t="shared" si="4"/>
        <v>notomista2021resilient,wang2022consensus,ferreira2022distributed,gundana2022event,messing2022grstaps,bezerra2022heterogeneous,paull2022learning,leahy2021scalable,vazquez2022scheduling,pupa2021safety</v>
      </c>
    </row>
    <row r="13" spans="1:22" ht="204" customHeight="1" x14ac:dyDescent="0.2">
      <c r="A13" s="4">
        <v>12</v>
      </c>
      <c r="B13" s="10" t="s">
        <v>14</v>
      </c>
      <c r="C13" s="12" t="s">
        <v>15</v>
      </c>
      <c r="E13" s="18" t="s">
        <v>78</v>
      </c>
      <c r="F13" t="s">
        <v>78</v>
      </c>
      <c r="G13" s="19" t="s">
        <v>78</v>
      </c>
      <c r="O13" s="67" t="s">
        <v>143</v>
      </c>
      <c r="P13" s="64" t="s">
        <v>147</v>
      </c>
      <c r="Q13" s="65" t="s">
        <v>32</v>
      </c>
      <c r="R13" s="66"/>
      <c r="T13" s="61" t="str">
        <f t="shared" si="2"/>
        <v>xu2022framework,seraj2021hierarchical,mayya2022adaptive,li2022efficient,fang2022automated,bustamante2022cats,ferreira2022distributed,gundana2022event,messing2022grstaps,bezerra2022heterogeneous,paull2022learning</v>
      </c>
      <c r="U13" s="2" t="str">
        <f t="shared" si="3"/>
        <v>messeri2022dynamic,xu2022framework,seraj2021hierarchical,notomista2021resilient,fang2022automated,gjeldum2022collaborative,wang2022consensus,ferreira2022distributed,alirezazadeh2022dynamic,gundana2022event,messing2022grstaps</v>
      </c>
      <c r="V13" s="62" t="str">
        <f t="shared" si="4"/>
        <v>notomista2021resilient,wang2022consensus,ferreira2022distributed,gundana2022event,messing2022grstaps,bezerra2022heterogeneous,paull2022learning,leahy2021scalable,vazquez2022scheduling,pupa2021safety,chen2021decentralized</v>
      </c>
    </row>
    <row r="14" spans="1:22" ht="221" customHeight="1" x14ac:dyDescent="0.2">
      <c r="A14" s="4">
        <v>13</v>
      </c>
      <c r="B14" s="10" t="s">
        <v>16</v>
      </c>
      <c r="C14" s="12" t="s">
        <v>17</v>
      </c>
      <c r="E14" s="18" t="s">
        <v>78</v>
      </c>
      <c r="F14" t="s">
        <v>207</v>
      </c>
      <c r="G14" s="19" t="s">
        <v>207</v>
      </c>
      <c r="O14" s="67" t="s">
        <v>24</v>
      </c>
      <c r="P14" s="64" t="s">
        <v>145</v>
      </c>
      <c r="Q14" s="65" t="s">
        <v>126</v>
      </c>
      <c r="R14" s="66"/>
      <c r="T14" s="61" t="str">
        <f t="shared" si="2"/>
        <v>xu2022framework,seraj2021hierarchical,mayya2022adaptive,li2022efficient,fang2022automated,bustamante2022cats,ferreira2022distributed,gundana2022event,messing2022grstaps,bezerra2022heterogeneous,paull2022learning,leahy2021scalable</v>
      </c>
      <c r="U14" s="2" t="str">
        <f t="shared" si="3"/>
        <v>messeri2022dynamic,xu2022framework,seraj2021hierarchical,notomista2021resilient,fang2022automated,gjeldum2022collaborative,wang2022consensus,ferreira2022distributed,alirezazadeh2022dynamic,gundana2022event,messing2022grstaps,bezerra2022heterogeneous</v>
      </c>
      <c r="V14" s="62" t="str">
        <f t="shared" si="4"/>
        <v>notomista2021resilient,wang2022consensus,ferreira2022distributed,gundana2022event,messing2022grstaps,bezerra2022heterogeneous,paull2022learning,leahy2021scalable,vazquez2022scheduling,pupa2021safety,chen2021decentralized,salvado2021combining</v>
      </c>
    </row>
    <row r="15" spans="1:22" ht="153" customHeight="1" x14ac:dyDescent="0.2">
      <c r="A15" s="4">
        <v>14</v>
      </c>
      <c r="B15" s="10" t="s">
        <v>150</v>
      </c>
      <c r="C15" s="12" t="s">
        <v>149</v>
      </c>
      <c r="E15" s="18" t="s">
        <v>207</v>
      </c>
      <c r="F15" t="s">
        <v>207</v>
      </c>
      <c r="G15" s="19" t="s">
        <v>207</v>
      </c>
      <c r="O15" s="67" t="s">
        <v>137</v>
      </c>
      <c r="P15" s="64" t="s">
        <v>143</v>
      </c>
      <c r="Q15" s="65" t="s">
        <v>124</v>
      </c>
      <c r="R15" s="66"/>
      <c r="T15" s="61" t="str">
        <f t="shared" si="2"/>
        <v>xu2022framework,seraj2021hierarchical,mayya2022adaptive,li2022efficient,fang2022automated,bustamante2022cats,ferreira2022distributed,gundana2022event,messing2022grstaps,bezerra2022heterogeneous,paull2022learning,leahy2021scalable,salvado2021network</v>
      </c>
      <c r="U15" s="2" t="str">
        <f t="shared" si="3"/>
        <v>messeri2022dynamic,xu2022framework,seraj2021hierarchical,notomista2021resilient,fang2022automated,gjeldum2022collaborative,wang2022consensus,ferreira2022distributed,alirezazadeh2022dynamic,gundana2022event,messing2022grstaps,bezerra2022heterogeneous,paull2022learning</v>
      </c>
      <c r="V15" s="62" t="str">
        <f t="shared" si="4"/>
        <v>notomista2021resilient,wang2022consensus,ferreira2022distributed,gundana2022event,messing2022grstaps,bezerra2022heterogeneous,paull2022learning,leahy2021scalable,vazquez2022scheduling,pupa2021safety,chen2021decentralized,salvado2021combining,ham2021human</v>
      </c>
    </row>
    <row r="16" spans="1:22" ht="409.6" customHeight="1" x14ac:dyDescent="0.2">
      <c r="A16" s="4">
        <v>15</v>
      </c>
      <c r="B16" s="10" t="s">
        <v>18</v>
      </c>
      <c r="C16" s="12" t="s">
        <v>19</v>
      </c>
      <c r="E16" s="18" t="s">
        <v>78</v>
      </c>
      <c r="F16" t="s">
        <v>207</v>
      </c>
      <c r="G16" s="19" t="s">
        <v>78</v>
      </c>
      <c r="O16" s="67" t="s">
        <v>28</v>
      </c>
      <c r="P16" s="64" t="s">
        <v>24</v>
      </c>
      <c r="Q16" s="65" t="s">
        <v>36</v>
      </c>
      <c r="R16" s="66"/>
      <c r="T16" s="61" t="str">
        <f t="shared" si="2"/>
        <v>xu2022framework,seraj2021hierarchical,mayya2022adaptive,li2022efficient,fang2022automated,bustamante2022cats,ferreira2022distributed,gundana2022event,messing2022grstaps,bezerra2022heterogeneous,paull2022learning,leahy2021scalable,salvado2021network,pupa2021safety</v>
      </c>
      <c r="U16"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
      </c>
      <c r="V16"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v>
      </c>
    </row>
    <row r="17" spans="1:22" ht="204" customHeight="1" x14ac:dyDescent="0.2">
      <c r="A17" s="4">
        <v>16</v>
      </c>
      <c r="B17" s="10" t="s">
        <v>20</v>
      </c>
      <c r="C17" s="12" t="s">
        <v>21</v>
      </c>
      <c r="E17" s="18" t="s">
        <v>207</v>
      </c>
      <c r="F17" t="s">
        <v>207</v>
      </c>
      <c r="G17" s="19" t="s">
        <v>207</v>
      </c>
      <c r="O17" s="67" t="s">
        <v>134</v>
      </c>
      <c r="P17" s="64" t="s">
        <v>26</v>
      </c>
      <c r="Q17" s="65" t="s">
        <v>122</v>
      </c>
      <c r="R17" s="66"/>
      <c r="T17"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v>
      </c>
      <c r="U17"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v>
      </c>
      <c r="V17"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v>
      </c>
    </row>
    <row r="18" spans="1:22" ht="153" customHeight="1" x14ac:dyDescent="0.2">
      <c r="A18" s="4">
        <v>17</v>
      </c>
      <c r="B18" s="10" t="s">
        <v>147</v>
      </c>
      <c r="C18" s="12" t="s">
        <v>146</v>
      </c>
      <c r="E18" s="18" t="s">
        <v>207</v>
      </c>
      <c r="F18" t="s">
        <v>207</v>
      </c>
      <c r="G18" s="19" t="s">
        <v>207</v>
      </c>
      <c r="O18" s="67" t="s">
        <v>30</v>
      </c>
      <c r="P18" s="64" t="s">
        <v>139</v>
      </c>
      <c r="Q18" s="65" t="s">
        <v>120</v>
      </c>
      <c r="R18" s="66"/>
      <c r="T18"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v>
      </c>
      <c r="U18"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v>
      </c>
      <c r="V18"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v>
      </c>
    </row>
    <row r="19" spans="1:22" ht="409.6" x14ac:dyDescent="0.2">
      <c r="A19" s="4">
        <v>18</v>
      </c>
      <c r="B19" s="10" t="s">
        <v>145</v>
      </c>
      <c r="C19" s="12" t="s">
        <v>144</v>
      </c>
      <c r="E19" s="18" t="s">
        <v>207</v>
      </c>
      <c r="F19" t="s">
        <v>207</v>
      </c>
      <c r="G19" s="19" t="s">
        <v>207</v>
      </c>
      <c r="O19" s="67" t="s">
        <v>131</v>
      </c>
      <c r="P19" s="64" t="s">
        <v>32</v>
      </c>
      <c r="Q19" s="65" t="s">
        <v>40</v>
      </c>
      <c r="R19" s="66"/>
      <c r="T19"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v>
      </c>
      <c r="U19"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v>
      </c>
      <c r="V19"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v>
      </c>
    </row>
    <row r="20" spans="1:22" ht="204" customHeight="1" x14ac:dyDescent="0.2">
      <c r="A20" s="4">
        <v>19</v>
      </c>
      <c r="B20" s="10" t="s">
        <v>143</v>
      </c>
      <c r="C20" s="12" t="s">
        <v>142</v>
      </c>
      <c r="E20" s="18" t="s">
        <v>207</v>
      </c>
      <c r="F20" t="s">
        <v>207</v>
      </c>
      <c r="G20" s="19" t="s">
        <v>207</v>
      </c>
      <c r="O20" s="67" t="s">
        <v>126</v>
      </c>
      <c r="P20" s="64" t="s">
        <v>126</v>
      </c>
      <c r="Q20" s="65" t="s">
        <v>109</v>
      </c>
      <c r="R20" s="66"/>
      <c r="T20"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v>
      </c>
      <c r="U20"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v>
      </c>
      <c r="V20"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v>
      </c>
    </row>
    <row r="21" spans="1:22" ht="170" customHeight="1" x14ac:dyDescent="0.2">
      <c r="A21" s="4">
        <v>20</v>
      </c>
      <c r="B21" s="10" t="s">
        <v>22</v>
      </c>
      <c r="C21" s="12" t="s">
        <v>23</v>
      </c>
      <c r="E21" s="18" t="s">
        <v>78</v>
      </c>
      <c r="F21" t="s">
        <v>78</v>
      </c>
      <c r="G21" s="19" t="s">
        <v>78</v>
      </c>
      <c r="O21" s="67" t="s">
        <v>34</v>
      </c>
      <c r="P21" s="64" t="s">
        <v>34</v>
      </c>
      <c r="Q21" s="65" t="s">
        <v>105</v>
      </c>
      <c r="R21" s="66"/>
      <c r="T21"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v>
      </c>
      <c r="U21"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v>
      </c>
      <c r="V21"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v>
      </c>
    </row>
    <row r="22" spans="1:22" ht="409.6" x14ac:dyDescent="0.2">
      <c r="A22" s="4">
        <v>21</v>
      </c>
      <c r="B22" s="10" t="s">
        <v>24</v>
      </c>
      <c r="C22" s="12" t="s">
        <v>25</v>
      </c>
      <c r="E22" s="18" t="s">
        <v>207</v>
      </c>
      <c r="F22" t="s">
        <v>207</v>
      </c>
      <c r="G22" s="19" t="s">
        <v>207</v>
      </c>
      <c r="O22" s="67" t="s">
        <v>36</v>
      </c>
      <c r="P22" s="64" t="s">
        <v>124</v>
      </c>
      <c r="Q22" s="65" t="s">
        <v>103</v>
      </c>
      <c r="R22" s="66"/>
      <c r="T22"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v>
      </c>
      <c r="U22"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v>
      </c>
      <c r="V22"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v>
      </c>
    </row>
    <row r="23" spans="1:22" ht="153" customHeight="1" x14ac:dyDescent="0.2">
      <c r="A23" s="4">
        <v>22</v>
      </c>
      <c r="B23" s="10" t="s">
        <v>26</v>
      </c>
      <c r="C23" s="12" t="s">
        <v>27</v>
      </c>
      <c r="E23" s="18" t="s">
        <v>78</v>
      </c>
      <c r="F23" t="s">
        <v>207</v>
      </c>
      <c r="G23" s="19" t="s">
        <v>207</v>
      </c>
      <c r="O23" s="67" t="s">
        <v>122</v>
      </c>
      <c r="P23" s="64" t="s">
        <v>36</v>
      </c>
      <c r="Q23" s="65" t="s">
        <v>58</v>
      </c>
      <c r="R23" s="66"/>
      <c r="T23"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v>
      </c>
      <c r="U23"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v>
      </c>
      <c r="V23"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v>
      </c>
    </row>
    <row r="24" spans="1:22" ht="136" customHeight="1" x14ac:dyDescent="0.2">
      <c r="A24" s="4">
        <v>23</v>
      </c>
      <c r="B24" s="10" t="s">
        <v>139</v>
      </c>
      <c r="C24" s="12" t="s">
        <v>138</v>
      </c>
      <c r="E24" s="18" t="s">
        <v>78</v>
      </c>
      <c r="F24" t="s">
        <v>207</v>
      </c>
      <c r="G24" s="19" t="s">
        <v>78</v>
      </c>
      <c r="O24" s="67" t="s">
        <v>38</v>
      </c>
      <c r="P24" s="64" t="s">
        <v>122</v>
      </c>
      <c r="Q24" s="65" t="s">
        <v>66</v>
      </c>
      <c r="R24" s="66"/>
      <c r="T24"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v>
      </c>
      <c r="U24"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v>
      </c>
      <c r="V24"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v>
      </c>
    </row>
    <row r="25" spans="1:22" ht="409.6" x14ac:dyDescent="0.2">
      <c r="A25" s="4">
        <v>24</v>
      </c>
      <c r="B25" s="10" t="s">
        <v>137</v>
      </c>
      <c r="C25" s="12" t="s">
        <v>136</v>
      </c>
      <c r="E25" s="18" t="s">
        <v>207</v>
      </c>
      <c r="F25" t="s">
        <v>78</v>
      </c>
      <c r="G25" s="19" t="s">
        <v>78</v>
      </c>
      <c r="O25" s="67" t="s">
        <v>120</v>
      </c>
      <c r="P25" s="64" t="s">
        <v>38</v>
      </c>
      <c r="Q25" s="65" t="s">
        <v>70</v>
      </c>
      <c r="R25" s="66"/>
      <c r="T25"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v>
      </c>
      <c r="U25"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v>
      </c>
      <c r="V25"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v>
      </c>
    </row>
    <row r="26" spans="1:22" ht="409.6" x14ac:dyDescent="0.2">
      <c r="A26" s="4">
        <v>25</v>
      </c>
      <c r="B26" s="10" t="s">
        <v>28</v>
      </c>
      <c r="C26" s="12" t="s">
        <v>29</v>
      </c>
      <c r="E26" s="18" t="s">
        <v>207</v>
      </c>
      <c r="F26" t="s">
        <v>78</v>
      </c>
      <c r="G26" s="19" t="s">
        <v>207</v>
      </c>
      <c r="O26" s="67" t="s">
        <v>40</v>
      </c>
      <c r="P26" s="64" t="s">
        <v>120</v>
      </c>
      <c r="Q26" s="65" t="s">
        <v>89</v>
      </c>
      <c r="R26" s="66"/>
      <c r="T26"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v>
      </c>
      <c r="U26"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v>
      </c>
      <c r="V26"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
      </c>
    </row>
    <row r="27" spans="1:22" ht="409.6" x14ac:dyDescent="0.2">
      <c r="A27" s="4">
        <v>26</v>
      </c>
      <c r="B27" s="10" t="s">
        <v>134</v>
      </c>
      <c r="C27" s="12" t="s">
        <v>133</v>
      </c>
      <c r="E27" s="18" t="s">
        <v>207</v>
      </c>
      <c r="F27" t="s">
        <v>78</v>
      </c>
      <c r="G27" s="19" t="s">
        <v>78</v>
      </c>
      <c r="O27" s="67" t="s">
        <v>116</v>
      </c>
      <c r="P27" s="64" t="s">
        <v>40</v>
      </c>
      <c r="Q27" s="65" t="s">
        <v>86</v>
      </c>
      <c r="R27" s="66"/>
      <c r="T27"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v>
      </c>
      <c r="U27"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v>
      </c>
      <c r="V27"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
      </c>
    </row>
    <row r="28" spans="1:22" ht="409.6" x14ac:dyDescent="0.2">
      <c r="A28" s="4">
        <v>27</v>
      </c>
      <c r="B28" s="10" t="s">
        <v>30</v>
      </c>
      <c r="C28" s="12" t="s">
        <v>31</v>
      </c>
      <c r="E28" s="18" t="s">
        <v>207</v>
      </c>
      <c r="F28" t="s">
        <v>78</v>
      </c>
      <c r="G28" s="19" t="s">
        <v>78</v>
      </c>
      <c r="O28" s="67" t="s">
        <v>50</v>
      </c>
      <c r="P28" s="64" t="s">
        <v>42</v>
      </c>
      <c r="Q28" s="65" t="s">
        <v>72</v>
      </c>
      <c r="R28" s="66"/>
      <c r="T28"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v>
      </c>
      <c r="U28"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v>
      </c>
      <c r="V28"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v>
      </c>
    </row>
    <row r="29" spans="1:22" ht="409.6" x14ac:dyDescent="0.2">
      <c r="A29" s="4">
        <v>28</v>
      </c>
      <c r="B29" s="10" t="s">
        <v>131</v>
      </c>
      <c r="C29" s="12" t="s">
        <v>130</v>
      </c>
      <c r="E29" s="18" t="s">
        <v>207</v>
      </c>
      <c r="F29" t="s">
        <v>78</v>
      </c>
      <c r="G29" s="19" t="s">
        <v>78</v>
      </c>
      <c r="O29" s="67" t="s">
        <v>112</v>
      </c>
      <c r="P29" s="64" t="s">
        <v>116</v>
      </c>
      <c r="Q29" s="65" t="s">
        <v>82</v>
      </c>
      <c r="R29" s="66"/>
      <c r="T29"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v>
      </c>
      <c r="U29"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v>
      </c>
      <c r="V29"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v>
      </c>
    </row>
    <row r="30" spans="1:22" ht="388" customHeight="1" x14ac:dyDescent="0.2">
      <c r="A30" s="4">
        <v>29</v>
      </c>
      <c r="B30" s="10" t="s">
        <v>32</v>
      </c>
      <c r="C30" s="12" t="s">
        <v>33</v>
      </c>
      <c r="E30" s="18" t="s">
        <v>78</v>
      </c>
      <c r="F30" t="s">
        <v>207</v>
      </c>
      <c r="G30" s="19" t="s">
        <v>207</v>
      </c>
      <c r="O30" s="67" t="s">
        <v>52</v>
      </c>
      <c r="P30" s="64" t="s">
        <v>46</v>
      </c>
      <c r="Q30" s="65" t="s">
        <v>80</v>
      </c>
      <c r="R30" s="66"/>
      <c r="T30"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v>
      </c>
      <c r="U30"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v>
      </c>
      <c r="V30"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1" spans="1:22" ht="153" customHeight="1" x14ac:dyDescent="0.2">
      <c r="A31" s="4">
        <v>30</v>
      </c>
      <c r="B31" s="10" t="s">
        <v>126</v>
      </c>
      <c r="C31" s="12" t="s">
        <v>125</v>
      </c>
      <c r="E31" s="18" t="s">
        <v>207</v>
      </c>
      <c r="F31" t="s">
        <v>207</v>
      </c>
      <c r="G31" s="19" t="s">
        <v>207</v>
      </c>
      <c r="O31" s="67" t="s">
        <v>105</v>
      </c>
      <c r="P31" s="64" t="s">
        <v>48</v>
      </c>
      <c r="R31" s="66"/>
      <c r="T31"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v>
      </c>
      <c r="U31"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v>
      </c>
      <c r="V31"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2" spans="1:22" ht="409.6" x14ac:dyDescent="0.2">
      <c r="A32" s="4">
        <v>31</v>
      </c>
      <c r="B32" s="10" t="s">
        <v>34</v>
      </c>
      <c r="C32" s="12" t="s">
        <v>35</v>
      </c>
      <c r="E32" s="18" t="s">
        <v>207</v>
      </c>
      <c r="F32" t="s">
        <v>207</v>
      </c>
      <c r="G32" s="19" t="s">
        <v>78</v>
      </c>
      <c r="O32" s="67" t="s">
        <v>101</v>
      </c>
      <c r="P32" s="64" t="s">
        <v>50</v>
      </c>
      <c r="R32" s="66"/>
      <c r="T32"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v>
      </c>
      <c r="U32"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v>
      </c>
      <c r="V32"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3" spans="1:22" ht="136" customHeight="1" x14ac:dyDescent="0.2">
      <c r="A33" s="4">
        <v>32</v>
      </c>
      <c r="B33" s="10" t="s">
        <v>124</v>
      </c>
      <c r="C33" s="12" t="s">
        <v>123</v>
      </c>
      <c r="E33" s="18" t="s">
        <v>78</v>
      </c>
      <c r="F33" t="s">
        <v>207</v>
      </c>
      <c r="G33" s="19" t="s">
        <v>207</v>
      </c>
      <c r="O33" s="67" t="s">
        <v>68</v>
      </c>
      <c r="P33" s="64" t="s">
        <v>107</v>
      </c>
      <c r="R33" s="66"/>
      <c r="T33"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v>
      </c>
      <c r="U33"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v>
      </c>
      <c r="V33"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4" spans="1:22" ht="187" customHeight="1" x14ac:dyDescent="0.2">
      <c r="A34" s="4">
        <v>33</v>
      </c>
      <c r="B34" s="10" t="s">
        <v>36</v>
      </c>
      <c r="C34" s="12" t="s">
        <v>37</v>
      </c>
      <c r="E34" s="18" t="s">
        <v>207</v>
      </c>
      <c r="F34" t="s">
        <v>207</v>
      </c>
      <c r="G34" s="19" t="s">
        <v>207</v>
      </c>
      <c r="O34" s="67" t="s">
        <v>93</v>
      </c>
      <c r="P34" s="64" t="s">
        <v>64</v>
      </c>
      <c r="R34" s="66"/>
      <c r="T34"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schillinger2018simultaneous</v>
      </c>
      <c r="U34"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jang2018anonymous</v>
      </c>
      <c r="V34"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5" spans="1:22" ht="187" customHeight="1" x14ac:dyDescent="0.2">
      <c r="A35" s="4">
        <v>34</v>
      </c>
      <c r="B35" s="10" t="s">
        <v>122</v>
      </c>
      <c r="C35" s="12" t="s">
        <v>121</v>
      </c>
      <c r="E35" s="18" t="s">
        <v>207</v>
      </c>
      <c r="F35" t="s">
        <v>207</v>
      </c>
      <c r="G35" s="19" t="s">
        <v>207</v>
      </c>
      <c r="O35" s="67" t="s">
        <v>70</v>
      </c>
      <c r="P35" s="64" t="s">
        <v>66</v>
      </c>
      <c r="R35" s="66"/>
      <c r="T35"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schillinger2018simultaneous,menghi2018multi</v>
      </c>
      <c r="U35"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jang2018anonymous,gombolay2018fast</v>
      </c>
      <c r="V35"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6" spans="1:22" ht="409.6" x14ac:dyDescent="0.2">
      <c r="A36" s="4">
        <v>35</v>
      </c>
      <c r="B36" s="10" t="s">
        <v>38</v>
      </c>
      <c r="C36" s="12" t="s">
        <v>39</v>
      </c>
      <c r="E36" s="18" t="s">
        <v>207</v>
      </c>
      <c r="F36" t="s">
        <v>207</v>
      </c>
      <c r="G36" s="19" t="s">
        <v>78</v>
      </c>
      <c r="O36" s="67" t="s">
        <v>89</v>
      </c>
      <c r="P36" s="64" t="s">
        <v>86</v>
      </c>
      <c r="R36" s="66"/>
      <c r="T36"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schillinger2018simultaneous,menghi2018multi,yu2021distributed</v>
      </c>
      <c r="U36"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jang2018anonymous,gombolay2018fast,vazquez2021automated</v>
      </c>
      <c r="V36"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7" spans="1:22" ht="204" customHeight="1" x14ac:dyDescent="0.2">
      <c r="A37" s="4">
        <v>36</v>
      </c>
      <c r="B37" s="10" t="s">
        <v>120</v>
      </c>
      <c r="C37" s="12" t="s">
        <v>119</v>
      </c>
      <c r="E37" s="18" t="s">
        <v>207</v>
      </c>
      <c r="F37" t="s">
        <v>207</v>
      </c>
      <c r="G37" s="19" t="s">
        <v>207</v>
      </c>
      <c r="O37" s="67" t="s">
        <v>74</v>
      </c>
      <c r="P37" s="64" t="s">
        <v>72</v>
      </c>
      <c r="R37" s="66"/>
      <c r="T37" s="61" t="str">
        <f t="shared" si="2"/>
        <v>xu2022framework,seraj2021hierarchical,mayya2022adaptive,li2022efficient,fang2022automated,bustamante2022cats,ferreira2022distributed,gundana2022event,messing2022grstaps,bezerra2022heterogeneous,paull2022learning,leahy2021scalable,salvado2021network,pupa2021safety,smith2021achieving,dos2021anytime,scheide2021behavior,salvado2021combining,gundana2021event,liu2021integrated,chen2021integrated,park2021multi,bai2021multi,forte2021online,al2021task,garcia2020promise,zhang2020research,nam2019robots,bae2019heuristic,kim2019continuous,garrett2018ffrob,schillinger2018simultaneous,menghi2018multi,yu2021distributed,lian2021benchmarking</v>
      </c>
      <c r="U37" s="2" t="str">
        <f t="shared" si="3"/>
        <v>messeri2022dynamic,xu2022framework,seraj2021hierarchical,notomista2021resilient,fang2022automated,gjeldum2022collaborative,wang2022consensus,ferreira2022distributed,alirezazadeh2022dynamic,gundana2022event,messing2022grstaps,bezerra2022heterogeneous,paull2022learning,leahy2021scalable,vazquez2022scheduling,suslova2020multi,chen2021decentralized,salvado2021combining,gundana2021event,ham2021human,liu2021integrated,chen2021integrated,park2021multi,bai2021multi,forte2021online,mayya2021resilient,al2021task,emam2020adaptive,otte2020auctions,garcia2020promise,losvik2019domain,jang2018anonymous,gombolay2018fast,vazquez2021automated,vazquez2021scheduling</v>
      </c>
      <c r="V37" s="62" t="str">
        <f t="shared" si="4"/>
        <v>notomista2021resilient,wang2022consensus,ferreira2022distributed,gundana2022event,messing2022grstaps,bezerra2022heterogeneous,paull2022learning,leahy2021scalable,vazquez2022scheduling,pupa2021safety,chen2021decentralized,salvado2021combining,ham2021human,liu2021integrated,chen2021integrated,bai2021multi,forte2021online,behrens2020simultaneous,bae2019heuristic,wang2019multi,tereshchuk2019efficient,gombolay2018fast,menghi2018multi,yu2021distributed,vazquez2021automated,vazquez2021scheduling,nikolakis2018shared,ham2021transfer,,,,,,,</v>
      </c>
    </row>
    <row r="38" spans="1:22" ht="136" customHeight="1" x14ac:dyDescent="0.2">
      <c r="A38" s="4">
        <v>37</v>
      </c>
      <c r="B38" s="10" t="s">
        <v>40</v>
      </c>
      <c r="C38" s="12" t="s">
        <v>41</v>
      </c>
      <c r="E38" s="18" t="s">
        <v>207</v>
      </c>
      <c r="F38" t="s">
        <v>207</v>
      </c>
      <c r="G38" s="19" t="s">
        <v>207</v>
      </c>
    </row>
    <row r="39" spans="1:22" ht="136" x14ac:dyDescent="0.2">
      <c r="A39" s="4">
        <v>38</v>
      </c>
      <c r="B39" s="10" t="s">
        <v>42</v>
      </c>
      <c r="C39" s="12" t="s">
        <v>43</v>
      </c>
      <c r="E39" s="18" t="s">
        <v>78</v>
      </c>
      <c r="F39" t="s">
        <v>207</v>
      </c>
      <c r="G39" s="19" t="s">
        <v>78</v>
      </c>
    </row>
    <row r="40" spans="1:22" ht="85" x14ac:dyDescent="0.2">
      <c r="A40" s="4">
        <v>39</v>
      </c>
      <c r="B40" s="10" t="s">
        <v>44</v>
      </c>
      <c r="C40" s="12" t="s">
        <v>45</v>
      </c>
      <c r="E40" s="18" t="s">
        <v>78</v>
      </c>
      <c r="F40" t="s">
        <v>78</v>
      </c>
      <c r="G40" s="19" t="s">
        <v>78</v>
      </c>
    </row>
    <row r="41" spans="1:22" ht="68" x14ac:dyDescent="0.2">
      <c r="A41" s="4">
        <v>40</v>
      </c>
      <c r="B41" s="10" t="s">
        <v>118</v>
      </c>
      <c r="C41" s="12" t="s">
        <v>117</v>
      </c>
      <c r="E41" s="18" t="s">
        <v>78</v>
      </c>
      <c r="F41" t="s">
        <v>78</v>
      </c>
      <c r="G41" s="19" t="s">
        <v>78</v>
      </c>
    </row>
    <row r="42" spans="1:22" ht="204" x14ac:dyDescent="0.2">
      <c r="A42" s="4">
        <v>41</v>
      </c>
      <c r="B42" s="10" t="s">
        <v>116</v>
      </c>
      <c r="C42" s="12" t="s">
        <v>115</v>
      </c>
      <c r="E42" s="18" t="s">
        <v>207</v>
      </c>
      <c r="F42" t="s">
        <v>207</v>
      </c>
      <c r="G42" s="19" t="s">
        <v>78</v>
      </c>
    </row>
    <row r="43" spans="1:22" ht="238" x14ac:dyDescent="0.2">
      <c r="A43" s="4">
        <v>42</v>
      </c>
      <c r="B43" s="10" t="s">
        <v>46</v>
      </c>
      <c r="C43" s="12" t="s">
        <v>47</v>
      </c>
      <c r="E43" s="18" t="s">
        <v>78</v>
      </c>
      <c r="F43" t="s">
        <v>207</v>
      </c>
      <c r="G43" s="19" t="s">
        <v>78</v>
      </c>
    </row>
    <row r="44" spans="1:22" ht="170" x14ac:dyDescent="0.2">
      <c r="A44" s="4">
        <v>43</v>
      </c>
      <c r="B44" s="10" t="s">
        <v>48</v>
      </c>
      <c r="C44" s="12" t="s">
        <v>49</v>
      </c>
      <c r="E44" s="18" t="s">
        <v>78</v>
      </c>
      <c r="F44" t="s">
        <v>207</v>
      </c>
      <c r="G44" s="19" t="s">
        <v>78</v>
      </c>
    </row>
    <row r="45" spans="1:22" ht="119" x14ac:dyDescent="0.2">
      <c r="A45" s="4">
        <v>44</v>
      </c>
      <c r="B45" s="10" t="s">
        <v>50</v>
      </c>
      <c r="C45" s="12" t="s">
        <v>51</v>
      </c>
      <c r="E45" s="18" t="s">
        <v>207</v>
      </c>
      <c r="F45" t="s">
        <v>207</v>
      </c>
      <c r="G45" s="19" t="s">
        <v>78</v>
      </c>
    </row>
    <row r="46" spans="1:22" ht="119" x14ac:dyDescent="0.2">
      <c r="A46" s="4">
        <v>45</v>
      </c>
      <c r="B46" s="10" t="s">
        <v>112</v>
      </c>
      <c r="C46" s="12" t="s">
        <v>111</v>
      </c>
      <c r="E46" s="18" t="s">
        <v>207</v>
      </c>
      <c r="F46" t="s">
        <v>78</v>
      </c>
      <c r="G46" s="19" t="s">
        <v>78</v>
      </c>
    </row>
    <row r="47" spans="1:22" ht="238" x14ac:dyDescent="0.2">
      <c r="A47" s="4">
        <v>46</v>
      </c>
      <c r="B47" s="10" t="s">
        <v>52</v>
      </c>
      <c r="C47" s="12" t="s">
        <v>53</v>
      </c>
      <c r="E47" s="18" t="s">
        <v>207</v>
      </c>
      <c r="F47" t="s">
        <v>78</v>
      </c>
      <c r="G47" s="19" t="s">
        <v>78</v>
      </c>
    </row>
    <row r="48" spans="1:22" ht="204" x14ac:dyDescent="0.2">
      <c r="A48" s="4">
        <v>47</v>
      </c>
      <c r="B48" s="10" t="s">
        <v>109</v>
      </c>
      <c r="C48" s="12" t="s">
        <v>108</v>
      </c>
      <c r="E48" s="18" t="s">
        <v>78</v>
      </c>
      <c r="F48" t="s">
        <v>78</v>
      </c>
      <c r="G48" s="19" t="s">
        <v>207</v>
      </c>
    </row>
    <row r="49" spans="1:7" ht="204" x14ac:dyDescent="0.2">
      <c r="A49" s="4">
        <v>48</v>
      </c>
      <c r="B49" s="10" t="s">
        <v>54</v>
      </c>
      <c r="C49" s="12" t="s">
        <v>55</v>
      </c>
      <c r="E49" s="18" t="s">
        <v>78</v>
      </c>
      <c r="F49" t="s">
        <v>78</v>
      </c>
      <c r="G49" s="19" t="s">
        <v>78</v>
      </c>
    </row>
    <row r="50" spans="1:7" ht="340" x14ac:dyDescent="0.2">
      <c r="A50" s="4">
        <v>49</v>
      </c>
      <c r="B50" s="10" t="s">
        <v>56</v>
      </c>
      <c r="C50" s="12" t="s">
        <v>57</v>
      </c>
      <c r="E50" s="18" t="s">
        <v>78</v>
      </c>
      <c r="F50" t="s">
        <v>78</v>
      </c>
      <c r="G50" s="19" t="s">
        <v>78</v>
      </c>
    </row>
    <row r="51" spans="1:7" ht="170" x14ac:dyDescent="0.2">
      <c r="A51" s="4">
        <v>50</v>
      </c>
      <c r="B51" s="10" t="s">
        <v>107</v>
      </c>
      <c r="C51" s="12" t="s">
        <v>106</v>
      </c>
      <c r="E51" s="18" t="s">
        <v>78</v>
      </c>
      <c r="F51" t="s">
        <v>207</v>
      </c>
      <c r="G51" s="19" t="s">
        <v>78</v>
      </c>
    </row>
    <row r="52" spans="1:7" ht="187" x14ac:dyDescent="0.2">
      <c r="A52" s="4">
        <v>51</v>
      </c>
      <c r="B52" s="10" t="s">
        <v>105</v>
      </c>
      <c r="C52" s="12" t="s">
        <v>104</v>
      </c>
      <c r="E52" s="18" t="s">
        <v>207</v>
      </c>
      <c r="F52" t="s">
        <v>78</v>
      </c>
      <c r="G52" s="19" t="s">
        <v>207</v>
      </c>
    </row>
    <row r="53" spans="1:7" ht="102" x14ac:dyDescent="0.2">
      <c r="A53" s="4">
        <v>52</v>
      </c>
      <c r="B53" s="10" t="s">
        <v>103</v>
      </c>
      <c r="C53" s="12" t="s">
        <v>102</v>
      </c>
      <c r="E53" s="18" t="s">
        <v>78</v>
      </c>
      <c r="F53" t="s">
        <v>78</v>
      </c>
      <c r="G53" s="19" t="s">
        <v>207</v>
      </c>
    </row>
    <row r="54" spans="1:7" ht="187" x14ac:dyDescent="0.2">
      <c r="A54" s="4">
        <v>53</v>
      </c>
      <c r="B54" s="10" t="s">
        <v>58</v>
      </c>
      <c r="C54" s="12" t="s">
        <v>59</v>
      </c>
      <c r="E54" s="18" t="s">
        <v>78</v>
      </c>
      <c r="F54" t="s">
        <v>78</v>
      </c>
      <c r="G54" s="19" t="s">
        <v>207</v>
      </c>
    </row>
    <row r="55" spans="1:7" ht="187" x14ac:dyDescent="0.2">
      <c r="A55" s="4">
        <v>54</v>
      </c>
      <c r="B55" s="10" t="s">
        <v>101</v>
      </c>
      <c r="C55" s="12" t="s">
        <v>100</v>
      </c>
      <c r="E55" s="18" t="s">
        <v>207</v>
      </c>
      <c r="F55" t="s">
        <v>78</v>
      </c>
      <c r="G55" s="19" t="s">
        <v>78</v>
      </c>
    </row>
    <row r="56" spans="1:7" ht="102" x14ac:dyDescent="0.2">
      <c r="A56" s="4">
        <v>55</v>
      </c>
      <c r="B56" s="10" t="s">
        <v>99</v>
      </c>
      <c r="C56" s="12" t="s">
        <v>98</v>
      </c>
      <c r="E56" s="18" t="s">
        <v>78</v>
      </c>
      <c r="F56" t="s">
        <v>78</v>
      </c>
      <c r="G56" s="19" t="s">
        <v>78</v>
      </c>
    </row>
    <row r="57" spans="1:7" ht="204" x14ac:dyDescent="0.2">
      <c r="A57" s="4">
        <v>56</v>
      </c>
      <c r="B57" s="10" t="s">
        <v>60</v>
      </c>
      <c r="C57" s="12" t="s">
        <v>61</v>
      </c>
      <c r="E57" s="18" t="s">
        <v>78</v>
      </c>
      <c r="F57" t="s">
        <v>78</v>
      </c>
      <c r="G57" s="19" t="s">
        <v>78</v>
      </c>
    </row>
    <row r="58" spans="1:7" ht="204" x14ac:dyDescent="0.2">
      <c r="A58" s="4">
        <v>57</v>
      </c>
      <c r="B58" s="10" t="s">
        <v>62</v>
      </c>
      <c r="C58" s="12" t="s">
        <v>63</v>
      </c>
      <c r="E58" s="18" t="s">
        <v>78</v>
      </c>
      <c r="F58" t="s">
        <v>78</v>
      </c>
      <c r="G58" s="19" t="s">
        <v>78</v>
      </c>
    </row>
    <row r="59" spans="1:7" ht="170" x14ac:dyDescent="0.2">
      <c r="A59" s="4">
        <v>58</v>
      </c>
      <c r="B59" s="10" t="s">
        <v>97</v>
      </c>
      <c r="C59" s="12" t="s">
        <v>96</v>
      </c>
      <c r="E59" s="18" t="s">
        <v>78</v>
      </c>
      <c r="F59" t="s">
        <v>78</v>
      </c>
      <c r="G59" s="19" t="s">
        <v>78</v>
      </c>
    </row>
    <row r="60" spans="1:7" ht="170" x14ac:dyDescent="0.2">
      <c r="A60" s="4">
        <v>59</v>
      </c>
      <c r="B60" s="10" t="s">
        <v>64</v>
      </c>
      <c r="C60" s="12" t="s">
        <v>65</v>
      </c>
      <c r="E60" s="18" t="s">
        <v>78</v>
      </c>
      <c r="F60" t="s">
        <v>207</v>
      </c>
      <c r="G60" s="19" t="s">
        <v>78</v>
      </c>
    </row>
    <row r="61" spans="1:7" ht="102" x14ac:dyDescent="0.2">
      <c r="A61" s="4">
        <v>60</v>
      </c>
      <c r="B61" s="10" t="s">
        <v>95</v>
      </c>
      <c r="C61" s="12" t="s">
        <v>94</v>
      </c>
      <c r="E61" s="18" t="s">
        <v>78</v>
      </c>
      <c r="F61" t="s">
        <v>78</v>
      </c>
      <c r="G61" s="19" t="s">
        <v>78</v>
      </c>
    </row>
    <row r="62" spans="1:7" ht="153" customHeight="1" x14ac:dyDescent="0.2">
      <c r="A62" s="4">
        <v>61</v>
      </c>
      <c r="B62" s="10" t="s">
        <v>66</v>
      </c>
      <c r="C62" s="12" t="s">
        <v>67</v>
      </c>
      <c r="E62" s="18" t="s">
        <v>78</v>
      </c>
      <c r="F62" t="s">
        <v>207</v>
      </c>
      <c r="G62" s="19" t="s">
        <v>207</v>
      </c>
    </row>
    <row r="63" spans="1:7" ht="153" x14ac:dyDescent="0.2">
      <c r="A63" s="4">
        <v>62</v>
      </c>
      <c r="B63" s="10" t="s">
        <v>68</v>
      </c>
      <c r="C63" s="12" t="s">
        <v>69</v>
      </c>
      <c r="E63" s="18" t="s">
        <v>207</v>
      </c>
      <c r="F63" t="s">
        <v>78</v>
      </c>
      <c r="G63" s="19" t="s">
        <v>78</v>
      </c>
    </row>
    <row r="64" spans="1:7" ht="221" x14ac:dyDescent="0.2">
      <c r="A64" s="4">
        <v>63</v>
      </c>
      <c r="B64" s="10" t="s">
        <v>93</v>
      </c>
      <c r="C64" s="12" t="s">
        <v>92</v>
      </c>
      <c r="E64" s="18" t="s">
        <v>207</v>
      </c>
      <c r="F64" t="s">
        <v>78</v>
      </c>
      <c r="G64" s="19" t="s">
        <v>78</v>
      </c>
    </row>
    <row r="65" spans="1:7" ht="119" x14ac:dyDescent="0.2">
      <c r="A65" s="4">
        <v>64</v>
      </c>
      <c r="B65" s="10" t="s">
        <v>91</v>
      </c>
      <c r="C65" s="12" t="s">
        <v>90</v>
      </c>
      <c r="E65" s="18" t="s">
        <v>78</v>
      </c>
      <c r="F65" t="s">
        <v>78</v>
      </c>
      <c r="G65" s="19" t="s">
        <v>78</v>
      </c>
    </row>
    <row r="66" spans="1:7" ht="85" x14ac:dyDescent="0.2">
      <c r="A66" s="4">
        <v>65</v>
      </c>
      <c r="B66" s="10" t="s">
        <v>70</v>
      </c>
      <c r="C66" s="12" t="s">
        <v>71</v>
      </c>
      <c r="E66" s="18" t="s">
        <v>207</v>
      </c>
      <c r="F66" t="s">
        <v>78</v>
      </c>
      <c r="G66" s="19" t="s">
        <v>207</v>
      </c>
    </row>
    <row r="67" spans="1:7" ht="153" x14ac:dyDescent="0.2">
      <c r="A67" s="4">
        <v>66</v>
      </c>
      <c r="B67" s="10" t="s">
        <v>89</v>
      </c>
      <c r="C67" s="12" t="s">
        <v>88</v>
      </c>
      <c r="E67" s="18" t="s">
        <v>207</v>
      </c>
      <c r="F67" t="s">
        <v>78</v>
      </c>
      <c r="G67" s="19" t="s">
        <v>207</v>
      </c>
    </row>
    <row r="68" spans="1:7" ht="170" x14ac:dyDescent="0.2">
      <c r="A68" s="4">
        <v>67</v>
      </c>
      <c r="B68" s="10" t="s">
        <v>86</v>
      </c>
      <c r="C68" s="12" t="s">
        <v>85</v>
      </c>
      <c r="E68" s="18" t="s">
        <v>78</v>
      </c>
      <c r="F68" t="s">
        <v>207</v>
      </c>
      <c r="G68" s="19" t="s">
        <v>207</v>
      </c>
    </row>
    <row r="69" spans="1:7" ht="153" x14ac:dyDescent="0.2">
      <c r="A69" s="4">
        <v>68</v>
      </c>
      <c r="B69" s="10" t="s">
        <v>72</v>
      </c>
      <c r="C69" s="12" t="s">
        <v>73</v>
      </c>
      <c r="E69" s="18" t="s">
        <v>78</v>
      </c>
      <c r="F69" t="s">
        <v>207</v>
      </c>
      <c r="G69" s="19" t="s">
        <v>207</v>
      </c>
    </row>
    <row r="70" spans="1:7" ht="136" x14ac:dyDescent="0.2">
      <c r="A70" s="4">
        <v>69</v>
      </c>
      <c r="B70" s="10" t="s">
        <v>84</v>
      </c>
      <c r="C70" s="12" t="s">
        <v>83</v>
      </c>
      <c r="E70" s="18" t="s">
        <v>78</v>
      </c>
      <c r="F70" t="s">
        <v>78</v>
      </c>
      <c r="G70" s="19" t="s">
        <v>78</v>
      </c>
    </row>
    <row r="71" spans="1:7" ht="119" x14ac:dyDescent="0.2">
      <c r="A71" s="4">
        <v>70</v>
      </c>
      <c r="B71" s="10" t="s">
        <v>74</v>
      </c>
      <c r="C71" s="12" t="s">
        <v>75</v>
      </c>
      <c r="E71" s="18" t="s">
        <v>207</v>
      </c>
      <c r="F71" t="s">
        <v>78</v>
      </c>
      <c r="G71" s="19" t="s">
        <v>78</v>
      </c>
    </row>
    <row r="72" spans="1:7" ht="170" x14ac:dyDescent="0.2">
      <c r="A72" s="4">
        <v>71</v>
      </c>
      <c r="B72" s="10" t="s">
        <v>76</v>
      </c>
      <c r="C72" s="12" t="s">
        <v>77</v>
      </c>
      <c r="E72" s="18" t="s">
        <v>78</v>
      </c>
      <c r="F72" t="s">
        <v>78</v>
      </c>
      <c r="G72" s="19" t="s">
        <v>78</v>
      </c>
    </row>
    <row r="73" spans="1:7" ht="136" x14ac:dyDescent="0.2">
      <c r="A73" s="4">
        <v>72</v>
      </c>
      <c r="B73" s="10" t="s">
        <v>82</v>
      </c>
      <c r="C73" s="12" t="s">
        <v>81</v>
      </c>
      <c r="E73" s="18" t="s">
        <v>78</v>
      </c>
      <c r="F73" t="s">
        <v>78</v>
      </c>
      <c r="G73" s="19" t="s">
        <v>207</v>
      </c>
    </row>
    <row r="74" spans="1:7" ht="69" thickBot="1" x14ac:dyDescent="0.25">
      <c r="A74" s="4">
        <v>73</v>
      </c>
      <c r="B74" s="10" t="s">
        <v>80</v>
      </c>
      <c r="C74" s="12" t="s">
        <v>79</v>
      </c>
      <c r="D74" s="31"/>
      <c r="E74" s="20" t="s">
        <v>78</v>
      </c>
      <c r="F74" s="21" t="s">
        <v>78</v>
      </c>
      <c r="G74" s="22" t="s">
        <v>207</v>
      </c>
    </row>
  </sheetData>
  <autoFilter ref="E1:G74" xr:uid="{B00F3E95-414E-B44A-B08E-ECB270B65F67}"/>
  <mergeCells count="2">
    <mergeCell ref="O1:Q1"/>
    <mergeCell ref="T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Chart</vt:lpstr>
      <vt:lpstr>Sheet1</vt:lpstr>
      <vt:lpstr>Sheet3</vt:lpstr>
      <vt:lpstr>Getting 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 V</dc:creator>
  <cp:lastModifiedBy>Gris V</cp:lastModifiedBy>
  <dcterms:created xsi:type="dcterms:W3CDTF">2023-02-05T11:37:07Z</dcterms:created>
  <dcterms:modified xsi:type="dcterms:W3CDTF">2023-12-30T20:41:23Z</dcterms:modified>
</cp:coreProperties>
</file>