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54173f890ebde1/21.- PhD 2020/2023-8 REASON Job/"/>
    </mc:Choice>
  </mc:AlternateContent>
  <xr:revisionPtr revIDLastSave="250" documentId="8_{CB900EBA-430B-4A40-BD04-9EA451D3CE2A}" xr6:coauthVersionLast="47" xr6:coauthVersionMax="47" xr10:uidLastSave="{BA537581-1DDC-2F43-B43D-4EB730D329FC}"/>
  <bookViews>
    <workbookView xWindow="0" yWindow="0" windowWidth="28800" windowHeight="18000" xr2:uid="{00000000-000D-0000-FFFF-FFFF00000000}"/>
  </bookViews>
  <sheets>
    <sheet name="ViolationZone_dtmc_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1" l="1"/>
  <c r="S7" i="1"/>
  <c r="Z4" i="1"/>
  <c r="AA4" i="1"/>
  <c r="P4" i="1" s="1"/>
  <c r="O4" i="1"/>
  <c r="Q4" i="1"/>
  <c r="X64" i="1" a="1"/>
  <c r="X64" i="1" s="1"/>
  <c r="Y64" i="1" a="1"/>
  <c r="Y64" i="1" s="1"/>
  <c r="H64" i="1" s="1"/>
  <c r="X65" i="1" a="1"/>
  <c r="X65" i="1" s="1"/>
  <c r="Y65" i="1" a="1"/>
  <c r="Y65" i="1" s="1"/>
  <c r="X66" i="1" a="1"/>
  <c r="X66" i="1" s="1"/>
  <c r="Y66" i="1" a="1"/>
  <c r="Y66" i="1" s="1"/>
  <c r="X67" i="1" a="1"/>
  <c r="X67" i="1" s="1"/>
  <c r="Y67" i="1" a="1"/>
  <c r="Y67" i="1" s="1"/>
  <c r="X68" i="1" a="1"/>
  <c r="X68" i="1" s="1"/>
  <c r="Y68" i="1" a="1"/>
  <c r="Y68" i="1" s="1"/>
  <c r="H68" i="1" s="1"/>
  <c r="X69" i="1" a="1"/>
  <c r="X69" i="1" s="1"/>
  <c r="Y69" i="1" a="1"/>
  <c r="Y69" i="1" s="1"/>
  <c r="X70" i="1" a="1"/>
  <c r="X70" i="1" s="1"/>
  <c r="Y70" i="1" a="1"/>
  <c r="Y70" i="1" s="1"/>
  <c r="H70" i="1" s="1"/>
  <c r="X71" i="1" a="1"/>
  <c r="X71" i="1" s="1"/>
  <c r="Y71" i="1" a="1"/>
  <c r="Y71" i="1" s="1"/>
  <c r="X72" i="1" a="1"/>
  <c r="X72" i="1" s="1"/>
  <c r="Y72" i="1" a="1"/>
  <c r="Y72" i="1" s="1"/>
  <c r="H72" i="1" s="1"/>
  <c r="X73" i="1" a="1"/>
  <c r="X73" i="1" s="1"/>
  <c r="Y73" i="1" a="1"/>
  <c r="Y73" i="1" s="1"/>
  <c r="X74" i="1" a="1"/>
  <c r="X74" i="1" s="1"/>
  <c r="Y74" i="1" a="1"/>
  <c r="Y74" i="1" s="1"/>
  <c r="H74" i="1" s="1"/>
  <c r="X75" i="1" a="1"/>
  <c r="X75" i="1" s="1"/>
  <c r="Y75" i="1" a="1"/>
  <c r="Y75" i="1" s="1"/>
  <c r="X76" i="1" a="1"/>
  <c r="X76" i="1" s="1"/>
  <c r="Y76" i="1" a="1"/>
  <c r="Y76" i="1" s="1"/>
  <c r="H76" i="1" s="1"/>
  <c r="X77" i="1" a="1"/>
  <c r="X77" i="1" s="1"/>
  <c r="Y77" i="1" a="1"/>
  <c r="Y77" i="1" s="1"/>
  <c r="X78" i="1" a="1"/>
  <c r="X78" i="1" s="1"/>
  <c r="Y78" i="1" a="1"/>
  <c r="Y78" i="1" s="1"/>
  <c r="X79" i="1" a="1"/>
  <c r="X79" i="1" s="1"/>
  <c r="Y79" i="1" a="1"/>
  <c r="Y79" i="1" s="1"/>
  <c r="X80" i="1" a="1"/>
  <c r="X80" i="1" s="1"/>
  <c r="Y80" i="1" a="1"/>
  <c r="Y80" i="1" s="1"/>
  <c r="H80" i="1" s="1"/>
  <c r="X81" i="1" a="1"/>
  <c r="X81" i="1" s="1"/>
  <c r="Y81" i="1" a="1"/>
  <c r="Y81" i="1" s="1"/>
  <c r="X82" i="1" a="1"/>
  <c r="X82" i="1" s="1"/>
  <c r="Y82" i="1" a="1"/>
  <c r="Y82" i="1" s="1"/>
  <c r="H82" i="1" s="1"/>
  <c r="X83" i="1" a="1"/>
  <c r="X83" i="1" s="1"/>
  <c r="Y83" i="1" a="1"/>
  <c r="Y83" i="1" s="1"/>
  <c r="X84" i="1" a="1"/>
  <c r="X84" i="1" s="1"/>
  <c r="Y84" i="1" a="1"/>
  <c r="Y84" i="1" s="1"/>
  <c r="H84" i="1" s="1"/>
  <c r="X85" i="1" a="1"/>
  <c r="X85" i="1" s="1"/>
  <c r="Y85" i="1" a="1"/>
  <c r="Y85" i="1" s="1"/>
  <c r="X86" i="1" a="1"/>
  <c r="X86" i="1" s="1"/>
  <c r="Y86" i="1" a="1"/>
  <c r="Y86" i="1" s="1"/>
  <c r="H86" i="1" s="1"/>
  <c r="X87" i="1" a="1"/>
  <c r="X87" i="1" s="1"/>
  <c r="Y87" i="1" a="1"/>
  <c r="Y87" i="1" s="1"/>
  <c r="X88" i="1" a="1"/>
  <c r="X88" i="1" s="1"/>
  <c r="Y88" i="1" a="1"/>
  <c r="Y88" i="1" s="1"/>
  <c r="H88" i="1" s="1"/>
  <c r="X89" i="1" a="1"/>
  <c r="X89" i="1" s="1"/>
  <c r="Y89" i="1" a="1"/>
  <c r="Y89" i="1" s="1"/>
  <c r="X90" i="1" a="1"/>
  <c r="X90" i="1" s="1"/>
  <c r="Y90" i="1" a="1"/>
  <c r="Y90" i="1" s="1"/>
  <c r="X91" i="1" a="1"/>
  <c r="X91" i="1" s="1"/>
  <c r="Y91" i="1" a="1"/>
  <c r="Y91" i="1" s="1"/>
  <c r="X92" i="1" a="1"/>
  <c r="X92" i="1" s="1"/>
  <c r="Y92" i="1" a="1"/>
  <c r="Y92" i="1" s="1"/>
  <c r="H92" i="1" s="1"/>
  <c r="X93" i="1" a="1"/>
  <c r="X93" i="1" s="1"/>
  <c r="Y93" i="1" a="1"/>
  <c r="Y93" i="1" s="1"/>
  <c r="X94" i="1" a="1"/>
  <c r="X94" i="1" s="1"/>
  <c r="Y94" i="1" a="1"/>
  <c r="Y94" i="1" s="1"/>
  <c r="X95" i="1" a="1"/>
  <c r="X95" i="1" s="1"/>
  <c r="Y95" i="1" a="1"/>
  <c r="Y95" i="1" s="1"/>
  <c r="X96" i="1" a="1"/>
  <c r="X96" i="1" s="1"/>
  <c r="Y96" i="1" a="1"/>
  <c r="Y96" i="1" s="1"/>
  <c r="H96" i="1" s="1"/>
  <c r="X97" i="1" a="1"/>
  <c r="X97" i="1" s="1"/>
  <c r="Y97" i="1" a="1"/>
  <c r="Y97" i="1" s="1"/>
  <c r="X98" i="1" a="1"/>
  <c r="X98" i="1" s="1"/>
  <c r="Y98" i="1" a="1"/>
  <c r="Y98" i="1" s="1"/>
  <c r="X99" i="1" a="1"/>
  <c r="X99" i="1" s="1"/>
  <c r="Y99" i="1" a="1"/>
  <c r="Y99" i="1" s="1"/>
  <c r="X100" i="1" a="1"/>
  <c r="X100" i="1" s="1"/>
  <c r="Y100" i="1" a="1"/>
  <c r="Y100" i="1" s="1"/>
  <c r="H100" i="1" s="1"/>
  <c r="X101" i="1" a="1"/>
  <c r="X101" i="1" s="1"/>
  <c r="Y101" i="1" a="1"/>
  <c r="Y101" i="1" s="1"/>
  <c r="X102" i="1" a="1"/>
  <c r="X102" i="1" s="1"/>
  <c r="Y102" i="1" a="1"/>
  <c r="Y102" i="1" s="1"/>
  <c r="H102" i="1" s="1"/>
  <c r="X103" i="1" a="1"/>
  <c r="X103" i="1" s="1"/>
  <c r="Y103" i="1" a="1"/>
  <c r="Y103" i="1" s="1"/>
  <c r="X104" i="1" a="1"/>
  <c r="X104" i="1" s="1"/>
  <c r="Y104" i="1" a="1"/>
  <c r="Y104" i="1" s="1"/>
  <c r="H104" i="1" s="1"/>
  <c r="X105" i="1" a="1"/>
  <c r="X105" i="1" s="1"/>
  <c r="Y105" i="1" a="1"/>
  <c r="Y105" i="1" s="1"/>
  <c r="X106" i="1" a="1"/>
  <c r="X106" i="1" s="1"/>
  <c r="Y106" i="1" a="1"/>
  <c r="Y106" i="1" s="1"/>
  <c r="H106" i="1" s="1"/>
  <c r="X107" i="1" a="1"/>
  <c r="X107" i="1" s="1"/>
  <c r="Y107" i="1" a="1"/>
  <c r="Y107" i="1" s="1"/>
  <c r="X108" i="1" a="1"/>
  <c r="X108" i="1" s="1"/>
  <c r="Y108" i="1" a="1"/>
  <c r="Y108" i="1" s="1"/>
  <c r="H108" i="1" s="1"/>
  <c r="X109" i="1" a="1"/>
  <c r="X109" i="1" s="1"/>
  <c r="Y109" i="1" a="1"/>
  <c r="Y109" i="1" s="1"/>
  <c r="X110" i="1" a="1"/>
  <c r="X110" i="1" s="1"/>
  <c r="Y110" i="1" a="1"/>
  <c r="Y110" i="1" s="1"/>
  <c r="X111" i="1" a="1"/>
  <c r="X111" i="1" s="1"/>
  <c r="Y111" i="1" a="1"/>
  <c r="Y111" i="1" s="1"/>
  <c r="X112" i="1" a="1"/>
  <c r="X112" i="1" s="1"/>
  <c r="Y112" i="1" a="1"/>
  <c r="Y112" i="1" s="1"/>
  <c r="H112" i="1" s="1"/>
  <c r="X113" i="1" a="1"/>
  <c r="X113" i="1" s="1"/>
  <c r="Y113" i="1" a="1"/>
  <c r="Y113" i="1" s="1"/>
  <c r="X114" i="1" a="1"/>
  <c r="X114" i="1" s="1"/>
  <c r="Y114" i="1" a="1"/>
  <c r="Y114" i="1" s="1"/>
  <c r="X115" i="1" a="1"/>
  <c r="X115" i="1" s="1"/>
  <c r="Y115" i="1" a="1"/>
  <c r="Y115" i="1" s="1"/>
  <c r="H115" i="1" s="1"/>
  <c r="X116" i="1" a="1"/>
  <c r="X116" i="1" s="1"/>
  <c r="Y116" i="1" a="1"/>
  <c r="Y116" i="1" s="1"/>
  <c r="H116" i="1" s="1"/>
  <c r="X117" i="1" a="1"/>
  <c r="X117" i="1" s="1"/>
  <c r="Y117" i="1" a="1"/>
  <c r="Y117" i="1" s="1"/>
  <c r="X118" i="1" a="1"/>
  <c r="X118" i="1" s="1"/>
  <c r="Y118" i="1" a="1"/>
  <c r="Y118" i="1" s="1"/>
  <c r="X119" i="1" a="1"/>
  <c r="X119" i="1" s="1"/>
  <c r="Y119" i="1" a="1"/>
  <c r="Y119" i="1" s="1"/>
  <c r="X120" i="1" a="1"/>
  <c r="X120" i="1" s="1"/>
  <c r="Y120" i="1" a="1"/>
  <c r="Y120" i="1" s="1"/>
  <c r="H120" i="1" s="1"/>
  <c r="X121" i="1" a="1"/>
  <c r="X121" i="1" s="1"/>
  <c r="Y121" i="1" a="1"/>
  <c r="Y121" i="1" s="1"/>
  <c r="X122" i="1" a="1"/>
  <c r="X122" i="1" s="1"/>
  <c r="Y122" i="1" a="1"/>
  <c r="Y122" i="1" s="1"/>
  <c r="H122" i="1" s="1"/>
  <c r="X123" i="1" a="1"/>
  <c r="X123" i="1" s="1"/>
  <c r="Y123" i="1" a="1"/>
  <c r="Y123" i="1" s="1"/>
  <c r="X124" i="1" a="1"/>
  <c r="X124" i="1" s="1"/>
  <c r="Y124" i="1" a="1"/>
  <c r="Y124" i="1" s="1"/>
  <c r="H124" i="1" s="1"/>
  <c r="X125" i="1" a="1"/>
  <c r="X125" i="1" s="1"/>
  <c r="Y125" i="1" a="1"/>
  <c r="Y125" i="1" s="1"/>
  <c r="X126" i="1" a="1"/>
  <c r="X126" i="1" s="1"/>
  <c r="Y126" i="1" a="1"/>
  <c r="Y126" i="1" s="1"/>
  <c r="X127" i="1" a="1"/>
  <c r="X127" i="1" s="1"/>
  <c r="Y127" i="1" a="1"/>
  <c r="Y127" i="1" s="1"/>
  <c r="X128" i="1" a="1"/>
  <c r="X128" i="1" s="1"/>
  <c r="Y128" i="1" a="1"/>
  <c r="Y128" i="1" s="1"/>
  <c r="H128" i="1" s="1"/>
  <c r="X129" i="1" a="1"/>
  <c r="X129" i="1" s="1"/>
  <c r="Y129" i="1" a="1"/>
  <c r="Y129" i="1" s="1"/>
  <c r="X130" i="1" a="1"/>
  <c r="X130" i="1" s="1"/>
  <c r="Y130" i="1" a="1"/>
  <c r="Y130" i="1" s="1"/>
  <c r="X131" i="1" a="1"/>
  <c r="X131" i="1" s="1"/>
  <c r="Y131" i="1" a="1"/>
  <c r="Y131" i="1" s="1"/>
  <c r="X132" i="1" a="1"/>
  <c r="X132" i="1" s="1"/>
  <c r="Y132" i="1" a="1"/>
  <c r="Y132" i="1" s="1"/>
  <c r="H132" i="1" s="1"/>
  <c r="X133" i="1" a="1"/>
  <c r="X133" i="1" s="1"/>
  <c r="Y133" i="1" a="1"/>
  <c r="Y133" i="1" s="1"/>
  <c r="X134" i="1" a="1"/>
  <c r="X134" i="1" s="1"/>
  <c r="Y134" i="1" a="1"/>
  <c r="Y134" i="1" s="1"/>
  <c r="H134" i="1" s="1"/>
  <c r="X135" i="1" a="1"/>
  <c r="X135" i="1" s="1"/>
  <c r="Y135" i="1" a="1"/>
  <c r="Y135" i="1" s="1"/>
  <c r="X136" i="1" a="1"/>
  <c r="X136" i="1" s="1"/>
  <c r="Y136" i="1" a="1"/>
  <c r="Y136" i="1" s="1"/>
  <c r="H136" i="1" s="1"/>
  <c r="X137" i="1" a="1"/>
  <c r="X137" i="1" s="1"/>
  <c r="Y137" i="1" a="1"/>
  <c r="Y137" i="1" s="1"/>
  <c r="X138" i="1" a="1"/>
  <c r="X138" i="1" s="1"/>
  <c r="Y138" i="1" a="1"/>
  <c r="Y138" i="1" s="1"/>
  <c r="H138" i="1" s="1"/>
  <c r="X139" i="1" a="1"/>
  <c r="X139" i="1" s="1"/>
  <c r="Y139" i="1" a="1"/>
  <c r="Y139" i="1" s="1"/>
  <c r="X140" i="1" a="1"/>
  <c r="X140" i="1" s="1"/>
  <c r="Y140" i="1" a="1"/>
  <c r="Y140" i="1" s="1"/>
  <c r="H140" i="1" s="1"/>
  <c r="X141" i="1" a="1"/>
  <c r="X141" i="1" s="1"/>
  <c r="Y141" i="1" a="1"/>
  <c r="Y141" i="1" s="1"/>
  <c r="X142" i="1" a="1"/>
  <c r="X142" i="1" s="1"/>
  <c r="Y142" i="1" a="1"/>
  <c r="Y142" i="1" s="1"/>
  <c r="X143" i="1" a="1"/>
  <c r="X143" i="1" s="1"/>
  <c r="Y143" i="1" a="1"/>
  <c r="Y143" i="1" s="1"/>
  <c r="X144" i="1" a="1"/>
  <c r="X144" i="1" s="1"/>
  <c r="Y144" i="1" a="1"/>
  <c r="Y144" i="1" s="1"/>
  <c r="H144" i="1" s="1"/>
  <c r="X145" i="1" a="1"/>
  <c r="X145" i="1" s="1"/>
  <c r="Y145" i="1" a="1"/>
  <c r="Y145" i="1" s="1"/>
  <c r="X146" i="1" a="1"/>
  <c r="X146" i="1" s="1"/>
  <c r="Y146" i="1" a="1"/>
  <c r="Y146" i="1" s="1"/>
  <c r="X147" i="1" a="1"/>
  <c r="X147" i="1" s="1"/>
  <c r="Y147" i="1" a="1"/>
  <c r="Y147" i="1" s="1"/>
  <c r="X148" i="1" a="1"/>
  <c r="X148" i="1" s="1"/>
  <c r="Y148" i="1" a="1"/>
  <c r="Y148" i="1" s="1"/>
  <c r="H148" i="1" s="1"/>
  <c r="X149" i="1" a="1"/>
  <c r="X149" i="1" s="1"/>
  <c r="Y149" i="1" a="1"/>
  <c r="Y149" i="1" s="1"/>
  <c r="X150" i="1" a="1"/>
  <c r="X150" i="1" s="1"/>
  <c r="Y150" i="1" a="1"/>
  <c r="Y150" i="1" s="1"/>
  <c r="X151" i="1" a="1"/>
  <c r="X151" i="1" s="1"/>
  <c r="Y151" i="1" a="1"/>
  <c r="Y151" i="1" s="1"/>
  <c r="X152" i="1" a="1"/>
  <c r="X152" i="1" s="1"/>
  <c r="Y152" i="1" a="1"/>
  <c r="Y152" i="1" s="1"/>
  <c r="H152" i="1" s="1"/>
  <c r="X153" i="1" a="1"/>
  <c r="X153" i="1" s="1"/>
  <c r="Y153" i="1" a="1"/>
  <c r="Y153" i="1" s="1"/>
  <c r="X154" i="1" a="1"/>
  <c r="X154" i="1" s="1"/>
  <c r="Y154" i="1" a="1"/>
  <c r="Y154" i="1" s="1"/>
  <c r="X155" i="1" a="1"/>
  <c r="X155" i="1" s="1"/>
  <c r="Y155" i="1" a="1"/>
  <c r="Y155" i="1" s="1"/>
  <c r="X156" i="1" a="1"/>
  <c r="X156" i="1" s="1"/>
  <c r="Y156" i="1" a="1"/>
  <c r="Y156" i="1" s="1"/>
  <c r="H156" i="1" s="1"/>
  <c r="X157" i="1" a="1"/>
  <c r="X157" i="1" s="1"/>
  <c r="Y157" i="1" a="1"/>
  <c r="Y157" i="1" s="1"/>
  <c r="X158" i="1" a="1"/>
  <c r="X158" i="1" s="1"/>
  <c r="Y158" i="1" a="1"/>
  <c r="Y158" i="1" s="1"/>
  <c r="X159" i="1" a="1"/>
  <c r="X159" i="1" s="1"/>
  <c r="Y159" i="1" a="1"/>
  <c r="Y159" i="1" s="1"/>
  <c r="X160" i="1" a="1"/>
  <c r="X160" i="1" s="1"/>
  <c r="Y160" i="1" a="1"/>
  <c r="Y160" i="1" s="1"/>
  <c r="H160" i="1" s="1"/>
  <c r="X161" i="1" a="1"/>
  <c r="X161" i="1" s="1"/>
  <c r="Y161" i="1" a="1"/>
  <c r="Y161" i="1" s="1"/>
  <c r="X162" i="1" a="1"/>
  <c r="X162" i="1" s="1"/>
  <c r="Y162" i="1" a="1"/>
  <c r="Y162" i="1" s="1"/>
  <c r="X163" i="1" a="1"/>
  <c r="X163" i="1" s="1"/>
  <c r="Y163" i="1" a="1"/>
  <c r="Y163" i="1" s="1"/>
  <c r="X164" i="1" a="1"/>
  <c r="X164" i="1" s="1"/>
  <c r="Y164" i="1" a="1"/>
  <c r="Y164" i="1" s="1"/>
  <c r="H164" i="1" s="1"/>
  <c r="X165" i="1" a="1"/>
  <c r="X165" i="1" s="1"/>
  <c r="Y165" i="1" a="1"/>
  <c r="Y165" i="1" s="1"/>
  <c r="X166" i="1" a="1"/>
  <c r="X166" i="1" s="1"/>
  <c r="Y166" i="1" a="1"/>
  <c r="Y166" i="1" s="1"/>
  <c r="X167" i="1" a="1"/>
  <c r="X167" i="1" s="1"/>
  <c r="Y167" i="1" a="1"/>
  <c r="Y167" i="1" s="1"/>
  <c r="X168" i="1" a="1"/>
  <c r="X168" i="1" s="1"/>
  <c r="Y168" i="1" a="1"/>
  <c r="Y168" i="1" s="1"/>
  <c r="H168" i="1" s="1"/>
  <c r="X169" i="1" a="1"/>
  <c r="X169" i="1" s="1"/>
  <c r="Y169" i="1" a="1"/>
  <c r="Y169" i="1" s="1"/>
  <c r="X170" i="1" a="1"/>
  <c r="X170" i="1" s="1"/>
  <c r="Y170" i="1" a="1"/>
  <c r="Y170" i="1" s="1"/>
  <c r="X171" i="1" a="1"/>
  <c r="X171" i="1" s="1"/>
  <c r="Y171" i="1" a="1"/>
  <c r="Y171" i="1" s="1"/>
  <c r="X172" i="1" a="1"/>
  <c r="X172" i="1" s="1"/>
  <c r="Y172" i="1" a="1"/>
  <c r="Y172" i="1" s="1"/>
  <c r="H172" i="1" s="1"/>
  <c r="X173" i="1" a="1"/>
  <c r="X173" i="1" s="1"/>
  <c r="Y173" i="1" a="1"/>
  <c r="Y173" i="1" s="1"/>
  <c r="X174" i="1" a="1"/>
  <c r="X174" i="1" s="1"/>
  <c r="Y174" i="1" a="1"/>
  <c r="Y174" i="1" s="1"/>
  <c r="H174" i="1" s="1"/>
  <c r="X175" i="1" a="1"/>
  <c r="X175" i="1" s="1"/>
  <c r="Y175" i="1" a="1"/>
  <c r="Y175" i="1" s="1"/>
  <c r="X176" i="1" a="1"/>
  <c r="X176" i="1" s="1"/>
  <c r="Y176" i="1" a="1"/>
  <c r="Y176" i="1" s="1"/>
  <c r="H176" i="1" s="1"/>
  <c r="X177" i="1" a="1"/>
  <c r="X177" i="1" s="1"/>
  <c r="Y177" i="1" a="1"/>
  <c r="Y177" i="1" s="1"/>
  <c r="X178" i="1" a="1"/>
  <c r="X178" i="1" s="1"/>
  <c r="Y178" i="1" a="1"/>
  <c r="Y178" i="1" s="1"/>
  <c r="X179" i="1" a="1"/>
  <c r="X179" i="1" s="1"/>
  <c r="Y179" i="1" a="1"/>
  <c r="Y179" i="1" s="1"/>
  <c r="X180" i="1" a="1"/>
  <c r="X180" i="1" s="1"/>
  <c r="Y180" i="1" a="1"/>
  <c r="Y180" i="1" s="1"/>
  <c r="H180" i="1" s="1"/>
  <c r="X181" i="1" a="1"/>
  <c r="X181" i="1" s="1"/>
  <c r="Y181" i="1" a="1"/>
  <c r="Y181" i="1" s="1"/>
  <c r="X182" i="1" a="1"/>
  <c r="X182" i="1" s="1"/>
  <c r="Y182" i="1" a="1"/>
  <c r="Y182" i="1" s="1"/>
  <c r="X183" i="1" a="1"/>
  <c r="X183" i="1" s="1"/>
  <c r="Y183" i="1" a="1"/>
  <c r="Y183" i="1" s="1"/>
  <c r="X184" i="1" a="1"/>
  <c r="X184" i="1" s="1"/>
  <c r="Y184" i="1" a="1"/>
  <c r="Y184" i="1" s="1"/>
  <c r="H184" i="1" s="1"/>
  <c r="X185" i="1" a="1"/>
  <c r="X185" i="1" s="1"/>
  <c r="Y185" i="1" a="1"/>
  <c r="Y185" i="1" s="1"/>
  <c r="X186" i="1" a="1"/>
  <c r="X186" i="1" s="1"/>
  <c r="Y186" i="1" a="1"/>
  <c r="Y186" i="1" s="1"/>
  <c r="X187" i="1" a="1"/>
  <c r="X187" i="1" s="1"/>
  <c r="Y187" i="1" a="1"/>
  <c r="Y187" i="1" s="1"/>
  <c r="X188" i="1" a="1"/>
  <c r="X188" i="1" s="1"/>
  <c r="Y188" i="1" a="1"/>
  <c r="Y188" i="1" s="1"/>
  <c r="H188" i="1" s="1"/>
  <c r="X189" i="1" a="1"/>
  <c r="X189" i="1" s="1"/>
  <c r="Y189" i="1" a="1"/>
  <c r="Y189" i="1" s="1"/>
  <c r="X190" i="1" a="1"/>
  <c r="X190" i="1" s="1"/>
  <c r="Y190" i="1" a="1"/>
  <c r="Y190" i="1" s="1"/>
  <c r="X191" i="1" a="1"/>
  <c r="X191" i="1" s="1"/>
  <c r="Y191" i="1" a="1"/>
  <c r="Y191" i="1" s="1"/>
  <c r="X192" i="1" a="1"/>
  <c r="X192" i="1" s="1"/>
  <c r="Y192" i="1" a="1"/>
  <c r="Y192" i="1" s="1"/>
  <c r="H192" i="1" s="1"/>
  <c r="X193" i="1" a="1"/>
  <c r="X193" i="1" s="1"/>
  <c r="Y193" i="1" a="1"/>
  <c r="Y193" i="1" s="1"/>
  <c r="X194" i="1" a="1"/>
  <c r="X194" i="1" s="1"/>
  <c r="Y194" i="1" a="1"/>
  <c r="Y194" i="1" s="1"/>
  <c r="X195" i="1" a="1"/>
  <c r="X195" i="1" s="1"/>
  <c r="Y195" i="1" a="1"/>
  <c r="Y195" i="1" s="1"/>
  <c r="X196" i="1" a="1"/>
  <c r="X196" i="1" s="1"/>
  <c r="Y196" i="1" a="1"/>
  <c r="Y196" i="1" s="1"/>
  <c r="H196" i="1" s="1"/>
  <c r="X197" i="1" a="1"/>
  <c r="X197" i="1" s="1"/>
  <c r="Y197" i="1" a="1"/>
  <c r="Y197" i="1" s="1"/>
  <c r="X198" i="1" a="1"/>
  <c r="X198" i="1" s="1"/>
  <c r="Y198" i="1" a="1"/>
  <c r="Y198" i="1" s="1"/>
  <c r="H198" i="1" s="1"/>
  <c r="X199" i="1" a="1"/>
  <c r="X199" i="1" s="1"/>
  <c r="Y199" i="1" a="1"/>
  <c r="Y199" i="1" s="1"/>
  <c r="X200" i="1" a="1"/>
  <c r="X200" i="1" s="1"/>
  <c r="Y200" i="1" a="1"/>
  <c r="Y200" i="1" s="1"/>
  <c r="H200" i="1" s="1"/>
  <c r="X201" i="1" a="1"/>
  <c r="X201" i="1" s="1"/>
  <c r="Y201" i="1" a="1"/>
  <c r="Y201" i="1" s="1"/>
  <c r="X202" i="1" a="1"/>
  <c r="X202" i="1" s="1"/>
  <c r="Y202" i="1" a="1"/>
  <c r="Y202" i="1" s="1"/>
  <c r="X203" i="1" a="1"/>
  <c r="X203" i="1" s="1"/>
  <c r="Y203" i="1" a="1"/>
  <c r="Y203" i="1" s="1"/>
  <c r="X204" i="1" a="1"/>
  <c r="X204" i="1" s="1"/>
  <c r="Y204" i="1" a="1"/>
  <c r="Y204" i="1" s="1"/>
  <c r="H204" i="1" s="1"/>
  <c r="X205" i="1" a="1"/>
  <c r="X205" i="1" s="1"/>
  <c r="Y205" i="1" a="1"/>
  <c r="Y205" i="1" s="1"/>
  <c r="X206" i="1" a="1"/>
  <c r="X206" i="1" s="1"/>
  <c r="Y206" i="1" a="1"/>
  <c r="Y206" i="1" s="1"/>
  <c r="H206" i="1" s="1"/>
  <c r="X207" i="1" a="1"/>
  <c r="X207" i="1" s="1"/>
  <c r="Y207" i="1" a="1"/>
  <c r="Y207" i="1" s="1"/>
  <c r="X208" i="1" a="1"/>
  <c r="X208" i="1" s="1"/>
  <c r="Y208" i="1" a="1"/>
  <c r="Y208" i="1" s="1"/>
  <c r="H208" i="1" s="1"/>
  <c r="X209" i="1" a="1"/>
  <c r="X209" i="1" s="1"/>
  <c r="Y209" i="1" a="1"/>
  <c r="Y209" i="1" s="1"/>
  <c r="X210" i="1" a="1"/>
  <c r="X210" i="1" s="1"/>
  <c r="Y210" i="1" a="1"/>
  <c r="Y210" i="1" s="1"/>
  <c r="X32" i="1" a="1"/>
  <c r="X32" i="1" s="1"/>
  <c r="Y32" i="1" a="1"/>
  <c r="Y32" i="1" s="1"/>
  <c r="X33" i="1" a="1"/>
  <c r="X33" i="1" s="1"/>
  <c r="Y33" i="1" a="1"/>
  <c r="Y33" i="1" s="1"/>
  <c r="X34" i="1" a="1"/>
  <c r="X34" i="1" s="1"/>
  <c r="Y34" i="1" a="1"/>
  <c r="Y34" i="1" s="1"/>
  <c r="X35" i="1" a="1"/>
  <c r="X35" i="1" s="1"/>
  <c r="Y35" i="1" a="1"/>
  <c r="Y35" i="1" s="1"/>
  <c r="X36" i="1" a="1"/>
  <c r="X36" i="1" s="1"/>
  <c r="Y36" i="1" a="1"/>
  <c r="Y36" i="1" s="1"/>
  <c r="X37" i="1" a="1"/>
  <c r="X37" i="1" s="1"/>
  <c r="Y37" i="1" a="1"/>
  <c r="Y37" i="1" s="1"/>
  <c r="X38" i="1" a="1"/>
  <c r="X38" i="1" s="1"/>
  <c r="Y38" i="1" a="1"/>
  <c r="Y38" i="1" s="1"/>
  <c r="X39" i="1" a="1"/>
  <c r="X39" i="1" s="1"/>
  <c r="Y39" i="1" a="1"/>
  <c r="Y39" i="1" s="1"/>
  <c r="X40" i="1" a="1"/>
  <c r="X40" i="1" s="1"/>
  <c r="Y40" i="1" a="1"/>
  <c r="Y40" i="1" s="1"/>
  <c r="X41" i="1" a="1"/>
  <c r="X41" i="1" s="1"/>
  <c r="Y41" i="1" a="1"/>
  <c r="Y41" i="1" s="1"/>
  <c r="X42" i="1" a="1"/>
  <c r="X42" i="1" s="1"/>
  <c r="Y42" i="1" a="1"/>
  <c r="Y42" i="1" s="1"/>
  <c r="X43" i="1" a="1"/>
  <c r="X43" i="1" s="1"/>
  <c r="Y43" i="1" a="1"/>
  <c r="Y43" i="1" s="1"/>
  <c r="X44" i="1" a="1"/>
  <c r="X44" i="1" s="1"/>
  <c r="Y44" i="1" a="1"/>
  <c r="Y44" i="1" s="1"/>
  <c r="X45" i="1" a="1"/>
  <c r="X45" i="1" s="1"/>
  <c r="Y45" i="1" a="1"/>
  <c r="Y45" i="1" s="1"/>
  <c r="X46" i="1" a="1"/>
  <c r="X46" i="1" s="1"/>
  <c r="Y46" i="1" a="1"/>
  <c r="Y46" i="1" s="1"/>
  <c r="X47" i="1" a="1"/>
  <c r="X47" i="1" s="1"/>
  <c r="Y47" i="1" a="1"/>
  <c r="Y47" i="1" s="1"/>
  <c r="X48" i="1" a="1"/>
  <c r="X48" i="1" s="1"/>
  <c r="Y48" i="1" a="1"/>
  <c r="Y48" i="1" s="1"/>
  <c r="X49" i="1" a="1"/>
  <c r="X49" i="1" s="1"/>
  <c r="Y49" i="1" a="1"/>
  <c r="Y49" i="1" s="1"/>
  <c r="X50" i="1" a="1"/>
  <c r="X50" i="1" s="1"/>
  <c r="Y50" i="1" a="1"/>
  <c r="Y50" i="1" s="1"/>
  <c r="X51" i="1" a="1"/>
  <c r="X51" i="1" s="1"/>
  <c r="Y51" i="1" a="1"/>
  <c r="Y51" i="1" s="1"/>
  <c r="X52" i="1" a="1"/>
  <c r="X52" i="1" s="1"/>
  <c r="Y52" i="1" a="1"/>
  <c r="Y52" i="1" s="1"/>
  <c r="X53" i="1" a="1"/>
  <c r="X53" i="1" s="1"/>
  <c r="Y53" i="1" a="1"/>
  <c r="Y53" i="1" s="1"/>
  <c r="X54" i="1" a="1"/>
  <c r="X54" i="1" s="1"/>
  <c r="Y54" i="1" a="1"/>
  <c r="Y54" i="1" s="1"/>
  <c r="X55" i="1" a="1"/>
  <c r="X55" i="1" s="1"/>
  <c r="Y55" i="1" a="1"/>
  <c r="Y55" i="1" s="1"/>
  <c r="X56" i="1" a="1"/>
  <c r="X56" i="1" s="1"/>
  <c r="Y56" i="1" a="1"/>
  <c r="Y56" i="1" s="1"/>
  <c r="X57" i="1" a="1"/>
  <c r="X57" i="1" s="1"/>
  <c r="Y57" i="1" a="1"/>
  <c r="Y57" i="1" s="1"/>
  <c r="X58" i="1" a="1"/>
  <c r="X58" i="1" s="1"/>
  <c r="Y58" i="1" a="1"/>
  <c r="Y58" i="1" s="1"/>
  <c r="X59" i="1" a="1"/>
  <c r="X59" i="1" s="1"/>
  <c r="Y59" i="1" a="1"/>
  <c r="Y59" i="1" s="1"/>
  <c r="X60" i="1" a="1"/>
  <c r="X60" i="1" s="1"/>
  <c r="Y60" i="1" a="1"/>
  <c r="Y60" i="1" s="1"/>
  <c r="X61" i="1" a="1"/>
  <c r="X61" i="1" s="1"/>
  <c r="Y61" i="1" a="1"/>
  <c r="Y61" i="1" s="1"/>
  <c r="X62" i="1" a="1"/>
  <c r="X62" i="1" s="1"/>
  <c r="Y62" i="1" a="1"/>
  <c r="Y62" i="1" s="1"/>
  <c r="X63" i="1" a="1"/>
  <c r="X63" i="1" s="1"/>
  <c r="Y63" i="1" a="1"/>
  <c r="Y63" i="1" s="1"/>
  <c r="Y31" i="1" a="1"/>
  <c r="Y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X31" i="1" a="1"/>
  <c r="X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31" i="1" a="1"/>
  <c r="L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31" i="1" a="1"/>
  <c r="I31" i="1" s="1"/>
  <c r="N32" i="1"/>
  <c r="N33" i="1"/>
  <c r="N34" i="1"/>
  <c r="N35" i="1"/>
  <c r="N36" i="1"/>
  <c r="AA36" i="1" s="1"/>
  <c r="N37" i="1"/>
  <c r="N38" i="1"/>
  <c r="N39" i="1"/>
  <c r="N40" i="1"/>
  <c r="N41" i="1"/>
  <c r="N42" i="1"/>
  <c r="N43" i="1"/>
  <c r="N44" i="1"/>
  <c r="AA44" i="1" s="1"/>
  <c r="N45" i="1"/>
  <c r="N46" i="1"/>
  <c r="N47" i="1"/>
  <c r="N48" i="1"/>
  <c r="N49" i="1"/>
  <c r="N50" i="1"/>
  <c r="N51" i="1"/>
  <c r="N52" i="1"/>
  <c r="AA52" i="1" s="1"/>
  <c r="N53" i="1"/>
  <c r="N54" i="1"/>
  <c r="N55" i="1"/>
  <c r="N56" i="1"/>
  <c r="N57" i="1"/>
  <c r="N58" i="1"/>
  <c r="N59" i="1"/>
  <c r="N60" i="1"/>
  <c r="AA60" i="1" s="1"/>
  <c r="N61" i="1"/>
  <c r="N62" i="1"/>
  <c r="N63" i="1"/>
  <c r="N64" i="1"/>
  <c r="N65" i="1"/>
  <c r="N66" i="1"/>
  <c r="N67" i="1"/>
  <c r="N68" i="1"/>
  <c r="AA68" i="1" s="1"/>
  <c r="N69" i="1"/>
  <c r="N70" i="1"/>
  <c r="N71" i="1"/>
  <c r="N72" i="1"/>
  <c r="N73" i="1"/>
  <c r="N74" i="1"/>
  <c r="N75" i="1"/>
  <c r="N76" i="1"/>
  <c r="AA76" i="1" s="1"/>
  <c r="N77" i="1"/>
  <c r="N78" i="1"/>
  <c r="N79" i="1"/>
  <c r="N80" i="1"/>
  <c r="N81" i="1"/>
  <c r="N82" i="1"/>
  <c r="N83" i="1"/>
  <c r="N84" i="1"/>
  <c r="AA84" i="1" s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AA123" i="1" s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AA187" i="1" s="1"/>
  <c r="N188" i="1"/>
  <c r="N189" i="1"/>
  <c r="N190" i="1"/>
  <c r="N191" i="1"/>
  <c r="N192" i="1"/>
  <c r="N193" i="1"/>
  <c r="N194" i="1"/>
  <c r="N195" i="1"/>
  <c r="AA195" i="1" s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31" i="1"/>
  <c r="N24" i="1"/>
  <c r="N23" i="1"/>
  <c r="N22" i="1"/>
  <c r="N21" i="1"/>
  <c r="N20" i="1"/>
  <c r="N19" i="1"/>
  <c r="N16" i="1"/>
  <c r="N15" i="1"/>
  <c r="N14" i="1"/>
  <c r="N13" i="1"/>
  <c r="N12" i="1"/>
  <c r="N11" i="1"/>
  <c r="N6" i="1"/>
  <c r="N7" i="1"/>
  <c r="N8" i="1"/>
  <c r="N5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31" i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31" i="1" a="1"/>
  <c r="G31" i="1" s="1"/>
  <c r="F31" i="1" a="1"/>
  <c r="F31" i="1" s="1"/>
  <c r="D31" i="1" a="1"/>
  <c r="D31" i="1" s="1"/>
  <c r="E31" i="1" a="1"/>
  <c r="E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/>
  <c r="D154" i="1" a="1"/>
  <c r="D154" i="1" s="1"/>
  <c r="D155" i="1" a="1"/>
  <c r="D155" i="1" s="1"/>
  <c r="D156" i="1" a="1"/>
  <c r="D156" i="1" s="1"/>
  <c r="D157" i="1" a="1"/>
  <c r="D157" i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/>
  <c r="D186" i="1" a="1"/>
  <c r="D186" i="1" s="1"/>
  <c r="D187" i="1" a="1"/>
  <c r="D187" i="1" s="1"/>
  <c r="D188" i="1" a="1"/>
  <c r="D188" i="1" s="1"/>
  <c r="D189" i="1" a="1"/>
  <c r="D189" i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H31" i="1" l="1"/>
  <c r="AA164" i="1"/>
  <c r="AA172" i="1"/>
  <c r="AA58" i="1"/>
  <c r="AA82" i="1"/>
  <c r="AA74" i="1"/>
  <c r="AA50" i="1"/>
  <c r="AA97" i="1"/>
  <c r="AA33" i="1"/>
  <c r="AA136" i="1"/>
  <c r="AA112" i="1"/>
  <c r="AA96" i="1"/>
  <c r="AA56" i="1"/>
  <c r="AA40" i="1"/>
  <c r="AA176" i="1"/>
  <c r="AA152" i="1"/>
  <c r="AA128" i="1"/>
  <c r="AA120" i="1"/>
  <c r="AA104" i="1"/>
  <c r="AA88" i="1"/>
  <c r="AA48" i="1"/>
  <c r="AA208" i="1"/>
  <c r="AA134" i="1"/>
  <c r="AA102" i="1"/>
  <c r="AA62" i="1"/>
  <c r="AA54" i="1"/>
  <c r="AA38" i="1"/>
  <c r="AA168" i="1"/>
  <c r="AA160" i="1"/>
  <c r="AA46" i="1"/>
  <c r="AA188" i="1"/>
  <c r="AA132" i="1"/>
  <c r="AA124" i="1"/>
  <c r="AA67" i="1"/>
  <c r="AA59" i="1"/>
  <c r="AA51" i="1"/>
  <c r="AA196" i="1"/>
  <c r="AA116" i="1"/>
  <c r="AA204" i="1"/>
  <c r="AA180" i="1"/>
  <c r="AA140" i="1"/>
  <c r="AA178" i="1"/>
  <c r="AA106" i="1"/>
  <c r="AA201" i="1"/>
  <c r="AA57" i="1"/>
  <c r="AA169" i="1"/>
  <c r="AA137" i="1"/>
  <c r="AA129" i="1"/>
  <c r="AA32" i="1"/>
  <c r="H67" i="1"/>
  <c r="Z67" i="1" s="1"/>
  <c r="P67" i="1" s="1"/>
  <c r="S67" i="1" s="1"/>
  <c r="AA166" i="1"/>
  <c r="AA126" i="1"/>
  <c r="AA110" i="1"/>
  <c r="H190" i="1"/>
  <c r="H150" i="1"/>
  <c r="Z150" i="1" s="1"/>
  <c r="H90" i="1"/>
  <c r="Z90" i="1" s="1"/>
  <c r="H78" i="1"/>
  <c r="Z78" i="1" s="1"/>
  <c r="H66" i="1"/>
  <c r="AA147" i="1"/>
  <c r="AA131" i="1"/>
  <c r="H62" i="1"/>
  <c r="Z62" i="1" s="1"/>
  <c r="H58" i="1"/>
  <c r="H54" i="1"/>
  <c r="H50" i="1"/>
  <c r="H46" i="1"/>
  <c r="Z46" i="1" s="1"/>
  <c r="H42" i="1"/>
  <c r="H38" i="1"/>
  <c r="Z38" i="1" s="1"/>
  <c r="P38" i="1" s="1"/>
  <c r="S38" i="1" s="1"/>
  <c r="H205" i="1"/>
  <c r="Z205" i="1" s="1"/>
  <c r="H197" i="1"/>
  <c r="Z197" i="1" s="1"/>
  <c r="P197" i="1" s="1"/>
  <c r="S197" i="1" s="1"/>
  <c r="H193" i="1"/>
  <c r="H189" i="1"/>
  <c r="Z189" i="1" s="1"/>
  <c r="H185" i="1"/>
  <c r="Z185" i="1" s="1"/>
  <c r="H181" i="1"/>
  <c r="Z181" i="1" s="1"/>
  <c r="H177" i="1"/>
  <c r="Z177" i="1" s="1"/>
  <c r="H173" i="1"/>
  <c r="Z173" i="1" s="1"/>
  <c r="H169" i="1"/>
  <c r="Z169" i="1" s="1"/>
  <c r="H165" i="1"/>
  <c r="Z165" i="1" s="1"/>
  <c r="H161" i="1"/>
  <c r="Z161" i="1" s="1"/>
  <c r="H157" i="1"/>
  <c r="Z157" i="1" s="1"/>
  <c r="H153" i="1"/>
  <c r="Z153" i="1" s="1"/>
  <c r="H145" i="1"/>
  <c r="Z145" i="1" s="1"/>
  <c r="H137" i="1"/>
  <c r="Z137" i="1" s="1"/>
  <c r="H129" i="1"/>
  <c r="Z129" i="1" s="1"/>
  <c r="H121" i="1"/>
  <c r="Z121" i="1" s="1"/>
  <c r="H113" i="1"/>
  <c r="H105" i="1"/>
  <c r="Z105" i="1" s="1"/>
  <c r="H97" i="1"/>
  <c r="Z97" i="1" s="1"/>
  <c r="H89" i="1"/>
  <c r="Z89" i="1" s="1"/>
  <c r="H81" i="1"/>
  <c r="Z81" i="1" s="1"/>
  <c r="H73" i="1"/>
  <c r="Z73" i="1" s="1"/>
  <c r="AA95" i="1"/>
  <c r="AA87" i="1"/>
  <c r="AA192" i="1"/>
  <c r="AA72" i="1"/>
  <c r="AA158" i="1"/>
  <c r="AA197" i="1"/>
  <c r="AA200" i="1"/>
  <c r="AA80" i="1"/>
  <c r="AA64" i="1"/>
  <c r="Q208" i="1"/>
  <c r="T208" i="1" s="1"/>
  <c r="O46" i="1"/>
  <c r="AA156" i="1"/>
  <c r="AA148" i="1"/>
  <c r="AA108" i="1"/>
  <c r="AA100" i="1"/>
  <c r="AA92" i="1"/>
  <c r="AA184" i="1"/>
  <c r="AA182" i="1"/>
  <c r="AA163" i="1"/>
  <c r="AA115" i="1"/>
  <c r="H210" i="1"/>
  <c r="H202" i="1"/>
  <c r="Z202" i="1" s="1"/>
  <c r="H194" i="1"/>
  <c r="Z194" i="1" s="1"/>
  <c r="H186" i="1"/>
  <c r="Z186" i="1" s="1"/>
  <c r="H182" i="1"/>
  <c r="Z182" i="1" s="1"/>
  <c r="H178" i="1"/>
  <c r="Z178" i="1" s="1"/>
  <c r="H170" i="1"/>
  <c r="Z170" i="1" s="1"/>
  <c r="P170" i="1" s="1"/>
  <c r="S170" i="1" s="1"/>
  <c r="H166" i="1"/>
  <c r="H162" i="1"/>
  <c r="Z162" i="1" s="1"/>
  <c r="H158" i="1"/>
  <c r="Z158" i="1" s="1"/>
  <c r="H154" i="1"/>
  <c r="Z154" i="1" s="1"/>
  <c r="H146" i="1"/>
  <c r="Z146" i="1" s="1"/>
  <c r="H142" i="1"/>
  <c r="Z142" i="1" s="1"/>
  <c r="H130" i="1"/>
  <c r="Z130" i="1" s="1"/>
  <c r="H126" i="1"/>
  <c r="Z126" i="1" s="1"/>
  <c r="P126" i="1" s="1"/>
  <c r="S126" i="1" s="1"/>
  <c r="H118" i="1"/>
  <c r="Z118" i="1" s="1"/>
  <c r="H114" i="1"/>
  <c r="Z114" i="1" s="1"/>
  <c r="P114" i="1" s="1"/>
  <c r="S114" i="1" s="1"/>
  <c r="H110" i="1"/>
  <c r="AA206" i="1"/>
  <c r="AA142" i="1"/>
  <c r="Q144" i="1"/>
  <c r="T144" i="1" s="1"/>
  <c r="Q31" i="1"/>
  <c r="T31" i="1" s="1"/>
  <c r="AA122" i="1"/>
  <c r="O87" i="1"/>
  <c r="AA31" i="1"/>
  <c r="AA203" i="1"/>
  <c r="AA179" i="1"/>
  <c r="AA171" i="1"/>
  <c r="AA155" i="1"/>
  <c r="AA139" i="1"/>
  <c r="AA107" i="1"/>
  <c r="AA99" i="1"/>
  <c r="AA91" i="1"/>
  <c r="AA83" i="1"/>
  <c r="AA75" i="1"/>
  <c r="AA43" i="1"/>
  <c r="AA35" i="1"/>
  <c r="Z168" i="1"/>
  <c r="P168" i="1" s="1"/>
  <c r="S168" i="1" s="1"/>
  <c r="Q168" i="1"/>
  <c r="T168" i="1" s="1"/>
  <c r="Q60" i="1"/>
  <c r="T60" i="1" s="1"/>
  <c r="Q52" i="1"/>
  <c r="T52" i="1" s="1"/>
  <c r="Q188" i="1"/>
  <c r="T188" i="1" s="1"/>
  <c r="O181" i="1"/>
  <c r="Q124" i="1"/>
  <c r="T124" i="1" s="1"/>
  <c r="Q116" i="1"/>
  <c r="T116" i="1" s="1"/>
  <c r="AA210" i="1"/>
  <c r="AA170" i="1"/>
  <c r="AA146" i="1"/>
  <c r="AA114" i="1"/>
  <c r="AA98" i="1"/>
  <c r="AA90" i="1"/>
  <c r="AA66" i="1"/>
  <c r="AA42" i="1"/>
  <c r="AA34" i="1"/>
  <c r="AA103" i="1"/>
  <c r="Q196" i="1"/>
  <c r="T196" i="1" s="1"/>
  <c r="O174" i="1"/>
  <c r="Q92" i="1"/>
  <c r="T92" i="1" s="1"/>
  <c r="AA185" i="1"/>
  <c r="AA153" i="1"/>
  <c r="AA145" i="1"/>
  <c r="AA113" i="1"/>
  <c r="AA81" i="1"/>
  <c r="AA73" i="1"/>
  <c r="AA49" i="1"/>
  <c r="AA41" i="1"/>
  <c r="H147" i="1"/>
  <c r="Z147" i="1" s="1"/>
  <c r="H143" i="1"/>
  <c r="H139" i="1"/>
  <c r="Z139" i="1" s="1"/>
  <c r="H131" i="1"/>
  <c r="Z131" i="1" s="1"/>
  <c r="P131" i="1" s="1"/>
  <c r="S131" i="1" s="1"/>
  <c r="H127" i="1"/>
  <c r="Z127" i="1" s="1"/>
  <c r="H119" i="1"/>
  <c r="Z119" i="1" s="1"/>
  <c r="H111" i="1"/>
  <c r="Z111" i="1" s="1"/>
  <c r="H107" i="1"/>
  <c r="Z107" i="1" s="1"/>
  <c r="H103" i="1"/>
  <c r="Z103" i="1" s="1"/>
  <c r="H99" i="1"/>
  <c r="Z99" i="1" s="1"/>
  <c r="H95" i="1"/>
  <c r="H91" i="1"/>
  <c r="Z91" i="1" s="1"/>
  <c r="H87" i="1"/>
  <c r="Z87" i="1" s="1"/>
  <c r="H83" i="1"/>
  <c r="Z83" i="1" s="1"/>
  <c r="H79" i="1"/>
  <c r="Z79" i="1" s="1"/>
  <c r="H75" i="1"/>
  <c r="Z75" i="1" s="1"/>
  <c r="AA63" i="1"/>
  <c r="H98" i="1"/>
  <c r="Z98" i="1" s="1"/>
  <c r="H94" i="1"/>
  <c r="Z94" i="1" s="1"/>
  <c r="O98" i="1"/>
  <c r="AA111" i="1"/>
  <c r="Q32" i="1"/>
  <c r="T32" i="1" s="1"/>
  <c r="AA198" i="1"/>
  <c r="AA190" i="1"/>
  <c r="AA174" i="1"/>
  <c r="AA150" i="1"/>
  <c r="AA118" i="1"/>
  <c r="AA94" i="1"/>
  <c r="AA70" i="1"/>
  <c r="Q104" i="1"/>
  <c r="T104" i="1" s="1"/>
  <c r="O96" i="1"/>
  <c r="AA181" i="1"/>
  <c r="AA165" i="1"/>
  <c r="AA149" i="1"/>
  <c r="AA109" i="1"/>
  <c r="AA101" i="1"/>
  <c r="AA93" i="1"/>
  <c r="AA85" i="1"/>
  <c r="AA77" i="1"/>
  <c r="AA61" i="1"/>
  <c r="AA53" i="1"/>
  <c r="H209" i="1"/>
  <c r="Z209" i="1" s="1"/>
  <c r="H201" i="1"/>
  <c r="Z201" i="1" s="1"/>
  <c r="Q133" i="1"/>
  <c r="T133" i="1" s="1"/>
  <c r="O133" i="1"/>
  <c r="Q37" i="1"/>
  <c r="T37" i="1" s="1"/>
  <c r="O37" i="1"/>
  <c r="Q93" i="1"/>
  <c r="T93" i="1" s="1"/>
  <c r="O93" i="1"/>
  <c r="Q153" i="1"/>
  <c r="T153" i="1" s="1"/>
  <c r="O153" i="1"/>
  <c r="Q125" i="1"/>
  <c r="T125" i="1" s="1"/>
  <c r="O125" i="1"/>
  <c r="Q69" i="1"/>
  <c r="T69" i="1" s="1"/>
  <c r="O69" i="1"/>
  <c r="Q202" i="1"/>
  <c r="T202" i="1" s="1"/>
  <c r="O202" i="1"/>
  <c r="O175" i="1"/>
  <c r="O120" i="1"/>
  <c r="Q120" i="1"/>
  <c r="T120" i="1" s="1"/>
  <c r="Q84" i="1"/>
  <c r="T84" i="1" s="1"/>
  <c r="Q77" i="1"/>
  <c r="T77" i="1" s="1"/>
  <c r="Q70" i="1"/>
  <c r="T70" i="1" s="1"/>
  <c r="O63" i="1"/>
  <c r="O56" i="1"/>
  <c r="Q56" i="1"/>
  <c r="T56" i="1" s="1"/>
  <c r="Q36" i="1"/>
  <c r="T36" i="1" s="1"/>
  <c r="Z14" i="1"/>
  <c r="O14" i="1"/>
  <c r="AA14" i="1"/>
  <c r="Z24" i="1"/>
  <c r="AA24" i="1"/>
  <c r="O24" i="1"/>
  <c r="Q183" i="1"/>
  <c r="T183" i="1" s="1"/>
  <c r="Q118" i="1"/>
  <c r="T118" i="1" s="1"/>
  <c r="Q39" i="1"/>
  <c r="T39" i="1" s="1"/>
  <c r="O119" i="1"/>
  <c r="Q35" i="1"/>
  <c r="T35" i="1" s="1"/>
  <c r="O35" i="1"/>
  <c r="O5" i="1"/>
  <c r="Z5" i="1"/>
  <c r="AA5" i="1"/>
  <c r="Z15" i="1"/>
  <c r="P15" i="1" s="1"/>
  <c r="O15" i="1"/>
  <c r="AA15" i="1"/>
  <c r="Q151" i="1"/>
  <c r="T151" i="1" s="1"/>
  <c r="Q117" i="1"/>
  <c r="T117" i="1" s="1"/>
  <c r="Z192" i="1"/>
  <c r="Z180" i="1"/>
  <c r="P180" i="1" s="1"/>
  <c r="S180" i="1" s="1"/>
  <c r="Z176" i="1"/>
  <c r="O54" i="1"/>
  <c r="O194" i="1"/>
  <c r="O130" i="1"/>
  <c r="O86" i="1"/>
  <c r="Q79" i="1"/>
  <c r="T79" i="1" s="1"/>
  <c r="Q45" i="1"/>
  <c r="T45" i="1" s="1"/>
  <c r="Q166" i="1"/>
  <c r="T166" i="1" s="1"/>
  <c r="O166" i="1"/>
  <c r="O193" i="1"/>
  <c r="Q193" i="1"/>
  <c r="T193" i="1" s="1"/>
  <c r="Q165" i="1"/>
  <c r="T165" i="1" s="1"/>
  <c r="O165" i="1"/>
  <c r="Q152" i="1"/>
  <c r="T152" i="1" s="1"/>
  <c r="O152" i="1"/>
  <c r="Q110" i="1"/>
  <c r="T110" i="1" s="1"/>
  <c r="Q88" i="1"/>
  <c r="T88" i="1" s="1"/>
  <c r="O88" i="1"/>
  <c r="Q68" i="1"/>
  <c r="T68" i="1" s="1"/>
  <c r="O47" i="1"/>
  <c r="O40" i="1"/>
  <c r="Q33" i="1"/>
  <c r="T33" i="1" s="1"/>
  <c r="O33" i="1"/>
  <c r="Q143" i="1"/>
  <c r="T143" i="1" s="1"/>
  <c r="Z143" i="1"/>
  <c r="Z95" i="1"/>
  <c r="P95" i="1" s="1"/>
  <c r="S95" i="1" s="1"/>
  <c r="O173" i="1"/>
  <c r="O151" i="1"/>
  <c r="Q102" i="1"/>
  <c r="T102" i="1" s="1"/>
  <c r="O102" i="1"/>
  <c r="Q46" i="1"/>
  <c r="T46" i="1" s="1"/>
  <c r="O39" i="1"/>
  <c r="Q199" i="1"/>
  <c r="T199" i="1" s="1"/>
  <c r="Q167" i="1"/>
  <c r="T167" i="1" s="1"/>
  <c r="Q89" i="1"/>
  <c r="T89" i="1" s="1"/>
  <c r="O89" i="1"/>
  <c r="O200" i="1"/>
  <c r="O192" i="1"/>
  <c r="Q192" i="1"/>
  <c r="T192" i="1" s="1"/>
  <c r="Q171" i="1"/>
  <c r="T171" i="1" s="1"/>
  <c r="O171" i="1"/>
  <c r="O157" i="1"/>
  <c r="Q157" i="1"/>
  <c r="T157" i="1" s="1"/>
  <c r="O109" i="1"/>
  <c r="Q205" i="1"/>
  <c r="T205" i="1" s="1"/>
  <c r="O205" i="1"/>
  <c r="Q198" i="1"/>
  <c r="T198" i="1" s="1"/>
  <c r="O191" i="1"/>
  <c r="Q150" i="1"/>
  <c r="T150" i="1" s="1"/>
  <c r="O143" i="1"/>
  <c r="O136" i="1"/>
  <c r="Q101" i="1"/>
  <c r="T101" i="1" s="1"/>
  <c r="O101" i="1"/>
  <c r="Q86" i="1"/>
  <c r="T86" i="1" s="1"/>
  <c r="O80" i="1"/>
  <c r="Q80" i="1"/>
  <c r="T80" i="1" s="1"/>
  <c r="O45" i="1"/>
  <c r="Q38" i="1"/>
  <c r="T38" i="1" s="1"/>
  <c r="Q135" i="1"/>
  <c r="T135" i="1" s="1"/>
  <c r="Q127" i="1"/>
  <c r="T127" i="1" s="1"/>
  <c r="Q62" i="1"/>
  <c r="T62" i="1" s="1"/>
  <c r="Q55" i="1"/>
  <c r="T55" i="1" s="1"/>
  <c r="O180" i="1"/>
  <c r="Q132" i="1"/>
  <c r="T132" i="1" s="1"/>
  <c r="O111" i="1"/>
  <c r="O61" i="1"/>
  <c r="Q61" i="1"/>
  <c r="T61" i="1" s="1"/>
  <c r="O179" i="1"/>
  <c r="Q179" i="1"/>
  <c r="T179" i="1" s="1"/>
  <c r="Q184" i="1"/>
  <c r="T184" i="1" s="1"/>
  <c r="O184" i="1"/>
  <c r="Q156" i="1"/>
  <c r="T156" i="1" s="1"/>
  <c r="O142" i="1"/>
  <c r="Q128" i="1"/>
  <c r="T128" i="1" s="1"/>
  <c r="O128" i="1"/>
  <c r="Q107" i="1"/>
  <c r="T107" i="1" s="1"/>
  <c r="O107" i="1"/>
  <c r="O79" i="1"/>
  <c r="O72" i="1"/>
  <c r="Q51" i="1"/>
  <c r="T51" i="1" s="1"/>
  <c r="O31" i="1"/>
  <c r="AA12" i="1"/>
  <c r="Z12" i="1"/>
  <c r="O12" i="1"/>
  <c r="AA22" i="1"/>
  <c r="O22" i="1"/>
  <c r="Z22" i="1"/>
  <c r="P22" i="1" s="1"/>
  <c r="AA86" i="1"/>
  <c r="AA78" i="1"/>
  <c r="Q173" i="1"/>
  <c r="T173" i="1" s="1"/>
  <c r="O141" i="1"/>
  <c r="O75" i="1"/>
  <c r="O160" i="1"/>
  <c r="Q160" i="1"/>
  <c r="T160" i="1" s="1"/>
  <c r="O55" i="1"/>
  <c r="O118" i="1"/>
  <c r="Q48" i="1"/>
  <c r="T48" i="1" s="1"/>
  <c r="O48" i="1"/>
  <c r="O207" i="1"/>
  <c r="O189" i="1"/>
  <c r="Q189" i="1"/>
  <c r="T189" i="1" s="1"/>
  <c r="O183" i="1"/>
  <c r="Q162" i="1"/>
  <c r="T162" i="1" s="1"/>
  <c r="Q148" i="1"/>
  <c r="T148" i="1" s="1"/>
  <c r="Q141" i="1"/>
  <c r="T141" i="1" s="1"/>
  <c r="O134" i="1"/>
  <c r="Q134" i="1"/>
  <c r="T134" i="1" s="1"/>
  <c r="O127" i="1"/>
  <c r="O78" i="1"/>
  <c r="Q64" i="1"/>
  <c r="T64" i="1" s="1"/>
  <c r="Q43" i="1"/>
  <c r="T43" i="1" s="1"/>
  <c r="O43" i="1"/>
  <c r="Q119" i="1"/>
  <c r="T119" i="1" s="1"/>
  <c r="Z11" i="1"/>
  <c r="AA11" i="1"/>
  <c r="O11" i="1"/>
  <c r="O21" i="1"/>
  <c r="Z21" i="1"/>
  <c r="AA21" i="1"/>
  <c r="AA207" i="1"/>
  <c r="AA199" i="1"/>
  <c r="AA191" i="1"/>
  <c r="AA183" i="1"/>
  <c r="AA175" i="1"/>
  <c r="AA167" i="1"/>
  <c r="AA159" i="1"/>
  <c r="AA151" i="1"/>
  <c r="AA143" i="1"/>
  <c r="AA135" i="1"/>
  <c r="AA127" i="1"/>
  <c r="AA119" i="1"/>
  <c r="AA79" i="1"/>
  <c r="AA71" i="1"/>
  <c r="AA55" i="1"/>
  <c r="AA47" i="1"/>
  <c r="AA39" i="1"/>
  <c r="O188" i="1"/>
  <c r="O110" i="1"/>
  <c r="O70" i="1"/>
  <c r="O51" i="1"/>
  <c r="O38" i="1"/>
  <c r="Q200" i="1"/>
  <c r="T200" i="1" s="1"/>
  <c r="Q180" i="1"/>
  <c r="T180" i="1" s="1"/>
  <c r="Q142" i="1"/>
  <c r="T142" i="1" s="1"/>
  <c r="Q98" i="1"/>
  <c r="T98" i="1" s="1"/>
  <c r="Q40" i="1"/>
  <c r="T40" i="1" s="1"/>
  <c r="Q204" i="1"/>
  <c r="T204" i="1" s="1"/>
  <c r="O140" i="1"/>
  <c r="O124" i="1"/>
  <c r="O112" i="1"/>
  <c r="O68" i="1"/>
  <c r="Z122" i="1"/>
  <c r="Z82" i="1"/>
  <c r="P82" i="1" s="1"/>
  <c r="S82" i="1" s="1"/>
  <c r="Z70" i="1"/>
  <c r="Z58" i="1"/>
  <c r="P58" i="1" s="1"/>
  <c r="S58" i="1" s="1"/>
  <c r="Z54" i="1"/>
  <c r="Z50" i="1"/>
  <c r="Z42" i="1"/>
  <c r="Q96" i="1"/>
  <c r="T96" i="1" s="1"/>
  <c r="Q78" i="1"/>
  <c r="T78" i="1" s="1"/>
  <c r="Q203" i="1"/>
  <c r="T203" i="1" s="1"/>
  <c r="O198" i="1"/>
  <c r="Q182" i="1"/>
  <c r="T182" i="1" s="1"/>
  <c r="O172" i="1"/>
  <c r="O156" i="1"/>
  <c r="O150" i="1"/>
  <c r="O139" i="1"/>
  <c r="Q111" i="1"/>
  <c r="T111" i="1" s="1"/>
  <c r="Q95" i="1"/>
  <c r="T95" i="1" s="1"/>
  <c r="O85" i="1"/>
  <c r="Z193" i="1"/>
  <c r="Z164" i="1"/>
  <c r="P164" i="1" s="1"/>
  <c r="S164" i="1" s="1"/>
  <c r="Z68" i="1"/>
  <c r="P68" i="1" s="1"/>
  <c r="S68" i="1" s="1"/>
  <c r="Z204" i="1"/>
  <c r="Z200" i="1"/>
  <c r="Z196" i="1"/>
  <c r="Z188" i="1"/>
  <c r="P188" i="1" s="1"/>
  <c r="S188" i="1" s="1"/>
  <c r="Z184" i="1"/>
  <c r="Z172" i="1"/>
  <c r="P172" i="1" s="1"/>
  <c r="S172" i="1" s="1"/>
  <c r="Z140" i="1"/>
  <c r="Z13" i="1"/>
  <c r="O13" i="1"/>
  <c r="AA13" i="1"/>
  <c r="Z23" i="1"/>
  <c r="O23" i="1"/>
  <c r="AA23" i="1"/>
  <c r="AA205" i="1"/>
  <c r="AA189" i="1"/>
  <c r="AA173" i="1"/>
  <c r="AA157" i="1"/>
  <c r="AA141" i="1"/>
  <c r="AA133" i="1"/>
  <c r="AA125" i="1"/>
  <c r="AA117" i="1"/>
  <c r="AA69" i="1"/>
  <c r="AA45" i="1"/>
  <c r="AA37" i="1"/>
  <c r="O168" i="1"/>
  <c r="O64" i="1"/>
  <c r="Q174" i="1"/>
  <c r="T174" i="1" s="1"/>
  <c r="Q136" i="1"/>
  <c r="T136" i="1" s="1"/>
  <c r="O208" i="1"/>
  <c r="O176" i="1"/>
  <c r="Q54" i="1"/>
  <c r="T54" i="1" s="1"/>
  <c r="Z120" i="1"/>
  <c r="Z80" i="1"/>
  <c r="O144" i="1"/>
  <c r="O104" i="1"/>
  <c r="Q72" i="1"/>
  <c r="T72" i="1" s="1"/>
  <c r="Q207" i="1"/>
  <c r="T207" i="1" s="1"/>
  <c r="Q191" i="1"/>
  <c r="T191" i="1" s="1"/>
  <c r="Q181" i="1"/>
  <c r="T181" i="1" s="1"/>
  <c r="Q175" i="1"/>
  <c r="T175" i="1" s="1"/>
  <c r="Q159" i="1"/>
  <c r="T159" i="1" s="1"/>
  <c r="O149" i="1"/>
  <c r="O121" i="1"/>
  <c r="O100" i="1"/>
  <c r="O94" i="1"/>
  <c r="O84" i="1"/>
  <c r="Q71" i="1"/>
  <c r="T71" i="1" s="1"/>
  <c r="O60" i="1"/>
  <c r="Q53" i="1"/>
  <c r="T53" i="1" s="1"/>
  <c r="Q47" i="1"/>
  <c r="T47" i="1" s="1"/>
  <c r="Z31" i="1"/>
  <c r="Z190" i="1"/>
  <c r="Z174" i="1"/>
  <c r="Z160" i="1"/>
  <c r="P160" i="1" s="1"/>
  <c r="S160" i="1" s="1"/>
  <c r="Z138" i="1"/>
  <c r="Z115" i="1"/>
  <c r="Z66" i="1"/>
  <c r="O32" i="1"/>
  <c r="O196" i="1"/>
  <c r="O185" i="1"/>
  <c r="O132" i="1"/>
  <c r="Q126" i="1"/>
  <c r="T126" i="1" s="1"/>
  <c r="O116" i="1"/>
  <c r="O77" i="1"/>
  <c r="O36" i="1"/>
  <c r="Z208" i="1"/>
  <c r="P208" i="1" s="1"/>
  <c r="S208" i="1" s="1"/>
  <c r="Z113" i="1"/>
  <c r="P113" i="1" s="1"/>
  <c r="S113" i="1" s="1"/>
  <c r="Z76" i="1"/>
  <c r="P76" i="1" s="1"/>
  <c r="S76" i="1" s="1"/>
  <c r="Z64" i="1"/>
  <c r="H60" i="1"/>
  <c r="Z60" i="1" s="1"/>
  <c r="P60" i="1" s="1"/>
  <c r="S60" i="1" s="1"/>
  <c r="H207" i="1"/>
  <c r="Z207" i="1" s="1"/>
  <c r="Z8" i="1"/>
  <c r="AA8" i="1"/>
  <c r="O8" i="1"/>
  <c r="AA16" i="1"/>
  <c r="Z16" i="1"/>
  <c r="P16" i="1" s="1"/>
  <c r="O16" i="1"/>
  <c r="AA202" i="1"/>
  <c r="AA194" i="1"/>
  <c r="AA186" i="1"/>
  <c r="AA162" i="1"/>
  <c r="AA154" i="1"/>
  <c r="AA138" i="1"/>
  <c r="AA130" i="1"/>
  <c r="O162" i="1"/>
  <c r="Q190" i="1"/>
  <c r="T190" i="1" s="1"/>
  <c r="O164" i="1"/>
  <c r="O158" i="1"/>
  <c r="O148" i="1"/>
  <c r="Q109" i="1"/>
  <c r="T109" i="1" s="1"/>
  <c r="Q103" i="1"/>
  <c r="T103" i="1" s="1"/>
  <c r="Q87" i="1"/>
  <c r="T87" i="1" s="1"/>
  <c r="O76" i="1"/>
  <c r="Q63" i="1"/>
  <c r="T63" i="1" s="1"/>
  <c r="O52" i="1"/>
  <c r="Z206" i="1"/>
  <c r="Z156" i="1"/>
  <c r="P156" i="1" s="1"/>
  <c r="S156" i="1" s="1"/>
  <c r="Z134" i="1"/>
  <c r="P134" i="1" s="1"/>
  <c r="S134" i="1" s="1"/>
  <c r="Z106" i="1"/>
  <c r="P106" i="1" s="1"/>
  <c r="S106" i="1" s="1"/>
  <c r="Z88" i="1"/>
  <c r="P88" i="1" s="1"/>
  <c r="S88" i="1" s="1"/>
  <c r="Z74" i="1"/>
  <c r="Z210" i="1"/>
  <c r="P210" i="1" s="1"/>
  <c r="S210" i="1" s="1"/>
  <c r="Z7" i="1"/>
  <c r="AA7" i="1"/>
  <c r="O7" i="1"/>
  <c r="Z19" i="1"/>
  <c r="AA19" i="1"/>
  <c r="O19" i="1"/>
  <c r="AA209" i="1"/>
  <c r="AA193" i="1"/>
  <c r="AA177" i="1"/>
  <c r="AA161" i="1"/>
  <c r="AA121" i="1"/>
  <c r="AA105" i="1"/>
  <c r="AA89" i="1"/>
  <c r="AA65" i="1"/>
  <c r="Z86" i="1"/>
  <c r="AA6" i="1"/>
  <c r="Z6" i="1"/>
  <c r="O6" i="1"/>
  <c r="Z20" i="1"/>
  <c r="O20" i="1"/>
  <c r="AA20" i="1"/>
  <c r="AA144" i="1"/>
  <c r="O108" i="1"/>
  <c r="O92" i="1"/>
  <c r="Z198" i="1"/>
  <c r="Z166" i="1"/>
  <c r="Z152" i="1"/>
  <c r="Z124" i="1"/>
  <c r="Z104" i="1"/>
  <c r="Z84" i="1"/>
  <c r="P84" i="1" s="1"/>
  <c r="S84" i="1" s="1"/>
  <c r="Z72" i="1"/>
  <c r="P72" i="1" s="1"/>
  <c r="S72" i="1" s="1"/>
  <c r="H34" i="1"/>
  <c r="Z34" i="1" s="1"/>
  <c r="Z148" i="1"/>
  <c r="Z144" i="1"/>
  <c r="Z136" i="1"/>
  <c r="P136" i="1" s="1"/>
  <c r="S136" i="1" s="1"/>
  <c r="Z132" i="1"/>
  <c r="Z128" i="1"/>
  <c r="Z116" i="1"/>
  <c r="Z112" i="1"/>
  <c r="Z108" i="1"/>
  <c r="Z100" i="1"/>
  <c r="Z96" i="1"/>
  <c r="P96" i="1" s="1"/>
  <c r="S96" i="1" s="1"/>
  <c r="Z92" i="1"/>
  <c r="H203" i="1"/>
  <c r="Z203" i="1" s="1"/>
  <c r="H199" i="1"/>
  <c r="Z199" i="1" s="1"/>
  <c r="H195" i="1"/>
  <c r="Z195" i="1" s="1"/>
  <c r="P195" i="1" s="1"/>
  <c r="S195" i="1" s="1"/>
  <c r="H191" i="1"/>
  <c r="Z191" i="1" s="1"/>
  <c r="H187" i="1"/>
  <c r="Z187" i="1" s="1"/>
  <c r="P187" i="1" s="1"/>
  <c r="S187" i="1" s="1"/>
  <c r="H183" i="1"/>
  <c r="Z183" i="1" s="1"/>
  <c r="H179" i="1"/>
  <c r="Z179" i="1" s="1"/>
  <c r="H175" i="1"/>
  <c r="Z175" i="1" s="1"/>
  <c r="H171" i="1"/>
  <c r="Z171" i="1" s="1"/>
  <c r="H167" i="1"/>
  <c r="Z167" i="1" s="1"/>
  <c r="H163" i="1"/>
  <c r="Z163" i="1" s="1"/>
  <c r="H159" i="1"/>
  <c r="Z159" i="1" s="1"/>
  <c r="H155" i="1"/>
  <c r="Z155" i="1" s="1"/>
  <c r="H151" i="1"/>
  <c r="Z151" i="1" s="1"/>
  <c r="H135" i="1"/>
  <c r="Z135" i="1" s="1"/>
  <c r="H123" i="1"/>
  <c r="Z123" i="1" s="1"/>
  <c r="P123" i="1" s="1"/>
  <c r="S123" i="1" s="1"/>
  <c r="Z110" i="1"/>
  <c r="O44" i="1"/>
  <c r="Z102" i="1"/>
  <c r="H63" i="1"/>
  <c r="Z63" i="1" s="1"/>
  <c r="H59" i="1"/>
  <c r="Z59" i="1" s="1"/>
  <c r="H55" i="1"/>
  <c r="Z55" i="1" s="1"/>
  <c r="H51" i="1"/>
  <c r="Z51" i="1" s="1"/>
  <c r="H47" i="1"/>
  <c r="Z47" i="1" s="1"/>
  <c r="H71" i="1"/>
  <c r="Z71" i="1" s="1"/>
  <c r="H149" i="1"/>
  <c r="Z149" i="1" s="1"/>
  <c r="H141" i="1"/>
  <c r="Z141" i="1" s="1"/>
  <c r="H133" i="1"/>
  <c r="Z133" i="1" s="1"/>
  <c r="H125" i="1"/>
  <c r="Z125" i="1" s="1"/>
  <c r="H117" i="1"/>
  <c r="Z117" i="1" s="1"/>
  <c r="H109" i="1"/>
  <c r="Z109" i="1" s="1"/>
  <c r="H101" i="1"/>
  <c r="Z101" i="1" s="1"/>
  <c r="H93" i="1"/>
  <c r="Z93" i="1" s="1"/>
  <c r="H85" i="1"/>
  <c r="Z85" i="1" s="1"/>
  <c r="H77" i="1"/>
  <c r="Z77" i="1" s="1"/>
  <c r="H69" i="1"/>
  <c r="Z69" i="1" s="1"/>
  <c r="H65" i="1"/>
  <c r="Z65" i="1" s="1"/>
  <c r="H43" i="1"/>
  <c r="Z43" i="1" s="1"/>
  <c r="H39" i="1"/>
  <c r="Z39" i="1" s="1"/>
  <c r="H35" i="1"/>
  <c r="Z35" i="1" s="1"/>
  <c r="H61" i="1"/>
  <c r="Z61" i="1" s="1"/>
  <c r="H57" i="1"/>
  <c r="Z57" i="1" s="1"/>
  <c r="P57" i="1" s="1"/>
  <c r="S57" i="1" s="1"/>
  <c r="H53" i="1"/>
  <c r="Z53" i="1" s="1"/>
  <c r="H49" i="1"/>
  <c r="Z49" i="1" s="1"/>
  <c r="H45" i="1"/>
  <c r="Z45" i="1" s="1"/>
  <c r="H41" i="1"/>
  <c r="Z41" i="1" s="1"/>
  <c r="H37" i="1"/>
  <c r="Z37" i="1" s="1"/>
  <c r="H33" i="1"/>
  <c r="Z33" i="1" s="1"/>
  <c r="H56" i="1"/>
  <c r="Z56" i="1" s="1"/>
  <c r="H52" i="1"/>
  <c r="Z52" i="1" s="1"/>
  <c r="P52" i="1" s="1"/>
  <c r="S52" i="1" s="1"/>
  <c r="H48" i="1"/>
  <c r="Z48" i="1" s="1"/>
  <c r="P48" i="1" s="1"/>
  <c r="S48" i="1" s="1"/>
  <c r="H44" i="1"/>
  <c r="Z44" i="1" s="1"/>
  <c r="P44" i="1" s="1"/>
  <c r="S44" i="1" s="1"/>
  <c r="H40" i="1"/>
  <c r="Z40" i="1" s="1"/>
  <c r="P40" i="1" s="1"/>
  <c r="S40" i="1" s="1"/>
  <c r="H36" i="1"/>
  <c r="Z36" i="1" s="1"/>
  <c r="P36" i="1" s="1"/>
  <c r="S36" i="1" s="1"/>
  <c r="H32" i="1"/>
  <c r="Z32" i="1" s="1"/>
  <c r="Q146" i="1"/>
  <c r="T146" i="1" s="1"/>
  <c r="O146" i="1"/>
  <c r="O113" i="1"/>
  <c r="Q113" i="1"/>
  <c r="T113" i="1" s="1"/>
  <c r="O97" i="1"/>
  <c r="Q97" i="1"/>
  <c r="T97" i="1" s="1"/>
  <c r="Q210" i="1"/>
  <c r="T210" i="1" s="1"/>
  <c r="O210" i="1"/>
  <c r="Q178" i="1"/>
  <c r="T178" i="1" s="1"/>
  <c r="O178" i="1"/>
  <c r="Q145" i="1"/>
  <c r="T145" i="1" s="1"/>
  <c r="O145" i="1"/>
  <c r="Q129" i="1"/>
  <c r="T129" i="1" s="1"/>
  <c r="O129" i="1"/>
  <c r="Q91" i="1"/>
  <c r="T91" i="1" s="1"/>
  <c r="O91" i="1"/>
  <c r="O57" i="1"/>
  <c r="Q57" i="1"/>
  <c r="T57" i="1" s="1"/>
  <c r="Q41" i="1"/>
  <c r="T41" i="1" s="1"/>
  <c r="O41" i="1"/>
  <c r="Q209" i="1"/>
  <c r="T209" i="1" s="1"/>
  <c r="O209" i="1"/>
  <c r="O177" i="1"/>
  <c r="Q177" i="1"/>
  <c r="T177" i="1" s="1"/>
  <c r="O161" i="1"/>
  <c r="Q161" i="1"/>
  <c r="T161" i="1" s="1"/>
  <c r="O123" i="1"/>
  <c r="Q123" i="1"/>
  <c r="T123" i="1" s="1"/>
  <c r="Q90" i="1"/>
  <c r="T90" i="1" s="1"/>
  <c r="O90" i="1"/>
  <c r="Q74" i="1"/>
  <c r="T74" i="1" s="1"/>
  <c r="O74" i="1"/>
  <c r="O187" i="1"/>
  <c r="Q187" i="1"/>
  <c r="T187" i="1" s="1"/>
  <c r="Q155" i="1"/>
  <c r="T155" i="1" s="1"/>
  <c r="O155" i="1"/>
  <c r="O122" i="1"/>
  <c r="Q122" i="1"/>
  <c r="T122" i="1" s="1"/>
  <c r="O106" i="1"/>
  <c r="Q106" i="1"/>
  <c r="T106" i="1" s="1"/>
  <c r="Q73" i="1"/>
  <c r="T73" i="1" s="1"/>
  <c r="O73" i="1"/>
  <c r="O42" i="1"/>
  <c r="Q42" i="1"/>
  <c r="T42" i="1" s="1"/>
  <c r="O197" i="1"/>
  <c r="Q197" i="1"/>
  <c r="T197" i="1" s="1"/>
  <c r="O186" i="1"/>
  <c r="Q186" i="1"/>
  <c r="T186" i="1" s="1"/>
  <c r="Q154" i="1"/>
  <c r="T154" i="1" s="1"/>
  <c r="O154" i="1"/>
  <c r="Q138" i="1"/>
  <c r="T138" i="1" s="1"/>
  <c r="O138" i="1"/>
  <c r="Q105" i="1"/>
  <c r="T105" i="1" s="1"/>
  <c r="O105" i="1"/>
  <c r="O67" i="1"/>
  <c r="Q67" i="1"/>
  <c r="T67" i="1" s="1"/>
  <c r="O50" i="1"/>
  <c r="Q50" i="1"/>
  <c r="T50" i="1" s="1"/>
  <c r="O34" i="1"/>
  <c r="Q34" i="1"/>
  <c r="T34" i="1" s="1"/>
  <c r="O170" i="1"/>
  <c r="Q170" i="1"/>
  <c r="T170" i="1" s="1"/>
  <c r="Q137" i="1"/>
  <c r="T137" i="1" s="1"/>
  <c r="O137" i="1"/>
  <c r="Q99" i="1"/>
  <c r="T99" i="1" s="1"/>
  <c r="O99" i="1"/>
  <c r="Q83" i="1"/>
  <c r="T83" i="1" s="1"/>
  <c r="O83" i="1"/>
  <c r="O66" i="1"/>
  <c r="Q66" i="1"/>
  <c r="T66" i="1" s="1"/>
  <c r="O49" i="1"/>
  <c r="Q49" i="1"/>
  <c r="T49" i="1" s="1"/>
  <c r="O58" i="1"/>
  <c r="Q58" i="1"/>
  <c r="T58" i="1" s="1"/>
  <c r="Q206" i="1"/>
  <c r="T206" i="1" s="1"/>
  <c r="O206" i="1"/>
  <c r="Q201" i="1"/>
  <c r="T201" i="1" s="1"/>
  <c r="O201" i="1"/>
  <c r="Q195" i="1"/>
  <c r="T195" i="1" s="1"/>
  <c r="O195" i="1"/>
  <c r="O169" i="1"/>
  <c r="Q169" i="1"/>
  <c r="T169" i="1" s="1"/>
  <c r="O131" i="1"/>
  <c r="Q131" i="1"/>
  <c r="T131" i="1" s="1"/>
  <c r="O115" i="1"/>
  <c r="Q115" i="1"/>
  <c r="T115" i="1" s="1"/>
  <c r="Q82" i="1"/>
  <c r="T82" i="1" s="1"/>
  <c r="O82" i="1"/>
  <c r="Q65" i="1"/>
  <c r="T65" i="1" s="1"/>
  <c r="O65" i="1"/>
  <c r="Q163" i="1"/>
  <c r="T163" i="1" s="1"/>
  <c r="O163" i="1"/>
  <c r="Q147" i="1"/>
  <c r="T147" i="1" s="1"/>
  <c r="O147" i="1"/>
  <c r="Q114" i="1"/>
  <c r="T114" i="1" s="1"/>
  <c r="O114" i="1"/>
  <c r="Q81" i="1"/>
  <c r="T81" i="1" s="1"/>
  <c r="O81" i="1"/>
  <c r="Q59" i="1"/>
  <c r="T59" i="1" s="1"/>
  <c r="O59" i="1"/>
  <c r="O199" i="1"/>
  <c r="O190" i="1"/>
  <c r="O182" i="1"/>
  <c r="O204" i="1"/>
  <c r="O126" i="1"/>
  <c r="O62" i="1"/>
  <c r="Q149" i="1"/>
  <c r="T149" i="1" s="1"/>
  <c r="Q94" i="1"/>
  <c r="T94" i="1" s="1"/>
  <c r="Q194" i="1"/>
  <c r="T194" i="1" s="1"/>
  <c r="Q176" i="1"/>
  <c r="T176" i="1" s="1"/>
  <c r="Q121" i="1"/>
  <c r="T121" i="1" s="1"/>
  <c r="O135" i="1"/>
  <c r="O117" i="1"/>
  <c r="O71" i="1"/>
  <c r="O53" i="1"/>
  <c r="Q158" i="1"/>
  <c r="T158" i="1" s="1"/>
  <c r="Q140" i="1"/>
  <c r="T140" i="1" s="1"/>
  <c r="Q85" i="1"/>
  <c r="T85" i="1" s="1"/>
  <c r="Q76" i="1"/>
  <c r="T76" i="1" s="1"/>
  <c r="O203" i="1"/>
  <c r="Q185" i="1"/>
  <c r="T185" i="1" s="1"/>
  <c r="Q130" i="1"/>
  <c r="T130" i="1" s="1"/>
  <c r="Q75" i="1"/>
  <c r="T75" i="1" s="1"/>
  <c r="O159" i="1"/>
  <c r="O95" i="1"/>
  <c r="Q164" i="1"/>
  <c r="T164" i="1" s="1"/>
  <c r="Q100" i="1"/>
  <c r="T100" i="1" s="1"/>
  <c r="Q139" i="1"/>
  <c r="T139" i="1" s="1"/>
  <c r="Q112" i="1"/>
  <c r="T112" i="1" s="1"/>
  <c r="O167" i="1"/>
  <c r="O103" i="1"/>
  <c r="Q172" i="1"/>
  <c r="T172" i="1" s="1"/>
  <c r="Q108" i="1"/>
  <c r="T108" i="1" s="1"/>
  <c r="Q44" i="1"/>
  <c r="T44" i="1" s="1"/>
  <c r="P74" i="1" l="1"/>
  <c r="S74" i="1" s="1"/>
  <c r="P50" i="1"/>
  <c r="S50" i="1" s="1"/>
  <c r="P85" i="1"/>
  <c r="S85" i="1" s="1"/>
  <c r="P56" i="1"/>
  <c r="S56" i="1" s="1"/>
  <c r="P110" i="1"/>
  <c r="S110" i="1" s="1"/>
  <c r="P116" i="1"/>
  <c r="S116" i="1" s="1"/>
  <c r="P196" i="1"/>
  <c r="S196" i="1" s="1"/>
  <c r="P122" i="1"/>
  <c r="S122" i="1" s="1"/>
  <c r="P201" i="1"/>
  <c r="S201" i="1" s="1"/>
  <c r="P51" i="1"/>
  <c r="S51" i="1" s="1"/>
  <c r="P115" i="1"/>
  <c r="S115" i="1" s="1"/>
  <c r="P46" i="1"/>
  <c r="S46" i="1" s="1"/>
  <c r="P204" i="1"/>
  <c r="S204" i="1" s="1"/>
  <c r="P33" i="1"/>
  <c r="S33" i="1" s="1"/>
  <c r="P132" i="1"/>
  <c r="S132" i="1" s="1"/>
  <c r="P124" i="1"/>
  <c r="S124" i="1" s="1"/>
  <c r="P49" i="1"/>
  <c r="S49" i="1" s="1"/>
  <c r="P152" i="1"/>
  <c r="S152" i="1" s="1"/>
  <c r="P129" i="1"/>
  <c r="S129" i="1" s="1"/>
  <c r="P77" i="1"/>
  <c r="S77" i="1" s="1"/>
  <c r="P102" i="1"/>
  <c r="S102" i="1" s="1"/>
  <c r="P176" i="1"/>
  <c r="S176" i="1" s="1"/>
  <c r="P73" i="1"/>
  <c r="S73" i="1" s="1"/>
  <c r="P55" i="1"/>
  <c r="S55" i="1" s="1"/>
  <c r="P109" i="1"/>
  <c r="S109" i="1" s="1"/>
  <c r="P41" i="1"/>
  <c r="S41" i="1" s="1"/>
  <c r="P120" i="1"/>
  <c r="S120" i="1" s="1"/>
  <c r="P59" i="1"/>
  <c r="S59" i="1" s="1"/>
  <c r="P203" i="1"/>
  <c r="S203" i="1" s="1"/>
  <c r="P112" i="1"/>
  <c r="S112" i="1" s="1"/>
  <c r="P166" i="1"/>
  <c r="S166" i="1" s="1"/>
  <c r="P32" i="1"/>
  <c r="S32" i="1" s="1"/>
  <c r="P140" i="1"/>
  <c r="S140" i="1" s="1"/>
  <c r="P178" i="1"/>
  <c r="S178" i="1" s="1"/>
  <c r="P54" i="1"/>
  <c r="S54" i="1" s="1"/>
  <c r="P128" i="1"/>
  <c r="S128" i="1" s="1"/>
  <c r="P104" i="1"/>
  <c r="S104" i="1" s="1"/>
  <c r="P97" i="1"/>
  <c r="S97" i="1" s="1"/>
  <c r="P158" i="1"/>
  <c r="S158" i="1" s="1"/>
  <c r="P62" i="1"/>
  <c r="S62" i="1" s="1"/>
  <c r="P98" i="1"/>
  <c r="S98" i="1" s="1"/>
  <c r="P99" i="1"/>
  <c r="S99" i="1" s="1"/>
  <c r="P137" i="1"/>
  <c r="S137" i="1" s="1"/>
  <c r="P146" i="1"/>
  <c r="S146" i="1" s="1"/>
  <c r="P103" i="1"/>
  <c r="S103" i="1" s="1"/>
  <c r="P194" i="1"/>
  <c r="S194" i="1" s="1"/>
  <c r="P45" i="1"/>
  <c r="S45" i="1" s="1"/>
  <c r="P117" i="1"/>
  <c r="S117" i="1" s="1"/>
  <c r="P175" i="1"/>
  <c r="S175" i="1" s="1"/>
  <c r="P139" i="1"/>
  <c r="S139" i="1" s="1"/>
  <c r="P182" i="1"/>
  <c r="S182" i="1" s="1"/>
  <c r="P43" i="1"/>
  <c r="S43" i="1" s="1"/>
  <c r="P169" i="1"/>
  <c r="S169" i="1" s="1"/>
  <c r="P87" i="1"/>
  <c r="S87" i="1" s="1"/>
  <c r="P127" i="1"/>
  <c r="S127" i="1" s="1"/>
  <c r="P65" i="1"/>
  <c r="S65" i="1" s="1"/>
  <c r="P69" i="1"/>
  <c r="S69" i="1" s="1"/>
  <c r="P162" i="1"/>
  <c r="S162" i="1" s="1"/>
  <c r="P64" i="1"/>
  <c r="S64" i="1" s="1"/>
  <c r="P163" i="1"/>
  <c r="S163" i="1" s="1"/>
  <c r="P138" i="1"/>
  <c r="S138" i="1" s="1"/>
  <c r="P147" i="1"/>
  <c r="S147" i="1" s="1"/>
  <c r="P154" i="1"/>
  <c r="S154" i="1" s="1"/>
  <c r="P34" i="1"/>
  <c r="S34" i="1" s="1"/>
  <c r="P111" i="1"/>
  <c r="S111" i="1" s="1"/>
  <c r="P192" i="1"/>
  <c r="S192" i="1" s="1"/>
  <c r="P93" i="1"/>
  <c r="S93" i="1" s="1"/>
  <c r="P119" i="1"/>
  <c r="S119" i="1" s="1"/>
  <c r="P79" i="1"/>
  <c r="S79" i="1" s="1"/>
  <c r="P133" i="1"/>
  <c r="S133" i="1" s="1"/>
  <c r="P191" i="1"/>
  <c r="S191" i="1" s="1"/>
  <c r="P101" i="1"/>
  <c r="S101" i="1" s="1"/>
  <c r="P184" i="1"/>
  <c r="S184" i="1" s="1"/>
  <c r="P92" i="1"/>
  <c r="S92" i="1" s="1"/>
  <c r="P153" i="1"/>
  <c r="S153" i="1" s="1"/>
  <c r="P190" i="1"/>
  <c r="S190" i="1" s="1"/>
  <c r="P206" i="1"/>
  <c r="S206" i="1" s="1"/>
  <c r="P24" i="1"/>
  <c r="P61" i="1"/>
  <c r="S61" i="1" s="1"/>
  <c r="P121" i="1"/>
  <c r="S121" i="1" s="1"/>
  <c r="P142" i="1"/>
  <c r="S142" i="1" s="1"/>
  <c r="P20" i="1"/>
  <c r="P205" i="1"/>
  <c r="S205" i="1" s="1"/>
  <c r="P31" i="1"/>
  <c r="S31" i="1" s="1"/>
  <c r="P12" i="1"/>
  <c r="P8" i="1"/>
  <c r="P100" i="1"/>
  <c r="S100" i="1" s="1"/>
  <c r="P148" i="1"/>
  <c r="S148" i="1" s="1"/>
  <c r="P181" i="1"/>
  <c r="S181" i="1" s="1"/>
  <c r="P83" i="1"/>
  <c r="S83" i="1" s="1"/>
  <c r="P167" i="1"/>
  <c r="S167" i="1" s="1"/>
  <c r="P108" i="1"/>
  <c r="S108" i="1" s="1"/>
  <c r="P198" i="1"/>
  <c r="S198" i="1" s="1"/>
  <c r="P91" i="1"/>
  <c r="S91" i="1" s="1"/>
  <c r="P90" i="1"/>
  <c r="S90" i="1" s="1"/>
  <c r="P80" i="1"/>
  <c r="S80" i="1" s="1"/>
  <c r="P200" i="1"/>
  <c r="S200" i="1" s="1"/>
  <c r="P165" i="1"/>
  <c r="S165" i="1" s="1"/>
  <c r="P94" i="1"/>
  <c r="S94" i="1" s="1"/>
  <c r="P155" i="1"/>
  <c r="S155" i="1" s="1"/>
  <c r="P66" i="1"/>
  <c r="S66" i="1" s="1"/>
  <c r="P42" i="1"/>
  <c r="S42" i="1" s="1"/>
  <c r="P35" i="1"/>
  <c r="S35" i="1" s="1"/>
  <c r="P107" i="1"/>
  <c r="S107" i="1" s="1"/>
  <c r="P78" i="1"/>
  <c r="S78" i="1" s="1"/>
  <c r="P150" i="1"/>
  <c r="S150" i="1" s="1"/>
  <c r="P199" i="1"/>
  <c r="S199" i="1" s="1"/>
  <c r="P125" i="1"/>
  <c r="S125" i="1" s="1"/>
  <c r="P63" i="1"/>
  <c r="S63" i="1" s="1"/>
  <c r="P75" i="1"/>
  <c r="S75" i="1" s="1"/>
  <c r="P186" i="1"/>
  <c r="S186" i="1" s="1"/>
  <c r="P81" i="1"/>
  <c r="S81" i="1" s="1"/>
  <c r="P21" i="1"/>
  <c r="P171" i="1"/>
  <c r="S171" i="1" s="1"/>
  <c r="P53" i="1"/>
  <c r="S53" i="1" s="1"/>
  <c r="P141" i="1"/>
  <c r="S141" i="1" s="1"/>
  <c r="P118" i="1"/>
  <c r="S118" i="1" s="1"/>
  <c r="P135" i="1"/>
  <c r="S135" i="1" s="1"/>
  <c r="P179" i="1"/>
  <c r="S179" i="1" s="1"/>
  <c r="P174" i="1"/>
  <c r="S174" i="1" s="1"/>
  <c r="P70" i="1"/>
  <c r="S70" i="1" s="1"/>
  <c r="R32" i="1"/>
  <c r="P161" i="1"/>
  <c r="S161" i="1" s="1"/>
  <c r="P13" i="1"/>
  <c r="P149" i="1"/>
  <c r="S149" i="1" s="1"/>
  <c r="P183" i="1"/>
  <c r="S183" i="1" s="1"/>
  <c r="P185" i="1"/>
  <c r="S185" i="1" s="1"/>
  <c r="P145" i="1"/>
  <c r="S145" i="1" s="1"/>
  <c r="P193" i="1"/>
  <c r="S193" i="1" s="1"/>
  <c r="P143" i="1"/>
  <c r="S143" i="1" s="1"/>
  <c r="P5" i="1"/>
  <c r="P71" i="1"/>
  <c r="S71" i="1" s="1"/>
  <c r="P151" i="1"/>
  <c r="S151" i="1" s="1"/>
  <c r="P89" i="1"/>
  <c r="S89" i="1" s="1"/>
  <c r="P86" i="1"/>
  <c r="S86" i="1" s="1"/>
  <c r="P202" i="1"/>
  <c r="S202" i="1" s="1"/>
  <c r="P157" i="1"/>
  <c r="S157" i="1" s="1"/>
  <c r="P19" i="1"/>
  <c r="P130" i="1"/>
  <c r="S130" i="1" s="1"/>
  <c r="P105" i="1"/>
  <c r="S105" i="1" s="1"/>
  <c r="P173" i="1"/>
  <c r="S173" i="1" s="1"/>
  <c r="P209" i="1"/>
  <c r="S209" i="1" s="1"/>
  <c r="P6" i="1"/>
  <c r="P37" i="1"/>
  <c r="S37" i="1" s="1"/>
  <c r="P39" i="1"/>
  <c r="S39" i="1" s="1"/>
  <c r="P47" i="1"/>
  <c r="S47" i="1" s="1"/>
  <c r="P159" i="1"/>
  <c r="S159" i="1" s="1"/>
  <c r="P144" i="1"/>
  <c r="S144" i="1" s="1"/>
  <c r="P7" i="1"/>
  <c r="P207" i="1"/>
  <c r="S207" i="1" s="1"/>
  <c r="P189" i="1"/>
  <c r="S189" i="1" s="1"/>
  <c r="P23" i="1"/>
  <c r="P177" i="1"/>
  <c r="S177" i="1" s="1"/>
  <c r="P11" i="1"/>
  <c r="P14" i="1"/>
  <c r="R56" i="1"/>
  <c r="U56" i="1" s="1"/>
  <c r="R60" i="1"/>
  <c r="U60" i="1" s="1"/>
  <c r="R80" i="1"/>
  <c r="R88" i="1"/>
  <c r="U88" i="1" s="1"/>
  <c r="R92" i="1"/>
  <c r="R112" i="1"/>
  <c r="R124" i="1"/>
  <c r="R144" i="1"/>
  <c r="R152" i="1"/>
  <c r="R156" i="1"/>
  <c r="U156" i="1" s="1"/>
  <c r="R176" i="1"/>
  <c r="U176" i="1" s="1"/>
  <c r="R184" i="1"/>
  <c r="R188" i="1"/>
  <c r="U188" i="1" s="1"/>
  <c r="R208" i="1"/>
  <c r="U208" i="1" s="1"/>
  <c r="R33" i="1"/>
  <c r="R37" i="1"/>
  <c r="R57" i="1"/>
  <c r="U57" i="1" s="1"/>
  <c r="R65" i="1"/>
  <c r="R69" i="1"/>
  <c r="R89" i="1"/>
  <c r="R97" i="1"/>
  <c r="R101" i="1"/>
  <c r="R121" i="1"/>
  <c r="R129" i="1"/>
  <c r="R133" i="1"/>
  <c r="R153" i="1"/>
  <c r="R161" i="1"/>
  <c r="R165" i="1"/>
  <c r="R185" i="1"/>
  <c r="R193" i="1"/>
  <c r="R197" i="1"/>
  <c r="U197" i="1" s="1"/>
  <c r="R38" i="1"/>
  <c r="U38" i="1" s="1"/>
  <c r="R46" i="1"/>
  <c r="U46" i="1" s="1"/>
  <c r="R50" i="1"/>
  <c r="U50" i="1" s="1"/>
  <c r="R70" i="1"/>
  <c r="R78" i="1"/>
  <c r="R82" i="1"/>
  <c r="U82" i="1" s="1"/>
  <c r="R102" i="1"/>
  <c r="R110" i="1"/>
  <c r="U110" i="1" s="1"/>
  <c r="R114" i="1"/>
  <c r="U114" i="1" s="1"/>
  <c r="R134" i="1"/>
  <c r="U134" i="1" s="1"/>
  <c r="R142" i="1"/>
  <c r="R146" i="1"/>
  <c r="R166" i="1"/>
  <c r="U166" i="1" s="1"/>
  <c r="R174" i="1"/>
  <c r="R178" i="1"/>
  <c r="R198" i="1"/>
  <c r="R206" i="1"/>
  <c r="R210" i="1"/>
  <c r="U210" i="1" s="1"/>
  <c r="R51" i="1"/>
  <c r="U51" i="1" s="1"/>
  <c r="R59" i="1"/>
  <c r="R63" i="1"/>
  <c r="R83" i="1"/>
  <c r="R91" i="1"/>
  <c r="R95" i="1"/>
  <c r="U95" i="1" s="1"/>
  <c r="R115" i="1"/>
  <c r="U115" i="1" s="1"/>
  <c r="R123" i="1"/>
  <c r="U123" i="1" s="1"/>
  <c r="R127" i="1"/>
  <c r="R147" i="1"/>
  <c r="U147" i="1" s="1"/>
  <c r="R155" i="1"/>
  <c r="R159" i="1"/>
  <c r="R179" i="1"/>
  <c r="R187" i="1"/>
  <c r="U187" i="1" s="1"/>
  <c r="R191" i="1"/>
  <c r="U129" i="1" l="1"/>
  <c r="U33" i="1"/>
  <c r="U102" i="1"/>
  <c r="U178" i="1"/>
  <c r="U152" i="1"/>
  <c r="U124" i="1"/>
  <c r="U59" i="1"/>
  <c r="U97" i="1"/>
  <c r="U32" i="1"/>
  <c r="U101" i="1"/>
  <c r="U112" i="1"/>
  <c r="U146" i="1"/>
  <c r="U127" i="1"/>
  <c r="U63" i="1"/>
  <c r="U133" i="1"/>
  <c r="U191" i="1"/>
  <c r="U65" i="1"/>
  <c r="U153" i="1"/>
  <c r="U83" i="1"/>
  <c r="U92" i="1"/>
  <c r="U155" i="1"/>
  <c r="U165" i="1"/>
  <c r="U184" i="1"/>
  <c r="U69" i="1"/>
  <c r="U78" i="1"/>
  <c r="U206" i="1"/>
  <c r="U142" i="1"/>
  <c r="R48" i="1"/>
  <c r="U48" i="1" s="1"/>
  <c r="R120" i="1"/>
  <c r="U120" i="1" s="1"/>
  <c r="U121" i="1"/>
  <c r="U80" i="1"/>
  <c r="U198" i="1"/>
  <c r="U179" i="1"/>
  <c r="U91" i="1"/>
  <c r="U193" i="1"/>
  <c r="U174" i="1"/>
  <c r="U185" i="1"/>
  <c r="U70" i="1"/>
  <c r="U159" i="1"/>
  <c r="R183" i="1"/>
  <c r="U183" i="1" s="1"/>
  <c r="R151" i="1"/>
  <c r="U151" i="1" s="1"/>
  <c r="R119" i="1"/>
  <c r="U119" i="1" s="1"/>
  <c r="R87" i="1"/>
  <c r="U87" i="1" s="1"/>
  <c r="R55" i="1"/>
  <c r="U55" i="1" s="1"/>
  <c r="R202" i="1"/>
  <c r="U202" i="1" s="1"/>
  <c r="R170" i="1"/>
  <c r="U170" i="1" s="1"/>
  <c r="R138" i="1"/>
  <c r="U138" i="1" s="1"/>
  <c r="R106" i="1"/>
  <c r="U106" i="1" s="1"/>
  <c r="R74" i="1"/>
  <c r="U74" i="1" s="1"/>
  <c r="R42" i="1"/>
  <c r="U42" i="1" s="1"/>
  <c r="R189" i="1"/>
  <c r="U189" i="1" s="1"/>
  <c r="R157" i="1"/>
  <c r="U157" i="1" s="1"/>
  <c r="R125" i="1"/>
  <c r="U125" i="1" s="1"/>
  <c r="R93" i="1"/>
  <c r="U93" i="1" s="1"/>
  <c r="R61" i="1"/>
  <c r="U61" i="1" s="1"/>
  <c r="R31" i="1"/>
  <c r="U31" i="1" s="1"/>
  <c r="R180" i="1"/>
  <c r="U180" i="1" s="1"/>
  <c r="R148" i="1"/>
  <c r="U148" i="1" s="1"/>
  <c r="R116" i="1"/>
  <c r="U116" i="1" s="1"/>
  <c r="R84" i="1"/>
  <c r="U84" i="1" s="1"/>
  <c r="R52" i="1"/>
  <c r="U52" i="1" s="1"/>
  <c r="R207" i="1"/>
  <c r="U207" i="1" s="1"/>
  <c r="R79" i="1"/>
  <c r="U79" i="1" s="1"/>
  <c r="R194" i="1"/>
  <c r="U194" i="1" s="1"/>
  <c r="R98" i="1"/>
  <c r="U98" i="1" s="1"/>
  <c r="R34" i="1"/>
  <c r="U34" i="1" s="1"/>
  <c r="R117" i="1"/>
  <c r="U117" i="1" s="1"/>
  <c r="R53" i="1"/>
  <c r="U53" i="1" s="1"/>
  <c r="R140" i="1"/>
  <c r="U140" i="1" s="1"/>
  <c r="R203" i="1"/>
  <c r="U203" i="1" s="1"/>
  <c r="R107" i="1"/>
  <c r="U107" i="1" s="1"/>
  <c r="R190" i="1"/>
  <c r="U190" i="1" s="1"/>
  <c r="R94" i="1"/>
  <c r="U94" i="1" s="1"/>
  <c r="R177" i="1"/>
  <c r="U177" i="1" s="1"/>
  <c r="R81" i="1"/>
  <c r="U81" i="1" s="1"/>
  <c r="R49" i="1"/>
  <c r="U49" i="1" s="1"/>
  <c r="R168" i="1"/>
  <c r="U168" i="1" s="1"/>
  <c r="R136" i="1"/>
  <c r="U136" i="1" s="1"/>
  <c r="R104" i="1"/>
  <c r="U104" i="1" s="1"/>
  <c r="R72" i="1"/>
  <c r="U72" i="1" s="1"/>
  <c r="R40" i="1"/>
  <c r="U40" i="1" s="1"/>
  <c r="U161" i="1"/>
  <c r="R143" i="1"/>
  <c r="U143" i="1" s="1"/>
  <c r="R130" i="1"/>
  <c r="U130" i="1" s="1"/>
  <c r="R149" i="1"/>
  <c r="U149" i="1" s="1"/>
  <c r="R204" i="1"/>
  <c r="U204" i="1" s="1"/>
  <c r="R108" i="1"/>
  <c r="U108" i="1" s="1"/>
  <c r="R44" i="1"/>
  <c r="U44" i="1" s="1"/>
  <c r="R139" i="1"/>
  <c r="U139" i="1" s="1"/>
  <c r="R43" i="1"/>
  <c r="U43" i="1" s="1"/>
  <c r="R126" i="1"/>
  <c r="U126" i="1" s="1"/>
  <c r="R209" i="1"/>
  <c r="U209" i="1" s="1"/>
  <c r="R113" i="1"/>
  <c r="U113" i="1" s="1"/>
  <c r="R167" i="1"/>
  <c r="U167" i="1" s="1"/>
  <c r="R186" i="1"/>
  <c r="U186" i="1" s="1"/>
  <c r="R205" i="1"/>
  <c r="U205" i="1" s="1"/>
  <c r="R132" i="1"/>
  <c r="U132" i="1" s="1"/>
  <c r="R175" i="1"/>
  <c r="U175" i="1" s="1"/>
  <c r="R111" i="1"/>
  <c r="U111" i="1" s="1"/>
  <c r="R47" i="1"/>
  <c r="U47" i="1" s="1"/>
  <c r="R162" i="1"/>
  <c r="U162" i="1" s="1"/>
  <c r="R66" i="1"/>
  <c r="U66" i="1" s="1"/>
  <c r="R181" i="1"/>
  <c r="U181" i="1" s="1"/>
  <c r="R85" i="1"/>
  <c r="U85" i="1" s="1"/>
  <c r="R172" i="1"/>
  <c r="U172" i="1" s="1"/>
  <c r="R76" i="1"/>
  <c r="U76" i="1" s="1"/>
  <c r="R171" i="1"/>
  <c r="U171" i="1" s="1"/>
  <c r="R75" i="1"/>
  <c r="U75" i="1" s="1"/>
  <c r="R158" i="1"/>
  <c r="U158" i="1" s="1"/>
  <c r="R62" i="1"/>
  <c r="U62" i="1" s="1"/>
  <c r="R145" i="1"/>
  <c r="U145" i="1" s="1"/>
  <c r="R200" i="1"/>
  <c r="U200" i="1" s="1"/>
  <c r="R199" i="1"/>
  <c r="U199" i="1" s="1"/>
  <c r="R135" i="1"/>
  <c r="U135" i="1" s="1"/>
  <c r="R103" i="1"/>
  <c r="U103" i="1" s="1"/>
  <c r="R71" i="1"/>
  <c r="U71" i="1" s="1"/>
  <c r="R39" i="1"/>
  <c r="U39" i="1" s="1"/>
  <c r="R154" i="1"/>
  <c r="U154" i="1" s="1"/>
  <c r="R122" i="1"/>
  <c r="U122" i="1" s="1"/>
  <c r="R90" i="1"/>
  <c r="U90" i="1" s="1"/>
  <c r="R58" i="1"/>
  <c r="U58" i="1" s="1"/>
  <c r="R173" i="1"/>
  <c r="U173" i="1" s="1"/>
  <c r="R141" i="1"/>
  <c r="U141" i="1" s="1"/>
  <c r="R109" i="1"/>
  <c r="U109" i="1" s="1"/>
  <c r="R77" i="1"/>
  <c r="U77" i="1" s="1"/>
  <c r="R45" i="1"/>
  <c r="U45" i="1" s="1"/>
  <c r="R196" i="1"/>
  <c r="U196" i="1" s="1"/>
  <c r="R164" i="1"/>
  <c r="U164" i="1" s="1"/>
  <c r="R100" i="1"/>
  <c r="U100" i="1" s="1"/>
  <c r="R68" i="1"/>
  <c r="U68" i="1" s="1"/>
  <c r="R36" i="1"/>
  <c r="U36" i="1" s="1"/>
  <c r="R195" i="1"/>
  <c r="U195" i="1" s="1"/>
  <c r="R163" i="1"/>
  <c r="U163" i="1" s="1"/>
  <c r="R131" i="1"/>
  <c r="U131" i="1" s="1"/>
  <c r="R99" i="1"/>
  <c r="U99" i="1" s="1"/>
  <c r="R67" i="1"/>
  <c r="U67" i="1" s="1"/>
  <c r="R35" i="1"/>
  <c r="U35" i="1" s="1"/>
  <c r="R182" i="1"/>
  <c r="U182" i="1" s="1"/>
  <c r="R150" i="1"/>
  <c r="U150" i="1" s="1"/>
  <c r="R118" i="1"/>
  <c r="U118" i="1" s="1"/>
  <c r="R86" i="1"/>
  <c r="U86" i="1" s="1"/>
  <c r="R54" i="1"/>
  <c r="U54" i="1" s="1"/>
  <c r="R201" i="1"/>
  <c r="U201" i="1" s="1"/>
  <c r="R169" i="1"/>
  <c r="U169" i="1" s="1"/>
  <c r="R137" i="1"/>
  <c r="U137" i="1" s="1"/>
  <c r="R105" i="1"/>
  <c r="U105" i="1" s="1"/>
  <c r="R73" i="1"/>
  <c r="U73" i="1" s="1"/>
  <c r="R41" i="1"/>
  <c r="U41" i="1" s="1"/>
  <c r="R192" i="1"/>
  <c r="U192" i="1" s="1"/>
  <c r="R160" i="1"/>
  <c r="U160" i="1" s="1"/>
  <c r="R128" i="1"/>
  <c r="U128" i="1" s="1"/>
  <c r="R96" i="1"/>
  <c r="U96" i="1" s="1"/>
  <c r="R64" i="1"/>
  <c r="U64" i="1" s="1"/>
  <c r="U89" i="1"/>
  <c r="U144" i="1"/>
  <c r="U37" i="1"/>
  <c r="U26" i="1" l="1"/>
  <c r="U25" i="1"/>
  <c r="U27" i="1" l="1"/>
  <c r="V26" i="1" s="1"/>
  <c r="V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<sst xmlns="http://schemas.openxmlformats.org/spreadsheetml/2006/main" count="89" uniqueCount="52">
  <si>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Violation Zone</t>
  </si>
  <si>
    <t>Light value</t>
  </si>
  <si>
    <t>p1</t>
  </si>
  <si>
    <t>p2</t>
  </si>
  <si>
    <t>p3</t>
  </si>
  <si>
    <t>p4</t>
  </si>
  <si>
    <t>T1</t>
  </si>
  <si>
    <t>T1F</t>
  </si>
  <si>
    <t>T2</t>
  </si>
  <si>
    <t>T2F</t>
  </si>
  <si>
    <t>TR</t>
  </si>
  <si>
    <t>T3</t>
  </si>
  <si>
    <t>Pretry</t>
  </si>
  <si>
    <t>R1</t>
  </si>
  <si>
    <t>R2</t>
  </si>
  <si>
    <t>R3</t>
  </si>
  <si>
    <t>R1- !F “success”&gt;a</t>
  </si>
  <si>
    <t>R2- !CompletionTime&lt;=b</t>
  </si>
  <si>
    <t>R3- F“binning_fail"&lt;=c</t>
  </si>
  <si>
    <t>ViolationZone</t>
  </si>
  <si>
    <t xml:space="preserve">Bounding values </t>
  </si>
  <si>
    <t>R2 numerator</t>
  </si>
  <si>
    <t>R2 denom</t>
  </si>
  <si>
    <t>a value (in F “success”&gt;a)</t>
  </si>
  <si>
    <t>b value (in CompletionTime&lt;=b)</t>
  </si>
  <si>
    <t>c value (in F“binning_fail"&lt;=c)</t>
  </si>
  <si>
    <t>Floor friction</t>
  </si>
  <si>
    <t>Object friction</t>
  </si>
  <si>
    <t>In violation</t>
  </si>
  <si>
    <t>%</t>
  </si>
  <si>
    <t>In safe zone</t>
  </si>
  <si>
    <t>p1 (light)</t>
  </si>
  <si>
    <t>p2 (object fr)</t>
  </si>
  <si>
    <t>p4 (object fr)</t>
  </si>
  <si>
    <t>p3 (floor fr)</t>
  </si>
  <si>
    <t>T2 (avr)</t>
  </si>
  <si>
    <t>TR (floor fric)</t>
  </si>
  <si>
    <t>T3 (avr)</t>
  </si>
  <si>
    <t>T2F (avr)</t>
  </si>
  <si>
    <t>Pretry (fix)</t>
  </si>
  <si>
    <t>T1F (light)</t>
  </si>
  <si>
    <t>T1 (avr of light+floor)</t>
  </si>
  <si>
    <t>T1 light</t>
  </si>
  <si>
    <t>T1 floor</t>
  </si>
  <si>
    <t>Total</t>
  </si>
  <si>
    <t>Process parameters</t>
  </si>
  <si>
    <t>Environmental values</t>
  </si>
  <si>
    <t>a) Bounding values of requirements R1-R3 to be set in S5-S7. So far are set as average values from Calum's data.
b) Table 1 is Calum's data from ROS
c) Table 2 is the extended version with light, floor and object combinations. Process parameter values come from which env. Parameter in Table 1 affectes each of them.
d) As T1 is affected by light AND floor friction, this is the average.</t>
  </si>
  <si>
    <t>TABLE1 - look up table</t>
  </si>
  <si>
    <t>TABLE2 - Violation zone</t>
  </si>
  <si>
    <t>NOTE: Setting 0.5 Objecti friction = VIOLATION ZONE 100%</t>
  </si>
  <si>
    <t>NOTE: Setting 0.6 Objecti friction = SAFE ZONE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</si>
</sst>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0" xfId="0" applyBorder="1"/>
    <xf numFmtId="0" fontId="0" fillId="0" borderId="11" xfId="0" applyBorder="1"/>
    <xf numFmtId="0" fontId="14" fillId="0" borderId="11" xfId="0" applyFont="1" applyBorder="1"/>
    <xf numFmtId="0" fontId="0" fillId="0" borderId="12" xfId="0" applyBorder="1"/>
    <xf numFmtId="0" fontId="0" fillId="0" borderId="13" xfId="0" applyBorder="1"/>
    <xf numFmtId="0" fontId="14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34" borderId="0" xfId="0" applyFill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right"/>
    </xf>
    <xf numFmtId="0" fontId="0" fillId="0" borderId="30" xfId="0" applyBorder="1"/>
    <xf numFmtId="0" fontId="0" fillId="0" borderId="26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31" xfId="0" applyBorder="1"/>
    <xf numFmtId="0" fontId="0" fillId="36" borderId="0" xfId="0" applyFill="1"/>
    <xf numFmtId="0" fontId="0" fillId="36" borderId="18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3" borderId="0" xfId="0" applyFill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35" borderId="23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tabSelected="1" zoomScale="94" zoomScaleNormal="92" workbookViewId="0">
      <selection activeCell="T21" sqref="T21"/>
    </sheetView>
  </sheetViews>
  <sheetFormatPr baseColWidth="10" defaultRowHeight="16" x14ac:dyDescent="0.2"/>
  <cols>
    <col min="3" max="3" width="12.83203125" bestFit="1" customWidth="1"/>
    <col min="8" max="8" width="18.83203125" bestFit="1" customWidth="1"/>
    <col min="18" max="18" width="4" customWidth="1"/>
    <col min="19" max="19" width="4.83203125" customWidth="1"/>
    <col min="20" max="20" width="26.5" customWidth="1"/>
    <col min="21" max="21" width="12.83203125" bestFit="1" customWidth="1"/>
    <col min="23" max="23" width="2.6640625" bestFit="1" customWidth="1"/>
    <col min="24" max="24" width="13.1640625" bestFit="1" customWidth="1"/>
    <col min="26" max="26" width="12.83203125" bestFit="1" customWidth="1"/>
  </cols>
  <sheetData>
    <row r="1" spans="1:27" ht="97" customHeight="1" x14ac:dyDescent="0.2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27" x14ac:dyDescent="0.2">
      <c r="C2" s="29" t="s">
        <v>48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7" ht="17" thickBot="1" x14ac:dyDescent="0.25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  <c r="K3" s="3" t="s">
        <v>9</v>
      </c>
      <c r="L3" s="2" t="s">
        <v>10</v>
      </c>
      <c r="M3" s="3" t="s">
        <v>11</v>
      </c>
      <c r="N3" s="3" t="s">
        <v>12</v>
      </c>
      <c r="O3" s="2" t="s">
        <v>13</v>
      </c>
      <c r="P3" s="2" t="s">
        <v>14</v>
      </c>
      <c r="Q3" s="4" t="s">
        <v>15</v>
      </c>
      <c r="Z3" s="13" t="s">
        <v>21</v>
      </c>
      <c r="AA3" s="13" t="s">
        <v>22</v>
      </c>
    </row>
    <row r="4" spans="1:27" x14ac:dyDescent="0.2">
      <c r="C4" s="5">
        <v>0.6</v>
      </c>
      <c r="D4" s="6">
        <v>0.95454545499999999</v>
      </c>
      <c r="E4">
        <v>0.62100456599999998</v>
      </c>
      <c r="F4">
        <v>0.136986301</v>
      </c>
      <c r="G4">
        <v>0.77941176499999998</v>
      </c>
      <c r="H4" s="6">
        <v>154.52976190000001</v>
      </c>
      <c r="I4">
        <v>356.55555559999999</v>
      </c>
      <c r="J4">
        <v>32.708333330000002</v>
      </c>
      <c r="K4">
        <v>58.58823529</v>
      </c>
      <c r="L4">
        <v>86.9</v>
      </c>
      <c r="M4">
        <v>53.683823529999998</v>
      </c>
      <c r="N4">
        <v>0.6</v>
      </c>
      <c r="O4">
        <f>(D4*E4*G4)/(1-N4*F4)</f>
        <v>0.50339213039549102</v>
      </c>
      <c r="P4">
        <f>Z4/AA4</f>
        <v>256.72754505266983</v>
      </c>
      <c r="Q4" s="7">
        <f>D4*E4*(1-G4)/(1-N4*F4)</f>
        <v>0.14246947062292706</v>
      </c>
      <c r="S4" s="14" t="s">
        <v>20</v>
      </c>
      <c r="T4" s="15"/>
      <c r="Z4" s="13">
        <f>D4*(F4*J4-E4*M4-F4*K4-H4-J4+I4)+N4*F4*(I4-D4*L4-D4*I4)-I4</f>
        <v>-235.62665099572416</v>
      </c>
      <c r="AA4" s="13">
        <f>N4*F4-1</f>
        <v>-0.91780821940000001</v>
      </c>
    </row>
    <row r="5" spans="1:27" x14ac:dyDescent="0.2">
      <c r="C5" s="5">
        <v>0.7</v>
      </c>
      <c r="D5">
        <v>0.97499999999999998</v>
      </c>
      <c r="E5">
        <v>0.647208122</v>
      </c>
      <c r="F5">
        <v>0.109137056</v>
      </c>
      <c r="G5">
        <v>0.79607843099999998</v>
      </c>
      <c r="H5">
        <v>129.7730263</v>
      </c>
      <c r="I5">
        <v>360.11111110000002</v>
      </c>
      <c r="J5">
        <v>32.659374999999997</v>
      </c>
      <c r="K5">
        <v>59.418918920000003</v>
      </c>
      <c r="L5">
        <v>55.116279069999997</v>
      </c>
      <c r="M5">
        <v>53.96862745</v>
      </c>
      <c r="N5">
        <f>$N$4</f>
        <v>0.6</v>
      </c>
      <c r="O5">
        <f t="shared" ref="O5:O8" si="0">(D5*E5*G5)/(1-N5*F5)</f>
        <v>0.53754752846495601</v>
      </c>
      <c r="P5">
        <f t="shared" ref="P5:P8" si="1">Z5/AA5</f>
        <v>221.72602833014298</v>
      </c>
      <c r="Q5" s="7">
        <v>0.136107383</v>
      </c>
      <c r="S5" s="16">
        <f>AVERAGE(O4:O8,O11:O16,O19:O24)</f>
        <v>0.53323814743920939</v>
      </c>
      <c r="T5" s="17" t="s">
        <v>23</v>
      </c>
      <c r="Z5" s="13">
        <f t="shared" ref="Z5:Z8" si="2">D5*(F5*J5-E5*M5-F5*K5-H5-J5+I5)+N5*F5*(I5-D5*L5-D5*I5)-I5</f>
        <v>-207.20691274782834</v>
      </c>
      <c r="AA5" s="13">
        <f t="shared" ref="AA5:AA8" si="3">N5*F5-1</f>
        <v>-0.93451776639999995</v>
      </c>
    </row>
    <row r="6" spans="1:27" x14ac:dyDescent="0.2">
      <c r="C6" s="5">
        <v>0.8</v>
      </c>
      <c r="D6">
        <v>0.98055555599999999</v>
      </c>
      <c r="E6">
        <v>0.65903307899999997</v>
      </c>
      <c r="F6">
        <v>0.10178117</v>
      </c>
      <c r="G6">
        <v>0.77220077200000004</v>
      </c>
      <c r="H6">
        <v>133.49174919999999</v>
      </c>
      <c r="I6">
        <v>353</v>
      </c>
      <c r="J6">
        <v>32.481707319999998</v>
      </c>
      <c r="K6">
        <v>58.907692310000002</v>
      </c>
      <c r="L6">
        <v>70.099999999999994</v>
      </c>
      <c r="M6">
        <v>54.741312739999998</v>
      </c>
      <c r="N6">
        <f t="shared" ref="N6:N8" si="4">$N$4</f>
        <v>0.6</v>
      </c>
      <c r="O6">
        <f t="shared" si="0"/>
        <v>0.53146642581032977</v>
      </c>
      <c r="P6">
        <f t="shared" si="1"/>
        <v>225.15045722041796</v>
      </c>
      <c r="Q6" s="7">
        <v>0.15510128100000001</v>
      </c>
      <c r="S6" s="16">
        <v>400</v>
      </c>
      <c r="T6" s="17" t="s">
        <v>24</v>
      </c>
      <c r="Z6" s="13">
        <f t="shared" si="2"/>
        <v>-211.40081104326049</v>
      </c>
      <c r="AA6" s="13">
        <f t="shared" si="3"/>
        <v>-0.93893129799999997</v>
      </c>
    </row>
    <row r="7" spans="1:27" ht="17" thickBot="1" x14ac:dyDescent="0.25">
      <c r="C7" s="5">
        <v>0.9</v>
      </c>
      <c r="D7">
        <v>0.99166666699999995</v>
      </c>
      <c r="E7">
        <v>0.68146718100000003</v>
      </c>
      <c r="F7">
        <v>8.1081080999999999E-2</v>
      </c>
      <c r="G7">
        <v>0.74504249300000003</v>
      </c>
      <c r="H7">
        <v>126.3706294</v>
      </c>
      <c r="I7">
        <v>360</v>
      </c>
      <c r="J7">
        <v>31.844748859999999</v>
      </c>
      <c r="K7">
        <v>59.037500000000001</v>
      </c>
      <c r="L7">
        <v>65.095238100000003</v>
      </c>
      <c r="M7">
        <v>54.626062320000003</v>
      </c>
      <c r="N7">
        <f t="shared" si="4"/>
        <v>0.6</v>
      </c>
      <c r="O7">
        <f t="shared" si="0"/>
        <v>0.52923768924030801</v>
      </c>
      <c r="P7">
        <f t="shared" si="1"/>
        <v>212.32268518869137</v>
      </c>
      <c r="Q7" s="7">
        <v>0.17957746499999999</v>
      </c>
      <c r="S7" s="18">
        <f>AVERAGE(Q4:Q8,Q11:Q16,Q19:Q24)</f>
        <v>0.1559327637425251</v>
      </c>
      <c r="T7" s="19" t="s">
        <v>25</v>
      </c>
      <c r="Z7" s="13">
        <f t="shared" si="2"/>
        <v>-201.99347348713832</v>
      </c>
      <c r="AA7" s="13">
        <f t="shared" si="3"/>
        <v>-0.95135135140000004</v>
      </c>
    </row>
    <row r="8" spans="1:27" x14ac:dyDescent="0.2">
      <c r="C8" s="5">
        <v>1</v>
      </c>
      <c r="D8">
        <v>0.99444444399999998</v>
      </c>
      <c r="E8">
        <v>0.68461538499999997</v>
      </c>
      <c r="F8">
        <v>8.2051282000000003E-2</v>
      </c>
      <c r="G8">
        <v>0.767790262</v>
      </c>
      <c r="H8">
        <v>128.26086960000001</v>
      </c>
      <c r="I8">
        <v>360</v>
      </c>
      <c r="J8">
        <v>31.843195269999999</v>
      </c>
      <c r="K8">
        <v>59.13461538</v>
      </c>
      <c r="L8">
        <v>57.625</v>
      </c>
      <c r="M8">
        <v>52.284644190000002</v>
      </c>
      <c r="N8">
        <f t="shared" si="4"/>
        <v>0.6</v>
      </c>
      <c r="O8">
        <f t="shared" si="0"/>
        <v>0.54978724671571422</v>
      </c>
      <c r="P8">
        <f t="shared" si="1"/>
        <v>212.20729395712539</v>
      </c>
      <c r="Q8" s="7">
        <v>0.164854427</v>
      </c>
      <c r="Z8" s="13">
        <f t="shared" si="2"/>
        <v>-201.7601656457656</v>
      </c>
      <c r="AA8" s="13">
        <f t="shared" si="3"/>
        <v>-0.95076923079999998</v>
      </c>
    </row>
    <row r="9" spans="1:27" x14ac:dyDescent="0.2">
      <c r="C9" s="5"/>
      <c r="Q9" s="7"/>
      <c r="Z9" s="13"/>
      <c r="AA9" s="13"/>
    </row>
    <row r="10" spans="1:27" x14ac:dyDescent="0.2">
      <c r="C10" s="5" t="s">
        <v>26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s="7" t="s">
        <v>15</v>
      </c>
      <c r="Z10" s="13"/>
      <c r="AA10" s="13"/>
    </row>
    <row r="11" spans="1:27" x14ac:dyDescent="0.2">
      <c r="C11" s="5">
        <v>0.25</v>
      </c>
      <c r="D11">
        <v>0.94516129000000004</v>
      </c>
      <c r="E11">
        <v>0.64814814799999998</v>
      </c>
      <c r="F11" s="6">
        <v>9.5679011999999994E-2</v>
      </c>
      <c r="G11">
        <v>0.78571428600000004</v>
      </c>
      <c r="H11" s="6">
        <v>143.34586469999999</v>
      </c>
      <c r="I11">
        <v>360.05882350000002</v>
      </c>
      <c r="J11">
        <v>32.28676471</v>
      </c>
      <c r="K11">
        <v>58.42307692</v>
      </c>
      <c r="L11" s="6">
        <v>88.903225809999995</v>
      </c>
      <c r="M11">
        <v>57.195238099999997</v>
      </c>
      <c r="N11">
        <f t="shared" ref="N11:N16" si="5">$N$4</f>
        <v>0.6</v>
      </c>
      <c r="O11">
        <f t="shared" ref="O11:O16" si="6">(D11*E11*G11)/(1-N11*F11)</f>
        <v>0.51064706233381829</v>
      </c>
      <c r="P11">
        <f t="shared" ref="P11:P16" si="7">Z11/AA11</f>
        <v>240.65354896758231</v>
      </c>
      <c r="Q11" s="7">
        <v>0.137867935</v>
      </c>
      <c r="Z11" s="13">
        <f t="shared" ref="Z11:Z16" si="8">D11*(F11*J11-E11*M11-F11*K11-H11-J11+I11)+N11*F11*(I11-D11*L11-D11*I11)-I11</f>
        <v>-226.83825268787515</v>
      </c>
      <c r="AA11" s="13">
        <f t="shared" ref="AA11:AA16" si="9">N11*F11-1</f>
        <v>-0.94259259279999996</v>
      </c>
    </row>
    <row r="12" spans="1:27" x14ac:dyDescent="0.2">
      <c r="C12" s="5">
        <v>0.3</v>
      </c>
      <c r="D12">
        <v>0.98108108100000002</v>
      </c>
      <c r="E12">
        <v>0.66419753100000001</v>
      </c>
      <c r="F12">
        <v>0.10370370399999999</v>
      </c>
      <c r="G12">
        <v>0.76951672900000001</v>
      </c>
      <c r="H12">
        <v>141.83384620000001</v>
      </c>
      <c r="I12">
        <v>360</v>
      </c>
      <c r="J12">
        <v>31.777777780000001</v>
      </c>
      <c r="K12">
        <v>58.847222219999999</v>
      </c>
      <c r="L12">
        <v>68.52380952</v>
      </c>
      <c r="M12">
        <v>56.304832709999999</v>
      </c>
      <c r="N12">
        <f t="shared" si="5"/>
        <v>0.6</v>
      </c>
      <c r="O12">
        <f t="shared" si="6"/>
        <v>0.53471243798344181</v>
      </c>
      <c r="P12">
        <f t="shared" si="7"/>
        <v>234.96104678546862</v>
      </c>
      <c r="Q12" s="7">
        <v>0.158403716</v>
      </c>
      <c r="Z12" s="13">
        <f t="shared" si="8"/>
        <v>-220.34124827704639</v>
      </c>
      <c r="AA12" s="13">
        <f t="shared" si="9"/>
        <v>-0.93777777760000003</v>
      </c>
    </row>
    <row r="13" spans="1:27" x14ac:dyDescent="0.2">
      <c r="C13" s="5">
        <v>0.35</v>
      </c>
      <c r="D13">
        <v>0.98823529399999999</v>
      </c>
      <c r="E13">
        <v>0.65535248000000002</v>
      </c>
      <c r="F13">
        <v>0.122715405</v>
      </c>
      <c r="G13">
        <v>0.77290836699999999</v>
      </c>
      <c r="H13">
        <v>131.53082190000001</v>
      </c>
      <c r="I13">
        <v>352.25</v>
      </c>
      <c r="J13">
        <v>32.574675319999997</v>
      </c>
      <c r="K13">
        <v>59.853333329999998</v>
      </c>
      <c r="L13">
        <v>63.93617021</v>
      </c>
      <c r="M13">
        <v>54.509960159999999</v>
      </c>
      <c r="N13">
        <f t="shared" si="5"/>
        <v>0.6</v>
      </c>
      <c r="O13">
        <f t="shared" si="6"/>
        <v>0.54035413491177431</v>
      </c>
      <c r="P13">
        <f t="shared" si="7"/>
        <v>225.91075336719703</v>
      </c>
      <c r="Q13" s="7">
        <v>0.15668821099999999</v>
      </c>
      <c r="Z13" s="13">
        <f t="shared" si="8"/>
        <v>-209.27711561121063</v>
      </c>
      <c r="AA13" s="13">
        <f t="shared" si="9"/>
        <v>-0.92637075700000004</v>
      </c>
    </row>
    <row r="14" spans="1:27" x14ac:dyDescent="0.2">
      <c r="C14" s="5">
        <v>0.4</v>
      </c>
      <c r="D14">
        <v>0.99224806200000004</v>
      </c>
      <c r="E14">
        <v>0.74531835199999996</v>
      </c>
      <c r="F14">
        <v>4.1198501999999998E-2</v>
      </c>
      <c r="G14">
        <v>0.75879397000000004</v>
      </c>
      <c r="H14">
        <v>119.6960352</v>
      </c>
      <c r="I14">
        <v>360</v>
      </c>
      <c r="J14">
        <v>31.93333333</v>
      </c>
      <c r="K14">
        <v>59.25925926</v>
      </c>
      <c r="L14">
        <v>39.727272730000003</v>
      </c>
      <c r="M14">
        <v>52.864321609999998</v>
      </c>
      <c r="N14">
        <f t="shared" si="5"/>
        <v>0.6</v>
      </c>
      <c r="O14">
        <f t="shared" si="6"/>
        <v>0.57538194082741412</v>
      </c>
      <c r="P14">
        <f t="shared" si="7"/>
        <v>199.28868536654377</v>
      </c>
      <c r="Q14" s="7">
        <v>0.18213348700000001</v>
      </c>
      <c r="Z14" s="13">
        <f t="shared" si="8"/>
        <v>-194.36244818495322</v>
      </c>
      <c r="AA14" s="13">
        <f t="shared" si="9"/>
        <v>-0.97528089880000002</v>
      </c>
    </row>
    <row r="15" spans="1:27" x14ac:dyDescent="0.2">
      <c r="C15" s="5">
        <v>0.45</v>
      </c>
      <c r="D15">
        <v>1</v>
      </c>
      <c r="E15">
        <v>0.65283018900000001</v>
      </c>
      <c r="F15">
        <v>9.4339622999999997E-2</v>
      </c>
      <c r="G15">
        <v>0.75144508700000001</v>
      </c>
      <c r="H15">
        <v>119.9336493</v>
      </c>
      <c r="I15">
        <v>-1</v>
      </c>
      <c r="J15">
        <v>32.754464290000001</v>
      </c>
      <c r="K15">
        <v>59.146341460000002</v>
      </c>
      <c r="L15">
        <v>57.8</v>
      </c>
      <c r="M15">
        <v>50.583815029999997</v>
      </c>
      <c r="N15">
        <f t="shared" si="5"/>
        <v>0.6</v>
      </c>
      <c r="O15">
        <f t="shared" si="6"/>
        <v>0.5200000005780514</v>
      </c>
      <c r="P15">
        <f t="shared" si="7"/>
        <v>202.96058820984081</v>
      </c>
      <c r="Q15" s="7">
        <v>0.17029702999999999</v>
      </c>
      <c r="Z15" s="13">
        <f t="shared" si="8"/>
        <v>-191.47225298449604</v>
      </c>
      <c r="AA15" s="13">
        <f t="shared" si="9"/>
        <v>-0.94339622619999997</v>
      </c>
    </row>
    <row r="16" spans="1:27" x14ac:dyDescent="0.2">
      <c r="C16" s="5">
        <v>0.5</v>
      </c>
      <c r="D16">
        <v>0.99583333299999999</v>
      </c>
      <c r="E16">
        <v>0.62222222199999999</v>
      </c>
      <c r="F16">
        <v>0.114814815</v>
      </c>
      <c r="G16">
        <v>0.77380952400000003</v>
      </c>
      <c r="H16">
        <v>128.11219510000001</v>
      </c>
      <c r="I16">
        <v>311</v>
      </c>
      <c r="J16">
        <v>32.153488369999998</v>
      </c>
      <c r="K16">
        <v>58.6</v>
      </c>
      <c r="L16">
        <v>59.290322580000002</v>
      </c>
      <c r="M16">
        <v>49.845238100000003</v>
      </c>
      <c r="N16">
        <f t="shared" si="5"/>
        <v>0.6</v>
      </c>
      <c r="O16">
        <f t="shared" si="6"/>
        <v>0.51494961531853634</v>
      </c>
      <c r="P16">
        <f t="shared" si="7"/>
        <v>213.48825514945665</v>
      </c>
      <c r="Q16" s="7">
        <v>0.148690242</v>
      </c>
      <c r="Z16" s="13">
        <f t="shared" si="8"/>
        <v>-198.78128643766206</v>
      </c>
      <c r="AA16" s="13">
        <f t="shared" si="9"/>
        <v>-0.93111111099999999</v>
      </c>
    </row>
    <row r="17" spans="1:27" x14ac:dyDescent="0.2">
      <c r="C17" s="5"/>
      <c r="Q17" s="7"/>
      <c r="Z17" s="13"/>
      <c r="AA17" s="13"/>
    </row>
    <row r="18" spans="1:27" x14ac:dyDescent="0.2">
      <c r="C18" s="5" t="s">
        <v>27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s="7" t="s">
        <v>15</v>
      </c>
      <c r="Z18" s="13"/>
      <c r="AA18" s="13"/>
    </row>
    <row r="19" spans="1:27" x14ac:dyDescent="0.2">
      <c r="C19" s="5">
        <v>0.5</v>
      </c>
      <c r="D19">
        <v>0.97741935499999999</v>
      </c>
      <c r="E19" s="6">
        <v>0.79204892999999998</v>
      </c>
      <c r="F19">
        <v>7.3394495000000004E-2</v>
      </c>
      <c r="G19" s="6">
        <v>8.8803089000000002E-2</v>
      </c>
      <c r="H19">
        <v>128.29629629999999</v>
      </c>
      <c r="I19">
        <v>360</v>
      </c>
      <c r="J19">
        <v>32.273049649999997</v>
      </c>
      <c r="K19">
        <v>58.4</v>
      </c>
      <c r="L19">
        <v>88.833333330000002</v>
      </c>
      <c r="M19">
        <v>52.366795369999998</v>
      </c>
      <c r="N19">
        <f t="shared" ref="N19:N23" si="10">$N$4</f>
        <v>0.6</v>
      </c>
      <c r="O19">
        <f t="shared" ref="O19:O24" si="11">(D19*E19*G19)/(1-N19*F19)</f>
        <v>7.1915051882824793E-2</v>
      </c>
      <c r="P19">
        <f t="shared" ref="P19:P24" si="12">Z19/AA19</f>
        <v>220.67059975838001</v>
      </c>
      <c r="Q19" s="7">
        <v>0.73228878600000002</v>
      </c>
      <c r="Z19" s="13">
        <f t="shared" ref="Z19:Z24" si="13">D19*(F19*J19-E19*M19-F19*K19-H19-J19+I19)+N19*F19*(I19-D19*L19-D19*I19)-I19</f>
        <v>-210.95299542001194</v>
      </c>
      <c r="AA19" s="13">
        <f t="shared" ref="AA19:AA24" si="14">N19*F19-1</f>
        <v>-0.95596330299999999</v>
      </c>
    </row>
    <row r="20" spans="1:27" x14ac:dyDescent="0.2">
      <c r="C20" s="5">
        <v>0.6</v>
      </c>
      <c r="D20">
        <v>0.97315436200000005</v>
      </c>
      <c r="E20">
        <v>0.70958083800000005</v>
      </c>
      <c r="F20">
        <v>0.13173652699999999</v>
      </c>
      <c r="G20">
        <v>0.94092827000000001</v>
      </c>
      <c r="H20">
        <v>137.05928850000001</v>
      </c>
      <c r="I20">
        <v>350.125</v>
      </c>
      <c r="J20">
        <v>32.174242419999999</v>
      </c>
      <c r="K20">
        <v>59.085714289999999</v>
      </c>
      <c r="L20">
        <v>60.159090910000003</v>
      </c>
      <c r="M20">
        <v>53.818565399999997</v>
      </c>
      <c r="N20">
        <f t="shared" si="10"/>
        <v>0.6</v>
      </c>
      <c r="O20">
        <f t="shared" si="11"/>
        <v>0.70550527511377037</v>
      </c>
      <c r="P20">
        <f t="shared" si="12"/>
        <v>237.34809643089312</v>
      </c>
      <c r="Q20" s="7">
        <v>4.3667182999999998E-2</v>
      </c>
      <c r="Z20" s="13">
        <f t="shared" si="13"/>
        <v>-218.58764808257294</v>
      </c>
      <c r="AA20" s="13">
        <f t="shared" si="14"/>
        <v>-0.92095808379999999</v>
      </c>
    </row>
    <row r="21" spans="1:27" x14ac:dyDescent="0.2">
      <c r="C21" s="5">
        <v>0.7</v>
      </c>
      <c r="D21">
        <v>0.982758621</v>
      </c>
      <c r="E21">
        <v>0.783870968</v>
      </c>
      <c r="F21">
        <v>8.0645161000000007E-2</v>
      </c>
      <c r="G21">
        <v>0.92181069999999998</v>
      </c>
      <c r="H21">
        <v>123.496</v>
      </c>
      <c r="I21">
        <v>360</v>
      </c>
      <c r="J21">
        <v>31.965779470000001</v>
      </c>
      <c r="K21">
        <v>59.489361700000003</v>
      </c>
      <c r="L21">
        <v>54.2</v>
      </c>
      <c r="M21">
        <v>55.765432099999998</v>
      </c>
      <c r="N21">
        <f t="shared" si="10"/>
        <v>0.6</v>
      </c>
      <c r="O21">
        <f t="shared" si="11"/>
        <v>0.74623027537102637</v>
      </c>
      <c r="P21">
        <f t="shared" si="12"/>
        <v>216.90115408783967</v>
      </c>
      <c r="Q21" s="7">
        <v>6.2764416000000003E-2</v>
      </c>
      <c r="Z21" s="13">
        <f t="shared" si="13"/>
        <v>-206.40593699233989</v>
      </c>
      <c r="AA21" s="13">
        <f t="shared" si="14"/>
        <v>-0.95161290340000004</v>
      </c>
    </row>
    <row r="22" spans="1:27" x14ac:dyDescent="0.2">
      <c r="C22" s="5">
        <v>0.8</v>
      </c>
      <c r="D22">
        <v>0.99310344800000006</v>
      </c>
      <c r="E22">
        <v>0.71028037399999999</v>
      </c>
      <c r="F22">
        <v>0.10280373800000001</v>
      </c>
      <c r="G22">
        <v>0.95614035100000005</v>
      </c>
      <c r="H22">
        <v>135.5</v>
      </c>
      <c r="I22">
        <v>360</v>
      </c>
      <c r="J22">
        <v>32.21481481</v>
      </c>
      <c r="K22">
        <v>58.372549020000001</v>
      </c>
      <c r="L22">
        <v>65.757575759999995</v>
      </c>
      <c r="M22">
        <v>54.548245610000002</v>
      </c>
      <c r="N22">
        <f t="shared" si="10"/>
        <v>0.6</v>
      </c>
      <c r="O22">
        <f t="shared" si="11"/>
        <v>0.71878005212182294</v>
      </c>
      <c r="P22">
        <f t="shared" si="12"/>
        <v>228.13571350633183</v>
      </c>
      <c r="Q22" s="7">
        <v>3.2614234999999998E-2</v>
      </c>
      <c r="Z22" s="13">
        <f t="shared" si="13"/>
        <v>-214.06379103448302</v>
      </c>
      <c r="AA22" s="13">
        <f t="shared" si="14"/>
        <v>-0.93831775719999999</v>
      </c>
    </row>
    <row r="23" spans="1:27" x14ac:dyDescent="0.2">
      <c r="C23" s="5">
        <v>0.9</v>
      </c>
      <c r="D23">
        <v>0.98214285700000004</v>
      </c>
      <c r="E23">
        <v>0.56271186399999995</v>
      </c>
      <c r="F23">
        <v>6.7796609999999993E-2</v>
      </c>
      <c r="G23">
        <v>0.93975903599999999</v>
      </c>
      <c r="H23">
        <v>129.1176471</v>
      </c>
      <c r="I23">
        <v>360</v>
      </c>
      <c r="J23">
        <v>32.240963860000001</v>
      </c>
      <c r="K23">
        <v>59.934782609999999</v>
      </c>
      <c r="L23">
        <v>63.4</v>
      </c>
      <c r="M23">
        <v>54</v>
      </c>
      <c r="N23">
        <f t="shared" si="10"/>
        <v>0.6</v>
      </c>
      <c r="O23">
        <f t="shared" si="11"/>
        <v>0.54139323512872595</v>
      </c>
      <c r="P23">
        <f t="shared" si="12"/>
        <v>207.29749261284553</v>
      </c>
      <c r="Q23" s="7">
        <v>3.4461153000000001E-2</v>
      </c>
      <c r="Z23" s="13">
        <f t="shared" si="13"/>
        <v>-198.86505225645496</v>
      </c>
      <c r="AA23" s="13">
        <f t="shared" si="14"/>
        <v>-0.95932203400000005</v>
      </c>
    </row>
    <row r="24" spans="1:27" ht="17" thickBot="1" x14ac:dyDescent="0.25">
      <c r="C24" s="8">
        <v>1</v>
      </c>
      <c r="D24" s="9">
        <v>0.98620689699999997</v>
      </c>
      <c r="E24" s="9">
        <v>0.41896024500000001</v>
      </c>
      <c r="F24" s="9">
        <v>0.12538226299999999</v>
      </c>
      <c r="G24" s="9">
        <v>0.97080292000000001</v>
      </c>
      <c r="H24" s="9">
        <v>138.1089494</v>
      </c>
      <c r="I24" s="9">
        <v>360</v>
      </c>
      <c r="J24" s="9">
        <v>32.511363639999999</v>
      </c>
      <c r="K24" s="9">
        <v>59.015873020000001</v>
      </c>
      <c r="L24" s="9">
        <v>67.975609759999998</v>
      </c>
      <c r="M24" s="9">
        <v>52.656934309999997</v>
      </c>
      <c r="N24" s="9">
        <f>$N$4</f>
        <v>0.6</v>
      </c>
      <c r="O24" s="9">
        <f t="shared" si="11"/>
        <v>0.43374840426855477</v>
      </c>
      <c r="P24" s="10">
        <f t="shared" si="12"/>
        <v>219.44506008785248</v>
      </c>
      <c r="Q24" s="10">
        <v>1.2870563E-2</v>
      </c>
      <c r="Z24" s="13">
        <f t="shared" si="13"/>
        <v>-202.93634914506094</v>
      </c>
      <c r="AA24" s="13">
        <f t="shared" si="14"/>
        <v>-0.92477064220000005</v>
      </c>
    </row>
    <row r="25" spans="1:27" x14ac:dyDescent="0.2">
      <c r="T25" s="20" t="s">
        <v>28</v>
      </c>
      <c r="U25" s="21">
        <f>COUNTIF($U$31:$U$210,1)</f>
        <v>63</v>
      </c>
      <c r="V25" s="21">
        <f>U25/U27*100</f>
        <v>35</v>
      </c>
      <c r="W25" s="15" t="s">
        <v>29</v>
      </c>
    </row>
    <row r="26" spans="1:27" x14ac:dyDescent="0.2">
      <c r="C26" s="41" t="s">
        <v>50</v>
      </c>
      <c r="D26" s="41"/>
      <c r="E26" s="41"/>
      <c r="F26" s="41"/>
      <c r="G26" s="41"/>
      <c r="H26" s="41"/>
      <c r="I26" s="41"/>
      <c r="J26" s="41"/>
      <c r="K26" s="41"/>
      <c r="L26" s="41"/>
      <c r="T26" s="22" t="s">
        <v>30</v>
      </c>
      <c r="U26">
        <f>COUNTIF($U$31:$U$210,0)</f>
        <v>117</v>
      </c>
      <c r="V26">
        <f>U26/U27*100</f>
        <v>65</v>
      </c>
      <c r="W26" s="17" t="s">
        <v>29</v>
      </c>
    </row>
    <row r="27" spans="1:27" ht="17" thickBot="1" x14ac:dyDescent="0.25">
      <c r="C27" s="41" t="s">
        <v>51</v>
      </c>
      <c r="D27" s="41"/>
      <c r="E27" s="41"/>
      <c r="F27" s="41"/>
      <c r="G27" s="41"/>
      <c r="T27" s="23" t="s">
        <v>44</v>
      </c>
      <c r="U27" s="24">
        <f>U25+U26</f>
        <v>180</v>
      </c>
      <c r="V27" s="24"/>
      <c r="W27" s="19"/>
    </row>
    <row r="28" spans="1:27" x14ac:dyDescent="0.2">
      <c r="A28" s="40" t="s">
        <v>49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</row>
    <row r="29" spans="1:27" x14ac:dyDescent="0.2">
      <c r="A29" s="36" t="s">
        <v>46</v>
      </c>
      <c r="B29" s="37"/>
      <c r="C29" s="38"/>
      <c r="D29" s="33" t="s">
        <v>45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5"/>
      <c r="R29" s="30" t="s">
        <v>0</v>
      </c>
      <c r="S29" s="31"/>
      <c r="T29" s="31"/>
      <c r="U29" s="32"/>
    </row>
    <row r="30" spans="1:27" x14ac:dyDescent="0.2">
      <c r="A30" s="25" t="s">
        <v>1</v>
      </c>
      <c r="B30" s="25" t="s">
        <v>26</v>
      </c>
      <c r="C30" s="25" t="s">
        <v>27</v>
      </c>
      <c r="D30" s="11" t="s">
        <v>31</v>
      </c>
      <c r="E30" s="11" t="s">
        <v>32</v>
      </c>
      <c r="F30" s="11" t="s">
        <v>34</v>
      </c>
      <c r="G30" s="11" t="s">
        <v>33</v>
      </c>
      <c r="H30" s="11" t="s">
        <v>41</v>
      </c>
      <c r="I30" s="11" t="s">
        <v>40</v>
      </c>
      <c r="J30" s="11" t="s">
        <v>35</v>
      </c>
      <c r="K30" s="11" t="s">
        <v>38</v>
      </c>
      <c r="L30" s="11" t="s">
        <v>36</v>
      </c>
      <c r="M30" s="11" t="s">
        <v>37</v>
      </c>
      <c r="N30" s="11" t="s">
        <v>39</v>
      </c>
      <c r="O30" s="11" t="s">
        <v>13</v>
      </c>
      <c r="P30" s="11" t="s">
        <v>14</v>
      </c>
      <c r="Q30" s="12" t="s">
        <v>15</v>
      </c>
      <c r="R30" t="s">
        <v>16</v>
      </c>
      <c r="S30" t="s">
        <v>17</v>
      </c>
      <c r="T30" t="s">
        <v>18</v>
      </c>
      <c r="U30" t="s">
        <v>19</v>
      </c>
      <c r="X30" s="13" t="s">
        <v>42</v>
      </c>
      <c r="Y30" s="13" t="s">
        <v>43</v>
      </c>
      <c r="Z30" s="13" t="s">
        <v>21</v>
      </c>
      <c r="AA30" s="13" t="s">
        <v>22</v>
      </c>
    </row>
    <row r="31" spans="1:27" x14ac:dyDescent="0.2">
      <c r="A31" s="26">
        <v>0.6</v>
      </c>
      <c r="B31" s="26">
        <v>0.25</v>
      </c>
      <c r="C31" s="26">
        <v>0.5</v>
      </c>
      <c r="D31" cm="1">
        <f t="array" ref="D31">_xlfn._xlws.FILTER($D$4:$D$8,$C$4:$C$8=$A31,"")</f>
        <v>0.95454545499999999</v>
      </c>
      <c r="E31" cm="1">
        <f t="array" ref="E31">_xlfn._xlws.FILTER($E$19:$E$24,$C$19:$C$24=$C31,"")</f>
        <v>0.79204892999999998</v>
      </c>
      <c r="F31" cm="1">
        <f t="array" ref="F31">_xlfn._xlws.FILTER($F$11:$F$16,$C$11:$C$16=$B31,"")</f>
        <v>9.5679011999999994E-2</v>
      </c>
      <c r="G31" cm="1">
        <f t="array" ref="G31">_xlfn._xlws.FILTER($G$19:$G$24,$C$19:$C$24=$C31,"")</f>
        <v>8.8803089000000002E-2</v>
      </c>
      <c r="H31">
        <f t="shared" ref="H31:H62" si="15">SUM(X31:Y31)/2</f>
        <v>148.93781330000002</v>
      </c>
      <c r="I31" cm="1">
        <f t="array" ref="I31">_xlfn._xlws.FILTER($I$4:$I$8,$C$4:$C$8=$A31,"")</f>
        <v>356.55555559999999</v>
      </c>
      <c r="J31">
        <f>AVERAGE($J$4:$J$8,$J$11:$J$16,$J$19:$J$24)</f>
        <v>32.258710437058824</v>
      </c>
      <c r="K31">
        <f>AVERAGE($K$4:$K$8,$K$11:$K$16,$K$19:$K$24)</f>
        <v>59.030263278235282</v>
      </c>
      <c r="L31" cm="1">
        <f t="array" ref="L31">_xlfn._xlws.FILTER($L$11:$L$16,$C$11:$C$16=$B31,"")</f>
        <v>88.903225809999995</v>
      </c>
      <c r="M31">
        <f>AVERAGE($M$4:$M$8,$M$11:$M$16,$M$19:$M$24)</f>
        <v>53.750814631176468</v>
      </c>
      <c r="N31">
        <f t="shared" ref="N31:N94" si="16">$N$4</f>
        <v>0.6</v>
      </c>
      <c r="O31">
        <f>(D31*E31*G31)/(1-N31*F31)</f>
        <v>7.1228315878797258E-2</v>
      </c>
      <c r="P31">
        <f t="shared" ref="P31:P62" si="17">Z31/AA31</f>
        <v>250.57683794409152</v>
      </c>
      <c r="Q31" s="7">
        <f>D31*E31*(1-G31)/(1-N31*F31)</f>
        <v>0.73086445680388779</v>
      </c>
      <c r="R31">
        <f t="shared" ref="R31:R62" si="18">IF(O31&gt;$S$5,0,1)</f>
        <v>1</v>
      </c>
      <c r="S31">
        <f t="shared" ref="S31:S62" si="19">IF(P31&lt;=$S$6,0,1)</f>
        <v>0</v>
      </c>
      <c r="T31">
        <f t="shared" ref="T31:T62" si="20">IF(Q31&lt;=$S$7,0,1)</f>
        <v>1</v>
      </c>
      <c r="U31">
        <f>IF(OR(R31,S31,T31),1,0)</f>
        <v>1</v>
      </c>
      <c r="X31" s="13" cm="1">
        <f t="array" ref="X31">_xlfn._xlws.FILTER($H$4:$H$8,$C$4:$C$8=$A31,"")</f>
        <v>154.52976190000001</v>
      </c>
      <c r="Y31" s="13" cm="1">
        <f t="array" ref="Y31">_xlfn._xlws.FILTER($H$11:$H$16,$C$11:$C$16=$B31,"")</f>
        <v>143.34586469999999</v>
      </c>
      <c r="Z31" s="13">
        <f t="shared" ref="Z31:Z62" si="21">D31*(F31*J31-E31*M31-F31*K31-H31-J31+I31)+N31*F31*(I31-D31*L31-D31*I31)-I31</f>
        <v>-236.19187137334663</v>
      </c>
      <c r="AA31" s="13">
        <f t="shared" ref="AA31:AA62" si="22">N31*F31-1</f>
        <v>-0.94259259279999996</v>
      </c>
    </row>
    <row r="32" spans="1:27" x14ac:dyDescent="0.2">
      <c r="A32" s="27">
        <v>0.6</v>
      </c>
      <c r="B32" s="27">
        <v>0.25</v>
      </c>
      <c r="C32" s="27">
        <v>0.6</v>
      </c>
      <c r="D32" cm="1">
        <f t="array" ref="D32">_xlfn._xlws.FILTER($D$4:$D$8,$C$4:$C$8=A32,"")</f>
        <v>0.95454545499999999</v>
      </c>
      <c r="E32" cm="1">
        <f t="array" ref="E32">_xlfn._xlws.FILTER($E$19:$E$24,$C$19:$C$24=C32,"")</f>
        <v>0.70958083800000005</v>
      </c>
      <c r="F32" cm="1">
        <f t="array" ref="F32">_xlfn._xlws.FILTER($F$11:$F$16,$C$11:$C$16=$B32,"")</f>
        <v>9.5679011999999994E-2</v>
      </c>
      <c r="G32" cm="1">
        <f t="array" ref="G32">_xlfn._xlws.FILTER($G$19:$G$24,$C$19:$C$24=$C32,"")</f>
        <v>0.94092827000000001</v>
      </c>
      <c r="H32">
        <f t="shared" si="15"/>
        <v>148.93781330000002</v>
      </c>
      <c r="I32" cm="1">
        <f t="array" ref="I32">_xlfn._xlws.FILTER($I$4:$I$8,$C$4:$C$8=$A32,"")</f>
        <v>356.55555559999999</v>
      </c>
      <c r="J32">
        <f t="shared" ref="J32:J95" si="23">AVERAGE($J$4:$J$8,$J$11:$J$16,$J$19:$J$24)</f>
        <v>32.258710437058824</v>
      </c>
      <c r="K32">
        <f t="shared" ref="K32:K95" si="24">AVERAGE($K$4:$K$8,$K$11:$K$16,$K$19:$K$24)</f>
        <v>59.030263278235282</v>
      </c>
      <c r="L32" cm="1">
        <f t="array" ref="L32">_xlfn._xlws.FILTER($L$11:$L$16,$C$11:$C$16=$B32,"")</f>
        <v>88.903225809999995</v>
      </c>
      <c r="M32">
        <f t="shared" ref="M32:M95" si="25">AVERAGE($M$4:$M$8,$M$11:$M$16,$M$19:$M$24)</f>
        <v>53.750814631176468</v>
      </c>
      <c r="N32">
        <f t="shared" si="16"/>
        <v>0.6</v>
      </c>
      <c r="O32">
        <f t="shared" ref="O32:O95" si="26">(D32*E32*G32)/(1-N32*F32)</f>
        <v>0.67613121659395625</v>
      </c>
      <c r="P32">
        <f t="shared" si="17"/>
        <v>246.08790013174917</v>
      </c>
      <c r="Q32" s="7">
        <f t="shared" ref="Q32:Q95" si="27">D32*E32*(1-G32)/(1-N32*F32)</f>
        <v>4.2447699728704824E-2</v>
      </c>
      <c r="R32">
        <f t="shared" si="18"/>
        <v>0</v>
      </c>
      <c r="S32">
        <f t="shared" si="19"/>
        <v>0</v>
      </c>
      <c r="T32">
        <f t="shared" si="20"/>
        <v>0</v>
      </c>
      <c r="U32">
        <f t="shared" ref="U32:U95" si="28">IF(OR(R32,S32,T32),1,0)</f>
        <v>0</v>
      </c>
      <c r="X32" s="13" cm="1">
        <f t="array" ref="X32">_xlfn._xlws.FILTER($H$4:$H$8,$C$4:$C$8=$A32,"")</f>
        <v>154.52976190000001</v>
      </c>
      <c r="Y32" s="13" cm="1">
        <f t="array" ref="Y32">_xlfn._xlws.FILTER($H$11:$H$16,$C$11:$C$16=$B32,"")</f>
        <v>143.34586469999999</v>
      </c>
      <c r="Z32" s="13">
        <f t="shared" si="21"/>
        <v>-231.9606318418929</v>
      </c>
      <c r="AA32" s="13">
        <f t="shared" si="22"/>
        <v>-0.94259259279999996</v>
      </c>
    </row>
    <row r="33" spans="1:27" x14ac:dyDescent="0.2">
      <c r="A33" s="27">
        <v>0.6</v>
      </c>
      <c r="B33" s="27">
        <v>0.25</v>
      </c>
      <c r="C33" s="27">
        <v>0.7</v>
      </c>
      <c r="D33" cm="1">
        <f t="array" ref="D33">_xlfn._xlws.FILTER($D$4:$D$8,$C$4:$C$8=A33,"")</f>
        <v>0.95454545499999999</v>
      </c>
      <c r="E33" cm="1">
        <f t="array" ref="E33">_xlfn._xlws.FILTER($E$19:$E$24,$C$19:$C$24=C33,"")</f>
        <v>0.783870968</v>
      </c>
      <c r="F33" cm="1">
        <f t="array" ref="F33">_xlfn._xlws.FILTER($F$11:$F$16,$C$11:$C$16=$B33,"")</f>
        <v>9.5679011999999994E-2</v>
      </c>
      <c r="G33" cm="1">
        <f t="array" ref="G33">_xlfn._xlws.FILTER($G$19:$G$24,$C$19:$C$24=$C33,"")</f>
        <v>0.92181069999999998</v>
      </c>
      <c r="H33">
        <f t="shared" si="15"/>
        <v>148.93781330000002</v>
      </c>
      <c r="I33" cm="1">
        <f t="array" ref="I33">_xlfn._xlws.FILTER($I$4:$I$8,$C$4:$C$8=$A33,"")</f>
        <v>356.55555559999999</v>
      </c>
      <c r="J33">
        <f t="shared" si="23"/>
        <v>32.258710437058824</v>
      </c>
      <c r="K33">
        <f t="shared" si="24"/>
        <v>59.030263278235282</v>
      </c>
      <c r="L33" cm="1">
        <f t="array" ref="L33">_xlfn._xlws.FILTER($L$11:$L$16,$C$11:$C$16=$B33,"")</f>
        <v>88.903225809999995</v>
      </c>
      <c r="M33">
        <f t="shared" si="25"/>
        <v>53.750814631176468</v>
      </c>
      <c r="N33">
        <f t="shared" si="16"/>
        <v>0.6</v>
      </c>
      <c r="O33">
        <f t="shared" si="26"/>
        <v>0.73174357247576816</v>
      </c>
      <c r="P33">
        <f t="shared" si="17"/>
        <v>250.13169168255683</v>
      </c>
      <c r="Q33" s="7">
        <f t="shared" si="27"/>
        <v>6.2067534810975385E-2</v>
      </c>
      <c r="R33">
        <f t="shared" si="18"/>
        <v>0</v>
      </c>
      <c r="S33">
        <f t="shared" si="19"/>
        <v>0</v>
      </c>
      <c r="T33">
        <f t="shared" si="20"/>
        <v>0</v>
      </c>
      <c r="U33">
        <f t="shared" si="28"/>
        <v>0</v>
      </c>
      <c r="X33" s="13" cm="1">
        <f t="array" ref="X33">_xlfn._xlws.FILTER($H$4:$H$8,$C$4:$C$8=$A33,"")</f>
        <v>154.52976190000001</v>
      </c>
      <c r="Y33" s="13" cm="1">
        <f t="array" ref="Y33">_xlfn._xlws.FILTER($H$11:$H$16,$C$11:$C$16=$B33,"")</f>
        <v>143.34586469999999</v>
      </c>
      <c r="Z33" s="13">
        <f t="shared" si="21"/>
        <v>-235.77227980451144</v>
      </c>
      <c r="AA33" s="13">
        <f t="shared" si="22"/>
        <v>-0.94259259279999996</v>
      </c>
    </row>
    <row r="34" spans="1:27" x14ac:dyDescent="0.2">
      <c r="A34" s="27">
        <v>0.6</v>
      </c>
      <c r="B34" s="27">
        <v>0.25</v>
      </c>
      <c r="C34" s="27">
        <v>0.8</v>
      </c>
      <c r="D34" cm="1">
        <f t="array" ref="D34">_xlfn._xlws.FILTER($D$4:$D$8,$C$4:$C$8=A34,"")</f>
        <v>0.95454545499999999</v>
      </c>
      <c r="E34" cm="1">
        <f t="array" ref="E34">_xlfn._xlws.FILTER($E$19:$E$24,$C$19:$C$24=C34,"")</f>
        <v>0.71028037399999999</v>
      </c>
      <c r="F34" cm="1">
        <f t="array" ref="F34">_xlfn._xlws.FILTER($F$11:$F$16,$C$11:$C$16=$B34,"")</f>
        <v>9.5679011999999994E-2</v>
      </c>
      <c r="G34" cm="1">
        <f t="array" ref="G34">_xlfn._xlws.FILTER($G$19:$G$24,$C$19:$C$24=$C34,"")</f>
        <v>0.95614035100000005</v>
      </c>
      <c r="H34">
        <f t="shared" si="15"/>
        <v>148.93781330000002</v>
      </c>
      <c r="I34" cm="1">
        <f t="array" ref="I34">_xlfn._xlws.FILTER($I$4:$I$8,$C$4:$C$8=$A34,"")</f>
        <v>356.55555559999999</v>
      </c>
      <c r="J34">
        <f t="shared" si="23"/>
        <v>32.258710437058824</v>
      </c>
      <c r="K34">
        <f t="shared" si="24"/>
        <v>59.030263278235282</v>
      </c>
      <c r="L34" cm="1">
        <f t="array" ref="L34">_xlfn._xlws.FILTER($L$11:$L$16,$C$11:$C$16=$B34,"")</f>
        <v>88.903225809999995</v>
      </c>
      <c r="M34">
        <f t="shared" si="25"/>
        <v>53.750814631176468</v>
      </c>
      <c r="N34">
        <f t="shared" si="16"/>
        <v>0.6</v>
      </c>
      <c r="O34">
        <f t="shared" si="26"/>
        <v>0.68773963350605516</v>
      </c>
      <c r="P34">
        <f t="shared" si="17"/>
        <v>246.12597756903841</v>
      </c>
      <c r="Q34" s="7">
        <f t="shared" si="27"/>
        <v>3.1547689517983937E-2</v>
      </c>
      <c r="R34">
        <f t="shared" si="18"/>
        <v>0</v>
      </c>
      <c r="S34">
        <f t="shared" si="19"/>
        <v>0</v>
      </c>
      <c r="T34">
        <f t="shared" si="20"/>
        <v>0</v>
      </c>
      <c r="U34">
        <f t="shared" si="28"/>
        <v>0</v>
      </c>
      <c r="X34" s="13" cm="1">
        <f t="array" ref="X34">_xlfn._xlws.FILTER($H$4:$H$8,$C$4:$C$8=$A34,"")</f>
        <v>154.52976190000001</v>
      </c>
      <c r="Y34" s="13" cm="1">
        <f t="array" ref="Y34">_xlfn._xlws.FILTER($H$11:$H$16,$C$11:$C$16=$B34,"")</f>
        <v>143.34586469999999</v>
      </c>
      <c r="Z34" s="13">
        <f t="shared" si="21"/>
        <v>-231.99652335223456</v>
      </c>
      <c r="AA34" s="13">
        <f t="shared" si="22"/>
        <v>-0.94259259279999996</v>
      </c>
    </row>
    <row r="35" spans="1:27" x14ac:dyDescent="0.2">
      <c r="A35" s="27">
        <v>0.6</v>
      </c>
      <c r="B35" s="27">
        <v>0.25</v>
      </c>
      <c r="C35" s="27">
        <v>0.9</v>
      </c>
      <c r="D35" cm="1">
        <f t="array" ref="D35">_xlfn._xlws.FILTER($D$4:$D$8,$C$4:$C$8=A35,"")</f>
        <v>0.95454545499999999</v>
      </c>
      <c r="E35" cm="1">
        <f t="array" ref="E35">_xlfn._xlws.FILTER($E$19:$E$24,$C$19:$C$24=C35,"")</f>
        <v>0.56271186399999995</v>
      </c>
      <c r="F35" cm="1">
        <f t="array" ref="F35">_xlfn._xlws.FILTER($F$11:$F$16,$C$11:$C$16=$B35,"")</f>
        <v>9.5679011999999994E-2</v>
      </c>
      <c r="G35" cm="1">
        <f t="array" ref="G35">_xlfn._xlws.FILTER($G$19:$G$24,$C$19:$C$24=$C35,"")</f>
        <v>0.93975903599999999</v>
      </c>
      <c r="H35">
        <f t="shared" si="15"/>
        <v>148.93781330000002</v>
      </c>
      <c r="I35" cm="1">
        <f t="array" ref="I35">_xlfn._xlws.FILTER($I$4:$I$8,$C$4:$C$8=$A35,"")</f>
        <v>356.55555559999999</v>
      </c>
      <c r="J35">
        <f t="shared" si="23"/>
        <v>32.258710437058824</v>
      </c>
      <c r="K35">
        <f t="shared" si="24"/>
        <v>59.030263278235282</v>
      </c>
      <c r="L35" cm="1">
        <f t="array" ref="L35">_xlfn._xlws.FILTER($L$11:$L$16,$C$11:$C$16=$B35,"")</f>
        <v>88.903225809999995</v>
      </c>
      <c r="M35">
        <f t="shared" si="25"/>
        <v>53.750814631176468</v>
      </c>
      <c r="N35">
        <f t="shared" si="16"/>
        <v>0.6</v>
      </c>
      <c r="O35">
        <f t="shared" si="26"/>
        <v>0.53551935693787844</v>
      </c>
      <c r="P35">
        <f t="shared" si="17"/>
        <v>238.09346646825995</v>
      </c>
      <c r="Q35" s="7">
        <f t="shared" si="27"/>
        <v>3.4328163993943124E-2</v>
      </c>
      <c r="R35">
        <f t="shared" si="18"/>
        <v>0</v>
      </c>
      <c r="S35">
        <f t="shared" si="19"/>
        <v>0</v>
      </c>
      <c r="T35">
        <f t="shared" si="20"/>
        <v>0</v>
      </c>
      <c r="U35">
        <f t="shared" si="28"/>
        <v>0</v>
      </c>
      <c r="X35" s="13" cm="1">
        <f t="array" ref="X35">_xlfn._xlws.FILTER($H$4:$H$8,$C$4:$C$8=$A35,"")</f>
        <v>154.52976190000001</v>
      </c>
      <c r="Y35" s="13" cm="1">
        <f t="array" ref="Y35">_xlfn._xlws.FILTER($H$11:$H$16,$C$11:$C$16=$B35,"")</f>
        <v>143.34586469999999</v>
      </c>
      <c r="Z35" s="13">
        <f t="shared" si="21"/>
        <v>-224.42513788705699</v>
      </c>
      <c r="AA35" s="13">
        <f t="shared" si="22"/>
        <v>-0.94259259279999996</v>
      </c>
    </row>
    <row r="36" spans="1:27" x14ac:dyDescent="0.2">
      <c r="A36" s="27">
        <v>0.6</v>
      </c>
      <c r="B36" s="27">
        <v>0.25</v>
      </c>
      <c r="C36" s="28">
        <v>1</v>
      </c>
      <c r="D36" cm="1">
        <f t="array" ref="D36">_xlfn._xlws.FILTER($D$4:$D$8,$C$4:$C$8=A36,"")</f>
        <v>0.95454545499999999</v>
      </c>
      <c r="E36" cm="1">
        <f t="array" ref="E36">_xlfn._xlws.FILTER($E$19:$E$24,$C$19:$C$24=C36,"")</f>
        <v>0.41896024500000001</v>
      </c>
      <c r="F36" cm="1">
        <f t="array" ref="F36">_xlfn._xlws.FILTER($F$11:$F$16,$C$11:$C$16=$B36,"")</f>
        <v>9.5679011999999994E-2</v>
      </c>
      <c r="G36" cm="1">
        <f t="array" ref="G36">_xlfn._xlws.FILTER($G$19:$G$24,$C$19:$C$24=$C36,"")</f>
        <v>0.97080292000000001</v>
      </c>
      <c r="H36">
        <f t="shared" si="15"/>
        <v>148.93781330000002</v>
      </c>
      <c r="I36" cm="1">
        <f t="array" ref="I36">_xlfn._xlws.FILTER($I$4:$I$8,$C$4:$C$8=$A36,"")</f>
        <v>356.55555559999999</v>
      </c>
      <c r="J36">
        <f t="shared" si="23"/>
        <v>32.258710437058824</v>
      </c>
      <c r="K36">
        <f t="shared" si="24"/>
        <v>59.030263278235282</v>
      </c>
      <c r="L36" cm="1">
        <f t="array" ref="L36">_xlfn._xlws.FILTER($L$11:$L$16,$C$11:$C$16=$B36,"")</f>
        <v>88.903225809999995</v>
      </c>
      <c r="M36">
        <f t="shared" si="25"/>
        <v>53.750814631176468</v>
      </c>
      <c r="N36">
        <f t="shared" si="16"/>
        <v>0.6</v>
      </c>
      <c r="O36">
        <f t="shared" si="26"/>
        <v>0.41188547815876808</v>
      </c>
      <c r="P36">
        <f t="shared" si="17"/>
        <v>230.26871798111742</v>
      </c>
      <c r="Q36" s="7">
        <f t="shared" si="27"/>
        <v>1.2387533050106399E-2</v>
      </c>
      <c r="R36">
        <f t="shared" si="18"/>
        <v>1</v>
      </c>
      <c r="S36">
        <f t="shared" si="19"/>
        <v>0</v>
      </c>
      <c r="T36">
        <f t="shared" si="20"/>
        <v>0</v>
      </c>
      <c r="U36">
        <f t="shared" si="28"/>
        <v>1</v>
      </c>
      <c r="X36" s="13" cm="1">
        <f t="array" ref="X36">_xlfn._xlws.FILTER($H$4:$H$8,$C$4:$C$8=$A36,"")</f>
        <v>154.52976190000001</v>
      </c>
      <c r="Y36" s="13" cm="1">
        <f t="array" ref="Y36">_xlfn._xlws.FILTER($H$11:$H$16,$C$11:$C$16=$B36,"")</f>
        <v>143.34586469999999</v>
      </c>
      <c r="Z36" s="13">
        <f t="shared" si="21"/>
        <v>-217.04958792255343</v>
      </c>
      <c r="AA36" s="13">
        <f t="shared" si="22"/>
        <v>-0.94259259279999996</v>
      </c>
    </row>
    <row r="37" spans="1:27" x14ac:dyDescent="0.2">
      <c r="A37" s="27">
        <v>0.6</v>
      </c>
      <c r="B37" s="27">
        <v>0.3</v>
      </c>
      <c r="C37" s="26">
        <v>0.5</v>
      </c>
      <c r="D37" cm="1">
        <f t="array" ref="D37">_xlfn._xlws.FILTER($D$4:$D$8,$C$4:$C$8=A37,"")</f>
        <v>0.95454545499999999</v>
      </c>
      <c r="E37" cm="1">
        <f t="array" ref="E37">_xlfn._xlws.FILTER($E$19:$E$24,$C$19:$C$24=C37,"")</f>
        <v>0.79204892999999998</v>
      </c>
      <c r="F37" cm="1">
        <f t="array" ref="F37">_xlfn._xlws.FILTER($F$11:$F$16,$C$11:$C$16=$B37,"")</f>
        <v>0.10370370399999999</v>
      </c>
      <c r="G37" cm="1">
        <f t="array" ref="G37">_xlfn._xlws.FILTER($G$19:$G$24,$C$19:$C$24=$C37,"")</f>
        <v>8.8803089000000002E-2</v>
      </c>
      <c r="H37">
        <f t="shared" si="15"/>
        <v>148.18180405000001</v>
      </c>
      <c r="I37" cm="1">
        <f t="array" ref="I37">_xlfn._xlws.FILTER($I$4:$I$8,$C$4:$C$8=$A37,"")</f>
        <v>356.55555559999999</v>
      </c>
      <c r="J37">
        <f t="shared" si="23"/>
        <v>32.258710437058824</v>
      </c>
      <c r="K37">
        <f t="shared" si="24"/>
        <v>59.030263278235282</v>
      </c>
      <c r="L37" cm="1">
        <f t="array" ref="L37">_xlfn._xlws.FILTER($L$11:$L$16,$C$11:$C$16=$B37,"")</f>
        <v>68.52380952</v>
      </c>
      <c r="M37">
        <f t="shared" si="25"/>
        <v>53.750814631176468</v>
      </c>
      <c r="N37">
        <f t="shared" si="16"/>
        <v>0.6</v>
      </c>
      <c r="O37">
        <f t="shared" si="26"/>
        <v>7.159402211129226E-2</v>
      </c>
      <c r="P37">
        <f t="shared" si="17"/>
        <v>250.37428684456478</v>
      </c>
      <c r="Q37" s="7">
        <f t="shared" si="27"/>
        <v>0.73461692074557439</v>
      </c>
      <c r="R37">
        <f t="shared" si="18"/>
        <v>1</v>
      </c>
      <c r="S37">
        <f t="shared" si="19"/>
        <v>0</v>
      </c>
      <c r="T37">
        <f t="shared" si="20"/>
        <v>1</v>
      </c>
      <c r="U37">
        <f t="shared" si="28"/>
        <v>1</v>
      </c>
      <c r="X37" s="13" cm="1">
        <f t="array" ref="X37">_xlfn._xlws.FILTER($H$4:$H$8,$C$4:$C$8=$A37,"")</f>
        <v>154.52976190000001</v>
      </c>
      <c r="Y37" s="13" cm="1">
        <f t="array" ref="Y37">_xlfn._xlws.FILTER($H$11:$H$16,$C$11:$C$16=$B37,"")</f>
        <v>141.83384620000001</v>
      </c>
      <c r="Z37" s="13">
        <f t="shared" si="21"/>
        <v>-234.79544228528087</v>
      </c>
      <c r="AA37" s="13">
        <f t="shared" si="22"/>
        <v>-0.93777777760000003</v>
      </c>
    </row>
    <row r="38" spans="1:27" x14ac:dyDescent="0.2">
      <c r="A38" s="27">
        <v>0.6</v>
      </c>
      <c r="B38" s="27">
        <v>0.3</v>
      </c>
      <c r="C38" s="27">
        <v>0.6</v>
      </c>
      <c r="D38" cm="1">
        <f t="array" ref="D38">_xlfn._xlws.FILTER($D$4:$D$8,$C$4:$C$8=A38,"")</f>
        <v>0.95454545499999999</v>
      </c>
      <c r="E38" cm="1">
        <f t="array" ref="E38">_xlfn._xlws.FILTER($E$19:$E$24,$C$19:$C$24=C38,"")</f>
        <v>0.70958083800000005</v>
      </c>
      <c r="F38" cm="1">
        <f t="array" ref="F38">_xlfn._xlws.FILTER($F$11:$F$16,$C$11:$C$16=$B38,"")</f>
        <v>0.10370370399999999</v>
      </c>
      <c r="G38" cm="1">
        <f t="array" ref="G38">_xlfn._xlws.FILTER($G$19:$G$24,$C$19:$C$24=$C38,"")</f>
        <v>0.94092827000000001</v>
      </c>
      <c r="H38">
        <f t="shared" si="15"/>
        <v>148.18180405000001</v>
      </c>
      <c r="I38" cm="1">
        <f t="array" ref="I38">_xlfn._xlws.FILTER($I$4:$I$8,$C$4:$C$8=$A38,"")</f>
        <v>356.55555559999999</v>
      </c>
      <c r="J38">
        <f t="shared" si="23"/>
        <v>32.258710437058824</v>
      </c>
      <c r="K38">
        <f t="shared" si="24"/>
        <v>59.030263278235282</v>
      </c>
      <c r="L38" cm="1">
        <f t="array" ref="L38">_xlfn._xlws.FILTER($L$11:$L$16,$C$11:$C$16=$B38,"")</f>
        <v>68.52380952</v>
      </c>
      <c r="M38">
        <f t="shared" si="25"/>
        <v>53.750814631176468</v>
      </c>
      <c r="N38">
        <f t="shared" si="16"/>
        <v>0.6</v>
      </c>
      <c r="O38">
        <f t="shared" si="26"/>
        <v>0.67960266466684882</v>
      </c>
      <c r="P38">
        <f t="shared" si="17"/>
        <v>245.86230156135355</v>
      </c>
      <c r="Q38" s="7">
        <f t="shared" si="27"/>
        <v>4.2665638172908367E-2</v>
      </c>
      <c r="R38">
        <f t="shared" si="18"/>
        <v>0</v>
      </c>
      <c r="S38">
        <f t="shared" si="19"/>
        <v>0</v>
      </c>
      <c r="T38">
        <f t="shared" si="20"/>
        <v>0</v>
      </c>
      <c r="U38">
        <f t="shared" si="28"/>
        <v>0</v>
      </c>
      <c r="X38" s="13" cm="1">
        <f t="array" ref="X38">_xlfn._xlws.FILTER($H$4:$H$8,$C$4:$C$8=$A38,"")</f>
        <v>154.52976190000001</v>
      </c>
      <c r="Y38" s="13" cm="1">
        <f t="array" ref="Y38">_xlfn._xlws.FILTER($H$11:$H$16,$C$11:$C$16=$B38,"")</f>
        <v>141.83384620000001</v>
      </c>
      <c r="Z38" s="13">
        <f t="shared" si="21"/>
        <v>-230.56420275382715</v>
      </c>
      <c r="AA38" s="13">
        <f t="shared" si="22"/>
        <v>-0.93777777760000003</v>
      </c>
    </row>
    <row r="39" spans="1:27" x14ac:dyDescent="0.2">
      <c r="A39" s="27">
        <v>0.6</v>
      </c>
      <c r="B39" s="27">
        <v>0.3</v>
      </c>
      <c r="C39" s="27">
        <v>0.7</v>
      </c>
      <c r="D39" cm="1">
        <f t="array" ref="D39">_xlfn._xlws.FILTER($D$4:$D$8,$C$4:$C$8=A39,"")</f>
        <v>0.95454545499999999</v>
      </c>
      <c r="E39" cm="1">
        <f t="array" ref="E39">_xlfn._xlws.FILTER($E$19:$E$24,$C$19:$C$24=C39,"")</f>
        <v>0.783870968</v>
      </c>
      <c r="F39" cm="1">
        <f t="array" ref="F39">_xlfn._xlws.FILTER($F$11:$F$16,$C$11:$C$16=$B39,"")</f>
        <v>0.10370370399999999</v>
      </c>
      <c r="G39" cm="1">
        <f t="array" ref="G39">_xlfn._xlws.FILTER($G$19:$G$24,$C$19:$C$24=$C39,"")</f>
        <v>0.92181069999999998</v>
      </c>
      <c r="H39">
        <f t="shared" si="15"/>
        <v>148.18180405000001</v>
      </c>
      <c r="I39" cm="1">
        <f t="array" ref="I39">_xlfn._xlws.FILTER($I$4:$I$8,$C$4:$C$8=$A39,"")</f>
        <v>356.55555559999999</v>
      </c>
      <c r="J39">
        <f t="shared" si="23"/>
        <v>32.258710437058824</v>
      </c>
      <c r="K39">
        <f t="shared" si="24"/>
        <v>59.030263278235282</v>
      </c>
      <c r="L39" cm="1">
        <f t="array" ref="L39">_xlfn._xlws.FILTER($L$11:$L$16,$C$11:$C$16=$B39,"")</f>
        <v>68.52380952</v>
      </c>
      <c r="M39">
        <f t="shared" si="25"/>
        <v>53.750814631176468</v>
      </c>
      <c r="N39">
        <f t="shared" si="16"/>
        <v>0.6</v>
      </c>
      <c r="O39">
        <f t="shared" si="26"/>
        <v>0.73550055004488402</v>
      </c>
      <c r="P39">
        <f t="shared" si="17"/>
        <v>249.9268550767647</v>
      </c>
      <c r="Q39" s="7">
        <f t="shared" si="27"/>
        <v>6.2386207013679126E-2</v>
      </c>
      <c r="R39">
        <f t="shared" si="18"/>
        <v>0</v>
      </c>
      <c r="S39">
        <f t="shared" si="19"/>
        <v>0</v>
      </c>
      <c r="T39">
        <f t="shared" si="20"/>
        <v>0</v>
      </c>
      <c r="U39">
        <f t="shared" si="28"/>
        <v>0</v>
      </c>
      <c r="X39" s="13" cm="1">
        <f t="array" ref="X39">_xlfn._xlws.FILTER($H$4:$H$8,$C$4:$C$8=$A39,"")</f>
        <v>154.52976190000001</v>
      </c>
      <c r="Y39" s="13" cm="1">
        <f t="array" ref="Y39">_xlfn._xlws.FILTER($H$11:$H$16,$C$11:$C$16=$B39,"")</f>
        <v>141.83384620000001</v>
      </c>
      <c r="Z39" s="13">
        <f t="shared" si="21"/>
        <v>-234.37585071644568</v>
      </c>
      <c r="AA39" s="13">
        <f t="shared" si="22"/>
        <v>-0.93777777760000003</v>
      </c>
    </row>
    <row r="40" spans="1:27" x14ac:dyDescent="0.2">
      <c r="A40" s="27">
        <v>0.6</v>
      </c>
      <c r="B40" s="27">
        <v>0.3</v>
      </c>
      <c r="C40" s="27">
        <v>0.8</v>
      </c>
      <c r="D40" cm="1">
        <f t="array" ref="D40">_xlfn._xlws.FILTER($D$4:$D$8,$C$4:$C$8=A40,"")</f>
        <v>0.95454545499999999</v>
      </c>
      <c r="E40" cm="1">
        <f t="array" ref="E40">_xlfn._xlws.FILTER($E$19:$E$24,$C$19:$C$24=C40,"")</f>
        <v>0.71028037399999999</v>
      </c>
      <c r="F40" cm="1">
        <f t="array" ref="F40">_xlfn._xlws.FILTER($F$11:$F$16,$C$11:$C$16=$B40,"")</f>
        <v>0.10370370399999999</v>
      </c>
      <c r="G40" cm="1">
        <f t="array" ref="G40">_xlfn._xlws.FILTER($G$19:$G$24,$C$19:$C$24=$C40,"")</f>
        <v>0.95614035100000005</v>
      </c>
      <c r="H40">
        <f t="shared" si="15"/>
        <v>148.18180405000001</v>
      </c>
      <c r="I40" cm="1">
        <f t="array" ref="I40">_xlfn._xlws.FILTER($I$4:$I$8,$C$4:$C$8=$A40,"")</f>
        <v>356.55555559999999</v>
      </c>
      <c r="J40">
        <f t="shared" si="23"/>
        <v>32.258710437058824</v>
      </c>
      <c r="K40">
        <f t="shared" si="24"/>
        <v>59.030263278235282</v>
      </c>
      <c r="L40" cm="1">
        <f t="array" ref="L40">_xlfn._xlws.FILTER($L$11:$L$16,$C$11:$C$16=$B40,"")</f>
        <v>68.52380952</v>
      </c>
      <c r="M40">
        <f t="shared" si="25"/>
        <v>53.750814631176468</v>
      </c>
      <c r="N40">
        <f t="shared" si="16"/>
        <v>0.6</v>
      </c>
      <c r="O40">
        <f t="shared" si="26"/>
        <v>0.69127068246044809</v>
      </c>
      <c r="P40">
        <f t="shared" si="17"/>
        <v>245.90057449892888</v>
      </c>
      <c r="Q40" s="7">
        <f t="shared" si="27"/>
        <v>3.1709664240188173E-2</v>
      </c>
      <c r="R40">
        <f t="shared" si="18"/>
        <v>0</v>
      </c>
      <c r="S40">
        <f t="shared" si="19"/>
        <v>0</v>
      </c>
      <c r="T40">
        <f t="shared" si="20"/>
        <v>0</v>
      </c>
      <c r="U40">
        <f t="shared" si="28"/>
        <v>0</v>
      </c>
      <c r="X40" s="13" cm="1">
        <f t="array" ref="X40">_xlfn._xlws.FILTER($H$4:$H$8,$C$4:$C$8=$A40,"")</f>
        <v>154.52976190000001</v>
      </c>
      <c r="Y40" s="13" cm="1">
        <f t="array" ref="Y40">_xlfn._xlws.FILTER($H$11:$H$16,$C$11:$C$16=$B40,"")</f>
        <v>141.83384620000001</v>
      </c>
      <c r="Z40" s="13">
        <f t="shared" si="21"/>
        <v>-230.60009426416877</v>
      </c>
      <c r="AA40" s="13">
        <f t="shared" si="22"/>
        <v>-0.93777777760000003</v>
      </c>
    </row>
    <row r="41" spans="1:27" x14ac:dyDescent="0.2">
      <c r="A41" s="27">
        <v>0.6</v>
      </c>
      <c r="B41" s="27">
        <v>0.3</v>
      </c>
      <c r="C41" s="27">
        <v>0.9</v>
      </c>
      <c r="D41" cm="1">
        <f t="array" ref="D41">_xlfn._xlws.FILTER($D$4:$D$8,$C$4:$C$8=A41,"")</f>
        <v>0.95454545499999999</v>
      </c>
      <c r="E41" cm="1">
        <f t="array" ref="E41">_xlfn._xlws.FILTER($E$19:$E$24,$C$19:$C$24=C41,"")</f>
        <v>0.56271186399999995</v>
      </c>
      <c r="F41" cm="1">
        <f t="array" ref="F41">_xlfn._xlws.FILTER($F$11:$F$16,$C$11:$C$16=$B41,"")</f>
        <v>0.10370370399999999</v>
      </c>
      <c r="G41" cm="1">
        <f t="array" ref="G41">_xlfn._xlws.FILTER($G$19:$G$24,$C$19:$C$24=$C41,"")</f>
        <v>0.93975903599999999</v>
      </c>
      <c r="H41">
        <f t="shared" si="15"/>
        <v>148.18180405000001</v>
      </c>
      <c r="I41" cm="1">
        <f t="array" ref="I41">_xlfn._xlws.FILTER($I$4:$I$8,$C$4:$C$8=$A41,"")</f>
        <v>356.55555559999999</v>
      </c>
      <c r="J41">
        <f t="shared" si="23"/>
        <v>32.258710437058824</v>
      </c>
      <c r="K41">
        <f t="shared" si="24"/>
        <v>59.030263278235282</v>
      </c>
      <c r="L41" cm="1">
        <f t="array" ref="L41">_xlfn._xlws.FILTER($L$11:$L$16,$C$11:$C$16=$B41,"")</f>
        <v>68.52380952</v>
      </c>
      <c r="M41">
        <f t="shared" si="25"/>
        <v>53.750814631176468</v>
      </c>
      <c r="N41">
        <f t="shared" si="16"/>
        <v>0.6</v>
      </c>
      <c r="O41">
        <f t="shared" si="26"/>
        <v>0.53826886412526087</v>
      </c>
      <c r="P41">
        <f t="shared" si="17"/>
        <v>237.82682222410475</v>
      </c>
      <c r="Q41" s="7">
        <f t="shared" si="27"/>
        <v>3.4504414455122881E-2</v>
      </c>
      <c r="R41">
        <f t="shared" si="18"/>
        <v>0</v>
      </c>
      <c r="S41">
        <f t="shared" si="19"/>
        <v>0</v>
      </c>
      <c r="T41">
        <f t="shared" si="20"/>
        <v>0</v>
      </c>
      <c r="U41">
        <f t="shared" si="28"/>
        <v>0</v>
      </c>
      <c r="X41" s="13" cm="1">
        <f t="array" ref="X41">_xlfn._xlws.FILTER($H$4:$H$8,$C$4:$C$8=$A41,"")</f>
        <v>154.52976190000001</v>
      </c>
      <c r="Y41" s="13" cm="1">
        <f t="array" ref="Y41">_xlfn._xlws.FILTER($H$11:$H$16,$C$11:$C$16=$B41,"")</f>
        <v>141.83384620000001</v>
      </c>
      <c r="Z41" s="13">
        <f t="shared" si="21"/>
        <v>-223.02870879899123</v>
      </c>
      <c r="AA41" s="13">
        <f t="shared" si="22"/>
        <v>-0.93777777760000003</v>
      </c>
    </row>
    <row r="42" spans="1:27" x14ac:dyDescent="0.2">
      <c r="A42" s="27">
        <v>0.6</v>
      </c>
      <c r="B42" s="27">
        <v>0.3</v>
      </c>
      <c r="C42" s="28">
        <v>1</v>
      </c>
      <c r="D42" cm="1">
        <f t="array" ref="D42">_xlfn._xlws.FILTER($D$4:$D$8,$C$4:$C$8=A42,"")</f>
        <v>0.95454545499999999</v>
      </c>
      <c r="E42" cm="1">
        <f t="array" ref="E42">_xlfn._xlws.FILTER($E$19:$E$24,$C$19:$C$24=C42,"")</f>
        <v>0.41896024500000001</v>
      </c>
      <c r="F42" cm="1">
        <f t="array" ref="F42">_xlfn._xlws.FILTER($F$11:$F$16,$C$11:$C$16=$B42,"")</f>
        <v>0.10370370399999999</v>
      </c>
      <c r="G42" cm="1">
        <f t="array" ref="G42">_xlfn._xlws.FILTER($G$19:$G$24,$C$19:$C$24=$C42,"")</f>
        <v>0.97080292000000001</v>
      </c>
      <c r="H42">
        <f t="shared" si="15"/>
        <v>148.18180405000001</v>
      </c>
      <c r="I42" cm="1">
        <f t="array" ref="I42">_xlfn._xlws.FILTER($I$4:$I$8,$C$4:$C$8=$A42,"")</f>
        <v>356.55555559999999</v>
      </c>
      <c r="J42">
        <f t="shared" si="23"/>
        <v>32.258710437058824</v>
      </c>
      <c r="K42">
        <f t="shared" si="24"/>
        <v>59.030263278235282</v>
      </c>
      <c r="L42" cm="1">
        <f t="array" ref="L42">_xlfn._xlws.FILTER($L$11:$L$16,$C$11:$C$16=$B42,"")</f>
        <v>68.52380952</v>
      </c>
      <c r="M42">
        <f t="shared" si="25"/>
        <v>53.750814631176468</v>
      </c>
      <c r="N42">
        <f t="shared" si="16"/>
        <v>0.6</v>
      </c>
      <c r="O42">
        <f t="shared" si="26"/>
        <v>0.41400021419567168</v>
      </c>
      <c r="P42">
        <f t="shared" si="17"/>
        <v>229.96189927468342</v>
      </c>
      <c r="Q42" s="7">
        <f t="shared" si="27"/>
        <v>1.245113413326791E-2</v>
      </c>
      <c r="R42">
        <f t="shared" si="18"/>
        <v>1</v>
      </c>
      <c r="S42">
        <f t="shared" si="19"/>
        <v>0</v>
      </c>
      <c r="T42">
        <f t="shared" si="20"/>
        <v>0</v>
      </c>
      <c r="U42">
        <f t="shared" si="28"/>
        <v>1</v>
      </c>
      <c r="X42" s="13" cm="1">
        <f t="array" ref="X42">_xlfn._xlws.FILTER($H$4:$H$8,$C$4:$C$8=$A42,"")</f>
        <v>154.52976190000001</v>
      </c>
      <c r="Y42" s="13" cm="1">
        <f t="array" ref="Y42">_xlfn._xlws.FILTER($H$11:$H$16,$C$11:$C$16=$B42,"")</f>
        <v>141.83384620000001</v>
      </c>
      <c r="Z42" s="13">
        <f t="shared" si="21"/>
        <v>-215.65315883448767</v>
      </c>
      <c r="AA42" s="13">
        <f t="shared" si="22"/>
        <v>-0.93777777760000003</v>
      </c>
    </row>
    <row r="43" spans="1:27" x14ac:dyDescent="0.2">
      <c r="A43" s="27">
        <v>0.6</v>
      </c>
      <c r="B43" s="27">
        <v>0.35</v>
      </c>
      <c r="C43" s="26">
        <v>0.5</v>
      </c>
      <c r="D43" cm="1">
        <f t="array" ref="D43">_xlfn._xlws.FILTER($D$4:$D$8,$C$4:$C$8=A43,"")</f>
        <v>0.95454545499999999</v>
      </c>
      <c r="E43" cm="1">
        <f t="array" ref="E43">_xlfn._xlws.FILTER($E$19:$E$24,$C$19:$C$24=C43,"")</f>
        <v>0.79204892999999998</v>
      </c>
      <c r="F43" cm="1">
        <f t="array" ref="F43">_xlfn._xlws.FILTER($F$11:$F$16,$C$11:$C$16=$B43,"")</f>
        <v>0.122715405</v>
      </c>
      <c r="G43" cm="1">
        <f t="array" ref="G43">_xlfn._xlws.FILTER($G$19:$G$24,$C$19:$C$24=$C43,"")</f>
        <v>8.8803089000000002E-2</v>
      </c>
      <c r="H43">
        <f t="shared" si="15"/>
        <v>143.03029190000001</v>
      </c>
      <c r="I43" cm="1">
        <f t="array" ref="I43">_xlfn._xlws.FILTER($I$4:$I$8,$C$4:$C$8=$A43,"")</f>
        <v>356.55555559999999</v>
      </c>
      <c r="J43">
        <f t="shared" si="23"/>
        <v>32.258710437058824</v>
      </c>
      <c r="K43">
        <f t="shared" si="24"/>
        <v>59.030263278235282</v>
      </c>
      <c r="L43" cm="1">
        <f t="array" ref="L43">_xlfn._xlws.FILTER($L$11:$L$16,$C$11:$C$16=$B43,"")</f>
        <v>63.93617021</v>
      </c>
      <c r="M43">
        <f t="shared" si="25"/>
        <v>53.750814631176468</v>
      </c>
      <c r="N43">
        <f t="shared" si="16"/>
        <v>0.6</v>
      </c>
      <c r="O43">
        <f t="shared" si="26"/>
        <v>7.2475607026283653E-2</v>
      </c>
      <c r="P43">
        <f t="shared" si="17"/>
        <v>248.93137391657973</v>
      </c>
      <c r="Q43" s="7">
        <f t="shared" si="27"/>
        <v>0.74366274854695147</v>
      </c>
      <c r="R43">
        <f t="shared" si="18"/>
        <v>1</v>
      </c>
      <c r="S43">
        <f t="shared" si="19"/>
        <v>0</v>
      </c>
      <c r="T43">
        <f t="shared" si="20"/>
        <v>1</v>
      </c>
      <c r="U43">
        <f t="shared" si="28"/>
        <v>1</v>
      </c>
      <c r="X43" s="13" cm="1">
        <f t="array" ref="X43">_xlfn._xlws.FILTER($H$4:$H$8,$C$4:$C$8=$A43,"")</f>
        <v>154.52976190000001</v>
      </c>
      <c r="Y43" s="13" cm="1">
        <f t="array" ref="Y43">_xlfn._xlws.FILTER($H$11:$H$16,$C$11:$C$16=$B43,"")</f>
        <v>131.53082190000001</v>
      </c>
      <c r="Z43" s="13">
        <f t="shared" si="21"/>
        <v>-230.60274529615202</v>
      </c>
      <c r="AA43" s="13">
        <f t="shared" si="22"/>
        <v>-0.92637075700000004</v>
      </c>
    </row>
    <row r="44" spans="1:27" x14ac:dyDescent="0.2">
      <c r="A44" s="27">
        <v>0.6</v>
      </c>
      <c r="B44" s="27">
        <v>0.35</v>
      </c>
      <c r="C44" s="27">
        <v>0.6</v>
      </c>
      <c r="D44" cm="1">
        <f t="array" ref="D44">_xlfn._xlws.FILTER($D$4:$D$8,$C$4:$C$8=A44,"")</f>
        <v>0.95454545499999999</v>
      </c>
      <c r="E44" cm="1">
        <f t="array" ref="E44">_xlfn._xlws.FILTER($E$19:$E$24,$C$19:$C$24=C44,"")</f>
        <v>0.70958083800000005</v>
      </c>
      <c r="F44" cm="1">
        <f t="array" ref="F44">_xlfn._xlws.FILTER($F$11:$F$16,$C$11:$C$16=$B44,"")</f>
        <v>0.122715405</v>
      </c>
      <c r="G44" cm="1">
        <f t="array" ref="G44">_xlfn._xlws.FILTER($G$19:$G$24,$C$19:$C$24=$C44,"")</f>
        <v>0.94092827000000001</v>
      </c>
      <c r="H44">
        <f t="shared" si="15"/>
        <v>143.03029190000001</v>
      </c>
      <c r="I44" cm="1">
        <f t="array" ref="I44">_xlfn._xlws.FILTER($I$4:$I$8,$C$4:$C$8=$A44,"")</f>
        <v>356.55555559999999</v>
      </c>
      <c r="J44">
        <f t="shared" si="23"/>
        <v>32.258710437058824</v>
      </c>
      <c r="K44">
        <f t="shared" si="24"/>
        <v>59.030263278235282</v>
      </c>
      <c r="L44" cm="1">
        <f t="array" ref="L44">_xlfn._xlws.FILTER($L$11:$L$16,$C$11:$C$16=$B44,"")</f>
        <v>63.93617021</v>
      </c>
      <c r="M44">
        <f t="shared" si="25"/>
        <v>53.750814631176468</v>
      </c>
      <c r="N44">
        <f t="shared" si="16"/>
        <v>0.6</v>
      </c>
      <c r="O44">
        <f t="shared" si="26"/>
        <v>0.68797106526357632</v>
      </c>
      <c r="P44">
        <f t="shared" si="17"/>
        <v>244.36382955112893</v>
      </c>
      <c r="Q44" s="7">
        <f t="shared" si="27"/>
        <v>4.3191008614357339E-2</v>
      </c>
      <c r="R44">
        <f t="shared" si="18"/>
        <v>0</v>
      </c>
      <c r="S44">
        <f t="shared" si="19"/>
        <v>0</v>
      </c>
      <c r="T44">
        <f t="shared" si="20"/>
        <v>0</v>
      </c>
      <c r="U44">
        <f t="shared" si="28"/>
        <v>0</v>
      </c>
      <c r="X44" s="13" cm="1">
        <f t="array" ref="X44">_xlfn._xlws.FILTER($H$4:$H$8,$C$4:$C$8=$A44,"")</f>
        <v>154.52976190000001</v>
      </c>
      <c r="Y44" s="13" cm="1">
        <f t="array" ref="Y44">_xlfn._xlws.FILTER($H$11:$H$16,$C$11:$C$16=$B44,"")</f>
        <v>131.53082190000001</v>
      </c>
      <c r="Z44" s="13">
        <f t="shared" si="21"/>
        <v>-226.3715057646983</v>
      </c>
      <c r="AA44" s="13">
        <f t="shared" si="22"/>
        <v>-0.92637075700000004</v>
      </c>
    </row>
    <row r="45" spans="1:27" x14ac:dyDescent="0.2">
      <c r="A45" s="27">
        <v>0.6</v>
      </c>
      <c r="B45" s="27">
        <v>0.35</v>
      </c>
      <c r="C45" s="27">
        <v>0.7</v>
      </c>
      <c r="D45" cm="1">
        <f t="array" ref="D45">_xlfn._xlws.FILTER($D$4:$D$8,$C$4:$C$8=A45,"")</f>
        <v>0.95454545499999999</v>
      </c>
      <c r="E45" cm="1">
        <f t="array" ref="E45">_xlfn._xlws.FILTER($E$19:$E$24,$C$19:$C$24=C45,"")</f>
        <v>0.783870968</v>
      </c>
      <c r="F45" cm="1">
        <f t="array" ref="F45">_xlfn._xlws.FILTER($F$11:$F$16,$C$11:$C$16=$B45,"")</f>
        <v>0.122715405</v>
      </c>
      <c r="G45" cm="1">
        <f t="array" ref="G45">_xlfn._xlws.FILTER($G$19:$G$24,$C$19:$C$24=$C45,"")</f>
        <v>0.92181069999999998</v>
      </c>
      <c r="H45">
        <f t="shared" si="15"/>
        <v>143.03029190000001</v>
      </c>
      <c r="I45" cm="1">
        <f t="array" ref="I45">_xlfn._xlws.FILTER($I$4:$I$8,$C$4:$C$8=$A45,"")</f>
        <v>356.55555559999999</v>
      </c>
      <c r="J45">
        <f t="shared" si="23"/>
        <v>32.258710437058824</v>
      </c>
      <c r="K45">
        <f t="shared" si="24"/>
        <v>59.030263278235282</v>
      </c>
      <c r="L45" cm="1">
        <f t="array" ref="L45">_xlfn._xlws.FILTER($L$11:$L$16,$C$11:$C$16=$B45,"")</f>
        <v>63.93617021</v>
      </c>
      <c r="M45">
        <f t="shared" si="25"/>
        <v>53.750814631176468</v>
      </c>
      <c r="N45">
        <f t="shared" si="16"/>
        <v>0.6</v>
      </c>
      <c r="O45">
        <f t="shared" si="26"/>
        <v>0.74455725856280341</v>
      </c>
      <c r="P45">
        <f t="shared" si="17"/>
        <v>248.47843262318872</v>
      </c>
      <c r="Q45" s="7">
        <f t="shared" si="27"/>
        <v>6.3154409963937952E-2</v>
      </c>
      <c r="R45">
        <f t="shared" si="18"/>
        <v>0</v>
      </c>
      <c r="S45">
        <f t="shared" si="19"/>
        <v>0</v>
      </c>
      <c r="T45">
        <f t="shared" si="20"/>
        <v>0</v>
      </c>
      <c r="U45">
        <f t="shared" si="28"/>
        <v>0</v>
      </c>
      <c r="X45" s="13" cm="1">
        <f t="array" ref="X45">_xlfn._xlws.FILTER($H$4:$H$8,$C$4:$C$8=$A45,"")</f>
        <v>154.52976190000001</v>
      </c>
      <c r="Y45" s="13" cm="1">
        <f t="array" ref="Y45">_xlfn._xlws.FILTER($H$11:$H$16,$C$11:$C$16=$B45,"")</f>
        <v>131.53082190000001</v>
      </c>
      <c r="Z45" s="13">
        <f t="shared" si="21"/>
        <v>-230.18315372731684</v>
      </c>
      <c r="AA45" s="13">
        <f t="shared" si="22"/>
        <v>-0.92637075700000004</v>
      </c>
    </row>
    <row r="46" spans="1:27" x14ac:dyDescent="0.2">
      <c r="A46" s="27">
        <v>0.6</v>
      </c>
      <c r="B46" s="27">
        <v>0.35</v>
      </c>
      <c r="C46" s="27">
        <v>0.8</v>
      </c>
      <c r="D46" cm="1">
        <f t="array" ref="D46">_xlfn._xlws.FILTER($D$4:$D$8,$C$4:$C$8=A46,"")</f>
        <v>0.95454545499999999</v>
      </c>
      <c r="E46" cm="1">
        <f t="array" ref="E46">_xlfn._xlws.FILTER($E$19:$E$24,$C$19:$C$24=C46,"")</f>
        <v>0.71028037399999999</v>
      </c>
      <c r="F46" cm="1">
        <f t="array" ref="F46">_xlfn._xlws.FILTER($F$11:$F$16,$C$11:$C$16=$B46,"")</f>
        <v>0.122715405</v>
      </c>
      <c r="G46" cm="1">
        <f t="array" ref="G46">_xlfn._xlws.FILTER($G$19:$G$24,$C$19:$C$24=$C46,"")</f>
        <v>0.95614035100000005</v>
      </c>
      <c r="H46">
        <f t="shared" si="15"/>
        <v>143.03029190000001</v>
      </c>
      <c r="I46" cm="1">
        <f t="array" ref="I46">_xlfn._xlws.FILTER($I$4:$I$8,$C$4:$C$8=$A46,"")</f>
        <v>356.55555559999999</v>
      </c>
      <c r="J46">
        <f t="shared" si="23"/>
        <v>32.258710437058824</v>
      </c>
      <c r="K46">
        <f t="shared" si="24"/>
        <v>59.030263278235282</v>
      </c>
      <c r="L46" cm="1">
        <f t="array" ref="L46">_xlfn._xlws.FILTER($L$11:$L$16,$C$11:$C$16=$B46,"")</f>
        <v>63.93617021</v>
      </c>
      <c r="M46">
        <f t="shared" si="25"/>
        <v>53.750814631176468</v>
      </c>
      <c r="N46">
        <f t="shared" si="16"/>
        <v>0.6</v>
      </c>
      <c r="O46">
        <f t="shared" si="26"/>
        <v>0.69978275913754284</v>
      </c>
      <c r="P46">
        <f t="shared" si="17"/>
        <v>244.40257376889537</v>
      </c>
      <c r="Q46" s="7">
        <f t="shared" si="27"/>
        <v>3.2100126471938988E-2</v>
      </c>
      <c r="R46">
        <f t="shared" si="18"/>
        <v>0</v>
      </c>
      <c r="S46">
        <f t="shared" si="19"/>
        <v>0</v>
      </c>
      <c r="T46">
        <f t="shared" si="20"/>
        <v>0</v>
      </c>
      <c r="U46">
        <f t="shared" si="28"/>
        <v>0</v>
      </c>
      <c r="X46" s="13" cm="1">
        <f t="array" ref="X46">_xlfn._xlws.FILTER($H$4:$H$8,$C$4:$C$8=$A46,"")</f>
        <v>154.52976190000001</v>
      </c>
      <c r="Y46" s="13" cm="1">
        <f t="array" ref="Y46">_xlfn._xlws.FILTER($H$11:$H$16,$C$11:$C$16=$B46,"")</f>
        <v>131.53082190000001</v>
      </c>
      <c r="Z46" s="13">
        <f t="shared" si="21"/>
        <v>-226.40739727503995</v>
      </c>
      <c r="AA46" s="13">
        <f t="shared" si="22"/>
        <v>-0.92637075700000004</v>
      </c>
    </row>
    <row r="47" spans="1:27" x14ac:dyDescent="0.2">
      <c r="A47" s="27">
        <v>0.6</v>
      </c>
      <c r="B47" s="27">
        <v>0.35</v>
      </c>
      <c r="C47" s="27">
        <v>0.9</v>
      </c>
      <c r="D47" cm="1">
        <f t="array" ref="D47">_xlfn._xlws.FILTER($D$4:$D$8,$C$4:$C$8=A47,"")</f>
        <v>0.95454545499999999</v>
      </c>
      <c r="E47" cm="1">
        <f t="array" ref="E47">_xlfn._xlws.FILTER($E$19:$E$24,$C$19:$C$24=C47,"")</f>
        <v>0.56271186399999995</v>
      </c>
      <c r="F47" cm="1">
        <f t="array" ref="F47">_xlfn._xlws.FILTER($F$11:$F$16,$C$11:$C$16=$B47,"")</f>
        <v>0.122715405</v>
      </c>
      <c r="G47" cm="1">
        <f t="array" ref="G47">_xlfn._xlws.FILTER($G$19:$G$24,$C$19:$C$24=$C47,"")</f>
        <v>0.93975903599999999</v>
      </c>
      <c r="H47">
        <f t="shared" si="15"/>
        <v>143.03029190000001</v>
      </c>
      <c r="I47" cm="1">
        <f t="array" ref="I47">_xlfn._xlws.FILTER($I$4:$I$8,$C$4:$C$8=$A47,"")</f>
        <v>356.55555559999999</v>
      </c>
      <c r="J47">
        <f t="shared" si="23"/>
        <v>32.258710437058824</v>
      </c>
      <c r="K47">
        <f t="shared" si="24"/>
        <v>59.030263278235282</v>
      </c>
      <c r="L47" cm="1">
        <f t="array" ref="L47">_xlfn._xlws.FILTER($L$11:$L$16,$C$11:$C$16=$B47,"")</f>
        <v>63.93617021</v>
      </c>
      <c r="M47">
        <f t="shared" si="25"/>
        <v>53.750814631176468</v>
      </c>
      <c r="N47">
        <f t="shared" si="16"/>
        <v>0.6</v>
      </c>
      <c r="O47">
        <f t="shared" si="26"/>
        <v>0.54489692743038898</v>
      </c>
      <c r="P47">
        <f t="shared" si="17"/>
        <v>236.22940400078105</v>
      </c>
      <c r="Q47" s="7">
        <f t="shared" si="27"/>
        <v>3.4929290309100774E-2</v>
      </c>
      <c r="R47">
        <f t="shared" si="18"/>
        <v>0</v>
      </c>
      <c r="S47">
        <f t="shared" si="19"/>
        <v>0</v>
      </c>
      <c r="T47">
        <f t="shared" si="20"/>
        <v>0</v>
      </c>
      <c r="U47">
        <f t="shared" si="28"/>
        <v>0</v>
      </c>
      <c r="X47" s="13" cm="1">
        <f t="array" ref="X47">_xlfn._xlws.FILTER($H$4:$H$8,$C$4:$C$8=$A47,"")</f>
        <v>154.52976190000001</v>
      </c>
      <c r="Y47" s="13" cm="1">
        <f t="array" ref="Y47">_xlfn._xlws.FILTER($H$11:$H$16,$C$11:$C$16=$B47,"")</f>
        <v>131.53082190000001</v>
      </c>
      <c r="Z47" s="13">
        <f t="shared" si="21"/>
        <v>-218.83601180986238</v>
      </c>
      <c r="AA47" s="13">
        <f t="shared" si="22"/>
        <v>-0.92637075700000004</v>
      </c>
    </row>
    <row r="48" spans="1:27" x14ac:dyDescent="0.2">
      <c r="A48" s="27">
        <v>0.6</v>
      </c>
      <c r="B48" s="27">
        <v>0.35</v>
      </c>
      <c r="C48" s="28">
        <v>1</v>
      </c>
      <c r="D48" cm="1">
        <f t="array" ref="D48">_xlfn._xlws.FILTER($D$4:$D$8,$C$4:$C$8=A48,"")</f>
        <v>0.95454545499999999</v>
      </c>
      <c r="E48" cm="1">
        <f t="array" ref="E48">_xlfn._xlws.FILTER($E$19:$E$24,$C$19:$C$24=C48,"")</f>
        <v>0.41896024500000001</v>
      </c>
      <c r="F48" cm="1">
        <f t="array" ref="F48">_xlfn._xlws.FILTER($F$11:$F$16,$C$11:$C$16=$B48,"")</f>
        <v>0.122715405</v>
      </c>
      <c r="G48" cm="1">
        <f t="array" ref="G48">_xlfn._xlws.FILTER($G$19:$G$24,$C$19:$C$24=$C48,"")</f>
        <v>0.97080292000000001</v>
      </c>
      <c r="H48">
        <f t="shared" si="15"/>
        <v>143.03029190000001</v>
      </c>
      <c r="I48" cm="1">
        <f t="array" ref="I48">_xlfn._xlws.FILTER($I$4:$I$8,$C$4:$C$8=$A48,"")</f>
        <v>356.55555559999999</v>
      </c>
      <c r="J48">
        <f t="shared" si="23"/>
        <v>32.258710437058824</v>
      </c>
      <c r="K48">
        <f t="shared" si="24"/>
        <v>59.030263278235282</v>
      </c>
      <c r="L48" cm="1">
        <f t="array" ref="L48">_xlfn._xlws.FILTER($L$11:$L$16,$C$11:$C$16=$B48,"")</f>
        <v>63.93617021</v>
      </c>
      <c r="M48">
        <f t="shared" si="25"/>
        <v>53.750814631176468</v>
      </c>
      <c r="N48">
        <f t="shared" si="16"/>
        <v>0.6</v>
      </c>
      <c r="O48">
        <f t="shared" si="26"/>
        <v>0.41909807478340005</v>
      </c>
      <c r="P48">
        <f t="shared" si="17"/>
        <v>228.26763501274772</v>
      </c>
      <c r="Q48" s="7">
        <f t="shared" si="27"/>
        <v>1.260445324710901E-2</v>
      </c>
      <c r="R48">
        <f t="shared" si="18"/>
        <v>1</v>
      </c>
      <c r="S48">
        <f t="shared" si="19"/>
        <v>0</v>
      </c>
      <c r="T48">
        <f t="shared" si="20"/>
        <v>0</v>
      </c>
      <c r="U48">
        <f t="shared" si="28"/>
        <v>1</v>
      </c>
      <c r="X48" s="13" cm="1">
        <f t="array" ref="X48">_xlfn._xlws.FILTER($H$4:$H$8,$C$4:$C$8=$A48,"")</f>
        <v>154.52976190000001</v>
      </c>
      <c r="Y48" s="13" cm="1">
        <f t="array" ref="Y48">_xlfn._xlws.FILTER($H$11:$H$16,$C$11:$C$16=$B48,"")</f>
        <v>131.53082190000001</v>
      </c>
      <c r="Z48" s="13">
        <f t="shared" si="21"/>
        <v>-211.46046184535882</v>
      </c>
      <c r="AA48" s="13">
        <f t="shared" si="22"/>
        <v>-0.92637075700000004</v>
      </c>
    </row>
    <row r="49" spans="1:27" x14ac:dyDescent="0.2">
      <c r="A49" s="27">
        <v>0.6</v>
      </c>
      <c r="B49" s="27">
        <v>0.4</v>
      </c>
      <c r="C49" s="26">
        <v>0.5</v>
      </c>
      <c r="D49" cm="1">
        <f t="array" ref="D49">_xlfn._xlws.FILTER($D$4:$D$8,$C$4:$C$8=A49,"")</f>
        <v>0.95454545499999999</v>
      </c>
      <c r="E49" cm="1">
        <f t="array" ref="E49">_xlfn._xlws.FILTER($E$19:$E$24,$C$19:$C$24=C49,"")</f>
        <v>0.79204892999999998</v>
      </c>
      <c r="F49" cm="1">
        <f t="array" ref="F49">_xlfn._xlws.FILTER($F$11:$F$16,$C$11:$C$16=$B49,"")</f>
        <v>4.1198501999999998E-2</v>
      </c>
      <c r="G49" cm="1">
        <f t="array" ref="G49">_xlfn._xlws.FILTER($G$19:$G$24,$C$19:$C$24=$C49,"")</f>
        <v>8.8803089000000002E-2</v>
      </c>
      <c r="H49">
        <f t="shared" si="15"/>
        <v>137.11289855000001</v>
      </c>
      <c r="I49" cm="1">
        <f t="array" ref="I49">_xlfn._xlws.FILTER($I$4:$I$8,$C$4:$C$8=$A49,"")</f>
        <v>356.55555559999999</v>
      </c>
      <c r="J49">
        <f t="shared" si="23"/>
        <v>32.258710437058824</v>
      </c>
      <c r="K49">
        <f t="shared" si="24"/>
        <v>59.030263278235282</v>
      </c>
      <c r="L49" cm="1">
        <f t="array" ref="L49">_xlfn._xlws.FILTER($L$11:$L$16,$C$11:$C$16=$B49,"")</f>
        <v>39.727272730000003</v>
      </c>
      <c r="M49">
        <f t="shared" si="25"/>
        <v>53.750814631176468</v>
      </c>
      <c r="N49">
        <f t="shared" si="16"/>
        <v>0.6</v>
      </c>
      <c r="O49">
        <f t="shared" si="26"/>
        <v>6.884096984528465E-2</v>
      </c>
      <c r="P49">
        <f t="shared" si="17"/>
        <v>225.68643710383017</v>
      </c>
      <c r="Q49" s="7">
        <f t="shared" si="27"/>
        <v>0.70636821060658728</v>
      </c>
      <c r="R49">
        <f t="shared" si="18"/>
        <v>1</v>
      </c>
      <c r="S49">
        <f t="shared" si="19"/>
        <v>0</v>
      </c>
      <c r="T49">
        <f t="shared" si="20"/>
        <v>1</v>
      </c>
      <c r="U49">
        <f t="shared" si="28"/>
        <v>1</v>
      </c>
      <c r="X49" s="13" cm="1">
        <f t="array" ref="X49">_xlfn._xlws.FILTER($H$4:$H$8,$C$4:$C$8=$A49,"")</f>
        <v>154.52976190000001</v>
      </c>
      <c r="Y49" s="13" cm="1">
        <f t="array" ref="Y49">_xlfn._xlws.FILTER($H$11:$H$16,$C$11:$C$16=$B49,"")</f>
        <v>119.6960352</v>
      </c>
      <c r="Z49" s="13">
        <f t="shared" si="21"/>
        <v>-220.10767122559315</v>
      </c>
      <c r="AA49" s="13">
        <f t="shared" si="22"/>
        <v>-0.97528089880000002</v>
      </c>
    </row>
    <row r="50" spans="1:27" x14ac:dyDescent="0.2">
      <c r="A50" s="27">
        <v>0.6</v>
      </c>
      <c r="B50" s="27">
        <v>0.4</v>
      </c>
      <c r="C50" s="27">
        <v>0.6</v>
      </c>
      <c r="D50" cm="1">
        <f t="array" ref="D50">_xlfn._xlws.FILTER($D$4:$D$8,$C$4:$C$8=A50,"")</f>
        <v>0.95454545499999999</v>
      </c>
      <c r="E50" cm="1">
        <f t="array" ref="E50">_xlfn._xlws.FILTER($E$19:$E$24,$C$19:$C$24=C50,"")</f>
        <v>0.70958083800000005</v>
      </c>
      <c r="F50" cm="1">
        <f t="array" ref="F50">_xlfn._xlws.FILTER($F$11:$F$16,$C$11:$C$16=$B50,"")</f>
        <v>4.1198501999999998E-2</v>
      </c>
      <c r="G50" cm="1">
        <f t="array" ref="G50">_xlfn._xlws.FILTER($G$19:$G$24,$C$19:$C$24=$C50,"")</f>
        <v>0.94092827000000001</v>
      </c>
      <c r="H50">
        <f t="shared" si="15"/>
        <v>137.11289855000001</v>
      </c>
      <c r="I50" cm="1">
        <f t="array" ref="I50">_xlfn._xlws.FILTER($I$4:$I$8,$C$4:$C$8=$A50,"")</f>
        <v>356.55555559999999</v>
      </c>
      <c r="J50">
        <f t="shared" si="23"/>
        <v>32.258710437058824</v>
      </c>
      <c r="K50">
        <f t="shared" si="24"/>
        <v>59.030263278235282</v>
      </c>
      <c r="L50" cm="1">
        <f t="array" ref="L50">_xlfn._xlws.FILTER($L$11:$L$16,$C$11:$C$16=$B50,"")</f>
        <v>39.727272730000003</v>
      </c>
      <c r="M50">
        <f t="shared" si="25"/>
        <v>53.750814631176468</v>
      </c>
      <c r="N50">
        <f t="shared" si="16"/>
        <v>0.6</v>
      </c>
      <c r="O50">
        <f t="shared" si="26"/>
        <v>0.65346945408905155</v>
      </c>
      <c r="P50">
        <f t="shared" si="17"/>
        <v>221.3479541737739</v>
      </c>
      <c r="Q50" s="7">
        <f t="shared" si="27"/>
        <v>4.1024988180231682E-2</v>
      </c>
      <c r="R50">
        <f t="shared" si="18"/>
        <v>0</v>
      </c>
      <c r="S50">
        <f t="shared" si="19"/>
        <v>0</v>
      </c>
      <c r="T50">
        <f t="shared" si="20"/>
        <v>0</v>
      </c>
      <c r="U50">
        <f t="shared" si="28"/>
        <v>0</v>
      </c>
      <c r="X50" s="13" cm="1">
        <f t="array" ref="X50">_xlfn._xlws.FILTER($H$4:$H$8,$C$4:$C$8=$A50,"")</f>
        <v>154.52976190000001</v>
      </c>
      <c r="Y50" s="13" cm="1">
        <f t="array" ref="Y50">_xlfn._xlws.FILTER($H$11:$H$16,$C$11:$C$16=$B50,"")</f>
        <v>119.6960352</v>
      </c>
      <c r="Z50" s="13">
        <f t="shared" si="21"/>
        <v>-215.87643169413943</v>
      </c>
      <c r="AA50" s="13">
        <f t="shared" si="22"/>
        <v>-0.97528089880000002</v>
      </c>
    </row>
    <row r="51" spans="1:27" x14ac:dyDescent="0.2">
      <c r="A51" s="27">
        <v>0.6</v>
      </c>
      <c r="B51" s="27">
        <v>0.4</v>
      </c>
      <c r="C51" s="27">
        <v>0.7</v>
      </c>
      <c r="D51" cm="1">
        <f t="array" ref="D51">_xlfn._xlws.FILTER($D$4:$D$8,$C$4:$C$8=A51,"")</f>
        <v>0.95454545499999999</v>
      </c>
      <c r="E51" cm="1">
        <f t="array" ref="E51">_xlfn._xlws.FILTER($E$19:$E$24,$C$19:$C$24=C51,"")</f>
        <v>0.783870968</v>
      </c>
      <c r="F51" cm="1">
        <f t="array" ref="F51">_xlfn._xlws.FILTER($F$11:$F$16,$C$11:$C$16=$B51,"")</f>
        <v>4.1198501999999998E-2</v>
      </c>
      <c r="G51" cm="1">
        <f t="array" ref="G51">_xlfn._xlws.FILTER($G$19:$G$24,$C$19:$C$24=$C51,"")</f>
        <v>0.92181069999999998</v>
      </c>
      <c r="H51">
        <f t="shared" si="15"/>
        <v>137.11289855000001</v>
      </c>
      <c r="I51" cm="1">
        <f t="array" ref="I51">_xlfn._xlws.FILTER($I$4:$I$8,$C$4:$C$8=$A51,"")</f>
        <v>356.55555559999999</v>
      </c>
      <c r="J51">
        <f t="shared" si="23"/>
        <v>32.258710437058824</v>
      </c>
      <c r="K51">
        <f t="shared" si="24"/>
        <v>59.030263278235282</v>
      </c>
      <c r="L51" cm="1">
        <f t="array" ref="L51">_xlfn._xlws.FILTER($L$11:$L$16,$C$11:$C$16=$B51,"")</f>
        <v>39.727272730000003</v>
      </c>
      <c r="M51">
        <f t="shared" si="25"/>
        <v>53.750814631176468</v>
      </c>
      <c r="N51">
        <f t="shared" si="16"/>
        <v>0.6</v>
      </c>
      <c r="O51">
        <f t="shared" si="26"/>
        <v>0.70721786112424678</v>
      </c>
      <c r="P51">
        <f t="shared" si="17"/>
        <v>225.2562107256129</v>
      </c>
      <c r="Q51" s="7">
        <f t="shared" si="27"/>
        <v>5.9987228949286528E-2</v>
      </c>
      <c r="R51">
        <f t="shared" si="18"/>
        <v>0</v>
      </c>
      <c r="S51">
        <f t="shared" si="19"/>
        <v>0</v>
      </c>
      <c r="T51">
        <f t="shared" si="20"/>
        <v>0</v>
      </c>
      <c r="U51">
        <f t="shared" si="28"/>
        <v>0</v>
      </c>
      <c r="X51" s="13" cm="1">
        <f t="array" ref="X51">_xlfn._xlws.FILTER($H$4:$H$8,$C$4:$C$8=$A51,"")</f>
        <v>154.52976190000001</v>
      </c>
      <c r="Y51" s="13" cm="1">
        <f t="array" ref="Y51">_xlfn._xlws.FILTER($H$11:$H$16,$C$11:$C$16=$B51,"")</f>
        <v>119.6960352</v>
      </c>
      <c r="Z51" s="13">
        <f t="shared" si="21"/>
        <v>-219.68807965675796</v>
      </c>
      <c r="AA51" s="13">
        <f t="shared" si="22"/>
        <v>-0.97528089880000002</v>
      </c>
    </row>
    <row r="52" spans="1:27" x14ac:dyDescent="0.2">
      <c r="A52" s="27">
        <v>0.6</v>
      </c>
      <c r="B52" s="27">
        <v>0.4</v>
      </c>
      <c r="C52" s="27">
        <v>0.8</v>
      </c>
      <c r="D52" cm="1">
        <f t="array" ref="D52">_xlfn._xlws.FILTER($D$4:$D$8,$C$4:$C$8=A52,"")</f>
        <v>0.95454545499999999</v>
      </c>
      <c r="E52" cm="1">
        <f t="array" ref="E52">_xlfn._xlws.FILTER($E$19:$E$24,$C$19:$C$24=C52,"")</f>
        <v>0.71028037399999999</v>
      </c>
      <c r="F52" cm="1">
        <f t="array" ref="F52">_xlfn._xlws.FILTER($F$11:$F$16,$C$11:$C$16=$B52,"")</f>
        <v>4.1198501999999998E-2</v>
      </c>
      <c r="G52" cm="1">
        <f t="array" ref="G52">_xlfn._xlws.FILTER($G$19:$G$24,$C$19:$C$24=$C52,"")</f>
        <v>0.95614035100000005</v>
      </c>
      <c r="H52">
        <f t="shared" si="15"/>
        <v>137.11289855000001</v>
      </c>
      <c r="I52" cm="1">
        <f t="array" ref="I52">_xlfn._xlws.FILTER($I$4:$I$8,$C$4:$C$8=$A52,"")</f>
        <v>356.55555559999999</v>
      </c>
      <c r="J52">
        <f t="shared" si="23"/>
        <v>32.258710437058824</v>
      </c>
      <c r="K52">
        <f t="shared" si="24"/>
        <v>59.030263278235282</v>
      </c>
      <c r="L52" cm="1">
        <f t="array" ref="L52">_xlfn._xlws.FILTER($L$11:$L$16,$C$11:$C$16=$B52,"")</f>
        <v>39.727272730000003</v>
      </c>
      <c r="M52">
        <f t="shared" si="25"/>
        <v>53.750814631176468</v>
      </c>
      <c r="N52">
        <f t="shared" si="16"/>
        <v>0.6</v>
      </c>
      <c r="O52">
        <f t="shared" si="26"/>
        <v>0.6646887938802255</v>
      </c>
      <c r="P52">
        <f t="shared" si="17"/>
        <v>221.38475537677684</v>
      </c>
      <c r="Q52" s="7">
        <f t="shared" si="27"/>
        <v>3.0490311556592806E-2</v>
      </c>
      <c r="R52">
        <f t="shared" si="18"/>
        <v>0</v>
      </c>
      <c r="S52">
        <f t="shared" si="19"/>
        <v>0</v>
      </c>
      <c r="T52">
        <f t="shared" si="20"/>
        <v>0</v>
      </c>
      <c r="U52">
        <f t="shared" si="28"/>
        <v>0</v>
      </c>
      <c r="X52" s="13" cm="1">
        <f t="array" ref="X52">_xlfn._xlws.FILTER($H$4:$H$8,$C$4:$C$8=$A52,"")</f>
        <v>154.52976190000001</v>
      </c>
      <c r="Y52" s="13" cm="1">
        <f t="array" ref="Y52">_xlfn._xlws.FILTER($H$11:$H$16,$C$11:$C$16=$B52,"")</f>
        <v>119.6960352</v>
      </c>
      <c r="Z52" s="13">
        <f t="shared" si="21"/>
        <v>-215.91232320448105</v>
      </c>
      <c r="AA52" s="13">
        <f t="shared" si="22"/>
        <v>-0.97528089880000002</v>
      </c>
    </row>
    <row r="53" spans="1:27" x14ac:dyDescent="0.2">
      <c r="A53" s="27">
        <v>0.6</v>
      </c>
      <c r="B53" s="27">
        <v>0.4</v>
      </c>
      <c r="C53" s="27">
        <v>0.9</v>
      </c>
      <c r="D53" cm="1">
        <f t="array" ref="D53">_xlfn._xlws.FILTER($D$4:$D$8,$C$4:$C$8=A53,"")</f>
        <v>0.95454545499999999</v>
      </c>
      <c r="E53" cm="1">
        <f t="array" ref="E53">_xlfn._xlws.FILTER($E$19:$E$24,$C$19:$C$24=C53,"")</f>
        <v>0.56271186399999995</v>
      </c>
      <c r="F53" cm="1">
        <f t="array" ref="F53">_xlfn._xlws.FILTER($F$11:$F$16,$C$11:$C$16=$B53,"")</f>
        <v>4.1198501999999998E-2</v>
      </c>
      <c r="G53" cm="1">
        <f t="array" ref="G53">_xlfn._xlws.FILTER($G$19:$G$24,$C$19:$C$24=$C53,"")</f>
        <v>0.93975903599999999</v>
      </c>
      <c r="H53">
        <f t="shared" si="15"/>
        <v>137.11289855000001</v>
      </c>
      <c r="I53" cm="1">
        <f t="array" ref="I53">_xlfn._xlws.FILTER($I$4:$I$8,$C$4:$C$8=$A53,"")</f>
        <v>356.55555559999999</v>
      </c>
      <c r="J53">
        <f t="shared" si="23"/>
        <v>32.258710437058824</v>
      </c>
      <c r="K53">
        <f t="shared" si="24"/>
        <v>59.030263278235282</v>
      </c>
      <c r="L53" cm="1">
        <f t="array" ref="L53">_xlfn._xlws.FILTER($L$11:$L$16,$C$11:$C$16=$B53,"")</f>
        <v>39.727272730000003</v>
      </c>
      <c r="M53">
        <f t="shared" si="25"/>
        <v>53.750814631176468</v>
      </c>
      <c r="N53">
        <f t="shared" si="16"/>
        <v>0.6</v>
      </c>
      <c r="O53">
        <f t="shared" si="26"/>
        <v>0.51757045562129644</v>
      </c>
      <c r="P53">
        <f t="shared" si="17"/>
        <v>213.62146843606726</v>
      </c>
      <c r="Q53" s="7">
        <f t="shared" si="27"/>
        <v>3.3177593393787945E-2</v>
      </c>
      <c r="R53">
        <f t="shared" si="18"/>
        <v>1</v>
      </c>
      <c r="S53">
        <f t="shared" si="19"/>
        <v>0</v>
      </c>
      <c r="T53">
        <f t="shared" si="20"/>
        <v>0</v>
      </c>
      <c r="U53">
        <f t="shared" si="28"/>
        <v>1</v>
      </c>
      <c r="X53" s="13" cm="1">
        <f t="array" ref="X53">_xlfn._xlws.FILTER($H$4:$H$8,$C$4:$C$8=$A53,"")</f>
        <v>154.52976190000001</v>
      </c>
      <c r="Y53" s="13" cm="1">
        <f t="array" ref="Y53">_xlfn._xlws.FILTER($H$11:$H$16,$C$11:$C$16=$B53,"")</f>
        <v>119.6960352</v>
      </c>
      <c r="Z53" s="13">
        <f t="shared" si="21"/>
        <v>-208.34093773930351</v>
      </c>
      <c r="AA53" s="13">
        <f t="shared" si="22"/>
        <v>-0.97528089880000002</v>
      </c>
    </row>
    <row r="54" spans="1:27" x14ac:dyDescent="0.2">
      <c r="A54" s="27">
        <v>0.6</v>
      </c>
      <c r="B54" s="27">
        <v>0.4</v>
      </c>
      <c r="C54" s="28">
        <v>1</v>
      </c>
      <c r="D54" cm="1">
        <f t="array" ref="D54">_xlfn._xlws.FILTER($D$4:$D$8,$C$4:$C$8=A54,"")</f>
        <v>0.95454545499999999</v>
      </c>
      <c r="E54" cm="1">
        <f t="array" ref="E54">_xlfn._xlws.FILTER($E$19:$E$24,$C$19:$C$24=C54,"")</f>
        <v>0.41896024500000001</v>
      </c>
      <c r="F54" cm="1">
        <f t="array" ref="F54">_xlfn._xlws.FILTER($F$11:$F$16,$C$11:$C$16=$B54,"")</f>
        <v>4.1198501999999998E-2</v>
      </c>
      <c r="G54" cm="1">
        <f t="array" ref="G54">_xlfn._xlws.FILTER($G$19:$G$24,$C$19:$C$24=$C54,"")</f>
        <v>0.97080292000000001</v>
      </c>
      <c r="H54">
        <f t="shared" si="15"/>
        <v>137.11289855000001</v>
      </c>
      <c r="I54" cm="1">
        <f t="array" ref="I54">_xlfn._xlws.FILTER($I$4:$I$8,$C$4:$C$8=$A54,"")</f>
        <v>356.55555559999999</v>
      </c>
      <c r="J54">
        <f t="shared" si="23"/>
        <v>32.258710437058824</v>
      </c>
      <c r="K54">
        <f t="shared" si="24"/>
        <v>59.030263278235282</v>
      </c>
      <c r="L54" cm="1">
        <f t="array" ref="L54">_xlfn._xlws.FILTER($L$11:$L$16,$C$11:$C$16=$B54,"")</f>
        <v>39.727272730000003</v>
      </c>
      <c r="M54">
        <f t="shared" si="25"/>
        <v>53.750814631176468</v>
      </c>
      <c r="N54">
        <f t="shared" si="16"/>
        <v>0.6</v>
      </c>
      <c r="O54">
        <f t="shared" si="26"/>
        <v>0.39808039024658171</v>
      </c>
      <c r="P54">
        <f t="shared" si="17"/>
        <v>206.05898056864513</v>
      </c>
      <c r="Q54" s="7">
        <f t="shared" si="27"/>
        <v>1.1972342440482833E-2</v>
      </c>
      <c r="R54">
        <f t="shared" si="18"/>
        <v>1</v>
      </c>
      <c r="S54">
        <f t="shared" si="19"/>
        <v>0</v>
      </c>
      <c r="T54">
        <f t="shared" si="20"/>
        <v>0</v>
      </c>
      <c r="U54">
        <f t="shared" si="28"/>
        <v>1</v>
      </c>
      <c r="X54" s="13" cm="1">
        <f t="array" ref="X54">_xlfn._xlws.FILTER($H$4:$H$8,$C$4:$C$8=$A54,"")</f>
        <v>154.52976190000001</v>
      </c>
      <c r="Y54" s="13" cm="1">
        <f t="array" ref="Y54">_xlfn._xlws.FILTER($H$11:$H$16,$C$11:$C$16=$B54,"")</f>
        <v>119.6960352</v>
      </c>
      <c r="Z54" s="13">
        <f t="shared" si="21"/>
        <v>-200.96538777479995</v>
      </c>
      <c r="AA54" s="13">
        <f t="shared" si="22"/>
        <v>-0.97528089880000002</v>
      </c>
    </row>
    <row r="55" spans="1:27" x14ac:dyDescent="0.2">
      <c r="A55" s="27">
        <v>0.6</v>
      </c>
      <c r="B55" s="27">
        <v>0.45</v>
      </c>
      <c r="C55" s="26">
        <v>0.5</v>
      </c>
      <c r="D55" cm="1">
        <f t="array" ref="D55">_xlfn._xlws.FILTER($D$4:$D$8,$C$4:$C$8=A55,"")</f>
        <v>0.95454545499999999</v>
      </c>
      <c r="E55" cm="1">
        <f t="array" ref="E55">_xlfn._xlws.FILTER($E$19:$E$24,$C$19:$C$24=C55,"")</f>
        <v>0.79204892999999998</v>
      </c>
      <c r="F55" cm="1">
        <f t="array" ref="F55">_xlfn._xlws.FILTER($F$11:$F$16,$C$11:$C$16=$B55,"")</f>
        <v>9.4339622999999997E-2</v>
      </c>
      <c r="G55" cm="1">
        <f t="array" ref="G55">_xlfn._xlws.FILTER($G$19:$G$24,$C$19:$C$24=$C55,"")</f>
        <v>8.8803089000000002E-2</v>
      </c>
      <c r="H55">
        <f t="shared" si="15"/>
        <v>137.2317056</v>
      </c>
      <c r="I55" cm="1">
        <f t="array" ref="I55">_xlfn._xlws.FILTER($I$4:$I$8,$C$4:$C$8=$A55,"")</f>
        <v>356.55555559999999</v>
      </c>
      <c r="J55">
        <f t="shared" si="23"/>
        <v>32.258710437058824</v>
      </c>
      <c r="K55">
        <f t="shared" si="24"/>
        <v>59.030263278235282</v>
      </c>
      <c r="L55" cm="1">
        <f t="array" ref="L55">_xlfn._xlws.FILTER($L$11:$L$16,$C$11:$C$16=$B55,"")</f>
        <v>57.8</v>
      </c>
      <c r="M55">
        <f t="shared" si="25"/>
        <v>53.750814631176468</v>
      </c>
      <c r="N55">
        <f t="shared" si="16"/>
        <v>0.6</v>
      </c>
      <c r="O55">
        <f t="shared" si="26"/>
        <v>7.1167639937897514E-2</v>
      </c>
      <c r="P55">
        <f t="shared" si="17"/>
        <v>236.64279928103463</v>
      </c>
      <c r="Q55" s="7">
        <f t="shared" si="27"/>
        <v>0.73024186889008369</v>
      </c>
      <c r="R55">
        <f t="shared" si="18"/>
        <v>1</v>
      </c>
      <c r="S55">
        <f t="shared" si="19"/>
        <v>0</v>
      </c>
      <c r="T55">
        <f t="shared" si="20"/>
        <v>1</v>
      </c>
      <c r="U55">
        <f t="shared" si="28"/>
        <v>1</v>
      </c>
      <c r="X55" s="13" cm="1">
        <f t="array" ref="X55">_xlfn._xlws.FILTER($H$4:$H$8,$C$4:$C$8=$A55,"")</f>
        <v>154.52976190000001</v>
      </c>
      <c r="Y55" s="13" cm="1">
        <f t="array" ref="Y55">_xlfn._xlws.FILTER($H$11:$H$16,$C$11:$C$16=$B55,"")</f>
        <v>119.9336493</v>
      </c>
      <c r="Z55" s="13">
        <f t="shared" si="21"/>
        <v>-223.24792379913214</v>
      </c>
      <c r="AA55" s="13">
        <f t="shared" si="22"/>
        <v>-0.94339622619999997</v>
      </c>
    </row>
    <row r="56" spans="1:27" x14ac:dyDescent="0.2">
      <c r="A56" s="27">
        <v>0.6</v>
      </c>
      <c r="B56" s="27">
        <v>0.45</v>
      </c>
      <c r="C56" s="27">
        <v>0.6</v>
      </c>
      <c r="D56" cm="1">
        <f t="array" ref="D56">_xlfn._xlws.FILTER($D$4:$D$8,$C$4:$C$8=A56,"")</f>
        <v>0.95454545499999999</v>
      </c>
      <c r="E56" cm="1">
        <f t="array" ref="E56">_xlfn._xlws.FILTER($E$19:$E$24,$C$19:$C$24=C56,"")</f>
        <v>0.70958083800000005</v>
      </c>
      <c r="F56" cm="1">
        <f t="array" ref="F56">_xlfn._xlws.FILTER($F$11:$F$16,$C$11:$C$16=$B56,"")</f>
        <v>9.4339622999999997E-2</v>
      </c>
      <c r="G56" cm="1">
        <f t="array" ref="G56">_xlfn._xlws.FILTER($G$19:$G$24,$C$19:$C$24=$C56,"")</f>
        <v>0.94092827000000001</v>
      </c>
      <c r="H56">
        <f t="shared" si="15"/>
        <v>137.2317056</v>
      </c>
      <c r="I56" cm="1">
        <f t="array" ref="I56">_xlfn._xlws.FILTER($I$4:$I$8,$C$4:$C$8=$A56,"")</f>
        <v>356.55555559999999</v>
      </c>
      <c r="J56">
        <f t="shared" si="23"/>
        <v>32.258710437058824</v>
      </c>
      <c r="K56">
        <f t="shared" si="24"/>
        <v>59.030263278235282</v>
      </c>
      <c r="L56" cm="1">
        <f t="array" ref="L56">_xlfn._xlws.FILTER($L$11:$L$16,$C$11:$C$16=$B56,"")</f>
        <v>57.8</v>
      </c>
      <c r="M56">
        <f t="shared" si="25"/>
        <v>53.750814631176468</v>
      </c>
      <c r="N56">
        <f t="shared" si="16"/>
        <v>0.6</v>
      </c>
      <c r="O56">
        <f t="shared" si="26"/>
        <v>0.67555525326768118</v>
      </c>
      <c r="P56">
        <f t="shared" si="17"/>
        <v>232.15768537667108</v>
      </c>
      <c r="Q56" s="7">
        <f t="shared" si="27"/>
        <v>4.2411540596086109E-2</v>
      </c>
      <c r="R56">
        <f t="shared" si="18"/>
        <v>0</v>
      </c>
      <c r="S56">
        <f t="shared" si="19"/>
        <v>0</v>
      </c>
      <c r="T56">
        <f t="shared" si="20"/>
        <v>0</v>
      </c>
      <c r="U56">
        <f t="shared" si="28"/>
        <v>0</v>
      </c>
      <c r="X56" s="13" cm="1">
        <f t="array" ref="X56">_xlfn._xlws.FILTER($H$4:$H$8,$C$4:$C$8=$A56,"")</f>
        <v>154.52976190000001</v>
      </c>
      <c r="Y56" s="13" cm="1">
        <f t="array" ref="Y56">_xlfn._xlws.FILTER($H$11:$H$16,$C$11:$C$16=$B56,"")</f>
        <v>119.9336493</v>
      </c>
      <c r="Z56" s="13">
        <f t="shared" si="21"/>
        <v>-219.01668426767841</v>
      </c>
      <c r="AA56" s="13">
        <f t="shared" si="22"/>
        <v>-0.94339622619999997</v>
      </c>
    </row>
    <row r="57" spans="1:27" x14ac:dyDescent="0.2">
      <c r="A57" s="27">
        <v>0.6</v>
      </c>
      <c r="B57" s="27">
        <v>0.45</v>
      </c>
      <c r="C57" s="27">
        <v>0.7</v>
      </c>
      <c r="D57" cm="1">
        <f t="array" ref="D57">_xlfn._xlws.FILTER($D$4:$D$8,$C$4:$C$8=A57,"")</f>
        <v>0.95454545499999999</v>
      </c>
      <c r="E57" cm="1">
        <f t="array" ref="E57">_xlfn._xlws.FILTER($E$19:$E$24,$C$19:$C$24=C57,"")</f>
        <v>0.783870968</v>
      </c>
      <c r="F57" cm="1">
        <f t="array" ref="F57">_xlfn._xlws.FILTER($F$11:$F$16,$C$11:$C$16=$B57,"")</f>
        <v>9.4339622999999997E-2</v>
      </c>
      <c r="G57" cm="1">
        <f t="array" ref="G57">_xlfn._xlws.FILTER($G$19:$G$24,$C$19:$C$24=$C57,"")</f>
        <v>0.92181069999999998</v>
      </c>
      <c r="H57">
        <f t="shared" si="15"/>
        <v>137.2317056</v>
      </c>
      <c r="I57" cm="1">
        <f t="array" ref="I57">_xlfn._xlws.FILTER($I$4:$I$8,$C$4:$C$8=$A57,"")</f>
        <v>356.55555559999999</v>
      </c>
      <c r="J57">
        <f t="shared" si="23"/>
        <v>32.258710437058824</v>
      </c>
      <c r="K57">
        <f t="shared" si="24"/>
        <v>59.030263278235282</v>
      </c>
      <c r="L57" cm="1">
        <f t="array" ref="L57">_xlfn._xlws.FILTER($L$11:$L$16,$C$11:$C$16=$B57,"")</f>
        <v>57.8</v>
      </c>
      <c r="M57">
        <f t="shared" si="25"/>
        <v>53.750814631176468</v>
      </c>
      <c r="N57">
        <f t="shared" si="16"/>
        <v>0.6</v>
      </c>
      <c r="O57">
        <f t="shared" si="26"/>
        <v>0.73112023568604456</v>
      </c>
      <c r="P57">
        <f t="shared" si="17"/>
        <v>236.19803221796789</v>
      </c>
      <c r="Q57" s="7">
        <f t="shared" si="27"/>
        <v>6.2014662494291786E-2</v>
      </c>
      <c r="R57">
        <f t="shared" si="18"/>
        <v>0</v>
      </c>
      <c r="S57">
        <f t="shared" si="19"/>
        <v>0</v>
      </c>
      <c r="T57">
        <f t="shared" si="20"/>
        <v>0</v>
      </c>
      <c r="U57">
        <f t="shared" si="28"/>
        <v>0</v>
      </c>
      <c r="X57" s="13" cm="1">
        <f t="array" ref="X57">_xlfn._xlws.FILTER($H$4:$H$8,$C$4:$C$8=$A57,"")</f>
        <v>154.52976190000001</v>
      </c>
      <c r="Y57" s="13" cm="1">
        <f t="array" ref="Y57">_xlfn._xlws.FILTER($H$11:$H$16,$C$11:$C$16=$B57,"")</f>
        <v>119.9336493</v>
      </c>
      <c r="Z57" s="13">
        <f t="shared" si="21"/>
        <v>-222.82833223029692</v>
      </c>
      <c r="AA57" s="13">
        <f t="shared" si="22"/>
        <v>-0.94339622619999997</v>
      </c>
    </row>
    <row r="58" spans="1:27" x14ac:dyDescent="0.2">
      <c r="A58" s="27">
        <v>0.6</v>
      </c>
      <c r="B58" s="27">
        <v>0.45</v>
      </c>
      <c r="C58" s="27">
        <v>0.8</v>
      </c>
      <c r="D58" cm="1">
        <f t="array" ref="D58">_xlfn._xlws.FILTER($D$4:$D$8,$C$4:$C$8=A58,"")</f>
        <v>0.95454545499999999</v>
      </c>
      <c r="E58" cm="1">
        <f t="array" ref="E58">_xlfn._xlws.FILTER($E$19:$E$24,$C$19:$C$24=C58,"")</f>
        <v>0.71028037399999999</v>
      </c>
      <c r="F58" cm="1">
        <f t="array" ref="F58">_xlfn._xlws.FILTER($F$11:$F$16,$C$11:$C$16=$B58,"")</f>
        <v>9.4339622999999997E-2</v>
      </c>
      <c r="G58" cm="1">
        <f t="array" ref="G58">_xlfn._xlws.FILTER($G$19:$G$24,$C$19:$C$24=$C58,"")</f>
        <v>0.95614035100000005</v>
      </c>
      <c r="H58">
        <f t="shared" si="15"/>
        <v>137.2317056</v>
      </c>
      <c r="I58" cm="1">
        <f t="array" ref="I58">_xlfn._xlws.FILTER($I$4:$I$8,$C$4:$C$8=$A58,"")</f>
        <v>356.55555559999999</v>
      </c>
      <c r="J58">
        <f t="shared" si="23"/>
        <v>32.258710437058824</v>
      </c>
      <c r="K58">
        <f t="shared" si="24"/>
        <v>59.030263278235282</v>
      </c>
      <c r="L58" cm="1">
        <f t="array" ref="L58">_xlfn._xlws.FILTER($L$11:$L$16,$C$11:$C$16=$B58,"")</f>
        <v>57.8</v>
      </c>
      <c r="M58">
        <f t="shared" si="25"/>
        <v>53.750814631176468</v>
      </c>
      <c r="N58">
        <f t="shared" si="16"/>
        <v>0.6</v>
      </c>
      <c r="O58">
        <f t="shared" si="26"/>
        <v>0.68715378153353301</v>
      </c>
      <c r="P58">
        <f t="shared" si="17"/>
        <v>232.19573037764192</v>
      </c>
      <c r="Q58" s="7">
        <f t="shared" si="27"/>
        <v>3.1520815574368956E-2</v>
      </c>
      <c r="R58">
        <f t="shared" si="18"/>
        <v>0</v>
      </c>
      <c r="S58">
        <f t="shared" si="19"/>
        <v>0</v>
      </c>
      <c r="T58">
        <f t="shared" si="20"/>
        <v>0</v>
      </c>
      <c r="U58">
        <f t="shared" si="28"/>
        <v>0</v>
      </c>
      <c r="X58" s="13" cm="1">
        <f t="array" ref="X58">_xlfn._xlws.FILTER($H$4:$H$8,$C$4:$C$8=$A58,"")</f>
        <v>154.52976190000001</v>
      </c>
      <c r="Y58" s="13" cm="1">
        <f t="array" ref="Y58">_xlfn._xlws.FILTER($H$11:$H$16,$C$11:$C$16=$B58,"")</f>
        <v>119.9336493</v>
      </c>
      <c r="Z58" s="13">
        <f t="shared" si="21"/>
        <v>-219.05257577802007</v>
      </c>
      <c r="AA58" s="13">
        <f t="shared" si="22"/>
        <v>-0.94339622619999997</v>
      </c>
    </row>
    <row r="59" spans="1:27" x14ac:dyDescent="0.2">
      <c r="A59" s="27">
        <v>0.6</v>
      </c>
      <c r="B59" s="27">
        <v>0.45</v>
      </c>
      <c r="C59" s="27">
        <v>0.9</v>
      </c>
      <c r="D59" cm="1">
        <f t="array" ref="D59">_xlfn._xlws.FILTER($D$4:$D$8,$C$4:$C$8=A59,"")</f>
        <v>0.95454545499999999</v>
      </c>
      <c r="E59" cm="1">
        <f t="array" ref="E59">_xlfn._xlws.FILTER($E$19:$E$24,$C$19:$C$24=C59,"")</f>
        <v>0.56271186399999995</v>
      </c>
      <c r="F59" cm="1">
        <f t="array" ref="F59">_xlfn._xlws.FILTER($F$11:$F$16,$C$11:$C$16=$B59,"")</f>
        <v>9.4339622999999997E-2</v>
      </c>
      <c r="G59" cm="1">
        <f t="array" ref="G59">_xlfn._xlws.FILTER($G$19:$G$24,$C$19:$C$24=$C59,"")</f>
        <v>0.93975903599999999</v>
      </c>
      <c r="H59">
        <f t="shared" si="15"/>
        <v>137.2317056</v>
      </c>
      <c r="I59" cm="1">
        <f t="array" ref="I59">_xlfn._xlws.FILTER($I$4:$I$8,$C$4:$C$8=$A59,"")</f>
        <v>356.55555559999999</v>
      </c>
      <c r="J59">
        <f t="shared" si="23"/>
        <v>32.258710437058824</v>
      </c>
      <c r="K59">
        <f t="shared" si="24"/>
        <v>59.030263278235282</v>
      </c>
      <c r="L59" cm="1">
        <f t="array" ref="L59">_xlfn._xlws.FILTER($L$11:$L$16,$C$11:$C$16=$B59,"")</f>
        <v>57.8</v>
      </c>
      <c r="M59">
        <f t="shared" si="25"/>
        <v>53.750814631176468</v>
      </c>
      <c r="N59">
        <f t="shared" si="16"/>
        <v>0.6</v>
      </c>
      <c r="O59">
        <f t="shared" si="26"/>
        <v>0.53506317402169778</v>
      </c>
      <c r="P59">
        <f t="shared" si="17"/>
        <v>224.17006178272382</v>
      </c>
      <c r="Q59" s="7">
        <f t="shared" si="27"/>
        <v>3.4298921499241471E-2</v>
      </c>
      <c r="R59">
        <f t="shared" si="18"/>
        <v>0</v>
      </c>
      <c r="S59">
        <f t="shared" si="19"/>
        <v>0</v>
      </c>
      <c r="T59">
        <f t="shared" si="20"/>
        <v>0</v>
      </c>
      <c r="U59">
        <f t="shared" si="28"/>
        <v>0</v>
      </c>
      <c r="X59" s="13" cm="1">
        <f t="array" ref="X59">_xlfn._xlws.FILTER($H$4:$H$8,$C$4:$C$8=$A59,"")</f>
        <v>154.52976190000001</v>
      </c>
      <c r="Y59" s="13" cm="1">
        <f t="array" ref="Y59">_xlfn._xlws.FILTER($H$11:$H$16,$C$11:$C$16=$B59,"")</f>
        <v>119.9336493</v>
      </c>
      <c r="Z59" s="13">
        <f t="shared" si="21"/>
        <v>-211.4811903128425</v>
      </c>
      <c r="AA59" s="13">
        <f t="shared" si="22"/>
        <v>-0.94339622619999997</v>
      </c>
    </row>
    <row r="60" spans="1:27" x14ac:dyDescent="0.2">
      <c r="A60" s="27">
        <v>0.6</v>
      </c>
      <c r="B60" s="27">
        <v>0.45</v>
      </c>
      <c r="C60" s="28">
        <v>1</v>
      </c>
      <c r="D60" cm="1">
        <f t="array" ref="D60">_xlfn._xlws.FILTER($D$4:$D$8,$C$4:$C$8=A60,"")</f>
        <v>0.95454545499999999</v>
      </c>
      <c r="E60" cm="1">
        <f t="array" ref="E60">_xlfn._xlws.FILTER($E$19:$E$24,$C$19:$C$24=C60,"")</f>
        <v>0.41896024500000001</v>
      </c>
      <c r="F60" cm="1">
        <f t="array" ref="F60">_xlfn._xlws.FILTER($F$11:$F$16,$C$11:$C$16=$B60,"")</f>
        <v>9.4339622999999997E-2</v>
      </c>
      <c r="G60" cm="1">
        <f t="array" ref="G60">_xlfn._xlws.FILTER($G$19:$G$24,$C$19:$C$24=$C60,"")</f>
        <v>0.97080292000000001</v>
      </c>
      <c r="H60">
        <f t="shared" si="15"/>
        <v>137.2317056</v>
      </c>
      <c r="I60" cm="1">
        <f t="array" ref="I60">_xlfn._xlws.FILTER($I$4:$I$8,$C$4:$C$8=$A60,"")</f>
        <v>356.55555559999999</v>
      </c>
      <c r="J60">
        <f t="shared" si="23"/>
        <v>32.258710437058824</v>
      </c>
      <c r="K60">
        <f t="shared" si="24"/>
        <v>59.030263278235282</v>
      </c>
      <c r="L60" cm="1">
        <f t="array" ref="L60">_xlfn._xlws.FILTER($L$11:$L$16,$C$11:$C$16=$B60,"")</f>
        <v>57.8</v>
      </c>
      <c r="M60">
        <f t="shared" si="25"/>
        <v>53.750814631176468</v>
      </c>
      <c r="N60">
        <f t="shared" si="16"/>
        <v>0.6</v>
      </c>
      <c r="O60">
        <f t="shared" si="26"/>
        <v>0.41153461293583132</v>
      </c>
      <c r="P60">
        <f t="shared" si="17"/>
        <v>216.35197881856755</v>
      </c>
      <c r="Q60" s="7">
        <f t="shared" si="27"/>
        <v>1.2376980712683163E-2</v>
      </c>
      <c r="R60">
        <f t="shared" si="18"/>
        <v>1</v>
      </c>
      <c r="S60">
        <f t="shared" si="19"/>
        <v>0</v>
      </c>
      <c r="T60">
        <f t="shared" si="20"/>
        <v>0</v>
      </c>
      <c r="U60">
        <f t="shared" si="28"/>
        <v>1</v>
      </c>
      <c r="X60" s="13" cm="1">
        <f t="array" ref="X60">_xlfn._xlws.FILTER($H$4:$H$8,$C$4:$C$8=$A60,"")</f>
        <v>154.52976190000001</v>
      </c>
      <c r="Y60" s="13" cm="1">
        <f t="array" ref="Y60">_xlfn._xlws.FILTER($H$11:$H$16,$C$11:$C$16=$B60,"")</f>
        <v>119.9336493</v>
      </c>
      <c r="Z60" s="13">
        <f t="shared" si="21"/>
        <v>-204.10564034833894</v>
      </c>
      <c r="AA60" s="13">
        <f t="shared" si="22"/>
        <v>-0.94339622619999997</v>
      </c>
    </row>
    <row r="61" spans="1:27" x14ac:dyDescent="0.2">
      <c r="A61" s="27">
        <v>0.6</v>
      </c>
      <c r="B61" s="27">
        <v>0.5</v>
      </c>
      <c r="C61" s="26">
        <v>0.5</v>
      </c>
      <c r="D61" cm="1">
        <f t="array" ref="D61">_xlfn._xlws.FILTER($D$4:$D$8,$C$4:$C$8=A61,"")</f>
        <v>0.95454545499999999</v>
      </c>
      <c r="E61" cm="1">
        <f t="array" ref="E61">_xlfn._xlws.FILTER($E$19:$E$24,$C$19:$C$24=C61,"")</f>
        <v>0.79204892999999998</v>
      </c>
      <c r="F61" cm="1">
        <f t="array" ref="F61">_xlfn._xlws.FILTER($F$11:$F$16,$C$11:$C$16=$B61,"")</f>
        <v>0.114814815</v>
      </c>
      <c r="G61" cm="1">
        <f t="array" ref="G61">_xlfn._xlws.FILTER($G$19:$G$24,$C$19:$C$24=$C61,"")</f>
        <v>8.8803089000000002E-2</v>
      </c>
      <c r="H61">
        <f t="shared" si="15"/>
        <v>141.32097850000002</v>
      </c>
      <c r="I61" cm="1">
        <f t="array" ref="I61">_xlfn._xlws.FILTER($I$4:$I$8,$C$4:$C$8=$A61,"")</f>
        <v>356.55555559999999</v>
      </c>
      <c r="J61">
        <f t="shared" si="23"/>
        <v>32.258710437058824</v>
      </c>
      <c r="K61">
        <f t="shared" si="24"/>
        <v>59.030263278235282</v>
      </c>
      <c r="L61" cm="1">
        <f t="array" ref="L61">_xlfn._xlws.FILTER($L$11:$L$16,$C$11:$C$16=$B61,"")</f>
        <v>59.290322580000002</v>
      </c>
      <c r="M61">
        <f t="shared" si="25"/>
        <v>53.750814631176468</v>
      </c>
      <c r="N61">
        <f t="shared" si="16"/>
        <v>0.6</v>
      </c>
      <c r="O61">
        <f t="shared" si="26"/>
        <v>7.2106628469792711E-2</v>
      </c>
      <c r="P61">
        <f t="shared" si="17"/>
        <v>245.13857927314527</v>
      </c>
      <c r="Q61" s="7">
        <f t="shared" si="27"/>
        <v>0.73987670771564895</v>
      </c>
      <c r="R61">
        <f t="shared" si="18"/>
        <v>1</v>
      </c>
      <c r="S61">
        <f t="shared" si="19"/>
        <v>0</v>
      </c>
      <c r="T61">
        <f t="shared" si="20"/>
        <v>1</v>
      </c>
      <c r="U61">
        <f t="shared" si="28"/>
        <v>1</v>
      </c>
      <c r="X61" s="13" cm="1">
        <f t="array" ref="X61">_xlfn._xlws.FILTER($H$4:$H$8,$C$4:$C$8=$A61,"")</f>
        <v>154.52976190000001</v>
      </c>
      <c r="Y61" s="13" cm="1">
        <f t="array" ref="Y61">_xlfn._xlws.FILTER($H$11:$H$16,$C$11:$C$16=$B61,"")</f>
        <v>128.11219510000001</v>
      </c>
      <c r="Z61" s="13">
        <f t="shared" si="21"/>
        <v>-228.25125489597986</v>
      </c>
      <c r="AA61" s="13">
        <f t="shared" si="22"/>
        <v>-0.93111111099999999</v>
      </c>
    </row>
    <row r="62" spans="1:27" x14ac:dyDescent="0.2">
      <c r="A62" s="27">
        <v>0.6</v>
      </c>
      <c r="B62" s="27">
        <v>0.5</v>
      </c>
      <c r="C62" s="27">
        <v>0.6</v>
      </c>
      <c r="D62" cm="1">
        <f t="array" ref="D62">_xlfn._xlws.FILTER($D$4:$D$8,$C$4:$C$8=A62,"")</f>
        <v>0.95454545499999999</v>
      </c>
      <c r="E62" cm="1">
        <f t="array" ref="E62">_xlfn._xlws.FILTER($E$19:$E$24,$C$19:$C$24=C62,"")</f>
        <v>0.70958083800000005</v>
      </c>
      <c r="F62" cm="1">
        <f t="array" ref="F62">_xlfn._xlws.FILTER($F$11:$F$16,$C$11:$C$16=$B62,"")</f>
        <v>0.114814815</v>
      </c>
      <c r="G62" cm="1">
        <f t="array" ref="G62">_xlfn._xlws.FILTER($G$19:$G$24,$C$19:$C$24=$C62,"")</f>
        <v>0.94092827000000001</v>
      </c>
      <c r="H62">
        <f t="shared" si="15"/>
        <v>141.32097850000002</v>
      </c>
      <c r="I62" cm="1">
        <f t="array" ref="I62">_xlfn._xlws.FILTER($I$4:$I$8,$C$4:$C$8=$A62,"")</f>
        <v>356.55555559999999</v>
      </c>
      <c r="J62">
        <f t="shared" si="23"/>
        <v>32.258710437058824</v>
      </c>
      <c r="K62">
        <f t="shared" si="24"/>
        <v>59.030263278235282</v>
      </c>
      <c r="L62" cm="1">
        <f t="array" ref="L62">_xlfn._xlws.FILTER($L$11:$L$16,$C$11:$C$16=$B62,"")</f>
        <v>59.290322580000002</v>
      </c>
      <c r="M62">
        <f t="shared" si="25"/>
        <v>53.750814631176468</v>
      </c>
      <c r="N62">
        <f t="shared" si="16"/>
        <v>0.6</v>
      </c>
      <c r="O62">
        <f t="shared" si="26"/>
        <v>0.68446855481924929</v>
      </c>
      <c r="P62">
        <f t="shared" si="17"/>
        <v>240.5942886063639</v>
      </c>
      <c r="Q62" s="7">
        <f t="shared" si="27"/>
        <v>4.2971120066116079E-2</v>
      </c>
      <c r="R62">
        <f t="shared" si="18"/>
        <v>0</v>
      </c>
      <c r="S62">
        <f t="shared" si="19"/>
        <v>0</v>
      </c>
      <c r="T62">
        <f t="shared" si="20"/>
        <v>0</v>
      </c>
      <c r="U62">
        <f t="shared" si="28"/>
        <v>0</v>
      </c>
      <c r="X62" s="13" cm="1">
        <f t="array" ref="X62">_xlfn._xlws.FILTER($H$4:$H$8,$C$4:$C$8=$A62,"")</f>
        <v>154.52976190000001</v>
      </c>
      <c r="Y62" s="13" cm="1">
        <f t="array" ref="Y62">_xlfn._xlws.FILTER($H$11:$H$16,$C$11:$C$16=$B62,"")</f>
        <v>128.11219510000001</v>
      </c>
      <c r="Z62" s="13">
        <f t="shared" si="21"/>
        <v>-224.02001536452613</v>
      </c>
      <c r="AA62" s="13">
        <f t="shared" si="22"/>
        <v>-0.93111111099999999</v>
      </c>
    </row>
    <row r="63" spans="1:27" x14ac:dyDescent="0.2">
      <c r="A63" s="27">
        <v>0.6</v>
      </c>
      <c r="B63" s="27">
        <v>0.5</v>
      </c>
      <c r="C63" s="27">
        <v>0.7</v>
      </c>
      <c r="D63" cm="1">
        <f t="array" ref="D63">_xlfn._xlws.FILTER($D$4:$D$8,$C$4:$C$8=A63,"")</f>
        <v>0.95454545499999999</v>
      </c>
      <c r="E63" cm="1">
        <f t="array" ref="E63">_xlfn._xlws.FILTER($E$19:$E$24,$C$19:$C$24=C63,"")</f>
        <v>0.783870968</v>
      </c>
      <c r="F63" cm="1">
        <f t="array" ref="F63">_xlfn._xlws.FILTER($F$11:$F$16,$C$11:$C$16=$B63,"")</f>
        <v>0.114814815</v>
      </c>
      <c r="G63" cm="1">
        <f t="array" ref="G63">_xlfn._xlws.FILTER($G$19:$G$24,$C$19:$C$24=$C63,"")</f>
        <v>0.92181069999999998</v>
      </c>
      <c r="H63">
        <f t="shared" ref="H63:H94" si="29">SUM(X63:Y63)/2</f>
        <v>141.32097850000002</v>
      </c>
      <c r="I63" cm="1">
        <f t="array" ref="I63">_xlfn._xlws.FILTER($I$4:$I$8,$C$4:$C$8=$A63,"")</f>
        <v>356.55555559999999</v>
      </c>
      <c r="J63">
        <f t="shared" si="23"/>
        <v>32.258710437058824</v>
      </c>
      <c r="K63">
        <f t="shared" si="24"/>
        <v>59.030263278235282</v>
      </c>
      <c r="L63" cm="1">
        <f t="array" ref="L63">_xlfn._xlws.FILTER($L$11:$L$16,$C$11:$C$16=$B63,"")</f>
        <v>59.290322580000002</v>
      </c>
      <c r="M63">
        <f t="shared" si="25"/>
        <v>53.750814631176468</v>
      </c>
      <c r="N63">
        <f t="shared" si="16"/>
        <v>0.6</v>
      </c>
      <c r="O63">
        <f t="shared" si="26"/>
        <v>0.74076666371632305</v>
      </c>
      <c r="P63">
        <f t="shared" ref="P63:P94" si="30">Z63/AA63</f>
        <v>244.68794393663362</v>
      </c>
      <c r="Q63" s="7">
        <f t="shared" si="27"/>
        <v>6.2832886295759754E-2</v>
      </c>
      <c r="R63">
        <f t="shared" ref="R63:R94" si="31">IF(O63&gt;$S$5,0,1)</f>
        <v>0</v>
      </c>
      <c r="S63">
        <f t="shared" ref="S63:S94" si="32">IF(P63&lt;=$S$6,0,1)</f>
        <v>0</v>
      </c>
      <c r="T63">
        <f t="shared" ref="T63:T94" si="33">IF(Q63&lt;=$S$7,0,1)</f>
        <v>0</v>
      </c>
      <c r="U63">
        <f t="shared" si="28"/>
        <v>0</v>
      </c>
      <c r="X63" s="13" cm="1">
        <f t="array" ref="X63">_xlfn._xlws.FILTER($H$4:$H$8,$C$4:$C$8=$A63,"")</f>
        <v>154.52976190000001</v>
      </c>
      <c r="Y63" s="13" cm="1">
        <f t="array" ref="Y63">_xlfn._xlws.FILTER($H$11:$H$16,$C$11:$C$16=$B63,"")</f>
        <v>128.11219510000001</v>
      </c>
      <c r="Z63" s="13">
        <f t="shared" ref="Z63:Z94" si="34">D63*(F63*J63-E63*M63-F63*K63-H63-J63+I63)+N63*F63*(I63-D63*L63-D63*I63)-I63</f>
        <v>-227.83166332714464</v>
      </c>
      <c r="AA63" s="13">
        <f t="shared" ref="AA63:AA94" si="35">N63*F63-1</f>
        <v>-0.93111111099999999</v>
      </c>
    </row>
    <row r="64" spans="1:27" x14ac:dyDescent="0.2">
      <c r="A64" s="27">
        <v>0.6</v>
      </c>
      <c r="B64" s="27">
        <v>0.5</v>
      </c>
      <c r="C64" s="27">
        <v>0.8</v>
      </c>
      <c r="D64" cm="1">
        <f t="array" ref="D64">_xlfn._xlws.FILTER($D$4:$D$8,$C$4:$C$8=A64,"")</f>
        <v>0.95454545499999999</v>
      </c>
      <c r="E64" cm="1">
        <f t="array" ref="E64">_xlfn._xlws.FILTER($E$19:$E$24,$C$19:$C$24=C64,"")</f>
        <v>0.71028037399999999</v>
      </c>
      <c r="F64" cm="1">
        <f t="array" ref="F64">_xlfn._xlws.FILTER($F$11:$F$16,$C$11:$C$16=$B64,"")</f>
        <v>0.114814815</v>
      </c>
      <c r="G64" cm="1">
        <f t="array" ref="G64">_xlfn._xlws.FILTER($G$19:$G$24,$C$19:$C$24=$C64,"")</f>
        <v>0.95614035100000005</v>
      </c>
      <c r="H64">
        <f t="shared" si="29"/>
        <v>141.32097850000002</v>
      </c>
      <c r="I64" cm="1">
        <f t="array" ref="I64">_xlfn._xlws.FILTER($I$4:$I$8,$C$4:$C$8=$A64,"")</f>
        <v>356.55555559999999</v>
      </c>
      <c r="J64">
        <f t="shared" si="23"/>
        <v>32.258710437058824</v>
      </c>
      <c r="K64">
        <f t="shared" si="24"/>
        <v>59.030263278235282</v>
      </c>
      <c r="L64" cm="1">
        <f t="array" ref="L64">_xlfn._xlws.FILTER($L$11:$L$16,$C$11:$C$16=$B64,"")</f>
        <v>59.290322580000002</v>
      </c>
      <c r="M64">
        <f t="shared" si="25"/>
        <v>53.750814631176468</v>
      </c>
      <c r="N64">
        <f t="shared" si="16"/>
        <v>0.6</v>
      </c>
      <c r="O64">
        <f t="shared" si="26"/>
        <v>0.69622011450553334</v>
      </c>
      <c r="P64">
        <f t="shared" si="30"/>
        <v>240.63283557451587</v>
      </c>
      <c r="Q64" s="7">
        <f t="shared" si="27"/>
        <v>3.1936702406729051E-2</v>
      </c>
      <c r="R64">
        <f t="shared" si="31"/>
        <v>0</v>
      </c>
      <c r="S64">
        <f t="shared" si="32"/>
        <v>0</v>
      </c>
      <c r="T64">
        <f t="shared" si="33"/>
        <v>0</v>
      </c>
      <c r="U64">
        <f t="shared" si="28"/>
        <v>0</v>
      </c>
      <c r="X64" s="13" cm="1">
        <f t="array" ref="X64">_xlfn._xlws.FILTER($H$4:$H$8,$C$4:$C$8=$A64,"")</f>
        <v>154.52976190000001</v>
      </c>
      <c r="Y64" s="13" cm="1">
        <f t="array" ref="Y64">_xlfn._xlws.FILTER($H$11:$H$16,$C$11:$C$16=$B64,"")</f>
        <v>128.11219510000001</v>
      </c>
      <c r="Z64" s="13">
        <f t="shared" si="34"/>
        <v>-224.05590687486779</v>
      </c>
      <c r="AA64" s="13">
        <f t="shared" si="35"/>
        <v>-0.93111111099999999</v>
      </c>
    </row>
    <row r="65" spans="1:27" x14ac:dyDescent="0.2">
      <c r="A65" s="27">
        <v>0.6</v>
      </c>
      <c r="B65" s="27">
        <v>0.5</v>
      </c>
      <c r="C65" s="27">
        <v>0.9</v>
      </c>
      <c r="D65" cm="1">
        <f t="array" ref="D65">_xlfn._xlws.FILTER($D$4:$D$8,$C$4:$C$8=A65,"")</f>
        <v>0.95454545499999999</v>
      </c>
      <c r="E65" cm="1">
        <f t="array" ref="E65">_xlfn._xlws.FILTER($E$19:$E$24,$C$19:$C$24=C65,"")</f>
        <v>0.56271186399999995</v>
      </c>
      <c r="F65" cm="1">
        <f t="array" ref="F65">_xlfn._xlws.FILTER($F$11:$F$16,$C$11:$C$16=$B65,"")</f>
        <v>0.114814815</v>
      </c>
      <c r="G65" cm="1">
        <f t="array" ref="G65">_xlfn._xlws.FILTER($G$19:$G$24,$C$19:$C$24=$C65,"")</f>
        <v>0.93975903599999999</v>
      </c>
      <c r="H65">
        <f t="shared" si="29"/>
        <v>141.32097850000002</v>
      </c>
      <c r="I65" cm="1">
        <f t="array" ref="I65">_xlfn._xlws.FILTER($I$4:$I$8,$C$4:$C$8=$A65,"")</f>
        <v>356.55555559999999</v>
      </c>
      <c r="J65">
        <f t="shared" si="23"/>
        <v>32.258710437058824</v>
      </c>
      <c r="K65">
        <f t="shared" si="24"/>
        <v>59.030263278235282</v>
      </c>
      <c r="L65" cm="1">
        <f t="array" ref="L65">_xlfn._xlws.FILTER($L$11:$L$16,$C$11:$C$16=$B65,"")</f>
        <v>59.290322580000002</v>
      </c>
      <c r="M65">
        <f t="shared" si="25"/>
        <v>53.750814631176468</v>
      </c>
      <c r="N65">
        <f t="shared" si="16"/>
        <v>0.6</v>
      </c>
      <c r="O65">
        <f t="shared" si="26"/>
        <v>0.54212281776826909</v>
      </c>
      <c r="P65">
        <f t="shared" si="30"/>
        <v>232.50127600473905</v>
      </c>
      <c r="Q65" s="7">
        <f t="shared" si="27"/>
        <v>3.4751462766203042E-2</v>
      </c>
      <c r="R65">
        <f t="shared" si="31"/>
        <v>0</v>
      </c>
      <c r="S65">
        <f t="shared" si="32"/>
        <v>0</v>
      </c>
      <c r="T65">
        <f t="shared" si="33"/>
        <v>0</v>
      </c>
      <c r="U65">
        <f t="shared" si="28"/>
        <v>0</v>
      </c>
      <c r="X65" s="13" cm="1">
        <f t="array" ref="X65">_xlfn._xlws.FILTER($H$4:$H$8,$C$4:$C$8=$A65,"")</f>
        <v>154.52976190000001</v>
      </c>
      <c r="Y65" s="13" cm="1">
        <f t="array" ref="Y65">_xlfn._xlws.FILTER($H$11:$H$16,$C$11:$C$16=$B65,"")</f>
        <v>128.11219510000001</v>
      </c>
      <c r="Z65" s="13">
        <f t="shared" si="34"/>
        <v>-216.48452140969022</v>
      </c>
      <c r="AA65" s="13">
        <f t="shared" si="35"/>
        <v>-0.93111111099999999</v>
      </c>
    </row>
    <row r="66" spans="1:27" x14ac:dyDescent="0.2">
      <c r="A66" s="28">
        <v>0.6</v>
      </c>
      <c r="B66" s="28">
        <v>0.5</v>
      </c>
      <c r="C66" s="28">
        <v>1</v>
      </c>
      <c r="D66" cm="1">
        <f t="array" ref="D66">_xlfn._xlws.FILTER($D$4:$D$8,$C$4:$C$8=A66,"")</f>
        <v>0.95454545499999999</v>
      </c>
      <c r="E66" cm="1">
        <f t="array" ref="E66">_xlfn._xlws.FILTER($E$19:$E$24,$C$19:$C$24=C66,"")</f>
        <v>0.41896024500000001</v>
      </c>
      <c r="F66" cm="1">
        <f t="array" ref="F66">_xlfn._xlws.FILTER($F$11:$F$16,$C$11:$C$16=$B66,"")</f>
        <v>0.114814815</v>
      </c>
      <c r="G66" cm="1">
        <f t="array" ref="G66">_xlfn._xlws.FILTER($G$19:$G$24,$C$19:$C$24=$C66,"")</f>
        <v>0.97080292000000001</v>
      </c>
      <c r="H66">
        <f t="shared" si="29"/>
        <v>141.32097850000002</v>
      </c>
      <c r="I66" cm="1">
        <f t="array" ref="I66">_xlfn._xlws.FILTER($I$4:$I$8,$C$4:$C$8=$A66,"")</f>
        <v>356.55555559999999</v>
      </c>
      <c r="J66">
        <f t="shared" si="23"/>
        <v>32.258710437058824</v>
      </c>
      <c r="K66">
        <f t="shared" si="24"/>
        <v>59.030263278235282</v>
      </c>
      <c r="L66" cm="1">
        <f t="array" ref="L66">_xlfn._xlws.FILTER($L$11:$L$16,$C$11:$C$16=$B66,"")</f>
        <v>59.290322580000002</v>
      </c>
      <c r="M66">
        <f t="shared" si="25"/>
        <v>53.750814631176468</v>
      </c>
      <c r="N66">
        <f t="shared" si="16"/>
        <v>0.6</v>
      </c>
      <c r="O66">
        <f t="shared" si="26"/>
        <v>0.41696441617733093</v>
      </c>
      <c r="P66">
        <f t="shared" si="30"/>
        <v>224.58004095838427</v>
      </c>
      <c r="Q66" s="7">
        <f t="shared" si="27"/>
        <v>1.2540283064128833E-2</v>
      </c>
      <c r="R66">
        <f t="shared" si="31"/>
        <v>1</v>
      </c>
      <c r="S66">
        <f t="shared" si="32"/>
        <v>0</v>
      </c>
      <c r="T66">
        <f t="shared" si="33"/>
        <v>0</v>
      </c>
      <c r="U66">
        <f t="shared" si="28"/>
        <v>1</v>
      </c>
      <c r="X66" s="13" cm="1">
        <f t="array" ref="X66">_xlfn._xlws.FILTER($H$4:$H$8,$C$4:$C$8=$A66,"")</f>
        <v>154.52976190000001</v>
      </c>
      <c r="Y66" s="13" cm="1">
        <f t="array" ref="Y66">_xlfn._xlws.FILTER($H$11:$H$16,$C$11:$C$16=$B66,"")</f>
        <v>128.11219510000001</v>
      </c>
      <c r="Z66" s="13">
        <f t="shared" si="34"/>
        <v>-209.10897144518668</v>
      </c>
      <c r="AA66" s="13">
        <f t="shared" si="35"/>
        <v>-0.93111111099999999</v>
      </c>
    </row>
    <row r="67" spans="1:27" x14ac:dyDescent="0.2">
      <c r="A67" s="26">
        <v>0.7</v>
      </c>
      <c r="B67" s="26">
        <v>0.25</v>
      </c>
      <c r="C67" s="26">
        <v>0.5</v>
      </c>
      <c r="D67" cm="1">
        <f t="array" ref="D67">_xlfn._xlws.FILTER($D$4:$D$8,$C$4:$C$8=A67,"")</f>
        <v>0.97499999999999998</v>
      </c>
      <c r="E67" cm="1">
        <f t="array" ref="E67">_xlfn._xlws.FILTER($E$19:$E$24,$C$19:$C$24=C67,"")</f>
        <v>0.79204892999999998</v>
      </c>
      <c r="F67" cm="1">
        <f t="array" ref="F67">_xlfn._xlws.FILTER($F$11:$F$16,$C$11:$C$16=$B67,"")</f>
        <v>9.5679011999999994E-2</v>
      </c>
      <c r="G67" cm="1">
        <f t="array" ref="G67">_xlfn._xlws.FILTER($G$19:$G$24,$C$19:$C$24=$C67,"")</f>
        <v>8.8803089000000002E-2</v>
      </c>
      <c r="H67">
        <f t="shared" si="29"/>
        <v>136.55944549999998</v>
      </c>
      <c r="I67" cm="1">
        <f t="array" ref="I67">_xlfn._xlws.FILTER($I$4:$I$8,$C$4:$C$8=$A67,"")</f>
        <v>360.11111110000002</v>
      </c>
      <c r="J67">
        <f t="shared" si="23"/>
        <v>32.258710437058824</v>
      </c>
      <c r="K67">
        <f t="shared" si="24"/>
        <v>59.030263278235282</v>
      </c>
      <c r="L67" cm="1">
        <f t="array" ref="L67">_xlfn._xlws.FILTER($L$11:$L$16,$C$11:$C$16=$B67,"")</f>
        <v>88.903225809999995</v>
      </c>
      <c r="M67">
        <f t="shared" si="25"/>
        <v>53.750814631176468</v>
      </c>
      <c r="N67">
        <f t="shared" si="16"/>
        <v>0.6</v>
      </c>
      <c r="O67">
        <f t="shared" si="26"/>
        <v>7.275463689869785E-2</v>
      </c>
      <c r="P67">
        <f t="shared" si="30"/>
        <v>235.59080417477793</v>
      </c>
      <c r="Q67" s="7">
        <f t="shared" si="27"/>
        <v>0.74652583766562552</v>
      </c>
      <c r="R67">
        <f t="shared" si="31"/>
        <v>1</v>
      </c>
      <c r="S67">
        <f t="shared" si="32"/>
        <v>0</v>
      </c>
      <c r="T67">
        <f t="shared" si="33"/>
        <v>1</v>
      </c>
      <c r="U67">
        <f t="shared" si="28"/>
        <v>1</v>
      </c>
      <c r="X67" s="13" cm="1">
        <f t="array" ref="X67">_xlfn._xlws.FILTER($H$4:$H$8,$C$4:$C$8=$A67,"")</f>
        <v>129.7730263</v>
      </c>
      <c r="Y67" s="13" cm="1">
        <f t="array" ref="Y67">_xlfn._xlws.FILTER($H$11:$H$16,$C$11:$C$16=$B67,"")</f>
        <v>143.34586469999999</v>
      </c>
      <c r="Z67" s="13">
        <f t="shared" si="34"/>
        <v>-222.06614694694099</v>
      </c>
      <c r="AA67" s="13">
        <f t="shared" si="35"/>
        <v>-0.94259259279999996</v>
      </c>
    </row>
    <row r="68" spans="1:27" x14ac:dyDescent="0.2">
      <c r="A68" s="27">
        <v>0.7</v>
      </c>
      <c r="B68" s="27">
        <v>0.25</v>
      </c>
      <c r="C68" s="27">
        <v>0.6</v>
      </c>
      <c r="D68" cm="1">
        <f t="array" ref="D68">_xlfn._xlws.FILTER($D$4:$D$8,$C$4:$C$8=A68,"")</f>
        <v>0.97499999999999998</v>
      </c>
      <c r="E68" cm="1">
        <f t="array" ref="E68">_xlfn._xlws.FILTER($E$19:$E$24,$C$19:$C$24=C68,"")</f>
        <v>0.70958083800000005</v>
      </c>
      <c r="F68" cm="1">
        <f t="array" ref="F68">_xlfn._xlws.FILTER($F$11:$F$16,$C$11:$C$16=$B68,"")</f>
        <v>9.5679011999999994E-2</v>
      </c>
      <c r="G68" cm="1">
        <f t="array" ref="G68">_xlfn._xlws.FILTER($G$19:$G$24,$C$19:$C$24=$C68,"")</f>
        <v>0.94092827000000001</v>
      </c>
      <c r="H68">
        <f t="shared" si="29"/>
        <v>136.55944549999998</v>
      </c>
      <c r="I68" cm="1">
        <f t="array" ref="I68">_xlfn._xlws.FILTER($I$4:$I$8,$C$4:$C$8=$A68,"")</f>
        <v>360.11111110000002</v>
      </c>
      <c r="J68">
        <f t="shared" si="23"/>
        <v>32.258710437058824</v>
      </c>
      <c r="K68">
        <f t="shared" si="24"/>
        <v>59.030263278235282</v>
      </c>
      <c r="L68" cm="1">
        <f t="array" ref="L68">_xlfn._xlws.FILTER($L$11:$L$16,$C$11:$C$16=$B68,"")</f>
        <v>88.903225809999995</v>
      </c>
      <c r="M68">
        <f t="shared" si="25"/>
        <v>53.750814631176468</v>
      </c>
      <c r="N68">
        <f t="shared" si="16"/>
        <v>0.6</v>
      </c>
      <c r="O68">
        <f t="shared" si="26"/>
        <v>0.69061974233496015</v>
      </c>
      <c r="P68">
        <f t="shared" si="30"/>
        <v>231.00567484006879</v>
      </c>
      <c r="Q68" s="7">
        <f t="shared" si="27"/>
        <v>4.3357293273673596E-2</v>
      </c>
      <c r="R68">
        <f t="shared" si="31"/>
        <v>0</v>
      </c>
      <c r="S68">
        <f t="shared" si="32"/>
        <v>0</v>
      </c>
      <c r="T68">
        <f t="shared" si="33"/>
        <v>0</v>
      </c>
      <c r="U68">
        <f t="shared" si="28"/>
        <v>0</v>
      </c>
      <c r="X68" s="13" cm="1">
        <f t="array" ref="X68">_xlfn._xlws.FILTER($H$4:$H$8,$C$4:$C$8=$A68,"")</f>
        <v>129.7730263</v>
      </c>
      <c r="Y68" s="13" cm="1">
        <f t="array" ref="Y68">_xlfn._xlws.FILTER($H$11:$H$16,$C$11:$C$16=$B68,"")</f>
        <v>143.34586469999999</v>
      </c>
      <c r="Z68" s="13">
        <f t="shared" si="34"/>
        <v>-217.74423799901416</v>
      </c>
      <c r="AA68" s="13">
        <f t="shared" si="35"/>
        <v>-0.94259259279999996</v>
      </c>
    </row>
    <row r="69" spans="1:27" x14ac:dyDescent="0.2">
      <c r="A69" s="27">
        <v>0.7</v>
      </c>
      <c r="B69" s="27">
        <v>0.25</v>
      </c>
      <c r="C69" s="27">
        <v>0.7</v>
      </c>
      <c r="D69" cm="1">
        <f t="array" ref="D69">_xlfn._xlws.FILTER($D$4:$D$8,$C$4:$C$8=A69,"")</f>
        <v>0.97499999999999998</v>
      </c>
      <c r="E69" cm="1">
        <f t="array" ref="E69">_xlfn._xlws.FILTER($E$19:$E$24,$C$19:$C$24=C69,"")</f>
        <v>0.783870968</v>
      </c>
      <c r="F69" cm="1">
        <f t="array" ref="F69">_xlfn._xlws.FILTER($F$11:$F$16,$C$11:$C$16=$B69,"")</f>
        <v>9.5679011999999994E-2</v>
      </c>
      <c r="G69" cm="1">
        <f t="array" ref="G69">_xlfn._xlws.FILTER($G$19:$G$24,$C$19:$C$24=$C69,"")</f>
        <v>0.92181069999999998</v>
      </c>
      <c r="H69">
        <f t="shared" si="29"/>
        <v>136.55944549999998</v>
      </c>
      <c r="I69" cm="1">
        <f t="array" ref="I69">_xlfn._xlws.FILTER($I$4:$I$8,$C$4:$C$8=$A69,"")</f>
        <v>360.11111110000002</v>
      </c>
      <c r="J69">
        <f t="shared" si="23"/>
        <v>32.258710437058824</v>
      </c>
      <c r="K69">
        <f t="shared" si="24"/>
        <v>59.030263278235282</v>
      </c>
      <c r="L69" cm="1">
        <f t="array" ref="L69">_xlfn._xlws.FILTER($L$11:$L$16,$C$11:$C$16=$B69,"")</f>
        <v>88.903225809999995</v>
      </c>
      <c r="M69">
        <f t="shared" si="25"/>
        <v>53.750814631176468</v>
      </c>
      <c r="N69">
        <f t="shared" si="16"/>
        <v>0.6</v>
      </c>
      <c r="O69">
        <f t="shared" si="26"/>
        <v>0.7474237915300469</v>
      </c>
      <c r="P69">
        <f t="shared" si="30"/>
        <v>235.13611906499833</v>
      </c>
      <c r="Q69" s="7">
        <f t="shared" si="27"/>
        <v>6.3397553383878397E-2</v>
      </c>
      <c r="R69">
        <f t="shared" si="31"/>
        <v>0</v>
      </c>
      <c r="S69">
        <f t="shared" si="32"/>
        <v>0</v>
      </c>
      <c r="T69">
        <f t="shared" si="33"/>
        <v>0</v>
      </c>
      <c r="U69">
        <f t="shared" si="28"/>
        <v>0</v>
      </c>
      <c r="X69" s="13" cm="1">
        <f t="array" ref="X69">_xlfn._xlws.FILTER($H$4:$H$8,$C$4:$C$8=$A69,"")</f>
        <v>129.7730263</v>
      </c>
      <c r="Y69" s="13" cm="1">
        <f t="array" ref="Y69">_xlfn._xlws.FILTER($H$11:$H$16,$C$11:$C$16=$B69,"")</f>
        <v>143.34586469999999</v>
      </c>
      <c r="Z69" s="13">
        <f t="shared" si="34"/>
        <v>-221.63756413040628</v>
      </c>
      <c r="AA69" s="13">
        <f t="shared" si="35"/>
        <v>-0.94259259279999996</v>
      </c>
    </row>
    <row r="70" spans="1:27" x14ac:dyDescent="0.2">
      <c r="A70" s="27">
        <v>0.7</v>
      </c>
      <c r="B70" s="27">
        <v>0.25</v>
      </c>
      <c r="C70" s="27">
        <v>0.8</v>
      </c>
      <c r="D70" cm="1">
        <f t="array" ref="D70">_xlfn._xlws.FILTER($D$4:$D$8,$C$4:$C$8=A70,"")</f>
        <v>0.97499999999999998</v>
      </c>
      <c r="E70" cm="1">
        <f t="array" ref="E70">_xlfn._xlws.FILTER($E$19:$E$24,$C$19:$C$24=C70,"")</f>
        <v>0.71028037399999999</v>
      </c>
      <c r="F70" cm="1">
        <f t="array" ref="F70">_xlfn._xlws.FILTER($F$11:$F$16,$C$11:$C$16=$B70,"")</f>
        <v>9.5679011999999994E-2</v>
      </c>
      <c r="G70" cm="1">
        <f t="array" ref="G70">_xlfn._xlws.FILTER($G$19:$G$24,$C$19:$C$24=$C70,"")</f>
        <v>0.95614035100000005</v>
      </c>
      <c r="H70">
        <f t="shared" si="29"/>
        <v>136.55944549999998</v>
      </c>
      <c r="I70" cm="1">
        <f t="array" ref="I70">_xlfn._xlws.FILTER($I$4:$I$8,$C$4:$C$8=$A70,"")</f>
        <v>360.11111110000002</v>
      </c>
      <c r="J70">
        <f t="shared" si="23"/>
        <v>32.258710437058824</v>
      </c>
      <c r="K70">
        <f t="shared" si="24"/>
        <v>59.030263278235282</v>
      </c>
      <c r="L70" cm="1">
        <f t="array" ref="L70">_xlfn._xlws.FILTER($L$11:$L$16,$C$11:$C$16=$B70,"")</f>
        <v>88.903225809999995</v>
      </c>
      <c r="M70">
        <f t="shared" si="25"/>
        <v>53.750814631176468</v>
      </c>
      <c r="N70">
        <f t="shared" si="16"/>
        <v>0.6</v>
      </c>
      <c r="O70">
        <f t="shared" si="26"/>
        <v>0.70247691103238641</v>
      </c>
      <c r="P70">
        <f t="shared" si="30"/>
        <v>231.04456822242429</v>
      </c>
      <c r="Q70" s="7">
        <f t="shared" si="27"/>
        <v>3.2223711420881825E-2</v>
      </c>
      <c r="R70">
        <f t="shared" si="31"/>
        <v>0</v>
      </c>
      <c r="S70">
        <f t="shared" si="32"/>
        <v>0</v>
      </c>
      <c r="T70">
        <f t="shared" si="33"/>
        <v>0</v>
      </c>
      <c r="U70">
        <f t="shared" si="28"/>
        <v>0</v>
      </c>
      <c r="X70" s="13" cm="1">
        <f t="array" ref="X70">_xlfn._xlws.FILTER($H$4:$H$8,$C$4:$C$8=$A70,"")</f>
        <v>129.7730263</v>
      </c>
      <c r="Y70" s="13" cm="1">
        <f t="array" ref="Y70">_xlfn._xlws.FILTER($H$11:$H$16,$C$11:$C$16=$B70,"")</f>
        <v>143.34586469999999</v>
      </c>
      <c r="Z70" s="13">
        <f t="shared" si="34"/>
        <v>-217.7808986131314</v>
      </c>
      <c r="AA70" s="13">
        <f t="shared" si="35"/>
        <v>-0.94259259279999996</v>
      </c>
    </row>
    <row r="71" spans="1:27" x14ac:dyDescent="0.2">
      <c r="A71" s="27">
        <v>0.7</v>
      </c>
      <c r="B71" s="27">
        <v>0.25</v>
      </c>
      <c r="C71" s="27">
        <v>0.9</v>
      </c>
      <c r="D71" cm="1">
        <f t="array" ref="D71">_xlfn._xlws.FILTER($D$4:$D$8,$C$4:$C$8=A71,"")</f>
        <v>0.97499999999999998</v>
      </c>
      <c r="E71" cm="1">
        <f t="array" ref="E71">_xlfn._xlws.FILTER($E$19:$E$24,$C$19:$C$24=C71,"")</f>
        <v>0.56271186399999995</v>
      </c>
      <c r="F71" cm="1">
        <f t="array" ref="F71">_xlfn._xlws.FILTER($F$11:$F$16,$C$11:$C$16=$B71,"")</f>
        <v>9.5679011999999994E-2</v>
      </c>
      <c r="G71" cm="1">
        <f t="array" ref="G71">_xlfn._xlws.FILTER($G$19:$G$24,$C$19:$C$24=$C71,"")</f>
        <v>0.93975903599999999</v>
      </c>
      <c r="H71">
        <f t="shared" si="29"/>
        <v>136.55944549999998</v>
      </c>
      <c r="I71" cm="1">
        <f t="array" ref="I71">_xlfn._xlws.FILTER($I$4:$I$8,$C$4:$C$8=$A71,"")</f>
        <v>360.11111110000002</v>
      </c>
      <c r="J71">
        <f t="shared" si="23"/>
        <v>32.258710437058824</v>
      </c>
      <c r="K71">
        <f t="shared" si="24"/>
        <v>59.030263278235282</v>
      </c>
      <c r="L71" cm="1">
        <f t="array" ref="L71">_xlfn._xlws.FILTER($L$11:$L$16,$C$11:$C$16=$B71,"")</f>
        <v>88.903225809999995</v>
      </c>
      <c r="M71">
        <f t="shared" si="25"/>
        <v>53.750814631176468</v>
      </c>
      <c r="N71">
        <f t="shared" si="16"/>
        <v>0.6</v>
      </c>
      <c r="O71">
        <f t="shared" si="26"/>
        <v>0.54699477146893083</v>
      </c>
      <c r="P71">
        <f t="shared" si="30"/>
        <v>222.83993188767897</v>
      </c>
      <c r="Q71" s="7">
        <f t="shared" si="27"/>
        <v>3.5063767491402012E-2</v>
      </c>
      <c r="R71">
        <f t="shared" si="31"/>
        <v>0</v>
      </c>
      <c r="S71">
        <f t="shared" si="32"/>
        <v>0</v>
      </c>
      <c r="T71">
        <f t="shared" si="33"/>
        <v>0</v>
      </c>
      <c r="U71">
        <f t="shared" si="28"/>
        <v>0</v>
      </c>
      <c r="X71" s="13" cm="1">
        <f t="array" ref="X71">_xlfn._xlws.FILTER($H$4:$H$8,$C$4:$C$8=$A71,"")</f>
        <v>129.7730263</v>
      </c>
      <c r="Y71" s="13" cm="1">
        <f t="array" ref="Y71">_xlfn._xlws.FILTER($H$11:$H$16,$C$11:$C$16=$B71,"")</f>
        <v>143.34586469999999</v>
      </c>
      <c r="Z71" s="13">
        <f t="shared" si="34"/>
        <v>-210.0472691773827</v>
      </c>
      <c r="AA71" s="13">
        <f t="shared" si="35"/>
        <v>-0.94259259279999996</v>
      </c>
    </row>
    <row r="72" spans="1:27" x14ac:dyDescent="0.2">
      <c r="A72" s="27">
        <v>0.7</v>
      </c>
      <c r="B72" s="27">
        <v>0.25</v>
      </c>
      <c r="C72" s="28">
        <v>1</v>
      </c>
      <c r="D72" cm="1">
        <f t="array" ref="D72">_xlfn._xlws.FILTER($D$4:$D$8,$C$4:$C$8=A72,"")</f>
        <v>0.97499999999999998</v>
      </c>
      <c r="E72" cm="1">
        <f t="array" ref="E72">_xlfn._xlws.FILTER($E$19:$E$24,$C$19:$C$24=C72,"")</f>
        <v>0.41896024500000001</v>
      </c>
      <c r="F72" cm="1">
        <f t="array" ref="F72">_xlfn._xlws.FILTER($F$11:$F$16,$C$11:$C$16=$B72,"")</f>
        <v>9.5679011999999994E-2</v>
      </c>
      <c r="G72" cm="1">
        <f t="array" ref="G72">_xlfn._xlws.FILTER($G$19:$G$24,$C$19:$C$24=$C72,"")</f>
        <v>0.97080292000000001</v>
      </c>
      <c r="H72">
        <f t="shared" si="29"/>
        <v>136.55944549999998</v>
      </c>
      <c r="I72" cm="1">
        <f t="array" ref="I72">_xlfn._xlws.FILTER($I$4:$I$8,$C$4:$C$8=$A72,"")</f>
        <v>360.11111110000002</v>
      </c>
      <c r="J72">
        <f t="shared" si="23"/>
        <v>32.258710437058824</v>
      </c>
      <c r="K72">
        <f t="shared" si="24"/>
        <v>59.030263278235282</v>
      </c>
      <c r="L72" cm="1">
        <f t="array" ref="L72">_xlfn._xlws.FILTER($L$11:$L$16,$C$11:$C$16=$B72,"")</f>
        <v>88.903225809999995</v>
      </c>
      <c r="M72">
        <f t="shared" si="25"/>
        <v>53.750814631176468</v>
      </c>
      <c r="N72">
        <f t="shared" si="16"/>
        <v>0.6</v>
      </c>
      <c r="O72">
        <f t="shared" si="26"/>
        <v>0.42071159534754576</v>
      </c>
      <c r="P72">
        <f t="shared" si="30"/>
        <v>214.84751022247499</v>
      </c>
      <c r="Q72" s="7">
        <f t="shared" si="27"/>
        <v>1.2652980180869166E-2</v>
      </c>
      <c r="R72">
        <f t="shared" si="31"/>
        <v>1</v>
      </c>
      <c r="S72">
        <f t="shared" si="32"/>
        <v>0</v>
      </c>
      <c r="T72">
        <f t="shared" si="33"/>
        <v>0</v>
      </c>
      <c r="U72">
        <f t="shared" si="28"/>
        <v>1</v>
      </c>
      <c r="X72" s="13" cm="1">
        <f t="array" ref="X72">_xlfn._xlws.FILTER($H$4:$H$8,$C$4:$C$8=$A72,"")</f>
        <v>129.7730263</v>
      </c>
      <c r="Y72" s="13" cm="1">
        <f t="array" ref="Y72">_xlfn._xlws.FILTER($H$11:$H$16,$C$11:$C$16=$B72,"")</f>
        <v>143.34586469999999</v>
      </c>
      <c r="Z72" s="13">
        <f t="shared" si="34"/>
        <v>-202.5136717172272</v>
      </c>
      <c r="AA72" s="13">
        <f t="shared" si="35"/>
        <v>-0.94259259279999996</v>
      </c>
    </row>
    <row r="73" spans="1:27" x14ac:dyDescent="0.2">
      <c r="A73" s="27">
        <v>0.7</v>
      </c>
      <c r="B73" s="27">
        <v>0.3</v>
      </c>
      <c r="C73" s="26">
        <v>0.5</v>
      </c>
      <c r="D73" cm="1">
        <f t="array" ref="D73">_xlfn._xlws.FILTER($D$4:$D$8,$C$4:$C$8=A73,"")</f>
        <v>0.97499999999999998</v>
      </c>
      <c r="E73" cm="1">
        <f t="array" ref="E73">_xlfn._xlws.FILTER($E$19:$E$24,$C$19:$C$24=C73,"")</f>
        <v>0.79204892999999998</v>
      </c>
      <c r="F73" cm="1">
        <f t="array" ref="F73">_xlfn._xlws.FILTER($F$11:$F$16,$C$11:$C$16=$B73,"")</f>
        <v>0.10370370399999999</v>
      </c>
      <c r="G73" cm="1">
        <f t="array" ref="G73">_xlfn._xlws.FILTER($G$19:$G$24,$C$19:$C$24=$C73,"")</f>
        <v>8.8803089000000002E-2</v>
      </c>
      <c r="H73">
        <f t="shared" si="29"/>
        <v>135.80343625</v>
      </c>
      <c r="I73" cm="1">
        <f t="array" ref="I73">_xlfn._xlws.FILTER($I$4:$I$8,$C$4:$C$8=$A73,"")</f>
        <v>360.11111110000002</v>
      </c>
      <c r="J73">
        <f t="shared" si="23"/>
        <v>32.258710437058824</v>
      </c>
      <c r="K73">
        <f t="shared" si="24"/>
        <v>59.030263278235282</v>
      </c>
      <c r="L73" cm="1">
        <f t="array" ref="L73">_xlfn._xlws.FILTER($L$11:$L$16,$C$11:$C$16=$B73,"")</f>
        <v>68.52380952</v>
      </c>
      <c r="M73">
        <f t="shared" si="25"/>
        <v>53.750814631176468</v>
      </c>
      <c r="N73">
        <f t="shared" si="16"/>
        <v>0.6</v>
      </c>
      <c r="O73">
        <f t="shared" si="26"/>
        <v>7.3128179693139866E-2</v>
      </c>
      <c r="P73">
        <f t="shared" si="30"/>
        <v>235.31817360863425</v>
      </c>
      <c r="Q73" s="7">
        <f t="shared" si="27"/>
        <v>0.75035871154709455</v>
      </c>
      <c r="R73">
        <f t="shared" si="31"/>
        <v>1</v>
      </c>
      <c r="S73">
        <f t="shared" si="32"/>
        <v>0</v>
      </c>
      <c r="T73">
        <f t="shared" si="33"/>
        <v>1</v>
      </c>
      <c r="U73">
        <f t="shared" si="28"/>
        <v>1</v>
      </c>
      <c r="X73" s="13" cm="1">
        <f t="array" ref="X73">_xlfn._xlws.FILTER($H$4:$H$8,$C$4:$C$8=$A73,"")</f>
        <v>129.7730263</v>
      </c>
      <c r="Y73" s="13" cm="1">
        <f t="array" ref="Y73">_xlfn._xlws.FILTER($H$11:$H$16,$C$11:$C$16=$B73,"")</f>
        <v>141.83384620000001</v>
      </c>
      <c r="Z73" s="13">
        <f t="shared" si="34"/>
        <v>-220.67615387559601</v>
      </c>
      <c r="AA73" s="13">
        <f t="shared" si="35"/>
        <v>-0.93777777760000003</v>
      </c>
    </row>
    <row r="74" spans="1:27" x14ac:dyDescent="0.2">
      <c r="A74" s="27">
        <v>0.7</v>
      </c>
      <c r="B74" s="27">
        <v>0.3</v>
      </c>
      <c r="C74" s="27">
        <v>0.6</v>
      </c>
      <c r="D74" cm="1">
        <f t="array" ref="D74">_xlfn._xlws.FILTER($D$4:$D$8,$C$4:$C$8=A74,"")</f>
        <v>0.97499999999999998</v>
      </c>
      <c r="E74" cm="1">
        <f t="array" ref="E74">_xlfn._xlws.FILTER($E$19:$E$24,$C$19:$C$24=C74,"")</f>
        <v>0.70958083800000005</v>
      </c>
      <c r="F74" cm="1">
        <f t="array" ref="F74">_xlfn._xlws.FILTER($F$11:$F$16,$C$11:$C$16=$B74,"")</f>
        <v>0.10370370399999999</v>
      </c>
      <c r="G74" cm="1">
        <f t="array" ref="G74">_xlfn._xlws.FILTER($G$19:$G$24,$C$19:$C$24=$C74,"")</f>
        <v>0.94092827000000001</v>
      </c>
      <c r="H74">
        <f t="shared" si="29"/>
        <v>135.80343625</v>
      </c>
      <c r="I74" cm="1">
        <f t="array" ref="I74">_xlfn._xlws.FILTER($I$4:$I$8,$C$4:$C$8=$A74,"")</f>
        <v>360.11111110000002</v>
      </c>
      <c r="J74">
        <f t="shared" si="23"/>
        <v>32.258710437058824</v>
      </c>
      <c r="K74">
        <f t="shared" si="24"/>
        <v>59.030263278235282</v>
      </c>
      <c r="L74" cm="1">
        <f t="array" ref="L74">_xlfn._xlws.FILTER($L$11:$L$16,$C$11:$C$16=$B74,"")</f>
        <v>68.52380952</v>
      </c>
      <c r="M74">
        <f t="shared" si="25"/>
        <v>53.750814631176468</v>
      </c>
      <c r="N74">
        <f t="shared" si="16"/>
        <v>0.6</v>
      </c>
      <c r="O74">
        <f t="shared" si="26"/>
        <v>0.69416557857915484</v>
      </c>
      <c r="P74">
        <f t="shared" si="30"/>
        <v>230.70950292869168</v>
      </c>
      <c r="Q74" s="7">
        <f t="shared" si="27"/>
        <v>4.3579901827289783E-2</v>
      </c>
      <c r="R74">
        <f t="shared" si="31"/>
        <v>0</v>
      </c>
      <c r="S74">
        <f t="shared" si="32"/>
        <v>0</v>
      </c>
      <c r="T74">
        <f t="shared" si="33"/>
        <v>0</v>
      </c>
      <c r="U74">
        <f t="shared" si="28"/>
        <v>0</v>
      </c>
      <c r="X74" s="13" cm="1">
        <f t="array" ref="X74">_xlfn._xlws.FILTER($H$4:$H$8,$C$4:$C$8=$A74,"")</f>
        <v>129.7730263</v>
      </c>
      <c r="Y74" s="13" cm="1">
        <f t="array" ref="Y74">_xlfn._xlws.FILTER($H$11:$H$16,$C$11:$C$16=$B74,"")</f>
        <v>141.83384620000001</v>
      </c>
      <c r="Z74" s="13">
        <f t="shared" si="34"/>
        <v>-216.35424492766919</v>
      </c>
      <c r="AA74" s="13">
        <f t="shared" si="35"/>
        <v>-0.93777777760000003</v>
      </c>
    </row>
    <row r="75" spans="1:27" x14ac:dyDescent="0.2">
      <c r="A75" s="27">
        <v>0.7</v>
      </c>
      <c r="B75" s="27">
        <v>0.3</v>
      </c>
      <c r="C75" s="27">
        <v>0.7</v>
      </c>
      <c r="D75" cm="1">
        <f t="array" ref="D75">_xlfn._xlws.FILTER($D$4:$D$8,$C$4:$C$8=A75,"")</f>
        <v>0.97499999999999998</v>
      </c>
      <c r="E75" cm="1">
        <f t="array" ref="E75">_xlfn._xlws.FILTER($E$19:$E$24,$C$19:$C$24=C75,"")</f>
        <v>0.783870968</v>
      </c>
      <c r="F75" cm="1">
        <f t="array" ref="F75">_xlfn._xlws.FILTER($F$11:$F$16,$C$11:$C$16=$B75,"")</f>
        <v>0.10370370399999999</v>
      </c>
      <c r="G75" cm="1">
        <f t="array" ref="G75">_xlfn._xlws.FILTER($G$19:$G$24,$C$19:$C$24=$C75,"")</f>
        <v>0.92181069999999998</v>
      </c>
      <c r="H75">
        <f t="shared" si="29"/>
        <v>135.80343625</v>
      </c>
      <c r="I75" cm="1">
        <f t="array" ref="I75">_xlfn._xlws.FILTER($I$4:$I$8,$C$4:$C$8=$A75,"")</f>
        <v>360.11111110000002</v>
      </c>
      <c r="J75">
        <f t="shared" si="23"/>
        <v>32.258710437058824</v>
      </c>
      <c r="K75">
        <f t="shared" si="24"/>
        <v>59.030263278235282</v>
      </c>
      <c r="L75" cm="1">
        <f t="array" ref="L75">_xlfn._xlws.FILTER($L$11:$L$16,$C$11:$C$16=$B75,"")</f>
        <v>68.52380952</v>
      </c>
      <c r="M75">
        <f t="shared" si="25"/>
        <v>53.750814631176468</v>
      </c>
      <c r="N75">
        <f t="shared" si="16"/>
        <v>0.6</v>
      </c>
      <c r="O75">
        <f t="shared" si="26"/>
        <v>0.75126127575953083</v>
      </c>
      <c r="P75">
        <f t="shared" si="30"/>
        <v>234.86115401745607</v>
      </c>
      <c r="Q75" s="7">
        <f t="shared" si="27"/>
        <v>6.3723054276485072E-2</v>
      </c>
      <c r="R75">
        <f t="shared" si="31"/>
        <v>0</v>
      </c>
      <c r="S75">
        <f t="shared" si="32"/>
        <v>0</v>
      </c>
      <c r="T75">
        <f t="shared" si="33"/>
        <v>0</v>
      </c>
      <c r="U75">
        <f t="shared" si="28"/>
        <v>0</v>
      </c>
      <c r="X75" s="13" cm="1">
        <f t="array" ref="X75">_xlfn._xlws.FILTER($H$4:$H$8,$C$4:$C$8=$A75,"")</f>
        <v>129.7730263</v>
      </c>
      <c r="Y75" s="13" cm="1">
        <f t="array" ref="Y75">_xlfn._xlws.FILTER($H$11:$H$16,$C$11:$C$16=$B75,"")</f>
        <v>141.83384620000001</v>
      </c>
      <c r="Z75" s="13">
        <f t="shared" si="34"/>
        <v>-220.24757105906127</v>
      </c>
      <c r="AA75" s="13">
        <f t="shared" si="35"/>
        <v>-0.93777777760000003</v>
      </c>
    </row>
    <row r="76" spans="1:27" x14ac:dyDescent="0.2">
      <c r="A76" s="27">
        <v>0.7</v>
      </c>
      <c r="B76" s="27">
        <v>0.3</v>
      </c>
      <c r="C76" s="27">
        <v>0.8</v>
      </c>
      <c r="D76" cm="1">
        <f t="array" ref="D76">_xlfn._xlws.FILTER($D$4:$D$8,$C$4:$C$8=A76,"")</f>
        <v>0.97499999999999998</v>
      </c>
      <c r="E76" cm="1">
        <f t="array" ref="E76">_xlfn._xlws.FILTER($E$19:$E$24,$C$19:$C$24=C76,"")</f>
        <v>0.71028037399999999</v>
      </c>
      <c r="F76" cm="1">
        <f t="array" ref="F76">_xlfn._xlws.FILTER($F$11:$F$16,$C$11:$C$16=$B76,"")</f>
        <v>0.10370370399999999</v>
      </c>
      <c r="G76" cm="1">
        <f t="array" ref="G76">_xlfn._xlws.FILTER($G$19:$G$24,$C$19:$C$24=$C76,"")</f>
        <v>0.95614035100000005</v>
      </c>
      <c r="H76">
        <f t="shared" si="29"/>
        <v>135.80343625</v>
      </c>
      <c r="I76" cm="1">
        <f t="array" ref="I76">_xlfn._xlws.FILTER($I$4:$I$8,$C$4:$C$8=$A76,"")</f>
        <v>360.11111110000002</v>
      </c>
      <c r="J76">
        <f t="shared" si="23"/>
        <v>32.258710437058824</v>
      </c>
      <c r="K76">
        <f t="shared" si="24"/>
        <v>59.030263278235282</v>
      </c>
      <c r="L76" cm="1">
        <f t="array" ref="L76">_xlfn._xlws.FILTER($L$11:$L$16,$C$11:$C$16=$B76,"")</f>
        <v>68.52380952</v>
      </c>
      <c r="M76">
        <f t="shared" si="25"/>
        <v>53.750814631176468</v>
      </c>
      <c r="N76">
        <f t="shared" si="16"/>
        <v>0.6</v>
      </c>
      <c r="O76">
        <f t="shared" si="26"/>
        <v>0.70608362531979874</v>
      </c>
      <c r="P76">
        <f t="shared" si="30"/>
        <v>230.74859600062507</v>
      </c>
      <c r="Q76" s="7">
        <f t="shared" si="27"/>
        <v>3.2389157029911651E-2</v>
      </c>
      <c r="R76">
        <f t="shared" si="31"/>
        <v>0</v>
      </c>
      <c r="S76">
        <f t="shared" si="32"/>
        <v>0</v>
      </c>
      <c r="T76">
        <f t="shared" si="33"/>
        <v>0</v>
      </c>
      <c r="U76">
        <f t="shared" si="28"/>
        <v>0</v>
      </c>
      <c r="X76" s="13" cm="1">
        <f t="array" ref="X76">_xlfn._xlws.FILTER($H$4:$H$8,$C$4:$C$8=$A76,"")</f>
        <v>129.7730263</v>
      </c>
      <c r="Y76" s="13" cm="1">
        <f t="array" ref="Y76">_xlfn._xlws.FILTER($H$11:$H$16,$C$11:$C$16=$B76,"")</f>
        <v>141.83384620000001</v>
      </c>
      <c r="Z76" s="13">
        <f t="shared" si="34"/>
        <v>-216.39090554178642</v>
      </c>
      <c r="AA76" s="13">
        <f t="shared" si="35"/>
        <v>-0.93777777760000003</v>
      </c>
    </row>
    <row r="77" spans="1:27" x14ac:dyDescent="0.2">
      <c r="A77" s="27">
        <v>0.7</v>
      </c>
      <c r="B77" s="27">
        <v>0.3</v>
      </c>
      <c r="C77" s="27">
        <v>0.9</v>
      </c>
      <c r="D77" cm="1">
        <f t="array" ref="D77">_xlfn._xlws.FILTER($D$4:$D$8,$C$4:$C$8=A77,"")</f>
        <v>0.97499999999999998</v>
      </c>
      <c r="E77" cm="1">
        <f t="array" ref="E77">_xlfn._xlws.FILTER($E$19:$E$24,$C$19:$C$24=C77,"")</f>
        <v>0.56271186399999995</v>
      </c>
      <c r="F77" cm="1">
        <f t="array" ref="F77">_xlfn._xlws.FILTER($F$11:$F$16,$C$11:$C$16=$B77,"")</f>
        <v>0.10370370399999999</v>
      </c>
      <c r="G77" cm="1">
        <f t="array" ref="G77">_xlfn._xlws.FILTER($G$19:$G$24,$C$19:$C$24=$C77,"")</f>
        <v>0.93975903599999999</v>
      </c>
      <c r="H77">
        <f t="shared" si="29"/>
        <v>135.80343625</v>
      </c>
      <c r="I77" cm="1">
        <f t="array" ref="I77">_xlfn._xlws.FILTER($I$4:$I$8,$C$4:$C$8=$A77,"")</f>
        <v>360.11111110000002</v>
      </c>
      <c r="J77">
        <f t="shared" si="23"/>
        <v>32.258710437058824</v>
      </c>
      <c r="K77">
        <f t="shared" si="24"/>
        <v>59.030263278235282</v>
      </c>
      <c r="L77" cm="1">
        <f t="array" ref="L77">_xlfn._xlws.FILTER($L$11:$L$16,$C$11:$C$16=$B77,"")</f>
        <v>68.52380952</v>
      </c>
      <c r="M77">
        <f t="shared" si="25"/>
        <v>53.750814631176468</v>
      </c>
      <c r="N77">
        <f t="shared" si="16"/>
        <v>0.6</v>
      </c>
      <c r="O77">
        <f t="shared" si="26"/>
        <v>0.54980319666613409</v>
      </c>
      <c r="P77">
        <f t="shared" si="30"/>
        <v>222.50183475241022</v>
      </c>
      <c r="Q77" s="7">
        <f t="shared" si="27"/>
        <v>3.5243794748092749E-2</v>
      </c>
      <c r="R77">
        <f t="shared" si="31"/>
        <v>0</v>
      </c>
      <c r="S77">
        <f t="shared" si="32"/>
        <v>0</v>
      </c>
      <c r="T77">
        <f t="shared" si="33"/>
        <v>0</v>
      </c>
      <c r="U77">
        <f t="shared" si="28"/>
        <v>0</v>
      </c>
      <c r="X77" s="13" cm="1">
        <f t="array" ref="X77">_xlfn._xlws.FILTER($H$4:$H$8,$C$4:$C$8=$A77,"")</f>
        <v>129.7730263</v>
      </c>
      <c r="Y77" s="13" cm="1">
        <f t="array" ref="Y77">_xlfn._xlws.FILTER($H$11:$H$16,$C$11:$C$16=$B77,"")</f>
        <v>141.83384620000001</v>
      </c>
      <c r="Z77" s="13">
        <f t="shared" si="34"/>
        <v>-208.6572761060377</v>
      </c>
      <c r="AA77" s="13">
        <f t="shared" si="35"/>
        <v>-0.93777777760000003</v>
      </c>
    </row>
    <row r="78" spans="1:27" x14ac:dyDescent="0.2">
      <c r="A78" s="27">
        <v>0.7</v>
      </c>
      <c r="B78" s="27">
        <v>0.3</v>
      </c>
      <c r="C78" s="28">
        <v>1</v>
      </c>
      <c r="D78" cm="1">
        <f t="array" ref="D78">_xlfn._xlws.FILTER($D$4:$D$8,$C$4:$C$8=A78,"")</f>
        <v>0.97499999999999998</v>
      </c>
      <c r="E78" cm="1">
        <f t="array" ref="E78">_xlfn._xlws.FILTER($E$19:$E$24,$C$19:$C$24=C78,"")</f>
        <v>0.41896024500000001</v>
      </c>
      <c r="F78" cm="1">
        <f t="array" ref="F78">_xlfn._xlws.FILTER($F$11:$F$16,$C$11:$C$16=$B78,"")</f>
        <v>0.10370370399999999</v>
      </c>
      <c r="G78" cm="1">
        <f t="array" ref="G78">_xlfn._xlws.FILTER($G$19:$G$24,$C$19:$C$24=$C78,"")</f>
        <v>0.97080292000000001</v>
      </c>
      <c r="H78">
        <f t="shared" si="29"/>
        <v>135.80343625</v>
      </c>
      <c r="I78" cm="1">
        <f t="array" ref="I78">_xlfn._xlws.FILTER($I$4:$I$8,$C$4:$C$8=$A78,"")</f>
        <v>360.11111110000002</v>
      </c>
      <c r="J78">
        <f t="shared" si="23"/>
        <v>32.258710437058824</v>
      </c>
      <c r="K78">
        <f t="shared" si="24"/>
        <v>59.030263278235282</v>
      </c>
      <c r="L78" cm="1">
        <f t="array" ref="L78">_xlfn._xlws.FILTER($L$11:$L$16,$C$11:$C$16=$B78,"")</f>
        <v>68.52380952</v>
      </c>
      <c r="M78">
        <f t="shared" si="25"/>
        <v>53.750814631176468</v>
      </c>
      <c r="N78">
        <f t="shared" si="16"/>
        <v>0.6</v>
      </c>
      <c r="O78">
        <f t="shared" si="26"/>
        <v>0.42287164715564013</v>
      </c>
      <c r="P78">
        <f t="shared" si="30"/>
        <v>214.46837774361248</v>
      </c>
      <c r="Q78" s="7">
        <f t="shared" si="27"/>
        <v>1.2717944144353203E-2</v>
      </c>
      <c r="R78">
        <f t="shared" si="31"/>
        <v>1</v>
      </c>
      <c r="S78">
        <f t="shared" si="32"/>
        <v>0</v>
      </c>
      <c r="T78">
        <f t="shared" si="33"/>
        <v>0</v>
      </c>
      <c r="U78">
        <f t="shared" si="28"/>
        <v>1</v>
      </c>
      <c r="X78" s="13" cm="1">
        <f t="array" ref="X78">_xlfn._xlws.FILTER($H$4:$H$8,$C$4:$C$8=$A78,"")</f>
        <v>129.7730263</v>
      </c>
      <c r="Y78" s="13" cm="1">
        <f t="array" ref="Y78">_xlfn._xlws.FILTER($H$11:$H$16,$C$11:$C$16=$B78,"")</f>
        <v>141.83384620000001</v>
      </c>
      <c r="Z78" s="13">
        <f t="shared" si="34"/>
        <v>-201.12367864588222</v>
      </c>
      <c r="AA78" s="13">
        <f t="shared" si="35"/>
        <v>-0.93777777760000003</v>
      </c>
    </row>
    <row r="79" spans="1:27" x14ac:dyDescent="0.2">
      <c r="A79" s="27">
        <v>0.7</v>
      </c>
      <c r="B79" s="27">
        <v>0.35</v>
      </c>
      <c r="C79" s="26">
        <v>0.5</v>
      </c>
      <c r="D79" cm="1">
        <f t="array" ref="D79">_xlfn._xlws.FILTER($D$4:$D$8,$C$4:$C$8=A79,"")</f>
        <v>0.97499999999999998</v>
      </c>
      <c r="E79" cm="1">
        <f t="array" ref="E79">_xlfn._xlws.FILTER($E$19:$E$24,$C$19:$C$24=C79,"")</f>
        <v>0.79204892999999998</v>
      </c>
      <c r="F79" cm="1">
        <f t="array" ref="F79">_xlfn._xlws.FILTER($F$11:$F$16,$C$11:$C$16=$B79,"")</f>
        <v>0.122715405</v>
      </c>
      <c r="G79" cm="1">
        <f t="array" ref="G79">_xlfn._xlws.FILTER($G$19:$G$24,$C$19:$C$24=$C79,"")</f>
        <v>8.8803089000000002E-2</v>
      </c>
      <c r="H79">
        <f t="shared" si="29"/>
        <v>130.6519241</v>
      </c>
      <c r="I79" cm="1">
        <f t="array" ref="I79">_xlfn._xlws.FILTER($I$4:$I$8,$C$4:$C$8=$A79,"")</f>
        <v>360.11111110000002</v>
      </c>
      <c r="J79">
        <f t="shared" si="23"/>
        <v>32.258710437058824</v>
      </c>
      <c r="K79">
        <f t="shared" si="24"/>
        <v>59.030263278235282</v>
      </c>
      <c r="L79" cm="1">
        <f t="array" ref="L79">_xlfn._xlws.FILTER($L$11:$L$16,$C$11:$C$16=$B79,"")</f>
        <v>63.93617021</v>
      </c>
      <c r="M79">
        <f t="shared" si="25"/>
        <v>53.750814631176468</v>
      </c>
      <c r="N79">
        <f t="shared" si="16"/>
        <v>0.6</v>
      </c>
      <c r="O79">
        <f t="shared" si="26"/>
        <v>7.4028655713023708E-2</v>
      </c>
      <c r="P79">
        <f t="shared" si="30"/>
        <v>233.68586805634328</v>
      </c>
      <c r="Q79" s="7">
        <f t="shared" si="27"/>
        <v>0.75959837851124423</v>
      </c>
      <c r="R79">
        <f t="shared" si="31"/>
        <v>1</v>
      </c>
      <c r="S79">
        <f t="shared" si="32"/>
        <v>0</v>
      </c>
      <c r="T79">
        <f t="shared" si="33"/>
        <v>1</v>
      </c>
      <c r="U79">
        <f t="shared" si="28"/>
        <v>1</v>
      </c>
      <c r="X79" s="13" cm="1">
        <f t="array" ref="X79">_xlfn._xlws.FILTER($H$4:$H$8,$C$4:$C$8=$A79,"")</f>
        <v>129.7730263</v>
      </c>
      <c r="Y79" s="13" cm="1">
        <f t="array" ref="Y79">_xlfn._xlws.FILTER($H$11:$H$16,$C$11:$C$16=$B79,"")</f>
        <v>131.53082190000001</v>
      </c>
      <c r="Z79" s="13">
        <f t="shared" si="34"/>
        <v>-216.47975449155686</v>
      </c>
      <c r="AA79" s="13">
        <f t="shared" si="35"/>
        <v>-0.92637075700000004</v>
      </c>
    </row>
    <row r="80" spans="1:27" x14ac:dyDescent="0.2">
      <c r="A80" s="27">
        <v>0.7</v>
      </c>
      <c r="B80" s="27">
        <v>0.35</v>
      </c>
      <c r="C80" s="27">
        <v>0.6</v>
      </c>
      <c r="D80" cm="1">
        <f t="array" ref="D80">_xlfn._xlws.FILTER($D$4:$D$8,$C$4:$C$8=A80,"")</f>
        <v>0.97499999999999998</v>
      </c>
      <c r="E80" cm="1">
        <f t="array" ref="E80">_xlfn._xlws.FILTER($E$19:$E$24,$C$19:$C$24=C80,"")</f>
        <v>0.70958083800000005</v>
      </c>
      <c r="F80" cm="1">
        <f t="array" ref="F80">_xlfn._xlws.FILTER($F$11:$F$16,$C$11:$C$16=$B80,"")</f>
        <v>0.122715405</v>
      </c>
      <c r="G80" cm="1">
        <f t="array" ref="G80">_xlfn._xlws.FILTER($G$19:$G$24,$C$19:$C$24=$C80,"")</f>
        <v>0.94092827000000001</v>
      </c>
      <c r="H80">
        <f t="shared" si="29"/>
        <v>130.6519241</v>
      </c>
      <c r="I80" cm="1">
        <f t="array" ref="I80">_xlfn._xlws.FILTER($I$4:$I$8,$C$4:$C$8=$A80,"")</f>
        <v>360.11111110000002</v>
      </c>
      <c r="J80">
        <f t="shared" si="23"/>
        <v>32.258710437058824</v>
      </c>
      <c r="K80">
        <f t="shared" si="24"/>
        <v>59.030263278235282</v>
      </c>
      <c r="L80" cm="1">
        <f t="array" ref="L80">_xlfn._xlws.FILTER($L$11:$L$16,$C$11:$C$16=$B80,"")</f>
        <v>63.93617021</v>
      </c>
      <c r="M80">
        <f t="shared" si="25"/>
        <v>53.750814631176468</v>
      </c>
      <c r="N80">
        <f t="shared" si="16"/>
        <v>0.6</v>
      </c>
      <c r="O80">
        <f t="shared" si="26"/>
        <v>0.70271330204174176</v>
      </c>
      <c r="P80">
        <f t="shared" si="30"/>
        <v>229.02044774242589</v>
      </c>
      <c r="Q80" s="7">
        <f t="shared" si="27"/>
        <v>4.4116530206514272E-2</v>
      </c>
      <c r="R80">
        <f t="shared" si="31"/>
        <v>0</v>
      </c>
      <c r="S80">
        <f t="shared" si="32"/>
        <v>0</v>
      </c>
      <c r="T80">
        <f t="shared" si="33"/>
        <v>0</v>
      </c>
      <c r="U80">
        <f t="shared" si="28"/>
        <v>0</v>
      </c>
      <c r="X80" s="13" cm="1">
        <f t="array" ref="X80">_xlfn._xlws.FILTER($H$4:$H$8,$C$4:$C$8=$A80,"")</f>
        <v>129.7730263</v>
      </c>
      <c r="Y80" s="13" cm="1">
        <f t="array" ref="Y80">_xlfn._xlws.FILTER($H$11:$H$16,$C$11:$C$16=$B80,"")</f>
        <v>131.53082190000001</v>
      </c>
      <c r="Z80" s="13">
        <f t="shared" si="34"/>
        <v>-212.15784554363003</v>
      </c>
      <c r="AA80" s="13">
        <f t="shared" si="35"/>
        <v>-0.92637075700000004</v>
      </c>
    </row>
    <row r="81" spans="1:27" x14ac:dyDescent="0.2">
      <c r="A81" s="27">
        <v>0.7</v>
      </c>
      <c r="B81" s="27">
        <v>0.35</v>
      </c>
      <c r="C81" s="27">
        <v>0.7</v>
      </c>
      <c r="D81" cm="1">
        <f t="array" ref="D81">_xlfn._xlws.FILTER($D$4:$D$8,$C$4:$C$8=A81,"")</f>
        <v>0.97499999999999998</v>
      </c>
      <c r="E81" cm="1">
        <f t="array" ref="E81">_xlfn._xlws.FILTER($E$19:$E$24,$C$19:$C$24=C81,"")</f>
        <v>0.783870968</v>
      </c>
      <c r="F81" cm="1">
        <f t="array" ref="F81">_xlfn._xlws.FILTER($F$11:$F$16,$C$11:$C$16=$B81,"")</f>
        <v>0.122715405</v>
      </c>
      <c r="G81" cm="1">
        <f t="array" ref="G81">_xlfn._xlws.FILTER($G$19:$G$24,$C$19:$C$24=$C81,"")</f>
        <v>0.92181069999999998</v>
      </c>
      <c r="H81">
        <f t="shared" si="29"/>
        <v>130.6519241</v>
      </c>
      <c r="I81" cm="1">
        <f t="array" ref="I81">_xlfn._xlws.FILTER($I$4:$I$8,$C$4:$C$8=$A81,"")</f>
        <v>360.11111110000002</v>
      </c>
      <c r="J81">
        <f t="shared" si="23"/>
        <v>32.258710437058824</v>
      </c>
      <c r="K81">
        <f t="shared" si="24"/>
        <v>59.030263278235282</v>
      </c>
      <c r="L81" cm="1">
        <f t="array" ref="L81">_xlfn._xlws.FILTER($L$11:$L$16,$C$11:$C$16=$B81,"")</f>
        <v>63.93617021</v>
      </c>
      <c r="M81">
        <f t="shared" si="25"/>
        <v>53.750814631176468</v>
      </c>
      <c r="N81">
        <f t="shared" si="16"/>
        <v>0.6</v>
      </c>
      <c r="O81">
        <f t="shared" si="26"/>
        <v>0.76051205659842902</v>
      </c>
      <c r="P81">
        <f t="shared" si="30"/>
        <v>233.22322087831418</v>
      </c>
      <c r="Q81" s="7">
        <f t="shared" si="27"/>
        <v>6.4507718718161508E-2</v>
      </c>
      <c r="R81">
        <f t="shared" si="31"/>
        <v>0</v>
      </c>
      <c r="S81">
        <f t="shared" si="32"/>
        <v>0</v>
      </c>
      <c r="T81">
        <f t="shared" si="33"/>
        <v>0</v>
      </c>
      <c r="U81">
        <f t="shared" si="28"/>
        <v>0</v>
      </c>
      <c r="X81" s="13" cm="1">
        <f t="array" ref="X81">_xlfn._xlws.FILTER($H$4:$H$8,$C$4:$C$8=$A81,"")</f>
        <v>129.7730263</v>
      </c>
      <c r="Y81" s="13" cm="1">
        <f t="array" ref="Y81">_xlfn._xlws.FILTER($H$11:$H$16,$C$11:$C$16=$B81,"")</f>
        <v>131.53082190000001</v>
      </c>
      <c r="Z81" s="13">
        <f t="shared" si="34"/>
        <v>-216.05117167502212</v>
      </c>
      <c r="AA81" s="13">
        <f t="shared" si="35"/>
        <v>-0.92637075700000004</v>
      </c>
    </row>
    <row r="82" spans="1:27" x14ac:dyDescent="0.2">
      <c r="A82" s="27">
        <v>0.7</v>
      </c>
      <c r="B82" s="27">
        <v>0.35</v>
      </c>
      <c r="C82" s="27">
        <v>0.8</v>
      </c>
      <c r="D82" cm="1">
        <f t="array" ref="D82">_xlfn._xlws.FILTER($D$4:$D$8,$C$4:$C$8=A82,"")</f>
        <v>0.97499999999999998</v>
      </c>
      <c r="E82" cm="1">
        <f t="array" ref="E82">_xlfn._xlws.FILTER($E$19:$E$24,$C$19:$C$24=C82,"")</f>
        <v>0.71028037399999999</v>
      </c>
      <c r="F82" cm="1">
        <f t="array" ref="F82">_xlfn._xlws.FILTER($F$11:$F$16,$C$11:$C$16=$B82,"")</f>
        <v>0.122715405</v>
      </c>
      <c r="G82" cm="1">
        <f t="array" ref="G82">_xlfn._xlws.FILTER($G$19:$G$24,$C$19:$C$24=$C82,"")</f>
        <v>0.95614035100000005</v>
      </c>
      <c r="H82">
        <f t="shared" si="29"/>
        <v>130.6519241</v>
      </c>
      <c r="I82" cm="1">
        <f t="array" ref="I82">_xlfn._xlws.FILTER($I$4:$I$8,$C$4:$C$8=$A82,"")</f>
        <v>360.11111110000002</v>
      </c>
      <c r="J82">
        <f t="shared" si="23"/>
        <v>32.258710437058824</v>
      </c>
      <c r="K82">
        <f t="shared" si="24"/>
        <v>59.030263278235282</v>
      </c>
      <c r="L82" cm="1">
        <f t="array" ref="L82">_xlfn._xlws.FILTER($L$11:$L$16,$C$11:$C$16=$B82,"")</f>
        <v>63.93617021</v>
      </c>
      <c r="M82">
        <f t="shared" si="25"/>
        <v>53.750814631176468</v>
      </c>
      <c r="N82">
        <f t="shared" si="16"/>
        <v>0.6</v>
      </c>
      <c r="O82">
        <f t="shared" si="26"/>
        <v>0.71477810363583394</v>
      </c>
      <c r="P82">
        <f t="shared" si="30"/>
        <v>229.06002219341133</v>
      </c>
      <c r="Q82" s="7">
        <f t="shared" si="27"/>
        <v>3.2787986309295775E-2</v>
      </c>
      <c r="R82">
        <f t="shared" si="31"/>
        <v>0</v>
      </c>
      <c r="S82">
        <f t="shared" si="32"/>
        <v>0</v>
      </c>
      <c r="T82">
        <f t="shared" si="33"/>
        <v>0</v>
      </c>
      <c r="U82">
        <f t="shared" si="28"/>
        <v>0</v>
      </c>
      <c r="X82" s="13" cm="1">
        <f t="array" ref="X82">_xlfn._xlws.FILTER($H$4:$H$8,$C$4:$C$8=$A82,"")</f>
        <v>129.7730263</v>
      </c>
      <c r="Y82" s="13" cm="1">
        <f t="array" ref="Y82">_xlfn._xlws.FILTER($H$11:$H$16,$C$11:$C$16=$B82,"")</f>
        <v>131.53082190000001</v>
      </c>
      <c r="Z82" s="13">
        <f t="shared" si="34"/>
        <v>-212.19450615774727</v>
      </c>
      <c r="AA82" s="13">
        <f t="shared" si="35"/>
        <v>-0.92637075700000004</v>
      </c>
    </row>
    <row r="83" spans="1:27" x14ac:dyDescent="0.2">
      <c r="A83" s="27">
        <v>0.7</v>
      </c>
      <c r="B83" s="27">
        <v>0.35</v>
      </c>
      <c r="C83" s="27">
        <v>0.9</v>
      </c>
      <c r="D83" cm="1">
        <f t="array" ref="D83">_xlfn._xlws.FILTER($D$4:$D$8,$C$4:$C$8=A83,"")</f>
        <v>0.97499999999999998</v>
      </c>
      <c r="E83" cm="1">
        <f t="array" ref="E83">_xlfn._xlws.FILTER($E$19:$E$24,$C$19:$C$24=C83,"")</f>
        <v>0.56271186399999995</v>
      </c>
      <c r="F83" cm="1">
        <f t="array" ref="F83">_xlfn._xlws.FILTER($F$11:$F$16,$C$11:$C$16=$B83,"")</f>
        <v>0.122715405</v>
      </c>
      <c r="G83" cm="1">
        <f t="array" ref="G83">_xlfn._xlws.FILTER($G$19:$G$24,$C$19:$C$24=$C83,"")</f>
        <v>0.93975903599999999</v>
      </c>
      <c r="H83">
        <f t="shared" si="29"/>
        <v>130.6519241</v>
      </c>
      <c r="I83" cm="1">
        <f t="array" ref="I83">_xlfn._xlws.FILTER($I$4:$I$8,$C$4:$C$8=$A83,"")</f>
        <v>360.11111110000002</v>
      </c>
      <c r="J83">
        <f t="shared" si="23"/>
        <v>32.258710437058824</v>
      </c>
      <c r="K83">
        <f t="shared" si="24"/>
        <v>59.030263278235282</v>
      </c>
      <c r="L83" cm="1">
        <f t="array" ref="L83">_xlfn._xlws.FILTER($L$11:$L$16,$C$11:$C$16=$B83,"")</f>
        <v>63.93617021</v>
      </c>
      <c r="M83">
        <f t="shared" si="25"/>
        <v>53.750814631176468</v>
      </c>
      <c r="N83">
        <f t="shared" si="16"/>
        <v>0.6</v>
      </c>
      <c r="O83">
        <f t="shared" si="26"/>
        <v>0.55657328989600541</v>
      </c>
      <c r="P83">
        <f t="shared" si="30"/>
        <v>220.71171307709855</v>
      </c>
      <c r="Q83" s="7">
        <f t="shared" si="27"/>
        <v>3.5677775084449227E-2</v>
      </c>
      <c r="R83">
        <f t="shared" si="31"/>
        <v>0</v>
      </c>
      <c r="S83">
        <f t="shared" si="32"/>
        <v>0</v>
      </c>
      <c r="T83">
        <f t="shared" si="33"/>
        <v>0</v>
      </c>
      <c r="U83">
        <f t="shared" si="28"/>
        <v>0</v>
      </c>
      <c r="X83" s="13" cm="1">
        <f t="array" ref="X83">_xlfn._xlws.FILTER($H$4:$H$8,$C$4:$C$8=$A83,"")</f>
        <v>129.7730263</v>
      </c>
      <c r="Y83" s="13" cm="1">
        <f t="array" ref="Y83">_xlfn._xlws.FILTER($H$11:$H$16,$C$11:$C$16=$B83,"")</f>
        <v>131.53082190000001</v>
      </c>
      <c r="Z83" s="13">
        <f t="shared" si="34"/>
        <v>-204.4608767219986</v>
      </c>
      <c r="AA83" s="13">
        <f t="shared" si="35"/>
        <v>-0.92637075700000004</v>
      </c>
    </row>
    <row r="84" spans="1:27" x14ac:dyDescent="0.2">
      <c r="A84" s="27">
        <v>0.7</v>
      </c>
      <c r="B84" s="27">
        <v>0.35</v>
      </c>
      <c r="C84" s="28">
        <v>1</v>
      </c>
      <c r="D84" cm="1">
        <f t="array" ref="D84">_xlfn._xlws.FILTER($D$4:$D$8,$C$4:$C$8=A84,"")</f>
        <v>0.97499999999999998</v>
      </c>
      <c r="E84" cm="1">
        <f t="array" ref="E84">_xlfn._xlws.FILTER($E$19:$E$24,$C$19:$C$24=C84,"")</f>
        <v>0.41896024500000001</v>
      </c>
      <c r="F84" cm="1">
        <f t="array" ref="F84">_xlfn._xlws.FILTER($F$11:$F$16,$C$11:$C$16=$B84,"")</f>
        <v>0.122715405</v>
      </c>
      <c r="G84" cm="1">
        <f t="array" ref="G84">_xlfn._xlws.FILTER($G$19:$G$24,$C$19:$C$24=$C84,"")</f>
        <v>0.97080292000000001</v>
      </c>
      <c r="H84">
        <f t="shared" si="29"/>
        <v>130.6519241</v>
      </c>
      <c r="I84" cm="1">
        <f t="array" ref="I84">_xlfn._xlws.FILTER($I$4:$I$8,$C$4:$C$8=$A84,"")</f>
        <v>360.11111110000002</v>
      </c>
      <c r="J84">
        <f t="shared" si="23"/>
        <v>32.258710437058824</v>
      </c>
      <c r="K84">
        <f t="shared" si="24"/>
        <v>59.030263278235282</v>
      </c>
      <c r="L84" cm="1">
        <f t="array" ref="L84">_xlfn._xlws.FILTER($L$11:$L$16,$C$11:$C$16=$B84,"")</f>
        <v>63.93617021</v>
      </c>
      <c r="M84">
        <f t="shared" si="25"/>
        <v>53.750814631176468</v>
      </c>
      <c r="N84">
        <f t="shared" si="16"/>
        <v>0.6</v>
      </c>
      <c r="O84">
        <f t="shared" si="26"/>
        <v>0.42807874761062598</v>
      </c>
      <c r="P84">
        <f t="shared" si="30"/>
        <v>212.57933475747993</v>
      </c>
      <c r="Q84" s="7">
        <f t="shared" si="27"/>
        <v>1.2874548667702039E-2</v>
      </c>
      <c r="R84">
        <f t="shared" si="31"/>
        <v>1</v>
      </c>
      <c r="S84">
        <f t="shared" si="32"/>
        <v>0</v>
      </c>
      <c r="T84">
        <f t="shared" si="33"/>
        <v>0</v>
      </c>
      <c r="U84">
        <f t="shared" si="28"/>
        <v>1</v>
      </c>
      <c r="X84" s="13" cm="1">
        <f t="array" ref="X84">_xlfn._xlws.FILTER($H$4:$H$8,$C$4:$C$8=$A84,"")</f>
        <v>129.7730263</v>
      </c>
      <c r="Y84" s="13" cm="1">
        <f t="array" ref="Y84">_xlfn._xlws.FILTER($H$11:$H$16,$C$11:$C$16=$B84,"")</f>
        <v>131.53082190000001</v>
      </c>
      <c r="Z84" s="13">
        <f t="shared" si="34"/>
        <v>-196.9272792618431</v>
      </c>
      <c r="AA84" s="13">
        <f t="shared" si="35"/>
        <v>-0.92637075700000004</v>
      </c>
    </row>
    <row r="85" spans="1:27" x14ac:dyDescent="0.2">
      <c r="A85" s="27">
        <v>0.7</v>
      </c>
      <c r="B85" s="27">
        <v>0.4</v>
      </c>
      <c r="C85" s="26">
        <v>0.5</v>
      </c>
      <c r="D85" cm="1">
        <f t="array" ref="D85">_xlfn._xlws.FILTER($D$4:$D$8,$C$4:$C$8=A85,"")</f>
        <v>0.97499999999999998</v>
      </c>
      <c r="E85" cm="1">
        <f t="array" ref="E85">_xlfn._xlws.FILTER($E$19:$E$24,$C$19:$C$24=C85,"")</f>
        <v>0.79204892999999998</v>
      </c>
      <c r="F85" cm="1">
        <f t="array" ref="F85">_xlfn._xlws.FILTER($F$11:$F$16,$C$11:$C$16=$B85,"")</f>
        <v>4.1198501999999998E-2</v>
      </c>
      <c r="G85" cm="1">
        <f t="array" ref="G85">_xlfn._xlws.FILTER($G$19:$G$24,$C$19:$C$24=$C85,"")</f>
        <v>8.8803089000000002E-2</v>
      </c>
      <c r="H85">
        <f t="shared" si="29"/>
        <v>124.73453075</v>
      </c>
      <c r="I85" cm="1">
        <f t="array" ref="I85">_xlfn._xlws.FILTER($I$4:$I$8,$C$4:$C$8=$A85,"")</f>
        <v>360.11111110000002</v>
      </c>
      <c r="J85">
        <f t="shared" si="23"/>
        <v>32.258710437058824</v>
      </c>
      <c r="K85">
        <f t="shared" si="24"/>
        <v>59.030263278235282</v>
      </c>
      <c r="L85" cm="1">
        <f t="array" ref="L85">_xlfn._xlws.FILTER($L$11:$L$16,$C$11:$C$16=$B85,"")</f>
        <v>39.727272730000003</v>
      </c>
      <c r="M85">
        <f t="shared" si="25"/>
        <v>53.750814631176468</v>
      </c>
      <c r="N85">
        <f t="shared" si="16"/>
        <v>0.6</v>
      </c>
      <c r="O85">
        <f t="shared" si="26"/>
        <v>7.0316133451342591E-2</v>
      </c>
      <c r="P85">
        <f t="shared" si="30"/>
        <v>210.59618519862445</v>
      </c>
      <c r="Q85" s="7">
        <f t="shared" si="27"/>
        <v>0.72150467191886913</v>
      </c>
      <c r="R85">
        <f t="shared" si="31"/>
        <v>1</v>
      </c>
      <c r="S85">
        <f t="shared" si="32"/>
        <v>0</v>
      </c>
      <c r="T85">
        <f t="shared" si="33"/>
        <v>1</v>
      </c>
      <c r="U85">
        <f t="shared" si="28"/>
        <v>1</v>
      </c>
      <c r="X85" s="13" cm="1">
        <f t="array" ref="X85">_xlfn._xlws.FILTER($H$4:$H$8,$C$4:$C$8=$A85,"")</f>
        <v>129.7730263</v>
      </c>
      <c r="Y85" s="13" cm="1">
        <f t="array" ref="Y85">_xlfn._xlws.FILTER($H$11:$H$16,$C$11:$C$16=$B85,"")</f>
        <v>119.6960352</v>
      </c>
      <c r="Z85" s="13">
        <f t="shared" si="34"/>
        <v>-205.3904367843657</v>
      </c>
      <c r="AA85" s="13">
        <f t="shared" si="35"/>
        <v>-0.97528089880000002</v>
      </c>
    </row>
    <row r="86" spans="1:27" x14ac:dyDescent="0.2">
      <c r="A86" s="27">
        <v>0.7</v>
      </c>
      <c r="B86" s="27">
        <v>0.4</v>
      </c>
      <c r="C86" s="27">
        <v>0.6</v>
      </c>
      <c r="D86" cm="1">
        <f t="array" ref="D86">_xlfn._xlws.FILTER($D$4:$D$8,$C$4:$C$8=A86,"")</f>
        <v>0.97499999999999998</v>
      </c>
      <c r="E86" cm="1">
        <f t="array" ref="E86">_xlfn._xlws.FILTER($E$19:$E$24,$C$19:$C$24=C86,"")</f>
        <v>0.70958083800000005</v>
      </c>
      <c r="F86" cm="1">
        <f t="array" ref="F86">_xlfn._xlws.FILTER($F$11:$F$16,$C$11:$C$16=$B86,"")</f>
        <v>4.1198501999999998E-2</v>
      </c>
      <c r="G86" cm="1">
        <f t="array" ref="G86">_xlfn._xlws.FILTER($G$19:$G$24,$C$19:$C$24=$C86,"")</f>
        <v>0.94092827000000001</v>
      </c>
      <c r="H86">
        <f t="shared" si="29"/>
        <v>124.73453075</v>
      </c>
      <c r="I86" cm="1">
        <f t="array" ref="I86">_xlfn._xlws.FILTER($I$4:$I$8,$C$4:$C$8=$A86,"")</f>
        <v>360.11111110000002</v>
      </c>
      <c r="J86">
        <f t="shared" si="23"/>
        <v>32.258710437058824</v>
      </c>
      <c r="K86">
        <f t="shared" si="24"/>
        <v>59.030263278235282</v>
      </c>
      <c r="L86" cm="1">
        <f t="array" ref="L86">_xlfn._xlws.FILTER($L$11:$L$16,$C$11:$C$16=$B86,"")</f>
        <v>39.727272730000003</v>
      </c>
      <c r="M86">
        <f t="shared" si="25"/>
        <v>53.750814631176468</v>
      </c>
      <c r="N86">
        <f t="shared" si="16"/>
        <v>0.6</v>
      </c>
      <c r="O86">
        <f t="shared" si="26"/>
        <v>0.66747237064454445</v>
      </c>
      <c r="P86">
        <f t="shared" si="30"/>
        <v>206.16473477932004</v>
      </c>
      <c r="Q86" s="7">
        <f t="shared" si="27"/>
        <v>4.1904095049853742E-2</v>
      </c>
      <c r="R86">
        <f t="shared" si="31"/>
        <v>0</v>
      </c>
      <c r="S86">
        <f t="shared" si="32"/>
        <v>0</v>
      </c>
      <c r="T86">
        <f t="shared" si="33"/>
        <v>0</v>
      </c>
      <c r="U86">
        <f t="shared" si="28"/>
        <v>0</v>
      </c>
      <c r="X86" s="13" cm="1">
        <f t="array" ref="X86">_xlfn._xlws.FILTER($H$4:$H$8,$C$4:$C$8=$A86,"")</f>
        <v>129.7730263</v>
      </c>
      <c r="Y86" s="13" cm="1">
        <f t="array" ref="Y86">_xlfn._xlws.FILTER($H$11:$H$16,$C$11:$C$16=$B86,"")</f>
        <v>119.6960352</v>
      </c>
      <c r="Z86" s="13">
        <f t="shared" si="34"/>
        <v>-201.06852783643888</v>
      </c>
      <c r="AA86" s="13">
        <f t="shared" si="35"/>
        <v>-0.97528089880000002</v>
      </c>
    </row>
    <row r="87" spans="1:27" x14ac:dyDescent="0.2">
      <c r="A87" s="27">
        <v>0.7</v>
      </c>
      <c r="B87" s="27">
        <v>0.4</v>
      </c>
      <c r="C87" s="27">
        <v>0.7</v>
      </c>
      <c r="D87" cm="1">
        <f t="array" ref="D87">_xlfn._xlws.FILTER($D$4:$D$8,$C$4:$C$8=A87,"")</f>
        <v>0.97499999999999998</v>
      </c>
      <c r="E87" cm="1">
        <f t="array" ref="E87">_xlfn._xlws.FILTER($E$19:$E$24,$C$19:$C$24=C87,"")</f>
        <v>0.783870968</v>
      </c>
      <c r="F87" cm="1">
        <f t="array" ref="F87">_xlfn._xlws.FILTER($F$11:$F$16,$C$11:$C$16=$B87,"")</f>
        <v>4.1198501999999998E-2</v>
      </c>
      <c r="G87" cm="1">
        <f t="array" ref="G87">_xlfn._xlws.FILTER($G$19:$G$24,$C$19:$C$24=$C87,"")</f>
        <v>0.92181069999999998</v>
      </c>
      <c r="H87">
        <f t="shared" si="29"/>
        <v>124.73453075</v>
      </c>
      <c r="I87" cm="1">
        <f t="array" ref="I87">_xlfn._xlws.FILTER($I$4:$I$8,$C$4:$C$8=$A87,"")</f>
        <v>360.11111110000002</v>
      </c>
      <c r="J87">
        <f t="shared" si="23"/>
        <v>32.258710437058824</v>
      </c>
      <c r="K87">
        <f t="shared" si="24"/>
        <v>59.030263278235282</v>
      </c>
      <c r="L87" cm="1">
        <f t="array" ref="L87">_xlfn._xlws.FILTER($L$11:$L$16,$C$11:$C$16=$B87,"")</f>
        <v>39.727272730000003</v>
      </c>
      <c r="M87">
        <f t="shared" si="25"/>
        <v>53.750814631176468</v>
      </c>
      <c r="N87">
        <f t="shared" si="16"/>
        <v>0.6</v>
      </c>
      <c r="O87">
        <f t="shared" si="26"/>
        <v>0.72237252923292217</v>
      </c>
      <c r="P87">
        <f t="shared" si="30"/>
        <v>210.15673968394034</v>
      </c>
      <c r="Q87" s="7">
        <f t="shared" si="27"/>
        <v>6.1272669540450915E-2</v>
      </c>
      <c r="R87">
        <f t="shared" si="31"/>
        <v>0</v>
      </c>
      <c r="S87">
        <f t="shared" si="32"/>
        <v>0</v>
      </c>
      <c r="T87">
        <f t="shared" si="33"/>
        <v>0</v>
      </c>
      <c r="U87">
        <f t="shared" si="28"/>
        <v>0</v>
      </c>
      <c r="X87" s="13" cm="1">
        <f t="array" ref="X87">_xlfn._xlws.FILTER($H$4:$H$8,$C$4:$C$8=$A87,"")</f>
        <v>129.7730263</v>
      </c>
      <c r="Y87" s="13" cm="1">
        <f t="array" ref="Y87">_xlfn._xlws.FILTER($H$11:$H$16,$C$11:$C$16=$B87,"")</f>
        <v>119.6960352</v>
      </c>
      <c r="Z87" s="13">
        <f t="shared" si="34"/>
        <v>-204.96185396783096</v>
      </c>
      <c r="AA87" s="13">
        <f t="shared" si="35"/>
        <v>-0.97528089880000002</v>
      </c>
    </row>
    <row r="88" spans="1:27" x14ac:dyDescent="0.2">
      <c r="A88" s="27">
        <v>0.7</v>
      </c>
      <c r="B88" s="27">
        <v>0.4</v>
      </c>
      <c r="C88" s="27">
        <v>0.8</v>
      </c>
      <c r="D88" cm="1">
        <f t="array" ref="D88">_xlfn._xlws.FILTER($D$4:$D$8,$C$4:$C$8=A88,"")</f>
        <v>0.97499999999999998</v>
      </c>
      <c r="E88" cm="1">
        <f t="array" ref="E88">_xlfn._xlws.FILTER($E$19:$E$24,$C$19:$C$24=C88,"")</f>
        <v>0.71028037399999999</v>
      </c>
      <c r="F88" cm="1">
        <f t="array" ref="F88">_xlfn._xlws.FILTER($F$11:$F$16,$C$11:$C$16=$B88,"")</f>
        <v>4.1198501999999998E-2</v>
      </c>
      <c r="G88" cm="1">
        <f t="array" ref="G88">_xlfn._xlws.FILTER($G$19:$G$24,$C$19:$C$24=$C88,"")</f>
        <v>0.95614035100000005</v>
      </c>
      <c r="H88">
        <f t="shared" si="29"/>
        <v>124.73453075</v>
      </c>
      <c r="I88" cm="1">
        <f t="array" ref="I88">_xlfn._xlws.FILTER($I$4:$I$8,$C$4:$C$8=$A88,"")</f>
        <v>360.11111110000002</v>
      </c>
      <c r="J88">
        <f t="shared" si="23"/>
        <v>32.258710437058824</v>
      </c>
      <c r="K88">
        <f t="shared" si="24"/>
        <v>59.030263278235282</v>
      </c>
      <c r="L88" cm="1">
        <f t="array" ref="L88">_xlfn._xlws.FILTER($L$11:$L$16,$C$11:$C$16=$B88,"")</f>
        <v>39.727272730000003</v>
      </c>
      <c r="M88">
        <f t="shared" si="25"/>
        <v>53.750814631176468</v>
      </c>
      <c r="N88">
        <f t="shared" si="16"/>
        <v>0.6</v>
      </c>
      <c r="O88">
        <f t="shared" si="26"/>
        <v>0.67893212485435783</v>
      </c>
      <c r="P88">
        <f t="shared" si="30"/>
        <v>206.20232457951232</v>
      </c>
      <c r="Q88" s="7">
        <f t="shared" si="27"/>
        <v>3.1143675360832328E-2</v>
      </c>
      <c r="R88">
        <f t="shared" si="31"/>
        <v>0</v>
      </c>
      <c r="S88">
        <f t="shared" si="32"/>
        <v>0</v>
      </c>
      <c r="T88">
        <f t="shared" si="33"/>
        <v>0</v>
      </c>
      <c r="U88">
        <f t="shared" si="28"/>
        <v>0</v>
      </c>
      <c r="X88" s="13" cm="1">
        <f t="array" ref="X88">_xlfn._xlws.FILTER($H$4:$H$8,$C$4:$C$8=$A88,"")</f>
        <v>129.7730263</v>
      </c>
      <c r="Y88" s="13" cm="1">
        <f t="array" ref="Y88">_xlfn._xlws.FILTER($H$11:$H$16,$C$11:$C$16=$B88,"")</f>
        <v>119.6960352</v>
      </c>
      <c r="Z88" s="13">
        <f t="shared" si="34"/>
        <v>-201.10518845055611</v>
      </c>
      <c r="AA88" s="13">
        <f t="shared" si="35"/>
        <v>-0.97528089880000002</v>
      </c>
    </row>
    <row r="89" spans="1:27" x14ac:dyDescent="0.2">
      <c r="A89" s="27">
        <v>0.7</v>
      </c>
      <c r="B89" s="27">
        <v>0.4</v>
      </c>
      <c r="C89" s="27">
        <v>0.9</v>
      </c>
      <c r="D89" cm="1">
        <f t="array" ref="D89">_xlfn._xlws.FILTER($D$4:$D$8,$C$4:$C$8=A89,"")</f>
        <v>0.97499999999999998</v>
      </c>
      <c r="E89" cm="1">
        <f t="array" ref="E89">_xlfn._xlws.FILTER($E$19:$E$24,$C$19:$C$24=C89,"")</f>
        <v>0.56271186399999995</v>
      </c>
      <c r="F89" cm="1">
        <f t="array" ref="F89">_xlfn._xlws.FILTER($F$11:$F$16,$C$11:$C$16=$B89,"")</f>
        <v>4.1198501999999998E-2</v>
      </c>
      <c r="G89" cm="1">
        <f t="array" ref="G89">_xlfn._xlws.FILTER($G$19:$G$24,$C$19:$C$24=$C89,"")</f>
        <v>0.93975903599999999</v>
      </c>
      <c r="H89">
        <f t="shared" si="29"/>
        <v>124.73453075</v>
      </c>
      <c r="I89" cm="1">
        <f t="array" ref="I89">_xlfn._xlws.FILTER($I$4:$I$8,$C$4:$C$8=$A89,"")</f>
        <v>360.11111110000002</v>
      </c>
      <c r="J89">
        <f t="shared" si="23"/>
        <v>32.258710437058824</v>
      </c>
      <c r="K89">
        <f t="shared" si="24"/>
        <v>59.030263278235282</v>
      </c>
      <c r="L89" cm="1">
        <f t="array" ref="L89">_xlfn._xlws.FILTER($L$11:$L$16,$C$11:$C$16=$B89,"")</f>
        <v>39.727272730000003</v>
      </c>
      <c r="M89">
        <f t="shared" si="25"/>
        <v>53.750814631176468</v>
      </c>
      <c r="N89">
        <f t="shared" si="16"/>
        <v>0.6</v>
      </c>
      <c r="O89">
        <f t="shared" si="26"/>
        <v>0.52866125084715232</v>
      </c>
      <c r="P89">
        <f t="shared" si="30"/>
        <v>198.27268149384923</v>
      </c>
      <c r="Q89" s="7">
        <f t="shared" si="27"/>
        <v>3.3888541807517429E-2</v>
      </c>
      <c r="R89">
        <f t="shared" si="31"/>
        <v>1</v>
      </c>
      <c r="S89">
        <f t="shared" si="32"/>
        <v>0</v>
      </c>
      <c r="T89">
        <f t="shared" si="33"/>
        <v>0</v>
      </c>
      <c r="U89">
        <f t="shared" si="28"/>
        <v>1</v>
      </c>
      <c r="X89" s="13" cm="1">
        <f t="array" ref="X89">_xlfn._xlws.FILTER($H$4:$H$8,$C$4:$C$8=$A89,"")</f>
        <v>129.7730263</v>
      </c>
      <c r="Y89" s="13" cm="1">
        <f t="array" ref="Y89">_xlfn._xlws.FILTER($H$11:$H$16,$C$11:$C$16=$B89,"")</f>
        <v>119.6960352</v>
      </c>
      <c r="Z89" s="13">
        <f t="shared" si="34"/>
        <v>-193.37155901480742</v>
      </c>
      <c r="AA89" s="13">
        <f t="shared" si="35"/>
        <v>-0.97528089880000002</v>
      </c>
    </row>
    <row r="90" spans="1:27" x14ac:dyDescent="0.2">
      <c r="A90" s="27">
        <v>0.7</v>
      </c>
      <c r="B90" s="27">
        <v>0.4</v>
      </c>
      <c r="C90" s="28">
        <v>1</v>
      </c>
      <c r="D90" cm="1">
        <f t="array" ref="D90">_xlfn._xlws.FILTER($D$4:$D$8,$C$4:$C$8=A90,"")</f>
        <v>0.97499999999999998</v>
      </c>
      <c r="E90" cm="1">
        <f t="array" ref="E90">_xlfn._xlws.FILTER($E$19:$E$24,$C$19:$C$24=C90,"")</f>
        <v>0.41896024500000001</v>
      </c>
      <c r="F90" cm="1">
        <f t="array" ref="F90">_xlfn._xlws.FILTER($F$11:$F$16,$C$11:$C$16=$B90,"")</f>
        <v>4.1198501999999998E-2</v>
      </c>
      <c r="G90" cm="1">
        <f t="array" ref="G90">_xlfn._xlws.FILTER($G$19:$G$24,$C$19:$C$24=$C90,"")</f>
        <v>0.97080292000000001</v>
      </c>
      <c r="H90">
        <f t="shared" si="29"/>
        <v>124.73453075</v>
      </c>
      <c r="I90" cm="1">
        <f t="array" ref="I90">_xlfn._xlws.FILTER($I$4:$I$8,$C$4:$C$8=$A90,"")</f>
        <v>360.11111110000002</v>
      </c>
      <c r="J90">
        <f t="shared" si="23"/>
        <v>32.258710437058824</v>
      </c>
      <c r="K90">
        <f t="shared" si="24"/>
        <v>59.030263278235282</v>
      </c>
      <c r="L90" cm="1">
        <f t="array" ref="L90">_xlfn._xlws.FILTER($L$11:$L$16,$C$11:$C$16=$B90,"")</f>
        <v>39.727272730000003</v>
      </c>
      <c r="M90">
        <f t="shared" si="25"/>
        <v>53.750814631176468</v>
      </c>
      <c r="N90">
        <f t="shared" si="16"/>
        <v>0.6</v>
      </c>
      <c r="O90">
        <f t="shared" si="26"/>
        <v>0.40661068412967011</v>
      </c>
      <c r="P90">
        <f t="shared" si="30"/>
        <v>190.54814031866067</v>
      </c>
      <c r="Q90" s="7">
        <f t="shared" si="27"/>
        <v>1.2228892629812756E-2</v>
      </c>
      <c r="R90">
        <f t="shared" si="31"/>
        <v>1</v>
      </c>
      <c r="S90">
        <f t="shared" si="32"/>
        <v>0</v>
      </c>
      <c r="T90">
        <f t="shared" si="33"/>
        <v>0</v>
      </c>
      <c r="U90">
        <f t="shared" si="28"/>
        <v>1</v>
      </c>
      <c r="X90" s="13" cm="1">
        <f t="array" ref="X90">_xlfn._xlws.FILTER($H$4:$H$8,$C$4:$C$8=$A90,"")</f>
        <v>129.7730263</v>
      </c>
      <c r="Y90" s="13" cm="1">
        <f t="array" ref="Y90">_xlfn._xlws.FILTER($H$11:$H$16,$C$11:$C$16=$B90,"")</f>
        <v>119.6960352</v>
      </c>
      <c r="Z90" s="13">
        <f t="shared" si="34"/>
        <v>-185.83796155465191</v>
      </c>
      <c r="AA90" s="13">
        <f t="shared" si="35"/>
        <v>-0.97528089880000002</v>
      </c>
    </row>
    <row r="91" spans="1:27" x14ac:dyDescent="0.2">
      <c r="A91" s="27">
        <v>0.7</v>
      </c>
      <c r="B91" s="27">
        <v>0.45</v>
      </c>
      <c r="C91" s="26">
        <v>0.5</v>
      </c>
      <c r="D91" cm="1">
        <f t="array" ref="D91">_xlfn._xlws.FILTER($D$4:$D$8,$C$4:$C$8=A91,"")</f>
        <v>0.97499999999999998</v>
      </c>
      <c r="E91" cm="1">
        <f t="array" ref="E91">_xlfn._xlws.FILTER($E$19:$E$24,$C$19:$C$24=C91,"")</f>
        <v>0.79204892999999998</v>
      </c>
      <c r="F91" cm="1">
        <f t="array" ref="F91">_xlfn._xlws.FILTER($F$11:$F$16,$C$11:$C$16=$B91,"")</f>
        <v>9.4339622999999997E-2</v>
      </c>
      <c r="G91" cm="1">
        <f t="array" ref="G91">_xlfn._xlws.FILTER($G$19:$G$24,$C$19:$C$24=$C91,"")</f>
        <v>8.8803089000000002E-2</v>
      </c>
      <c r="H91">
        <f t="shared" si="29"/>
        <v>124.85333779999999</v>
      </c>
      <c r="I91" cm="1">
        <f t="array" ref="I91">_xlfn._xlws.FILTER($I$4:$I$8,$C$4:$C$8=$A91,"")</f>
        <v>360.11111110000002</v>
      </c>
      <c r="J91">
        <f t="shared" si="23"/>
        <v>32.258710437058824</v>
      </c>
      <c r="K91">
        <f t="shared" si="24"/>
        <v>59.030263278235282</v>
      </c>
      <c r="L91" cm="1">
        <f t="array" ref="L91">_xlfn._xlws.FILTER($L$11:$L$16,$C$11:$C$16=$B91,"")</f>
        <v>57.8</v>
      </c>
      <c r="M91">
        <f t="shared" si="25"/>
        <v>53.750814631176468</v>
      </c>
      <c r="N91">
        <f t="shared" si="16"/>
        <v>0.6</v>
      </c>
      <c r="O91">
        <f t="shared" si="26"/>
        <v>7.2692660759094044E-2</v>
      </c>
      <c r="P91">
        <f t="shared" si="30"/>
        <v>221.3690860386649</v>
      </c>
      <c r="Q91" s="7">
        <f t="shared" si="27"/>
        <v>0.74588990858254278</v>
      </c>
      <c r="R91">
        <f t="shared" si="31"/>
        <v>1</v>
      </c>
      <c r="S91">
        <f t="shared" si="32"/>
        <v>0</v>
      </c>
      <c r="T91">
        <f t="shared" si="33"/>
        <v>1</v>
      </c>
      <c r="U91">
        <f t="shared" si="28"/>
        <v>1</v>
      </c>
      <c r="X91" s="13" cm="1">
        <f t="array" ref="X91">_xlfn._xlws.FILTER($H$4:$H$8,$C$4:$C$8=$A91,"")</f>
        <v>129.7730263</v>
      </c>
      <c r="Y91" s="13" cm="1">
        <f t="array" ref="Y91">_xlfn._xlws.FILTER($H$11:$H$16,$C$11:$C$16=$B91,"")</f>
        <v>119.9336493</v>
      </c>
      <c r="Z91" s="13">
        <f t="shared" si="34"/>
        <v>-208.83876036621956</v>
      </c>
      <c r="AA91" s="13">
        <f t="shared" si="35"/>
        <v>-0.94339622619999997</v>
      </c>
    </row>
    <row r="92" spans="1:27" x14ac:dyDescent="0.2">
      <c r="A92" s="27">
        <v>0.7</v>
      </c>
      <c r="B92" s="27">
        <v>0.45</v>
      </c>
      <c r="C92" s="27">
        <v>0.6</v>
      </c>
      <c r="D92" cm="1">
        <f t="array" ref="D92">_xlfn._xlws.FILTER($D$4:$D$8,$C$4:$C$8=A92,"")</f>
        <v>0.97499999999999998</v>
      </c>
      <c r="E92" cm="1">
        <f t="array" ref="E92">_xlfn._xlws.FILTER($E$19:$E$24,$C$19:$C$24=C92,"")</f>
        <v>0.70958083800000005</v>
      </c>
      <c r="F92" cm="1">
        <f t="array" ref="F92">_xlfn._xlws.FILTER($F$11:$F$16,$C$11:$C$16=$B92,"")</f>
        <v>9.4339622999999997E-2</v>
      </c>
      <c r="G92" cm="1">
        <f t="array" ref="G92">_xlfn._xlws.FILTER($G$19:$G$24,$C$19:$C$24=$C92,"")</f>
        <v>0.94092827000000001</v>
      </c>
      <c r="H92">
        <f t="shared" si="29"/>
        <v>124.85333779999999</v>
      </c>
      <c r="I92" cm="1">
        <f t="array" ref="I92">_xlfn._xlws.FILTER($I$4:$I$8,$C$4:$C$8=$A92,"")</f>
        <v>360.11111110000002</v>
      </c>
      <c r="J92">
        <f t="shared" si="23"/>
        <v>32.258710437058824</v>
      </c>
      <c r="K92">
        <f t="shared" si="24"/>
        <v>59.030263278235282</v>
      </c>
      <c r="L92" cm="1">
        <f t="array" ref="L92">_xlfn._xlws.FILTER($L$11:$L$16,$C$11:$C$16=$B92,"")</f>
        <v>57.8</v>
      </c>
      <c r="M92">
        <f t="shared" si="25"/>
        <v>53.750814631176468</v>
      </c>
      <c r="N92">
        <f t="shared" si="16"/>
        <v>0.6</v>
      </c>
      <c r="O92">
        <f t="shared" si="26"/>
        <v>0.69003143693768787</v>
      </c>
      <c r="P92">
        <f t="shared" si="30"/>
        <v>216.78786255281793</v>
      </c>
      <c r="Q92" s="7">
        <f t="shared" si="27"/>
        <v>4.3320359302516355E-2</v>
      </c>
      <c r="R92">
        <f t="shared" si="31"/>
        <v>0</v>
      </c>
      <c r="S92">
        <f t="shared" si="32"/>
        <v>0</v>
      </c>
      <c r="T92">
        <f t="shared" si="33"/>
        <v>0</v>
      </c>
      <c r="U92">
        <f t="shared" si="28"/>
        <v>0</v>
      </c>
      <c r="X92" s="13" cm="1">
        <f t="array" ref="X92">_xlfn._xlws.FILTER($H$4:$H$8,$C$4:$C$8=$A92,"")</f>
        <v>129.7730263</v>
      </c>
      <c r="Y92" s="13" cm="1">
        <f t="array" ref="Y92">_xlfn._xlws.FILTER($H$11:$H$16,$C$11:$C$16=$B92,"")</f>
        <v>119.9336493</v>
      </c>
      <c r="Z92" s="13">
        <f t="shared" si="34"/>
        <v>-204.51685141829273</v>
      </c>
      <c r="AA92" s="13">
        <f t="shared" si="35"/>
        <v>-0.94339622619999997</v>
      </c>
    </row>
    <row r="93" spans="1:27" x14ac:dyDescent="0.2">
      <c r="A93" s="27">
        <v>0.7</v>
      </c>
      <c r="B93" s="27">
        <v>0.45</v>
      </c>
      <c r="C93" s="27">
        <v>0.7</v>
      </c>
      <c r="D93" cm="1">
        <f t="array" ref="D93">_xlfn._xlws.FILTER($D$4:$D$8,$C$4:$C$8=A93,"")</f>
        <v>0.97499999999999998</v>
      </c>
      <c r="E93" cm="1">
        <f t="array" ref="E93">_xlfn._xlws.FILTER($E$19:$E$24,$C$19:$C$24=C93,"")</f>
        <v>0.783870968</v>
      </c>
      <c r="F93" cm="1">
        <f t="array" ref="F93">_xlfn._xlws.FILTER($F$11:$F$16,$C$11:$C$16=$B93,"")</f>
        <v>9.4339622999999997E-2</v>
      </c>
      <c r="G93" cm="1">
        <f t="array" ref="G93">_xlfn._xlws.FILTER($G$19:$G$24,$C$19:$C$24=$C93,"")</f>
        <v>0.92181069999999998</v>
      </c>
      <c r="H93">
        <f t="shared" si="29"/>
        <v>124.85333779999999</v>
      </c>
      <c r="I93" cm="1">
        <f t="array" ref="I93">_xlfn._xlws.FILTER($I$4:$I$8,$C$4:$C$8=$A93,"")</f>
        <v>360.11111110000002</v>
      </c>
      <c r="J93">
        <f t="shared" si="23"/>
        <v>32.258710437058824</v>
      </c>
      <c r="K93">
        <f t="shared" si="24"/>
        <v>59.030263278235282</v>
      </c>
      <c r="L93" cm="1">
        <f t="array" ref="L93">_xlfn._xlws.FILTER($L$11:$L$16,$C$11:$C$16=$B93,"")</f>
        <v>57.8</v>
      </c>
      <c r="M93">
        <f t="shared" si="25"/>
        <v>53.750814631176468</v>
      </c>
      <c r="N93">
        <f t="shared" si="16"/>
        <v>0.6</v>
      </c>
      <c r="O93">
        <f t="shared" si="26"/>
        <v>0.74678709752370387</v>
      </c>
      <c r="P93">
        <f t="shared" si="30"/>
        <v>220.91478825303454</v>
      </c>
      <c r="Q93" s="7">
        <f t="shared" si="27"/>
        <v>6.3343548089005858E-2</v>
      </c>
      <c r="R93">
        <f t="shared" si="31"/>
        <v>0</v>
      </c>
      <c r="S93">
        <f t="shared" si="32"/>
        <v>0</v>
      </c>
      <c r="T93">
        <f t="shared" si="33"/>
        <v>0</v>
      </c>
      <c r="U93">
        <f t="shared" si="28"/>
        <v>0</v>
      </c>
      <c r="X93" s="13" cm="1">
        <f t="array" ref="X93">_xlfn._xlws.FILTER($H$4:$H$8,$C$4:$C$8=$A93,"")</f>
        <v>129.7730263</v>
      </c>
      <c r="Y93" s="13" cm="1">
        <f t="array" ref="Y93">_xlfn._xlws.FILTER($H$11:$H$16,$C$11:$C$16=$B93,"")</f>
        <v>119.9336493</v>
      </c>
      <c r="Z93" s="13">
        <f t="shared" si="34"/>
        <v>-208.41017754968487</v>
      </c>
      <c r="AA93" s="13">
        <f t="shared" si="35"/>
        <v>-0.94339622619999997</v>
      </c>
    </row>
    <row r="94" spans="1:27" x14ac:dyDescent="0.2">
      <c r="A94" s="27">
        <v>0.7</v>
      </c>
      <c r="B94" s="27">
        <v>0.45</v>
      </c>
      <c r="C94" s="27">
        <v>0.8</v>
      </c>
      <c r="D94" cm="1">
        <f t="array" ref="D94">_xlfn._xlws.FILTER($D$4:$D$8,$C$4:$C$8=A94,"")</f>
        <v>0.97499999999999998</v>
      </c>
      <c r="E94" cm="1">
        <f t="array" ref="E94">_xlfn._xlws.FILTER($E$19:$E$24,$C$19:$C$24=C94,"")</f>
        <v>0.71028037399999999</v>
      </c>
      <c r="F94" cm="1">
        <f t="array" ref="F94">_xlfn._xlws.FILTER($F$11:$F$16,$C$11:$C$16=$B94,"")</f>
        <v>9.4339622999999997E-2</v>
      </c>
      <c r="G94" cm="1">
        <f t="array" ref="G94">_xlfn._xlws.FILTER($G$19:$G$24,$C$19:$C$24=$C94,"")</f>
        <v>0.95614035100000005</v>
      </c>
      <c r="H94">
        <f t="shared" si="29"/>
        <v>124.85333779999999</v>
      </c>
      <c r="I94" cm="1">
        <f t="array" ref="I94">_xlfn._xlws.FILTER($I$4:$I$8,$C$4:$C$8=$A94,"")</f>
        <v>360.11111110000002</v>
      </c>
      <c r="J94">
        <f t="shared" si="23"/>
        <v>32.258710437058824</v>
      </c>
      <c r="K94">
        <f t="shared" si="24"/>
        <v>59.030263278235282</v>
      </c>
      <c r="L94" cm="1">
        <f t="array" ref="L94">_xlfn._xlws.FILTER($L$11:$L$16,$C$11:$C$16=$B94,"")</f>
        <v>57.8</v>
      </c>
      <c r="M94">
        <f t="shared" si="25"/>
        <v>53.750814631176468</v>
      </c>
      <c r="N94">
        <f t="shared" si="16"/>
        <v>0.6</v>
      </c>
      <c r="O94">
        <f t="shared" si="26"/>
        <v>0.70187850508930938</v>
      </c>
      <c r="P94">
        <f t="shared" si="30"/>
        <v>216.82672280379106</v>
      </c>
      <c r="Q94" s="7">
        <f t="shared" si="27"/>
        <v>3.2196261607059594E-2</v>
      </c>
      <c r="R94">
        <f t="shared" si="31"/>
        <v>0</v>
      </c>
      <c r="S94">
        <f t="shared" si="32"/>
        <v>0</v>
      </c>
      <c r="T94">
        <f t="shared" si="33"/>
        <v>0</v>
      </c>
      <c r="U94">
        <f t="shared" si="28"/>
        <v>0</v>
      </c>
      <c r="X94" s="13" cm="1">
        <f t="array" ref="X94">_xlfn._xlws.FILTER($H$4:$H$8,$C$4:$C$8=$A94,"")</f>
        <v>129.7730263</v>
      </c>
      <c r="Y94" s="13" cm="1">
        <f t="array" ref="Y94">_xlfn._xlws.FILTER($H$11:$H$16,$C$11:$C$16=$B94,"")</f>
        <v>119.9336493</v>
      </c>
      <c r="Z94" s="13">
        <f t="shared" si="34"/>
        <v>-204.55351203240997</v>
      </c>
      <c r="AA94" s="13">
        <f t="shared" si="35"/>
        <v>-0.94339622619999997</v>
      </c>
    </row>
    <row r="95" spans="1:27" x14ac:dyDescent="0.2">
      <c r="A95" s="27">
        <v>0.7</v>
      </c>
      <c r="B95" s="27">
        <v>0.45</v>
      </c>
      <c r="C95" s="27">
        <v>0.9</v>
      </c>
      <c r="D95" cm="1">
        <f t="array" ref="D95">_xlfn._xlws.FILTER($D$4:$D$8,$C$4:$C$8=A95,"")</f>
        <v>0.97499999999999998</v>
      </c>
      <c r="E95" cm="1">
        <f t="array" ref="E95">_xlfn._xlws.FILTER($E$19:$E$24,$C$19:$C$24=C95,"")</f>
        <v>0.56271186399999995</v>
      </c>
      <c r="F95" cm="1">
        <f t="array" ref="F95">_xlfn._xlws.FILTER($F$11:$F$16,$C$11:$C$16=$B95,"")</f>
        <v>9.4339622999999997E-2</v>
      </c>
      <c r="G95" cm="1">
        <f t="array" ref="G95">_xlfn._xlws.FILTER($G$19:$G$24,$C$19:$C$24=$C95,"")</f>
        <v>0.93975903599999999</v>
      </c>
      <c r="H95">
        <f t="shared" ref="H95:H126" si="36">SUM(X95:Y95)/2</f>
        <v>124.85333779999999</v>
      </c>
      <c r="I95" cm="1">
        <f t="array" ref="I95">_xlfn._xlws.FILTER($I$4:$I$8,$C$4:$C$8=$A95,"")</f>
        <v>360.11111110000002</v>
      </c>
      <c r="J95">
        <f t="shared" si="23"/>
        <v>32.258710437058824</v>
      </c>
      <c r="K95">
        <f t="shared" si="24"/>
        <v>59.030263278235282</v>
      </c>
      <c r="L95" cm="1">
        <f t="array" ref="L95">_xlfn._xlws.FILTER($L$11:$L$16,$C$11:$C$16=$B95,"")</f>
        <v>57.8</v>
      </c>
      <c r="M95">
        <f t="shared" si="25"/>
        <v>53.750814631176468</v>
      </c>
      <c r="N95">
        <f t="shared" ref="N95:N158" si="37">$N$4</f>
        <v>0.6</v>
      </c>
      <c r="O95">
        <f t="shared" si="26"/>
        <v>0.54652881320476809</v>
      </c>
      <c r="P95">
        <f t="shared" ref="P95:P126" si="38">Z95/AA95</f>
        <v>208.62907560002841</v>
      </c>
      <c r="Q95" s="7">
        <f t="shared" si="27"/>
        <v>3.5033898371828125E-2</v>
      </c>
      <c r="R95">
        <f t="shared" ref="R95:R126" si="39">IF(O95&gt;$S$5,0,1)</f>
        <v>0</v>
      </c>
      <c r="S95">
        <f t="shared" ref="S95:S126" si="40">IF(P95&lt;=$S$6,0,1)</f>
        <v>0</v>
      </c>
      <c r="T95">
        <f t="shared" ref="T95:T126" si="41">IF(Q95&lt;=$S$7,0,1)</f>
        <v>0</v>
      </c>
      <c r="U95">
        <f t="shared" si="28"/>
        <v>0</v>
      </c>
      <c r="X95" s="13" cm="1">
        <f t="array" ref="X95">_xlfn._xlws.FILTER($H$4:$H$8,$C$4:$C$8=$A95,"")</f>
        <v>129.7730263</v>
      </c>
      <c r="Y95" s="13" cm="1">
        <f t="array" ref="Y95">_xlfn._xlws.FILTER($H$11:$H$16,$C$11:$C$16=$B95,"")</f>
        <v>119.9336493</v>
      </c>
      <c r="Z95" s="13">
        <f t="shared" ref="Z95:Z126" si="42">D95*(F95*J95-E95*M95-F95*K95-H95-J95+I95)+N95*F95*(I95-D95*L95-D95*I95)-I95</f>
        <v>-196.8198825966613</v>
      </c>
      <c r="AA95" s="13">
        <f t="shared" ref="AA95:AA126" si="43">N95*F95-1</f>
        <v>-0.94339622619999997</v>
      </c>
    </row>
    <row r="96" spans="1:27" x14ac:dyDescent="0.2">
      <c r="A96" s="27">
        <v>0.7</v>
      </c>
      <c r="B96" s="27">
        <v>0.45</v>
      </c>
      <c r="C96" s="28">
        <v>1</v>
      </c>
      <c r="D96" cm="1">
        <f t="array" ref="D96">_xlfn._xlws.FILTER($D$4:$D$8,$C$4:$C$8=A96,"")</f>
        <v>0.97499999999999998</v>
      </c>
      <c r="E96" cm="1">
        <f t="array" ref="E96">_xlfn._xlws.FILTER($E$19:$E$24,$C$19:$C$24=C96,"")</f>
        <v>0.41896024500000001</v>
      </c>
      <c r="F96" cm="1">
        <f t="array" ref="F96">_xlfn._xlws.FILTER($F$11:$F$16,$C$11:$C$16=$B96,"")</f>
        <v>9.4339622999999997E-2</v>
      </c>
      <c r="G96" cm="1">
        <f t="array" ref="G96">_xlfn._xlws.FILTER($G$19:$G$24,$C$19:$C$24=$C96,"")</f>
        <v>0.97080292000000001</v>
      </c>
      <c r="H96">
        <f t="shared" si="36"/>
        <v>124.85333779999999</v>
      </c>
      <c r="I96" cm="1">
        <f t="array" ref="I96">_xlfn._xlws.FILTER($I$4:$I$8,$C$4:$C$8=$A96,"")</f>
        <v>360.11111110000002</v>
      </c>
      <c r="J96">
        <f t="shared" ref="J96:J159" si="44">AVERAGE($J$4:$J$8,$J$11:$J$16,$J$19:$J$24)</f>
        <v>32.258710437058824</v>
      </c>
      <c r="K96">
        <f t="shared" ref="K96:K159" si="45">AVERAGE($K$4:$K$8,$K$11:$K$16,$K$19:$K$24)</f>
        <v>59.030263278235282</v>
      </c>
      <c r="L96" cm="1">
        <f t="array" ref="L96">_xlfn._xlws.FILTER($L$11:$L$16,$C$11:$C$16=$B96,"")</f>
        <v>57.8</v>
      </c>
      <c r="M96">
        <f t="shared" ref="M96:M159" si="46">AVERAGE($M$4:$M$8,$M$11:$M$16,$M$19:$M$24)</f>
        <v>53.750814631176468</v>
      </c>
      <c r="N96">
        <f t="shared" si="37"/>
        <v>0.6</v>
      </c>
      <c r="O96">
        <f t="shared" ref="O96:O159" si="47">(D96*E96*G96)/(1-N96*F96)</f>
        <v>0.42035321158428818</v>
      </c>
      <c r="P96">
        <f t="shared" si="38"/>
        <v>200.64346229044287</v>
      </c>
      <c r="Q96" s="7">
        <f t="shared" ref="Q96:Q159" si="48">D96*E96*(1-G96)/(1-N96*F96)</f>
        <v>1.2642201721934851E-2</v>
      </c>
      <c r="R96">
        <f t="shared" si="39"/>
        <v>1</v>
      </c>
      <c r="S96">
        <f t="shared" si="40"/>
        <v>0</v>
      </c>
      <c r="T96">
        <f t="shared" si="41"/>
        <v>0</v>
      </c>
      <c r="U96">
        <f t="shared" ref="U96:U159" si="49">IF(OR(R96,S96,T96),1,0)</f>
        <v>1</v>
      </c>
      <c r="X96" s="13" cm="1">
        <f t="array" ref="X96">_xlfn._xlws.FILTER($H$4:$H$8,$C$4:$C$8=$A96,"")</f>
        <v>129.7730263</v>
      </c>
      <c r="Y96" s="13" cm="1">
        <f t="array" ref="Y96">_xlfn._xlws.FILTER($H$11:$H$16,$C$11:$C$16=$B96,"")</f>
        <v>119.9336493</v>
      </c>
      <c r="Z96" s="13">
        <f t="shared" si="42"/>
        <v>-189.2862851365058</v>
      </c>
      <c r="AA96" s="13">
        <f t="shared" si="43"/>
        <v>-0.94339622619999997</v>
      </c>
    </row>
    <row r="97" spans="1:27" x14ac:dyDescent="0.2">
      <c r="A97" s="27">
        <v>0.7</v>
      </c>
      <c r="B97" s="27">
        <v>0.5</v>
      </c>
      <c r="C97" s="26">
        <v>0.5</v>
      </c>
      <c r="D97" cm="1">
        <f t="array" ref="D97">_xlfn._xlws.FILTER($D$4:$D$8,$C$4:$C$8=A97,"")</f>
        <v>0.97499999999999998</v>
      </c>
      <c r="E97" cm="1">
        <f t="array" ref="E97">_xlfn._xlws.FILTER($E$19:$E$24,$C$19:$C$24=C97,"")</f>
        <v>0.79204892999999998</v>
      </c>
      <c r="F97" cm="1">
        <f t="array" ref="F97">_xlfn._xlws.FILTER($F$11:$F$16,$C$11:$C$16=$B97,"")</f>
        <v>0.114814815</v>
      </c>
      <c r="G97" cm="1">
        <f t="array" ref="G97">_xlfn._xlws.FILTER($G$19:$G$24,$C$19:$C$24=$C97,"")</f>
        <v>8.8803089000000002E-2</v>
      </c>
      <c r="H97">
        <f t="shared" si="36"/>
        <v>128.94261069999999</v>
      </c>
      <c r="I97" cm="1">
        <f t="array" ref="I97">_xlfn._xlws.FILTER($I$4:$I$8,$C$4:$C$8=$A97,"")</f>
        <v>360.11111110000002</v>
      </c>
      <c r="J97">
        <f t="shared" si="44"/>
        <v>32.258710437058824</v>
      </c>
      <c r="K97">
        <f t="shared" si="45"/>
        <v>59.030263278235282</v>
      </c>
      <c r="L97" cm="1">
        <f t="array" ref="L97">_xlfn._xlws.FILTER($L$11:$L$16,$C$11:$C$16=$B97,"")</f>
        <v>59.290322580000002</v>
      </c>
      <c r="M97">
        <f t="shared" si="46"/>
        <v>53.750814631176468</v>
      </c>
      <c r="N97">
        <f t="shared" si="37"/>
        <v>0.6</v>
      </c>
      <c r="O97">
        <f t="shared" si="47"/>
        <v>7.3651770473358844E-2</v>
      </c>
      <c r="P97">
        <f t="shared" si="38"/>
        <v>229.87812656041254</v>
      </c>
      <c r="Q97" s="7">
        <f t="shared" si="48"/>
        <v>0.75573120823539808</v>
      </c>
      <c r="R97">
        <f t="shared" si="39"/>
        <v>1</v>
      </c>
      <c r="S97">
        <f t="shared" si="40"/>
        <v>0</v>
      </c>
      <c r="T97">
        <f t="shared" si="41"/>
        <v>1</v>
      </c>
      <c r="U97">
        <f t="shared" si="49"/>
        <v>1</v>
      </c>
      <c r="X97" s="13" cm="1">
        <f t="array" ref="X97">_xlfn._xlws.FILTER($H$4:$H$8,$C$4:$C$8=$A97,"")</f>
        <v>129.7730263</v>
      </c>
      <c r="Y97" s="13" cm="1">
        <f t="array" ref="Y97">_xlfn._xlws.FILTER($H$11:$H$16,$C$11:$C$16=$B97,"")</f>
        <v>128.11219510000001</v>
      </c>
      <c r="Z97" s="13">
        <f t="shared" si="42"/>
        <v>-214.04207781626434</v>
      </c>
      <c r="AA97" s="13">
        <f t="shared" si="43"/>
        <v>-0.93111111099999999</v>
      </c>
    </row>
    <row r="98" spans="1:27" x14ac:dyDescent="0.2">
      <c r="A98" s="27">
        <v>0.7</v>
      </c>
      <c r="B98" s="27">
        <v>0.5</v>
      </c>
      <c r="C98" s="27">
        <v>0.6</v>
      </c>
      <c r="D98" cm="1">
        <f t="array" ref="D98">_xlfn._xlws.FILTER($D$4:$D$8,$C$4:$C$8=A98,"")</f>
        <v>0.97499999999999998</v>
      </c>
      <c r="E98" cm="1">
        <f t="array" ref="E98">_xlfn._xlws.FILTER($E$19:$E$24,$C$19:$C$24=C98,"")</f>
        <v>0.70958083800000005</v>
      </c>
      <c r="F98" cm="1">
        <f t="array" ref="F98">_xlfn._xlws.FILTER($F$11:$F$16,$C$11:$C$16=$B98,"")</f>
        <v>0.114814815</v>
      </c>
      <c r="G98" cm="1">
        <f t="array" ref="G98">_xlfn._xlws.FILTER($G$19:$G$24,$C$19:$C$24=$C98,"")</f>
        <v>0.94092827000000001</v>
      </c>
      <c r="H98">
        <f t="shared" si="36"/>
        <v>128.94261069999999</v>
      </c>
      <c r="I98" cm="1">
        <f t="array" ref="I98">_xlfn._xlws.FILTER($I$4:$I$8,$C$4:$C$8=$A98,"")</f>
        <v>360.11111110000002</v>
      </c>
      <c r="J98">
        <f t="shared" si="44"/>
        <v>32.258710437058824</v>
      </c>
      <c r="K98">
        <f t="shared" si="45"/>
        <v>59.030263278235282</v>
      </c>
      <c r="L98" cm="1">
        <f t="array" ref="L98">_xlfn._xlws.FILTER($L$11:$L$16,$C$11:$C$16=$B98,"")</f>
        <v>59.290322580000002</v>
      </c>
      <c r="M98">
        <f t="shared" si="46"/>
        <v>53.750814631176468</v>
      </c>
      <c r="N98">
        <f t="shared" si="37"/>
        <v>0.6</v>
      </c>
      <c r="O98">
        <f t="shared" si="47"/>
        <v>0.69913573780388283</v>
      </c>
      <c r="P98">
        <f t="shared" si="38"/>
        <v>225.23645823869614</v>
      </c>
      <c r="Q98" s="7">
        <f t="shared" si="48"/>
        <v>4.3891929760917645E-2</v>
      </c>
      <c r="R98">
        <f t="shared" si="39"/>
        <v>0</v>
      </c>
      <c r="S98">
        <f t="shared" si="40"/>
        <v>0</v>
      </c>
      <c r="T98">
        <f t="shared" si="41"/>
        <v>0</v>
      </c>
      <c r="U98">
        <f t="shared" si="49"/>
        <v>0</v>
      </c>
      <c r="X98" s="13" cm="1">
        <f t="array" ref="X98">_xlfn._xlws.FILTER($H$4:$H$8,$C$4:$C$8=$A98,"")</f>
        <v>129.7730263</v>
      </c>
      <c r="Y98" s="13" cm="1">
        <f t="array" ref="Y98">_xlfn._xlws.FILTER($H$11:$H$16,$C$11:$C$16=$B98,"")</f>
        <v>128.11219510000001</v>
      </c>
      <c r="Z98" s="13">
        <f t="shared" si="42"/>
        <v>-209.72016886833748</v>
      </c>
      <c r="AA98" s="13">
        <f t="shared" si="43"/>
        <v>-0.93111111099999999</v>
      </c>
    </row>
    <row r="99" spans="1:27" x14ac:dyDescent="0.2">
      <c r="A99" s="27">
        <v>0.7</v>
      </c>
      <c r="B99" s="27">
        <v>0.5</v>
      </c>
      <c r="C99" s="27">
        <v>0.7</v>
      </c>
      <c r="D99" cm="1">
        <f t="array" ref="D99">_xlfn._xlws.FILTER($D$4:$D$8,$C$4:$C$8=A99,"")</f>
        <v>0.97499999999999998</v>
      </c>
      <c r="E99" cm="1">
        <f t="array" ref="E99">_xlfn._xlws.FILTER($E$19:$E$24,$C$19:$C$24=C99,"")</f>
        <v>0.783870968</v>
      </c>
      <c r="F99" cm="1">
        <f t="array" ref="F99">_xlfn._xlws.FILTER($F$11:$F$16,$C$11:$C$16=$B99,"")</f>
        <v>0.114814815</v>
      </c>
      <c r="G99" cm="1">
        <f t="array" ref="G99">_xlfn._xlws.FILTER($G$19:$G$24,$C$19:$C$24=$C99,"")</f>
        <v>0.92181069999999998</v>
      </c>
      <c r="H99">
        <f t="shared" si="36"/>
        <v>128.94261069999999</v>
      </c>
      <c r="I99" cm="1">
        <f t="array" ref="I99">_xlfn._xlws.FILTER($I$4:$I$8,$C$4:$C$8=$A99,"")</f>
        <v>360.11111110000002</v>
      </c>
      <c r="J99">
        <f t="shared" si="44"/>
        <v>32.258710437058824</v>
      </c>
      <c r="K99">
        <f t="shared" si="45"/>
        <v>59.030263278235282</v>
      </c>
      <c r="L99" cm="1">
        <f t="array" ref="L99">_xlfn._xlws.FILTER($L$11:$L$16,$C$11:$C$16=$B99,"")</f>
        <v>59.290322580000002</v>
      </c>
      <c r="M99">
        <f t="shared" si="46"/>
        <v>53.750814631176468</v>
      </c>
      <c r="N99">
        <f t="shared" si="37"/>
        <v>0.6</v>
      </c>
      <c r="O99">
        <f t="shared" si="47"/>
        <v>0.75664023472136788</v>
      </c>
      <c r="P99">
        <f t="shared" si="38"/>
        <v>229.41783475262341</v>
      </c>
      <c r="Q99" s="7">
        <f t="shared" si="48"/>
        <v>6.4179305257250172E-2</v>
      </c>
      <c r="R99">
        <f t="shared" si="39"/>
        <v>0</v>
      </c>
      <c r="S99">
        <f t="shared" si="40"/>
        <v>0</v>
      </c>
      <c r="T99">
        <f t="shared" si="41"/>
        <v>0</v>
      </c>
      <c r="U99">
        <f t="shared" si="49"/>
        <v>0</v>
      </c>
      <c r="X99" s="13" cm="1">
        <f t="array" ref="X99">_xlfn._xlws.FILTER($H$4:$H$8,$C$4:$C$8=$A99,"")</f>
        <v>129.7730263</v>
      </c>
      <c r="Y99" s="13" cm="1">
        <f t="array" ref="Y99">_xlfn._xlws.FILTER($H$11:$H$16,$C$11:$C$16=$B99,"")</f>
        <v>128.11219510000001</v>
      </c>
      <c r="Z99" s="13">
        <f t="shared" si="42"/>
        <v>-213.6134949997296</v>
      </c>
      <c r="AA99" s="13">
        <f t="shared" si="43"/>
        <v>-0.93111111099999999</v>
      </c>
    </row>
    <row r="100" spans="1:27" x14ac:dyDescent="0.2">
      <c r="A100" s="27">
        <v>0.7</v>
      </c>
      <c r="B100" s="27">
        <v>0.5</v>
      </c>
      <c r="C100" s="27">
        <v>0.8</v>
      </c>
      <c r="D100" cm="1">
        <f t="array" ref="D100">_xlfn._xlws.FILTER($D$4:$D$8,$C$4:$C$8=A100,"")</f>
        <v>0.97499999999999998</v>
      </c>
      <c r="E100" cm="1">
        <f t="array" ref="E100">_xlfn._xlws.FILTER($E$19:$E$24,$C$19:$C$24=C100,"")</f>
        <v>0.71028037399999999</v>
      </c>
      <c r="F100" cm="1">
        <f t="array" ref="F100">_xlfn._xlws.FILTER($F$11:$F$16,$C$11:$C$16=$B100,"")</f>
        <v>0.114814815</v>
      </c>
      <c r="G100" cm="1">
        <f t="array" ref="G100">_xlfn._xlws.FILTER($G$19:$G$24,$C$19:$C$24=$C100,"")</f>
        <v>0.95614035100000005</v>
      </c>
      <c r="H100">
        <f t="shared" si="36"/>
        <v>128.94261069999999</v>
      </c>
      <c r="I100" cm="1">
        <f t="array" ref="I100">_xlfn._xlws.FILTER($I$4:$I$8,$C$4:$C$8=$A100,"")</f>
        <v>360.11111110000002</v>
      </c>
      <c r="J100">
        <f t="shared" si="44"/>
        <v>32.258710437058824</v>
      </c>
      <c r="K100">
        <f t="shared" si="45"/>
        <v>59.030263278235282</v>
      </c>
      <c r="L100" cm="1">
        <f t="array" ref="L100">_xlfn._xlws.FILTER($L$11:$L$16,$C$11:$C$16=$B100,"")</f>
        <v>59.290322580000002</v>
      </c>
      <c r="M100">
        <f t="shared" si="46"/>
        <v>53.750814631176468</v>
      </c>
      <c r="N100">
        <f t="shared" si="37"/>
        <v>0.6</v>
      </c>
      <c r="O100">
        <f t="shared" si="47"/>
        <v>0.71113911662058549</v>
      </c>
      <c r="P100">
        <f t="shared" si="38"/>
        <v>225.27583121328976</v>
      </c>
      <c r="Q100" s="7">
        <f t="shared" si="48"/>
        <v>3.2621060299910833E-2</v>
      </c>
      <c r="R100">
        <f t="shared" si="39"/>
        <v>0</v>
      </c>
      <c r="S100">
        <f t="shared" si="40"/>
        <v>0</v>
      </c>
      <c r="T100">
        <f t="shared" si="41"/>
        <v>0</v>
      </c>
      <c r="U100">
        <f t="shared" si="49"/>
        <v>0</v>
      </c>
      <c r="X100" s="13" cm="1">
        <f t="array" ref="X100">_xlfn._xlws.FILTER($H$4:$H$8,$C$4:$C$8=$A100,"")</f>
        <v>129.7730263</v>
      </c>
      <c r="Y100" s="13" cm="1">
        <f t="array" ref="Y100">_xlfn._xlws.FILTER($H$11:$H$16,$C$11:$C$16=$B100,"")</f>
        <v>128.11219510000001</v>
      </c>
      <c r="Z100" s="13">
        <f t="shared" si="42"/>
        <v>-209.75682948245472</v>
      </c>
      <c r="AA100" s="13">
        <f t="shared" si="43"/>
        <v>-0.93111111099999999</v>
      </c>
    </row>
    <row r="101" spans="1:27" x14ac:dyDescent="0.2">
      <c r="A101" s="27">
        <v>0.7</v>
      </c>
      <c r="B101" s="27">
        <v>0.5</v>
      </c>
      <c r="C101" s="27">
        <v>0.9</v>
      </c>
      <c r="D101" cm="1">
        <f t="array" ref="D101">_xlfn._xlws.FILTER($D$4:$D$8,$C$4:$C$8=A101,"")</f>
        <v>0.97499999999999998</v>
      </c>
      <c r="E101" cm="1">
        <f t="array" ref="E101">_xlfn._xlws.FILTER($E$19:$E$24,$C$19:$C$24=C101,"")</f>
        <v>0.56271186399999995</v>
      </c>
      <c r="F101" cm="1">
        <f t="array" ref="F101">_xlfn._xlws.FILTER($F$11:$F$16,$C$11:$C$16=$B101,"")</f>
        <v>0.114814815</v>
      </c>
      <c r="G101" cm="1">
        <f t="array" ref="G101">_xlfn._xlws.FILTER($G$19:$G$24,$C$19:$C$24=$C101,"")</f>
        <v>0.93975903599999999</v>
      </c>
      <c r="H101">
        <f t="shared" si="36"/>
        <v>128.94261069999999</v>
      </c>
      <c r="I101" cm="1">
        <f t="array" ref="I101">_xlfn._xlws.FILTER($I$4:$I$8,$C$4:$C$8=$A101,"")</f>
        <v>360.11111110000002</v>
      </c>
      <c r="J101">
        <f t="shared" si="44"/>
        <v>32.258710437058824</v>
      </c>
      <c r="K101">
        <f t="shared" si="45"/>
        <v>59.030263278235282</v>
      </c>
      <c r="L101" cm="1">
        <f t="array" ref="L101">_xlfn._xlws.FILTER($L$11:$L$16,$C$11:$C$16=$B101,"")</f>
        <v>59.290322580000002</v>
      </c>
      <c r="M101">
        <f t="shared" si="46"/>
        <v>53.750814631176468</v>
      </c>
      <c r="N101">
        <f t="shared" si="37"/>
        <v>0.6</v>
      </c>
      <c r="O101">
        <f t="shared" si="47"/>
        <v>0.55373973502818929</v>
      </c>
      <c r="P101">
        <f t="shared" si="38"/>
        <v>216.97002394240147</v>
      </c>
      <c r="Q101" s="7">
        <f t="shared" si="48"/>
        <v>3.5496136951433041E-2</v>
      </c>
      <c r="R101">
        <f t="shared" si="39"/>
        <v>0</v>
      </c>
      <c r="S101">
        <f t="shared" si="40"/>
        <v>0</v>
      </c>
      <c r="T101">
        <f t="shared" si="41"/>
        <v>0</v>
      </c>
      <c r="U101">
        <f t="shared" si="49"/>
        <v>0</v>
      </c>
      <c r="X101" s="13" cm="1">
        <f t="array" ref="X101">_xlfn._xlws.FILTER($H$4:$H$8,$C$4:$C$8=$A101,"")</f>
        <v>129.7730263</v>
      </c>
      <c r="Y101" s="13" cm="1">
        <f t="array" ref="Y101">_xlfn._xlws.FILTER($H$11:$H$16,$C$11:$C$16=$B101,"")</f>
        <v>128.11219510000001</v>
      </c>
      <c r="Z101" s="13">
        <f t="shared" si="42"/>
        <v>-202.02320004670602</v>
      </c>
      <c r="AA101" s="13">
        <f t="shared" si="43"/>
        <v>-0.93111111099999999</v>
      </c>
    </row>
    <row r="102" spans="1:27" x14ac:dyDescent="0.2">
      <c r="A102" s="28">
        <v>0.7</v>
      </c>
      <c r="B102" s="28">
        <v>0.5</v>
      </c>
      <c r="C102" s="28">
        <v>1</v>
      </c>
      <c r="D102" cm="1">
        <f t="array" ref="D102">_xlfn._xlws.FILTER($D$4:$D$8,$C$4:$C$8=A102,"")</f>
        <v>0.97499999999999998</v>
      </c>
      <c r="E102" cm="1">
        <f t="array" ref="E102">_xlfn._xlws.FILTER($E$19:$E$24,$C$19:$C$24=C102,"")</f>
        <v>0.41896024500000001</v>
      </c>
      <c r="F102" cm="1">
        <f t="array" ref="F102">_xlfn._xlws.FILTER($F$11:$F$16,$C$11:$C$16=$B102,"")</f>
        <v>0.114814815</v>
      </c>
      <c r="G102" cm="1">
        <f t="array" ref="G102">_xlfn._xlws.FILTER($G$19:$G$24,$C$19:$C$24=$C102,"")</f>
        <v>0.97080292000000001</v>
      </c>
      <c r="H102">
        <f t="shared" si="36"/>
        <v>128.94261069999999</v>
      </c>
      <c r="I102" cm="1">
        <f t="array" ref="I102">_xlfn._xlws.FILTER($I$4:$I$8,$C$4:$C$8=$A102,"")</f>
        <v>360.11111110000002</v>
      </c>
      <c r="J102">
        <f t="shared" si="44"/>
        <v>32.258710437058824</v>
      </c>
      <c r="K102">
        <f t="shared" si="45"/>
        <v>59.030263278235282</v>
      </c>
      <c r="L102" cm="1">
        <f t="array" ref="L102">_xlfn._xlws.FILTER($L$11:$L$16,$C$11:$C$16=$B102,"")</f>
        <v>59.290322580000002</v>
      </c>
      <c r="M102">
        <f t="shared" si="46"/>
        <v>53.750814631176468</v>
      </c>
      <c r="N102">
        <f t="shared" si="37"/>
        <v>0.6</v>
      </c>
      <c r="O102">
        <f t="shared" si="47"/>
        <v>0.42589936774975029</v>
      </c>
      <c r="P102">
        <f t="shared" si="38"/>
        <v>208.87904814890621</v>
      </c>
      <c r="Q102" s="7">
        <f t="shared" si="48"/>
        <v>1.28090034094035E-2</v>
      </c>
      <c r="R102">
        <f t="shared" si="39"/>
        <v>1</v>
      </c>
      <c r="S102">
        <f t="shared" si="40"/>
        <v>0</v>
      </c>
      <c r="T102">
        <f t="shared" si="41"/>
        <v>0</v>
      </c>
      <c r="U102">
        <f t="shared" si="49"/>
        <v>1</v>
      </c>
      <c r="X102" s="13" cm="1">
        <f t="array" ref="X102">_xlfn._xlws.FILTER($H$4:$H$8,$C$4:$C$8=$A102,"")</f>
        <v>129.7730263</v>
      </c>
      <c r="Y102" s="13" cm="1">
        <f t="array" ref="Y102">_xlfn._xlws.FILTER($H$11:$H$16,$C$11:$C$16=$B102,"")</f>
        <v>128.11219510000001</v>
      </c>
      <c r="Z102" s="13">
        <f t="shared" si="42"/>
        <v>-194.48960258655055</v>
      </c>
      <c r="AA102" s="13">
        <f t="shared" si="43"/>
        <v>-0.93111111099999999</v>
      </c>
    </row>
    <row r="103" spans="1:27" x14ac:dyDescent="0.2">
      <c r="A103" s="26">
        <v>0.8</v>
      </c>
      <c r="B103" s="26">
        <v>0.25</v>
      </c>
      <c r="C103" s="26">
        <v>0.5</v>
      </c>
      <c r="D103" cm="1">
        <f t="array" ref="D103">_xlfn._xlws.FILTER($D$4:$D$8,$C$4:$C$8=A103,"")</f>
        <v>0.98055555599999999</v>
      </c>
      <c r="E103" cm="1">
        <f t="array" ref="E103">_xlfn._xlws.FILTER($E$19:$E$24,$C$19:$C$24=C103,"")</f>
        <v>0.79204892999999998</v>
      </c>
      <c r="F103" cm="1">
        <f t="array" ref="F103">_xlfn._xlws.FILTER($F$11:$F$16,$C$11:$C$16=$B103,"")</f>
        <v>9.5679011999999994E-2</v>
      </c>
      <c r="G103" cm="1">
        <f t="array" ref="G103">_xlfn._xlws.FILTER($G$19:$G$24,$C$19:$C$24=$C103,"")</f>
        <v>8.8803089000000002E-2</v>
      </c>
      <c r="H103">
        <f t="shared" si="36"/>
        <v>138.41880694999998</v>
      </c>
      <c r="I103" cm="1">
        <f t="array" ref="I103">_xlfn._xlws.FILTER($I$4:$I$8,$C$4:$C$8=$A103,"")</f>
        <v>353</v>
      </c>
      <c r="J103">
        <f t="shared" si="44"/>
        <v>32.258710437058824</v>
      </c>
      <c r="K103">
        <f t="shared" si="45"/>
        <v>59.030263278235282</v>
      </c>
      <c r="L103" cm="1">
        <f t="array" ref="L103">_xlfn._xlws.FILTER($L$11:$L$16,$C$11:$C$16=$B103,"")</f>
        <v>88.903225809999995</v>
      </c>
      <c r="M103">
        <f t="shared" si="46"/>
        <v>53.750814631176468</v>
      </c>
      <c r="N103">
        <f t="shared" si="37"/>
        <v>0.6</v>
      </c>
      <c r="O103">
        <f t="shared" si="47"/>
        <v>7.3169193267467472E-2</v>
      </c>
      <c r="P103">
        <f t="shared" si="38"/>
        <v>236.67726242225154</v>
      </c>
      <c r="Q103" s="7">
        <f t="shared" si="48"/>
        <v>0.75077954648264944</v>
      </c>
      <c r="R103">
        <f t="shared" si="39"/>
        <v>1</v>
      </c>
      <c r="S103">
        <f t="shared" si="40"/>
        <v>0</v>
      </c>
      <c r="T103">
        <f t="shared" si="41"/>
        <v>1</v>
      </c>
      <c r="U103">
        <f t="shared" si="49"/>
        <v>1</v>
      </c>
      <c r="X103" s="13" cm="1">
        <f t="array" ref="X103">_xlfn._xlws.FILTER($H$4:$H$8,$C$4:$C$8=$A103,"")</f>
        <v>133.49174919999999</v>
      </c>
      <c r="Y103" s="13" cm="1">
        <f t="array" ref="Y103">_xlfn._xlws.FILTER($H$11:$H$16,$C$11:$C$16=$B103,"")</f>
        <v>143.34586469999999</v>
      </c>
      <c r="Z103" s="13">
        <f t="shared" si="42"/>
        <v>-223.09023444339607</v>
      </c>
      <c r="AA103" s="13">
        <f t="shared" si="43"/>
        <v>-0.94259259279999996</v>
      </c>
    </row>
    <row r="104" spans="1:27" x14ac:dyDescent="0.2">
      <c r="A104" s="27">
        <v>0.8</v>
      </c>
      <c r="B104" s="27">
        <v>0.25</v>
      </c>
      <c r="C104" s="27">
        <v>0.6</v>
      </c>
      <c r="D104" cm="1">
        <f t="array" ref="D104">_xlfn._xlws.FILTER($D$4:$D$8,$C$4:$C$8=A104,"")</f>
        <v>0.98055555599999999</v>
      </c>
      <c r="E104" cm="1">
        <f t="array" ref="E104">_xlfn._xlws.FILTER($E$19:$E$24,$C$19:$C$24=C104,"")</f>
        <v>0.70958083800000005</v>
      </c>
      <c r="F104" cm="1">
        <f t="array" ref="F104">_xlfn._xlws.FILTER($F$11:$F$16,$C$11:$C$16=$B104,"")</f>
        <v>9.5679011999999994E-2</v>
      </c>
      <c r="G104" cm="1">
        <f t="array" ref="G104">_xlfn._xlws.FILTER($G$19:$G$24,$C$19:$C$24=$C104,"")</f>
        <v>0.94092827000000001</v>
      </c>
      <c r="H104">
        <f t="shared" si="36"/>
        <v>138.41880694999998</v>
      </c>
      <c r="I104" cm="1">
        <f t="array" ref="I104">_xlfn._xlws.FILTER($I$4:$I$8,$C$4:$C$8=$A104,"")</f>
        <v>353</v>
      </c>
      <c r="J104">
        <f t="shared" si="44"/>
        <v>32.258710437058824</v>
      </c>
      <c r="K104">
        <f t="shared" si="45"/>
        <v>59.030263278235282</v>
      </c>
      <c r="L104" cm="1">
        <f t="array" ref="L104">_xlfn._xlws.FILTER($L$11:$L$16,$C$11:$C$16=$B104,"")</f>
        <v>88.903225809999995</v>
      </c>
      <c r="M104">
        <f t="shared" si="46"/>
        <v>53.750814631176468</v>
      </c>
      <c r="N104">
        <f t="shared" si="37"/>
        <v>0.6</v>
      </c>
      <c r="O104">
        <f t="shared" si="47"/>
        <v>0.6945548978767524</v>
      </c>
      <c r="P104">
        <f t="shared" si="38"/>
        <v>232.06600699237705</v>
      </c>
      <c r="Q104" s="7">
        <f t="shared" si="48"/>
        <v>4.3604343397561099E-2</v>
      </c>
      <c r="R104">
        <f t="shared" si="39"/>
        <v>0</v>
      </c>
      <c r="S104">
        <f t="shared" si="40"/>
        <v>0</v>
      </c>
      <c r="T104">
        <f t="shared" si="41"/>
        <v>0</v>
      </c>
      <c r="U104">
        <f t="shared" si="49"/>
        <v>0</v>
      </c>
      <c r="X104" s="13" cm="1">
        <f t="array" ref="X104">_xlfn._xlws.FILTER($H$4:$H$8,$C$4:$C$8=$A104,"")</f>
        <v>133.49174919999999</v>
      </c>
      <c r="Y104" s="13" cm="1">
        <f t="array" ref="Y104">_xlfn._xlws.FILTER($H$11:$H$16,$C$11:$C$16=$B104,"")</f>
        <v>143.34586469999999</v>
      </c>
      <c r="Z104" s="13">
        <f t="shared" si="42"/>
        <v>-218.7436992316876</v>
      </c>
      <c r="AA104" s="13">
        <f t="shared" si="43"/>
        <v>-0.94259259279999996</v>
      </c>
    </row>
    <row r="105" spans="1:27" x14ac:dyDescent="0.2">
      <c r="A105" s="27">
        <v>0.8</v>
      </c>
      <c r="B105" s="27">
        <v>0.25</v>
      </c>
      <c r="C105" s="27">
        <v>0.7</v>
      </c>
      <c r="D105" cm="1">
        <f t="array" ref="D105">_xlfn._xlws.FILTER($D$4:$D$8,$C$4:$C$8=A105,"")</f>
        <v>0.98055555599999999</v>
      </c>
      <c r="E105" cm="1">
        <f t="array" ref="E105">_xlfn._xlws.FILTER($E$19:$E$24,$C$19:$C$24=C105,"")</f>
        <v>0.783870968</v>
      </c>
      <c r="F105" cm="1">
        <f t="array" ref="F105">_xlfn._xlws.FILTER($F$11:$F$16,$C$11:$C$16=$B105,"")</f>
        <v>9.5679011999999994E-2</v>
      </c>
      <c r="G105" cm="1">
        <f t="array" ref="G105">_xlfn._xlws.FILTER($G$19:$G$24,$C$19:$C$24=$C105,"")</f>
        <v>0.92181069999999998</v>
      </c>
      <c r="H105">
        <f t="shared" si="36"/>
        <v>138.41880694999998</v>
      </c>
      <c r="I105" cm="1">
        <f t="array" ref="I105">_xlfn._xlws.FILTER($I$4:$I$8,$C$4:$C$8=$A105,"")</f>
        <v>353</v>
      </c>
      <c r="J105">
        <f t="shared" si="44"/>
        <v>32.258710437058824</v>
      </c>
      <c r="K105">
        <f t="shared" si="45"/>
        <v>59.030263278235282</v>
      </c>
      <c r="L105" cm="1">
        <f t="array" ref="L105">_xlfn._xlws.FILTER($L$11:$L$16,$C$11:$C$16=$B105,"")</f>
        <v>88.903225809999995</v>
      </c>
      <c r="M105">
        <f t="shared" si="46"/>
        <v>53.750814631176468</v>
      </c>
      <c r="N105">
        <f t="shared" si="37"/>
        <v>0.6</v>
      </c>
      <c r="O105">
        <f t="shared" si="47"/>
        <v>0.75168261689371629</v>
      </c>
      <c r="P105">
        <f t="shared" si="38"/>
        <v>236.21998651391834</v>
      </c>
      <c r="Q105" s="7">
        <f t="shared" si="48"/>
        <v>6.3758793033198535E-2</v>
      </c>
      <c r="R105">
        <f t="shared" si="39"/>
        <v>0</v>
      </c>
      <c r="S105">
        <f t="shared" si="40"/>
        <v>0</v>
      </c>
      <c r="T105">
        <f t="shared" si="41"/>
        <v>0</v>
      </c>
      <c r="U105">
        <f t="shared" si="49"/>
        <v>0</v>
      </c>
      <c r="X105" s="13" cm="1">
        <f t="array" ref="X105">_xlfn._xlws.FILTER($H$4:$H$8,$C$4:$C$8=$A105,"")</f>
        <v>133.49174919999999</v>
      </c>
      <c r="Y105" s="13" cm="1">
        <f t="array" ref="Y105">_xlfn._xlws.FILTER($H$11:$H$16,$C$11:$C$16=$B105,"")</f>
        <v>143.34586469999999</v>
      </c>
      <c r="Z105" s="13">
        <f t="shared" si="42"/>
        <v>-222.65920955933532</v>
      </c>
      <c r="AA105" s="13">
        <f t="shared" si="43"/>
        <v>-0.94259259279999996</v>
      </c>
    </row>
    <row r="106" spans="1:27" x14ac:dyDescent="0.2">
      <c r="A106" s="27">
        <v>0.8</v>
      </c>
      <c r="B106" s="27">
        <v>0.25</v>
      </c>
      <c r="C106" s="27">
        <v>0.8</v>
      </c>
      <c r="D106" cm="1">
        <f t="array" ref="D106">_xlfn._xlws.FILTER($D$4:$D$8,$C$4:$C$8=A106,"")</f>
        <v>0.98055555599999999</v>
      </c>
      <c r="E106" cm="1">
        <f t="array" ref="E106">_xlfn._xlws.FILTER($E$19:$E$24,$C$19:$C$24=C106,"")</f>
        <v>0.71028037399999999</v>
      </c>
      <c r="F106" cm="1">
        <f t="array" ref="F106">_xlfn._xlws.FILTER($F$11:$F$16,$C$11:$C$16=$B106,"")</f>
        <v>9.5679011999999994E-2</v>
      </c>
      <c r="G106" cm="1">
        <f t="array" ref="G106">_xlfn._xlws.FILTER($G$19:$G$24,$C$19:$C$24=$C106,"")</f>
        <v>0.95614035100000005</v>
      </c>
      <c r="H106">
        <f t="shared" si="36"/>
        <v>138.41880694999998</v>
      </c>
      <c r="I106" cm="1">
        <f t="array" ref="I106">_xlfn._xlws.FILTER($I$4:$I$8,$C$4:$C$8=$A106,"")</f>
        <v>353</v>
      </c>
      <c r="J106">
        <f t="shared" si="44"/>
        <v>32.258710437058824</v>
      </c>
      <c r="K106">
        <f t="shared" si="45"/>
        <v>59.030263278235282</v>
      </c>
      <c r="L106" cm="1">
        <f t="array" ref="L106">_xlfn._xlws.FILTER($L$11:$L$16,$C$11:$C$16=$B106,"")</f>
        <v>88.903225809999995</v>
      </c>
      <c r="M106">
        <f t="shared" si="46"/>
        <v>53.750814631176468</v>
      </c>
      <c r="N106">
        <f t="shared" si="37"/>
        <v>0.6</v>
      </c>
      <c r="O106">
        <f t="shared" si="47"/>
        <v>0.70647962879438386</v>
      </c>
      <c r="P106">
        <f t="shared" si="38"/>
        <v>232.10512198946455</v>
      </c>
      <c r="Q106" s="7">
        <f t="shared" si="48"/>
        <v>3.2407322326857772E-2</v>
      </c>
      <c r="R106">
        <f t="shared" si="39"/>
        <v>0</v>
      </c>
      <c r="S106">
        <f t="shared" si="40"/>
        <v>0</v>
      </c>
      <c r="T106">
        <f t="shared" si="41"/>
        <v>0</v>
      </c>
      <c r="U106">
        <f t="shared" si="49"/>
        <v>0</v>
      </c>
      <c r="X106" s="13" cm="1">
        <f t="array" ref="X106">_xlfn._xlws.FILTER($H$4:$H$8,$C$4:$C$8=$A106,"")</f>
        <v>133.49174919999999</v>
      </c>
      <c r="Y106" s="13" cm="1">
        <f t="array" ref="Y106">_xlfn._xlws.FILTER($H$11:$H$16,$C$11:$C$16=$B106,"")</f>
        <v>143.34586469999999</v>
      </c>
      <c r="Z106" s="13">
        <f t="shared" si="42"/>
        <v>-218.78056873820967</v>
      </c>
      <c r="AA106" s="13">
        <f t="shared" si="43"/>
        <v>-0.94259259279999996</v>
      </c>
    </row>
    <row r="107" spans="1:27" x14ac:dyDescent="0.2">
      <c r="A107" s="27">
        <v>0.8</v>
      </c>
      <c r="B107" s="27">
        <v>0.25</v>
      </c>
      <c r="C107" s="27">
        <v>0.9</v>
      </c>
      <c r="D107" cm="1">
        <f t="array" ref="D107">_xlfn._xlws.FILTER($D$4:$D$8,$C$4:$C$8=A107,"")</f>
        <v>0.98055555599999999</v>
      </c>
      <c r="E107" cm="1">
        <f t="array" ref="E107">_xlfn._xlws.FILTER($E$19:$E$24,$C$19:$C$24=C107,"")</f>
        <v>0.56271186399999995</v>
      </c>
      <c r="F107" cm="1">
        <f t="array" ref="F107">_xlfn._xlws.FILTER($F$11:$F$16,$C$11:$C$16=$B107,"")</f>
        <v>9.5679011999999994E-2</v>
      </c>
      <c r="G107" cm="1">
        <f t="array" ref="G107">_xlfn._xlws.FILTER($G$19:$G$24,$C$19:$C$24=$C107,"")</f>
        <v>0.93975903599999999</v>
      </c>
      <c r="H107">
        <f t="shared" si="36"/>
        <v>138.41880694999998</v>
      </c>
      <c r="I107" cm="1">
        <f t="array" ref="I107">_xlfn._xlws.FILTER($I$4:$I$8,$C$4:$C$8=$A107,"")</f>
        <v>353</v>
      </c>
      <c r="J107">
        <f t="shared" si="44"/>
        <v>32.258710437058824</v>
      </c>
      <c r="K107">
        <f t="shared" si="45"/>
        <v>59.030263278235282</v>
      </c>
      <c r="L107" cm="1">
        <f t="array" ref="L107">_xlfn._xlws.FILTER($L$11:$L$16,$C$11:$C$16=$B107,"")</f>
        <v>88.903225809999995</v>
      </c>
      <c r="M107">
        <f t="shared" si="46"/>
        <v>53.750814631176468</v>
      </c>
      <c r="N107">
        <f t="shared" si="37"/>
        <v>0.6</v>
      </c>
      <c r="O107">
        <f t="shared" si="47"/>
        <v>0.55011155104288245</v>
      </c>
      <c r="P107">
        <f t="shared" si="38"/>
        <v>223.85373558639378</v>
      </c>
      <c r="Q107" s="7">
        <f t="shared" si="48"/>
        <v>3.5263561054345048E-2</v>
      </c>
      <c r="R107">
        <f t="shared" si="39"/>
        <v>0</v>
      </c>
      <c r="S107">
        <f t="shared" si="40"/>
        <v>0</v>
      </c>
      <c r="T107">
        <f t="shared" si="41"/>
        <v>0</v>
      </c>
      <c r="U107">
        <f t="shared" si="49"/>
        <v>0</v>
      </c>
      <c r="X107" s="13" cm="1">
        <f t="array" ref="X107">_xlfn._xlws.FILTER($H$4:$H$8,$C$4:$C$8=$A107,"")</f>
        <v>133.49174919999999</v>
      </c>
      <c r="Y107" s="13" cm="1">
        <f t="array" ref="Y107">_xlfn._xlws.FILTER($H$11:$H$16,$C$11:$C$16=$B107,"")</f>
        <v>143.34586469999999</v>
      </c>
      <c r="Z107" s="13">
        <f t="shared" si="42"/>
        <v>-211.00287303434453</v>
      </c>
      <c r="AA107" s="13">
        <f t="shared" si="43"/>
        <v>-0.94259259279999996</v>
      </c>
    </row>
    <row r="108" spans="1:27" x14ac:dyDescent="0.2">
      <c r="A108" s="27">
        <v>0.8</v>
      </c>
      <c r="B108" s="27">
        <v>0.25</v>
      </c>
      <c r="C108" s="28">
        <v>1</v>
      </c>
      <c r="D108" cm="1">
        <f t="array" ref="D108">_xlfn._xlws.FILTER($D$4:$D$8,$C$4:$C$8=A108,"")</f>
        <v>0.98055555599999999</v>
      </c>
      <c r="E108" cm="1">
        <f t="array" ref="E108">_xlfn._xlws.FILTER($E$19:$E$24,$C$19:$C$24=C108,"")</f>
        <v>0.41896024500000001</v>
      </c>
      <c r="F108" cm="1">
        <f t="array" ref="F108">_xlfn._xlws.FILTER($F$11:$F$16,$C$11:$C$16=$B108,"")</f>
        <v>9.5679011999999994E-2</v>
      </c>
      <c r="G108" cm="1">
        <f t="array" ref="G108">_xlfn._xlws.FILTER($G$19:$G$24,$C$19:$C$24=$C108,"")</f>
        <v>0.97080292000000001</v>
      </c>
      <c r="H108">
        <f t="shared" si="36"/>
        <v>138.41880694999998</v>
      </c>
      <c r="I108" cm="1">
        <f t="array" ref="I108">_xlfn._xlws.FILTER($I$4:$I$8,$C$4:$C$8=$A108,"")</f>
        <v>353</v>
      </c>
      <c r="J108">
        <f t="shared" si="44"/>
        <v>32.258710437058824</v>
      </c>
      <c r="K108">
        <f t="shared" si="45"/>
        <v>59.030263278235282</v>
      </c>
      <c r="L108" cm="1">
        <f t="array" ref="L108">_xlfn._xlws.FILTER($L$11:$L$16,$C$11:$C$16=$B108,"")</f>
        <v>88.903225809999995</v>
      </c>
      <c r="M108">
        <f t="shared" si="46"/>
        <v>53.750814631176468</v>
      </c>
      <c r="N108">
        <f t="shared" si="37"/>
        <v>0.6</v>
      </c>
      <c r="O108">
        <f t="shared" si="47"/>
        <v>0.42310881260683048</v>
      </c>
      <c r="P108">
        <f t="shared" si="38"/>
        <v>215.81577305335733</v>
      </c>
      <c r="Q108" s="7">
        <f t="shared" si="48"/>
        <v>1.2725076939804252E-2</v>
      </c>
      <c r="R108">
        <f t="shared" si="39"/>
        <v>1</v>
      </c>
      <c r="S108">
        <f t="shared" si="40"/>
        <v>0</v>
      </c>
      <c r="T108">
        <f t="shared" si="41"/>
        <v>0</v>
      </c>
      <c r="U108">
        <f t="shared" si="49"/>
        <v>1</v>
      </c>
      <c r="X108" s="13" cm="1">
        <f t="array" ref="X108">_xlfn._xlws.FILTER($H$4:$H$8,$C$4:$C$8=$A108,"")</f>
        <v>133.49174919999999</v>
      </c>
      <c r="Y108" s="13" cm="1">
        <f t="array" ref="Y108">_xlfn._xlws.FILTER($H$11:$H$16,$C$11:$C$16=$B108,"")</f>
        <v>143.34586469999999</v>
      </c>
      <c r="Z108" s="13">
        <f t="shared" si="42"/>
        <v>-203.42634908950046</v>
      </c>
      <c r="AA108" s="13">
        <f t="shared" si="43"/>
        <v>-0.94259259279999996</v>
      </c>
    </row>
    <row r="109" spans="1:27" x14ac:dyDescent="0.2">
      <c r="A109" s="27">
        <v>0.8</v>
      </c>
      <c r="B109" s="27">
        <v>0.3</v>
      </c>
      <c r="C109" s="26">
        <v>0.5</v>
      </c>
      <c r="D109" cm="1">
        <f t="array" ref="D109">_xlfn._xlws.FILTER($D$4:$D$8,$C$4:$C$8=A109,"")</f>
        <v>0.98055555599999999</v>
      </c>
      <c r="E109" cm="1">
        <f t="array" ref="E109">_xlfn._xlws.FILTER($E$19:$E$24,$C$19:$C$24=C109,"")</f>
        <v>0.79204892999999998</v>
      </c>
      <c r="F109" cm="1">
        <f t="array" ref="F109">_xlfn._xlws.FILTER($F$11:$F$16,$C$11:$C$16=$B109,"")</f>
        <v>0.10370370399999999</v>
      </c>
      <c r="G109" cm="1">
        <f t="array" ref="G109">_xlfn._xlws.FILTER($G$19:$G$24,$C$19:$C$24=$C109,"")</f>
        <v>8.8803089000000002E-2</v>
      </c>
      <c r="H109">
        <f t="shared" si="36"/>
        <v>137.6627977</v>
      </c>
      <c r="I109" cm="1">
        <f t="array" ref="I109">_xlfn._xlws.FILTER($I$4:$I$8,$C$4:$C$8=$A109,"")</f>
        <v>353</v>
      </c>
      <c r="J109">
        <f t="shared" si="44"/>
        <v>32.258710437058824</v>
      </c>
      <c r="K109">
        <f t="shared" si="45"/>
        <v>59.030263278235282</v>
      </c>
      <c r="L109" cm="1">
        <f t="array" ref="L109">_xlfn._xlws.FILTER($L$11:$L$16,$C$11:$C$16=$B109,"")</f>
        <v>68.52380952</v>
      </c>
      <c r="M109">
        <f t="shared" si="46"/>
        <v>53.750814631176468</v>
      </c>
      <c r="N109">
        <f t="shared" si="37"/>
        <v>0.6</v>
      </c>
      <c r="O109">
        <f t="shared" si="47"/>
        <v>7.3544864511050953E-2</v>
      </c>
      <c r="P109">
        <f t="shared" si="38"/>
        <v>236.41300937593454</v>
      </c>
      <c r="Q109" s="7">
        <f t="shared" si="48"/>
        <v>0.75463426010308199</v>
      </c>
      <c r="R109">
        <f t="shared" si="39"/>
        <v>1</v>
      </c>
      <c r="S109">
        <f t="shared" si="40"/>
        <v>0</v>
      </c>
      <c r="T109">
        <f t="shared" si="41"/>
        <v>1</v>
      </c>
      <c r="U109">
        <f t="shared" si="49"/>
        <v>1</v>
      </c>
      <c r="X109" s="13" cm="1">
        <f t="array" ref="X109">_xlfn._xlws.FILTER($H$4:$H$8,$C$4:$C$8=$A109,"")</f>
        <v>133.49174919999999</v>
      </c>
      <c r="Y109" s="13" cm="1">
        <f t="array" ref="Y109">_xlfn._xlws.FILTER($H$11:$H$16,$C$11:$C$16=$B109,"")</f>
        <v>141.83384620000001</v>
      </c>
      <c r="Z109" s="13">
        <f t="shared" si="42"/>
        <v>-221.70286652829185</v>
      </c>
      <c r="AA109" s="13">
        <f t="shared" si="43"/>
        <v>-0.93777777760000003</v>
      </c>
    </row>
    <row r="110" spans="1:27" x14ac:dyDescent="0.2">
      <c r="A110" s="27">
        <v>0.8</v>
      </c>
      <c r="B110" s="27">
        <v>0.3</v>
      </c>
      <c r="C110" s="27">
        <v>0.6</v>
      </c>
      <c r="D110" cm="1">
        <f t="array" ref="D110">_xlfn._xlws.FILTER($D$4:$D$8,$C$4:$C$8=A110,"")</f>
        <v>0.98055555599999999</v>
      </c>
      <c r="E110" cm="1">
        <f t="array" ref="E110">_xlfn._xlws.FILTER($E$19:$E$24,$C$19:$C$24=C110,"")</f>
        <v>0.70958083800000005</v>
      </c>
      <c r="F110" cm="1">
        <f t="array" ref="F110">_xlfn._xlws.FILTER($F$11:$F$16,$C$11:$C$16=$B110,"")</f>
        <v>0.10370370399999999</v>
      </c>
      <c r="G110" cm="1">
        <f t="array" ref="G110">_xlfn._xlws.FILTER($G$19:$G$24,$C$19:$C$24=$C110,"")</f>
        <v>0.94092827000000001</v>
      </c>
      <c r="H110">
        <f t="shared" si="36"/>
        <v>137.6627977</v>
      </c>
      <c r="I110" cm="1">
        <f t="array" ref="I110">_xlfn._xlws.FILTER($I$4:$I$8,$C$4:$C$8=$A110,"")</f>
        <v>353</v>
      </c>
      <c r="J110">
        <f t="shared" si="44"/>
        <v>32.258710437058824</v>
      </c>
      <c r="K110">
        <f t="shared" si="45"/>
        <v>59.030263278235282</v>
      </c>
      <c r="L110" cm="1">
        <f t="array" ref="L110">_xlfn._xlws.FILTER($L$11:$L$16,$C$11:$C$16=$B110,"")</f>
        <v>68.52380952</v>
      </c>
      <c r="M110">
        <f t="shared" si="46"/>
        <v>53.750814631176468</v>
      </c>
      <c r="N110">
        <f t="shared" si="37"/>
        <v>0.6</v>
      </c>
      <c r="O110">
        <f t="shared" si="47"/>
        <v>0.69812093831768707</v>
      </c>
      <c r="P110">
        <f t="shared" si="38"/>
        <v>231.77807846209657</v>
      </c>
      <c r="Q110" s="7">
        <f t="shared" si="48"/>
        <v>4.3828220376085691E-2</v>
      </c>
      <c r="R110">
        <f t="shared" si="39"/>
        <v>0</v>
      </c>
      <c r="S110">
        <f t="shared" si="40"/>
        <v>0</v>
      </c>
      <c r="T110">
        <f t="shared" si="41"/>
        <v>0</v>
      </c>
      <c r="U110">
        <f t="shared" si="49"/>
        <v>0</v>
      </c>
      <c r="X110" s="13" cm="1">
        <f t="array" ref="X110">_xlfn._xlws.FILTER($H$4:$H$8,$C$4:$C$8=$A110,"")</f>
        <v>133.49174919999999</v>
      </c>
      <c r="Y110" s="13" cm="1">
        <f t="array" ref="Y110">_xlfn._xlws.FILTER($H$11:$H$16,$C$11:$C$16=$B110,"")</f>
        <v>141.83384620000001</v>
      </c>
      <c r="Z110" s="13">
        <f t="shared" si="42"/>
        <v>-217.35633131658335</v>
      </c>
      <c r="AA110" s="13">
        <f t="shared" si="43"/>
        <v>-0.93777777760000003</v>
      </c>
    </row>
    <row r="111" spans="1:27" x14ac:dyDescent="0.2">
      <c r="A111" s="27">
        <v>0.8</v>
      </c>
      <c r="B111" s="27">
        <v>0.3</v>
      </c>
      <c r="C111" s="27">
        <v>0.7</v>
      </c>
      <c r="D111" cm="1">
        <f t="array" ref="D111">_xlfn._xlws.FILTER($D$4:$D$8,$C$4:$C$8=A111,"")</f>
        <v>0.98055555599999999</v>
      </c>
      <c r="E111" cm="1">
        <f t="array" ref="E111">_xlfn._xlws.FILTER($E$19:$E$24,$C$19:$C$24=C111,"")</f>
        <v>0.783870968</v>
      </c>
      <c r="F111" cm="1">
        <f t="array" ref="F111">_xlfn._xlws.FILTER($F$11:$F$16,$C$11:$C$16=$B111,"")</f>
        <v>0.10370370399999999</v>
      </c>
      <c r="G111" cm="1">
        <f t="array" ref="G111">_xlfn._xlws.FILTER($G$19:$G$24,$C$19:$C$24=$C111,"")</f>
        <v>0.92181069999999998</v>
      </c>
      <c r="H111">
        <f t="shared" si="36"/>
        <v>137.6627977</v>
      </c>
      <c r="I111" cm="1">
        <f t="array" ref="I111">_xlfn._xlws.FILTER($I$4:$I$8,$C$4:$C$8=$A111,"")</f>
        <v>353</v>
      </c>
      <c r="J111">
        <f t="shared" si="44"/>
        <v>32.258710437058824</v>
      </c>
      <c r="K111">
        <f t="shared" si="45"/>
        <v>59.030263278235282</v>
      </c>
      <c r="L111" cm="1">
        <f t="array" ref="L111">_xlfn._xlws.FILTER($L$11:$L$16,$C$11:$C$16=$B111,"")</f>
        <v>68.52380952</v>
      </c>
      <c r="M111">
        <f t="shared" si="46"/>
        <v>53.750814631176468</v>
      </c>
      <c r="N111">
        <f t="shared" si="37"/>
        <v>0.6</v>
      </c>
      <c r="O111">
        <f t="shared" si="47"/>
        <v>0.75554196713195509</v>
      </c>
      <c r="P111">
        <f t="shared" si="38"/>
        <v>235.95338568431336</v>
      </c>
      <c r="Q111" s="7">
        <f t="shared" si="48"/>
        <v>6.4086148631894366E-2</v>
      </c>
      <c r="R111">
        <f t="shared" si="39"/>
        <v>0</v>
      </c>
      <c r="S111">
        <f t="shared" si="40"/>
        <v>0</v>
      </c>
      <c r="T111">
        <f t="shared" si="41"/>
        <v>0</v>
      </c>
      <c r="U111">
        <f t="shared" si="49"/>
        <v>0</v>
      </c>
      <c r="X111" s="13" cm="1">
        <f t="array" ref="X111">_xlfn._xlws.FILTER($H$4:$H$8,$C$4:$C$8=$A111,"")</f>
        <v>133.49174919999999</v>
      </c>
      <c r="Y111" s="13" cm="1">
        <f t="array" ref="Y111">_xlfn._xlws.FILTER($H$11:$H$16,$C$11:$C$16=$B111,"")</f>
        <v>141.83384620000001</v>
      </c>
      <c r="Z111" s="13">
        <f t="shared" si="42"/>
        <v>-221.27184164423105</v>
      </c>
      <c r="AA111" s="13">
        <f t="shared" si="43"/>
        <v>-0.93777777760000003</v>
      </c>
    </row>
    <row r="112" spans="1:27" x14ac:dyDescent="0.2">
      <c r="A112" s="27">
        <v>0.8</v>
      </c>
      <c r="B112" s="27">
        <v>0.3</v>
      </c>
      <c r="C112" s="27">
        <v>0.8</v>
      </c>
      <c r="D112" cm="1">
        <f t="array" ref="D112">_xlfn._xlws.FILTER($D$4:$D$8,$C$4:$C$8=A112,"")</f>
        <v>0.98055555599999999</v>
      </c>
      <c r="E112" cm="1">
        <f t="array" ref="E112">_xlfn._xlws.FILTER($E$19:$E$24,$C$19:$C$24=C112,"")</f>
        <v>0.71028037399999999</v>
      </c>
      <c r="F112" cm="1">
        <f t="array" ref="F112">_xlfn._xlws.FILTER($F$11:$F$16,$C$11:$C$16=$B112,"")</f>
        <v>0.10370370399999999</v>
      </c>
      <c r="G112" cm="1">
        <f t="array" ref="G112">_xlfn._xlws.FILTER($G$19:$G$24,$C$19:$C$24=$C112,"")</f>
        <v>0.95614035100000005</v>
      </c>
      <c r="H112">
        <f t="shared" si="36"/>
        <v>137.6627977</v>
      </c>
      <c r="I112" cm="1">
        <f t="array" ref="I112">_xlfn._xlws.FILTER($I$4:$I$8,$C$4:$C$8=$A112,"")</f>
        <v>353</v>
      </c>
      <c r="J112">
        <f t="shared" si="44"/>
        <v>32.258710437058824</v>
      </c>
      <c r="K112">
        <f t="shared" si="45"/>
        <v>59.030263278235282</v>
      </c>
      <c r="L112" cm="1">
        <f t="array" ref="L112">_xlfn._xlws.FILTER($L$11:$L$16,$C$11:$C$16=$B112,"")</f>
        <v>68.52380952</v>
      </c>
      <c r="M112">
        <f t="shared" si="46"/>
        <v>53.750814631176468</v>
      </c>
      <c r="N112">
        <f t="shared" si="37"/>
        <v>0.6</v>
      </c>
      <c r="O112">
        <f t="shared" si="47"/>
        <v>0.71010689416200101</v>
      </c>
      <c r="P112">
        <f t="shared" si="38"/>
        <v>231.81739428659441</v>
      </c>
      <c r="Q112" s="7">
        <f t="shared" si="48"/>
        <v>3.2573710645985986E-2</v>
      </c>
      <c r="R112">
        <f t="shared" si="39"/>
        <v>0</v>
      </c>
      <c r="S112">
        <f t="shared" si="40"/>
        <v>0</v>
      </c>
      <c r="T112">
        <f t="shared" si="41"/>
        <v>0</v>
      </c>
      <c r="U112">
        <f t="shared" si="49"/>
        <v>0</v>
      </c>
      <c r="X112" s="13" cm="1">
        <f t="array" ref="X112">_xlfn._xlws.FILTER($H$4:$H$8,$C$4:$C$8=$A112,"")</f>
        <v>133.49174919999999</v>
      </c>
      <c r="Y112" s="13" cm="1">
        <f t="array" ref="Y112">_xlfn._xlws.FILTER($H$11:$H$16,$C$11:$C$16=$B112,"")</f>
        <v>141.83384620000001</v>
      </c>
      <c r="Z112" s="13">
        <f t="shared" si="42"/>
        <v>-217.39320082310545</v>
      </c>
      <c r="AA112" s="13">
        <f t="shared" si="43"/>
        <v>-0.93777777760000003</v>
      </c>
    </row>
    <row r="113" spans="1:27" x14ac:dyDescent="0.2">
      <c r="A113" s="27">
        <v>0.8</v>
      </c>
      <c r="B113" s="27">
        <v>0.3</v>
      </c>
      <c r="C113" s="27">
        <v>0.9</v>
      </c>
      <c r="D113" cm="1">
        <f t="array" ref="D113">_xlfn._xlws.FILTER($D$4:$D$8,$C$4:$C$8=A113,"")</f>
        <v>0.98055555599999999</v>
      </c>
      <c r="E113" cm="1">
        <f t="array" ref="E113">_xlfn._xlws.FILTER($E$19:$E$24,$C$19:$C$24=C113,"")</f>
        <v>0.56271186399999995</v>
      </c>
      <c r="F113" cm="1">
        <f t="array" ref="F113">_xlfn._xlws.FILTER($F$11:$F$16,$C$11:$C$16=$B113,"")</f>
        <v>0.10370370399999999</v>
      </c>
      <c r="G113" cm="1">
        <f t="array" ref="G113">_xlfn._xlws.FILTER($G$19:$G$24,$C$19:$C$24=$C113,"")</f>
        <v>0.93975903599999999</v>
      </c>
      <c r="H113">
        <f t="shared" si="36"/>
        <v>137.6627977</v>
      </c>
      <c r="I113" cm="1">
        <f t="array" ref="I113">_xlfn._xlws.FILTER($I$4:$I$8,$C$4:$C$8=$A113,"")</f>
        <v>353</v>
      </c>
      <c r="J113">
        <f t="shared" si="44"/>
        <v>32.258710437058824</v>
      </c>
      <c r="K113">
        <f t="shared" si="45"/>
        <v>59.030263278235282</v>
      </c>
      <c r="L113" cm="1">
        <f t="array" ref="L113">_xlfn._xlws.FILTER($L$11:$L$16,$C$11:$C$16=$B113,"")</f>
        <v>68.52380952</v>
      </c>
      <c r="M113">
        <f t="shared" si="46"/>
        <v>53.750814631176468</v>
      </c>
      <c r="N113">
        <f t="shared" si="37"/>
        <v>0.6</v>
      </c>
      <c r="O113">
        <f t="shared" si="47"/>
        <v>0.55293597866414201</v>
      </c>
      <c r="P113">
        <f t="shared" si="38"/>
        <v>223.52364294203792</v>
      </c>
      <c r="Q113" s="7">
        <f t="shared" si="48"/>
        <v>3.5444614107452269E-2</v>
      </c>
      <c r="R113">
        <f t="shared" si="39"/>
        <v>0</v>
      </c>
      <c r="S113">
        <f t="shared" si="40"/>
        <v>0</v>
      </c>
      <c r="T113">
        <f t="shared" si="41"/>
        <v>0</v>
      </c>
      <c r="U113">
        <f t="shared" si="49"/>
        <v>0</v>
      </c>
      <c r="X113" s="13" cm="1">
        <f t="array" ref="X113">_xlfn._xlws.FILTER($H$4:$H$8,$C$4:$C$8=$A113,"")</f>
        <v>133.49174919999999</v>
      </c>
      <c r="Y113" s="13" cm="1">
        <f t="array" ref="Y113">_xlfn._xlws.FILTER($H$11:$H$16,$C$11:$C$16=$B113,"")</f>
        <v>141.83384620000001</v>
      </c>
      <c r="Z113" s="13">
        <f t="shared" si="42"/>
        <v>-209.61550511924025</v>
      </c>
      <c r="AA113" s="13">
        <f t="shared" si="43"/>
        <v>-0.93777777760000003</v>
      </c>
    </row>
    <row r="114" spans="1:27" x14ac:dyDescent="0.2">
      <c r="A114" s="27">
        <v>0.8</v>
      </c>
      <c r="B114" s="27">
        <v>0.3</v>
      </c>
      <c r="C114" s="28">
        <v>1</v>
      </c>
      <c r="D114" cm="1">
        <f t="array" ref="D114">_xlfn._xlws.FILTER($D$4:$D$8,$C$4:$C$8=A114,"")</f>
        <v>0.98055555599999999</v>
      </c>
      <c r="E114" cm="1">
        <f t="array" ref="E114">_xlfn._xlws.FILTER($E$19:$E$24,$C$19:$C$24=C114,"")</f>
        <v>0.41896024500000001</v>
      </c>
      <c r="F114" cm="1">
        <f t="array" ref="F114">_xlfn._xlws.FILTER($F$11:$F$16,$C$11:$C$16=$B114,"")</f>
        <v>0.10370370399999999</v>
      </c>
      <c r="G114" cm="1">
        <f t="array" ref="G114">_xlfn._xlws.FILTER($G$19:$G$24,$C$19:$C$24=$C114,"")</f>
        <v>0.97080292000000001</v>
      </c>
      <c r="H114">
        <f t="shared" si="36"/>
        <v>137.6627977</v>
      </c>
      <c r="I114" cm="1">
        <f t="array" ref="I114">_xlfn._xlws.FILTER($I$4:$I$8,$C$4:$C$8=$A114,"")</f>
        <v>353</v>
      </c>
      <c r="J114">
        <f t="shared" si="44"/>
        <v>32.258710437058824</v>
      </c>
      <c r="K114">
        <f t="shared" si="45"/>
        <v>59.030263278235282</v>
      </c>
      <c r="L114" cm="1">
        <f t="array" ref="L114">_xlfn._xlws.FILTER($L$11:$L$16,$C$11:$C$16=$B114,"")</f>
        <v>68.52380952</v>
      </c>
      <c r="M114">
        <f t="shared" si="46"/>
        <v>53.750814631176468</v>
      </c>
      <c r="N114">
        <f t="shared" si="37"/>
        <v>0.6</v>
      </c>
      <c r="O114">
        <f t="shared" si="47"/>
        <v>0.42528117240341995</v>
      </c>
      <c r="P114">
        <f t="shared" si="38"/>
        <v>215.44441124576741</v>
      </c>
      <c r="Q114" s="7">
        <f t="shared" si="48"/>
        <v>1.2790411068351997E-2</v>
      </c>
      <c r="R114">
        <f t="shared" si="39"/>
        <v>1</v>
      </c>
      <c r="S114">
        <f t="shared" si="40"/>
        <v>0</v>
      </c>
      <c r="T114">
        <f t="shared" si="41"/>
        <v>0</v>
      </c>
      <c r="U114">
        <f t="shared" si="49"/>
        <v>1</v>
      </c>
      <c r="X114" s="13" cm="1">
        <f t="array" ref="X114">_xlfn._xlws.FILTER($H$4:$H$8,$C$4:$C$8=$A114,"")</f>
        <v>133.49174919999999</v>
      </c>
      <c r="Y114" s="13" cm="1">
        <f t="array" ref="Y114">_xlfn._xlws.FILTER($H$11:$H$16,$C$11:$C$16=$B114,"")</f>
        <v>141.83384620000001</v>
      </c>
      <c r="Z114" s="13">
        <f t="shared" si="42"/>
        <v>-202.03898117439621</v>
      </c>
      <c r="AA114" s="13">
        <f t="shared" si="43"/>
        <v>-0.93777777760000003</v>
      </c>
    </row>
    <row r="115" spans="1:27" x14ac:dyDescent="0.2">
      <c r="A115" s="27">
        <v>0.8</v>
      </c>
      <c r="B115" s="27">
        <v>0.35</v>
      </c>
      <c r="C115" s="26">
        <v>0.5</v>
      </c>
      <c r="D115" cm="1">
        <f t="array" ref="D115">_xlfn._xlws.FILTER($D$4:$D$8,$C$4:$C$8=A115,"")</f>
        <v>0.98055555599999999</v>
      </c>
      <c r="E115" cm="1">
        <f t="array" ref="E115">_xlfn._xlws.FILTER($E$19:$E$24,$C$19:$C$24=C115,"")</f>
        <v>0.79204892999999998</v>
      </c>
      <c r="F115" cm="1">
        <f t="array" ref="F115">_xlfn._xlws.FILTER($F$11:$F$16,$C$11:$C$16=$B115,"")</f>
        <v>0.122715405</v>
      </c>
      <c r="G115" cm="1">
        <f t="array" ref="G115">_xlfn._xlws.FILTER($G$19:$G$24,$C$19:$C$24=$C115,"")</f>
        <v>8.8803089000000002E-2</v>
      </c>
      <c r="H115">
        <f t="shared" si="36"/>
        <v>132.51128555</v>
      </c>
      <c r="I115" cm="1">
        <f t="array" ref="I115">_xlfn._xlws.FILTER($I$4:$I$8,$C$4:$C$8=$A115,"")</f>
        <v>353</v>
      </c>
      <c r="J115">
        <f t="shared" si="44"/>
        <v>32.258710437058824</v>
      </c>
      <c r="K115">
        <f t="shared" si="45"/>
        <v>59.030263278235282</v>
      </c>
      <c r="L115" cm="1">
        <f t="array" ref="L115">_xlfn._xlws.FILTER($L$11:$L$16,$C$11:$C$16=$B115,"")</f>
        <v>63.93617021</v>
      </c>
      <c r="M115">
        <f t="shared" si="46"/>
        <v>53.750814631176468</v>
      </c>
      <c r="N115">
        <f t="shared" si="37"/>
        <v>0.6</v>
      </c>
      <c r="O115">
        <f t="shared" si="47"/>
        <v>7.4450471448837485E-2</v>
      </c>
      <c r="P115">
        <f t="shared" si="38"/>
        <v>234.79534289978855</v>
      </c>
      <c r="Q115" s="7">
        <f t="shared" si="48"/>
        <v>0.76392657474645287</v>
      </c>
      <c r="R115">
        <f t="shared" si="39"/>
        <v>1</v>
      </c>
      <c r="S115">
        <f t="shared" si="40"/>
        <v>0</v>
      </c>
      <c r="T115">
        <f t="shared" si="41"/>
        <v>1</v>
      </c>
      <c r="U115">
        <f t="shared" si="49"/>
        <v>1</v>
      </c>
      <c r="X115" s="13" cm="1">
        <f t="array" ref="X115">_xlfn._xlws.FILTER($H$4:$H$8,$C$4:$C$8=$A115,"")</f>
        <v>133.49174919999999</v>
      </c>
      <c r="Y115" s="13" cm="1">
        <f t="array" ref="Y115">_xlfn._xlws.FILTER($H$11:$H$16,$C$11:$C$16=$B115,"")</f>
        <v>131.53082190000001</v>
      </c>
      <c r="Z115" s="13">
        <f t="shared" si="42"/>
        <v>-217.5075395421517</v>
      </c>
      <c r="AA115" s="13">
        <f t="shared" si="43"/>
        <v>-0.92637075700000004</v>
      </c>
    </row>
    <row r="116" spans="1:27" x14ac:dyDescent="0.2">
      <c r="A116" s="27">
        <v>0.8</v>
      </c>
      <c r="B116" s="27">
        <v>0.35</v>
      </c>
      <c r="C116" s="27">
        <v>0.6</v>
      </c>
      <c r="D116" cm="1">
        <f t="array" ref="D116">_xlfn._xlws.FILTER($D$4:$D$8,$C$4:$C$8=A116,"")</f>
        <v>0.98055555599999999</v>
      </c>
      <c r="E116" cm="1">
        <f t="array" ref="E116">_xlfn._xlws.FILTER($E$19:$E$24,$C$19:$C$24=C116,"")</f>
        <v>0.70958083800000005</v>
      </c>
      <c r="F116" cm="1">
        <f t="array" ref="F116">_xlfn._xlws.FILTER($F$11:$F$16,$C$11:$C$16=$B116,"")</f>
        <v>0.122715405</v>
      </c>
      <c r="G116" cm="1">
        <f t="array" ref="G116">_xlfn._xlws.FILTER($G$19:$G$24,$C$19:$C$24=$C116,"")</f>
        <v>0.94092827000000001</v>
      </c>
      <c r="H116">
        <f t="shared" si="36"/>
        <v>132.51128555</v>
      </c>
      <c r="I116" cm="1">
        <f t="array" ref="I116">_xlfn._xlws.FILTER($I$4:$I$8,$C$4:$C$8=$A116,"")</f>
        <v>353</v>
      </c>
      <c r="J116">
        <f t="shared" si="44"/>
        <v>32.258710437058824</v>
      </c>
      <c r="K116">
        <f t="shared" si="45"/>
        <v>59.030263278235282</v>
      </c>
      <c r="L116" cm="1">
        <f t="array" ref="L116">_xlfn._xlws.FILTER($L$11:$L$16,$C$11:$C$16=$B116,"")</f>
        <v>63.93617021</v>
      </c>
      <c r="M116">
        <f t="shared" si="46"/>
        <v>53.750814631176468</v>
      </c>
      <c r="N116">
        <f t="shared" si="37"/>
        <v>0.6</v>
      </c>
      <c r="O116">
        <f t="shared" si="47"/>
        <v>0.70671736676116526</v>
      </c>
      <c r="P116">
        <f t="shared" si="38"/>
        <v>230.10333899221217</v>
      </c>
      <c r="Q116" s="7">
        <f t="shared" si="48"/>
        <v>4.436790646711733E-2</v>
      </c>
      <c r="R116">
        <f t="shared" si="39"/>
        <v>0</v>
      </c>
      <c r="S116">
        <f t="shared" si="40"/>
        <v>0</v>
      </c>
      <c r="T116">
        <f t="shared" si="41"/>
        <v>0</v>
      </c>
      <c r="U116">
        <f t="shared" si="49"/>
        <v>0</v>
      </c>
      <c r="X116" s="13" cm="1">
        <f t="array" ref="X116">_xlfn._xlws.FILTER($H$4:$H$8,$C$4:$C$8=$A116,"")</f>
        <v>133.49174919999999</v>
      </c>
      <c r="Y116" s="13" cm="1">
        <f t="array" ref="Y116">_xlfn._xlws.FILTER($H$11:$H$16,$C$11:$C$16=$B116,"")</f>
        <v>131.53082190000001</v>
      </c>
      <c r="Z116" s="13">
        <f t="shared" si="42"/>
        <v>-213.16100433044321</v>
      </c>
      <c r="AA116" s="13">
        <f t="shared" si="43"/>
        <v>-0.92637075700000004</v>
      </c>
    </row>
    <row r="117" spans="1:27" x14ac:dyDescent="0.2">
      <c r="A117" s="27">
        <v>0.8</v>
      </c>
      <c r="B117" s="27">
        <v>0.35</v>
      </c>
      <c r="C117" s="27">
        <v>0.7</v>
      </c>
      <c r="D117" cm="1">
        <f t="array" ref="D117">_xlfn._xlws.FILTER($D$4:$D$8,$C$4:$C$8=A117,"")</f>
        <v>0.98055555599999999</v>
      </c>
      <c r="E117" cm="1">
        <f t="array" ref="E117">_xlfn._xlws.FILTER($E$19:$E$24,$C$19:$C$24=C117,"")</f>
        <v>0.783870968</v>
      </c>
      <c r="F117" cm="1">
        <f t="array" ref="F117">_xlfn._xlws.FILTER($F$11:$F$16,$C$11:$C$16=$B117,"")</f>
        <v>0.122715405</v>
      </c>
      <c r="G117" cm="1">
        <f t="array" ref="G117">_xlfn._xlws.FILTER($G$19:$G$24,$C$19:$C$24=$C117,"")</f>
        <v>0.92181069999999998</v>
      </c>
      <c r="H117">
        <f t="shared" si="36"/>
        <v>132.51128555</v>
      </c>
      <c r="I117" cm="1">
        <f t="array" ref="I117">_xlfn._xlws.FILTER($I$4:$I$8,$C$4:$C$8=$A117,"")</f>
        <v>353</v>
      </c>
      <c r="J117">
        <f t="shared" si="44"/>
        <v>32.258710437058824</v>
      </c>
      <c r="K117">
        <f t="shared" si="45"/>
        <v>59.030263278235282</v>
      </c>
      <c r="L117" cm="1">
        <f t="array" ref="L117">_xlfn._xlws.FILTER($L$11:$L$16,$C$11:$C$16=$B117,"")</f>
        <v>63.93617021</v>
      </c>
      <c r="M117">
        <f t="shared" si="46"/>
        <v>53.750814631176468</v>
      </c>
      <c r="N117">
        <f t="shared" si="37"/>
        <v>0.6</v>
      </c>
      <c r="O117">
        <f t="shared" si="47"/>
        <v>0.76484545897700118</v>
      </c>
      <c r="P117">
        <f t="shared" si="38"/>
        <v>234.330059555292</v>
      </c>
      <c r="Q117" s="7">
        <f t="shared" si="48"/>
        <v>6.487528409638818E-2</v>
      </c>
      <c r="R117">
        <f t="shared" si="39"/>
        <v>0</v>
      </c>
      <c r="S117">
        <f t="shared" si="40"/>
        <v>0</v>
      </c>
      <c r="T117">
        <f t="shared" si="41"/>
        <v>0</v>
      </c>
      <c r="U117">
        <f t="shared" si="49"/>
        <v>0</v>
      </c>
      <c r="X117" s="13" cm="1">
        <f t="array" ref="X117">_xlfn._xlws.FILTER($H$4:$H$8,$C$4:$C$8=$A117,"")</f>
        <v>133.49174919999999</v>
      </c>
      <c r="Y117" s="13" cm="1">
        <f t="array" ref="Y117">_xlfn._xlws.FILTER($H$11:$H$16,$C$11:$C$16=$B117,"")</f>
        <v>131.53082190000001</v>
      </c>
      <c r="Z117" s="13">
        <f t="shared" si="42"/>
        <v>-217.07651465809093</v>
      </c>
      <c r="AA117" s="13">
        <f t="shared" si="43"/>
        <v>-0.92637075700000004</v>
      </c>
    </row>
    <row r="118" spans="1:27" x14ac:dyDescent="0.2">
      <c r="A118" s="27">
        <v>0.8</v>
      </c>
      <c r="B118" s="27">
        <v>0.35</v>
      </c>
      <c r="C118" s="27">
        <v>0.8</v>
      </c>
      <c r="D118" cm="1">
        <f t="array" ref="D118">_xlfn._xlws.FILTER($D$4:$D$8,$C$4:$C$8=A118,"")</f>
        <v>0.98055555599999999</v>
      </c>
      <c r="E118" cm="1">
        <f t="array" ref="E118">_xlfn._xlws.FILTER($E$19:$E$24,$C$19:$C$24=C118,"")</f>
        <v>0.71028037399999999</v>
      </c>
      <c r="F118" cm="1">
        <f t="array" ref="F118">_xlfn._xlws.FILTER($F$11:$F$16,$C$11:$C$16=$B118,"")</f>
        <v>0.122715405</v>
      </c>
      <c r="G118" cm="1">
        <f t="array" ref="G118">_xlfn._xlws.FILTER($G$19:$G$24,$C$19:$C$24=$C118,"")</f>
        <v>0.95614035100000005</v>
      </c>
      <c r="H118">
        <f t="shared" si="36"/>
        <v>132.51128555</v>
      </c>
      <c r="I118" cm="1">
        <f t="array" ref="I118">_xlfn._xlws.FILTER($I$4:$I$8,$C$4:$C$8=$A118,"")</f>
        <v>353</v>
      </c>
      <c r="J118">
        <f t="shared" si="44"/>
        <v>32.258710437058824</v>
      </c>
      <c r="K118">
        <f t="shared" si="45"/>
        <v>59.030263278235282</v>
      </c>
      <c r="L118" cm="1">
        <f t="array" ref="L118">_xlfn._xlws.FILTER($L$11:$L$16,$C$11:$C$16=$B118,"")</f>
        <v>63.93617021</v>
      </c>
      <c r="M118">
        <f t="shared" si="46"/>
        <v>53.750814631176468</v>
      </c>
      <c r="N118">
        <f t="shared" si="37"/>
        <v>0.6</v>
      </c>
      <c r="O118">
        <f t="shared" si="47"/>
        <v>0.71885091366898546</v>
      </c>
      <c r="P118">
        <f t="shared" si="38"/>
        <v>230.14313893866287</v>
      </c>
      <c r="Q118" s="7">
        <f t="shared" si="48"/>
        <v>3.2974812457058376E-2</v>
      </c>
      <c r="R118">
        <f t="shared" si="39"/>
        <v>0</v>
      </c>
      <c r="S118">
        <f t="shared" si="40"/>
        <v>0</v>
      </c>
      <c r="T118">
        <f t="shared" si="41"/>
        <v>0</v>
      </c>
      <c r="U118">
        <f t="shared" si="49"/>
        <v>0</v>
      </c>
      <c r="X118" s="13" cm="1">
        <f t="array" ref="X118">_xlfn._xlws.FILTER($H$4:$H$8,$C$4:$C$8=$A118,"")</f>
        <v>133.49174919999999</v>
      </c>
      <c r="Y118" s="13" cm="1">
        <f t="array" ref="Y118">_xlfn._xlws.FILTER($H$11:$H$16,$C$11:$C$16=$B118,"")</f>
        <v>131.53082190000001</v>
      </c>
      <c r="Z118" s="13">
        <f t="shared" si="42"/>
        <v>-213.1978738369653</v>
      </c>
      <c r="AA118" s="13">
        <f t="shared" si="43"/>
        <v>-0.92637075700000004</v>
      </c>
    </row>
    <row r="119" spans="1:27" x14ac:dyDescent="0.2">
      <c r="A119" s="27">
        <v>0.8</v>
      </c>
      <c r="B119" s="27">
        <v>0.35</v>
      </c>
      <c r="C119" s="27">
        <v>0.9</v>
      </c>
      <c r="D119" cm="1">
        <f t="array" ref="D119">_xlfn._xlws.FILTER($D$4:$D$8,$C$4:$C$8=A119,"")</f>
        <v>0.98055555599999999</v>
      </c>
      <c r="E119" cm="1">
        <f t="array" ref="E119">_xlfn._xlws.FILTER($E$19:$E$24,$C$19:$C$24=C119,"")</f>
        <v>0.56271186399999995</v>
      </c>
      <c r="F119" cm="1">
        <f t="array" ref="F119">_xlfn._xlws.FILTER($F$11:$F$16,$C$11:$C$16=$B119,"")</f>
        <v>0.122715405</v>
      </c>
      <c r="G119" cm="1">
        <f t="array" ref="G119">_xlfn._xlws.FILTER($G$19:$G$24,$C$19:$C$24=$C119,"")</f>
        <v>0.93975903599999999</v>
      </c>
      <c r="H119">
        <f t="shared" si="36"/>
        <v>132.51128555</v>
      </c>
      <c r="I119" cm="1">
        <f t="array" ref="I119">_xlfn._xlws.FILTER($I$4:$I$8,$C$4:$C$8=$A119,"")</f>
        <v>353</v>
      </c>
      <c r="J119">
        <f t="shared" si="44"/>
        <v>32.258710437058824</v>
      </c>
      <c r="K119">
        <f t="shared" si="45"/>
        <v>59.030263278235282</v>
      </c>
      <c r="L119" cm="1">
        <f t="array" ref="L119">_xlfn._xlws.FILTER($L$11:$L$16,$C$11:$C$16=$B119,"")</f>
        <v>63.93617021</v>
      </c>
      <c r="M119">
        <f t="shared" si="46"/>
        <v>53.750814631176468</v>
      </c>
      <c r="N119">
        <f t="shared" si="37"/>
        <v>0.6</v>
      </c>
      <c r="O119">
        <f t="shared" si="47"/>
        <v>0.55974464792689915</v>
      </c>
      <c r="P119">
        <f t="shared" si="38"/>
        <v>221.74726110563111</v>
      </c>
      <c r="Q119" s="7">
        <f t="shared" si="48"/>
        <v>3.5881067266435959E-2</v>
      </c>
      <c r="R119">
        <f t="shared" si="39"/>
        <v>0</v>
      </c>
      <c r="S119">
        <f t="shared" si="40"/>
        <v>0</v>
      </c>
      <c r="T119">
        <f t="shared" si="41"/>
        <v>0</v>
      </c>
      <c r="U119">
        <f t="shared" si="49"/>
        <v>0</v>
      </c>
      <c r="X119" s="13" cm="1">
        <f t="array" ref="X119">_xlfn._xlws.FILTER($H$4:$H$8,$C$4:$C$8=$A119,"")</f>
        <v>133.49174919999999</v>
      </c>
      <c r="Y119" s="13" cm="1">
        <f t="array" ref="Y119">_xlfn._xlws.FILTER($H$11:$H$16,$C$11:$C$16=$B119,"")</f>
        <v>131.53082190000001</v>
      </c>
      <c r="Z119" s="13">
        <f t="shared" si="42"/>
        <v>-205.42017813310017</v>
      </c>
      <c r="AA119" s="13">
        <f t="shared" si="43"/>
        <v>-0.92637075700000004</v>
      </c>
    </row>
    <row r="120" spans="1:27" x14ac:dyDescent="0.2">
      <c r="A120" s="27">
        <v>0.8</v>
      </c>
      <c r="B120" s="27">
        <v>0.35</v>
      </c>
      <c r="C120" s="28">
        <v>1</v>
      </c>
      <c r="D120" cm="1">
        <f t="array" ref="D120">_xlfn._xlws.FILTER($D$4:$D$8,$C$4:$C$8=A120,"")</f>
        <v>0.98055555599999999</v>
      </c>
      <c r="E120" cm="1">
        <f t="array" ref="E120">_xlfn._xlws.FILTER($E$19:$E$24,$C$19:$C$24=C120,"")</f>
        <v>0.41896024500000001</v>
      </c>
      <c r="F120" cm="1">
        <f t="array" ref="F120">_xlfn._xlws.FILTER($F$11:$F$16,$C$11:$C$16=$B120,"")</f>
        <v>0.122715405</v>
      </c>
      <c r="G120" cm="1">
        <f t="array" ref="G120">_xlfn._xlws.FILTER($G$19:$G$24,$C$19:$C$24=$C120,"")</f>
        <v>0.97080292000000001</v>
      </c>
      <c r="H120">
        <f t="shared" si="36"/>
        <v>132.51128555</v>
      </c>
      <c r="I120" cm="1">
        <f t="array" ref="I120">_xlfn._xlws.FILTER($I$4:$I$8,$C$4:$C$8=$A120,"")</f>
        <v>353</v>
      </c>
      <c r="J120">
        <f t="shared" si="44"/>
        <v>32.258710437058824</v>
      </c>
      <c r="K120">
        <f t="shared" si="45"/>
        <v>59.030263278235282</v>
      </c>
      <c r="L120" cm="1">
        <f t="array" ref="L120">_xlfn._xlws.FILTER($L$11:$L$16,$C$11:$C$16=$B120,"")</f>
        <v>63.93617021</v>
      </c>
      <c r="M120">
        <f t="shared" si="46"/>
        <v>53.750814631176468</v>
      </c>
      <c r="N120">
        <f t="shared" si="37"/>
        <v>0.6</v>
      </c>
      <c r="O120">
        <f t="shared" si="47"/>
        <v>0.43051794294884205</v>
      </c>
      <c r="P120">
        <f t="shared" si="38"/>
        <v>213.56854444430189</v>
      </c>
      <c r="Q120" s="7">
        <f t="shared" si="48"/>
        <v>1.2947907925238597E-2</v>
      </c>
      <c r="R120">
        <f t="shared" si="39"/>
        <v>1</v>
      </c>
      <c r="S120">
        <f t="shared" si="40"/>
        <v>0</v>
      </c>
      <c r="T120">
        <f t="shared" si="41"/>
        <v>0</v>
      </c>
      <c r="U120">
        <f t="shared" si="49"/>
        <v>1</v>
      </c>
      <c r="X120" s="13" cm="1">
        <f t="array" ref="X120">_xlfn._xlws.FILTER($H$4:$H$8,$C$4:$C$8=$A120,"")</f>
        <v>133.49174919999999</v>
      </c>
      <c r="Y120" s="13" cm="1">
        <f t="array" ref="Y120">_xlfn._xlws.FILTER($H$11:$H$16,$C$11:$C$16=$B120,"")</f>
        <v>131.53082190000001</v>
      </c>
      <c r="Z120" s="13">
        <f t="shared" si="42"/>
        <v>-197.8436541882561</v>
      </c>
      <c r="AA120" s="13">
        <f t="shared" si="43"/>
        <v>-0.92637075700000004</v>
      </c>
    </row>
    <row r="121" spans="1:27" x14ac:dyDescent="0.2">
      <c r="A121" s="27">
        <v>0.8</v>
      </c>
      <c r="B121" s="27">
        <v>0.4</v>
      </c>
      <c r="C121" s="26">
        <v>0.5</v>
      </c>
      <c r="D121" cm="1">
        <f t="array" ref="D121">_xlfn._xlws.FILTER($D$4:$D$8,$C$4:$C$8=A121,"")</f>
        <v>0.98055555599999999</v>
      </c>
      <c r="E121" cm="1">
        <f t="array" ref="E121">_xlfn._xlws.FILTER($E$19:$E$24,$C$19:$C$24=C121,"")</f>
        <v>0.79204892999999998</v>
      </c>
      <c r="F121" cm="1">
        <f t="array" ref="F121">_xlfn._xlws.FILTER($F$11:$F$16,$C$11:$C$16=$B121,"")</f>
        <v>4.1198501999999998E-2</v>
      </c>
      <c r="G121" cm="1">
        <f t="array" ref="G121">_xlfn._xlws.FILTER($G$19:$G$24,$C$19:$C$24=$C121,"")</f>
        <v>8.8803089000000002E-2</v>
      </c>
      <c r="H121">
        <f t="shared" si="36"/>
        <v>126.5938922</v>
      </c>
      <c r="I121" cm="1">
        <f t="array" ref="I121">_xlfn._xlws.FILTER($I$4:$I$8,$C$4:$C$8=$A121,"")</f>
        <v>353</v>
      </c>
      <c r="J121">
        <f t="shared" si="44"/>
        <v>32.258710437058824</v>
      </c>
      <c r="K121">
        <f t="shared" si="45"/>
        <v>59.030263278235282</v>
      </c>
      <c r="L121" cm="1">
        <f t="array" ref="L121">_xlfn._xlws.FILTER($L$11:$L$16,$C$11:$C$16=$B121,"")</f>
        <v>39.727272730000003</v>
      </c>
      <c r="M121">
        <f t="shared" si="46"/>
        <v>53.750814631176468</v>
      </c>
      <c r="N121">
        <f t="shared" si="37"/>
        <v>0.6</v>
      </c>
      <c r="O121">
        <f t="shared" si="47"/>
        <v>7.0716795212463018E-2</v>
      </c>
      <c r="P121">
        <f t="shared" si="38"/>
        <v>211.47539415048865</v>
      </c>
      <c r="Q121" s="7">
        <f t="shared" si="48"/>
        <v>0.72561580997949171</v>
      </c>
      <c r="R121">
        <f t="shared" si="39"/>
        <v>1</v>
      </c>
      <c r="S121">
        <f t="shared" si="40"/>
        <v>0</v>
      </c>
      <c r="T121">
        <f t="shared" si="41"/>
        <v>1</v>
      </c>
      <c r="U121">
        <f t="shared" si="49"/>
        <v>1</v>
      </c>
      <c r="X121" s="13" cm="1">
        <f t="array" ref="X121">_xlfn._xlws.FILTER($H$4:$H$8,$C$4:$C$8=$A121,"")</f>
        <v>133.49174919999999</v>
      </c>
      <c r="Y121" s="13" cm="1">
        <f t="array" ref="Y121">_xlfn._xlws.FILTER($H$11:$H$16,$C$11:$C$16=$B121,"")</f>
        <v>119.6960352</v>
      </c>
      <c r="Z121" s="13">
        <f t="shared" si="42"/>
        <v>-206.24791248117285</v>
      </c>
      <c r="AA121" s="13">
        <f t="shared" si="43"/>
        <v>-0.97528089880000002</v>
      </c>
    </row>
    <row r="122" spans="1:27" x14ac:dyDescent="0.2">
      <c r="A122" s="27">
        <v>0.8</v>
      </c>
      <c r="B122" s="27">
        <v>0.4</v>
      </c>
      <c r="C122" s="27">
        <v>0.6</v>
      </c>
      <c r="D122" cm="1">
        <f t="array" ref="D122">_xlfn._xlws.FILTER($D$4:$D$8,$C$4:$C$8=A122,"")</f>
        <v>0.98055555599999999</v>
      </c>
      <c r="E122" cm="1">
        <f t="array" ref="E122">_xlfn._xlws.FILTER($E$19:$E$24,$C$19:$C$24=C122,"")</f>
        <v>0.70958083800000005</v>
      </c>
      <c r="F122" cm="1">
        <f t="array" ref="F122">_xlfn._xlws.FILTER($F$11:$F$16,$C$11:$C$16=$B122,"")</f>
        <v>4.1198501999999998E-2</v>
      </c>
      <c r="G122" cm="1">
        <f t="array" ref="G122">_xlfn._xlws.FILTER($G$19:$G$24,$C$19:$C$24=$C122,"")</f>
        <v>0.94092827000000001</v>
      </c>
      <c r="H122">
        <f t="shared" si="36"/>
        <v>126.5938922</v>
      </c>
      <c r="I122" cm="1">
        <f t="array" ref="I122">_xlfn._xlws.FILTER($I$4:$I$8,$C$4:$C$8=$A122,"")</f>
        <v>353</v>
      </c>
      <c r="J122">
        <f t="shared" si="44"/>
        <v>32.258710437058824</v>
      </c>
      <c r="K122">
        <f t="shared" si="45"/>
        <v>59.030263278235282</v>
      </c>
      <c r="L122" cm="1">
        <f t="array" ref="L122">_xlfn._xlws.FILTER($L$11:$L$16,$C$11:$C$16=$B122,"")</f>
        <v>39.727272730000003</v>
      </c>
      <c r="M122">
        <f t="shared" si="46"/>
        <v>53.750814631176468</v>
      </c>
      <c r="N122">
        <f t="shared" si="37"/>
        <v>0.6</v>
      </c>
      <c r="O122">
        <f t="shared" si="47"/>
        <v>0.67127563231999932</v>
      </c>
      <c r="P122">
        <f t="shared" si="38"/>
        <v>207.0186932994246</v>
      </c>
      <c r="Q122" s="7">
        <f t="shared" si="48"/>
        <v>4.2142864841319169E-2</v>
      </c>
      <c r="R122">
        <f t="shared" si="39"/>
        <v>0</v>
      </c>
      <c r="S122">
        <f t="shared" si="40"/>
        <v>0</v>
      </c>
      <c r="T122">
        <f t="shared" si="41"/>
        <v>0</v>
      </c>
      <c r="U122">
        <f t="shared" si="49"/>
        <v>0</v>
      </c>
      <c r="X122" s="13" cm="1">
        <f t="array" ref="X122">_xlfn._xlws.FILTER($H$4:$H$8,$C$4:$C$8=$A122,"")</f>
        <v>133.49174919999999</v>
      </c>
      <c r="Y122" s="13" cm="1">
        <f t="array" ref="Y122">_xlfn._xlws.FILTER($H$11:$H$16,$C$11:$C$16=$B122,"")</f>
        <v>119.6960352</v>
      </c>
      <c r="Z122" s="13">
        <f t="shared" si="42"/>
        <v>-201.90137726946438</v>
      </c>
      <c r="AA122" s="13">
        <f t="shared" si="43"/>
        <v>-0.97528089880000002</v>
      </c>
    </row>
    <row r="123" spans="1:27" x14ac:dyDescent="0.2">
      <c r="A123" s="27">
        <v>0.8</v>
      </c>
      <c r="B123" s="27">
        <v>0.4</v>
      </c>
      <c r="C123" s="27">
        <v>0.7</v>
      </c>
      <c r="D123" cm="1">
        <f t="array" ref="D123">_xlfn._xlws.FILTER($D$4:$D$8,$C$4:$C$8=A123,"")</f>
        <v>0.98055555599999999</v>
      </c>
      <c r="E123" cm="1">
        <f t="array" ref="E123">_xlfn._xlws.FILTER($E$19:$E$24,$C$19:$C$24=C123,"")</f>
        <v>0.783870968</v>
      </c>
      <c r="F123" cm="1">
        <f t="array" ref="F123">_xlfn._xlws.FILTER($F$11:$F$16,$C$11:$C$16=$B123,"")</f>
        <v>4.1198501999999998E-2</v>
      </c>
      <c r="G123" cm="1">
        <f t="array" ref="G123">_xlfn._xlws.FILTER($G$19:$G$24,$C$19:$C$24=$C123,"")</f>
        <v>0.92181069999999998</v>
      </c>
      <c r="H123">
        <f t="shared" si="36"/>
        <v>126.5938922</v>
      </c>
      <c r="I123" cm="1">
        <f t="array" ref="I123">_xlfn._xlws.FILTER($I$4:$I$8,$C$4:$C$8=$A123,"")</f>
        <v>353</v>
      </c>
      <c r="J123">
        <f t="shared" si="44"/>
        <v>32.258710437058824</v>
      </c>
      <c r="K123">
        <f t="shared" si="45"/>
        <v>59.030263278235282</v>
      </c>
      <c r="L123" cm="1">
        <f t="array" ref="L123">_xlfn._xlws.FILTER($L$11:$L$16,$C$11:$C$16=$B123,"")</f>
        <v>39.727272730000003</v>
      </c>
      <c r="M123">
        <f t="shared" si="46"/>
        <v>53.750814631176468</v>
      </c>
      <c r="N123">
        <f t="shared" si="37"/>
        <v>0.6</v>
      </c>
      <c r="O123">
        <f t="shared" si="47"/>
        <v>0.72648861234986084</v>
      </c>
      <c r="P123">
        <f t="shared" si="38"/>
        <v>211.03344467255761</v>
      </c>
      <c r="Q123" s="7">
        <f t="shared" si="48"/>
        <v>6.1621801588554993E-2</v>
      </c>
      <c r="R123">
        <f t="shared" si="39"/>
        <v>0</v>
      </c>
      <c r="S123">
        <f t="shared" si="40"/>
        <v>0</v>
      </c>
      <c r="T123">
        <f t="shared" si="41"/>
        <v>0</v>
      </c>
      <c r="U123">
        <f t="shared" si="49"/>
        <v>0</v>
      </c>
      <c r="X123" s="13" cm="1">
        <f t="array" ref="X123">_xlfn._xlws.FILTER($H$4:$H$8,$C$4:$C$8=$A123,"")</f>
        <v>133.49174919999999</v>
      </c>
      <c r="Y123" s="13" cm="1">
        <f t="array" ref="Y123">_xlfn._xlws.FILTER($H$11:$H$16,$C$11:$C$16=$B123,"")</f>
        <v>119.6960352</v>
      </c>
      <c r="Z123" s="13">
        <f t="shared" si="42"/>
        <v>-205.81688759711207</v>
      </c>
      <c r="AA123" s="13">
        <f t="shared" si="43"/>
        <v>-0.97528089880000002</v>
      </c>
    </row>
    <row r="124" spans="1:27" x14ac:dyDescent="0.2">
      <c r="A124" s="27">
        <v>0.8</v>
      </c>
      <c r="B124" s="27">
        <v>0.4</v>
      </c>
      <c r="C124" s="27">
        <v>0.8</v>
      </c>
      <c r="D124" cm="1">
        <f t="array" ref="D124">_xlfn._xlws.FILTER($D$4:$D$8,$C$4:$C$8=A124,"")</f>
        <v>0.98055555599999999</v>
      </c>
      <c r="E124" cm="1">
        <f t="array" ref="E124">_xlfn._xlws.FILTER($E$19:$E$24,$C$19:$C$24=C124,"")</f>
        <v>0.71028037399999999</v>
      </c>
      <c r="F124" cm="1">
        <f t="array" ref="F124">_xlfn._xlws.FILTER($F$11:$F$16,$C$11:$C$16=$B124,"")</f>
        <v>4.1198501999999998E-2</v>
      </c>
      <c r="G124" cm="1">
        <f t="array" ref="G124">_xlfn._xlws.FILTER($G$19:$G$24,$C$19:$C$24=$C124,"")</f>
        <v>0.95614035100000005</v>
      </c>
      <c r="H124">
        <f t="shared" si="36"/>
        <v>126.5938922</v>
      </c>
      <c r="I124" cm="1">
        <f t="array" ref="I124">_xlfn._xlws.FILTER($I$4:$I$8,$C$4:$C$8=$A124,"")</f>
        <v>353</v>
      </c>
      <c r="J124">
        <f t="shared" si="44"/>
        <v>32.258710437058824</v>
      </c>
      <c r="K124">
        <f t="shared" si="45"/>
        <v>59.030263278235282</v>
      </c>
      <c r="L124" cm="1">
        <f t="array" ref="L124">_xlfn._xlws.FILTER($L$11:$L$16,$C$11:$C$16=$B124,"")</f>
        <v>39.727272730000003</v>
      </c>
      <c r="M124">
        <f t="shared" si="46"/>
        <v>53.750814631176468</v>
      </c>
      <c r="N124">
        <f t="shared" si="37"/>
        <v>0.6</v>
      </c>
      <c r="O124">
        <f t="shared" si="47"/>
        <v>0.68280068427982188</v>
      </c>
      <c r="P124">
        <f t="shared" si="38"/>
        <v>207.05649728652969</v>
      </c>
      <c r="Q124" s="7">
        <f t="shared" si="48"/>
        <v>3.1321132214691738E-2</v>
      </c>
      <c r="R124">
        <f t="shared" si="39"/>
        <v>0</v>
      </c>
      <c r="S124">
        <f t="shared" si="40"/>
        <v>0</v>
      </c>
      <c r="T124">
        <f t="shared" si="41"/>
        <v>0</v>
      </c>
      <c r="U124">
        <f t="shared" si="49"/>
        <v>0</v>
      </c>
      <c r="X124" s="13" cm="1">
        <f t="array" ref="X124">_xlfn._xlws.FILTER($H$4:$H$8,$C$4:$C$8=$A124,"")</f>
        <v>133.49174919999999</v>
      </c>
      <c r="Y124" s="13" cm="1">
        <f t="array" ref="Y124">_xlfn._xlws.FILTER($H$11:$H$16,$C$11:$C$16=$B124,"")</f>
        <v>119.6960352</v>
      </c>
      <c r="Z124" s="13">
        <f t="shared" si="42"/>
        <v>-201.93824677598644</v>
      </c>
      <c r="AA124" s="13">
        <f t="shared" si="43"/>
        <v>-0.97528089880000002</v>
      </c>
    </row>
    <row r="125" spans="1:27" x14ac:dyDescent="0.2">
      <c r="A125" s="27">
        <v>0.8</v>
      </c>
      <c r="B125" s="27">
        <v>0.4</v>
      </c>
      <c r="C125" s="27">
        <v>0.9</v>
      </c>
      <c r="D125" cm="1">
        <f t="array" ref="D125">_xlfn._xlws.FILTER($D$4:$D$8,$C$4:$C$8=A125,"")</f>
        <v>0.98055555599999999</v>
      </c>
      <c r="E125" cm="1">
        <f t="array" ref="E125">_xlfn._xlws.FILTER($E$19:$E$24,$C$19:$C$24=C125,"")</f>
        <v>0.56271186399999995</v>
      </c>
      <c r="F125" cm="1">
        <f t="array" ref="F125">_xlfn._xlws.FILTER($F$11:$F$16,$C$11:$C$16=$B125,"")</f>
        <v>4.1198501999999998E-2</v>
      </c>
      <c r="G125" cm="1">
        <f t="array" ref="G125">_xlfn._xlws.FILTER($G$19:$G$24,$C$19:$C$24=$C125,"")</f>
        <v>0.93975903599999999</v>
      </c>
      <c r="H125">
        <f t="shared" si="36"/>
        <v>126.5938922</v>
      </c>
      <c r="I125" cm="1">
        <f t="array" ref="I125">_xlfn._xlws.FILTER($I$4:$I$8,$C$4:$C$8=$A125,"")</f>
        <v>353</v>
      </c>
      <c r="J125">
        <f t="shared" si="44"/>
        <v>32.258710437058824</v>
      </c>
      <c r="K125">
        <f t="shared" si="45"/>
        <v>59.030263278235282</v>
      </c>
      <c r="L125" cm="1">
        <f t="array" ref="L125">_xlfn._xlws.FILTER($L$11:$L$16,$C$11:$C$16=$B125,"")</f>
        <v>39.727272730000003</v>
      </c>
      <c r="M125">
        <f t="shared" si="46"/>
        <v>53.750814631176468</v>
      </c>
      <c r="N125">
        <f t="shared" si="37"/>
        <v>0.6</v>
      </c>
      <c r="O125">
        <f t="shared" si="47"/>
        <v>0.53167356590777937</v>
      </c>
      <c r="P125">
        <f t="shared" si="38"/>
        <v>199.08167104576671</v>
      </c>
      <c r="Q125" s="7">
        <f t="shared" si="48"/>
        <v>3.4081638927281527E-2</v>
      </c>
      <c r="R125">
        <f t="shared" si="39"/>
        <v>1</v>
      </c>
      <c r="S125">
        <f t="shared" si="40"/>
        <v>0</v>
      </c>
      <c r="T125">
        <f t="shared" si="41"/>
        <v>0</v>
      </c>
      <c r="U125">
        <f t="shared" si="49"/>
        <v>1</v>
      </c>
      <c r="X125" s="13" cm="1">
        <f t="array" ref="X125">_xlfn._xlws.FILTER($H$4:$H$8,$C$4:$C$8=$A125,"")</f>
        <v>133.49174919999999</v>
      </c>
      <c r="Y125" s="13" cm="1">
        <f t="array" ref="Y125">_xlfn._xlws.FILTER($H$11:$H$16,$C$11:$C$16=$B125,"")</f>
        <v>119.6960352</v>
      </c>
      <c r="Z125" s="13">
        <f t="shared" si="42"/>
        <v>-194.16055107212131</v>
      </c>
      <c r="AA125" s="13">
        <f t="shared" si="43"/>
        <v>-0.97528089880000002</v>
      </c>
    </row>
    <row r="126" spans="1:27" x14ac:dyDescent="0.2">
      <c r="A126" s="27">
        <v>0.8</v>
      </c>
      <c r="B126" s="27">
        <v>0.4</v>
      </c>
      <c r="C126" s="28">
        <v>1</v>
      </c>
      <c r="D126" cm="1">
        <f t="array" ref="D126">_xlfn._xlws.FILTER($D$4:$D$8,$C$4:$C$8=A126,"")</f>
        <v>0.98055555599999999</v>
      </c>
      <c r="E126" cm="1">
        <f t="array" ref="E126">_xlfn._xlws.FILTER($E$19:$E$24,$C$19:$C$24=C126,"")</f>
        <v>0.41896024500000001</v>
      </c>
      <c r="F126" cm="1">
        <f t="array" ref="F126">_xlfn._xlws.FILTER($F$11:$F$16,$C$11:$C$16=$B126,"")</f>
        <v>4.1198501999999998E-2</v>
      </c>
      <c r="G126" cm="1">
        <f t="array" ref="G126">_xlfn._xlws.FILTER($G$19:$G$24,$C$19:$C$24=$C126,"")</f>
        <v>0.97080292000000001</v>
      </c>
      <c r="H126">
        <f t="shared" si="36"/>
        <v>126.5938922</v>
      </c>
      <c r="I126" cm="1">
        <f t="array" ref="I126">_xlfn._xlws.FILTER($I$4:$I$8,$C$4:$C$8=$A126,"")</f>
        <v>353</v>
      </c>
      <c r="J126">
        <f t="shared" si="44"/>
        <v>32.258710437058824</v>
      </c>
      <c r="K126">
        <f t="shared" si="45"/>
        <v>59.030263278235282</v>
      </c>
      <c r="L126" cm="1">
        <f t="array" ref="L126">_xlfn._xlws.FILTER($L$11:$L$16,$C$11:$C$16=$B126,"")</f>
        <v>39.727272730000003</v>
      </c>
      <c r="M126">
        <f t="shared" si="46"/>
        <v>53.750814631176468</v>
      </c>
      <c r="N126">
        <f t="shared" si="37"/>
        <v>0.6</v>
      </c>
      <c r="O126">
        <f t="shared" si="47"/>
        <v>0.4089275543100605</v>
      </c>
      <c r="P126">
        <f t="shared" si="38"/>
        <v>191.31311538742631</v>
      </c>
      <c r="Q126" s="7">
        <f t="shared" si="48"/>
        <v>1.2298572935272152E-2</v>
      </c>
      <c r="R126">
        <f t="shared" si="39"/>
        <v>1</v>
      </c>
      <c r="S126">
        <f t="shared" si="40"/>
        <v>0</v>
      </c>
      <c r="T126">
        <f t="shared" si="41"/>
        <v>0</v>
      </c>
      <c r="U126">
        <f t="shared" si="49"/>
        <v>1</v>
      </c>
      <c r="X126" s="13" cm="1">
        <f t="array" ref="X126">_xlfn._xlws.FILTER($H$4:$H$8,$C$4:$C$8=$A126,"")</f>
        <v>133.49174919999999</v>
      </c>
      <c r="Y126" s="13" cm="1">
        <f t="array" ref="Y126">_xlfn._xlws.FILTER($H$11:$H$16,$C$11:$C$16=$B126,"")</f>
        <v>119.6960352</v>
      </c>
      <c r="Z126" s="13">
        <f t="shared" si="42"/>
        <v>-186.58402712727724</v>
      </c>
      <c r="AA126" s="13">
        <f t="shared" si="43"/>
        <v>-0.97528089880000002</v>
      </c>
    </row>
    <row r="127" spans="1:27" x14ac:dyDescent="0.2">
      <c r="A127" s="27">
        <v>0.8</v>
      </c>
      <c r="B127" s="27">
        <v>0.45</v>
      </c>
      <c r="C127" s="26">
        <v>0.5</v>
      </c>
      <c r="D127" cm="1">
        <f t="array" ref="D127">_xlfn._xlws.FILTER($D$4:$D$8,$C$4:$C$8=A127,"")</f>
        <v>0.98055555599999999</v>
      </c>
      <c r="E127" cm="1">
        <f t="array" ref="E127">_xlfn._xlws.FILTER($E$19:$E$24,$C$19:$C$24=C127,"")</f>
        <v>0.79204892999999998</v>
      </c>
      <c r="F127" cm="1">
        <f t="array" ref="F127">_xlfn._xlws.FILTER($F$11:$F$16,$C$11:$C$16=$B127,"")</f>
        <v>9.4339622999999997E-2</v>
      </c>
      <c r="G127" cm="1">
        <f t="array" ref="G127">_xlfn._xlws.FILTER($G$19:$G$24,$C$19:$C$24=$C127,"")</f>
        <v>8.8803089000000002E-2</v>
      </c>
      <c r="H127">
        <f t="shared" ref="H127:H158" si="50">SUM(X127:Y127)/2</f>
        <v>126.71269924999999</v>
      </c>
      <c r="I127" cm="1">
        <f t="array" ref="I127">_xlfn._xlws.FILTER($I$4:$I$8,$C$4:$C$8=$A127,"")</f>
        <v>353</v>
      </c>
      <c r="J127">
        <f t="shared" si="44"/>
        <v>32.258710437058824</v>
      </c>
      <c r="K127">
        <f t="shared" si="45"/>
        <v>59.030263278235282</v>
      </c>
      <c r="L127" cm="1">
        <f t="array" ref="L127">_xlfn._xlws.FILTER($L$11:$L$16,$C$11:$C$16=$B127,"")</f>
        <v>57.8</v>
      </c>
      <c r="M127">
        <f t="shared" si="46"/>
        <v>53.750814631176468</v>
      </c>
      <c r="N127">
        <f t="shared" si="37"/>
        <v>0.6</v>
      </c>
      <c r="O127">
        <f t="shared" si="47"/>
        <v>7.3106863987438819E-2</v>
      </c>
      <c r="P127">
        <f t="shared" ref="P127:P158" si="51">Z127/AA127</f>
        <v>222.37286115738152</v>
      </c>
      <c r="Q127" s="7">
        <f t="shared" si="48"/>
        <v>0.75013999387173791</v>
      </c>
      <c r="R127">
        <f t="shared" ref="R127:R158" si="52">IF(O127&gt;$S$5,0,1)</f>
        <v>1</v>
      </c>
      <c r="S127">
        <f t="shared" ref="S127:S158" si="53">IF(P127&lt;=$S$6,0,1)</f>
        <v>0</v>
      </c>
      <c r="T127">
        <f t="shared" ref="T127:T158" si="54">IF(Q127&lt;=$S$7,0,1)</f>
        <v>1</v>
      </c>
      <c r="U127">
        <f t="shared" si="49"/>
        <v>1</v>
      </c>
      <c r="X127" s="13" cm="1">
        <f t="array" ref="X127">_xlfn._xlws.FILTER($H$4:$H$8,$C$4:$C$8=$A127,"")</f>
        <v>133.49174919999999</v>
      </c>
      <c r="Y127" s="13" cm="1">
        <f t="array" ref="Y127">_xlfn._xlws.FILTER($H$11:$H$16,$C$11:$C$16=$B127,"")</f>
        <v>119.9336493</v>
      </c>
      <c r="Z127" s="13">
        <f t="shared" ref="Z127:Z158" si="55">D127*(F127*J127-E127*M127-F127*K127-H127-J127+I127)+N127*F127*(I127-D127*L127-D127*I127)-I127</f>
        <v>-209.7857180251703</v>
      </c>
      <c r="AA127" s="13">
        <f t="shared" ref="AA127:AA158" si="56">N127*F127-1</f>
        <v>-0.94339622619999997</v>
      </c>
    </row>
    <row r="128" spans="1:27" x14ac:dyDescent="0.2">
      <c r="A128" s="27">
        <v>0.8</v>
      </c>
      <c r="B128" s="27">
        <v>0.45</v>
      </c>
      <c r="C128" s="27">
        <v>0.6</v>
      </c>
      <c r="D128" cm="1">
        <f t="array" ref="D128">_xlfn._xlws.FILTER($D$4:$D$8,$C$4:$C$8=A128,"")</f>
        <v>0.98055555599999999</v>
      </c>
      <c r="E128" cm="1">
        <f t="array" ref="E128">_xlfn._xlws.FILTER($E$19:$E$24,$C$19:$C$24=C128,"")</f>
        <v>0.70958083800000005</v>
      </c>
      <c r="F128" cm="1">
        <f t="array" ref="F128">_xlfn._xlws.FILTER($F$11:$F$16,$C$11:$C$16=$B128,"")</f>
        <v>9.4339622999999997E-2</v>
      </c>
      <c r="G128" cm="1">
        <f t="array" ref="G128">_xlfn._xlws.FILTER($G$19:$G$24,$C$19:$C$24=$C128,"")</f>
        <v>0.94092827000000001</v>
      </c>
      <c r="H128">
        <f t="shared" si="50"/>
        <v>126.71269924999999</v>
      </c>
      <c r="I128" cm="1">
        <f t="array" ref="I128">_xlfn._xlws.FILTER($I$4:$I$8,$C$4:$C$8=$A128,"")</f>
        <v>353</v>
      </c>
      <c r="J128">
        <f t="shared" si="44"/>
        <v>32.258710437058824</v>
      </c>
      <c r="K128">
        <f t="shared" si="45"/>
        <v>59.030263278235282</v>
      </c>
      <c r="L128" cm="1">
        <f t="array" ref="L128">_xlfn._xlws.FILTER($L$11:$L$16,$C$11:$C$16=$B128,"")</f>
        <v>57.8</v>
      </c>
      <c r="M128">
        <f t="shared" si="46"/>
        <v>53.750814631176468</v>
      </c>
      <c r="N128">
        <f t="shared" si="37"/>
        <v>0.6</v>
      </c>
      <c r="O128">
        <f t="shared" si="47"/>
        <v>0.6939632403117062</v>
      </c>
      <c r="P128">
        <f t="shared" si="51"/>
        <v>217.76553383192007</v>
      </c>
      <c r="Q128" s="7">
        <f t="shared" si="48"/>
        <v>4.356719897640892E-2</v>
      </c>
      <c r="R128">
        <f t="shared" si="52"/>
        <v>0</v>
      </c>
      <c r="S128">
        <f t="shared" si="53"/>
        <v>0</v>
      </c>
      <c r="T128">
        <f t="shared" si="54"/>
        <v>0</v>
      </c>
      <c r="U128">
        <f t="shared" si="49"/>
        <v>0</v>
      </c>
      <c r="X128" s="13" cm="1">
        <f t="array" ref="X128">_xlfn._xlws.FILTER($H$4:$H$8,$C$4:$C$8=$A128,"")</f>
        <v>133.49174919999999</v>
      </c>
      <c r="Y128" s="13" cm="1">
        <f t="array" ref="Y128">_xlfn._xlws.FILTER($H$11:$H$16,$C$11:$C$16=$B128,"")</f>
        <v>119.9336493</v>
      </c>
      <c r="Z128" s="13">
        <f t="shared" si="55"/>
        <v>-205.4391828134618</v>
      </c>
      <c r="AA128" s="13">
        <f t="shared" si="56"/>
        <v>-0.94339622619999997</v>
      </c>
    </row>
    <row r="129" spans="1:27" x14ac:dyDescent="0.2">
      <c r="A129" s="27">
        <v>0.8</v>
      </c>
      <c r="B129" s="27">
        <v>0.45</v>
      </c>
      <c r="C129" s="27">
        <v>0.7</v>
      </c>
      <c r="D129" cm="1">
        <f t="array" ref="D129">_xlfn._xlws.FILTER($D$4:$D$8,$C$4:$C$8=A129,"")</f>
        <v>0.98055555599999999</v>
      </c>
      <c r="E129" cm="1">
        <f t="array" ref="E129">_xlfn._xlws.FILTER($E$19:$E$24,$C$19:$C$24=C129,"")</f>
        <v>0.783870968</v>
      </c>
      <c r="F129" cm="1">
        <f t="array" ref="F129">_xlfn._xlws.FILTER($F$11:$F$16,$C$11:$C$16=$B129,"")</f>
        <v>9.4339622999999997E-2</v>
      </c>
      <c r="G129" cm="1">
        <f t="array" ref="G129">_xlfn._xlws.FILTER($G$19:$G$24,$C$19:$C$24=$C129,"")</f>
        <v>0.92181069999999998</v>
      </c>
      <c r="H129">
        <f t="shared" si="50"/>
        <v>126.71269924999999</v>
      </c>
      <c r="I129" cm="1">
        <f t="array" ref="I129">_xlfn._xlws.FILTER($I$4:$I$8,$C$4:$C$8=$A129,"")</f>
        <v>353</v>
      </c>
      <c r="J129">
        <f t="shared" si="44"/>
        <v>32.258710437058824</v>
      </c>
      <c r="K129">
        <f t="shared" si="45"/>
        <v>59.030263278235282</v>
      </c>
      <c r="L129" cm="1">
        <f t="array" ref="L129">_xlfn._xlws.FILTER($L$11:$L$16,$C$11:$C$16=$B129,"")</f>
        <v>57.8</v>
      </c>
      <c r="M129">
        <f t="shared" si="46"/>
        <v>53.750814631176468</v>
      </c>
      <c r="N129">
        <f t="shared" si="37"/>
        <v>0.6</v>
      </c>
      <c r="O129">
        <f t="shared" si="47"/>
        <v>0.75104229500100705</v>
      </c>
      <c r="P129">
        <f t="shared" si="51"/>
        <v>221.91597478017297</v>
      </c>
      <c r="Q129" s="7">
        <f t="shared" si="48"/>
        <v>6.3704480015823475E-2</v>
      </c>
      <c r="R129">
        <f t="shared" si="52"/>
        <v>0</v>
      </c>
      <c r="S129">
        <f t="shared" si="53"/>
        <v>0</v>
      </c>
      <c r="T129">
        <f t="shared" si="54"/>
        <v>0</v>
      </c>
      <c r="U129">
        <f t="shared" si="49"/>
        <v>0</v>
      </c>
      <c r="X129" s="13" cm="1">
        <f t="array" ref="X129">_xlfn._xlws.FILTER($H$4:$H$8,$C$4:$C$8=$A129,"")</f>
        <v>133.49174919999999</v>
      </c>
      <c r="Y129" s="13" cm="1">
        <f t="array" ref="Y129">_xlfn._xlws.FILTER($H$11:$H$16,$C$11:$C$16=$B129,"")</f>
        <v>119.9336493</v>
      </c>
      <c r="Z129" s="13">
        <f t="shared" si="55"/>
        <v>-209.35469314110955</v>
      </c>
      <c r="AA129" s="13">
        <f t="shared" si="56"/>
        <v>-0.94339622619999997</v>
      </c>
    </row>
    <row r="130" spans="1:27" x14ac:dyDescent="0.2">
      <c r="A130" s="27">
        <v>0.8</v>
      </c>
      <c r="B130" s="27">
        <v>0.45</v>
      </c>
      <c r="C130" s="27">
        <v>0.8</v>
      </c>
      <c r="D130" cm="1">
        <f t="array" ref="D130">_xlfn._xlws.FILTER($D$4:$D$8,$C$4:$C$8=A130,"")</f>
        <v>0.98055555599999999</v>
      </c>
      <c r="E130" cm="1">
        <f t="array" ref="E130">_xlfn._xlws.FILTER($E$19:$E$24,$C$19:$C$24=C130,"")</f>
        <v>0.71028037399999999</v>
      </c>
      <c r="F130" cm="1">
        <f t="array" ref="F130">_xlfn._xlws.FILTER($F$11:$F$16,$C$11:$C$16=$B130,"")</f>
        <v>9.4339622999999997E-2</v>
      </c>
      <c r="G130" cm="1">
        <f t="array" ref="G130">_xlfn._xlws.FILTER($G$19:$G$24,$C$19:$C$24=$C130,"")</f>
        <v>0.95614035100000005</v>
      </c>
      <c r="H130">
        <f t="shared" si="50"/>
        <v>126.71269924999999</v>
      </c>
      <c r="I130" cm="1">
        <f t="array" ref="I130">_xlfn._xlws.FILTER($I$4:$I$8,$C$4:$C$8=$A130,"")</f>
        <v>353</v>
      </c>
      <c r="J130">
        <f t="shared" si="44"/>
        <v>32.258710437058824</v>
      </c>
      <c r="K130">
        <f t="shared" si="45"/>
        <v>59.030263278235282</v>
      </c>
      <c r="L130" cm="1">
        <f t="array" ref="L130">_xlfn._xlws.FILTER($L$11:$L$16,$C$11:$C$16=$B130,"")</f>
        <v>57.8</v>
      </c>
      <c r="M130">
        <f t="shared" si="46"/>
        <v>53.750814631176468</v>
      </c>
      <c r="N130">
        <f t="shared" si="37"/>
        <v>0.6</v>
      </c>
      <c r="O130">
        <f t="shared" si="47"/>
        <v>0.70587781313056075</v>
      </c>
      <c r="P130">
        <f t="shared" si="51"/>
        <v>217.80461550884237</v>
      </c>
      <c r="Q130" s="7">
        <f t="shared" si="48"/>
        <v>3.2379716103827463E-2</v>
      </c>
      <c r="R130">
        <f t="shared" si="52"/>
        <v>0</v>
      </c>
      <c r="S130">
        <f t="shared" si="53"/>
        <v>0</v>
      </c>
      <c r="T130">
        <f t="shared" si="54"/>
        <v>0</v>
      </c>
      <c r="U130">
        <f t="shared" si="49"/>
        <v>0</v>
      </c>
      <c r="X130" s="13" cm="1">
        <f t="array" ref="X130">_xlfn._xlws.FILTER($H$4:$H$8,$C$4:$C$8=$A130,"")</f>
        <v>133.49174919999999</v>
      </c>
      <c r="Y130" s="13" cm="1">
        <f t="array" ref="Y130">_xlfn._xlws.FILTER($H$11:$H$16,$C$11:$C$16=$B130,"")</f>
        <v>119.9336493</v>
      </c>
      <c r="Z130" s="13">
        <f t="shared" si="55"/>
        <v>-205.47605231998389</v>
      </c>
      <c r="AA130" s="13">
        <f t="shared" si="56"/>
        <v>-0.94339622619999997</v>
      </c>
    </row>
    <row r="131" spans="1:27" x14ac:dyDescent="0.2">
      <c r="A131" s="27">
        <v>0.8</v>
      </c>
      <c r="B131" s="27">
        <v>0.45</v>
      </c>
      <c r="C131" s="27">
        <v>0.9</v>
      </c>
      <c r="D131" cm="1">
        <f t="array" ref="D131">_xlfn._xlws.FILTER($D$4:$D$8,$C$4:$C$8=A131,"")</f>
        <v>0.98055555599999999</v>
      </c>
      <c r="E131" cm="1">
        <f t="array" ref="E131">_xlfn._xlws.FILTER($E$19:$E$24,$C$19:$C$24=C131,"")</f>
        <v>0.56271186399999995</v>
      </c>
      <c r="F131" cm="1">
        <f t="array" ref="F131">_xlfn._xlws.FILTER($F$11:$F$16,$C$11:$C$16=$B131,"")</f>
        <v>9.4339622999999997E-2</v>
      </c>
      <c r="G131" cm="1">
        <f t="array" ref="G131">_xlfn._xlws.FILTER($G$19:$G$24,$C$19:$C$24=$C131,"")</f>
        <v>0.93975903599999999</v>
      </c>
      <c r="H131">
        <f t="shared" si="50"/>
        <v>126.71269924999999</v>
      </c>
      <c r="I131" cm="1">
        <f t="array" ref="I131">_xlfn._xlws.FILTER($I$4:$I$8,$C$4:$C$8=$A131,"")</f>
        <v>353</v>
      </c>
      <c r="J131">
        <f t="shared" si="44"/>
        <v>32.258710437058824</v>
      </c>
      <c r="K131">
        <f t="shared" si="45"/>
        <v>59.030263278235282</v>
      </c>
      <c r="L131" cm="1">
        <f t="array" ref="L131">_xlfn._xlws.FILTER($L$11:$L$16,$C$11:$C$16=$B131,"")</f>
        <v>57.8</v>
      </c>
      <c r="M131">
        <f t="shared" si="46"/>
        <v>53.750814631176468</v>
      </c>
      <c r="N131">
        <f t="shared" si="37"/>
        <v>0.6</v>
      </c>
      <c r="O131">
        <f t="shared" si="47"/>
        <v>0.54964293774566308</v>
      </c>
      <c r="P131">
        <f t="shared" si="51"/>
        <v>209.56025806086564</v>
      </c>
      <c r="Q131" s="7">
        <f t="shared" si="48"/>
        <v>3.5233521740344012E-2</v>
      </c>
      <c r="R131">
        <f t="shared" si="52"/>
        <v>0</v>
      </c>
      <c r="S131">
        <f t="shared" si="53"/>
        <v>0</v>
      </c>
      <c r="T131">
        <f t="shared" si="54"/>
        <v>0</v>
      </c>
      <c r="U131">
        <f t="shared" si="49"/>
        <v>0</v>
      </c>
      <c r="X131" s="13" cm="1">
        <f t="array" ref="X131">_xlfn._xlws.FILTER($H$4:$H$8,$C$4:$C$8=$A131,"")</f>
        <v>133.49174919999999</v>
      </c>
      <c r="Y131" s="13" cm="1">
        <f t="array" ref="Y131">_xlfn._xlws.FILTER($H$11:$H$16,$C$11:$C$16=$B131,"")</f>
        <v>119.9336493</v>
      </c>
      <c r="Z131" s="13">
        <f t="shared" si="55"/>
        <v>-197.69835661611876</v>
      </c>
      <c r="AA131" s="13">
        <f t="shared" si="56"/>
        <v>-0.94339622619999997</v>
      </c>
    </row>
    <row r="132" spans="1:27" x14ac:dyDescent="0.2">
      <c r="A132" s="27">
        <v>0.8</v>
      </c>
      <c r="B132" s="27">
        <v>0.45</v>
      </c>
      <c r="C132" s="28">
        <v>1</v>
      </c>
      <c r="D132" cm="1">
        <f t="array" ref="D132">_xlfn._xlws.FILTER($D$4:$D$8,$C$4:$C$8=A132,"")</f>
        <v>0.98055555599999999</v>
      </c>
      <c r="E132" cm="1">
        <f t="array" ref="E132">_xlfn._xlws.FILTER($E$19:$E$24,$C$19:$C$24=C132,"")</f>
        <v>0.41896024500000001</v>
      </c>
      <c r="F132" cm="1">
        <f t="array" ref="F132">_xlfn._xlws.FILTER($F$11:$F$16,$C$11:$C$16=$B132,"")</f>
        <v>9.4339622999999997E-2</v>
      </c>
      <c r="G132" cm="1">
        <f t="array" ref="G132">_xlfn._xlws.FILTER($G$19:$G$24,$C$19:$C$24=$C132,"")</f>
        <v>0.97080292000000001</v>
      </c>
      <c r="H132">
        <f t="shared" si="50"/>
        <v>126.71269924999999</v>
      </c>
      <c r="I132" cm="1">
        <f t="array" ref="I132">_xlfn._xlws.FILTER($I$4:$I$8,$C$4:$C$8=$A132,"")</f>
        <v>353</v>
      </c>
      <c r="J132">
        <f t="shared" si="44"/>
        <v>32.258710437058824</v>
      </c>
      <c r="K132">
        <f t="shared" si="45"/>
        <v>59.030263278235282</v>
      </c>
      <c r="L132" cm="1">
        <f t="array" ref="L132">_xlfn._xlws.FILTER($L$11:$L$16,$C$11:$C$16=$B132,"")</f>
        <v>57.8</v>
      </c>
      <c r="M132">
        <f t="shared" si="46"/>
        <v>53.750814631176468</v>
      </c>
      <c r="N132">
        <f t="shared" si="37"/>
        <v>0.6</v>
      </c>
      <c r="O132">
        <f t="shared" si="47"/>
        <v>0.42274838677068438</v>
      </c>
      <c r="P132">
        <f t="shared" si="51"/>
        <v>201.52914267749983</v>
      </c>
      <c r="Q132" s="7">
        <f t="shared" si="48"/>
        <v>1.27142370651446E-2</v>
      </c>
      <c r="R132">
        <f t="shared" si="52"/>
        <v>1</v>
      </c>
      <c r="S132">
        <f t="shared" si="53"/>
        <v>0</v>
      </c>
      <c r="T132">
        <f t="shared" si="54"/>
        <v>0</v>
      </c>
      <c r="U132">
        <f t="shared" si="49"/>
        <v>1</v>
      </c>
      <c r="X132" s="13" cm="1">
        <f t="array" ref="X132">_xlfn._xlws.FILTER($H$4:$H$8,$C$4:$C$8=$A132,"")</f>
        <v>133.49174919999999</v>
      </c>
      <c r="Y132" s="13" cm="1">
        <f t="array" ref="Y132">_xlfn._xlws.FILTER($H$11:$H$16,$C$11:$C$16=$B132,"")</f>
        <v>119.9336493</v>
      </c>
      <c r="Z132" s="13">
        <f t="shared" si="55"/>
        <v>-190.12183267127469</v>
      </c>
      <c r="AA132" s="13">
        <f t="shared" si="56"/>
        <v>-0.94339622619999997</v>
      </c>
    </row>
    <row r="133" spans="1:27" x14ac:dyDescent="0.2">
      <c r="A133" s="27">
        <v>0.8</v>
      </c>
      <c r="B133" s="27">
        <v>0.5</v>
      </c>
      <c r="C133" s="26">
        <v>0.5</v>
      </c>
      <c r="D133" cm="1">
        <f t="array" ref="D133">_xlfn._xlws.FILTER($D$4:$D$8,$C$4:$C$8=A133,"")</f>
        <v>0.98055555599999999</v>
      </c>
      <c r="E133" cm="1">
        <f t="array" ref="E133">_xlfn._xlws.FILTER($E$19:$E$24,$C$19:$C$24=C133,"")</f>
        <v>0.79204892999999998</v>
      </c>
      <c r="F133" cm="1">
        <f t="array" ref="F133">_xlfn._xlws.FILTER($F$11:$F$16,$C$11:$C$16=$B133,"")</f>
        <v>0.114814815</v>
      </c>
      <c r="G133" cm="1">
        <f t="array" ref="G133">_xlfn._xlws.FILTER($G$19:$G$24,$C$19:$C$24=$C133,"")</f>
        <v>8.8803089000000002E-2</v>
      </c>
      <c r="H133">
        <f t="shared" si="50"/>
        <v>130.80197214999998</v>
      </c>
      <c r="I133" cm="1">
        <f t="array" ref="I133">_xlfn._xlws.FILTER($I$4:$I$8,$C$4:$C$8=$A133,"")</f>
        <v>353</v>
      </c>
      <c r="J133">
        <f t="shared" si="44"/>
        <v>32.258710437058824</v>
      </c>
      <c r="K133">
        <f t="shared" si="45"/>
        <v>59.030263278235282</v>
      </c>
      <c r="L133" cm="1">
        <f t="array" ref="L133">_xlfn._xlws.FILTER($L$11:$L$16,$C$11:$C$16=$B133,"")</f>
        <v>59.290322580000002</v>
      </c>
      <c r="M133">
        <f t="shared" si="46"/>
        <v>53.750814631176468</v>
      </c>
      <c r="N133">
        <f t="shared" si="37"/>
        <v>0.6</v>
      </c>
      <c r="O133">
        <f t="shared" si="47"/>
        <v>7.4071438714757715E-2</v>
      </c>
      <c r="P133">
        <f t="shared" si="51"/>
        <v>230.95588503700517</v>
      </c>
      <c r="Q133" s="7">
        <f t="shared" si="48"/>
        <v>0.76003736931057697</v>
      </c>
      <c r="R133">
        <f t="shared" si="52"/>
        <v>1</v>
      </c>
      <c r="S133">
        <f t="shared" si="53"/>
        <v>0</v>
      </c>
      <c r="T133">
        <f t="shared" si="54"/>
        <v>1</v>
      </c>
      <c r="U133">
        <f t="shared" si="49"/>
        <v>1</v>
      </c>
      <c r="X133" s="13" cm="1">
        <f t="array" ref="X133">_xlfn._xlws.FILTER($H$4:$H$8,$C$4:$C$8=$A133,"")</f>
        <v>133.49174919999999</v>
      </c>
      <c r="Y133" s="13" cm="1">
        <f t="array" ref="Y133">_xlfn._xlws.FILTER($H$11:$H$16,$C$11:$C$16=$B133,"")</f>
        <v>128.11219510000001</v>
      </c>
      <c r="Z133" s="13">
        <f t="shared" si="55"/>
        <v>-215.04559070879415</v>
      </c>
      <c r="AA133" s="13">
        <f t="shared" si="56"/>
        <v>-0.93111111099999999</v>
      </c>
    </row>
    <row r="134" spans="1:27" x14ac:dyDescent="0.2">
      <c r="A134" s="27">
        <v>0.8</v>
      </c>
      <c r="B134" s="27">
        <v>0.5</v>
      </c>
      <c r="C134" s="27">
        <v>0.6</v>
      </c>
      <c r="D134" cm="1">
        <f t="array" ref="D134">_xlfn._xlws.FILTER($D$4:$D$8,$C$4:$C$8=A134,"")</f>
        <v>0.98055555599999999</v>
      </c>
      <c r="E134" cm="1">
        <f t="array" ref="E134">_xlfn._xlws.FILTER($E$19:$E$24,$C$19:$C$24=C134,"")</f>
        <v>0.70958083800000005</v>
      </c>
      <c r="F134" cm="1">
        <f t="array" ref="F134">_xlfn._xlws.FILTER($F$11:$F$16,$C$11:$C$16=$B134,"")</f>
        <v>0.114814815</v>
      </c>
      <c r="G134" cm="1">
        <f t="array" ref="G134">_xlfn._xlws.FILTER($G$19:$G$24,$C$19:$C$24=$C134,"")</f>
        <v>0.94092827000000001</v>
      </c>
      <c r="H134">
        <f t="shared" si="50"/>
        <v>130.80197214999998</v>
      </c>
      <c r="I134" cm="1">
        <f t="array" ref="I134">_xlfn._xlws.FILTER($I$4:$I$8,$C$4:$C$8=$A134,"")</f>
        <v>353</v>
      </c>
      <c r="J134">
        <f t="shared" si="44"/>
        <v>32.258710437058824</v>
      </c>
      <c r="K134">
        <f t="shared" si="45"/>
        <v>59.030263278235282</v>
      </c>
      <c r="L134" cm="1">
        <f t="array" ref="L134">_xlfn._xlws.FILTER($L$11:$L$16,$C$11:$C$16=$B134,"")</f>
        <v>59.290322580000002</v>
      </c>
      <c r="M134">
        <f t="shared" si="46"/>
        <v>53.750814631176468</v>
      </c>
      <c r="N134">
        <f t="shared" si="37"/>
        <v>0.6</v>
      </c>
      <c r="O134">
        <f t="shared" si="47"/>
        <v>0.70311941754026308</v>
      </c>
      <c r="P134">
        <f t="shared" si="51"/>
        <v>226.28776846062752</v>
      </c>
      <c r="Q134" s="7">
        <f t="shared" si="48"/>
        <v>4.4142026246799533E-2</v>
      </c>
      <c r="R134">
        <f t="shared" si="52"/>
        <v>0</v>
      </c>
      <c r="S134">
        <f t="shared" si="53"/>
        <v>0</v>
      </c>
      <c r="T134">
        <f t="shared" si="54"/>
        <v>0</v>
      </c>
      <c r="U134">
        <f t="shared" si="49"/>
        <v>0</v>
      </c>
      <c r="X134" s="13" cm="1">
        <f t="array" ref="X134">_xlfn._xlws.FILTER($H$4:$H$8,$C$4:$C$8=$A134,"")</f>
        <v>133.49174919999999</v>
      </c>
      <c r="Y134" s="13" cm="1">
        <f t="array" ref="Y134">_xlfn._xlws.FILTER($H$11:$H$16,$C$11:$C$16=$B134,"")</f>
        <v>128.11219510000001</v>
      </c>
      <c r="Z134" s="13">
        <f t="shared" si="55"/>
        <v>-210.69905549708565</v>
      </c>
      <c r="AA134" s="13">
        <f t="shared" si="56"/>
        <v>-0.93111111099999999</v>
      </c>
    </row>
    <row r="135" spans="1:27" x14ac:dyDescent="0.2">
      <c r="A135" s="27">
        <v>0.8</v>
      </c>
      <c r="B135" s="27">
        <v>0.5</v>
      </c>
      <c r="C135" s="27">
        <v>0.7</v>
      </c>
      <c r="D135" cm="1">
        <f t="array" ref="D135">_xlfn._xlws.FILTER($D$4:$D$8,$C$4:$C$8=A135,"")</f>
        <v>0.98055555599999999</v>
      </c>
      <c r="E135" cm="1">
        <f t="array" ref="E135">_xlfn._xlws.FILTER($E$19:$E$24,$C$19:$C$24=C135,"")</f>
        <v>0.783870968</v>
      </c>
      <c r="F135" cm="1">
        <f t="array" ref="F135">_xlfn._xlws.FILTER($F$11:$F$16,$C$11:$C$16=$B135,"")</f>
        <v>0.114814815</v>
      </c>
      <c r="G135" cm="1">
        <f t="array" ref="G135">_xlfn._xlws.FILTER($G$19:$G$24,$C$19:$C$24=$C135,"")</f>
        <v>0.92181069999999998</v>
      </c>
      <c r="H135">
        <f t="shared" si="50"/>
        <v>130.80197214999998</v>
      </c>
      <c r="I135" cm="1">
        <f t="array" ref="I135">_xlfn._xlws.FILTER($I$4:$I$8,$C$4:$C$8=$A135,"")</f>
        <v>353</v>
      </c>
      <c r="J135">
        <f t="shared" si="44"/>
        <v>32.258710437058824</v>
      </c>
      <c r="K135">
        <f t="shared" si="45"/>
        <v>59.030263278235282</v>
      </c>
      <c r="L135" cm="1">
        <f t="array" ref="L135">_xlfn._xlws.FILTER($L$11:$L$16,$C$11:$C$16=$B135,"")</f>
        <v>59.290322580000002</v>
      </c>
      <c r="M135">
        <f t="shared" si="46"/>
        <v>53.750814631176468</v>
      </c>
      <c r="N135">
        <f t="shared" si="37"/>
        <v>0.6</v>
      </c>
      <c r="O135">
        <f t="shared" si="47"/>
        <v>0.76095157543505798</v>
      </c>
      <c r="P135">
        <f t="shared" si="51"/>
        <v>230.49297048366267</v>
      </c>
      <c r="Q135" s="7">
        <f t="shared" si="48"/>
        <v>6.4544999333555564E-2</v>
      </c>
      <c r="R135">
        <f t="shared" si="52"/>
        <v>0</v>
      </c>
      <c r="S135">
        <f t="shared" si="53"/>
        <v>0</v>
      </c>
      <c r="T135">
        <f t="shared" si="54"/>
        <v>0</v>
      </c>
      <c r="U135">
        <f t="shared" si="49"/>
        <v>0</v>
      </c>
      <c r="X135" s="13" cm="1">
        <f t="array" ref="X135">_xlfn._xlws.FILTER($H$4:$H$8,$C$4:$C$8=$A135,"")</f>
        <v>133.49174919999999</v>
      </c>
      <c r="Y135" s="13" cm="1">
        <f t="array" ref="Y135">_xlfn._xlws.FILTER($H$11:$H$16,$C$11:$C$16=$B135,"")</f>
        <v>128.11219510000001</v>
      </c>
      <c r="Z135" s="13">
        <f t="shared" si="55"/>
        <v>-214.61456582473335</v>
      </c>
      <c r="AA135" s="13">
        <f t="shared" si="56"/>
        <v>-0.93111111099999999</v>
      </c>
    </row>
    <row r="136" spans="1:27" x14ac:dyDescent="0.2">
      <c r="A136" s="27">
        <v>0.8</v>
      </c>
      <c r="B136" s="27">
        <v>0.5</v>
      </c>
      <c r="C136" s="27">
        <v>0.8</v>
      </c>
      <c r="D136" cm="1">
        <f t="array" ref="D136">_xlfn._xlws.FILTER($D$4:$D$8,$C$4:$C$8=A136,"")</f>
        <v>0.98055555599999999</v>
      </c>
      <c r="E136" cm="1">
        <f t="array" ref="E136">_xlfn._xlws.FILTER($E$19:$E$24,$C$19:$C$24=C136,"")</f>
        <v>0.71028037399999999</v>
      </c>
      <c r="F136" cm="1">
        <f t="array" ref="F136">_xlfn._xlws.FILTER($F$11:$F$16,$C$11:$C$16=$B136,"")</f>
        <v>0.114814815</v>
      </c>
      <c r="G136" cm="1">
        <f t="array" ref="G136">_xlfn._xlws.FILTER($G$19:$G$24,$C$19:$C$24=$C136,"")</f>
        <v>0.95614035100000005</v>
      </c>
      <c r="H136">
        <f t="shared" si="50"/>
        <v>130.80197214999998</v>
      </c>
      <c r="I136" cm="1">
        <f t="array" ref="I136">_xlfn._xlws.FILTER($I$4:$I$8,$C$4:$C$8=$A136,"")</f>
        <v>353</v>
      </c>
      <c r="J136">
        <f t="shared" si="44"/>
        <v>32.258710437058824</v>
      </c>
      <c r="K136">
        <f t="shared" si="45"/>
        <v>59.030263278235282</v>
      </c>
      <c r="L136" cm="1">
        <f t="array" ref="L136">_xlfn._xlws.FILTER($L$11:$L$16,$C$11:$C$16=$B136,"")</f>
        <v>59.290322580000002</v>
      </c>
      <c r="M136">
        <f t="shared" si="46"/>
        <v>53.750814631176468</v>
      </c>
      <c r="N136">
        <f t="shared" si="37"/>
        <v>0.6</v>
      </c>
      <c r="O136">
        <f t="shared" si="47"/>
        <v>0.71519119168333045</v>
      </c>
      <c r="P136">
        <f t="shared" si="51"/>
        <v>226.32736578267267</v>
      </c>
      <c r="Q136" s="7">
        <f t="shared" si="48"/>
        <v>3.2806935302244718E-2</v>
      </c>
      <c r="R136">
        <f t="shared" si="52"/>
        <v>0</v>
      </c>
      <c r="S136">
        <f t="shared" si="53"/>
        <v>0</v>
      </c>
      <c r="T136">
        <f t="shared" si="54"/>
        <v>0</v>
      </c>
      <c r="U136">
        <f t="shared" si="49"/>
        <v>0</v>
      </c>
      <c r="X136" s="13" cm="1">
        <f t="array" ref="X136">_xlfn._xlws.FILTER($H$4:$H$8,$C$4:$C$8=$A136,"")</f>
        <v>133.49174919999999</v>
      </c>
      <c r="Y136" s="13" cm="1">
        <f t="array" ref="Y136">_xlfn._xlws.FILTER($H$11:$H$16,$C$11:$C$16=$B136,"")</f>
        <v>128.11219510000001</v>
      </c>
      <c r="Z136" s="13">
        <f t="shared" si="55"/>
        <v>-210.73592500360775</v>
      </c>
      <c r="AA136" s="13">
        <f t="shared" si="56"/>
        <v>-0.93111111099999999</v>
      </c>
    </row>
    <row r="137" spans="1:27" x14ac:dyDescent="0.2">
      <c r="A137" s="27">
        <v>0.8</v>
      </c>
      <c r="B137" s="27">
        <v>0.5</v>
      </c>
      <c r="C137" s="27">
        <v>0.9</v>
      </c>
      <c r="D137" cm="1">
        <f t="array" ref="D137">_xlfn._xlws.FILTER($D$4:$D$8,$C$4:$C$8=A137,"")</f>
        <v>0.98055555599999999</v>
      </c>
      <c r="E137" cm="1">
        <f t="array" ref="E137">_xlfn._xlws.FILTER($E$19:$E$24,$C$19:$C$24=C137,"")</f>
        <v>0.56271186399999995</v>
      </c>
      <c r="F137" cm="1">
        <f t="array" ref="F137">_xlfn._xlws.FILTER($F$11:$F$16,$C$11:$C$16=$B137,"")</f>
        <v>0.114814815</v>
      </c>
      <c r="G137" cm="1">
        <f t="array" ref="G137">_xlfn._xlws.FILTER($G$19:$G$24,$C$19:$C$24=$C137,"")</f>
        <v>0.93975903599999999</v>
      </c>
      <c r="H137">
        <f t="shared" si="50"/>
        <v>130.80197214999998</v>
      </c>
      <c r="I137" cm="1">
        <f t="array" ref="I137">_xlfn._xlws.FILTER($I$4:$I$8,$C$4:$C$8=$A137,"")</f>
        <v>353</v>
      </c>
      <c r="J137">
        <f t="shared" si="44"/>
        <v>32.258710437058824</v>
      </c>
      <c r="K137">
        <f t="shared" si="45"/>
        <v>59.030263278235282</v>
      </c>
      <c r="L137" cm="1">
        <f t="array" ref="L137">_xlfn._xlws.FILTER($L$11:$L$16,$C$11:$C$16=$B137,"")</f>
        <v>59.290322580000002</v>
      </c>
      <c r="M137">
        <f t="shared" si="46"/>
        <v>53.750814631176468</v>
      </c>
      <c r="N137">
        <f t="shared" si="37"/>
        <v>0.6</v>
      </c>
      <c r="O137">
        <f t="shared" si="47"/>
        <v>0.55689494744600898</v>
      </c>
      <c r="P137">
        <f t="shared" si="51"/>
        <v>217.97423197084214</v>
      </c>
      <c r="Q137" s="7">
        <f t="shared" si="48"/>
        <v>3.569839415822007E-2</v>
      </c>
      <c r="R137">
        <f t="shared" si="52"/>
        <v>0</v>
      </c>
      <c r="S137">
        <f t="shared" si="53"/>
        <v>0</v>
      </c>
      <c r="T137">
        <f t="shared" si="54"/>
        <v>0</v>
      </c>
      <c r="U137">
        <f t="shared" si="49"/>
        <v>0</v>
      </c>
      <c r="X137" s="13" cm="1">
        <f t="array" ref="X137">_xlfn._xlws.FILTER($H$4:$H$8,$C$4:$C$8=$A137,"")</f>
        <v>133.49174919999999</v>
      </c>
      <c r="Y137" s="13" cm="1">
        <f t="array" ref="Y137">_xlfn._xlws.FILTER($H$11:$H$16,$C$11:$C$16=$B137,"")</f>
        <v>128.11219510000001</v>
      </c>
      <c r="Z137" s="13">
        <f t="shared" si="55"/>
        <v>-202.95822929974256</v>
      </c>
      <c r="AA137" s="13">
        <f t="shared" si="56"/>
        <v>-0.93111111099999999</v>
      </c>
    </row>
    <row r="138" spans="1:27" x14ac:dyDescent="0.2">
      <c r="A138" s="28">
        <v>0.8</v>
      </c>
      <c r="B138" s="28">
        <v>0.5</v>
      </c>
      <c r="C138" s="28">
        <v>1</v>
      </c>
      <c r="D138" cm="1">
        <f t="array" ref="D138">_xlfn._xlws.FILTER($D$4:$D$8,$C$4:$C$8=A138,"")</f>
        <v>0.98055555599999999</v>
      </c>
      <c r="E138" cm="1">
        <f t="array" ref="E138">_xlfn._xlws.FILTER($E$19:$E$24,$C$19:$C$24=C138,"")</f>
        <v>0.41896024500000001</v>
      </c>
      <c r="F138" cm="1">
        <f t="array" ref="F138">_xlfn._xlws.FILTER($F$11:$F$16,$C$11:$C$16=$B138,"")</f>
        <v>0.114814815</v>
      </c>
      <c r="G138" cm="1">
        <f t="array" ref="G138">_xlfn._xlws.FILTER($G$19:$G$24,$C$19:$C$24=$C138,"")</f>
        <v>0.97080292000000001</v>
      </c>
      <c r="H138">
        <f t="shared" si="50"/>
        <v>130.80197214999998</v>
      </c>
      <c r="I138" cm="1">
        <f t="array" ref="I138">_xlfn._xlws.FILTER($I$4:$I$8,$C$4:$C$8=$A138,"")</f>
        <v>353</v>
      </c>
      <c r="J138">
        <f t="shared" si="44"/>
        <v>32.258710437058824</v>
      </c>
      <c r="K138">
        <f t="shared" si="45"/>
        <v>59.030263278235282</v>
      </c>
      <c r="L138" cm="1">
        <f t="array" ref="L138">_xlfn._xlws.FILTER($L$11:$L$16,$C$11:$C$16=$B138,"")</f>
        <v>59.290322580000002</v>
      </c>
      <c r="M138">
        <f t="shared" si="46"/>
        <v>53.750814631176468</v>
      </c>
      <c r="N138">
        <f t="shared" si="37"/>
        <v>0.6</v>
      </c>
      <c r="O138">
        <f t="shared" si="47"/>
        <v>0.4283261449681075</v>
      </c>
      <c r="P138">
        <f t="shared" si="51"/>
        <v>209.83715374748496</v>
      </c>
      <c r="Q138" s="7">
        <f t="shared" si="48"/>
        <v>1.2881989189654917E-2</v>
      </c>
      <c r="R138">
        <f t="shared" si="52"/>
        <v>1</v>
      </c>
      <c r="S138">
        <f t="shared" si="53"/>
        <v>0</v>
      </c>
      <c r="T138">
        <f t="shared" si="54"/>
        <v>0</v>
      </c>
      <c r="U138">
        <f t="shared" si="49"/>
        <v>1</v>
      </c>
      <c r="X138" s="13" cm="1">
        <f t="array" ref="X138">_xlfn._xlws.FILTER($H$4:$H$8,$C$4:$C$8=$A138,"")</f>
        <v>133.49174919999999</v>
      </c>
      <c r="Y138" s="13" cm="1">
        <f t="array" ref="Y138">_xlfn._xlws.FILTER($H$11:$H$16,$C$11:$C$16=$B138,"")</f>
        <v>128.11219510000001</v>
      </c>
      <c r="Z138" s="13">
        <f t="shared" si="55"/>
        <v>-195.38170535489854</v>
      </c>
      <c r="AA138" s="13">
        <f t="shared" si="56"/>
        <v>-0.93111111099999999</v>
      </c>
    </row>
    <row r="139" spans="1:27" x14ac:dyDescent="0.2">
      <c r="A139" s="26">
        <v>0.9</v>
      </c>
      <c r="B139" s="26">
        <v>0.25</v>
      </c>
      <c r="C139" s="26">
        <v>0.5</v>
      </c>
      <c r="D139" cm="1">
        <f t="array" ref="D139">_xlfn._xlws.FILTER($D$4:$D$8,$C$4:$C$8=A139,"")</f>
        <v>0.99166666699999995</v>
      </c>
      <c r="E139" cm="1">
        <f t="array" ref="E139">_xlfn._xlws.FILTER($E$19:$E$24,$C$19:$C$24=C139,"")</f>
        <v>0.79204892999999998</v>
      </c>
      <c r="F139" cm="1">
        <f t="array" ref="F139">_xlfn._xlws.FILTER($F$11:$F$16,$C$11:$C$16=$B139,"")</f>
        <v>9.5679011999999994E-2</v>
      </c>
      <c r="G139" cm="1">
        <f t="array" ref="G139">_xlfn._xlws.FILTER($G$19:$G$24,$C$19:$C$24=$C139,"")</f>
        <v>8.8803089000000002E-2</v>
      </c>
      <c r="H139">
        <f t="shared" si="50"/>
        <v>134.85824704999999</v>
      </c>
      <c r="I139" cm="1">
        <f t="array" ref="I139">_xlfn._xlws.FILTER($I$4:$I$8,$C$4:$C$8=$A139,"")</f>
        <v>360</v>
      </c>
      <c r="J139">
        <f t="shared" si="44"/>
        <v>32.258710437058824</v>
      </c>
      <c r="K139">
        <f t="shared" si="45"/>
        <v>59.030263278235282</v>
      </c>
      <c r="L139" cm="1">
        <f t="array" ref="L139">_xlfn._xlws.FILTER($L$11:$L$16,$C$11:$C$16=$B139,"")</f>
        <v>88.903225809999995</v>
      </c>
      <c r="M139">
        <f t="shared" si="46"/>
        <v>53.750814631176468</v>
      </c>
      <c r="N139">
        <f t="shared" si="37"/>
        <v>0.6</v>
      </c>
      <c r="O139">
        <f t="shared" si="47"/>
        <v>7.3998305930386574E-2</v>
      </c>
      <c r="P139">
        <f t="shared" si="51"/>
        <v>231.67155823009833</v>
      </c>
      <c r="Q139" s="7">
        <f t="shared" si="48"/>
        <v>0.75928696335102963</v>
      </c>
      <c r="R139">
        <f t="shared" si="52"/>
        <v>1</v>
      </c>
      <c r="S139">
        <f t="shared" si="53"/>
        <v>0</v>
      </c>
      <c r="T139">
        <f t="shared" si="54"/>
        <v>1</v>
      </c>
      <c r="U139">
        <f t="shared" si="49"/>
        <v>1</v>
      </c>
      <c r="X139" s="13" cm="1">
        <f t="array" ref="X139">_xlfn._xlws.FILTER($H$4:$H$8,$C$4:$C$8=$A139,"")</f>
        <v>126.3706294</v>
      </c>
      <c r="Y139" s="13" cm="1">
        <f t="array" ref="Y139">_xlfn._xlws.FILTER($H$11:$H$16,$C$11:$C$16=$B139,"")</f>
        <v>143.34586469999999</v>
      </c>
      <c r="Z139" s="13">
        <f t="shared" si="55"/>
        <v>-218.37189475012454</v>
      </c>
      <c r="AA139" s="13">
        <f t="shared" si="56"/>
        <v>-0.94259259279999996</v>
      </c>
    </row>
    <row r="140" spans="1:27" x14ac:dyDescent="0.2">
      <c r="A140" s="27">
        <v>0.9</v>
      </c>
      <c r="B140" s="27">
        <v>0.25</v>
      </c>
      <c r="C140" s="27">
        <v>0.6</v>
      </c>
      <c r="D140" cm="1">
        <f t="array" ref="D140">_xlfn._xlws.FILTER($D$4:$D$8,$C$4:$C$8=A140,"")</f>
        <v>0.99166666699999995</v>
      </c>
      <c r="E140" cm="1">
        <f t="array" ref="E140">_xlfn._xlws.FILTER($E$19:$E$24,$C$19:$C$24=C140,"")</f>
        <v>0.70958083800000005</v>
      </c>
      <c r="F140" cm="1">
        <f t="array" ref="F140">_xlfn._xlws.FILTER($F$11:$F$16,$C$11:$C$16=$B140,"")</f>
        <v>9.5679011999999994E-2</v>
      </c>
      <c r="G140" cm="1">
        <f t="array" ref="G140">_xlfn._xlws.FILTER($G$19:$G$24,$C$19:$C$24=$C140,"")</f>
        <v>0.94092827000000001</v>
      </c>
      <c r="H140">
        <f t="shared" si="50"/>
        <v>134.85824704999999</v>
      </c>
      <c r="I140" cm="1">
        <f t="array" ref="I140">_xlfn._xlws.FILTER($I$4:$I$8,$C$4:$C$8=$A140,"")</f>
        <v>360</v>
      </c>
      <c r="J140">
        <f t="shared" si="44"/>
        <v>32.258710437058824</v>
      </c>
      <c r="K140">
        <f t="shared" si="45"/>
        <v>59.030263278235282</v>
      </c>
      <c r="L140" cm="1">
        <f t="array" ref="L140">_xlfn._xlws.FILTER($L$11:$L$16,$C$11:$C$16=$B140,"")</f>
        <v>88.903225809999995</v>
      </c>
      <c r="M140">
        <f t="shared" si="46"/>
        <v>53.750814631176468</v>
      </c>
      <c r="N140">
        <f t="shared" si="37"/>
        <v>0.6</v>
      </c>
      <c r="O140">
        <f t="shared" si="47"/>
        <v>0.70242520825200905</v>
      </c>
      <c r="P140">
        <f t="shared" si="51"/>
        <v>227.00805061459585</v>
      </c>
      <c r="Q140" s="7">
        <f t="shared" si="48"/>
        <v>4.4098443600867086E-2</v>
      </c>
      <c r="R140">
        <f t="shared" si="52"/>
        <v>0</v>
      </c>
      <c r="S140">
        <f t="shared" si="53"/>
        <v>0</v>
      </c>
      <c r="T140">
        <f t="shared" si="54"/>
        <v>0</v>
      </c>
      <c r="U140">
        <f t="shared" si="49"/>
        <v>0</v>
      </c>
      <c r="X140" s="13" cm="1">
        <f t="array" ref="X140">_xlfn._xlws.FILTER($H$4:$H$8,$C$4:$C$8=$A140,"")</f>
        <v>126.3706294</v>
      </c>
      <c r="Y140" s="13" cm="1">
        <f t="array" ref="Y140">_xlfn._xlws.FILTER($H$11:$H$16,$C$11:$C$16=$B140,"")</f>
        <v>143.34586469999999</v>
      </c>
      <c r="Z140" s="13">
        <f t="shared" si="55"/>
        <v>-213.97610701528552</v>
      </c>
      <c r="AA140" s="13">
        <f t="shared" si="56"/>
        <v>-0.94259259279999996</v>
      </c>
    </row>
    <row r="141" spans="1:27" x14ac:dyDescent="0.2">
      <c r="A141" s="27">
        <v>0.9</v>
      </c>
      <c r="B141" s="27">
        <v>0.25</v>
      </c>
      <c r="C141" s="27">
        <v>0.7</v>
      </c>
      <c r="D141" cm="1">
        <f t="array" ref="D141">_xlfn._xlws.FILTER($D$4:$D$8,$C$4:$C$8=A141,"")</f>
        <v>0.99166666699999995</v>
      </c>
      <c r="E141" cm="1">
        <f t="array" ref="E141">_xlfn._xlws.FILTER($E$19:$E$24,$C$19:$C$24=C141,"")</f>
        <v>0.783870968</v>
      </c>
      <c r="F141" cm="1">
        <f t="array" ref="F141">_xlfn._xlws.FILTER($F$11:$F$16,$C$11:$C$16=$B141,"")</f>
        <v>9.5679011999999994E-2</v>
      </c>
      <c r="G141" cm="1">
        <f t="array" ref="G141">_xlfn._xlws.FILTER($G$19:$G$24,$C$19:$C$24=$C141,"")</f>
        <v>0.92181069999999998</v>
      </c>
      <c r="H141">
        <f t="shared" si="50"/>
        <v>134.85824704999999</v>
      </c>
      <c r="I141" cm="1">
        <f t="array" ref="I141">_xlfn._xlws.FILTER($I$4:$I$8,$C$4:$C$8=$A141,"")</f>
        <v>360</v>
      </c>
      <c r="J141">
        <f t="shared" si="44"/>
        <v>32.258710437058824</v>
      </c>
      <c r="K141">
        <f t="shared" si="45"/>
        <v>59.030263278235282</v>
      </c>
      <c r="L141" cm="1">
        <f t="array" ref="L141">_xlfn._xlws.FILTER($L$11:$L$16,$C$11:$C$16=$B141,"")</f>
        <v>88.903225809999995</v>
      </c>
      <c r="M141">
        <f t="shared" si="46"/>
        <v>53.750814631176468</v>
      </c>
      <c r="N141">
        <f t="shared" si="37"/>
        <v>0.6</v>
      </c>
      <c r="O141">
        <f t="shared" si="47"/>
        <v>0.76020026685446618</v>
      </c>
      <c r="P141">
        <f t="shared" si="51"/>
        <v>231.2091007251243</v>
      </c>
      <c r="Q141" s="7">
        <f t="shared" si="48"/>
        <v>6.4481272266815659E-2</v>
      </c>
      <c r="R141">
        <f t="shared" si="52"/>
        <v>0</v>
      </c>
      <c r="S141">
        <f t="shared" si="53"/>
        <v>0</v>
      </c>
      <c r="T141">
        <f t="shared" si="54"/>
        <v>0</v>
      </c>
      <c r="U141">
        <f t="shared" si="49"/>
        <v>0</v>
      </c>
      <c r="X141" s="13" cm="1">
        <f t="array" ref="X141">_xlfn._xlws.FILTER($H$4:$H$8,$C$4:$C$8=$A141,"")</f>
        <v>126.3706294</v>
      </c>
      <c r="Y141" s="13" cm="1">
        <f t="array" ref="Y141">_xlfn._xlws.FILTER($H$11:$H$16,$C$11:$C$16=$B141,"")</f>
        <v>143.34586469999999</v>
      </c>
      <c r="Z141" s="13">
        <f t="shared" si="55"/>
        <v>-217.93598573145127</v>
      </c>
      <c r="AA141" s="13">
        <f t="shared" si="56"/>
        <v>-0.94259259279999996</v>
      </c>
    </row>
    <row r="142" spans="1:27" x14ac:dyDescent="0.2">
      <c r="A142" s="27">
        <v>0.9</v>
      </c>
      <c r="B142" s="27">
        <v>0.25</v>
      </c>
      <c r="C142" s="27">
        <v>0.8</v>
      </c>
      <c r="D142" cm="1">
        <f t="array" ref="D142">_xlfn._xlws.FILTER($D$4:$D$8,$C$4:$C$8=A142,"")</f>
        <v>0.99166666699999995</v>
      </c>
      <c r="E142" cm="1">
        <f t="array" ref="E142">_xlfn._xlws.FILTER($E$19:$E$24,$C$19:$C$24=C142,"")</f>
        <v>0.71028037399999999</v>
      </c>
      <c r="F142" cm="1">
        <f t="array" ref="F142">_xlfn._xlws.FILTER($F$11:$F$16,$C$11:$C$16=$B142,"")</f>
        <v>9.5679011999999994E-2</v>
      </c>
      <c r="G142" cm="1">
        <f t="array" ref="G142">_xlfn._xlws.FILTER($G$19:$G$24,$C$19:$C$24=$C142,"")</f>
        <v>0.95614035100000005</v>
      </c>
      <c r="H142">
        <f t="shared" si="50"/>
        <v>134.85824704999999</v>
      </c>
      <c r="I142" cm="1">
        <f t="array" ref="I142">_xlfn._xlws.FILTER($I$4:$I$8,$C$4:$C$8=$A142,"")</f>
        <v>360</v>
      </c>
      <c r="J142">
        <f t="shared" si="44"/>
        <v>32.258710437058824</v>
      </c>
      <c r="K142">
        <f t="shared" si="45"/>
        <v>59.030263278235282</v>
      </c>
      <c r="L142" cm="1">
        <f t="array" ref="L142">_xlfn._xlws.FILTER($L$11:$L$16,$C$11:$C$16=$B142,"")</f>
        <v>88.903225809999995</v>
      </c>
      <c r="M142">
        <f t="shared" si="46"/>
        <v>53.750814631176468</v>
      </c>
      <c r="N142">
        <f t="shared" si="37"/>
        <v>0.6</v>
      </c>
      <c r="O142">
        <f t="shared" si="47"/>
        <v>0.71448506359788944</v>
      </c>
      <c r="P142">
        <f t="shared" si="51"/>
        <v>227.04760884110746</v>
      </c>
      <c r="Q142" s="7">
        <f t="shared" si="48"/>
        <v>3.2774544105759709E-2</v>
      </c>
      <c r="R142">
        <f t="shared" si="52"/>
        <v>0</v>
      </c>
      <c r="S142">
        <f t="shared" si="53"/>
        <v>0</v>
      </c>
      <c r="T142">
        <f t="shared" si="54"/>
        <v>0</v>
      </c>
      <c r="U142">
        <f t="shared" si="49"/>
        <v>0</v>
      </c>
      <c r="X142" s="13" cm="1">
        <f t="array" ref="X142">_xlfn._xlws.FILTER($H$4:$H$8,$C$4:$C$8=$A142,"")</f>
        <v>126.3706294</v>
      </c>
      <c r="Y142" s="13" cm="1">
        <f t="array" ref="Y142">_xlfn._xlws.FILTER($H$11:$H$16,$C$11:$C$16=$B142,"")</f>
        <v>143.34586469999999</v>
      </c>
      <c r="Z142" s="13">
        <f t="shared" si="55"/>
        <v>-214.01339430657967</v>
      </c>
      <c r="AA142" s="13">
        <f t="shared" si="56"/>
        <v>-0.94259259279999996</v>
      </c>
    </row>
    <row r="143" spans="1:27" x14ac:dyDescent="0.2">
      <c r="A143" s="27">
        <v>0.9</v>
      </c>
      <c r="B143" s="27">
        <v>0.25</v>
      </c>
      <c r="C143" s="27">
        <v>0.9</v>
      </c>
      <c r="D143" cm="1">
        <f t="array" ref="D143">_xlfn._xlws.FILTER($D$4:$D$8,$C$4:$C$8=A143,"")</f>
        <v>0.99166666699999995</v>
      </c>
      <c r="E143" cm="1">
        <f t="array" ref="E143">_xlfn._xlws.FILTER($E$19:$E$24,$C$19:$C$24=C143,"")</f>
        <v>0.56271186399999995</v>
      </c>
      <c r="F143" cm="1">
        <f t="array" ref="F143">_xlfn._xlws.FILTER($F$11:$F$16,$C$11:$C$16=$B143,"")</f>
        <v>9.5679011999999994E-2</v>
      </c>
      <c r="G143" cm="1">
        <f t="array" ref="G143">_xlfn._xlws.FILTER($G$19:$G$24,$C$19:$C$24=$C143,"")</f>
        <v>0.93975903599999999</v>
      </c>
      <c r="H143">
        <f t="shared" si="50"/>
        <v>134.85824704999999</v>
      </c>
      <c r="I143" cm="1">
        <f t="array" ref="I143">_xlfn._xlws.FILTER($I$4:$I$8,$C$4:$C$8=$A143,"")</f>
        <v>360</v>
      </c>
      <c r="J143">
        <f t="shared" si="44"/>
        <v>32.258710437058824</v>
      </c>
      <c r="K143">
        <f t="shared" si="45"/>
        <v>59.030263278235282</v>
      </c>
      <c r="L143" cm="1">
        <f t="array" ref="L143">_xlfn._xlws.FILTER($L$11:$L$16,$C$11:$C$16=$B143,"")</f>
        <v>88.903225809999995</v>
      </c>
      <c r="M143">
        <f t="shared" si="46"/>
        <v>53.750814631176468</v>
      </c>
      <c r="N143">
        <f t="shared" si="37"/>
        <v>0.6</v>
      </c>
      <c r="O143">
        <f t="shared" si="47"/>
        <v>0.55634510962976547</v>
      </c>
      <c r="P143">
        <f t="shared" si="51"/>
        <v>218.70272230980081</v>
      </c>
      <c r="Q143" s="7">
        <f t="shared" si="48"/>
        <v>3.566314814426829E-2</v>
      </c>
      <c r="R143">
        <f t="shared" si="52"/>
        <v>0</v>
      </c>
      <c r="S143">
        <f t="shared" si="53"/>
        <v>0</v>
      </c>
      <c r="T143">
        <f t="shared" si="54"/>
        <v>0</v>
      </c>
      <c r="U143">
        <f t="shared" si="49"/>
        <v>0</v>
      </c>
      <c r="X143" s="13" cm="1">
        <f t="array" ref="X143">_xlfn._xlws.FILTER($H$4:$H$8,$C$4:$C$8=$A143,"")</f>
        <v>126.3706294</v>
      </c>
      <c r="Y143" s="13" cm="1">
        <f t="array" ref="Y143">_xlfn._xlws.FILTER($H$11:$H$16,$C$11:$C$16=$B143,"")</f>
        <v>143.34586469999999</v>
      </c>
      <c r="Z143" s="13">
        <f t="shared" si="55"/>
        <v>-206.14756607441353</v>
      </c>
      <c r="AA143" s="13">
        <f t="shared" si="56"/>
        <v>-0.94259259279999996</v>
      </c>
    </row>
    <row r="144" spans="1:27" x14ac:dyDescent="0.2">
      <c r="A144" s="27">
        <v>0.9</v>
      </c>
      <c r="B144" s="27">
        <v>0.25</v>
      </c>
      <c r="C144" s="28">
        <v>1</v>
      </c>
      <c r="D144" cm="1">
        <f t="array" ref="D144">_xlfn._xlws.FILTER($D$4:$D$8,$C$4:$C$8=A144,"")</f>
        <v>0.99166666699999995</v>
      </c>
      <c r="E144" cm="1">
        <f t="array" ref="E144">_xlfn._xlws.FILTER($E$19:$E$24,$C$19:$C$24=C144,"")</f>
        <v>0.41896024500000001</v>
      </c>
      <c r="F144" cm="1">
        <f t="array" ref="F144">_xlfn._xlws.FILTER($F$11:$F$16,$C$11:$C$16=$B144,"")</f>
        <v>9.5679011999999994E-2</v>
      </c>
      <c r="G144" cm="1">
        <f t="array" ref="G144">_xlfn._xlws.FILTER($G$19:$G$24,$C$19:$C$24=$C144,"")</f>
        <v>0.97080292000000001</v>
      </c>
      <c r="H144">
        <f t="shared" si="50"/>
        <v>134.85824704999999</v>
      </c>
      <c r="I144" cm="1">
        <f t="array" ref="I144">_xlfn._xlws.FILTER($I$4:$I$8,$C$4:$C$8=$A144,"")</f>
        <v>360</v>
      </c>
      <c r="J144">
        <f t="shared" si="44"/>
        <v>32.258710437058824</v>
      </c>
      <c r="K144">
        <f t="shared" si="45"/>
        <v>59.030263278235282</v>
      </c>
      <c r="L144" cm="1">
        <f t="array" ref="L144">_xlfn._xlws.FILTER($L$11:$L$16,$C$11:$C$16=$B144,"")</f>
        <v>88.903225809999995</v>
      </c>
      <c r="M144">
        <f t="shared" si="46"/>
        <v>53.750814631176468</v>
      </c>
      <c r="N144">
        <f t="shared" si="37"/>
        <v>0.6</v>
      </c>
      <c r="O144">
        <f t="shared" si="47"/>
        <v>0.4279032466939009</v>
      </c>
      <c r="P144">
        <f t="shared" si="51"/>
        <v>210.57367804929677</v>
      </c>
      <c r="Q144" s="7">
        <f t="shared" si="48"/>
        <v>1.2869270444697007E-2</v>
      </c>
      <c r="R144">
        <f t="shared" si="52"/>
        <v>1</v>
      </c>
      <c r="S144">
        <f t="shared" si="53"/>
        <v>0</v>
      </c>
      <c r="T144">
        <f t="shared" si="54"/>
        <v>0</v>
      </c>
      <c r="U144">
        <f t="shared" si="49"/>
        <v>1</v>
      </c>
      <c r="X144" s="13" cm="1">
        <f t="array" ref="X144">_xlfn._xlws.FILTER($H$4:$H$8,$C$4:$C$8=$A144,"")</f>
        <v>126.3706294</v>
      </c>
      <c r="Y144" s="13" cm="1">
        <f t="array" ref="Y144">_xlfn._xlws.FILTER($H$11:$H$16,$C$11:$C$16=$B144,"")</f>
        <v>143.34586469999999</v>
      </c>
      <c r="Z144" s="13">
        <f t="shared" si="55"/>
        <v>-198.48518916791909</v>
      </c>
      <c r="AA144" s="13">
        <f t="shared" si="56"/>
        <v>-0.94259259279999996</v>
      </c>
    </row>
    <row r="145" spans="1:27" x14ac:dyDescent="0.2">
      <c r="A145" s="27">
        <v>0.9</v>
      </c>
      <c r="B145" s="27">
        <v>0.3</v>
      </c>
      <c r="C145" s="26">
        <v>0.5</v>
      </c>
      <c r="D145" cm="1">
        <f t="array" ref="D145">_xlfn._xlws.FILTER($D$4:$D$8,$C$4:$C$8=A145,"")</f>
        <v>0.99166666699999995</v>
      </c>
      <c r="E145" cm="1">
        <f t="array" ref="E145">_xlfn._xlws.FILTER($E$19:$E$24,$C$19:$C$24=C145,"")</f>
        <v>0.79204892999999998</v>
      </c>
      <c r="F145" cm="1">
        <f t="array" ref="F145">_xlfn._xlws.FILTER($F$11:$F$16,$C$11:$C$16=$B145,"")</f>
        <v>0.10370370399999999</v>
      </c>
      <c r="G145" cm="1">
        <f t="array" ref="G145">_xlfn._xlws.FILTER($G$19:$G$24,$C$19:$C$24=$C145,"")</f>
        <v>8.8803089000000002E-2</v>
      </c>
      <c r="H145">
        <f t="shared" si="50"/>
        <v>134.10223780000001</v>
      </c>
      <c r="I145" cm="1">
        <f t="array" ref="I145">_xlfn._xlws.FILTER($I$4:$I$8,$C$4:$C$8=$A145,"")</f>
        <v>360</v>
      </c>
      <c r="J145">
        <f t="shared" si="44"/>
        <v>32.258710437058824</v>
      </c>
      <c r="K145">
        <f t="shared" si="45"/>
        <v>59.030263278235282</v>
      </c>
      <c r="L145" cm="1">
        <f t="array" ref="L145">_xlfn._xlws.FILTER($L$11:$L$16,$C$11:$C$16=$B145,"")</f>
        <v>68.52380952</v>
      </c>
      <c r="M145">
        <f t="shared" si="46"/>
        <v>53.750814631176468</v>
      </c>
      <c r="N145">
        <f t="shared" si="37"/>
        <v>0.6</v>
      </c>
      <c r="O145">
        <f t="shared" si="47"/>
        <v>7.4378234071869831E-2</v>
      </c>
      <c r="P145">
        <f t="shared" si="51"/>
        <v>231.38507814080222</v>
      </c>
      <c r="Q145" s="7">
        <f t="shared" si="48"/>
        <v>0.76318535644545815</v>
      </c>
      <c r="R145">
        <f t="shared" si="52"/>
        <v>1</v>
      </c>
      <c r="S145">
        <f t="shared" si="53"/>
        <v>0</v>
      </c>
      <c r="T145">
        <f t="shared" si="54"/>
        <v>1</v>
      </c>
      <c r="U145">
        <f t="shared" si="49"/>
        <v>1</v>
      </c>
      <c r="X145" s="13" cm="1">
        <f t="array" ref="X145">_xlfn._xlws.FILTER($H$4:$H$8,$C$4:$C$8=$A145,"")</f>
        <v>126.3706294</v>
      </c>
      <c r="Y145" s="13" cm="1">
        <f t="array" ref="Y145">_xlfn._xlws.FILTER($H$11:$H$16,$C$11:$C$16=$B145,"")</f>
        <v>141.83384620000001</v>
      </c>
      <c r="Z145" s="13">
        <f t="shared" si="55"/>
        <v>-216.98778434868385</v>
      </c>
      <c r="AA145" s="13">
        <f t="shared" si="56"/>
        <v>-0.93777777760000003</v>
      </c>
    </row>
    <row r="146" spans="1:27" x14ac:dyDescent="0.2">
      <c r="A146" s="27">
        <v>0.9</v>
      </c>
      <c r="B146" s="27">
        <v>0.3</v>
      </c>
      <c r="C146" s="27">
        <v>0.6</v>
      </c>
      <c r="D146" cm="1">
        <f t="array" ref="D146">_xlfn._xlws.FILTER($D$4:$D$8,$C$4:$C$8=A146,"")</f>
        <v>0.99166666699999995</v>
      </c>
      <c r="E146" cm="1">
        <f t="array" ref="E146">_xlfn._xlws.FILTER($E$19:$E$24,$C$19:$C$24=C146,"")</f>
        <v>0.70958083800000005</v>
      </c>
      <c r="F146" cm="1">
        <f t="array" ref="F146">_xlfn._xlws.FILTER($F$11:$F$16,$C$11:$C$16=$B146,"")</f>
        <v>0.10370370399999999</v>
      </c>
      <c r="G146" cm="1">
        <f t="array" ref="G146">_xlfn._xlws.FILTER($G$19:$G$24,$C$19:$C$24=$C146,"")</f>
        <v>0.94092827000000001</v>
      </c>
      <c r="H146">
        <f t="shared" si="50"/>
        <v>134.10223780000001</v>
      </c>
      <c r="I146" cm="1">
        <f t="array" ref="I146">_xlfn._xlws.FILTER($I$4:$I$8,$C$4:$C$8=$A146,"")</f>
        <v>360</v>
      </c>
      <c r="J146">
        <f t="shared" si="44"/>
        <v>32.258710437058824</v>
      </c>
      <c r="K146">
        <f t="shared" si="45"/>
        <v>59.030263278235282</v>
      </c>
      <c r="L146" cm="1">
        <f t="array" ref="L146">_xlfn._xlws.FILTER($L$11:$L$16,$C$11:$C$16=$B146,"")</f>
        <v>68.52380952</v>
      </c>
      <c r="M146">
        <f t="shared" si="46"/>
        <v>53.750814631176468</v>
      </c>
      <c r="N146">
        <f t="shared" si="37"/>
        <v>0.6</v>
      </c>
      <c r="O146">
        <f t="shared" si="47"/>
        <v>0.70603165708278681</v>
      </c>
      <c r="P146">
        <f t="shared" si="51"/>
        <v>226.69762676390036</v>
      </c>
      <c r="Q146" s="7">
        <f t="shared" si="48"/>
        <v>4.4324857428980166E-2</v>
      </c>
      <c r="R146">
        <f t="shared" si="52"/>
        <v>0</v>
      </c>
      <c r="S146">
        <f t="shared" si="53"/>
        <v>0</v>
      </c>
      <c r="T146">
        <f t="shared" si="54"/>
        <v>0</v>
      </c>
      <c r="U146">
        <f t="shared" si="49"/>
        <v>0</v>
      </c>
      <c r="X146" s="13" cm="1">
        <f t="array" ref="X146">_xlfn._xlws.FILTER($H$4:$H$8,$C$4:$C$8=$A146,"")</f>
        <v>126.3706294</v>
      </c>
      <c r="Y146" s="13" cm="1">
        <f t="array" ref="Y146">_xlfn._xlws.FILTER($H$11:$H$16,$C$11:$C$16=$B146,"")</f>
        <v>141.83384620000001</v>
      </c>
      <c r="Z146" s="13">
        <f t="shared" si="55"/>
        <v>-212.59199661384477</v>
      </c>
      <c r="AA146" s="13">
        <f t="shared" si="56"/>
        <v>-0.93777777760000003</v>
      </c>
    </row>
    <row r="147" spans="1:27" x14ac:dyDescent="0.2">
      <c r="A147" s="27">
        <v>0.9</v>
      </c>
      <c r="B147" s="27">
        <v>0.3</v>
      </c>
      <c r="C147" s="27">
        <v>0.7</v>
      </c>
      <c r="D147" cm="1">
        <f t="array" ref="D147">_xlfn._xlws.FILTER($D$4:$D$8,$C$4:$C$8=A147,"")</f>
        <v>0.99166666699999995</v>
      </c>
      <c r="E147" cm="1">
        <f t="array" ref="E147">_xlfn._xlws.FILTER($E$19:$E$24,$C$19:$C$24=C147,"")</f>
        <v>0.783870968</v>
      </c>
      <c r="F147" cm="1">
        <f t="array" ref="F147">_xlfn._xlws.FILTER($F$11:$F$16,$C$11:$C$16=$B147,"")</f>
        <v>0.10370370399999999</v>
      </c>
      <c r="G147" cm="1">
        <f t="array" ref="G147">_xlfn._xlws.FILTER($G$19:$G$24,$C$19:$C$24=$C147,"")</f>
        <v>0.92181069999999998</v>
      </c>
      <c r="H147">
        <f t="shared" si="50"/>
        <v>134.10223780000001</v>
      </c>
      <c r="I147" cm="1">
        <f t="array" ref="I147">_xlfn._xlws.FILTER($I$4:$I$8,$C$4:$C$8=$A147,"")</f>
        <v>360</v>
      </c>
      <c r="J147">
        <f t="shared" si="44"/>
        <v>32.258710437058824</v>
      </c>
      <c r="K147">
        <f t="shared" si="45"/>
        <v>59.030263278235282</v>
      </c>
      <c r="L147" cm="1">
        <f t="array" ref="L147">_xlfn._xlws.FILTER($L$11:$L$16,$C$11:$C$16=$B147,"")</f>
        <v>68.52380952</v>
      </c>
      <c r="M147">
        <f t="shared" si="46"/>
        <v>53.750814631176468</v>
      </c>
      <c r="N147">
        <f t="shared" si="37"/>
        <v>0.6</v>
      </c>
      <c r="O147">
        <f t="shared" si="47"/>
        <v>0.76410334910627886</v>
      </c>
      <c r="P147">
        <f t="shared" si="51"/>
        <v>230.92024624876387</v>
      </c>
      <c r="Q147" s="7">
        <f t="shared" si="48"/>
        <v>6.4812337277355955E-2</v>
      </c>
      <c r="R147">
        <f t="shared" si="52"/>
        <v>0</v>
      </c>
      <c r="S147">
        <f t="shared" si="53"/>
        <v>0</v>
      </c>
      <c r="T147">
        <f t="shared" si="54"/>
        <v>0</v>
      </c>
      <c r="U147">
        <f t="shared" si="49"/>
        <v>0</v>
      </c>
      <c r="X147" s="13" cm="1">
        <f t="array" ref="X147">_xlfn._xlws.FILTER($H$4:$H$8,$C$4:$C$8=$A147,"")</f>
        <v>126.3706294</v>
      </c>
      <c r="Y147" s="13" cm="1">
        <f t="array" ref="Y147">_xlfn._xlws.FILTER($H$11:$H$16,$C$11:$C$16=$B147,"")</f>
        <v>141.83384620000001</v>
      </c>
      <c r="Z147" s="13">
        <f t="shared" si="55"/>
        <v>-216.55187533001052</v>
      </c>
      <c r="AA147" s="13">
        <f t="shared" si="56"/>
        <v>-0.93777777760000003</v>
      </c>
    </row>
    <row r="148" spans="1:27" x14ac:dyDescent="0.2">
      <c r="A148" s="27">
        <v>0.9</v>
      </c>
      <c r="B148" s="27">
        <v>0.3</v>
      </c>
      <c r="C148" s="27">
        <v>0.8</v>
      </c>
      <c r="D148" cm="1">
        <f t="array" ref="D148">_xlfn._xlws.FILTER($D$4:$D$8,$C$4:$C$8=A148,"")</f>
        <v>0.99166666699999995</v>
      </c>
      <c r="E148" cm="1">
        <f t="array" ref="E148">_xlfn._xlws.FILTER($E$19:$E$24,$C$19:$C$24=C148,"")</f>
        <v>0.71028037399999999</v>
      </c>
      <c r="F148" cm="1">
        <f t="array" ref="F148">_xlfn._xlws.FILTER($F$11:$F$16,$C$11:$C$16=$B148,"")</f>
        <v>0.10370370399999999</v>
      </c>
      <c r="G148" cm="1">
        <f t="array" ref="G148">_xlfn._xlws.FILTER($G$19:$G$24,$C$19:$C$24=$C148,"")</f>
        <v>0.95614035100000005</v>
      </c>
      <c r="H148">
        <f t="shared" si="50"/>
        <v>134.10223780000001</v>
      </c>
      <c r="I148" cm="1">
        <f t="array" ref="I148">_xlfn._xlws.FILTER($I$4:$I$8,$C$4:$C$8=$A148,"")</f>
        <v>360</v>
      </c>
      <c r="J148">
        <f t="shared" si="44"/>
        <v>32.258710437058824</v>
      </c>
      <c r="K148">
        <f t="shared" si="45"/>
        <v>59.030263278235282</v>
      </c>
      <c r="L148" cm="1">
        <f t="array" ref="L148">_xlfn._xlws.FILTER($L$11:$L$16,$C$11:$C$16=$B148,"")</f>
        <v>68.52380952</v>
      </c>
      <c r="M148">
        <f t="shared" si="46"/>
        <v>53.750814631176468</v>
      </c>
      <c r="N148">
        <f t="shared" si="37"/>
        <v>0.6</v>
      </c>
      <c r="O148">
        <f t="shared" si="47"/>
        <v>0.71815343112221719</v>
      </c>
      <c r="P148">
        <f t="shared" si="51"/>
        <v>226.737388093487</v>
      </c>
      <c r="Q148" s="7">
        <f t="shared" si="48"/>
        <v>3.2942817844914984E-2</v>
      </c>
      <c r="R148">
        <f t="shared" si="52"/>
        <v>0</v>
      </c>
      <c r="S148">
        <f t="shared" si="53"/>
        <v>0</v>
      </c>
      <c r="T148">
        <f t="shared" si="54"/>
        <v>0</v>
      </c>
      <c r="U148">
        <f t="shared" si="49"/>
        <v>0</v>
      </c>
      <c r="X148" s="13" cm="1">
        <f t="array" ref="X148">_xlfn._xlws.FILTER($H$4:$H$8,$C$4:$C$8=$A148,"")</f>
        <v>126.3706294</v>
      </c>
      <c r="Y148" s="13" cm="1">
        <f t="array" ref="Y148">_xlfn._xlws.FILTER($H$11:$H$16,$C$11:$C$16=$B148,"")</f>
        <v>141.83384620000001</v>
      </c>
      <c r="Z148" s="13">
        <f t="shared" si="55"/>
        <v>-212.62928390513895</v>
      </c>
      <c r="AA148" s="13">
        <f t="shared" si="56"/>
        <v>-0.93777777760000003</v>
      </c>
    </row>
    <row r="149" spans="1:27" x14ac:dyDescent="0.2">
      <c r="A149" s="27">
        <v>0.9</v>
      </c>
      <c r="B149" s="27">
        <v>0.3</v>
      </c>
      <c r="C149" s="27">
        <v>0.9</v>
      </c>
      <c r="D149" cm="1">
        <f t="array" ref="D149">_xlfn._xlws.FILTER($D$4:$D$8,$C$4:$C$8=A149,"")</f>
        <v>0.99166666699999995</v>
      </c>
      <c r="E149" cm="1">
        <f t="array" ref="E149">_xlfn._xlws.FILTER($E$19:$E$24,$C$19:$C$24=C149,"")</f>
        <v>0.56271186399999995</v>
      </c>
      <c r="F149" cm="1">
        <f t="array" ref="F149">_xlfn._xlws.FILTER($F$11:$F$16,$C$11:$C$16=$B149,"")</f>
        <v>0.10370370399999999</v>
      </c>
      <c r="G149" cm="1">
        <f t="array" ref="G149">_xlfn._xlws.FILTER($G$19:$G$24,$C$19:$C$24=$C149,"")</f>
        <v>0.93975903599999999</v>
      </c>
      <c r="H149">
        <f t="shared" si="50"/>
        <v>134.10223780000001</v>
      </c>
      <c r="I149" cm="1">
        <f t="array" ref="I149">_xlfn._xlws.FILTER($I$4:$I$8,$C$4:$C$8=$A149,"")</f>
        <v>360</v>
      </c>
      <c r="J149">
        <f t="shared" si="44"/>
        <v>32.258710437058824</v>
      </c>
      <c r="K149">
        <f t="shared" si="45"/>
        <v>59.030263278235282</v>
      </c>
      <c r="L149" cm="1">
        <f t="array" ref="L149">_xlfn._xlws.FILTER($L$11:$L$16,$C$11:$C$16=$B149,"")</f>
        <v>68.52380952</v>
      </c>
      <c r="M149">
        <f t="shared" si="46"/>
        <v>53.750814631176468</v>
      </c>
      <c r="N149">
        <f t="shared" si="37"/>
        <v>0.6</v>
      </c>
      <c r="O149">
        <f t="shared" si="47"/>
        <v>0.55920154209625716</v>
      </c>
      <c r="P149">
        <f t="shared" si="51"/>
        <v>218.3496565647055</v>
      </c>
      <c r="Q149" s="7">
        <f t="shared" si="48"/>
        <v>3.584625279002384E-2</v>
      </c>
      <c r="R149">
        <f t="shared" si="52"/>
        <v>0</v>
      </c>
      <c r="S149">
        <f t="shared" si="53"/>
        <v>0</v>
      </c>
      <c r="T149">
        <f t="shared" si="54"/>
        <v>0</v>
      </c>
      <c r="U149">
        <f t="shared" si="49"/>
        <v>0</v>
      </c>
      <c r="X149" s="13" cm="1">
        <f t="array" ref="X149">_xlfn._xlws.FILTER($H$4:$H$8,$C$4:$C$8=$A149,"")</f>
        <v>126.3706294</v>
      </c>
      <c r="Y149" s="13" cm="1">
        <f t="array" ref="Y149">_xlfn._xlws.FILTER($H$11:$H$16,$C$11:$C$16=$B149,"")</f>
        <v>141.83384620000001</v>
      </c>
      <c r="Z149" s="13">
        <f t="shared" si="55"/>
        <v>-204.76345567297278</v>
      </c>
      <c r="AA149" s="13">
        <f t="shared" si="56"/>
        <v>-0.93777777760000003</v>
      </c>
    </row>
    <row r="150" spans="1:27" x14ac:dyDescent="0.2">
      <c r="A150" s="27">
        <v>0.9</v>
      </c>
      <c r="B150" s="27">
        <v>0.3</v>
      </c>
      <c r="C150" s="28">
        <v>1</v>
      </c>
      <c r="D150" cm="1">
        <f t="array" ref="D150">_xlfn._xlws.FILTER($D$4:$D$8,$C$4:$C$8=A150,"")</f>
        <v>0.99166666699999995</v>
      </c>
      <c r="E150" cm="1">
        <f t="array" ref="E150">_xlfn._xlws.FILTER($E$19:$E$24,$C$19:$C$24=C150,"")</f>
        <v>0.41896024500000001</v>
      </c>
      <c r="F150" cm="1">
        <f t="array" ref="F150">_xlfn._xlws.FILTER($F$11:$F$16,$C$11:$C$16=$B150,"")</f>
        <v>0.10370370399999999</v>
      </c>
      <c r="G150" cm="1">
        <f t="array" ref="G150">_xlfn._xlws.FILTER($G$19:$G$24,$C$19:$C$24=$C150,"")</f>
        <v>0.97080292000000001</v>
      </c>
      <c r="H150">
        <f t="shared" si="50"/>
        <v>134.10223780000001</v>
      </c>
      <c r="I150" cm="1">
        <f t="array" ref="I150">_xlfn._xlws.FILTER($I$4:$I$8,$C$4:$C$8=$A150,"")</f>
        <v>360</v>
      </c>
      <c r="J150">
        <f t="shared" si="44"/>
        <v>32.258710437058824</v>
      </c>
      <c r="K150">
        <f t="shared" si="45"/>
        <v>59.030263278235282</v>
      </c>
      <c r="L150" cm="1">
        <f t="array" ref="L150">_xlfn._xlws.FILTER($L$11:$L$16,$C$11:$C$16=$B150,"")</f>
        <v>68.52380952</v>
      </c>
      <c r="M150">
        <f t="shared" si="46"/>
        <v>53.750814631176468</v>
      </c>
      <c r="N150">
        <f t="shared" si="37"/>
        <v>0.6</v>
      </c>
      <c r="O150">
        <f t="shared" si="47"/>
        <v>0.43010022246526525</v>
      </c>
      <c r="P150">
        <f t="shared" si="51"/>
        <v>210.17887550172881</v>
      </c>
      <c r="Q150" s="7">
        <f t="shared" si="48"/>
        <v>1.2935344903305545E-2</v>
      </c>
      <c r="R150">
        <f t="shared" si="52"/>
        <v>1</v>
      </c>
      <c r="S150">
        <f t="shared" si="53"/>
        <v>0</v>
      </c>
      <c r="T150">
        <f t="shared" si="54"/>
        <v>0</v>
      </c>
      <c r="U150">
        <f t="shared" si="49"/>
        <v>1</v>
      </c>
      <c r="X150" s="13" cm="1">
        <f t="array" ref="X150">_xlfn._xlws.FILTER($H$4:$H$8,$C$4:$C$8=$A150,"")</f>
        <v>126.3706294</v>
      </c>
      <c r="Y150" s="13" cm="1">
        <f t="array" ref="Y150">_xlfn._xlws.FILTER($H$11:$H$16,$C$11:$C$16=$B150,"")</f>
        <v>141.83384620000001</v>
      </c>
      <c r="Z150" s="13">
        <f t="shared" si="55"/>
        <v>-197.10107876647834</v>
      </c>
      <c r="AA150" s="13">
        <f t="shared" si="56"/>
        <v>-0.93777777760000003</v>
      </c>
    </row>
    <row r="151" spans="1:27" x14ac:dyDescent="0.2">
      <c r="A151" s="27">
        <v>0.9</v>
      </c>
      <c r="B151" s="27">
        <v>0.35</v>
      </c>
      <c r="C151" s="26">
        <v>0.5</v>
      </c>
      <c r="D151" cm="1">
        <f t="array" ref="D151">_xlfn._xlws.FILTER($D$4:$D$8,$C$4:$C$8=A151,"")</f>
        <v>0.99166666699999995</v>
      </c>
      <c r="E151" cm="1">
        <f t="array" ref="E151">_xlfn._xlws.FILTER($E$19:$E$24,$C$19:$C$24=C151,"")</f>
        <v>0.79204892999999998</v>
      </c>
      <c r="F151" cm="1">
        <f t="array" ref="F151">_xlfn._xlws.FILTER($F$11:$F$16,$C$11:$C$16=$B151,"")</f>
        <v>0.122715405</v>
      </c>
      <c r="G151" cm="1">
        <f t="array" ref="G151">_xlfn._xlws.FILTER($G$19:$G$24,$C$19:$C$24=$C151,"")</f>
        <v>8.8803089000000002E-2</v>
      </c>
      <c r="H151">
        <f t="shared" si="50"/>
        <v>128.95072565000001</v>
      </c>
      <c r="I151" cm="1">
        <f t="array" ref="I151">_xlfn._xlws.FILTER($I$4:$I$8,$C$4:$C$8=$A151,"")</f>
        <v>360</v>
      </c>
      <c r="J151">
        <f t="shared" si="44"/>
        <v>32.258710437058824</v>
      </c>
      <c r="K151">
        <f t="shared" si="45"/>
        <v>59.030263278235282</v>
      </c>
      <c r="L151" cm="1">
        <f t="array" ref="L151">_xlfn._xlws.FILTER($L$11:$L$16,$C$11:$C$16=$B151,"")</f>
        <v>63.93617021</v>
      </c>
      <c r="M151">
        <f t="shared" si="46"/>
        <v>53.750814631176468</v>
      </c>
      <c r="N151">
        <f t="shared" si="37"/>
        <v>0.6</v>
      </c>
      <c r="O151">
        <f t="shared" si="47"/>
        <v>7.5294102844538177E-2</v>
      </c>
      <c r="P151">
        <f t="shared" si="51"/>
        <v>229.70271817363189</v>
      </c>
      <c r="Q151" s="7">
        <f t="shared" si="48"/>
        <v>0.77258296643779478</v>
      </c>
      <c r="R151">
        <f t="shared" si="52"/>
        <v>1</v>
      </c>
      <c r="S151">
        <f t="shared" si="53"/>
        <v>0</v>
      </c>
      <c r="T151">
        <f t="shared" si="54"/>
        <v>1</v>
      </c>
      <c r="U151">
        <f t="shared" si="49"/>
        <v>1</v>
      </c>
      <c r="X151" s="13" cm="1">
        <f t="array" ref="X151">_xlfn._xlws.FILTER($H$4:$H$8,$C$4:$C$8=$A151,"")</f>
        <v>126.3706294</v>
      </c>
      <c r="Y151" s="13" cm="1">
        <f t="array" ref="Y151">_xlfn._xlws.FILTER($H$11:$H$16,$C$11:$C$16=$B151,"")</f>
        <v>131.53082190000001</v>
      </c>
      <c r="Z151" s="13">
        <f t="shared" si="55"/>
        <v>-212.78988091946505</v>
      </c>
      <c r="AA151" s="13">
        <f t="shared" si="56"/>
        <v>-0.92637075700000004</v>
      </c>
    </row>
    <row r="152" spans="1:27" x14ac:dyDescent="0.2">
      <c r="A152" s="27">
        <v>0.9</v>
      </c>
      <c r="B152" s="27">
        <v>0.35</v>
      </c>
      <c r="C152" s="27">
        <v>0.6</v>
      </c>
      <c r="D152" cm="1">
        <f t="array" ref="D152">_xlfn._xlws.FILTER($D$4:$D$8,$C$4:$C$8=A152,"")</f>
        <v>0.99166666699999995</v>
      </c>
      <c r="E152" cm="1">
        <f t="array" ref="E152">_xlfn._xlws.FILTER($E$19:$E$24,$C$19:$C$24=C152,"")</f>
        <v>0.70958083800000005</v>
      </c>
      <c r="F152" cm="1">
        <f t="array" ref="F152">_xlfn._xlws.FILTER($F$11:$F$16,$C$11:$C$16=$B152,"")</f>
        <v>0.122715405</v>
      </c>
      <c r="G152" cm="1">
        <f t="array" ref="G152">_xlfn._xlws.FILTER($G$19:$G$24,$C$19:$C$24=$C152,"")</f>
        <v>0.94092827000000001</v>
      </c>
      <c r="H152">
        <f t="shared" si="50"/>
        <v>128.95072565000001</v>
      </c>
      <c r="I152" cm="1">
        <f t="array" ref="I152">_xlfn._xlws.FILTER($I$4:$I$8,$C$4:$C$8=$A152,"")</f>
        <v>360</v>
      </c>
      <c r="J152">
        <f t="shared" si="44"/>
        <v>32.258710437058824</v>
      </c>
      <c r="K152">
        <f t="shared" si="45"/>
        <v>59.030263278235282</v>
      </c>
      <c r="L152" cm="1">
        <f t="array" ref="L152">_xlfn._xlws.FILTER($L$11:$L$16,$C$11:$C$16=$B152,"")</f>
        <v>63.93617021</v>
      </c>
      <c r="M152">
        <f t="shared" si="46"/>
        <v>53.750814631176468</v>
      </c>
      <c r="N152">
        <f t="shared" si="37"/>
        <v>0.6</v>
      </c>
      <c r="O152">
        <f t="shared" si="47"/>
        <v>0.71472549547928044</v>
      </c>
      <c r="P152">
        <f t="shared" si="51"/>
        <v>224.95754708352263</v>
      </c>
      <c r="Q152" s="7">
        <f t="shared" si="48"/>
        <v>4.4870658943075716E-2</v>
      </c>
      <c r="R152">
        <f t="shared" si="52"/>
        <v>0</v>
      </c>
      <c r="S152">
        <f t="shared" si="53"/>
        <v>0</v>
      </c>
      <c r="T152">
        <f t="shared" si="54"/>
        <v>0</v>
      </c>
      <c r="U152">
        <f t="shared" si="49"/>
        <v>0</v>
      </c>
      <c r="X152" s="13" cm="1">
        <f t="array" ref="X152">_xlfn._xlws.FILTER($H$4:$H$8,$C$4:$C$8=$A152,"")</f>
        <v>126.3706294</v>
      </c>
      <c r="Y152" s="13" cm="1">
        <f t="array" ref="Y152">_xlfn._xlws.FILTER($H$11:$H$16,$C$11:$C$16=$B152,"")</f>
        <v>131.53082190000001</v>
      </c>
      <c r="Z152" s="13">
        <f t="shared" si="55"/>
        <v>-208.394093184626</v>
      </c>
      <c r="AA152" s="13">
        <f t="shared" si="56"/>
        <v>-0.92637075700000004</v>
      </c>
    </row>
    <row r="153" spans="1:27" x14ac:dyDescent="0.2">
      <c r="A153" s="27">
        <v>0.9</v>
      </c>
      <c r="B153" s="27">
        <v>0.35</v>
      </c>
      <c r="C153" s="27">
        <v>0.7</v>
      </c>
      <c r="D153" cm="1">
        <f t="array" ref="D153">_xlfn._xlws.FILTER($D$4:$D$8,$C$4:$C$8=A153,"")</f>
        <v>0.99166666699999995</v>
      </c>
      <c r="E153" cm="1">
        <f t="array" ref="E153">_xlfn._xlws.FILTER($E$19:$E$24,$C$19:$C$24=C153,"")</f>
        <v>0.783870968</v>
      </c>
      <c r="F153" cm="1">
        <f t="array" ref="F153">_xlfn._xlws.FILTER($F$11:$F$16,$C$11:$C$16=$B153,"")</f>
        <v>0.122715405</v>
      </c>
      <c r="G153" cm="1">
        <f t="array" ref="G153">_xlfn._xlws.FILTER($G$19:$G$24,$C$19:$C$24=$C153,"")</f>
        <v>0.92181069999999998</v>
      </c>
      <c r="H153">
        <f t="shared" si="50"/>
        <v>128.95072565000001</v>
      </c>
      <c r="I153" cm="1">
        <f t="array" ref="I153">_xlfn._xlws.FILTER($I$4:$I$8,$C$4:$C$8=$A153,"")</f>
        <v>360</v>
      </c>
      <c r="J153">
        <f t="shared" si="44"/>
        <v>32.258710437058824</v>
      </c>
      <c r="K153">
        <f t="shared" si="45"/>
        <v>59.030263278235282</v>
      </c>
      <c r="L153" cm="1">
        <f t="array" ref="L153">_xlfn._xlws.FILTER($L$11:$L$16,$C$11:$C$16=$B153,"")</f>
        <v>63.93617021</v>
      </c>
      <c r="M153">
        <f t="shared" si="46"/>
        <v>53.750814631176468</v>
      </c>
      <c r="N153">
        <f t="shared" si="37"/>
        <v>0.6</v>
      </c>
      <c r="O153">
        <f t="shared" si="47"/>
        <v>0.77351226295413289</v>
      </c>
      <c r="P153">
        <f t="shared" si="51"/>
        <v>229.2321624966749</v>
      </c>
      <c r="Q153" s="7">
        <f t="shared" si="48"/>
        <v>6.5610414786679727E-2</v>
      </c>
      <c r="R153">
        <f t="shared" si="52"/>
        <v>0</v>
      </c>
      <c r="S153">
        <f t="shared" si="53"/>
        <v>0</v>
      </c>
      <c r="T153">
        <f t="shared" si="54"/>
        <v>0</v>
      </c>
      <c r="U153">
        <f t="shared" si="49"/>
        <v>0</v>
      </c>
      <c r="X153" s="13" cm="1">
        <f t="array" ref="X153">_xlfn._xlws.FILTER($H$4:$H$8,$C$4:$C$8=$A153,"")</f>
        <v>126.3706294</v>
      </c>
      <c r="Y153" s="13" cm="1">
        <f t="array" ref="Y153">_xlfn._xlws.FILTER($H$11:$H$16,$C$11:$C$16=$B153,"")</f>
        <v>131.53082190000001</v>
      </c>
      <c r="Z153" s="13">
        <f t="shared" si="55"/>
        <v>-212.35397190079175</v>
      </c>
      <c r="AA153" s="13">
        <f t="shared" si="56"/>
        <v>-0.92637075700000004</v>
      </c>
    </row>
    <row r="154" spans="1:27" x14ac:dyDescent="0.2">
      <c r="A154" s="27">
        <v>0.9</v>
      </c>
      <c r="B154" s="27">
        <v>0.35</v>
      </c>
      <c r="C154" s="27">
        <v>0.8</v>
      </c>
      <c r="D154" cm="1">
        <f t="array" ref="D154">_xlfn._xlws.FILTER($D$4:$D$8,$C$4:$C$8=A154,"")</f>
        <v>0.99166666699999995</v>
      </c>
      <c r="E154" cm="1">
        <f t="array" ref="E154">_xlfn._xlws.FILTER($E$19:$E$24,$C$19:$C$24=C154,"")</f>
        <v>0.71028037399999999</v>
      </c>
      <c r="F154" cm="1">
        <f t="array" ref="F154">_xlfn._xlws.FILTER($F$11:$F$16,$C$11:$C$16=$B154,"")</f>
        <v>0.122715405</v>
      </c>
      <c r="G154" cm="1">
        <f t="array" ref="G154">_xlfn._xlws.FILTER($G$19:$G$24,$C$19:$C$24=$C154,"")</f>
        <v>0.95614035100000005</v>
      </c>
      <c r="H154">
        <f t="shared" si="50"/>
        <v>128.95072565000001</v>
      </c>
      <c r="I154" cm="1">
        <f t="array" ref="I154">_xlfn._xlws.FILTER($I$4:$I$8,$C$4:$C$8=$A154,"")</f>
        <v>360</v>
      </c>
      <c r="J154">
        <f t="shared" si="44"/>
        <v>32.258710437058824</v>
      </c>
      <c r="K154">
        <f t="shared" si="45"/>
        <v>59.030263278235282</v>
      </c>
      <c r="L154" cm="1">
        <f t="array" ref="L154">_xlfn._xlws.FILTER($L$11:$L$16,$C$11:$C$16=$B154,"")</f>
        <v>63.93617021</v>
      </c>
      <c r="M154">
        <f t="shared" si="46"/>
        <v>53.750814631176468</v>
      </c>
      <c r="N154">
        <f t="shared" si="37"/>
        <v>0.6</v>
      </c>
      <c r="O154">
        <f t="shared" si="47"/>
        <v>0.7269965330021827</v>
      </c>
      <c r="P154">
        <f t="shared" si="51"/>
        <v>224.99779802086323</v>
      </c>
      <c r="Q154" s="7">
        <f t="shared" si="48"/>
        <v>3.3348464718954848E-2</v>
      </c>
      <c r="R154">
        <f t="shared" si="52"/>
        <v>0</v>
      </c>
      <c r="S154">
        <f t="shared" si="53"/>
        <v>0</v>
      </c>
      <c r="T154">
        <f t="shared" si="54"/>
        <v>0</v>
      </c>
      <c r="U154">
        <f t="shared" si="49"/>
        <v>0</v>
      </c>
      <c r="X154" s="13" cm="1">
        <f t="array" ref="X154">_xlfn._xlws.FILTER($H$4:$H$8,$C$4:$C$8=$A154,"")</f>
        <v>126.3706294</v>
      </c>
      <c r="Y154" s="13" cm="1">
        <f t="array" ref="Y154">_xlfn._xlws.FILTER($H$11:$H$16,$C$11:$C$16=$B154,"")</f>
        <v>131.53082190000001</v>
      </c>
      <c r="Z154" s="13">
        <f t="shared" si="55"/>
        <v>-208.43138047592018</v>
      </c>
      <c r="AA154" s="13">
        <f t="shared" si="56"/>
        <v>-0.92637075700000004</v>
      </c>
    </row>
    <row r="155" spans="1:27" x14ac:dyDescent="0.2">
      <c r="A155" s="27">
        <v>0.9</v>
      </c>
      <c r="B155" s="27">
        <v>0.35</v>
      </c>
      <c r="C155" s="27">
        <v>0.9</v>
      </c>
      <c r="D155" cm="1">
        <f t="array" ref="D155">_xlfn._xlws.FILTER($D$4:$D$8,$C$4:$C$8=A155,"")</f>
        <v>0.99166666699999995</v>
      </c>
      <c r="E155" cm="1">
        <f t="array" ref="E155">_xlfn._xlws.FILTER($E$19:$E$24,$C$19:$C$24=C155,"")</f>
        <v>0.56271186399999995</v>
      </c>
      <c r="F155" cm="1">
        <f t="array" ref="F155">_xlfn._xlws.FILTER($F$11:$F$16,$C$11:$C$16=$B155,"")</f>
        <v>0.122715405</v>
      </c>
      <c r="G155" cm="1">
        <f t="array" ref="G155">_xlfn._xlws.FILTER($G$19:$G$24,$C$19:$C$24=$C155,"")</f>
        <v>0.93975903599999999</v>
      </c>
      <c r="H155">
        <f t="shared" si="50"/>
        <v>128.95072565000001</v>
      </c>
      <c r="I155" cm="1">
        <f t="array" ref="I155">_xlfn._xlws.FILTER($I$4:$I$8,$C$4:$C$8=$A155,"")</f>
        <v>360</v>
      </c>
      <c r="J155">
        <f t="shared" si="44"/>
        <v>32.258710437058824</v>
      </c>
      <c r="K155">
        <f t="shared" si="45"/>
        <v>59.030263278235282</v>
      </c>
      <c r="L155" cm="1">
        <f t="array" ref="L155">_xlfn._xlws.FILTER($L$11:$L$16,$C$11:$C$16=$B155,"")</f>
        <v>63.93617021</v>
      </c>
      <c r="M155">
        <f t="shared" si="46"/>
        <v>53.750814631176468</v>
      </c>
      <c r="N155">
        <f t="shared" si="37"/>
        <v>0.6</v>
      </c>
      <c r="O155">
        <f t="shared" si="47"/>
        <v>0.56608736341784249</v>
      </c>
      <c r="P155">
        <f t="shared" si="51"/>
        <v>216.50678276295594</v>
      </c>
      <c r="Q155" s="7">
        <f t="shared" si="48"/>
        <v>3.6287651593816833E-2</v>
      </c>
      <c r="R155">
        <f t="shared" si="52"/>
        <v>0</v>
      </c>
      <c r="S155">
        <f t="shared" si="53"/>
        <v>0</v>
      </c>
      <c r="T155">
        <f t="shared" si="54"/>
        <v>0</v>
      </c>
      <c r="U155">
        <f t="shared" si="49"/>
        <v>0</v>
      </c>
      <c r="X155" s="13" cm="1">
        <f t="array" ref="X155">_xlfn._xlws.FILTER($H$4:$H$8,$C$4:$C$8=$A155,"")</f>
        <v>126.3706294</v>
      </c>
      <c r="Y155" s="13" cm="1">
        <f t="array" ref="Y155">_xlfn._xlws.FILTER($H$11:$H$16,$C$11:$C$16=$B155,"")</f>
        <v>131.53082190000001</v>
      </c>
      <c r="Z155" s="13">
        <f t="shared" si="55"/>
        <v>-200.56555224375404</v>
      </c>
      <c r="AA155" s="13">
        <f t="shared" si="56"/>
        <v>-0.92637075700000004</v>
      </c>
    </row>
    <row r="156" spans="1:27" x14ac:dyDescent="0.2">
      <c r="A156" s="27">
        <v>0.9</v>
      </c>
      <c r="B156" s="27">
        <v>0.35</v>
      </c>
      <c r="C156" s="28">
        <v>1</v>
      </c>
      <c r="D156" cm="1">
        <f t="array" ref="D156">_xlfn._xlws.FILTER($D$4:$D$8,$C$4:$C$8=A156,"")</f>
        <v>0.99166666699999995</v>
      </c>
      <c r="E156" cm="1">
        <f t="array" ref="E156">_xlfn._xlws.FILTER($E$19:$E$24,$C$19:$C$24=C156,"")</f>
        <v>0.41896024500000001</v>
      </c>
      <c r="F156" cm="1">
        <f t="array" ref="F156">_xlfn._xlws.FILTER($F$11:$F$16,$C$11:$C$16=$B156,"")</f>
        <v>0.122715405</v>
      </c>
      <c r="G156" cm="1">
        <f t="array" ref="G156">_xlfn._xlws.FILTER($G$19:$G$24,$C$19:$C$24=$C156,"")</f>
        <v>0.97080292000000001</v>
      </c>
      <c r="H156">
        <f t="shared" si="50"/>
        <v>128.95072565000001</v>
      </c>
      <c r="I156" cm="1">
        <f t="array" ref="I156">_xlfn._xlws.FILTER($I$4:$I$8,$C$4:$C$8=$A156,"")</f>
        <v>360</v>
      </c>
      <c r="J156">
        <f t="shared" si="44"/>
        <v>32.258710437058824</v>
      </c>
      <c r="K156">
        <f t="shared" si="45"/>
        <v>59.030263278235282</v>
      </c>
      <c r="L156" cm="1">
        <f t="array" ref="L156">_xlfn._xlws.FILTER($L$11:$L$16,$C$11:$C$16=$B156,"")</f>
        <v>63.93617021</v>
      </c>
      <c r="M156">
        <f t="shared" si="46"/>
        <v>53.750814631176468</v>
      </c>
      <c r="N156">
        <f t="shared" si="37"/>
        <v>0.6</v>
      </c>
      <c r="O156">
        <f t="shared" si="47"/>
        <v>0.43539633318621912</v>
      </c>
      <c r="P156">
        <f t="shared" si="51"/>
        <v>208.23538942654639</v>
      </c>
      <c r="Q156" s="7">
        <f t="shared" si="48"/>
        <v>1.3094626427107046E-2</v>
      </c>
      <c r="R156">
        <f t="shared" si="52"/>
        <v>1</v>
      </c>
      <c r="S156">
        <f t="shared" si="53"/>
        <v>0</v>
      </c>
      <c r="T156">
        <f t="shared" si="54"/>
        <v>0</v>
      </c>
      <c r="U156">
        <f t="shared" si="49"/>
        <v>1</v>
      </c>
      <c r="X156" s="13" cm="1">
        <f t="array" ref="X156">_xlfn._xlws.FILTER($H$4:$H$8,$C$4:$C$8=$A156,"")</f>
        <v>126.3706294</v>
      </c>
      <c r="Y156" s="13" cm="1">
        <f t="array" ref="Y156">_xlfn._xlws.FILTER($H$11:$H$16,$C$11:$C$16=$B156,"")</f>
        <v>131.53082190000001</v>
      </c>
      <c r="Z156" s="13">
        <f t="shared" si="55"/>
        <v>-192.9031753372596</v>
      </c>
      <c r="AA156" s="13">
        <f t="shared" si="56"/>
        <v>-0.92637075700000004</v>
      </c>
    </row>
    <row r="157" spans="1:27" x14ac:dyDescent="0.2">
      <c r="A157" s="27">
        <v>0.9</v>
      </c>
      <c r="B157" s="27">
        <v>0.4</v>
      </c>
      <c r="C157" s="26">
        <v>0.5</v>
      </c>
      <c r="D157" cm="1">
        <f t="array" ref="D157">_xlfn._xlws.FILTER($D$4:$D$8,$C$4:$C$8=A157,"")</f>
        <v>0.99166666699999995</v>
      </c>
      <c r="E157" cm="1">
        <f t="array" ref="E157">_xlfn._xlws.FILTER($E$19:$E$24,$C$19:$C$24=C157,"")</f>
        <v>0.79204892999999998</v>
      </c>
      <c r="F157" cm="1">
        <f t="array" ref="F157">_xlfn._xlws.FILTER($F$11:$F$16,$C$11:$C$16=$B157,"")</f>
        <v>4.1198501999999998E-2</v>
      </c>
      <c r="G157" cm="1">
        <f t="array" ref="G157">_xlfn._xlws.FILTER($G$19:$G$24,$C$19:$C$24=$C157,"")</f>
        <v>8.8803089000000002E-2</v>
      </c>
      <c r="H157">
        <f t="shared" si="50"/>
        <v>123.0333323</v>
      </c>
      <c r="I157" cm="1">
        <f t="array" ref="I157">_xlfn._xlws.FILTER($I$4:$I$8,$C$4:$C$8=$A157,"")</f>
        <v>360</v>
      </c>
      <c r="J157">
        <f t="shared" si="44"/>
        <v>32.258710437058824</v>
      </c>
      <c r="K157">
        <f t="shared" si="45"/>
        <v>59.030263278235282</v>
      </c>
      <c r="L157" cm="1">
        <f t="array" ref="L157">_xlfn._xlws.FILTER($L$11:$L$16,$C$11:$C$16=$B157,"")</f>
        <v>39.727272730000003</v>
      </c>
      <c r="M157">
        <f t="shared" si="46"/>
        <v>53.750814631176468</v>
      </c>
      <c r="N157">
        <f t="shared" si="37"/>
        <v>0.6</v>
      </c>
      <c r="O157">
        <f t="shared" si="47"/>
        <v>7.1518118662584729E-2</v>
      </c>
      <c r="P157">
        <f t="shared" si="51"/>
        <v>206.30966810862051</v>
      </c>
      <c r="Q157" s="7">
        <f t="shared" si="48"/>
        <v>0.7338380853607317</v>
      </c>
      <c r="R157">
        <f t="shared" si="52"/>
        <v>1</v>
      </c>
      <c r="S157">
        <f t="shared" si="53"/>
        <v>0</v>
      </c>
      <c r="T157">
        <f t="shared" si="54"/>
        <v>1</v>
      </c>
      <c r="U157">
        <f t="shared" si="49"/>
        <v>1</v>
      </c>
      <c r="X157" s="13" cm="1">
        <f t="array" ref="X157">_xlfn._xlws.FILTER($H$4:$H$8,$C$4:$C$8=$A157,"")</f>
        <v>126.3706294</v>
      </c>
      <c r="Y157" s="13" cm="1">
        <f t="array" ref="Y157">_xlfn._xlws.FILTER($H$11:$H$16,$C$11:$C$16=$B157,"")</f>
        <v>119.6960352</v>
      </c>
      <c r="Z157" s="13">
        <f t="shared" si="55"/>
        <v>-201.20987854410512</v>
      </c>
      <c r="AA157" s="13">
        <f t="shared" si="56"/>
        <v>-0.97528089880000002</v>
      </c>
    </row>
    <row r="158" spans="1:27" x14ac:dyDescent="0.2">
      <c r="A158" s="27">
        <v>0.9</v>
      </c>
      <c r="B158" s="27">
        <v>0.4</v>
      </c>
      <c r="C158" s="27">
        <v>0.6</v>
      </c>
      <c r="D158" cm="1">
        <f t="array" ref="D158">_xlfn._xlws.FILTER($D$4:$D$8,$C$4:$C$8=A158,"")</f>
        <v>0.99166666699999995</v>
      </c>
      <c r="E158" cm="1">
        <f t="array" ref="E158">_xlfn._xlws.FILTER($E$19:$E$24,$C$19:$C$24=C158,"")</f>
        <v>0.70958083800000005</v>
      </c>
      <c r="F158" cm="1">
        <f t="array" ref="F158">_xlfn._xlws.FILTER($F$11:$F$16,$C$11:$C$16=$B158,"")</f>
        <v>4.1198501999999998E-2</v>
      </c>
      <c r="G158" cm="1">
        <f t="array" ref="G158">_xlfn._xlws.FILTER($G$19:$G$24,$C$19:$C$24=$C158,"")</f>
        <v>0.94092827000000001</v>
      </c>
      <c r="H158">
        <f t="shared" si="50"/>
        <v>123.0333323</v>
      </c>
      <c r="I158" cm="1">
        <f t="array" ref="I158">_xlfn._xlws.FILTER($I$4:$I$8,$C$4:$C$8=$A158,"")</f>
        <v>360</v>
      </c>
      <c r="J158">
        <f t="shared" si="44"/>
        <v>32.258710437058824</v>
      </c>
      <c r="K158">
        <f t="shared" si="45"/>
        <v>59.030263278235282</v>
      </c>
      <c r="L158" cm="1">
        <f t="array" ref="L158">_xlfn._xlws.FILTER($L$11:$L$16,$C$11:$C$16=$B158,"")</f>
        <v>39.727272730000003</v>
      </c>
      <c r="M158">
        <f t="shared" si="46"/>
        <v>53.750814631176468</v>
      </c>
      <c r="N158">
        <f t="shared" si="37"/>
        <v>0.6</v>
      </c>
      <c r="O158">
        <f t="shared" si="47"/>
        <v>0.67888215498632209</v>
      </c>
      <c r="P158">
        <f t="shared" si="51"/>
        <v>201.8024663985822</v>
      </c>
      <c r="Q158" s="7">
        <f t="shared" si="48"/>
        <v>4.2620404381271446E-2</v>
      </c>
      <c r="R158">
        <f t="shared" si="52"/>
        <v>0</v>
      </c>
      <c r="S158">
        <f t="shared" si="53"/>
        <v>0</v>
      </c>
      <c r="T158">
        <f t="shared" si="54"/>
        <v>0</v>
      </c>
      <c r="U158">
        <f t="shared" si="49"/>
        <v>0</v>
      </c>
      <c r="X158" s="13" cm="1">
        <f t="array" ref="X158">_xlfn._xlws.FILTER($H$4:$H$8,$C$4:$C$8=$A158,"")</f>
        <v>126.3706294</v>
      </c>
      <c r="Y158" s="13" cm="1">
        <f t="array" ref="Y158">_xlfn._xlws.FILTER($H$11:$H$16,$C$11:$C$16=$B158,"")</f>
        <v>119.6960352</v>
      </c>
      <c r="Z158" s="13">
        <f t="shared" si="55"/>
        <v>-196.81409080926605</v>
      </c>
      <c r="AA158" s="13">
        <f t="shared" si="56"/>
        <v>-0.97528089880000002</v>
      </c>
    </row>
    <row r="159" spans="1:27" x14ac:dyDescent="0.2">
      <c r="A159" s="27">
        <v>0.9</v>
      </c>
      <c r="B159" s="27">
        <v>0.4</v>
      </c>
      <c r="C159" s="27">
        <v>0.7</v>
      </c>
      <c r="D159" cm="1">
        <f t="array" ref="D159">_xlfn._xlws.FILTER($D$4:$D$8,$C$4:$C$8=A159,"")</f>
        <v>0.99166666699999995</v>
      </c>
      <c r="E159" cm="1">
        <f t="array" ref="E159">_xlfn._xlws.FILTER($E$19:$E$24,$C$19:$C$24=C159,"")</f>
        <v>0.783870968</v>
      </c>
      <c r="F159" cm="1">
        <f t="array" ref="F159">_xlfn._xlws.FILTER($F$11:$F$16,$C$11:$C$16=$B159,"")</f>
        <v>4.1198501999999998E-2</v>
      </c>
      <c r="G159" cm="1">
        <f t="array" ref="G159">_xlfn._xlws.FILTER($G$19:$G$24,$C$19:$C$24=$C159,"")</f>
        <v>0.92181069999999998</v>
      </c>
      <c r="H159">
        <f t="shared" ref="H159:H190" si="57">SUM(X159:Y159)/2</f>
        <v>123.0333323</v>
      </c>
      <c r="I159" cm="1">
        <f t="array" ref="I159">_xlfn._xlws.FILTER($I$4:$I$8,$C$4:$C$8=$A159,"")</f>
        <v>360</v>
      </c>
      <c r="J159">
        <f t="shared" si="44"/>
        <v>32.258710437058824</v>
      </c>
      <c r="K159">
        <f t="shared" si="45"/>
        <v>59.030263278235282</v>
      </c>
      <c r="L159" cm="1">
        <f t="array" ref="L159">_xlfn._xlws.FILTER($L$11:$L$16,$C$11:$C$16=$B159,"")</f>
        <v>39.727272730000003</v>
      </c>
      <c r="M159">
        <f t="shared" si="46"/>
        <v>53.750814631176468</v>
      </c>
      <c r="N159">
        <f t="shared" ref="N159:N210" si="58">$N$4</f>
        <v>0.6</v>
      </c>
      <c r="O159">
        <f t="shared" si="47"/>
        <v>0.73472077784284318</v>
      </c>
      <c r="P159">
        <f t="shared" ref="P159:P190" si="59">Z159/AA159</f>
        <v>205.8627107046463</v>
      </c>
      <c r="Q159" s="7">
        <f t="shared" si="48"/>
        <v>6.2320065621919364E-2</v>
      </c>
      <c r="R159">
        <f t="shared" ref="R159:R190" si="60">IF(O159&gt;$S$5,0,1)</f>
        <v>0</v>
      </c>
      <c r="S159">
        <f t="shared" ref="S159:S190" si="61">IF(P159&lt;=$S$6,0,1)</f>
        <v>0</v>
      </c>
      <c r="T159">
        <f t="shared" ref="T159:T190" si="62">IF(Q159&lt;=$S$7,0,1)</f>
        <v>0</v>
      </c>
      <c r="U159">
        <f t="shared" si="49"/>
        <v>0</v>
      </c>
      <c r="X159" s="13" cm="1">
        <f t="array" ref="X159">_xlfn._xlws.FILTER($H$4:$H$8,$C$4:$C$8=$A159,"")</f>
        <v>126.3706294</v>
      </c>
      <c r="Y159" s="13" cm="1">
        <f t="array" ref="Y159">_xlfn._xlws.FILTER($H$11:$H$16,$C$11:$C$16=$B159,"")</f>
        <v>119.6960352</v>
      </c>
      <c r="Z159" s="13">
        <f t="shared" ref="Z159:Z190" si="63">D159*(F159*J159-E159*M159-F159*K159-H159-J159+I159)+N159*F159*(I159-D159*L159-D159*I159)-I159</f>
        <v>-200.77396952543182</v>
      </c>
      <c r="AA159" s="13">
        <f t="shared" ref="AA159:AA190" si="64">N159*F159-1</f>
        <v>-0.97528089880000002</v>
      </c>
    </row>
    <row r="160" spans="1:27" x14ac:dyDescent="0.2">
      <c r="A160" s="27">
        <v>0.9</v>
      </c>
      <c r="B160" s="27">
        <v>0.4</v>
      </c>
      <c r="C160" s="27">
        <v>0.8</v>
      </c>
      <c r="D160" cm="1">
        <f t="array" ref="D160">_xlfn._xlws.FILTER($D$4:$D$8,$C$4:$C$8=A160,"")</f>
        <v>0.99166666699999995</v>
      </c>
      <c r="E160" cm="1">
        <f t="array" ref="E160">_xlfn._xlws.FILTER($E$19:$E$24,$C$19:$C$24=C160,"")</f>
        <v>0.71028037399999999</v>
      </c>
      <c r="F160" cm="1">
        <f t="array" ref="F160">_xlfn._xlws.FILTER($F$11:$F$16,$C$11:$C$16=$B160,"")</f>
        <v>4.1198501999999998E-2</v>
      </c>
      <c r="G160" cm="1">
        <f t="array" ref="G160">_xlfn._xlws.FILTER($G$19:$G$24,$C$19:$C$24=$C160,"")</f>
        <v>0.95614035100000005</v>
      </c>
      <c r="H160">
        <f t="shared" si="57"/>
        <v>123.0333323</v>
      </c>
      <c r="I160" cm="1">
        <f t="array" ref="I160">_xlfn._xlws.FILTER($I$4:$I$8,$C$4:$C$8=$A160,"")</f>
        <v>360</v>
      </c>
      <c r="J160">
        <f t="shared" ref="J160:J210" si="65">AVERAGE($J$4:$J$8,$J$11:$J$16,$J$19:$J$24)</f>
        <v>32.258710437058824</v>
      </c>
      <c r="K160">
        <f t="shared" ref="K160:K210" si="66">AVERAGE($K$4:$K$8,$K$11:$K$16,$K$19:$K$24)</f>
        <v>59.030263278235282</v>
      </c>
      <c r="L160" cm="1">
        <f t="array" ref="L160">_xlfn._xlws.FILTER($L$11:$L$16,$C$11:$C$16=$B160,"")</f>
        <v>39.727272730000003</v>
      </c>
      <c r="M160">
        <f t="shared" ref="M160:M210" si="67">AVERAGE($M$4:$M$8,$M$11:$M$16,$M$19:$M$24)</f>
        <v>53.750814631176468</v>
      </c>
      <c r="N160">
        <f t="shared" si="58"/>
        <v>0.6</v>
      </c>
      <c r="O160">
        <f t="shared" ref="O160:O210" si="68">(D160*E160*G160)/(1-N160*F160)</f>
        <v>0.69053780243440921</v>
      </c>
      <c r="P160">
        <f t="shared" si="59"/>
        <v>201.84069875947441</v>
      </c>
      <c r="Q160" s="7">
        <f t="shared" ref="Q160:Q210" si="69">D160*E160*(1-G160)/(1-N160*F160)</f>
        <v>3.1676045890468331E-2</v>
      </c>
      <c r="R160">
        <f t="shared" si="60"/>
        <v>0</v>
      </c>
      <c r="S160">
        <f t="shared" si="61"/>
        <v>0</v>
      </c>
      <c r="T160">
        <f t="shared" si="62"/>
        <v>0</v>
      </c>
      <c r="U160">
        <f t="shared" ref="U160:U210" si="70">IF(OR(R160,S160,T160),1,0)</f>
        <v>0</v>
      </c>
      <c r="X160" s="13" cm="1">
        <f t="array" ref="X160">_xlfn._xlws.FILTER($H$4:$H$8,$C$4:$C$8=$A160,"")</f>
        <v>126.3706294</v>
      </c>
      <c r="Y160" s="13" cm="1">
        <f t="array" ref="Y160">_xlfn._xlws.FILTER($H$11:$H$16,$C$11:$C$16=$B160,"")</f>
        <v>119.6960352</v>
      </c>
      <c r="Z160" s="13">
        <f t="shared" si="63"/>
        <v>-196.85137810056025</v>
      </c>
      <c r="AA160" s="13">
        <f t="shared" si="64"/>
        <v>-0.97528089880000002</v>
      </c>
    </row>
    <row r="161" spans="1:27" x14ac:dyDescent="0.2">
      <c r="A161" s="27">
        <v>0.9</v>
      </c>
      <c r="B161" s="27">
        <v>0.4</v>
      </c>
      <c r="C161" s="27">
        <v>0.9</v>
      </c>
      <c r="D161" cm="1">
        <f t="array" ref="D161">_xlfn._xlws.FILTER($D$4:$D$8,$C$4:$C$8=A161,"")</f>
        <v>0.99166666699999995</v>
      </c>
      <c r="E161" cm="1">
        <f t="array" ref="E161">_xlfn._xlws.FILTER($E$19:$E$24,$C$19:$C$24=C161,"")</f>
        <v>0.56271186399999995</v>
      </c>
      <c r="F161" cm="1">
        <f t="array" ref="F161">_xlfn._xlws.FILTER($F$11:$F$16,$C$11:$C$16=$B161,"")</f>
        <v>4.1198501999999998E-2</v>
      </c>
      <c r="G161" cm="1">
        <f t="array" ref="G161">_xlfn._xlws.FILTER($G$19:$G$24,$C$19:$C$24=$C161,"")</f>
        <v>0.93975903599999999</v>
      </c>
      <c r="H161">
        <f t="shared" si="57"/>
        <v>123.0333323</v>
      </c>
      <c r="I161" cm="1">
        <f t="array" ref="I161">_xlfn._xlws.FILTER($I$4:$I$8,$C$4:$C$8=$A161,"")</f>
        <v>360</v>
      </c>
      <c r="J161">
        <f t="shared" si="65"/>
        <v>32.258710437058824</v>
      </c>
      <c r="K161">
        <f t="shared" si="66"/>
        <v>59.030263278235282</v>
      </c>
      <c r="L161" cm="1">
        <f t="array" ref="L161">_xlfn._xlws.FILTER($L$11:$L$16,$C$11:$C$16=$B161,"")</f>
        <v>39.727272730000003</v>
      </c>
      <c r="M161">
        <f t="shared" si="67"/>
        <v>53.750814631176468</v>
      </c>
      <c r="N161">
        <f t="shared" si="58"/>
        <v>0.6</v>
      </c>
      <c r="O161">
        <f t="shared" si="68"/>
        <v>0.53769819548681685</v>
      </c>
      <c r="P161">
        <f t="shared" si="59"/>
        <v>193.77550621664454</v>
      </c>
      <c r="Q161" s="7">
        <f t="shared" si="69"/>
        <v>3.4467833132052268E-2</v>
      </c>
      <c r="R161">
        <f t="shared" si="60"/>
        <v>0</v>
      </c>
      <c r="S161">
        <f t="shared" si="61"/>
        <v>0</v>
      </c>
      <c r="T161">
        <f t="shared" si="62"/>
        <v>0</v>
      </c>
      <c r="U161">
        <f t="shared" si="70"/>
        <v>0</v>
      </c>
      <c r="X161" s="13" cm="1">
        <f t="array" ref="X161">_xlfn._xlws.FILTER($H$4:$H$8,$C$4:$C$8=$A161,"")</f>
        <v>126.3706294</v>
      </c>
      <c r="Y161" s="13" cm="1">
        <f t="array" ref="Y161">_xlfn._xlws.FILTER($H$11:$H$16,$C$11:$C$16=$B161,"")</f>
        <v>119.6960352</v>
      </c>
      <c r="Z161" s="13">
        <f t="shared" si="63"/>
        <v>-188.98554986839409</v>
      </c>
      <c r="AA161" s="13">
        <f t="shared" si="64"/>
        <v>-0.97528089880000002</v>
      </c>
    </row>
    <row r="162" spans="1:27" x14ac:dyDescent="0.2">
      <c r="A162" s="27">
        <v>0.9</v>
      </c>
      <c r="B162" s="27">
        <v>0.4</v>
      </c>
      <c r="C162" s="28">
        <v>1</v>
      </c>
      <c r="D162" cm="1">
        <f t="array" ref="D162">_xlfn._xlws.FILTER($D$4:$D$8,$C$4:$C$8=A162,"")</f>
        <v>0.99166666699999995</v>
      </c>
      <c r="E162" cm="1">
        <f t="array" ref="E162">_xlfn._xlws.FILTER($E$19:$E$24,$C$19:$C$24=C162,"")</f>
        <v>0.41896024500000001</v>
      </c>
      <c r="F162" cm="1">
        <f t="array" ref="F162">_xlfn._xlws.FILTER($F$11:$F$16,$C$11:$C$16=$B162,"")</f>
        <v>4.1198501999999998E-2</v>
      </c>
      <c r="G162" cm="1">
        <f t="array" ref="G162">_xlfn._xlws.FILTER($G$19:$G$24,$C$19:$C$24=$C162,"")</f>
        <v>0.97080292000000001</v>
      </c>
      <c r="H162">
        <f t="shared" si="57"/>
        <v>123.0333323</v>
      </c>
      <c r="I162" cm="1">
        <f t="array" ref="I162">_xlfn._xlws.FILTER($I$4:$I$8,$C$4:$C$8=$A162,"")</f>
        <v>360</v>
      </c>
      <c r="J162">
        <f t="shared" si="65"/>
        <v>32.258710437058824</v>
      </c>
      <c r="K162">
        <f t="shared" si="66"/>
        <v>59.030263278235282</v>
      </c>
      <c r="L162" cm="1">
        <f t="array" ref="L162">_xlfn._xlws.FILTER($L$11:$L$16,$C$11:$C$16=$B162,"")</f>
        <v>39.727272730000003</v>
      </c>
      <c r="M162">
        <f t="shared" si="67"/>
        <v>53.750814631176468</v>
      </c>
      <c r="N162">
        <f t="shared" si="58"/>
        <v>0.6</v>
      </c>
      <c r="O162">
        <f t="shared" si="68"/>
        <v>0.41356129425380483</v>
      </c>
      <c r="P162">
        <f t="shared" si="59"/>
        <v>185.91892159992304</v>
      </c>
      <c r="Q162" s="7">
        <f t="shared" si="69"/>
        <v>1.2437933533648492E-2</v>
      </c>
      <c r="R162">
        <f t="shared" si="60"/>
        <v>1</v>
      </c>
      <c r="S162">
        <f t="shared" si="61"/>
        <v>0</v>
      </c>
      <c r="T162">
        <f t="shared" si="62"/>
        <v>0</v>
      </c>
      <c r="U162">
        <f t="shared" si="70"/>
        <v>1</v>
      </c>
      <c r="X162" s="13" cm="1">
        <f t="array" ref="X162">_xlfn._xlws.FILTER($H$4:$H$8,$C$4:$C$8=$A162,"")</f>
        <v>126.3706294</v>
      </c>
      <c r="Y162" s="13" cm="1">
        <f t="array" ref="Y162">_xlfn._xlws.FILTER($H$11:$H$16,$C$11:$C$16=$B162,"")</f>
        <v>119.6960352</v>
      </c>
      <c r="Z162" s="13">
        <f t="shared" si="63"/>
        <v>-181.32317296189967</v>
      </c>
      <c r="AA162" s="13">
        <f t="shared" si="64"/>
        <v>-0.97528089880000002</v>
      </c>
    </row>
    <row r="163" spans="1:27" x14ac:dyDescent="0.2">
      <c r="A163" s="27">
        <v>0.9</v>
      </c>
      <c r="B163" s="27">
        <v>0.45</v>
      </c>
      <c r="C163" s="26">
        <v>0.5</v>
      </c>
      <c r="D163" cm="1">
        <f t="array" ref="D163">_xlfn._xlws.FILTER($D$4:$D$8,$C$4:$C$8=A163,"")</f>
        <v>0.99166666699999995</v>
      </c>
      <c r="E163" cm="1">
        <f t="array" ref="E163">_xlfn._xlws.FILTER($E$19:$E$24,$C$19:$C$24=C163,"")</f>
        <v>0.79204892999999998</v>
      </c>
      <c r="F163" cm="1">
        <f t="array" ref="F163">_xlfn._xlws.FILTER($F$11:$F$16,$C$11:$C$16=$B163,"")</f>
        <v>9.4339622999999997E-2</v>
      </c>
      <c r="G163" cm="1">
        <f t="array" ref="G163">_xlfn._xlws.FILTER($G$19:$G$24,$C$19:$C$24=$C163,"")</f>
        <v>8.8803089000000002E-2</v>
      </c>
      <c r="H163">
        <f t="shared" si="57"/>
        <v>123.15213935</v>
      </c>
      <c r="I163" cm="1">
        <f t="array" ref="I163">_xlfn._xlws.FILTER($I$4:$I$8,$C$4:$C$8=$A163,"")</f>
        <v>360</v>
      </c>
      <c r="J163">
        <f t="shared" si="65"/>
        <v>32.258710437058824</v>
      </c>
      <c r="K163">
        <f t="shared" si="66"/>
        <v>59.030263278235282</v>
      </c>
      <c r="L163" cm="1">
        <f t="array" ref="L163">_xlfn._xlws.FILTER($L$11:$L$16,$C$11:$C$16=$B163,"")</f>
        <v>57.8</v>
      </c>
      <c r="M163">
        <f t="shared" si="67"/>
        <v>53.750814631176468</v>
      </c>
      <c r="N163">
        <f t="shared" si="58"/>
        <v>0.6</v>
      </c>
      <c r="O163">
        <f t="shared" si="68"/>
        <v>7.3935270369571773E-2</v>
      </c>
      <c r="P163">
        <f t="shared" si="59"/>
        <v>217.20825841234461</v>
      </c>
      <c r="Q163" s="7">
        <f t="shared" si="69"/>
        <v>0.75864016368511267</v>
      </c>
      <c r="R163">
        <f t="shared" si="60"/>
        <v>1</v>
      </c>
      <c r="S163">
        <f t="shared" si="61"/>
        <v>0</v>
      </c>
      <c r="T163">
        <f t="shared" si="62"/>
        <v>1</v>
      </c>
      <c r="U163">
        <f t="shared" si="70"/>
        <v>1</v>
      </c>
      <c r="X163" s="13" cm="1">
        <f t="array" ref="X163">_xlfn._xlws.FILTER($H$4:$H$8,$C$4:$C$8=$A163,"")</f>
        <v>126.3706294</v>
      </c>
      <c r="Y163" s="13" cm="1">
        <f t="array" ref="Y163">_xlfn._xlws.FILTER($H$11:$H$16,$C$11:$C$16=$B163,"")</f>
        <v>119.9336493</v>
      </c>
      <c r="Z163" s="13">
        <f t="shared" si="63"/>
        <v>-204.91345128568031</v>
      </c>
      <c r="AA163" s="13">
        <f t="shared" si="64"/>
        <v>-0.94339622619999997</v>
      </c>
    </row>
    <row r="164" spans="1:27" x14ac:dyDescent="0.2">
      <c r="A164" s="27">
        <v>0.9</v>
      </c>
      <c r="B164" s="27">
        <v>0.45</v>
      </c>
      <c r="C164" s="27">
        <v>0.6</v>
      </c>
      <c r="D164" cm="1">
        <f t="array" ref="D164">_xlfn._xlws.FILTER($D$4:$D$8,$C$4:$C$8=A164,"")</f>
        <v>0.99166666699999995</v>
      </c>
      <c r="E164" cm="1">
        <f t="array" ref="E164">_xlfn._xlws.FILTER($E$19:$E$24,$C$19:$C$24=C164,"")</f>
        <v>0.70958083800000005</v>
      </c>
      <c r="F164" cm="1">
        <f t="array" ref="F164">_xlfn._xlws.FILTER($F$11:$F$16,$C$11:$C$16=$B164,"")</f>
        <v>9.4339622999999997E-2</v>
      </c>
      <c r="G164" cm="1">
        <f t="array" ref="G164">_xlfn._xlws.FILTER($G$19:$G$24,$C$19:$C$24=$C164,"")</f>
        <v>0.94092827000000001</v>
      </c>
      <c r="H164">
        <f t="shared" si="57"/>
        <v>123.15213935</v>
      </c>
      <c r="I164" cm="1">
        <f t="array" ref="I164">_xlfn._xlws.FILTER($I$4:$I$8,$C$4:$C$8=$A164,"")</f>
        <v>360</v>
      </c>
      <c r="J164">
        <f t="shared" si="65"/>
        <v>32.258710437058824</v>
      </c>
      <c r="K164">
        <f t="shared" si="66"/>
        <v>59.030263278235282</v>
      </c>
      <c r="L164" cm="1">
        <f t="array" ref="L164">_xlfn._xlws.FILTER($L$11:$L$16,$C$11:$C$16=$B164,"")</f>
        <v>57.8</v>
      </c>
      <c r="M164">
        <f t="shared" si="67"/>
        <v>53.750814631176468</v>
      </c>
      <c r="N164">
        <f t="shared" si="58"/>
        <v>0.6</v>
      </c>
      <c r="O164">
        <f t="shared" si="68"/>
        <v>0.70182684635201809</v>
      </c>
      <c r="P164">
        <f t="shared" si="59"/>
        <v>212.54872341235281</v>
      </c>
      <c r="Q164" s="7">
        <f t="shared" si="69"/>
        <v>4.4060878279762905E-2</v>
      </c>
      <c r="R164">
        <f t="shared" si="60"/>
        <v>0</v>
      </c>
      <c r="S164">
        <f t="shared" si="61"/>
        <v>0</v>
      </c>
      <c r="T164">
        <f t="shared" si="62"/>
        <v>0</v>
      </c>
      <c r="U164">
        <f t="shared" si="70"/>
        <v>0</v>
      </c>
      <c r="X164" s="13" cm="1">
        <f t="array" ref="X164">_xlfn._xlws.FILTER($H$4:$H$8,$C$4:$C$8=$A164,"")</f>
        <v>126.3706294</v>
      </c>
      <c r="Y164" s="13" cm="1">
        <f t="array" ref="Y164">_xlfn._xlws.FILTER($H$11:$H$16,$C$11:$C$16=$B164,"")</f>
        <v>119.9336493</v>
      </c>
      <c r="Z164" s="13">
        <f t="shared" si="63"/>
        <v>-200.51766355084123</v>
      </c>
      <c r="AA164" s="13">
        <f t="shared" si="64"/>
        <v>-0.94339622619999997</v>
      </c>
    </row>
    <row r="165" spans="1:27" x14ac:dyDescent="0.2">
      <c r="A165" s="27">
        <v>0.9</v>
      </c>
      <c r="B165" s="27">
        <v>0.45</v>
      </c>
      <c r="C165" s="27">
        <v>0.7</v>
      </c>
      <c r="D165" cm="1">
        <f t="array" ref="D165">_xlfn._xlws.FILTER($D$4:$D$8,$C$4:$C$8=A165,"")</f>
        <v>0.99166666699999995</v>
      </c>
      <c r="E165" cm="1">
        <f t="array" ref="E165">_xlfn._xlws.FILTER($E$19:$E$24,$C$19:$C$24=C165,"")</f>
        <v>0.783870968</v>
      </c>
      <c r="F165" cm="1">
        <f t="array" ref="F165">_xlfn._xlws.FILTER($F$11:$F$16,$C$11:$C$16=$B165,"")</f>
        <v>9.4339622999999997E-2</v>
      </c>
      <c r="G165" cm="1">
        <f t="array" ref="G165">_xlfn._xlws.FILTER($G$19:$G$24,$C$19:$C$24=$C165,"")</f>
        <v>0.92181069999999998</v>
      </c>
      <c r="H165">
        <f t="shared" si="57"/>
        <v>123.15213935</v>
      </c>
      <c r="I165" cm="1">
        <f t="array" ref="I165">_xlfn._xlws.FILTER($I$4:$I$8,$C$4:$C$8=$A165,"")</f>
        <v>360</v>
      </c>
      <c r="J165">
        <f t="shared" si="65"/>
        <v>32.258710437058824</v>
      </c>
      <c r="K165">
        <f t="shared" si="66"/>
        <v>59.030263278235282</v>
      </c>
      <c r="L165" cm="1">
        <f t="array" ref="L165">_xlfn._xlws.FILTER($L$11:$L$16,$C$11:$C$16=$B165,"")</f>
        <v>57.8</v>
      </c>
      <c r="M165">
        <f t="shared" si="67"/>
        <v>53.750814631176468</v>
      </c>
      <c r="N165">
        <f t="shared" si="58"/>
        <v>0.6</v>
      </c>
      <c r="O165">
        <f t="shared" si="68"/>
        <v>0.75955268918967744</v>
      </c>
      <c r="P165">
        <f t="shared" si="59"/>
        <v>216.7461948524456</v>
      </c>
      <c r="Q165" s="7">
        <f t="shared" si="69"/>
        <v>6.4426343804490943E-2</v>
      </c>
      <c r="R165">
        <f t="shared" si="60"/>
        <v>0</v>
      </c>
      <c r="S165">
        <f t="shared" si="61"/>
        <v>0</v>
      </c>
      <c r="T165">
        <f t="shared" si="62"/>
        <v>0</v>
      </c>
      <c r="U165">
        <f t="shared" si="70"/>
        <v>0</v>
      </c>
      <c r="X165" s="13" cm="1">
        <f t="array" ref="X165">_xlfn._xlws.FILTER($H$4:$H$8,$C$4:$C$8=$A165,"")</f>
        <v>126.3706294</v>
      </c>
      <c r="Y165" s="13" cm="1">
        <f t="array" ref="Y165">_xlfn._xlws.FILTER($H$11:$H$16,$C$11:$C$16=$B165,"")</f>
        <v>119.9336493</v>
      </c>
      <c r="Z165" s="13">
        <f t="shared" si="63"/>
        <v>-204.47754226700704</v>
      </c>
      <c r="AA165" s="13">
        <f t="shared" si="64"/>
        <v>-0.94339622619999997</v>
      </c>
    </row>
    <row r="166" spans="1:27" x14ac:dyDescent="0.2">
      <c r="A166" s="27">
        <v>0.9</v>
      </c>
      <c r="B166" s="27">
        <v>0.45</v>
      </c>
      <c r="C166" s="27">
        <v>0.8</v>
      </c>
      <c r="D166" cm="1">
        <f t="array" ref="D166">_xlfn._xlws.FILTER($D$4:$D$8,$C$4:$C$8=A166,"")</f>
        <v>0.99166666699999995</v>
      </c>
      <c r="E166" cm="1">
        <f t="array" ref="E166">_xlfn._xlws.FILTER($E$19:$E$24,$C$19:$C$24=C166,"")</f>
        <v>0.71028037399999999</v>
      </c>
      <c r="F166" cm="1">
        <f t="array" ref="F166">_xlfn._xlws.FILTER($F$11:$F$16,$C$11:$C$16=$B166,"")</f>
        <v>9.4339622999999997E-2</v>
      </c>
      <c r="G166" cm="1">
        <f t="array" ref="G166">_xlfn._xlws.FILTER($G$19:$G$24,$C$19:$C$24=$C166,"")</f>
        <v>0.95614035100000005</v>
      </c>
      <c r="H166">
        <f t="shared" si="57"/>
        <v>123.15213935</v>
      </c>
      <c r="I166" cm="1">
        <f t="array" ref="I166">_xlfn._xlws.FILTER($I$4:$I$8,$C$4:$C$8=$A166,"")</f>
        <v>360</v>
      </c>
      <c r="J166">
        <f t="shared" si="65"/>
        <v>32.258710437058824</v>
      </c>
      <c r="K166">
        <f t="shared" si="66"/>
        <v>59.030263278235282</v>
      </c>
      <c r="L166" cm="1">
        <f t="array" ref="L166">_xlfn._xlws.FILTER($L$11:$L$16,$C$11:$C$16=$B166,"")</f>
        <v>57.8</v>
      </c>
      <c r="M166">
        <f t="shared" si="67"/>
        <v>53.750814631176468</v>
      </c>
      <c r="N166">
        <f t="shared" si="58"/>
        <v>0.6</v>
      </c>
      <c r="O166">
        <f t="shared" si="68"/>
        <v>0.71387642849318778</v>
      </c>
      <c r="P166">
        <f t="shared" si="59"/>
        <v>212.58824794113366</v>
      </c>
      <c r="Q166" s="7">
        <f t="shared" si="69"/>
        <v>3.2746625064341388E-2</v>
      </c>
      <c r="R166">
        <f t="shared" si="60"/>
        <v>0</v>
      </c>
      <c r="S166">
        <f t="shared" si="61"/>
        <v>0</v>
      </c>
      <c r="T166">
        <f t="shared" si="62"/>
        <v>0</v>
      </c>
      <c r="U166">
        <f t="shared" si="70"/>
        <v>0</v>
      </c>
      <c r="X166" s="13" cm="1">
        <f t="array" ref="X166">_xlfn._xlws.FILTER($H$4:$H$8,$C$4:$C$8=$A166,"")</f>
        <v>126.3706294</v>
      </c>
      <c r="Y166" s="13" cm="1">
        <f t="array" ref="Y166">_xlfn._xlws.FILTER($H$11:$H$16,$C$11:$C$16=$B166,"")</f>
        <v>119.9336493</v>
      </c>
      <c r="Z166" s="13">
        <f t="shared" si="63"/>
        <v>-200.55495084213541</v>
      </c>
      <c r="AA166" s="13">
        <f t="shared" si="64"/>
        <v>-0.94339622619999997</v>
      </c>
    </row>
    <row r="167" spans="1:27" x14ac:dyDescent="0.2">
      <c r="A167" s="27">
        <v>0.9</v>
      </c>
      <c r="B167" s="27">
        <v>0.45</v>
      </c>
      <c r="C167" s="27">
        <v>0.9</v>
      </c>
      <c r="D167" cm="1">
        <f t="array" ref="D167">_xlfn._xlws.FILTER($D$4:$D$8,$C$4:$C$8=A167,"")</f>
        <v>0.99166666699999995</v>
      </c>
      <c r="E167" cm="1">
        <f t="array" ref="E167">_xlfn._xlws.FILTER($E$19:$E$24,$C$19:$C$24=C167,"")</f>
        <v>0.56271186399999995</v>
      </c>
      <c r="F167" cm="1">
        <f t="array" ref="F167">_xlfn._xlws.FILTER($F$11:$F$16,$C$11:$C$16=$B167,"")</f>
        <v>9.4339622999999997E-2</v>
      </c>
      <c r="G167" cm="1">
        <f t="array" ref="G167">_xlfn._xlws.FILTER($G$19:$G$24,$C$19:$C$24=$C167,"")</f>
        <v>0.93975903599999999</v>
      </c>
      <c r="H167">
        <f t="shared" si="57"/>
        <v>123.15213935</v>
      </c>
      <c r="I167" cm="1">
        <f t="array" ref="I167">_xlfn._xlws.FILTER($I$4:$I$8,$C$4:$C$8=$A167,"")</f>
        <v>360</v>
      </c>
      <c r="J167">
        <f t="shared" si="65"/>
        <v>32.258710437058824</v>
      </c>
      <c r="K167">
        <f t="shared" si="66"/>
        <v>59.030263278235282</v>
      </c>
      <c r="L167" cm="1">
        <f t="array" ref="L167">_xlfn._xlws.FILTER($L$11:$L$16,$C$11:$C$16=$B167,"")</f>
        <v>57.8</v>
      </c>
      <c r="M167">
        <f t="shared" si="67"/>
        <v>53.750814631176468</v>
      </c>
      <c r="N167">
        <f t="shared" si="58"/>
        <v>0.6</v>
      </c>
      <c r="O167">
        <f t="shared" si="68"/>
        <v>0.55587118626691079</v>
      </c>
      <c r="P167">
        <f t="shared" si="59"/>
        <v>204.25047001313655</v>
      </c>
      <c r="Q167" s="7">
        <f t="shared" si="69"/>
        <v>3.5632768441443613E-2</v>
      </c>
      <c r="R167">
        <f t="shared" si="60"/>
        <v>0</v>
      </c>
      <c r="S167">
        <f t="shared" si="61"/>
        <v>0</v>
      </c>
      <c r="T167">
        <f t="shared" si="62"/>
        <v>0</v>
      </c>
      <c r="U167">
        <f t="shared" si="70"/>
        <v>0</v>
      </c>
      <c r="X167" s="13" cm="1">
        <f t="array" ref="X167">_xlfn._xlws.FILTER($H$4:$H$8,$C$4:$C$8=$A167,"")</f>
        <v>126.3706294</v>
      </c>
      <c r="Y167" s="13" cm="1">
        <f t="array" ref="Y167">_xlfn._xlws.FILTER($H$11:$H$16,$C$11:$C$16=$B167,"")</f>
        <v>119.9336493</v>
      </c>
      <c r="Z167" s="13">
        <f t="shared" si="63"/>
        <v>-192.68912260996927</v>
      </c>
      <c r="AA167" s="13">
        <f t="shared" si="64"/>
        <v>-0.94339622619999997</v>
      </c>
    </row>
    <row r="168" spans="1:27" x14ac:dyDescent="0.2">
      <c r="A168" s="27">
        <v>0.9</v>
      </c>
      <c r="B168" s="27">
        <v>0.45</v>
      </c>
      <c r="C168" s="28">
        <v>1</v>
      </c>
      <c r="D168" cm="1">
        <f t="array" ref="D168">_xlfn._xlws.FILTER($D$4:$D$8,$C$4:$C$8=A168,"")</f>
        <v>0.99166666699999995</v>
      </c>
      <c r="E168" cm="1">
        <f t="array" ref="E168">_xlfn._xlws.FILTER($E$19:$E$24,$C$19:$C$24=C168,"")</f>
        <v>0.41896024500000001</v>
      </c>
      <c r="F168" cm="1">
        <f t="array" ref="F168">_xlfn._xlws.FILTER($F$11:$F$16,$C$11:$C$16=$B168,"")</f>
        <v>9.4339622999999997E-2</v>
      </c>
      <c r="G168" cm="1">
        <f t="array" ref="G168">_xlfn._xlws.FILTER($G$19:$G$24,$C$19:$C$24=$C168,"")</f>
        <v>0.97080292000000001</v>
      </c>
      <c r="H168">
        <f t="shared" si="57"/>
        <v>123.15213935</v>
      </c>
      <c r="I168" cm="1">
        <f t="array" ref="I168">_xlfn._xlws.FILTER($I$4:$I$8,$C$4:$C$8=$A168,"")</f>
        <v>360</v>
      </c>
      <c r="J168">
        <f t="shared" si="65"/>
        <v>32.258710437058824</v>
      </c>
      <c r="K168">
        <f t="shared" si="66"/>
        <v>59.030263278235282</v>
      </c>
      <c r="L168" cm="1">
        <f t="array" ref="L168">_xlfn._xlws.FILTER($L$11:$L$16,$C$11:$C$16=$B168,"")</f>
        <v>57.8</v>
      </c>
      <c r="M168">
        <f t="shared" si="67"/>
        <v>53.750814631176468</v>
      </c>
      <c r="N168">
        <f t="shared" si="58"/>
        <v>0.6</v>
      </c>
      <c r="O168">
        <f t="shared" si="68"/>
        <v>0.42753873671234544</v>
      </c>
      <c r="P168">
        <f t="shared" si="59"/>
        <v>196.12835049040063</v>
      </c>
      <c r="Q168" s="7">
        <f t="shared" si="69"/>
        <v>1.2858307738597736E-2</v>
      </c>
      <c r="R168">
        <f t="shared" si="60"/>
        <v>1</v>
      </c>
      <c r="S168">
        <f t="shared" si="61"/>
        <v>0</v>
      </c>
      <c r="T168">
        <f t="shared" si="62"/>
        <v>0</v>
      </c>
      <c r="U168">
        <f t="shared" si="70"/>
        <v>1</v>
      </c>
      <c r="X168" s="13" cm="1">
        <f t="array" ref="X168">_xlfn._xlws.FILTER($H$4:$H$8,$C$4:$C$8=$A168,"")</f>
        <v>126.3706294</v>
      </c>
      <c r="Y168" s="13" cm="1">
        <f t="array" ref="Y168">_xlfn._xlws.FILTER($H$11:$H$16,$C$11:$C$16=$B168,"")</f>
        <v>119.9336493</v>
      </c>
      <c r="Z168" s="13">
        <f t="shared" si="63"/>
        <v>-185.02674570347486</v>
      </c>
      <c r="AA168" s="13">
        <f t="shared" si="64"/>
        <v>-0.94339622619999997</v>
      </c>
    </row>
    <row r="169" spans="1:27" x14ac:dyDescent="0.2">
      <c r="A169" s="27">
        <v>0.9</v>
      </c>
      <c r="B169" s="27">
        <v>0.5</v>
      </c>
      <c r="C169" s="26">
        <v>0.5</v>
      </c>
      <c r="D169" cm="1">
        <f t="array" ref="D169">_xlfn._xlws.FILTER($D$4:$D$8,$C$4:$C$8=A169,"")</f>
        <v>0.99166666699999995</v>
      </c>
      <c r="E169" cm="1">
        <f t="array" ref="E169">_xlfn._xlws.FILTER($E$19:$E$24,$C$19:$C$24=C169,"")</f>
        <v>0.79204892999999998</v>
      </c>
      <c r="F169" cm="1">
        <f t="array" ref="F169">_xlfn._xlws.FILTER($F$11:$F$16,$C$11:$C$16=$B169,"")</f>
        <v>0.114814815</v>
      </c>
      <c r="G169" cm="1">
        <f t="array" ref="G169">_xlfn._xlws.FILTER($G$19:$G$24,$C$19:$C$24=$C169,"")</f>
        <v>8.8803089000000002E-2</v>
      </c>
      <c r="H169">
        <f t="shared" si="57"/>
        <v>127.24141225</v>
      </c>
      <c r="I169" cm="1">
        <f t="array" ref="I169">_xlfn._xlws.FILTER($I$4:$I$8,$C$4:$C$8=$A169,"")</f>
        <v>360</v>
      </c>
      <c r="J169">
        <f t="shared" si="65"/>
        <v>32.258710437058824</v>
      </c>
      <c r="K169">
        <f t="shared" si="66"/>
        <v>59.030263278235282</v>
      </c>
      <c r="L169" cm="1">
        <f t="array" ref="L169">_xlfn._xlws.FILTER($L$11:$L$16,$C$11:$C$16=$B169,"")</f>
        <v>59.290322580000002</v>
      </c>
      <c r="M169">
        <f t="shared" si="67"/>
        <v>53.750814631176468</v>
      </c>
      <c r="N169">
        <f t="shared" si="58"/>
        <v>0.6</v>
      </c>
      <c r="O169">
        <f t="shared" si="68"/>
        <v>7.4910775122015147E-2</v>
      </c>
      <c r="P169">
        <f t="shared" si="59"/>
        <v>225.83915847399987</v>
      </c>
      <c r="Q169" s="7">
        <f t="shared" si="69"/>
        <v>0.76864969068582578</v>
      </c>
      <c r="R169">
        <f t="shared" si="60"/>
        <v>1</v>
      </c>
      <c r="S169">
        <f t="shared" si="61"/>
        <v>0</v>
      </c>
      <c r="T169">
        <f t="shared" si="62"/>
        <v>1</v>
      </c>
      <c r="U169">
        <f t="shared" si="70"/>
        <v>1</v>
      </c>
      <c r="X169" s="13" cm="1">
        <f t="array" ref="X169">_xlfn._xlws.FILTER($H$4:$H$8,$C$4:$C$8=$A169,"")</f>
        <v>126.3706294</v>
      </c>
      <c r="Y169" s="13" cm="1">
        <f t="array" ref="Y169">_xlfn._xlws.FILTER($H$11:$H$16,$C$11:$C$16=$B169,"")</f>
        <v>128.11219510000001</v>
      </c>
      <c r="Z169" s="13">
        <f t="shared" si="63"/>
        <v>-210.28134975403108</v>
      </c>
      <c r="AA169" s="13">
        <f t="shared" si="64"/>
        <v>-0.93111111099999999</v>
      </c>
    </row>
    <row r="170" spans="1:27" x14ac:dyDescent="0.2">
      <c r="A170" s="27">
        <v>0.9</v>
      </c>
      <c r="B170" s="27">
        <v>0.5</v>
      </c>
      <c r="C170" s="27">
        <v>0.6</v>
      </c>
      <c r="D170" cm="1">
        <f t="array" ref="D170">_xlfn._xlws.FILTER($D$4:$D$8,$C$4:$C$8=A170,"")</f>
        <v>0.99166666699999995</v>
      </c>
      <c r="E170" cm="1">
        <f t="array" ref="E170">_xlfn._xlws.FILTER($E$19:$E$24,$C$19:$C$24=C170,"")</f>
        <v>0.70958083800000005</v>
      </c>
      <c r="F170" cm="1">
        <f t="array" ref="F170">_xlfn._xlws.FILTER($F$11:$F$16,$C$11:$C$16=$B170,"")</f>
        <v>0.114814815</v>
      </c>
      <c r="G170" cm="1">
        <f t="array" ref="G170">_xlfn._xlws.FILTER($G$19:$G$24,$C$19:$C$24=$C170,"")</f>
        <v>0.94092827000000001</v>
      </c>
      <c r="H170">
        <f t="shared" si="57"/>
        <v>127.24141225</v>
      </c>
      <c r="I170" cm="1">
        <f t="array" ref="I170">_xlfn._xlws.FILTER($I$4:$I$8,$C$4:$C$8=$A170,"")</f>
        <v>360</v>
      </c>
      <c r="J170">
        <f t="shared" si="65"/>
        <v>32.258710437058824</v>
      </c>
      <c r="K170">
        <f t="shared" si="66"/>
        <v>59.030263278235282</v>
      </c>
      <c r="L170" cm="1">
        <f t="array" ref="L170">_xlfn._xlws.FILTER($L$11:$L$16,$C$11:$C$16=$B170,"")</f>
        <v>59.290322580000002</v>
      </c>
      <c r="M170">
        <f t="shared" si="67"/>
        <v>53.750814631176468</v>
      </c>
      <c r="N170">
        <f t="shared" si="58"/>
        <v>0.6</v>
      </c>
      <c r="O170">
        <f t="shared" si="68"/>
        <v>0.7110867762959614</v>
      </c>
      <c r="P170">
        <f t="shared" si="59"/>
        <v>221.11814539306042</v>
      </c>
      <c r="Q170" s="7">
        <f t="shared" si="69"/>
        <v>4.4642219173545952E-2</v>
      </c>
      <c r="R170">
        <f t="shared" si="60"/>
        <v>0</v>
      </c>
      <c r="S170">
        <f t="shared" si="61"/>
        <v>0</v>
      </c>
      <c r="T170">
        <f t="shared" si="62"/>
        <v>0</v>
      </c>
      <c r="U170">
        <f t="shared" si="70"/>
        <v>0</v>
      </c>
      <c r="X170" s="13" cm="1">
        <f t="array" ref="X170">_xlfn._xlws.FILTER($H$4:$H$8,$C$4:$C$8=$A170,"")</f>
        <v>126.3706294</v>
      </c>
      <c r="Y170" s="13" cm="1">
        <f t="array" ref="Y170">_xlfn._xlws.FILTER($H$11:$H$16,$C$11:$C$16=$B170,"")</f>
        <v>128.11219510000001</v>
      </c>
      <c r="Z170" s="13">
        <f t="shared" si="63"/>
        <v>-205.88556201919201</v>
      </c>
      <c r="AA170" s="13">
        <f t="shared" si="64"/>
        <v>-0.93111111099999999</v>
      </c>
    </row>
    <row r="171" spans="1:27" x14ac:dyDescent="0.2">
      <c r="A171" s="27">
        <v>0.9</v>
      </c>
      <c r="B171" s="27">
        <v>0.5</v>
      </c>
      <c r="C171" s="27">
        <v>0.7</v>
      </c>
      <c r="D171" cm="1">
        <f t="array" ref="D171">_xlfn._xlws.FILTER($D$4:$D$8,$C$4:$C$8=A171,"")</f>
        <v>0.99166666699999995</v>
      </c>
      <c r="E171" cm="1">
        <f t="array" ref="E171">_xlfn._xlws.FILTER($E$19:$E$24,$C$19:$C$24=C171,"")</f>
        <v>0.783870968</v>
      </c>
      <c r="F171" cm="1">
        <f t="array" ref="F171">_xlfn._xlws.FILTER($F$11:$F$16,$C$11:$C$16=$B171,"")</f>
        <v>0.114814815</v>
      </c>
      <c r="G171" cm="1">
        <f t="array" ref="G171">_xlfn._xlws.FILTER($G$19:$G$24,$C$19:$C$24=$C171,"")</f>
        <v>0.92181069999999998</v>
      </c>
      <c r="H171">
        <f t="shared" si="57"/>
        <v>127.24141225</v>
      </c>
      <c r="I171" cm="1">
        <f t="array" ref="I171">_xlfn._xlws.FILTER($I$4:$I$8,$C$4:$C$8=$A171,"")</f>
        <v>360</v>
      </c>
      <c r="J171">
        <f t="shared" si="65"/>
        <v>32.258710437058824</v>
      </c>
      <c r="K171">
        <f t="shared" si="66"/>
        <v>59.030263278235282</v>
      </c>
      <c r="L171" cm="1">
        <f t="array" ref="L171">_xlfn._xlws.FILTER($L$11:$L$16,$C$11:$C$16=$B171,"")</f>
        <v>59.290322580000002</v>
      </c>
      <c r="M171">
        <f t="shared" si="67"/>
        <v>53.750814631176468</v>
      </c>
      <c r="N171">
        <f t="shared" si="58"/>
        <v>0.6</v>
      </c>
      <c r="O171">
        <f t="shared" si="68"/>
        <v>0.76957425608639651</v>
      </c>
      <c r="P171">
        <f t="shared" si="59"/>
        <v>225.37099843002278</v>
      </c>
      <c r="Q171" s="7">
        <f t="shared" si="69"/>
        <v>6.5276387420341392E-2</v>
      </c>
      <c r="R171">
        <f t="shared" si="60"/>
        <v>0</v>
      </c>
      <c r="S171">
        <f t="shared" si="61"/>
        <v>0</v>
      </c>
      <c r="T171">
        <f t="shared" si="62"/>
        <v>0</v>
      </c>
      <c r="U171">
        <f t="shared" si="70"/>
        <v>0</v>
      </c>
      <c r="X171" s="13" cm="1">
        <f t="array" ref="X171">_xlfn._xlws.FILTER($H$4:$H$8,$C$4:$C$8=$A171,"")</f>
        <v>126.3706294</v>
      </c>
      <c r="Y171" s="13" cm="1">
        <f t="array" ref="Y171">_xlfn._xlws.FILTER($H$11:$H$16,$C$11:$C$16=$B171,"")</f>
        <v>128.11219510000001</v>
      </c>
      <c r="Z171" s="13">
        <f t="shared" si="63"/>
        <v>-209.84544073535776</v>
      </c>
      <c r="AA171" s="13">
        <f t="shared" si="64"/>
        <v>-0.93111111099999999</v>
      </c>
    </row>
    <row r="172" spans="1:27" x14ac:dyDescent="0.2">
      <c r="A172" s="27">
        <v>0.9</v>
      </c>
      <c r="B172" s="27">
        <v>0.5</v>
      </c>
      <c r="C172" s="27">
        <v>0.8</v>
      </c>
      <c r="D172" cm="1">
        <f t="array" ref="D172">_xlfn._xlws.FILTER($D$4:$D$8,$C$4:$C$8=A172,"")</f>
        <v>0.99166666699999995</v>
      </c>
      <c r="E172" cm="1">
        <f t="array" ref="E172">_xlfn._xlws.FILTER($E$19:$E$24,$C$19:$C$24=C172,"")</f>
        <v>0.71028037399999999</v>
      </c>
      <c r="F172" cm="1">
        <f t="array" ref="F172">_xlfn._xlws.FILTER($F$11:$F$16,$C$11:$C$16=$B172,"")</f>
        <v>0.114814815</v>
      </c>
      <c r="G172" cm="1">
        <f t="array" ref="G172">_xlfn._xlws.FILTER($G$19:$G$24,$C$19:$C$24=$C172,"")</f>
        <v>0.95614035100000005</v>
      </c>
      <c r="H172">
        <f t="shared" si="57"/>
        <v>127.24141225</v>
      </c>
      <c r="I172" cm="1">
        <f t="array" ref="I172">_xlfn._xlws.FILTER($I$4:$I$8,$C$4:$C$8=$A172,"")</f>
        <v>360</v>
      </c>
      <c r="J172">
        <f t="shared" si="65"/>
        <v>32.258710437058824</v>
      </c>
      <c r="K172">
        <f t="shared" si="66"/>
        <v>59.030263278235282</v>
      </c>
      <c r="L172" cm="1">
        <f t="array" ref="L172">_xlfn._xlws.FILTER($L$11:$L$16,$C$11:$C$16=$B172,"")</f>
        <v>59.290322580000002</v>
      </c>
      <c r="M172">
        <f t="shared" si="67"/>
        <v>53.750814631176468</v>
      </c>
      <c r="N172">
        <f t="shared" si="58"/>
        <v>0.6</v>
      </c>
      <c r="O172">
        <f t="shared" si="68"/>
        <v>0.7232953410794466</v>
      </c>
      <c r="P172">
        <f t="shared" si="59"/>
        <v>221.15819140996825</v>
      </c>
      <c r="Q172" s="7">
        <f t="shared" si="69"/>
        <v>3.3178685273454973E-2</v>
      </c>
      <c r="R172">
        <f t="shared" si="60"/>
        <v>0</v>
      </c>
      <c r="S172">
        <f t="shared" si="61"/>
        <v>0</v>
      </c>
      <c r="T172">
        <f t="shared" si="62"/>
        <v>0</v>
      </c>
      <c r="U172">
        <f t="shared" si="70"/>
        <v>0</v>
      </c>
      <c r="X172" s="13" cm="1">
        <f t="array" ref="X172">_xlfn._xlws.FILTER($H$4:$H$8,$C$4:$C$8=$A172,"")</f>
        <v>126.3706294</v>
      </c>
      <c r="Y172" s="13" cm="1">
        <f t="array" ref="Y172">_xlfn._xlws.FILTER($H$11:$H$16,$C$11:$C$16=$B172,"")</f>
        <v>128.11219510000001</v>
      </c>
      <c r="Z172" s="13">
        <f t="shared" si="63"/>
        <v>-205.92284931048619</v>
      </c>
      <c r="AA172" s="13">
        <f t="shared" si="64"/>
        <v>-0.93111111099999999</v>
      </c>
    </row>
    <row r="173" spans="1:27" x14ac:dyDescent="0.2">
      <c r="A173" s="27">
        <v>0.9</v>
      </c>
      <c r="B173" s="27">
        <v>0.5</v>
      </c>
      <c r="C173" s="27">
        <v>0.9</v>
      </c>
      <c r="D173" cm="1">
        <f t="array" ref="D173">_xlfn._xlws.FILTER($D$4:$D$8,$C$4:$C$8=A173,"")</f>
        <v>0.99166666699999995</v>
      </c>
      <c r="E173" cm="1">
        <f t="array" ref="E173">_xlfn._xlws.FILTER($E$19:$E$24,$C$19:$C$24=C173,"")</f>
        <v>0.56271186399999995</v>
      </c>
      <c r="F173" cm="1">
        <f t="array" ref="F173">_xlfn._xlws.FILTER($F$11:$F$16,$C$11:$C$16=$B173,"")</f>
        <v>0.114814815</v>
      </c>
      <c r="G173" cm="1">
        <f t="array" ref="G173">_xlfn._xlws.FILTER($G$19:$G$24,$C$19:$C$24=$C173,"")</f>
        <v>0.93975903599999999</v>
      </c>
      <c r="H173">
        <f t="shared" si="57"/>
        <v>127.24141225</v>
      </c>
      <c r="I173" cm="1">
        <f t="array" ref="I173">_xlfn._xlws.FILTER($I$4:$I$8,$C$4:$C$8=$A173,"")</f>
        <v>360</v>
      </c>
      <c r="J173">
        <f t="shared" si="65"/>
        <v>32.258710437058824</v>
      </c>
      <c r="K173">
        <f t="shared" si="66"/>
        <v>59.030263278235282</v>
      </c>
      <c r="L173" cm="1">
        <f t="array" ref="L173">_xlfn._xlws.FILTER($L$11:$L$16,$C$11:$C$16=$B173,"")</f>
        <v>59.290322580000002</v>
      </c>
      <c r="M173">
        <f t="shared" si="67"/>
        <v>53.750814631176468</v>
      </c>
      <c r="N173">
        <f t="shared" si="58"/>
        <v>0.6</v>
      </c>
      <c r="O173">
        <f t="shared" si="68"/>
        <v>0.56320537171371043</v>
      </c>
      <c r="P173">
        <f t="shared" si="59"/>
        <v>212.71040452477214</v>
      </c>
      <c r="Q173" s="7">
        <f t="shared" si="69"/>
        <v>3.6102908535387841E-2</v>
      </c>
      <c r="R173">
        <f t="shared" si="60"/>
        <v>0</v>
      </c>
      <c r="S173">
        <f t="shared" si="61"/>
        <v>0</v>
      </c>
      <c r="T173">
        <f t="shared" si="62"/>
        <v>0</v>
      </c>
      <c r="U173">
        <f t="shared" si="70"/>
        <v>0</v>
      </c>
      <c r="X173" s="13" cm="1">
        <f t="array" ref="X173">_xlfn._xlws.FILTER($H$4:$H$8,$C$4:$C$8=$A173,"")</f>
        <v>126.3706294</v>
      </c>
      <c r="Y173" s="13" cm="1">
        <f t="array" ref="Y173">_xlfn._xlws.FILTER($H$11:$H$16,$C$11:$C$16=$B173,"")</f>
        <v>128.11219510000001</v>
      </c>
      <c r="Z173" s="13">
        <f t="shared" si="63"/>
        <v>-198.05702107832002</v>
      </c>
      <c r="AA173" s="13">
        <f t="shared" si="64"/>
        <v>-0.93111111099999999</v>
      </c>
    </row>
    <row r="174" spans="1:27" x14ac:dyDescent="0.2">
      <c r="A174" s="28">
        <v>0.9</v>
      </c>
      <c r="B174" s="28">
        <v>0.5</v>
      </c>
      <c r="C174" s="28">
        <v>1</v>
      </c>
      <c r="D174" cm="1">
        <f t="array" ref="D174">_xlfn._xlws.FILTER($D$4:$D$8,$C$4:$C$8=A174,"")</f>
        <v>0.99166666699999995</v>
      </c>
      <c r="E174" cm="1">
        <f t="array" ref="E174">_xlfn._xlws.FILTER($E$19:$E$24,$C$19:$C$24=C174,"")</f>
        <v>0.41896024500000001</v>
      </c>
      <c r="F174" cm="1">
        <f t="array" ref="F174">_xlfn._xlws.FILTER($F$11:$F$16,$C$11:$C$16=$B174,"")</f>
        <v>0.114814815</v>
      </c>
      <c r="G174" cm="1">
        <f t="array" ref="G174">_xlfn._xlws.FILTER($G$19:$G$24,$C$19:$C$24=$C174,"")</f>
        <v>0.97080292000000001</v>
      </c>
      <c r="H174">
        <f t="shared" si="57"/>
        <v>127.24141225</v>
      </c>
      <c r="I174" cm="1">
        <f t="array" ref="I174">_xlfn._xlws.FILTER($I$4:$I$8,$C$4:$C$8=$A174,"")</f>
        <v>360</v>
      </c>
      <c r="J174">
        <f t="shared" si="65"/>
        <v>32.258710437058824</v>
      </c>
      <c r="K174">
        <f t="shared" si="66"/>
        <v>59.030263278235282</v>
      </c>
      <c r="L174" cm="1">
        <f t="array" ref="L174">_xlfn._xlws.FILTER($L$11:$L$16,$C$11:$C$16=$B174,"")</f>
        <v>59.290322580000002</v>
      </c>
      <c r="M174">
        <f t="shared" si="67"/>
        <v>53.750814631176468</v>
      </c>
      <c r="N174">
        <f t="shared" si="58"/>
        <v>0.6</v>
      </c>
      <c r="O174">
        <f t="shared" si="68"/>
        <v>0.43317969896800218</v>
      </c>
      <c r="P174">
        <f t="shared" si="59"/>
        <v>204.48112144998947</v>
      </c>
      <c r="Q174" s="7">
        <f t="shared" si="69"/>
        <v>1.3027960737020311E-2</v>
      </c>
      <c r="R174">
        <f t="shared" si="60"/>
        <v>1</v>
      </c>
      <c r="S174">
        <f t="shared" si="61"/>
        <v>0</v>
      </c>
      <c r="T174">
        <f t="shared" si="62"/>
        <v>0</v>
      </c>
      <c r="U174">
        <f t="shared" si="70"/>
        <v>1</v>
      </c>
      <c r="X174" s="13" cm="1">
        <f t="array" ref="X174">_xlfn._xlws.FILTER($H$4:$H$8,$C$4:$C$8=$A174,"")</f>
        <v>126.3706294</v>
      </c>
      <c r="Y174" s="13" cm="1">
        <f t="array" ref="Y174">_xlfn._xlws.FILTER($H$11:$H$16,$C$11:$C$16=$B174,"")</f>
        <v>128.11219510000001</v>
      </c>
      <c r="Z174" s="13">
        <f t="shared" si="63"/>
        <v>-190.39464417182563</v>
      </c>
      <c r="AA174" s="13">
        <f t="shared" si="64"/>
        <v>-0.93111111099999999</v>
      </c>
    </row>
    <row r="175" spans="1:27" x14ac:dyDescent="0.2">
      <c r="A175" s="26">
        <v>1</v>
      </c>
      <c r="B175" s="26">
        <v>0.25</v>
      </c>
      <c r="C175" s="26">
        <v>0.5</v>
      </c>
      <c r="D175" cm="1">
        <f t="array" ref="D175">_xlfn._xlws.FILTER($D$4:$D$8,$C$4:$C$8=A175,"")</f>
        <v>0.99444444399999998</v>
      </c>
      <c r="E175" cm="1">
        <f t="array" ref="E175">_xlfn._xlws.FILTER($E$19:$E$24,$C$19:$C$24=C175,"")</f>
        <v>0.79204892999999998</v>
      </c>
      <c r="F175" cm="1">
        <f t="array" ref="F175">_xlfn._xlws.FILTER($F$11:$F$16,$C$11:$C$16=$B175,"")</f>
        <v>9.5679011999999994E-2</v>
      </c>
      <c r="G175" cm="1">
        <f t="array" ref="G175">_xlfn._xlws.FILTER($G$19:$G$24,$C$19:$C$24=$C175,"")</f>
        <v>8.8803089000000002E-2</v>
      </c>
      <c r="H175">
        <f t="shared" si="57"/>
        <v>135.80336714999999</v>
      </c>
      <c r="I175" cm="1">
        <f t="array" ref="I175">_xlfn._xlws.FILTER($I$4:$I$8,$C$4:$C$8=$A175,"")</f>
        <v>360</v>
      </c>
      <c r="J175">
        <f t="shared" si="65"/>
        <v>32.258710437058824</v>
      </c>
      <c r="K175">
        <f t="shared" si="66"/>
        <v>59.030263278235282</v>
      </c>
      <c r="L175" cm="1">
        <f t="array" ref="L175">_xlfn._xlws.FILTER($L$11:$L$16,$C$11:$C$16=$B175,"")</f>
        <v>88.903225809999995</v>
      </c>
      <c r="M175">
        <f t="shared" si="67"/>
        <v>53.750814631176468</v>
      </c>
      <c r="N175">
        <f t="shared" si="58"/>
        <v>0.6</v>
      </c>
      <c r="O175">
        <f t="shared" si="68"/>
        <v>7.4205584040151235E-2</v>
      </c>
      <c r="P175">
        <f t="shared" si="59"/>
        <v>232.30920589746663</v>
      </c>
      <c r="Q175" s="7">
        <f t="shared" si="69"/>
        <v>0.76141381699387412</v>
      </c>
      <c r="R175">
        <f t="shared" si="60"/>
        <v>1</v>
      </c>
      <c r="S175">
        <f t="shared" si="61"/>
        <v>0</v>
      </c>
      <c r="T175">
        <f t="shared" si="62"/>
        <v>1</v>
      </c>
      <c r="U175">
        <f t="shared" si="70"/>
        <v>1</v>
      </c>
      <c r="X175" s="13" cm="1">
        <f t="array" ref="X175">_xlfn._xlws.FILTER($H$4:$H$8,$C$4:$C$8=$A175,"")</f>
        <v>128.26086960000001</v>
      </c>
      <c r="Y175" s="13" cm="1">
        <f t="array" ref="Y175">_xlfn._xlws.FILTER($H$11:$H$16,$C$11:$C$16=$B175,"")</f>
        <v>143.34586469999999</v>
      </c>
      <c r="Z175" s="13">
        <f t="shared" si="63"/>
        <v>-218.97293671820211</v>
      </c>
      <c r="AA175" s="13">
        <f t="shared" si="64"/>
        <v>-0.94259259279999996</v>
      </c>
    </row>
    <row r="176" spans="1:27" x14ac:dyDescent="0.2">
      <c r="A176" s="27">
        <v>1</v>
      </c>
      <c r="B176" s="27">
        <v>0.25</v>
      </c>
      <c r="C176" s="27">
        <v>0.6</v>
      </c>
      <c r="D176" cm="1">
        <f t="array" ref="D176">_xlfn._xlws.FILTER($D$4:$D$8,$C$4:$C$8=A176,"")</f>
        <v>0.99444444399999998</v>
      </c>
      <c r="E176" cm="1">
        <f t="array" ref="E176">_xlfn._xlws.FILTER($E$19:$E$24,$C$19:$C$24=C176,"")</f>
        <v>0.70958083800000005</v>
      </c>
      <c r="F176" cm="1">
        <f t="array" ref="F176">_xlfn._xlws.FILTER($F$11:$F$16,$C$11:$C$16=$B176,"")</f>
        <v>9.5679011999999994E-2</v>
      </c>
      <c r="G176" cm="1">
        <f t="array" ref="G176">_xlfn._xlws.FILTER($G$19:$G$24,$C$19:$C$24=$C176,"")</f>
        <v>0.94092827000000001</v>
      </c>
      <c r="H176">
        <f t="shared" si="57"/>
        <v>135.80336714999999</v>
      </c>
      <c r="I176" cm="1">
        <f t="array" ref="I176">_xlfn._xlws.FILTER($I$4:$I$8,$C$4:$C$8=$A176,"")</f>
        <v>360</v>
      </c>
      <c r="J176">
        <f t="shared" si="65"/>
        <v>32.258710437058824</v>
      </c>
      <c r="K176">
        <f t="shared" si="66"/>
        <v>59.030263278235282</v>
      </c>
      <c r="L176" cm="1">
        <f t="array" ref="L176">_xlfn._xlws.FILTER($L$11:$L$16,$C$11:$C$16=$B176,"")</f>
        <v>88.903225809999995</v>
      </c>
      <c r="M176">
        <f t="shared" si="67"/>
        <v>53.750814631176468</v>
      </c>
      <c r="N176">
        <f t="shared" si="58"/>
        <v>0.6</v>
      </c>
      <c r="O176">
        <f t="shared" si="68"/>
        <v>0.70439278531457716</v>
      </c>
      <c r="P176">
        <f t="shared" si="59"/>
        <v>227.63263523908415</v>
      </c>
      <c r="Q176" s="7">
        <f t="shared" si="69"/>
        <v>4.4221968618341816E-2</v>
      </c>
      <c r="R176">
        <f t="shared" si="60"/>
        <v>0</v>
      </c>
      <c r="S176">
        <f t="shared" si="61"/>
        <v>0</v>
      </c>
      <c r="T176">
        <f t="shared" si="62"/>
        <v>0</v>
      </c>
      <c r="U176">
        <f t="shared" si="70"/>
        <v>0</v>
      </c>
      <c r="X176" s="13" cm="1">
        <f t="array" ref="X176">_xlfn._xlws.FILTER($H$4:$H$8,$C$4:$C$8=$A176,"")</f>
        <v>128.26086960000001</v>
      </c>
      <c r="Y176" s="13" cm="1">
        <f t="array" ref="Y176">_xlfn._xlws.FILTER($H$11:$H$16,$C$11:$C$16=$B176,"")</f>
        <v>143.34586469999999</v>
      </c>
      <c r="Z176" s="13">
        <f t="shared" si="63"/>
        <v>-214.56483585590496</v>
      </c>
      <c r="AA176" s="13">
        <f t="shared" si="64"/>
        <v>-0.94259259279999996</v>
      </c>
    </row>
    <row r="177" spans="1:27" x14ac:dyDescent="0.2">
      <c r="A177" s="27">
        <v>1</v>
      </c>
      <c r="B177" s="27">
        <v>0.25</v>
      </c>
      <c r="C177" s="27">
        <v>0.7</v>
      </c>
      <c r="D177" cm="1">
        <f t="array" ref="D177">_xlfn._xlws.FILTER($D$4:$D$8,$C$4:$C$8=A177,"")</f>
        <v>0.99444444399999998</v>
      </c>
      <c r="E177" cm="1">
        <f t="array" ref="E177">_xlfn._xlws.FILTER($E$19:$E$24,$C$19:$C$24=C177,"")</f>
        <v>0.783870968</v>
      </c>
      <c r="F177" cm="1">
        <f t="array" ref="F177">_xlfn._xlws.FILTER($F$11:$F$16,$C$11:$C$16=$B177,"")</f>
        <v>9.5679011999999994E-2</v>
      </c>
      <c r="G177" cm="1">
        <f t="array" ref="G177">_xlfn._xlws.FILTER($G$19:$G$24,$C$19:$C$24=$C177,"")</f>
        <v>0.92181069999999998</v>
      </c>
      <c r="H177">
        <f t="shared" si="57"/>
        <v>135.80336714999999</v>
      </c>
      <c r="I177" cm="1">
        <f t="array" ref="I177">_xlfn._xlws.FILTER($I$4:$I$8,$C$4:$C$8=$A177,"")</f>
        <v>360</v>
      </c>
      <c r="J177">
        <f t="shared" si="65"/>
        <v>32.258710437058824</v>
      </c>
      <c r="K177">
        <f t="shared" si="66"/>
        <v>59.030263278235282</v>
      </c>
      <c r="L177" cm="1">
        <f t="array" ref="L177">_xlfn._xlws.FILTER($L$11:$L$16,$C$11:$C$16=$B177,"")</f>
        <v>88.903225809999995</v>
      </c>
      <c r="M177">
        <f t="shared" si="67"/>
        <v>53.750814631176468</v>
      </c>
      <c r="N177">
        <f t="shared" si="58"/>
        <v>0.6</v>
      </c>
      <c r="O177">
        <f t="shared" si="68"/>
        <v>0.76232967876971225</v>
      </c>
      <c r="P177">
        <f t="shared" si="59"/>
        <v>231.84545299368213</v>
      </c>
      <c r="Q177" s="7">
        <f t="shared" si="69"/>
        <v>6.4661892026452589E-2</v>
      </c>
      <c r="R177">
        <f t="shared" si="60"/>
        <v>0</v>
      </c>
      <c r="S177">
        <f t="shared" si="61"/>
        <v>0</v>
      </c>
      <c r="T177">
        <f t="shared" si="62"/>
        <v>0</v>
      </c>
      <c r="U177">
        <f t="shared" si="70"/>
        <v>0</v>
      </c>
      <c r="X177" s="13" cm="1">
        <f t="array" ref="X177">_xlfn._xlws.FILTER($H$4:$H$8,$C$4:$C$8=$A177,"")</f>
        <v>128.26086960000001</v>
      </c>
      <c r="Y177" s="13" cm="1">
        <f t="array" ref="Y177">_xlfn._xlws.FILTER($H$11:$H$16,$C$11:$C$16=$B177,"")</f>
        <v>143.34586469999999</v>
      </c>
      <c r="Z177" s="13">
        <f t="shared" si="63"/>
        <v>-218.53580666620536</v>
      </c>
      <c r="AA177" s="13">
        <f t="shared" si="64"/>
        <v>-0.94259259279999996</v>
      </c>
    </row>
    <row r="178" spans="1:27" x14ac:dyDescent="0.2">
      <c r="A178" s="27">
        <v>1</v>
      </c>
      <c r="B178" s="27">
        <v>0.25</v>
      </c>
      <c r="C178" s="27">
        <v>0.8</v>
      </c>
      <c r="D178" cm="1">
        <f t="array" ref="D178">_xlfn._xlws.FILTER($D$4:$D$8,$C$4:$C$8=A178,"")</f>
        <v>0.99444444399999998</v>
      </c>
      <c r="E178" cm="1">
        <f t="array" ref="E178">_xlfn._xlws.FILTER($E$19:$E$24,$C$19:$C$24=C178,"")</f>
        <v>0.71028037399999999</v>
      </c>
      <c r="F178" cm="1">
        <f t="array" ref="F178">_xlfn._xlws.FILTER($F$11:$F$16,$C$11:$C$16=$B178,"")</f>
        <v>9.5679011999999994E-2</v>
      </c>
      <c r="G178" cm="1">
        <f t="array" ref="G178">_xlfn._xlws.FILTER($G$19:$G$24,$C$19:$C$24=$C178,"")</f>
        <v>0.95614035100000005</v>
      </c>
      <c r="H178">
        <f t="shared" si="57"/>
        <v>135.80336714999999</v>
      </c>
      <c r="I178" cm="1">
        <f t="array" ref="I178">_xlfn._xlws.FILTER($I$4:$I$8,$C$4:$C$8=$A178,"")</f>
        <v>360</v>
      </c>
      <c r="J178">
        <f t="shared" si="65"/>
        <v>32.258710437058824</v>
      </c>
      <c r="K178">
        <f t="shared" si="66"/>
        <v>59.030263278235282</v>
      </c>
      <c r="L178" cm="1">
        <f t="array" ref="L178">_xlfn._xlws.FILTER($L$11:$L$16,$C$11:$C$16=$B178,"")</f>
        <v>88.903225809999995</v>
      </c>
      <c r="M178">
        <f t="shared" si="67"/>
        <v>53.750814631176468</v>
      </c>
      <c r="N178">
        <f t="shared" si="58"/>
        <v>0.6</v>
      </c>
      <c r="O178">
        <f t="shared" si="68"/>
        <v>0.71648642175839894</v>
      </c>
      <c r="P178">
        <f t="shared" si="59"/>
        <v>227.67230427292188</v>
      </c>
      <c r="Q178" s="7">
        <f t="shared" si="69"/>
        <v>3.2866349525697718E-2</v>
      </c>
      <c r="R178">
        <f t="shared" si="60"/>
        <v>0</v>
      </c>
      <c r="S178">
        <f t="shared" si="61"/>
        <v>0</v>
      </c>
      <c r="T178">
        <f t="shared" si="62"/>
        <v>0</v>
      </c>
      <c r="U178">
        <f t="shared" si="70"/>
        <v>0</v>
      </c>
      <c r="X178" s="13" cm="1">
        <f t="array" ref="X178">_xlfn._xlws.FILTER($H$4:$H$8,$C$4:$C$8=$A178,"")</f>
        <v>128.26086960000001</v>
      </c>
      <c r="Y178" s="13" cm="1">
        <f t="array" ref="Y178">_xlfn._xlws.FILTER($H$11:$H$16,$C$11:$C$16=$B178,"")</f>
        <v>143.34586469999999</v>
      </c>
      <c r="Z178" s="13">
        <f t="shared" si="63"/>
        <v>-214.60222759336395</v>
      </c>
      <c r="AA178" s="13">
        <f t="shared" si="64"/>
        <v>-0.94259259279999996</v>
      </c>
    </row>
    <row r="179" spans="1:27" x14ac:dyDescent="0.2">
      <c r="A179" s="27">
        <v>1</v>
      </c>
      <c r="B179" s="27">
        <v>0.25</v>
      </c>
      <c r="C179" s="27">
        <v>0.9</v>
      </c>
      <c r="D179" cm="1">
        <f t="array" ref="D179">_xlfn._xlws.FILTER($D$4:$D$8,$C$4:$C$8=A179,"")</f>
        <v>0.99444444399999998</v>
      </c>
      <c r="E179" cm="1">
        <f t="array" ref="E179">_xlfn._xlws.FILTER($E$19:$E$24,$C$19:$C$24=C179,"")</f>
        <v>0.56271186399999995</v>
      </c>
      <c r="F179" cm="1">
        <f t="array" ref="F179">_xlfn._xlws.FILTER($F$11:$F$16,$C$11:$C$16=$B179,"")</f>
        <v>9.5679011999999994E-2</v>
      </c>
      <c r="G179" cm="1">
        <f t="array" ref="G179">_xlfn._xlws.FILTER($G$19:$G$24,$C$19:$C$24=$C179,"")</f>
        <v>0.93975903599999999</v>
      </c>
      <c r="H179">
        <f t="shared" si="57"/>
        <v>135.80336714999999</v>
      </c>
      <c r="I179" cm="1">
        <f t="array" ref="I179">_xlfn._xlws.FILTER($I$4:$I$8,$C$4:$C$8=$A179,"")</f>
        <v>360</v>
      </c>
      <c r="J179">
        <f t="shared" si="65"/>
        <v>32.258710437058824</v>
      </c>
      <c r="K179">
        <f t="shared" si="66"/>
        <v>59.030263278235282</v>
      </c>
      <c r="L179" cm="1">
        <f t="array" ref="L179">_xlfn._xlws.FILTER($L$11:$L$16,$C$11:$C$16=$B179,"")</f>
        <v>88.903225809999995</v>
      </c>
      <c r="M179">
        <f t="shared" si="67"/>
        <v>53.750814631176468</v>
      </c>
      <c r="N179">
        <f t="shared" si="58"/>
        <v>0.6</v>
      </c>
      <c r="O179">
        <f t="shared" si="68"/>
        <v>0.5579034988557211</v>
      </c>
      <c r="P179">
        <f t="shared" si="59"/>
        <v>219.3040427158675</v>
      </c>
      <c r="Q179" s="7">
        <f t="shared" si="69"/>
        <v>3.5763044889776982E-2</v>
      </c>
      <c r="R179">
        <f t="shared" si="60"/>
        <v>0</v>
      </c>
      <c r="S179">
        <f t="shared" si="61"/>
        <v>0</v>
      </c>
      <c r="T179">
        <f t="shared" si="62"/>
        <v>0</v>
      </c>
      <c r="U179">
        <f t="shared" si="70"/>
        <v>0</v>
      </c>
      <c r="X179" s="13" cm="1">
        <f t="array" ref="X179">_xlfn._xlws.FILTER($H$4:$H$8,$C$4:$C$8=$A179,"")</f>
        <v>128.26086960000001</v>
      </c>
      <c r="Y179" s="13" cm="1">
        <f t="array" ref="Y179">_xlfn._xlws.FILTER($H$11:$H$16,$C$11:$C$16=$B179,"")</f>
        <v>143.34586469999999</v>
      </c>
      <c r="Z179" s="13">
        <f t="shared" si="63"/>
        <v>-206.71436623507148</v>
      </c>
      <c r="AA179" s="13">
        <f t="shared" si="64"/>
        <v>-0.94259259279999996</v>
      </c>
    </row>
    <row r="180" spans="1:27" x14ac:dyDescent="0.2">
      <c r="A180" s="27">
        <v>1</v>
      </c>
      <c r="B180" s="27">
        <v>0.25</v>
      </c>
      <c r="C180" s="28">
        <v>1</v>
      </c>
      <c r="D180" cm="1">
        <f t="array" ref="D180">_xlfn._xlws.FILTER($D$4:$D$8,$C$4:$C$8=A180,"")</f>
        <v>0.99444444399999998</v>
      </c>
      <c r="E180" cm="1">
        <f t="array" ref="E180">_xlfn._xlws.FILTER($E$19:$E$24,$C$19:$C$24=C180,"")</f>
        <v>0.41896024500000001</v>
      </c>
      <c r="F180" cm="1">
        <f t="array" ref="F180">_xlfn._xlws.FILTER($F$11:$F$16,$C$11:$C$16=$B180,"")</f>
        <v>9.5679011999999994E-2</v>
      </c>
      <c r="G180" cm="1">
        <f t="array" ref="G180">_xlfn._xlws.FILTER($G$19:$G$24,$C$19:$C$24=$C180,"")</f>
        <v>0.97080292000000001</v>
      </c>
      <c r="H180">
        <f t="shared" si="57"/>
        <v>135.80336714999999</v>
      </c>
      <c r="I180" cm="1">
        <f t="array" ref="I180">_xlfn._xlws.FILTER($I$4:$I$8,$C$4:$C$8=$A180,"")</f>
        <v>360</v>
      </c>
      <c r="J180">
        <f t="shared" si="65"/>
        <v>32.258710437058824</v>
      </c>
      <c r="K180">
        <f t="shared" si="66"/>
        <v>59.030263278235282</v>
      </c>
      <c r="L180" cm="1">
        <f t="array" ref="L180">_xlfn._xlws.FILTER($L$11:$L$16,$C$11:$C$16=$B180,"")</f>
        <v>88.903225809999995</v>
      </c>
      <c r="M180">
        <f t="shared" si="67"/>
        <v>53.750814631176468</v>
      </c>
      <c r="N180">
        <f t="shared" si="58"/>
        <v>0.6</v>
      </c>
      <c r="O180">
        <f t="shared" si="68"/>
        <v>0.42910185489204417</v>
      </c>
      <c r="P180">
        <f t="shared" si="59"/>
        <v>211.15222802964462</v>
      </c>
      <c r="Q180" s="7">
        <f t="shared" si="69"/>
        <v>1.2905318811187134E-2</v>
      </c>
      <c r="R180">
        <f t="shared" si="60"/>
        <v>1</v>
      </c>
      <c r="S180">
        <f t="shared" si="61"/>
        <v>0</v>
      </c>
      <c r="T180">
        <f t="shared" si="62"/>
        <v>0</v>
      </c>
      <c r="U180">
        <f t="shared" si="70"/>
        <v>1</v>
      </c>
      <c r="X180" s="13" cm="1">
        <f t="array" ref="X180">_xlfn._xlws.FILTER($H$4:$H$8,$C$4:$C$8=$A180,"")</f>
        <v>128.26086960000001</v>
      </c>
      <c r="Y180" s="13" cm="1">
        <f t="array" ref="Y180">_xlfn._xlws.FILTER($H$11:$H$16,$C$11:$C$16=$B180,"")</f>
        <v>143.34586469999999</v>
      </c>
      <c r="Z180" s="13">
        <f t="shared" si="63"/>
        <v>-199.03052609395954</v>
      </c>
      <c r="AA180" s="13">
        <f t="shared" si="64"/>
        <v>-0.94259259279999996</v>
      </c>
    </row>
    <row r="181" spans="1:27" x14ac:dyDescent="0.2">
      <c r="A181" s="27">
        <v>1</v>
      </c>
      <c r="B181" s="27">
        <v>0.3</v>
      </c>
      <c r="C181" s="26">
        <v>0.5</v>
      </c>
      <c r="D181" cm="1">
        <f t="array" ref="D181">_xlfn._xlws.FILTER($D$4:$D$8,$C$4:$C$8=A181,"")</f>
        <v>0.99444444399999998</v>
      </c>
      <c r="E181" cm="1">
        <f t="array" ref="E181">_xlfn._xlws.FILTER($E$19:$E$24,$C$19:$C$24=C181,"")</f>
        <v>0.79204892999999998</v>
      </c>
      <c r="F181" cm="1">
        <f t="array" ref="F181">_xlfn._xlws.FILTER($F$11:$F$16,$C$11:$C$16=$B181,"")</f>
        <v>0.10370370399999999</v>
      </c>
      <c r="G181" cm="1">
        <f t="array" ref="G181">_xlfn._xlws.FILTER($G$19:$G$24,$C$19:$C$24=$C181,"")</f>
        <v>8.8803089000000002E-2</v>
      </c>
      <c r="H181">
        <f t="shared" si="57"/>
        <v>135.04735790000001</v>
      </c>
      <c r="I181" cm="1">
        <f t="array" ref="I181">_xlfn._xlws.FILTER($I$4:$I$8,$C$4:$C$8=$A181,"")</f>
        <v>360</v>
      </c>
      <c r="J181">
        <f t="shared" si="65"/>
        <v>32.258710437058824</v>
      </c>
      <c r="K181">
        <f t="shared" si="66"/>
        <v>59.030263278235282</v>
      </c>
      <c r="L181" cm="1">
        <f t="array" ref="L181">_xlfn._xlws.FILTER($L$11:$L$16,$C$11:$C$16=$B181,"")</f>
        <v>68.52380952</v>
      </c>
      <c r="M181">
        <f t="shared" si="67"/>
        <v>53.750814631176468</v>
      </c>
      <c r="N181">
        <f t="shared" si="58"/>
        <v>0.6</v>
      </c>
      <c r="O181">
        <f t="shared" si="68"/>
        <v>7.45865764058221E-2</v>
      </c>
      <c r="P181">
        <f t="shared" si="59"/>
        <v>232.02704279177524</v>
      </c>
      <c r="Q181" s="7">
        <f t="shared" si="69"/>
        <v>0.76532312995385321</v>
      </c>
      <c r="R181">
        <f t="shared" si="60"/>
        <v>1</v>
      </c>
      <c r="S181">
        <f t="shared" si="61"/>
        <v>0</v>
      </c>
      <c r="T181">
        <f t="shared" si="62"/>
        <v>1</v>
      </c>
      <c r="U181">
        <f t="shared" si="70"/>
        <v>1</v>
      </c>
      <c r="X181" s="13" cm="1">
        <f t="array" ref="X181">_xlfn._xlws.FILTER($H$4:$H$8,$C$4:$C$8=$A181,"")</f>
        <v>128.26086960000001</v>
      </c>
      <c r="Y181" s="13" cm="1">
        <f t="array" ref="Y181">_xlfn._xlws.FILTER($H$11:$H$16,$C$11:$C$16=$B181,"")</f>
        <v>141.83384620000001</v>
      </c>
      <c r="Z181" s="13">
        <f t="shared" si="63"/>
        <v>-217.58980453237109</v>
      </c>
      <c r="AA181" s="13">
        <f t="shared" si="64"/>
        <v>-0.93777777760000003</v>
      </c>
    </row>
    <row r="182" spans="1:27" x14ac:dyDescent="0.2">
      <c r="A182" s="27">
        <v>1</v>
      </c>
      <c r="B182" s="27">
        <v>0.3</v>
      </c>
      <c r="C182" s="27">
        <v>0.6</v>
      </c>
      <c r="D182" cm="1">
        <f t="array" ref="D182">_xlfn._xlws.FILTER($D$4:$D$8,$C$4:$C$8=A182,"")</f>
        <v>0.99444444399999998</v>
      </c>
      <c r="E182" cm="1">
        <f t="array" ref="E182">_xlfn._xlws.FILTER($E$19:$E$24,$C$19:$C$24=C182,"")</f>
        <v>0.70958083800000005</v>
      </c>
      <c r="F182" cm="1">
        <f t="array" ref="F182">_xlfn._xlws.FILTER($F$11:$F$16,$C$11:$C$16=$B182,"")</f>
        <v>0.10370370399999999</v>
      </c>
      <c r="G182" cm="1">
        <f t="array" ref="G182">_xlfn._xlws.FILTER($G$19:$G$24,$C$19:$C$24=$C182,"")</f>
        <v>0.94092827000000001</v>
      </c>
      <c r="H182">
        <f t="shared" si="57"/>
        <v>135.04735790000001</v>
      </c>
      <c r="I182" cm="1">
        <f t="array" ref="I182">_xlfn._xlws.FILTER($I$4:$I$8,$C$4:$C$8=$A182,"")</f>
        <v>360</v>
      </c>
      <c r="J182">
        <f t="shared" si="65"/>
        <v>32.258710437058824</v>
      </c>
      <c r="K182">
        <f t="shared" si="66"/>
        <v>59.030263278235282</v>
      </c>
      <c r="L182" cm="1">
        <f t="array" ref="L182">_xlfn._xlws.FILTER($L$11:$L$16,$C$11:$C$16=$B182,"")</f>
        <v>68.52380952</v>
      </c>
      <c r="M182">
        <f t="shared" si="67"/>
        <v>53.750814631176468</v>
      </c>
      <c r="N182">
        <f t="shared" si="58"/>
        <v>0.6</v>
      </c>
      <c r="O182">
        <f t="shared" si="68"/>
        <v>0.70800933624008811</v>
      </c>
      <c r="P182">
        <f t="shared" si="59"/>
        <v>227.32646130265255</v>
      </c>
      <c r="Q182" s="7">
        <f t="shared" si="69"/>
        <v>4.4449016658680784E-2</v>
      </c>
      <c r="R182">
        <f t="shared" si="60"/>
        <v>0</v>
      </c>
      <c r="S182">
        <f t="shared" si="61"/>
        <v>0</v>
      </c>
      <c r="T182">
        <f t="shared" si="62"/>
        <v>0</v>
      </c>
      <c r="U182">
        <f t="shared" si="70"/>
        <v>0</v>
      </c>
      <c r="X182" s="13" cm="1">
        <f t="array" ref="X182">_xlfn._xlws.FILTER($H$4:$H$8,$C$4:$C$8=$A182,"")</f>
        <v>128.26086960000001</v>
      </c>
      <c r="Y182" s="13" cm="1">
        <f t="array" ref="Y182">_xlfn._xlws.FILTER($H$11:$H$16,$C$11:$C$16=$B182,"")</f>
        <v>141.83384620000001</v>
      </c>
      <c r="Z182" s="13">
        <f t="shared" si="63"/>
        <v>-213.18170367007392</v>
      </c>
      <c r="AA182" s="13">
        <f t="shared" si="64"/>
        <v>-0.93777777760000003</v>
      </c>
    </row>
    <row r="183" spans="1:27" x14ac:dyDescent="0.2">
      <c r="A183" s="27">
        <v>1</v>
      </c>
      <c r="B183" s="27">
        <v>0.3</v>
      </c>
      <c r="C183" s="27">
        <v>0.7</v>
      </c>
      <c r="D183" cm="1">
        <f t="array" ref="D183">_xlfn._xlws.FILTER($D$4:$D$8,$C$4:$C$8=A183,"")</f>
        <v>0.99444444399999998</v>
      </c>
      <c r="E183" cm="1">
        <f t="array" ref="E183">_xlfn._xlws.FILTER($E$19:$E$24,$C$19:$C$24=C183,"")</f>
        <v>0.783870968</v>
      </c>
      <c r="F183" cm="1">
        <f t="array" ref="F183">_xlfn._xlws.FILTER($F$11:$F$16,$C$11:$C$16=$B183,"")</f>
        <v>0.10370370399999999</v>
      </c>
      <c r="G183" cm="1">
        <f t="array" ref="G183">_xlfn._xlws.FILTER($G$19:$G$24,$C$19:$C$24=$C183,"")</f>
        <v>0.92181069999999998</v>
      </c>
      <c r="H183">
        <f t="shared" si="57"/>
        <v>135.04735790000001</v>
      </c>
      <c r="I183" cm="1">
        <f t="array" ref="I183">_xlfn._xlws.FILTER($I$4:$I$8,$C$4:$C$8=$A183,"")</f>
        <v>360</v>
      </c>
      <c r="J183">
        <f t="shared" si="65"/>
        <v>32.258710437058824</v>
      </c>
      <c r="K183">
        <f t="shared" si="66"/>
        <v>59.030263278235282</v>
      </c>
      <c r="L183" cm="1">
        <f t="array" ref="L183">_xlfn._xlws.FILTER($L$11:$L$16,$C$11:$C$16=$B183,"")</f>
        <v>68.52380952</v>
      </c>
      <c r="M183">
        <f t="shared" si="67"/>
        <v>53.750814631176468</v>
      </c>
      <c r="N183">
        <f t="shared" si="58"/>
        <v>0.6</v>
      </c>
      <c r="O183">
        <f t="shared" si="68"/>
        <v>0.76624369402196657</v>
      </c>
      <c r="P183">
        <f t="shared" si="59"/>
        <v>231.56090884998414</v>
      </c>
      <c r="Q183" s="7">
        <f t="shared" si="69"/>
        <v>6.4993884389703618E-2</v>
      </c>
      <c r="R183">
        <f t="shared" si="60"/>
        <v>0</v>
      </c>
      <c r="S183">
        <f t="shared" si="61"/>
        <v>0</v>
      </c>
      <c r="T183">
        <f t="shared" si="62"/>
        <v>0</v>
      </c>
      <c r="U183">
        <f t="shared" si="70"/>
        <v>0</v>
      </c>
      <c r="X183" s="13" cm="1">
        <f t="array" ref="X183">_xlfn._xlws.FILTER($H$4:$H$8,$C$4:$C$8=$A183,"")</f>
        <v>128.26086960000001</v>
      </c>
      <c r="Y183" s="13" cm="1">
        <f t="array" ref="Y183">_xlfn._xlws.FILTER($H$11:$H$16,$C$11:$C$16=$B183,"")</f>
        <v>141.83384620000001</v>
      </c>
      <c r="Z183" s="13">
        <f t="shared" si="63"/>
        <v>-217.15267448037432</v>
      </c>
      <c r="AA183" s="13">
        <f t="shared" si="64"/>
        <v>-0.93777777760000003</v>
      </c>
    </row>
    <row r="184" spans="1:27" x14ac:dyDescent="0.2">
      <c r="A184" s="27">
        <v>1</v>
      </c>
      <c r="B184" s="27">
        <v>0.3</v>
      </c>
      <c r="C184" s="27">
        <v>0.8</v>
      </c>
      <c r="D184" cm="1">
        <f t="array" ref="D184">_xlfn._xlws.FILTER($D$4:$D$8,$C$4:$C$8=A184,"")</f>
        <v>0.99444444399999998</v>
      </c>
      <c r="E184" cm="1">
        <f t="array" ref="E184">_xlfn._xlws.FILTER($E$19:$E$24,$C$19:$C$24=C184,"")</f>
        <v>0.71028037399999999</v>
      </c>
      <c r="F184" cm="1">
        <f t="array" ref="F184">_xlfn._xlws.FILTER($F$11:$F$16,$C$11:$C$16=$B184,"")</f>
        <v>0.10370370399999999</v>
      </c>
      <c r="G184" cm="1">
        <f t="array" ref="G184">_xlfn._xlws.FILTER($G$19:$G$24,$C$19:$C$24=$C184,"")</f>
        <v>0.95614035100000005</v>
      </c>
      <c r="H184">
        <f t="shared" si="57"/>
        <v>135.04735790000001</v>
      </c>
      <c r="I184" cm="1">
        <f t="array" ref="I184">_xlfn._xlws.FILTER($I$4:$I$8,$C$4:$C$8=$A184,"")</f>
        <v>360</v>
      </c>
      <c r="J184">
        <f t="shared" si="65"/>
        <v>32.258710437058824</v>
      </c>
      <c r="K184">
        <f t="shared" si="66"/>
        <v>59.030263278235282</v>
      </c>
      <c r="L184" cm="1">
        <f t="array" ref="L184">_xlfn._xlws.FILTER($L$11:$L$16,$C$11:$C$16=$B184,"")</f>
        <v>68.52380952</v>
      </c>
      <c r="M184">
        <f t="shared" si="67"/>
        <v>53.750814631176468</v>
      </c>
      <c r="N184">
        <f t="shared" si="58"/>
        <v>0.6</v>
      </c>
      <c r="O184">
        <f t="shared" si="68"/>
        <v>0.72016506481912979</v>
      </c>
      <c r="P184">
        <f t="shared" si="59"/>
        <v>227.36633400848135</v>
      </c>
      <c r="Q184" s="7">
        <f t="shared" si="69"/>
        <v>3.3035094619732495E-2</v>
      </c>
      <c r="R184">
        <f t="shared" si="60"/>
        <v>0</v>
      </c>
      <c r="S184">
        <f t="shared" si="61"/>
        <v>0</v>
      </c>
      <c r="T184">
        <f t="shared" si="62"/>
        <v>0</v>
      </c>
      <c r="U184">
        <f t="shared" si="70"/>
        <v>0</v>
      </c>
      <c r="X184" s="13" cm="1">
        <f t="array" ref="X184">_xlfn._xlws.FILTER($H$4:$H$8,$C$4:$C$8=$A184,"")</f>
        <v>128.26086960000001</v>
      </c>
      <c r="Y184" s="13" cm="1">
        <f t="array" ref="Y184">_xlfn._xlws.FILTER($H$11:$H$16,$C$11:$C$16=$B184,"")</f>
        <v>141.83384620000001</v>
      </c>
      <c r="Z184" s="13">
        <f t="shared" si="63"/>
        <v>-213.21909540753293</v>
      </c>
      <c r="AA184" s="13">
        <f t="shared" si="64"/>
        <v>-0.93777777760000003</v>
      </c>
    </row>
    <row r="185" spans="1:27" x14ac:dyDescent="0.2">
      <c r="A185" s="27">
        <v>1</v>
      </c>
      <c r="B185" s="27">
        <v>0.3</v>
      </c>
      <c r="C185" s="27">
        <v>0.9</v>
      </c>
      <c r="D185" cm="1">
        <f t="array" ref="D185">_xlfn._xlws.FILTER($D$4:$D$8,$C$4:$C$8=A185,"")</f>
        <v>0.99444444399999998</v>
      </c>
      <c r="E185" cm="1">
        <f t="array" ref="E185">_xlfn._xlws.FILTER($E$19:$E$24,$C$19:$C$24=C185,"")</f>
        <v>0.56271186399999995</v>
      </c>
      <c r="F185" cm="1">
        <f t="array" ref="F185">_xlfn._xlws.FILTER($F$11:$F$16,$C$11:$C$16=$B185,"")</f>
        <v>0.10370370399999999</v>
      </c>
      <c r="G185" cm="1">
        <f t="array" ref="G185">_xlfn._xlws.FILTER($G$19:$G$24,$C$19:$C$24=$C185,"")</f>
        <v>0.93975903599999999</v>
      </c>
      <c r="H185">
        <f t="shared" si="57"/>
        <v>135.04735790000001</v>
      </c>
      <c r="I185" cm="1">
        <f t="array" ref="I185">_xlfn._xlws.FILTER($I$4:$I$8,$C$4:$C$8=$A185,"")</f>
        <v>360</v>
      </c>
      <c r="J185">
        <f t="shared" si="65"/>
        <v>32.258710437058824</v>
      </c>
      <c r="K185">
        <f t="shared" si="66"/>
        <v>59.030263278235282</v>
      </c>
      <c r="L185" cm="1">
        <f t="array" ref="L185">_xlfn._xlws.FILTER($L$11:$L$16,$C$11:$C$16=$B185,"")</f>
        <v>68.52380952</v>
      </c>
      <c r="M185">
        <f t="shared" si="67"/>
        <v>53.750814631176468</v>
      </c>
      <c r="N185">
        <f t="shared" si="58"/>
        <v>0.6</v>
      </c>
      <c r="O185">
        <f t="shared" si="68"/>
        <v>0.56076793253136048</v>
      </c>
      <c r="P185">
        <f t="shared" si="59"/>
        <v>218.95510743998722</v>
      </c>
      <c r="Q185" s="7">
        <f t="shared" si="69"/>
        <v>3.5946662433556126E-2</v>
      </c>
      <c r="R185">
        <f t="shared" si="60"/>
        <v>0</v>
      </c>
      <c r="S185">
        <f t="shared" si="61"/>
        <v>0</v>
      </c>
      <c r="T185">
        <f t="shared" si="62"/>
        <v>0</v>
      </c>
      <c r="U185">
        <f t="shared" si="70"/>
        <v>0</v>
      </c>
      <c r="X185" s="13" cm="1">
        <f t="array" ref="X185">_xlfn._xlws.FILTER($H$4:$H$8,$C$4:$C$8=$A185,"")</f>
        <v>128.26086960000001</v>
      </c>
      <c r="Y185" s="13" cm="1">
        <f t="array" ref="Y185">_xlfn._xlws.FILTER($H$11:$H$16,$C$11:$C$16=$B185,"")</f>
        <v>141.83384620000001</v>
      </c>
      <c r="Z185" s="13">
        <f t="shared" si="63"/>
        <v>-205.33123404924044</v>
      </c>
      <c r="AA185" s="13">
        <f t="shared" si="64"/>
        <v>-0.93777777760000003</v>
      </c>
    </row>
    <row r="186" spans="1:27" x14ac:dyDescent="0.2">
      <c r="A186" s="27">
        <v>1</v>
      </c>
      <c r="B186" s="27">
        <v>0.3</v>
      </c>
      <c r="C186" s="28">
        <v>1</v>
      </c>
      <c r="D186" cm="1">
        <f t="array" ref="D186">_xlfn._xlws.FILTER($D$4:$D$8,$C$4:$C$8=A186,"")</f>
        <v>0.99444444399999998</v>
      </c>
      <c r="E186" cm="1">
        <f t="array" ref="E186">_xlfn._xlws.FILTER($E$19:$E$24,$C$19:$C$24=C186,"")</f>
        <v>0.41896024500000001</v>
      </c>
      <c r="F186" cm="1">
        <f t="array" ref="F186">_xlfn._xlws.FILTER($F$11:$F$16,$C$11:$C$16=$B186,"")</f>
        <v>0.10370370399999999</v>
      </c>
      <c r="G186" cm="1">
        <f t="array" ref="G186">_xlfn._xlws.FILTER($G$19:$G$24,$C$19:$C$24=$C186,"")</f>
        <v>0.97080292000000001</v>
      </c>
      <c r="H186">
        <f t="shared" si="57"/>
        <v>135.04735790000001</v>
      </c>
      <c r="I186" cm="1">
        <f t="array" ref="I186">_xlfn._xlws.FILTER($I$4:$I$8,$C$4:$C$8=$A186,"")</f>
        <v>360</v>
      </c>
      <c r="J186">
        <f t="shared" si="65"/>
        <v>32.258710437058824</v>
      </c>
      <c r="K186">
        <f t="shared" si="66"/>
        <v>59.030263278235282</v>
      </c>
      <c r="L186" cm="1">
        <f t="array" ref="L186">_xlfn._xlws.FILTER($L$11:$L$16,$C$11:$C$16=$B186,"")</f>
        <v>68.52380952</v>
      </c>
      <c r="M186">
        <f t="shared" si="67"/>
        <v>53.750814631176468</v>
      </c>
      <c r="N186">
        <f t="shared" si="58"/>
        <v>0.6</v>
      </c>
      <c r="O186">
        <f t="shared" si="68"/>
        <v>0.43130498465544065</v>
      </c>
      <c r="P186">
        <f t="shared" si="59"/>
        <v>210.7614390415136</v>
      </c>
      <c r="Q186" s="7">
        <f t="shared" si="69"/>
        <v>1.2971578352260897E-2</v>
      </c>
      <c r="R186">
        <f t="shared" si="60"/>
        <v>1</v>
      </c>
      <c r="S186">
        <f t="shared" si="61"/>
        <v>0</v>
      </c>
      <c r="T186">
        <f t="shared" si="62"/>
        <v>0</v>
      </c>
      <c r="U186">
        <f t="shared" si="70"/>
        <v>1</v>
      </c>
      <c r="X186" s="13" cm="1">
        <f t="array" ref="X186">_xlfn._xlws.FILTER($H$4:$H$8,$C$4:$C$8=$A186,"")</f>
        <v>128.26086960000001</v>
      </c>
      <c r="Y186" s="13" cm="1">
        <f t="array" ref="Y186">_xlfn._xlws.FILTER($H$11:$H$16,$C$11:$C$16=$B186,"")</f>
        <v>141.83384620000001</v>
      </c>
      <c r="Z186" s="13">
        <f t="shared" si="63"/>
        <v>-197.64739390812849</v>
      </c>
      <c r="AA186" s="13">
        <f t="shared" si="64"/>
        <v>-0.93777777760000003</v>
      </c>
    </row>
    <row r="187" spans="1:27" x14ac:dyDescent="0.2">
      <c r="A187" s="27">
        <v>1</v>
      </c>
      <c r="B187" s="27">
        <v>0.35</v>
      </c>
      <c r="C187" s="26">
        <v>0.5</v>
      </c>
      <c r="D187" cm="1">
        <f t="array" ref="D187">_xlfn._xlws.FILTER($D$4:$D$8,$C$4:$C$8=A187,"")</f>
        <v>0.99444444399999998</v>
      </c>
      <c r="E187" cm="1">
        <f t="array" ref="E187">_xlfn._xlws.FILTER($E$19:$E$24,$C$19:$C$24=C187,"")</f>
        <v>0.79204892999999998</v>
      </c>
      <c r="F187" cm="1">
        <f t="array" ref="F187">_xlfn._xlws.FILTER($F$11:$F$16,$C$11:$C$16=$B187,"")</f>
        <v>0.122715405</v>
      </c>
      <c r="G187" cm="1">
        <f t="array" ref="G187">_xlfn._xlws.FILTER($G$19:$G$24,$C$19:$C$24=$C187,"")</f>
        <v>8.8803089000000002E-2</v>
      </c>
      <c r="H187">
        <f t="shared" si="57"/>
        <v>129.89584575000001</v>
      </c>
      <c r="I187" cm="1">
        <f t="array" ref="I187">_xlfn._xlws.FILTER($I$4:$I$8,$C$4:$C$8=$A187,"")</f>
        <v>360</v>
      </c>
      <c r="J187">
        <f t="shared" si="65"/>
        <v>32.258710437058824</v>
      </c>
      <c r="K187">
        <f t="shared" si="66"/>
        <v>59.030263278235282</v>
      </c>
      <c r="L187" cm="1">
        <f t="array" ref="L187">_xlfn._xlws.FILTER($L$11:$L$16,$C$11:$C$16=$B187,"")</f>
        <v>63.93617021</v>
      </c>
      <c r="M187">
        <f t="shared" si="67"/>
        <v>53.750814631176468</v>
      </c>
      <c r="N187">
        <f t="shared" si="58"/>
        <v>0.6</v>
      </c>
      <c r="O187">
        <f t="shared" si="68"/>
        <v>7.5505010636518238E-2</v>
      </c>
      <c r="P187">
        <f t="shared" si="59"/>
        <v>230.35231146443124</v>
      </c>
      <c r="Q187" s="7">
        <f t="shared" si="69"/>
        <v>0.77474706377632385</v>
      </c>
      <c r="R187">
        <f t="shared" si="60"/>
        <v>1</v>
      </c>
      <c r="S187">
        <f t="shared" si="61"/>
        <v>0</v>
      </c>
      <c r="T187">
        <f t="shared" si="62"/>
        <v>1</v>
      </c>
      <c r="U187">
        <f t="shared" si="70"/>
        <v>1</v>
      </c>
      <c r="X187" s="13" cm="1">
        <f t="array" ref="X187">_xlfn._xlws.FILTER($H$4:$H$8,$C$4:$C$8=$A187,"")</f>
        <v>128.26086960000001</v>
      </c>
      <c r="Y187" s="13" cm="1">
        <f t="array" ref="Y187">_xlfn._xlws.FILTER($H$11:$H$16,$C$11:$C$16=$B187,"")</f>
        <v>131.53082190000001</v>
      </c>
      <c r="Z187" s="13">
        <f t="shared" si="63"/>
        <v>-213.39164514800495</v>
      </c>
      <c r="AA187" s="13">
        <f t="shared" si="64"/>
        <v>-0.92637075700000004</v>
      </c>
    </row>
    <row r="188" spans="1:27" x14ac:dyDescent="0.2">
      <c r="A188" s="27">
        <v>1</v>
      </c>
      <c r="B188" s="27">
        <v>0.35</v>
      </c>
      <c r="C188" s="27">
        <v>0.6</v>
      </c>
      <c r="D188" cm="1">
        <f t="array" ref="D188">_xlfn._xlws.FILTER($D$4:$D$8,$C$4:$C$8=A188,"")</f>
        <v>0.99444444399999998</v>
      </c>
      <c r="E188" cm="1">
        <f t="array" ref="E188">_xlfn._xlws.FILTER($E$19:$E$24,$C$19:$C$24=C188,"")</f>
        <v>0.70958083800000005</v>
      </c>
      <c r="F188" cm="1">
        <f t="array" ref="F188">_xlfn._xlws.FILTER($F$11:$F$16,$C$11:$C$16=$B188,"")</f>
        <v>0.122715405</v>
      </c>
      <c r="G188" cm="1">
        <f t="array" ref="G188">_xlfn._xlws.FILTER($G$19:$G$24,$C$19:$C$24=$C188,"")</f>
        <v>0.94092827000000001</v>
      </c>
      <c r="H188">
        <f t="shared" si="57"/>
        <v>129.89584575000001</v>
      </c>
      <c r="I188" cm="1">
        <f t="array" ref="I188">_xlfn._xlws.FILTER($I$4:$I$8,$C$4:$C$8=$A188,"")</f>
        <v>360</v>
      </c>
      <c r="J188">
        <f t="shared" si="65"/>
        <v>32.258710437058824</v>
      </c>
      <c r="K188">
        <f t="shared" si="66"/>
        <v>59.030263278235282</v>
      </c>
      <c r="L188" cm="1">
        <f t="array" ref="L188">_xlfn._xlws.FILTER($L$11:$L$16,$C$11:$C$16=$B188,"")</f>
        <v>63.93617021</v>
      </c>
      <c r="M188">
        <f t="shared" si="67"/>
        <v>53.750814631176468</v>
      </c>
      <c r="N188">
        <f t="shared" si="58"/>
        <v>0.6</v>
      </c>
      <c r="O188">
        <f t="shared" si="68"/>
        <v>0.71672752711826049</v>
      </c>
      <c r="P188">
        <f t="shared" si="59"/>
        <v>225.5938485822775</v>
      </c>
      <c r="Q188" s="7">
        <f t="shared" si="69"/>
        <v>4.4996347028129519E-2</v>
      </c>
      <c r="R188">
        <f t="shared" si="60"/>
        <v>0</v>
      </c>
      <c r="S188">
        <f t="shared" si="61"/>
        <v>0</v>
      </c>
      <c r="T188">
        <f t="shared" si="62"/>
        <v>0</v>
      </c>
      <c r="U188">
        <f t="shared" si="70"/>
        <v>0</v>
      </c>
      <c r="X188" s="13" cm="1">
        <f t="array" ref="X188">_xlfn._xlws.FILTER($H$4:$H$8,$C$4:$C$8=$A188,"")</f>
        <v>128.26086960000001</v>
      </c>
      <c r="Y188" s="13" cm="1">
        <f t="array" ref="Y188">_xlfn._xlws.FILTER($H$11:$H$16,$C$11:$C$16=$B188,"")</f>
        <v>131.53082190000001</v>
      </c>
      <c r="Z188" s="13">
        <f t="shared" si="63"/>
        <v>-208.98354428570781</v>
      </c>
      <c r="AA188" s="13">
        <f t="shared" si="64"/>
        <v>-0.92637075700000004</v>
      </c>
    </row>
    <row r="189" spans="1:27" x14ac:dyDescent="0.2">
      <c r="A189" s="27">
        <v>1</v>
      </c>
      <c r="B189" s="27">
        <v>0.35</v>
      </c>
      <c r="C189" s="27">
        <v>0.7</v>
      </c>
      <c r="D189" cm="1">
        <f t="array" ref="D189">_xlfn._xlws.FILTER($D$4:$D$8,$C$4:$C$8=A189,"")</f>
        <v>0.99444444399999998</v>
      </c>
      <c r="E189" cm="1">
        <f t="array" ref="E189">_xlfn._xlws.FILTER($E$19:$E$24,$C$19:$C$24=C189,"")</f>
        <v>0.783870968</v>
      </c>
      <c r="F189" cm="1">
        <f t="array" ref="F189">_xlfn._xlws.FILTER($F$11:$F$16,$C$11:$C$16=$B189,"")</f>
        <v>0.122715405</v>
      </c>
      <c r="G189" cm="1">
        <f t="array" ref="G189">_xlfn._xlws.FILTER($G$19:$G$24,$C$19:$C$24=$C189,"")</f>
        <v>0.92181069999999998</v>
      </c>
      <c r="H189">
        <f t="shared" si="57"/>
        <v>129.89584575000001</v>
      </c>
      <c r="I189" cm="1">
        <f t="array" ref="I189">_xlfn._xlws.FILTER($I$4:$I$8,$C$4:$C$8=$A189,"")</f>
        <v>360</v>
      </c>
      <c r="J189">
        <f t="shared" si="65"/>
        <v>32.258710437058824</v>
      </c>
      <c r="K189">
        <f t="shared" si="66"/>
        <v>59.030263278235282</v>
      </c>
      <c r="L189" cm="1">
        <f t="array" ref="L189">_xlfn._xlws.FILTER($L$11:$L$16,$C$11:$C$16=$B189,"")</f>
        <v>63.93617021</v>
      </c>
      <c r="M189">
        <f t="shared" si="67"/>
        <v>53.750814631176468</v>
      </c>
      <c r="N189">
        <f t="shared" si="58"/>
        <v>0.6</v>
      </c>
      <c r="O189">
        <f t="shared" si="68"/>
        <v>0.77567896336340647</v>
      </c>
      <c r="P189">
        <f t="shared" si="59"/>
        <v>229.88043770471504</v>
      </c>
      <c r="Q189" s="7">
        <f t="shared" si="69"/>
        <v>6.57941974096313E-2</v>
      </c>
      <c r="R189">
        <f t="shared" si="60"/>
        <v>0</v>
      </c>
      <c r="S189">
        <f t="shared" si="61"/>
        <v>0</v>
      </c>
      <c r="T189">
        <f t="shared" si="62"/>
        <v>0</v>
      </c>
      <c r="U189">
        <f t="shared" si="70"/>
        <v>0</v>
      </c>
      <c r="X189" s="13" cm="1">
        <f t="array" ref="X189">_xlfn._xlws.FILTER($H$4:$H$8,$C$4:$C$8=$A189,"")</f>
        <v>128.26086960000001</v>
      </c>
      <c r="Y189" s="13" cm="1">
        <f t="array" ref="Y189">_xlfn._xlws.FILTER($H$11:$H$16,$C$11:$C$16=$B189,"")</f>
        <v>131.53082190000001</v>
      </c>
      <c r="Z189" s="13">
        <f t="shared" si="63"/>
        <v>-212.95451509600821</v>
      </c>
      <c r="AA189" s="13">
        <f t="shared" si="64"/>
        <v>-0.92637075700000004</v>
      </c>
    </row>
    <row r="190" spans="1:27" x14ac:dyDescent="0.2">
      <c r="A190" s="27">
        <v>1</v>
      </c>
      <c r="B190" s="27">
        <v>0.35</v>
      </c>
      <c r="C190" s="27">
        <v>0.8</v>
      </c>
      <c r="D190" cm="1">
        <f t="array" ref="D190">_xlfn._xlws.FILTER($D$4:$D$8,$C$4:$C$8=A190,"")</f>
        <v>0.99444444399999998</v>
      </c>
      <c r="E190" cm="1">
        <f t="array" ref="E190">_xlfn._xlws.FILTER($E$19:$E$24,$C$19:$C$24=C190,"")</f>
        <v>0.71028037399999999</v>
      </c>
      <c r="F190" cm="1">
        <f t="array" ref="F190">_xlfn._xlws.FILTER($F$11:$F$16,$C$11:$C$16=$B190,"")</f>
        <v>0.122715405</v>
      </c>
      <c r="G190" cm="1">
        <f t="array" ref="G190">_xlfn._xlws.FILTER($G$19:$G$24,$C$19:$C$24=$C190,"")</f>
        <v>0.95614035100000005</v>
      </c>
      <c r="H190">
        <f t="shared" si="57"/>
        <v>129.89584575000001</v>
      </c>
      <c r="I190" cm="1">
        <f t="array" ref="I190">_xlfn._xlws.FILTER($I$4:$I$8,$C$4:$C$8=$A190,"")</f>
        <v>360</v>
      </c>
      <c r="J190">
        <f t="shared" si="65"/>
        <v>32.258710437058824</v>
      </c>
      <c r="K190">
        <f t="shared" si="66"/>
        <v>59.030263278235282</v>
      </c>
      <c r="L190" cm="1">
        <f t="array" ref="L190">_xlfn._xlws.FILTER($L$11:$L$16,$C$11:$C$16=$B190,"")</f>
        <v>63.93617021</v>
      </c>
      <c r="M190">
        <f t="shared" si="67"/>
        <v>53.750814631176468</v>
      </c>
      <c r="N190">
        <f t="shared" si="58"/>
        <v>0.6</v>
      </c>
      <c r="O190">
        <f t="shared" si="68"/>
        <v>0.72903293728565255</v>
      </c>
      <c r="P190">
        <f t="shared" si="59"/>
        <v>225.63421226731015</v>
      </c>
      <c r="Q190" s="7">
        <f t="shared" si="69"/>
        <v>3.3441877759207435E-2</v>
      </c>
      <c r="R190">
        <f t="shared" si="60"/>
        <v>0</v>
      </c>
      <c r="S190">
        <f t="shared" si="61"/>
        <v>0</v>
      </c>
      <c r="T190">
        <f t="shared" si="62"/>
        <v>0</v>
      </c>
      <c r="U190">
        <f t="shared" si="70"/>
        <v>0</v>
      </c>
      <c r="X190" s="13" cm="1">
        <f t="array" ref="X190">_xlfn._xlws.FILTER($H$4:$H$8,$C$4:$C$8=$A190,"")</f>
        <v>128.26086960000001</v>
      </c>
      <c r="Y190" s="13" cm="1">
        <f t="array" ref="Y190">_xlfn._xlws.FILTER($H$11:$H$16,$C$11:$C$16=$B190,"")</f>
        <v>131.53082190000001</v>
      </c>
      <c r="Z190" s="13">
        <f t="shared" si="63"/>
        <v>-209.0209360231668</v>
      </c>
      <c r="AA190" s="13">
        <f t="shared" si="64"/>
        <v>-0.92637075700000004</v>
      </c>
    </row>
    <row r="191" spans="1:27" x14ac:dyDescent="0.2">
      <c r="A191" s="27">
        <v>1</v>
      </c>
      <c r="B191" s="27">
        <v>0.35</v>
      </c>
      <c r="C191" s="27">
        <v>0.9</v>
      </c>
      <c r="D191" cm="1">
        <f t="array" ref="D191">_xlfn._xlws.FILTER($D$4:$D$8,$C$4:$C$8=A191,"")</f>
        <v>0.99444444399999998</v>
      </c>
      <c r="E191" cm="1">
        <f t="array" ref="E191">_xlfn._xlws.FILTER($E$19:$E$24,$C$19:$C$24=C191,"")</f>
        <v>0.56271186399999995</v>
      </c>
      <c r="F191" cm="1">
        <f t="array" ref="F191">_xlfn._xlws.FILTER($F$11:$F$16,$C$11:$C$16=$B191,"")</f>
        <v>0.122715405</v>
      </c>
      <c r="G191" cm="1">
        <f t="array" ref="G191">_xlfn._xlws.FILTER($G$19:$G$24,$C$19:$C$24=$C191,"")</f>
        <v>0.93975903599999999</v>
      </c>
      <c r="H191">
        <f t="shared" ref="H191:H210" si="71">SUM(X191:Y191)/2</f>
        <v>129.89584575000001</v>
      </c>
      <c r="I191" cm="1">
        <f t="array" ref="I191">_xlfn._xlws.FILTER($I$4:$I$8,$C$4:$C$8=$A191,"")</f>
        <v>360</v>
      </c>
      <c r="J191">
        <f t="shared" si="65"/>
        <v>32.258710437058824</v>
      </c>
      <c r="K191">
        <f t="shared" si="66"/>
        <v>59.030263278235282</v>
      </c>
      <c r="L191" cm="1">
        <f t="array" ref="L191">_xlfn._xlws.FILTER($L$11:$L$16,$C$11:$C$16=$B191,"")</f>
        <v>63.93617021</v>
      </c>
      <c r="M191">
        <f t="shared" si="67"/>
        <v>53.750814631176468</v>
      </c>
      <c r="N191">
        <f t="shared" si="58"/>
        <v>0.6</v>
      </c>
      <c r="O191">
        <f t="shared" si="68"/>
        <v>0.56767304186244505</v>
      </c>
      <c r="P191">
        <f t="shared" ref="P191:P210" si="72">Z191/AA191</f>
        <v>217.11941265960573</v>
      </c>
      <c r="Q191" s="7">
        <f t="shared" si="69"/>
        <v>3.6389297648217613E-2</v>
      </c>
      <c r="R191">
        <f t="shared" ref="R191:R210" si="73">IF(O191&gt;$S$5,0,1)</f>
        <v>0</v>
      </c>
      <c r="S191">
        <f t="shared" ref="S191:S210" si="74">IF(P191&lt;=$S$6,0,1)</f>
        <v>0</v>
      </c>
      <c r="T191">
        <f t="shared" ref="T191:T210" si="75">IF(Q191&lt;=$S$7,0,1)</f>
        <v>0</v>
      </c>
      <c r="U191">
        <f t="shared" si="70"/>
        <v>0</v>
      </c>
      <c r="X191" s="13" cm="1">
        <f t="array" ref="X191">_xlfn._xlws.FILTER($H$4:$H$8,$C$4:$C$8=$A191,"")</f>
        <v>128.26086960000001</v>
      </c>
      <c r="Y191" s="13" cm="1">
        <f t="array" ref="Y191">_xlfn._xlws.FILTER($H$11:$H$16,$C$11:$C$16=$B191,"")</f>
        <v>131.53082190000001</v>
      </c>
      <c r="Z191" s="13">
        <f t="shared" ref="Z191:Z210" si="76">D191*(F191*J191-E191*M191-F191*K191-H191-J191+I191)+N191*F191*(I191-D191*L191-D191*I191)-I191</f>
        <v>-201.13307466487436</v>
      </c>
      <c r="AA191" s="13">
        <f t="shared" ref="AA191:AA210" si="77">N191*F191-1</f>
        <v>-0.92637075700000004</v>
      </c>
    </row>
    <row r="192" spans="1:27" x14ac:dyDescent="0.2">
      <c r="A192" s="27">
        <v>1</v>
      </c>
      <c r="B192" s="27">
        <v>0.35</v>
      </c>
      <c r="C192" s="28">
        <v>1</v>
      </c>
      <c r="D192" cm="1">
        <f t="array" ref="D192">_xlfn._xlws.FILTER($D$4:$D$8,$C$4:$C$8=A192,"")</f>
        <v>0.99444444399999998</v>
      </c>
      <c r="E192" cm="1">
        <f t="array" ref="E192">_xlfn._xlws.FILTER($E$19:$E$24,$C$19:$C$24=C192,"")</f>
        <v>0.41896024500000001</v>
      </c>
      <c r="F192" cm="1">
        <f t="array" ref="F192">_xlfn._xlws.FILTER($F$11:$F$16,$C$11:$C$16=$B192,"")</f>
        <v>0.122715405</v>
      </c>
      <c r="G192" cm="1">
        <f t="array" ref="G192">_xlfn._xlws.FILTER($G$19:$G$24,$C$19:$C$24=$C192,"")</f>
        <v>0.97080292000000001</v>
      </c>
      <c r="H192">
        <f t="shared" si="71"/>
        <v>129.89584575000001</v>
      </c>
      <c r="I192" cm="1">
        <f t="array" ref="I192">_xlfn._xlws.FILTER($I$4:$I$8,$C$4:$C$8=$A192,"")</f>
        <v>360</v>
      </c>
      <c r="J192">
        <f t="shared" si="65"/>
        <v>32.258710437058824</v>
      </c>
      <c r="K192">
        <f t="shared" si="66"/>
        <v>59.030263278235282</v>
      </c>
      <c r="L192" cm="1">
        <f t="array" ref="L192">_xlfn._xlws.FILTER($L$11:$L$16,$C$11:$C$16=$B192,"")</f>
        <v>63.93617021</v>
      </c>
      <c r="M192">
        <f t="shared" si="67"/>
        <v>53.750814631176468</v>
      </c>
      <c r="N192">
        <f t="shared" si="58"/>
        <v>0.6</v>
      </c>
      <c r="O192">
        <f t="shared" si="68"/>
        <v>0.436615930416272</v>
      </c>
      <c r="P192">
        <f t="shared" si="72"/>
        <v>208.82485016068185</v>
      </c>
      <c r="Q192" s="7">
        <f t="shared" si="69"/>
        <v>1.3131306042670659E-2</v>
      </c>
      <c r="R192">
        <f t="shared" si="73"/>
        <v>1</v>
      </c>
      <c r="S192">
        <f t="shared" si="74"/>
        <v>0</v>
      </c>
      <c r="T192">
        <f t="shared" si="75"/>
        <v>0</v>
      </c>
      <c r="U192">
        <f t="shared" si="70"/>
        <v>1</v>
      </c>
      <c r="X192" s="13" cm="1">
        <f t="array" ref="X192">_xlfn._xlws.FILTER($H$4:$H$8,$C$4:$C$8=$A192,"")</f>
        <v>128.26086960000001</v>
      </c>
      <c r="Y192" s="13" cm="1">
        <f t="array" ref="Y192">_xlfn._xlws.FILTER($H$11:$H$16,$C$11:$C$16=$B192,"")</f>
        <v>131.53082190000001</v>
      </c>
      <c r="Z192" s="13">
        <f t="shared" si="76"/>
        <v>-193.44923452376241</v>
      </c>
      <c r="AA192" s="13">
        <f t="shared" si="77"/>
        <v>-0.92637075700000004</v>
      </c>
    </row>
    <row r="193" spans="1:27" x14ac:dyDescent="0.2">
      <c r="A193" s="27">
        <v>1</v>
      </c>
      <c r="B193" s="27">
        <v>0.4</v>
      </c>
      <c r="C193" s="26">
        <v>0.5</v>
      </c>
      <c r="D193" cm="1">
        <f t="array" ref="D193">_xlfn._xlws.FILTER($D$4:$D$8,$C$4:$C$8=A193,"")</f>
        <v>0.99444444399999998</v>
      </c>
      <c r="E193" cm="1">
        <f t="array" ref="E193">_xlfn._xlws.FILTER($E$19:$E$24,$C$19:$C$24=C193,"")</f>
        <v>0.79204892999999998</v>
      </c>
      <c r="F193" cm="1">
        <f t="array" ref="F193">_xlfn._xlws.FILTER($F$11:$F$16,$C$11:$C$16=$B193,"")</f>
        <v>4.1198501999999998E-2</v>
      </c>
      <c r="G193" cm="1">
        <f t="array" ref="G193">_xlfn._xlws.FILTER($G$19:$G$24,$C$19:$C$24=$C193,"")</f>
        <v>8.8803089000000002E-2</v>
      </c>
      <c r="H193">
        <f t="shared" si="71"/>
        <v>123.97845240000001</v>
      </c>
      <c r="I193" cm="1">
        <f t="array" ref="I193">_xlfn._xlws.FILTER($I$4:$I$8,$C$4:$C$8=$A193,"")</f>
        <v>360</v>
      </c>
      <c r="J193">
        <f t="shared" si="65"/>
        <v>32.258710437058824</v>
      </c>
      <c r="K193">
        <f t="shared" si="66"/>
        <v>59.030263278235282</v>
      </c>
      <c r="L193" cm="1">
        <f t="array" ref="L193">_xlfn._xlws.FILTER($L$11:$L$16,$C$11:$C$16=$B193,"")</f>
        <v>39.727272730000003</v>
      </c>
      <c r="M193">
        <f t="shared" si="67"/>
        <v>53.750814631176468</v>
      </c>
      <c r="N193">
        <f t="shared" si="58"/>
        <v>0.6</v>
      </c>
      <c r="O193">
        <f t="shared" si="68"/>
        <v>7.1718449471025819E-2</v>
      </c>
      <c r="P193">
        <f t="shared" si="72"/>
        <v>206.842854105866</v>
      </c>
      <c r="Q193" s="7">
        <f t="shared" si="69"/>
        <v>0.7358936536510382</v>
      </c>
      <c r="R193">
        <f t="shared" si="73"/>
        <v>1</v>
      </c>
      <c r="S193">
        <f t="shared" si="74"/>
        <v>0</v>
      </c>
      <c r="T193">
        <f t="shared" si="75"/>
        <v>1</v>
      </c>
      <c r="U193">
        <f t="shared" si="70"/>
        <v>1</v>
      </c>
      <c r="X193" s="13" cm="1">
        <f t="array" ref="X193">_xlfn._xlws.FILTER($H$4:$H$8,$C$4:$C$8=$A193,"")</f>
        <v>128.26086960000001</v>
      </c>
      <c r="Y193" s="13" cm="1">
        <f t="array" ref="Y193">_xlfn._xlws.FILTER($H$11:$H$16,$C$11:$C$16=$B193,"")</f>
        <v>119.6960352</v>
      </c>
      <c r="Z193" s="13">
        <f t="shared" si="76"/>
        <v>-201.72988466272625</v>
      </c>
      <c r="AA193" s="13">
        <f t="shared" si="77"/>
        <v>-0.97528089880000002</v>
      </c>
    </row>
    <row r="194" spans="1:27" x14ac:dyDescent="0.2">
      <c r="A194" s="27">
        <v>1</v>
      </c>
      <c r="B194" s="27">
        <v>0.4</v>
      </c>
      <c r="C194" s="27">
        <v>0.6</v>
      </c>
      <c r="D194" cm="1">
        <f t="array" ref="D194">_xlfn._xlws.FILTER($D$4:$D$8,$C$4:$C$8=A194,"")</f>
        <v>0.99444444399999998</v>
      </c>
      <c r="E194" cm="1">
        <f t="array" ref="E194">_xlfn._xlws.FILTER($E$19:$E$24,$C$19:$C$24=C194,"")</f>
        <v>0.70958083800000005</v>
      </c>
      <c r="F194" cm="1">
        <f t="array" ref="F194">_xlfn._xlws.FILTER($F$11:$F$16,$C$11:$C$16=$B194,"")</f>
        <v>4.1198501999999998E-2</v>
      </c>
      <c r="G194" cm="1">
        <f t="array" ref="G194">_xlfn._xlws.FILTER($G$19:$G$24,$C$19:$C$24=$C194,"")</f>
        <v>0.94092827000000001</v>
      </c>
      <c r="H194">
        <f t="shared" si="71"/>
        <v>123.97845240000001</v>
      </c>
      <c r="I194" cm="1">
        <f t="array" ref="I194">_xlfn._xlws.FILTER($I$4:$I$8,$C$4:$C$8=$A194,"")</f>
        <v>360</v>
      </c>
      <c r="J194">
        <f t="shared" si="65"/>
        <v>32.258710437058824</v>
      </c>
      <c r="K194">
        <f t="shared" si="66"/>
        <v>59.030263278235282</v>
      </c>
      <c r="L194" cm="1">
        <f t="array" ref="L194">_xlfn._xlws.FILTER($L$11:$L$16,$C$11:$C$16=$B194,"")</f>
        <v>39.727272730000003</v>
      </c>
      <c r="M194">
        <f t="shared" si="67"/>
        <v>53.750814631176468</v>
      </c>
      <c r="N194">
        <f t="shared" si="58"/>
        <v>0.6</v>
      </c>
      <c r="O194">
        <f t="shared" si="68"/>
        <v>0.68078378513946247</v>
      </c>
      <c r="P194">
        <f t="shared" si="72"/>
        <v>202.32302718449293</v>
      </c>
      <c r="Q194" s="7">
        <f t="shared" si="69"/>
        <v>4.2739789234025591E-2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0"/>
        <v>0</v>
      </c>
      <c r="X194" s="13" cm="1">
        <f t="array" ref="X194">_xlfn._xlws.FILTER($H$4:$H$8,$C$4:$C$8=$A194,"")</f>
        <v>128.26086960000001</v>
      </c>
      <c r="Y194" s="13" cm="1">
        <f t="array" ref="Y194">_xlfn._xlws.FILTER($H$11:$H$16,$C$11:$C$16=$B194,"")</f>
        <v>119.6960352</v>
      </c>
      <c r="Z194" s="13">
        <f t="shared" si="76"/>
        <v>-197.3217838004291</v>
      </c>
      <c r="AA194" s="13">
        <f t="shared" si="77"/>
        <v>-0.97528089880000002</v>
      </c>
    </row>
    <row r="195" spans="1:27" x14ac:dyDescent="0.2">
      <c r="A195" s="27">
        <v>1</v>
      </c>
      <c r="B195" s="27">
        <v>0.4</v>
      </c>
      <c r="C195" s="27">
        <v>0.7</v>
      </c>
      <c r="D195" cm="1">
        <f t="array" ref="D195">_xlfn._xlws.FILTER($D$4:$D$8,$C$4:$C$8=A195,"")</f>
        <v>0.99444444399999998</v>
      </c>
      <c r="E195" cm="1">
        <f t="array" ref="E195">_xlfn._xlws.FILTER($E$19:$E$24,$C$19:$C$24=C195,"")</f>
        <v>0.783870968</v>
      </c>
      <c r="F195" cm="1">
        <f t="array" ref="F195">_xlfn._xlws.FILTER($F$11:$F$16,$C$11:$C$16=$B195,"")</f>
        <v>4.1198501999999998E-2</v>
      </c>
      <c r="G195" cm="1">
        <f t="array" ref="G195">_xlfn._xlws.FILTER($G$19:$G$24,$C$19:$C$24=$C195,"")</f>
        <v>0.92181069999999998</v>
      </c>
      <c r="H195">
        <f t="shared" si="71"/>
        <v>123.97845240000001</v>
      </c>
      <c r="I195" cm="1">
        <f t="array" ref="I195">_xlfn._xlws.FILTER($I$4:$I$8,$C$4:$C$8=$A195,"")</f>
        <v>360</v>
      </c>
      <c r="J195">
        <f t="shared" si="65"/>
        <v>32.258710437058824</v>
      </c>
      <c r="K195">
        <f t="shared" si="66"/>
        <v>59.030263278235282</v>
      </c>
      <c r="L195" cm="1">
        <f t="array" ref="L195">_xlfn._xlws.FILTER($L$11:$L$16,$C$11:$C$16=$B195,"")</f>
        <v>39.727272730000003</v>
      </c>
      <c r="M195">
        <f t="shared" si="67"/>
        <v>53.750814631176468</v>
      </c>
      <c r="N195">
        <f t="shared" si="58"/>
        <v>0.6</v>
      </c>
      <c r="O195">
        <f t="shared" si="68"/>
        <v>0.7367788186604175</v>
      </c>
      <c r="P195">
        <f t="shared" si="72"/>
        <v>206.39464472071896</v>
      </c>
      <c r="Q195" s="7">
        <f t="shared" si="69"/>
        <v>6.2494631583127638E-2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0"/>
        <v>0</v>
      </c>
      <c r="X195" s="13" cm="1">
        <f t="array" ref="X195">_xlfn._xlws.FILTER($H$4:$H$8,$C$4:$C$8=$A195,"")</f>
        <v>128.26086960000001</v>
      </c>
      <c r="Y195" s="13" cm="1">
        <f t="array" ref="Y195">_xlfn._xlws.FILTER($H$11:$H$16,$C$11:$C$16=$B195,"")</f>
        <v>119.6960352</v>
      </c>
      <c r="Z195" s="13">
        <f t="shared" si="76"/>
        <v>-201.29275461072947</v>
      </c>
      <c r="AA195" s="13">
        <f t="shared" si="77"/>
        <v>-0.97528089880000002</v>
      </c>
    </row>
    <row r="196" spans="1:27" x14ac:dyDescent="0.2">
      <c r="A196" s="27">
        <v>1</v>
      </c>
      <c r="B196" s="27">
        <v>0.4</v>
      </c>
      <c r="C196" s="27">
        <v>0.8</v>
      </c>
      <c r="D196" cm="1">
        <f t="array" ref="D196">_xlfn._xlws.FILTER($D$4:$D$8,$C$4:$C$8=A196,"")</f>
        <v>0.99444444399999998</v>
      </c>
      <c r="E196" cm="1">
        <f t="array" ref="E196">_xlfn._xlws.FILTER($E$19:$E$24,$C$19:$C$24=C196,"")</f>
        <v>0.71028037399999999</v>
      </c>
      <c r="F196" cm="1">
        <f t="array" ref="F196">_xlfn._xlws.FILTER($F$11:$F$16,$C$11:$C$16=$B196,"")</f>
        <v>4.1198501999999998E-2</v>
      </c>
      <c r="G196" cm="1">
        <f t="array" ref="G196">_xlfn._xlws.FILTER($G$19:$G$24,$C$19:$C$24=$C196,"")</f>
        <v>0.95614035100000005</v>
      </c>
      <c r="H196">
        <f t="shared" si="71"/>
        <v>123.97845240000001</v>
      </c>
      <c r="I196" cm="1">
        <f t="array" ref="I196">_xlfn._xlws.FILTER($I$4:$I$8,$C$4:$C$8=$A196,"")</f>
        <v>360</v>
      </c>
      <c r="J196">
        <f t="shared" si="65"/>
        <v>32.258710437058824</v>
      </c>
      <c r="K196">
        <f t="shared" si="66"/>
        <v>59.030263278235282</v>
      </c>
      <c r="L196" cm="1">
        <f t="array" ref="L196">_xlfn._xlws.FILTER($L$11:$L$16,$C$11:$C$16=$B196,"")</f>
        <v>39.727272730000003</v>
      </c>
      <c r="M196">
        <f t="shared" si="67"/>
        <v>53.750814631176468</v>
      </c>
      <c r="N196">
        <f t="shared" si="58"/>
        <v>0.6</v>
      </c>
      <c r="O196">
        <f t="shared" si="68"/>
        <v>0.69247208145080053</v>
      </c>
      <c r="P196">
        <f t="shared" si="72"/>
        <v>202.36136663880293</v>
      </c>
      <c r="Q196" s="7">
        <f t="shared" si="69"/>
        <v>3.17647742854558E-2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0"/>
        <v>0</v>
      </c>
      <c r="X196" s="13" cm="1">
        <f t="array" ref="X196">_xlfn._xlws.FILTER($H$4:$H$8,$C$4:$C$8=$A196,"")</f>
        <v>128.26086960000001</v>
      </c>
      <c r="Y196" s="13" cm="1">
        <f t="array" ref="Y196">_xlfn._xlws.FILTER($H$11:$H$16,$C$11:$C$16=$B196,"")</f>
        <v>119.6960352</v>
      </c>
      <c r="Z196" s="13">
        <f t="shared" si="76"/>
        <v>-197.35917553788806</v>
      </c>
      <c r="AA196" s="13">
        <f t="shared" si="77"/>
        <v>-0.97528089880000002</v>
      </c>
    </row>
    <row r="197" spans="1:27" x14ac:dyDescent="0.2">
      <c r="A197" s="27">
        <v>1</v>
      </c>
      <c r="B197" s="27">
        <v>0.4</v>
      </c>
      <c r="C197" s="27">
        <v>0.9</v>
      </c>
      <c r="D197" cm="1">
        <f t="array" ref="D197">_xlfn._xlws.FILTER($D$4:$D$8,$C$4:$C$8=A197,"")</f>
        <v>0.99444444399999998</v>
      </c>
      <c r="E197" cm="1">
        <f t="array" ref="E197">_xlfn._xlws.FILTER($E$19:$E$24,$C$19:$C$24=C197,"")</f>
        <v>0.56271186399999995</v>
      </c>
      <c r="F197" cm="1">
        <f t="array" ref="F197">_xlfn._xlws.FILTER($F$11:$F$16,$C$11:$C$16=$B197,"")</f>
        <v>4.1198501999999998E-2</v>
      </c>
      <c r="G197" cm="1">
        <f t="array" ref="G197">_xlfn._xlws.FILTER($G$19:$G$24,$C$19:$C$24=$C197,"")</f>
        <v>0.93975903599999999</v>
      </c>
      <c r="H197">
        <f t="shared" si="71"/>
        <v>123.97845240000001</v>
      </c>
      <c r="I197" cm="1">
        <f t="array" ref="I197">_xlfn._xlws.FILTER($I$4:$I$8,$C$4:$C$8=$A197,"")</f>
        <v>360</v>
      </c>
      <c r="J197">
        <f t="shared" si="65"/>
        <v>32.258710437058824</v>
      </c>
      <c r="K197">
        <f t="shared" si="66"/>
        <v>59.030263278235282</v>
      </c>
      <c r="L197" cm="1">
        <f t="array" ref="L197">_xlfn._xlws.FILTER($L$11:$L$16,$C$11:$C$16=$B197,"")</f>
        <v>39.727272730000003</v>
      </c>
      <c r="M197">
        <f t="shared" si="67"/>
        <v>53.750814631176468</v>
      </c>
      <c r="N197">
        <f t="shared" si="58"/>
        <v>0.6</v>
      </c>
      <c r="O197">
        <f t="shared" si="68"/>
        <v>0.53920435247491383</v>
      </c>
      <c r="P197">
        <f t="shared" si="72"/>
        <v>194.27358252655611</v>
      </c>
      <c r="Q197" s="7">
        <f t="shared" si="69"/>
        <v>3.4564381657176853E-2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0"/>
        <v>0</v>
      </c>
      <c r="X197" s="13" cm="1">
        <f t="array" ref="X197">_xlfn._xlws.FILTER($H$4:$H$8,$C$4:$C$8=$A197,"")</f>
        <v>128.26086960000001</v>
      </c>
      <c r="Y197" s="13" cm="1">
        <f t="array" ref="Y197">_xlfn._xlws.FILTER($H$11:$H$16,$C$11:$C$16=$B197,"")</f>
        <v>119.6960352</v>
      </c>
      <c r="Z197" s="13">
        <f t="shared" si="76"/>
        <v>-189.47131417959562</v>
      </c>
      <c r="AA197" s="13">
        <f t="shared" si="77"/>
        <v>-0.97528089880000002</v>
      </c>
    </row>
    <row r="198" spans="1:27" x14ac:dyDescent="0.2">
      <c r="A198" s="27">
        <v>1</v>
      </c>
      <c r="B198" s="27">
        <v>0.4</v>
      </c>
      <c r="C198" s="28">
        <v>1</v>
      </c>
      <c r="D198" cm="1">
        <f t="array" ref="D198">_xlfn._xlws.FILTER($D$4:$D$8,$C$4:$C$8=A198,"")</f>
        <v>0.99444444399999998</v>
      </c>
      <c r="E198" cm="1">
        <f t="array" ref="E198">_xlfn._xlws.FILTER($E$19:$E$24,$C$19:$C$24=C198,"")</f>
        <v>0.41896024500000001</v>
      </c>
      <c r="F198" cm="1">
        <f t="array" ref="F198">_xlfn._xlws.FILTER($F$11:$F$16,$C$11:$C$16=$B198,"")</f>
        <v>4.1198501999999998E-2</v>
      </c>
      <c r="G198" cm="1">
        <f t="array" ref="G198">_xlfn._xlws.FILTER($G$19:$G$24,$C$19:$C$24=$C198,"")</f>
        <v>0.97080292000000001</v>
      </c>
      <c r="H198">
        <f t="shared" si="71"/>
        <v>123.97845240000001</v>
      </c>
      <c r="I198" cm="1">
        <f t="array" ref="I198">_xlfn._xlws.FILTER($I$4:$I$8,$C$4:$C$8=$A198,"")</f>
        <v>360</v>
      </c>
      <c r="J198">
        <f t="shared" si="65"/>
        <v>32.258710437058824</v>
      </c>
      <c r="K198">
        <f t="shared" si="66"/>
        <v>59.030263278235282</v>
      </c>
      <c r="L198" cm="1">
        <f t="array" ref="L198">_xlfn._xlws.FILTER($L$11:$L$16,$C$11:$C$16=$B198,"")</f>
        <v>39.727272730000003</v>
      </c>
      <c r="M198">
        <f t="shared" si="67"/>
        <v>53.750814631176468</v>
      </c>
      <c r="N198">
        <f t="shared" si="58"/>
        <v>0.6</v>
      </c>
      <c r="O198">
        <f t="shared" si="68"/>
        <v>0.41471972892696346</v>
      </c>
      <c r="P198">
        <f t="shared" si="72"/>
        <v>186.39499067618127</v>
      </c>
      <c r="Q198" s="7">
        <f t="shared" si="69"/>
        <v>1.2472773673835735E-2</v>
      </c>
      <c r="R198">
        <f t="shared" si="73"/>
        <v>1</v>
      </c>
      <c r="S198">
        <f t="shared" si="74"/>
        <v>0</v>
      </c>
      <c r="T198">
        <f t="shared" si="75"/>
        <v>0</v>
      </c>
      <c r="U198">
        <f t="shared" si="70"/>
        <v>1</v>
      </c>
      <c r="X198" s="13" cm="1">
        <f t="array" ref="X198">_xlfn._xlws.FILTER($H$4:$H$8,$C$4:$C$8=$A198,"")</f>
        <v>128.26086960000001</v>
      </c>
      <c r="Y198" s="13" cm="1">
        <f t="array" ref="Y198">_xlfn._xlws.FILTER($H$11:$H$16,$C$11:$C$16=$B198,"")</f>
        <v>119.6960352</v>
      </c>
      <c r="Z198" s="13">
        <f t="shared" si="76"/>
        <v>-181.78747403848368</v>
      </c>
      <c r="AA198" s="13">
        <f t="shared" si="77"/>
        <v>-0.97528089880000002</v>
      </c>
    </row>
    <row r="199" spans="1:27" x14ac:dyDescent="0.2">
      <c r="A199" s="27">
        <v>1</v>
      </c>
      <c r="B199" s="27">
        <v>0.45</v>
      </c>
      <c r="C199" s="26">
        <v>0.5</v>
      </c>
      <c r="D199" cm="1">
        <f t="array" ref="D199">_xlfn._xlws.FILTER($D$4:$D$8,$C$4:$C$8=A199,"")</f>
        <v>0.99444444399999998</v>
      </c>
      <c r="E199" cm="1">
        <f t="array" ref="E199">_xlfn._xlws.FILTER($E$19:$E$24,$C$19:$C$24=C199,"")</f>
        <v>0.79204892999999998</v>
      </c>
      <c r="F199" cm="1">
        <f t="array" ref="F199">_xlfn._xlws.FILTER($F$11:$F$16,$C$11:$C$16=$B199,"")</f>
        <v>9.4339622999999997E-2</v>
      </c>
      <c r="G199" cm="1">
        <f t="array" ref="G199">_xlfn._xlws.FILTER($G$19:$G$24,$C$19:$C$24=$C199,"")</f>
        <v>8.8803089000000002E-2</v>
      </c>
      <c r="H199">
        <f t="shared" si="71"/>
        <v>124.09725945</v>
      </c>
      <c r="I199" cm="1">
        <f t="array" ref="I199">_xlfn._xlws.FILTER($I$4:$I$8,$C$4:$C$8=$A199,"")</f>
        <v>360</v>
      </c>
      <c r="J199">
        <f t="shared" si="65"/>
        <v>32.258710437058824</v>
      </c>
      <c r="K199">
        <f t="shared" si="66"/>
        <v>59.030263278235282</v>
      </c>
      <c r="L199" cm="1">
        <f t="array" ref="L199">_xlfn._xlws.FILTER($L$11:$L$16,$C$11:$C$16=$B199,"")</f>
        <v>57.8</v>
      </c>
      <c r="M199">
        <f t="shared" si="67"/>
        <v>53.750814631176468</v>
      </c>
      <c r="N199">
        <f t="shared" si="58"/>
        <v>0.6</v>
      </c>
      <c r="O199">
        <f t="shared" si="68"/>
        <v>7.4142371909187585E-2</v>
      </c>
      <c r="P199">
        <f t="shared" si="72"/>
        <v>217.80454325580661</v>
      </c>
      <c r="Q199" s="7">
        <f t="shared" si="69"/>
        <v>0.76076520556469496</v>
      </c>
      <c r="R199">
        <f t="shared" si="73"/>
        <v>1</v>
      </c>
      <c r="S199">
        <f t="shared" si="74"/>
        <v>0</v>
      </c>
      <c r="T199">
        <f t="shared" si="75"/>
        <v>1</v>
      </c>
      <c r="U199">
        <f t="shared" si="70"/>
        <v>1</v>
      </c>
      <c r="X199" s="13" cm="1">
        <f t="array" ref="X199">_xlfn._xlws.FILTER($H$4:$H$8,$C$4:$C$8=$A199,"")</f>
        <v>128.26086960000001</v>
      </c>
      <c r="Y199" s="13" cm="1">
        <f t="array" ref="Y199">_xlfn._xlws.FILTER($H$11:$H$16,$C$11:$C$16=$B199,"")</f>
        <v>119.9336493</v>
      </c>
      <c r="Z199" s="13">
        <f t="shared" si="76"/>
        <v>-205.47598415674261</v>
      </c>
      <c r="AA199" s="13">
        <f t="shared" si="77"/>
        <v>-0.94339622619999997</v>
      </c>
    </row>
    <row r="200" spans="1:27" x14ac:dyDescent="0.2">
      <c r="A200" s="27">
        <v>1</v>
      </c>
      <c r="B200" s="27">
        <v>0.45</v>
      </c>
      <c r="C200" s="27">
        <v>0.6</v>
      </c>
      <c r="D200" cm="1">
        <f t="array" ref="D200">_xlfn._xlws.FILTER($D$4:$D$8,$C$4:$C$8=A200,"")</f>
        <v>0.99444444399999998</v>
      </c>
      <c r="E200" cm="1">
        <f t="array" ref="E200">_xlfn._xlws.FILTER($E$19:$E$24,$C$19:$C$24=C200,"")</f>
        <v>0.70958083800000005</v>
      </c>
      <c r="F200" cm="1">
        <f t="array" ref="F200">_xlfn._xlws.FILTER($F$11:$F$16,$C$11:$C$16=$B200,"")</f>
        <v>9.4339622999999997E-2</v>
      </c>
      <c r="G200" cm="1">
        <f t="array" ref="G200">_xlfn._xlws.FILTER($G$19:$G$24,$C$19:$C$24=$C200,"")</f>
        <v>0.94092827000000001</v>
      </c>
      <c r="H200">
        <f t="shared" si="71"/>
        <v>124.09725945</v>
      </c>
      <c r="I200" cm="1">
        <f t="array" ref="I200">_xlfn._xlws.FILTER($I$4:$I$8,$C$4:$C$8=$A200,"")</f>
        <v>360</v>
      </c>
      <c r="J200">
        <f t="shared" si="65"/>
        <v>32.258710437058824</v>
      </c>
      <c r="K200">
        <f t="shared" si="66"/>
        <v>59.030263278235282</v>
      </c>
      <c r="L200" cm="1">
        <f t="array" ref="L200">_xlfn._xlws.FILTER($L$11:$L$16,$C$11:$C$16=$B200,"")</f>
        <v>57.8</v>
      </c>
      <c r="M200">
        <f t="shared" si="67"/>
        <v>53.750814631176468</v>
      </c>
      <c r="N200">
        <f t="shared" si="58"/>
        <v>0.6</v>
      </c>
      <c r="O200">
        <f t="shared" si="68"/>
        <v>0.7037927473313027</v>
      </c>
      <c r="P200">
        <f t="shared" si="72"/>
        <v>213.1319563407063</v>
      </c>
      <c r="Q200" s="7">
        <f t="shared" si="69"/>
        <v>4.4184298072278048E-2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0"/>
        <v>0</v>
      </c>
      <c r="X200" s="13" cm="1">
        <f t="array" ref="X200">_xlfn._xlws.FILTER($H$4:$H$8,$C$4:$C$8=$A200,"")</f>
        <v>128.26086960000001</v>
      </c>
      <c r="Y200" s="13" cm="1">
        <f t="array" ref="Y200">_xlfn._xlws.FILTER($H$11:$H$16,$C$11:$C$16=$B200,"")</f>
        <v>119.9336493</v>
      </c>
      <c r="Z200" s="13">
        <f t="shared" si="76"/>
        <v>-201.06788329444547</v>
      </c>
      <c r="AA200" s="13">
        <f t="shared" si="77"/>
        <v>-0.94339622619999997</v>
      </c>
    </row>
    <row r="201" spans="1:27" x14ac:dyDescent="0.2">
      <c r="A201" s="27">
        <v>1</v>
      </c>
      <c r="B201" s="27">
        <v>0.45</v>
      </c>
      <c r="C201" s="27">
        <v>0.7</v>
      </c>
      <c r="D201" cm="1">
        <f t="array" ref="D201">_xlfn._xlws.FILTER($D$4:$D$8,$C$4:$C$8=A201,"")</f>
        <v>0.99444444399999998</v>
      </c>
      <c r="E201" cm="1">
        <f t="array" ref="E201">_xlfn._xlws.FILTER($E$19:$E$24,$C$19:$C$24=C201,"")</f>
        <v>0.783870968</v>
      </c>
      <c r="F201" cm="1">
        <f t="array" ref="F201">_xlfn._xlws.FILTER($F$11:$F$16,$C$11:$C$16=$B201,"")</f>
        <v>9.4339622999999997E-2</v>
      </c>
      <c r="G201" cm="1">
        <f t="array" ref="G201">_xlfn._xlws.FILTER($G$19:$G$24,$C$19:$C$24=$C201,"")</f>
        <v>0.92181069999999998</v>
      </c>
      <c r="H201">
        <f t="shared" si="71"/>
        <v>124.09725945</v>
      </c>
      <c r="I201" cm="1">
        <f t="array" ref="I201">_xlfn._xlws.FILTER($I$4:$I$8,$C$4:$C$8=$A201,"")</f>
        <v>360</v>
      </c>
      <c r="J201">
        <f t="shared" si="65"/>
        <v>32.258710437058824</v>
      </c>
      <c r="K201">
        <f t="shared" si="66"/>
        <v>59.030263278235282</v>
      </c>
      <c r="L201" cm="1">
        <f t="array" ref="L201">_xlfn._xlws.FILTER($L$11:$L$16,$C$11:$C$16=$B201,"")</f>
        <v>57.8</v>
      </c>
      <c r="M201">
        <f t="shared" si="67"/>
        <v>53.750814631176468</v>
      </c>
      <c r="N201">
        <f t="shared" si="58"/>
        <v>0.6</v>
      </c>
      <c r="O201">
        <f t="shared" si="68"/>
        <v>0.76168028716239333</v>
      </c>
      <c r="P201">
        <f t="shared" si="72"/>
        <v>217.34118540058444</v>
      </c>
      <c r="Q201" s="7">
        <f t="shared" si="69"/>
        <v>6.4606809702932005E-2</v>
      </c>
      <c r="R201">
        <f t="shared" si="73"/>
        <v>0</v>
      </c>
      <c r="S201">
        <f t="shared" si="74"/>
        <v>0</v>
      </c>
      <c r="T201">
        <f t="shared" si="75"/>
        <v>0</v>
      </c>
      <c r="U201">
        <f t="shared" si="70"/>
        <v>0</v>
      </c>
      <c r="X201" s="13" cm="1">
        <f t="array" ref="X201">_xlfn._xlws.FILTER($H$4:$H$8,$C$4:$C$8=$A201,"")</f>
        <v>128.26086960000001</v>
      </c>
      <c r="Y201" s="13" cm="1">
        <f t="array" ref="Y201">_xlfn._xlws.FILTER($H$11:$H$16,$C$11:$C$16=$B201,"")</f>
        <v>119.9336493</v>
      </c>
      <c r="Z201" s="13">
        <f t="shared" si="76"/>
        <v>-205.03885410474589</v>
      </c>
      <c r="AA201" s="13">
        <f t="shared" si="77"/>
        <v>-0.94339622619999997</v>
      </c>
    </row>
    <row r="202" spans="1:27" x14ac:dyDescent="0.2">
      <c r="A202" s="27">
        <v>1</v>
      </c>
      <c r="B202" s="27">
        <v>0.45</v>
      </c>
      <c r="C202" s="27">
        <v>0.8</v>
      </c>
      <c r="D202" cm="1">
        <f t="array" ref="D202">_xlfn._xlws.FILTER($D$4:$D$8,$C$4:$C$8=A202,"")</f>
        <v>0.99444444399999998</v>
      </c>
      <c r="E202" cm="1">
        <f t="array" ref="E202">_xlfn._xlws.FILTER($E$19:$E$24,$C$19:$C$24=C202,"")</f>
        <v>0.71028037399999999</v>
      </c>
      <c r="F202" cm="1">
        <f t="array" ref="F202">_xlfn._xlws.FILTER($F$11:$F$16,$C$11:$C$16=$B202,"")</f>
        <v>9.4339622999999997E-2</v>
      </c>
      <c r="G202" cm="1">
        <f t="array" ref="G202">_xlfn._xlws.FILTER($G$19:$G$24,$C$19:$C$24=$C202,"")</f>
        <v>0.95614035100000005</v>
      </c>
      <c r="H202">
        <f t="shared" si="71"/>
        <v>124.09725945</v>
      </c>
      <c r="I202" cm="1">
        <f t="array" ref="I202">_xlfn._xlws.FILTER($I$4:$I$8,$C$4:$C$8=$A202,"")</f>
        <v>360</v>
      </c>
      <c r="J202">
        <f t="shared" si="65"/>
        <v>32.258710437058824</v>
      </c>
      <c r="K202">
        <f t="shared" si="66"/>
        <v>59.030263278235282</v>
      </c>
      <c r="L202" cm="1">
        <f t="array" ref="L202">_xlfn._xlws.FILTER($L$11:$L$16,$C$11:$C$16=$B202,"")</f>
        <v>57.8</v>
      </c>
      <c r="M202">
        <f t="shared" si="67"/>
        <v>53.750814631176468</v>
      </c>
      <c r="N202">
        <f t="shared" si="58"/>
        <v>0.6</v>
      </c>
      <c r="O202">
        <f t="shared" si="68"/>
        <v>0.71587608179393791</v>
      </c>
      <c r="P202">
        <f t="shared" si="72"/>
        <v>213.17159158242185</v>
      </c>
      <c r="Q202" s="7">
        <f t="shared" si="69"/>
        <v>3.2838352279703512E-2</v>
      </c>
      <c r="R202">
        <f t="shared" si="73"/>
        <v>0</v>
      </c>
      <c r="S202">
        <f t="shared" si="74"/>
        <v>0</v>
      </c>
      <c r="T202">
        <f t="shared" si="75"/>
        <v>0</v>
      </c>
      <c r="U202">
        <f t="shared" si="70"/>
        <v>0</v>
      </c>
      <c r="X202" s="13" cm="1">
        <f t="array" ref="X202">_xlfn._xlws.FILTER($H$4:$H$8,$C$4:$C$8=$A202,"")</f>
        <v>128.26086960000001</v>
      </c>
      <c r="Y202" s="13" cm="1">
        <f t="array" ref="Y202">_xlfn._xlws.FILTER($H$11:$H$16,$C$11:$C$16=$B202,"")</f>
        <v>119.9336493</v>
      </c>
      <c r="Z202" s="13">
        <f t="shared" si="76"/>
        <v>-201.10527503190445</v>
      </c>
      <c r="AA202" s="13">
        <f t="shared" si="77"/>
        <v>-0.94339622619999997</v>
      </c>
    </row>
    <row r="203" spans="1:27" x14ac:dyDescent="0.2">
      <c r="A203" s="27">
        <v>1</v>
      </c>
      <c r="B203" s="27">
        <v>0.45</v>
      </c>
      <c r="C203" s="27">
        <v>0.9</v>
      </c>
      <c r="D203" cm="1">
        <f t="array" ref="D203">_xlfn._xlws.FILTER($D$4:$D$8,$C$4:$C$8=A203,"")</f>
        <v>0.99444444399999998</v>
      </c>
      <c r="E203" cm="1">
        <f t="array" ref="E203">_xlfn._xlws.FILTER($E$19:$E$24,$C$19:$C$24=C203,"")</f>
        <v>0.56271186399999995</v>
      </c>
      <c r="F203" cm="1">
        <f t="array" ref="F203">_xlfn._xlws.FILTER($F$11:$F$16,$C$11:$C$16=$B203,"")</f>
        <v>9.4339622999999997E-2</v>
      </c>
      <c r="G203" cm="1">
        <f t="array" ref="G203">_xlfn._xlws.FILTER($G$19:$G$24,$C$19:$C$24=$C203,"")</f>
        <v>0.93975903599999999</v>
      </c>
      <c r="H203">
        <f t="shared" si="71"/>
        <v>124.09725945</v>
      </c>
      <c r="I203" cm="1">
        <f t="array" ref="I203">_xlfn._xlws.FILTER($I$4:$I$8,$C$4:$C$8=$A203,"")</f>
        <v>360</v>
      </c>
      <c r="J203">
        <f t="shared" si="65"/>
        <v>32.258710437058824</v>
      </c>
      <c r="K203">
        <f t="shared" si="66"/>
        <v>59.030263278235282</v>
      </c>
      <c r="L203" cm="1">
        <f t="array" ref="L203">_xlfn._xlws.FILTER($L$11:$L$16,$C$11:$C$16=$B203,"")</f>
        <v>57.8</v>
      </c>
      <c r="M203">
        <f t="shared" si="67"/>
        <v>53.750814631176468</v>
      </c>
      <c r="N203">
        <f t="shared" si="58"/>
        <v>0.6</v>
      </c>
      <c r="O203">
        <f t="shared" si="68"/>
        <v>0.557428247976816</v>
      </c>
      <c r="P203">
        <f t="shared" si="72"/>
        <v>204.81045854072553</v>
      </c>
      <c r="Q203" s="7">
        <f t="shared" si="69"/>
        <v>3.5732580089769359E-2</v>
      </c>
      <c r="R203">
        <f t="shared" si="73"/>
        <v>0</v>
      </c>
      <c r="S203">
        <f t="shared" si="74"/>
        <v>0</v>
      </c>
      <c r="T203">
        <f t="shared" si="75"/>
        <v>0</v>
      </c>
      <c r="U203">
        <f t="shared" si="70"/>
        <v>0</v>
      </c>
      <c r="X203" s="13" cm="1">
        <f t="array" ref="X203">_xlfn._xlws.FILTER($H$4:$H$8,$C$4:$C$8=$A203,"")</f>
        <v>128.26086960000001</v>
      </c>
      <c r="Y203" s="13" cm="1">
        <f t="array" ref="Y203">_xlfn._xlws.FILTER($H$11:$H$16,$C$11:$C$16=$B203,"")</f>
        <v>119.9336493</v>
      </c>
      <c r="Z203" s="13">
        <f t="shared" si="76"/>
        <v>-193.21741367361201</v>
      </c>
      <c r="AA203" s="13">
        <f t="shared" si="77"/>
        <v>-0.94339622619999997</v>
      </c>
    </row>
    <row r="204" spans="1:27" x14ac:dyDescent="0.2">
      <c r="A204" s="27">
        <v>1</v>
      </c>
      <c r="B204" s="27">
        <v>0.45</v>
      </c>
      <c r="C204" s="28">
        <v>1</v>
      </c>
      <c r="D204" cm="1">
        <f t="array" ref="D204">_xlfn._xlws.FILTER($D$4:$D$8,$C$4:$C$8=A204,"")</f>
        <v>0.99444444399999998</v>
      </c>
      <c r="E204" cm="1">
        <f t="array" ref="E204">_xlfn._xlws.FILTER($E$19:$E$24,$C$19:$C$24=C204,"")</f>
        <v>0.41896024500000001</v>
      </c>
      <c r="F204" cm="1">
        <f t="array" ref="F204">_xlfn._xlws.FILTER($F$11:$F$16,$C$11:$C$16=$B204,"")</f>
        <v>9.4339622999999997E-2</v>
      </c>
      <c r="G204" cm="1">
        <f t="array" ref="G204">_xlfn._xlws.FILTER($G$19:$G$24,$C$19:$C$24=$C204,"")</f>
        <v>0.97080292000000001</v>
      </c>
      <c r="H204">
        <f t="shared" si="71"/>
        <v>124.09725945</v>
      </c>
      <c r="I204" cm="1">
        <f t="array" ref="I204">_xlfn._xlws.FILTER($I$4:$I$8,$C$4:$C$8=$A204,"")</f>
        <v>360</v>
      </c>
      <c r="J204">
        <f t="shared" si="65"/>
        <v>32.258710437058824</v>
      </c>
      <c r="K204">
        <f t="shared" si="66"/>
        <v>59.030263278235282</v>
      </c>
      <c r="L204" cm="1">
        <f t="array" ref="L204">_xlfn._xlws.FILTER($L$11:$L$16,$C$11:$C$16=$B204,"")</f>
        <v>57.8</v>
      </c>
      <c r="M204">
        <f t="shared" si="67"/>
        <v>53.750814631176468</v>
      </c>
      <c r="N204">
        <f t="shared" si="58"/>
        <v>0.6</v>
      </c>
      <c r="O204">
        <f t="shared" si="68"/>
        <v>0.42873632387441202</v>
      </c>
      <c r="P204">
        <f t="shared" si="72"/>
        <v>196.66558798928983</v>
      </c>
      <c r="Q204" s="7">
        <f t="shared" si="69"/>
        <v>1.2894325397236251E-2</v>
      </c>
      <c r="R204">
        <f t="shared" si="73"/>
        <v>1</v>
      </c>
      <c r="S204">
        <f t="shared" si="74"/>
        <v>0</v>
      </c>
      <c r="T204">
        <f t="shared" si="75"/>
        <v>0</v>
      </c>
      <c r="U204">
        <f t="shared" si="70"/>
        <v>1</v>
      </c>
      <c r="X204" s="13" cm="1">
        <f t="array" ref="X204">_xlfn._xlws.FILTER($H$4:$H$8,$C$4:$C$8=$A204,"")</f>
        <v>128.26086960000001</v>
      </c>
      <c r="Y204" s="13" cm="1">
        <f t="array" ref="Y204">_xlfn._xlws.FILTER($H$11:$H$16,$C$11:$C$16=$B204,"")</f>
        <v>119.9336493</v>
      </c>
      <c r="Z204" s="13">
        <f t="shared" si="76"/>
        <v>-185.53357353250007</v>
      </c>
      <c r="AA204" s="13">
        <f t="shared" si="77"/>
        <v>-0.94339622619999997</v>
      </c>
    </row>
    <row r="205" spans="1:27" x14ac:dyDescent="0.2">
      <c r="A205" s="27">
        <v>1</v>
      </c>
      <c r="B205" s="27">
        <v>0.5</v>
      </c>
      <c r="C205" s="26">
        <v>0.5</v>
      </c>
      <c r="D205" cm="1">
        <f t="array" ref="D205">_xlfn._xlws.FILTER($D$4:$D$8,$C$4:$C$8=A205,"")</f>
        <v>0.99444444399999998</v>
      </c>
      <c r="E205" cm="1">
        <f t="array" ref="E205">_xlfn._xlws.FILTER($E$19:$E$24,$C$19:$C$24=C205,"")</f>
        <v>0.79204892999999998</v>
      </c>
      <c r="F205" cm="1">
        <f t="array" ref="F205">_xlfn._xlws.FILTER($F$11:$F$16,$C$11:$C$16=$B205,"")</f>
        <v>0.114814815</v>
      </c>
      <c r="G205" cm="1">
        <f t="array" ref="G205">_xlfn._xlws.FILTER($G$19:$G$24,$C$19:$C$24=$C205,"")</f>
        <v>8.8803089000000002E-2</v>
      </c>
      <c r="H205">
        <f t="shared" si="71"/>
        <v>128.18653234999999</v>
      </c>
      <c r="I205" cm="1">
        <f t="array" ref="I205">_xlfn._xlws.FILTER($I$4:$I$8,$C$4:$C$8=$A205,"")</f>
        <v>360</v>
      </c>
      <c r="J205">
        <f t="shared" si="65"/>
        <v>32.258710437058824</v>
      </c>
      <c r="K205">
        <f t="shared" si="66"/>
        <v>59.030263278235282</v>
      </c>
      <c r="L205" cm="1">
        <f t="array" ref="L205">_xlfn._xlws.FILTER($L$11:$L$16,$C$11:$C$16=$B205,"")</f>
        <v>59.290322580000002</v>
      </c>
      <c r="M205">
        <f t="shared" si="67"/>
        <v>53.750814631176468</v>
      </c>
      <c r="N205">
        <f t="shared" si="58"/>
        <v>0.6</v>
      </c>
      <c r="O205">
        <f t="shared" si="68"/>
        <v>7.5120609167174307E-2</v>
      </c>
      <c r="P205">
        <f t="shared" si="72"/>
        <v>226.47276421452878</v>
      </c>
      <c r="Q205" s="7">
        <f t="shared" si="69"/>
        <v>0.77080277044830625</v>
      </c>
      <c r="R205">
        <f t="shared" si="73"/>
        <v>1</v>
      </c>
      <c r="S205">
        <f t="shared" si="74"/>
        <v>0</v>
      </c>
      <c r="T205">
        <f t="shared" si="75"/>
        <v>1</v>
      </c>
      <c r="U205">
        <f t="shared" si="70"/>
        <v>1</v>
      </c>
      <c r="X205" s="13" cm="1">
        <f t="array" ref="X205">_xlfn._xlws.FILTER($H$4:$H$8,$C$4:$C$8=$A205,"")</f>
        <v>128.26086960000001</v>
      </c>
      <c r="Y205" s="13" cm="1">
        <f t="array" ref="Y205">_xlfn._xlws.FILTER($H$11:$H$16,$C$11:$C$16=$B205,"")</f>
        <v>128.11219510000001</v>
      </c>
      <c r="Z205" s="13">
        <f t="shared" si="76"/>
        <v>-210.87130709903093</v>
      </c>
      <c r="AA205" s="13">
        <f t="shared" si="77"/>
        <v>-0.93111111099999999</v>
      </c>
    </row>
    <row r="206" spans="1:27" x14ac:dyDescent="0.2">
      <c r="A206" s="27">
        <v>1</v>
      </c>
      <c r="B206" s="27">
        <v>0.5</v>
      </c>
      <c r="C206" s="27">
        <v>0.6</v>
      </c>
      <c r="D206" cm="1">
        <f t="array" ref="D206">_xlfn._xlws.FILTER($D$4:$D$8,$C$4:$C$8=A206,"")</f>
        <v>0.99444444399999998</v>
      </c>
      <c r="E206" cm="1">
        <f t="array" ref="E206">_xlfn._xlws.FILTER($E$19:$E$24,$C$19:$C$24=C206,"")</f>
        <v>0.70958083800000005</v>
      </c>
      <c r="F206" cm="1">
        <f t="array" ref="F206">_xlfn._xlws.FILTER($F$11:$F$16,$C$11:$C$16=$B206,"")</f>
        <v>0.114814815</v>
      </c>
      <c r="G206" cm="1">
        <f t="array" ref="G206">_xlfn._xlws.FILTER($G$19:$G$24,$C$19:$C$24=$C206,"")</f>
        <v>0.94092827000000001</v>
      </c>
      <c r="H206">
        <f t="shared" si="71"/>
        <v>128.18653234999999</v>
      </c>
      <c r="I206" cm="1">
        <f t="array" ref="I206">_xlfn._xlws.FILTER($I$4:$I$8,$C$4:$C$8=$A206,"")</f>
        <v>360</v>
      </c>
      <c r="J206">
        <f t="shared" si="65"/>
        <v>32.258710437058824</v>
      </c>
      <c r="K206">
        <f t="shared" si="66"/>
        <v>59.030263278235282</v>
      </c>
      <c r="L206" cm="1">
        <f t="array" ref="L206">_xlfn._xlws.FILTER($L$11:$L$16,$C$11:$C$16=$B206,"")</f>
        <v>59.290322580000002</v>
      </c>
      <c r="M206">
        <f t="shared" si="67"/>
        <v>53.750814631176468</v>
      </c>
      <c r="N206">
        <f t="shared" si="58"/>
        <v>0.6</v>
      </c>
      <c r="O206">
        <f t="shared" si="68"/>
        <v>0.71307861544708928</v>
      </c>
      <c r="P206">
        <f t="shared" si="72"/>
        <v>221.73852701101941</v>
      </c>
      <c r="Q206" s="7">
        <f t="shared" si="69"/>
        <v>4.4767267371469528E-2</v>
      </c>
      <c r="R206">
        <f t="shared" si="73"/>
        <v>0</v>
      </c>
      <c r="S206">
        <f t="shared" si="74"/>
        <v>0</v>
      </c>
      <c r="T206">
        <f t="shared" si="75"/>
        <v>0</v>
      </c>
      <c r="U206">
        <f t="shared" si="70"/>
        <v>0</v>
      </c>
      <c r="X206" s="13" cm="1">
        <f t="array" ref="X206">_xlfn._xlws.FILTER($H$4:$H$8,$C$4:$C$8=$A206,"")</f>
        <v>128.26086960000001</v>
      </c>
      <c r="Y206" s="13" cm="1">
        <f t="array" ref="Y206">_xlfn._xlws.FILTER($H$11:$H$16,$C$11:$C$16=$B206,"")</f>
        <v>128.11219510000001</v>
      </c>
      <c r="Z206" s="13">
        <f t="shared" si="76"/>
        <v>-206.46320623673378</v>
      </c>
      <c r="AA206" s="13">
        <f t="shared" si="77"/>
        <v>-0.93111111099999999</v>
      </c>
    </row>
    <row r="207" spans="1:27" x14ac:dyDescent="0.2">
      <c r="A207" s="27">
        <v>1</v>
      </c>
      <c r="B207" s="27">
        <v>0.5</v>
      </c>
      <c r="C207" s="27">
        <v>0.7</v>
      </c>
      <c r="D207" cm="1">
        <f t="array" ref="D207">_xlfn._xlws.FILTER($D$4:$D$8,$C$4:$C$8=A207,"")</f>
        <v>0.99444444399999998</v>
      </c>
      <c r="E207" cm="1">
        <f t="array" ref="E207">_xlfn._xlws.FILTER($E$19:$E$24,$C$19:$C$24=C207,"")</f>
        <v>0.783870968</v>
      </c>
      <c r="F207" cm="1">
        <f t="array" ref="F207">_xlfn._xlws.FILTER($F$11:$F$16,$C$11:$C$16=$B207,"")</f>
        <v>0.114814815</v>
      </c>
      <c r="G207" cm="1">
        <f t="array" ref="G207">_xlfn._xlws.FILTER($G$19:$G$24,$C$19:$C$24=$C207,"")</f>
        <v>0.92181069999999998</v>
      </c>
      <c r="H207">
        <f t="shared" si="71"/>
        <v>128.18653234999999</v>
      </c>
      <c r="I207" cm="1">
        <f t="array" ref="I207">_xlfn._xlws.FILTER($I$4:$I$8,$C$4:$C$8=$A207,"")</f>
        <v>360</v>
      </c>
      <c r="J207">
        <f t="shared" si="65"/>
        <v>32.258710437058824</v>
      </c>
      <c r="K207">
        <f t="shared" si="66"/>
        <v>59.030263278235282</v>
      </c>
      <c r="L207" cm="1">
        <f t="array" ref="L207">_xlfn._xlws.FILTER($L$11:$L$16,$C$11:$C$16=$B207,"")</f>
        <v>59.290322580000002</v>
      </c>
      <c r="M207">
        <f t="shared" si="67"/>
        <v>53.750814631176468</v>
      </c>
      <c r="N207">
        <f t="shared" si="58"/>
        <v>0.6</v>
      </c>
      <c r="O207">
        <f t="shared" si="68"/>
        <v>0.77172992566720022</v>
      </c>
      <c r="P207">
        <f t="shared" si="72"/>
        <v>226.00329279824714</v>
      </c>
      <c r="Q207" s="7">
        <f t="shared" si="69"/>
        <v>6.5459234392669166E-2</v>
      </c>
      <c r="R207">
        <f t="shared" si="73"/>
        <v>0</v>
      </c>
      <c r="S207">
        <f t="shared" si="74"/>
        <v>0</v>
      </c>
      <c r="T207">
        <f t="shared" si="75"/>
        <v>0</v>
      </c>
      <c r="U207">
        <f t="shared" si="70"/>
        <v>0</v>
      </c>
      <c r="X207" s="13" cm="1">
        <f t="array" ref="X207">_xlfn._xlws.FILTER($H$4:$H$8,$C$4:$C$8=$A207,"")</f>
        <v>128.26086960000001</v>
      </c>
      <c r="Y207" s="13" cm="1">
        <f t="array" ref="Y207">_xlfn._xlws.FILTER($H$11:$H$16,$C$11:$C$16=$B207,"")</f>
        <v>128.11219510000001</v>
      </c>
      <c r="Z207" s="13">
        <f t="shared" si="76"/>
        <v>-210.43417704703418</v>
      </c>
      <c r="AA207" s="13">
        <f t="shared" si="77"/>
        <v>-0.93111111099999999</v>
      </c>
    </row>
    <row r="208" spans="1:27" x14ac:dyDescent="0.2">
      <c r="A208" s="27">
        <v>1</v>
      </c>
      <c r="B208" s="27">
        <v>0.5</v>
      </c>
      <c r="C208" s="27">
        <v>0.8</v>
      </c>
      <c r="D208" cm="1">
        <f t="array" ref="D208">_xlfn._xlws.FILTER($D$4:$D$8,$C$4:$C$8=A208,"")</f>
        <v>0.99444444399999998</v>
      </c>
      <c r="E208" cm="1">
        <f t="array" ref="E208">_xlfn._xlws.FILTER($E$19:$E$24,$C$19:$C$24=C208,"")</f>
        <v>0.71028037399999999</v>
      </c>
      <c r="F208" cm="1">
        <f t="array" ref="F208">_xlfn._xlws.FILTER($F$11:$F$16,$C$11:$C$16=$B208,"")</f>
        <v>0.114814815</v>
      </c>
      <c r="G208" cm="1">
        <f t="array" ref="G208">_xlfn._xlws.FILTER($G$19:$G$24,$C$19:$C$24=$C208,"")</f>
        <v>0.95614035100000005</v>
      </c>
      <c r="H208">
        <f t="shared" si="71"/>
        <v>128.18653234999999</v>
      </c>
      <c r="I208" cm="1">
        <f t="array" ref="I208">_xlfn._xlws.FILTER($I$4:$I$8,$C$4:$C$8=$A208,"")</f>
        <v>360</v>
      </c>
      <c r="J208">
        <f t="shared" si="65"/>
        <v>32.258710437058824</v>
      </c>
      <c r="K208">
        <f t="shared" si="66"/>
        <v>59.030263278235282</v>
      </c>
      <c r="L208" cm="1">
        <f t="array" ref="L208">_xlfn._xlws.FILTER($L$11:$L$16,$C$11:$C$16=$B208,"")</f>
        <v>59.290322580000002</v>
      </c>
      <c r="M208">
        <f t="shared" si="67"/>
        <v>53.750814631176468</v>
      </c>
      <c r="N208">
        <f t="shared" si="58"/>
        <v>0.6</v>
      </c>
      <c r="O208">
        <f t="shared" si="68"/>
        <v>0.72532137788144546</v>
      </c>
      <c r="P208">
        <f t="shared" si="72"/>
        <v>221.7786852016126</v>
      </c>
      <c r="Q208" s="7">
        <f t="shared" si="69"/>
        <v>3.3271622741164408E-2</v>
      </c>
      <c r="R208">
        <f t="shared" si="73"/>
        <v>0</v>
      </c>
      <c r="S208">
        <f t="shared" si="74"/>
        <v>0</v>
      </c>
      <c r="T208">
        <f t="shared" si="75"/>
        <v>0</v>
      </c>
      <c r="U208">
        <f t="shared" si="70"/>
        <v>0</v>
      </c>
      <c r="X208" s="13" cm="1">
        <f t="array" ref="X208">_xlfn._xlws.FILTER($H$4:$H$8,$C$4:$C$8=$A208,"")</f>
        <v>128.26086960000001</v>
      </c>
      <c r="Y208" s="13" cm="1">
        <f t="array" ref="Y208">_xlfn._xlws.FILTER($H$11:$H$16,$C$11:$C$16=$B208,"")</f>
        <v>128.11219510000001</v>
      </c>
      <c r="Z208" s="13">
        <f t="shared" si="76"/>
        <v>-206.50059797419277</v>
      </c>
      <c r="AA208" s="13">
        <f t="shared" si="77"/>
        <v>-0.93111111099999999</v>
      </c>
    </row>
    <row r="209" spans="1:27" x14ac:dyDescent="0.2">
      <c r="A209" s="27">
        <v>1</v>
      </c>
      <c r="B209" s="27">
        <v>0.5</v>
      </c>
      <c r="C209" s="27">
        <v>0.9</v>
      </c>
      <c r="D209" cm="1">
        <f t="array" ref="D209">_xlfn._xlws.FILTER($D$4:$D$8,$C$4:$C$8=A209,"")</f>
        <v>0.99444444399999998</v>
      </c>
      <c r="E209" cm="1">
        <f t="array" ref="E209">_xlfn._xlws.FILTER($E$19:$E$24,$C$19:$C$24=C209,"")</f>
        <v>0.56271186399999995</v>
      </c>
      <c r="F209" cm="1">
        <f t="array" ref="F209">_xlfn._xlws.FILTER($F$11:$F$16,$C$11:$C$16=$B209,"")</f>
        <v>0.114814815</v>
      </c>
      <c r="G209" cm="1">
        <f t="array" ref="G209">_xlfn._xlws.FILTER($G$19:$G$24,$C$19:$C$24=$C209,"")</f>
        <v>0.93975903599999999</v>
      </c>
      <c r="H209">
        <f t="shared" si="71"/>
        <v>128.18653234999999</v>
      </c>
      <c r="I209" cm="1">
        <f t="array" ref="I209">_xlfn._xlws.FILTER($I$4:$I$8,$C$4:$C$8=$A209,"")</f>
        <v>360</v>
      </c>
      <c r="J209">
        <f t="shared" si="65"/>
        <v>32.258710437058824</v>
      </c>
      <c r="K209">
        <f t="shared" si="66"/>
        <v>59.030263278235282</v>
      </c>
      <c r="L209" cm="1">
        <f t="array" ref="L209">_xlfn._xlws.FILTER($L$11:$L$16,$C$11:$C$16=$B209,"")</f>
        <v>59.290322580000002</v>
      </c>
      <c r="M209">
        <f t="shared" si="67"/>
        <v>53.750814631176468</v>
      </c>
      <c r="N209">
        <f t="shared" si="58"/>
        <v>0.6</v>
      </c>
      <c r="O209">
        <f t="shared" si="68"/>
        <v>0.56478297735468219</v>
      </c>
      <c r="P209">
        <f t="shared" si="72"/>
        <v>213.3072350544642</v>
      </c>
      <c r="Q209" s="7">
        <f t="shared" si="69"/>
        <v>3.6204037102375068E-2</v>
      </c>
      <c r="R209">
        <f t="shared" si="73"/>
        <v>0</v>
      </c>
      <c r="S209">
        <f t="shared" si="74"/>
        <v>0</v>
      </c>
      <c r="T209">
        <f t="shared" si="75"/>
        <v>0</v>
      </c>
      <c r="U209">
        <f t="shared" si="70"/>
        <v>0</v>
      </c>
      <c r="X209" s="13" cm="1">
        <f t="array" ref="X209">_xlfn._xlws.FILTER($H$4:$H$8,$C$4:$C$8=$A209,"")</f>
        <v>128.26086960000001</v>
      </c>
      <c r="Y209" s="13" cm="1">
        <f t="array" ref="Y209">_xlfn._xlws.FILTER($H$11:$H$16,$C$11:$C$16=$B209,"")</f>
        <v>128.11219510000001</v>
      </c>
      <c r="Z209" s="13">
        <f t="shared" si="76"/>
        <v>-198.6127366159003</v>
      </c>
      <c r="AA209" s="13">
        <f t="shared" si="77"/>
        <v>-0.93111111099999999</v>
      </c>
    </row>
    <row r="210" spans="1:27" x14ac:dyDescent="0.2">
      <c r="A210" s="27">
        <v>1</v>
      </c>
      <c r="B210" s="28">
        <v>0.5</v>
      </c>
      <c r="C210" s="28">
        <v>1</v>
      </c>
      <c r="D210" cm="1">
        <f t="array" ref="D210">_xlfn._xlws.FILTER($D$4:$D$8,$C$4:$C$8=A210,"")</f>
        <v>0.99444444399999998</v>
      </c>
      <c r="E210" cm="1">
        <f t="array" ref="E210">_xlfn._xlws.FILTER($E$19:$E$24,$C$19:$C$24=C210,"")</f>
        <v>0.41896024500000001</v>
      </c>
      <c r="F210" cm="1">
        <f t="array" ref="F210">_xlfn._xlws.FILTER($F$11:$F$16,$C$11:$C$16=$B210,"")</f>
        <v>0.114814815</v>
      </c>
      <c r="G210" cm="1">
        <f t="array" ref="G210">_xlfn._xlws.FILTER($G$19:$G$24,$C$19:$C$24=$C210,"")</f>
        <v>0.97080292000000001</v>
      </c>
      <c r="H210">
        <f t="shared" si="71"/>
        <v>128.18653234999999</v>
      </c>
      <c r="I210" cm="1">
        <f t="array" ref="I210">_xlfn._xlws.FILTER($I$4:$I$8,$C$4:$C$8=$A210,"")</f>
        <v>360</v>
      </c>
      <c r="J210">
        <f t="shared" si="65"/>
        <v>32.258710437058824</v>
      </c>
      <c r="K210">
        <f t="shared" si="66"/>
        <v>59.030263278235282</v>
      </c>
      <c r="L210" cm="1">
        <f t="array" ref="L210">_xlfn._xlws.FILTER($L$11:$L$16,$C$11:$C$16=$B210,"")</f>
        <v>59.290322580000002</v>
      </c>
      <c r="M210">
        <f t="shared" si="67"/>
        <v>53.750814631176468</v>
      </c>
      <c r="N210">
        <f t="shared" si="58"/>
        <v>0.6</v>
      </c>
      <c r="O210">
        <f t="shared" si="68"/>
        <v>0.4343930871403609</v>
      </c>
      <c r="P210">
        <f t="shared" si="72"/>
        <v>205.05490077304898</v>
      </c>
      <c r="Q210" s="7">
        <f t="shared" si="69"/>
        <v>1.306445361400858E-2</v>
      </c>
      <c r="R210">
        <f t="shared" si="73"/>
        <v>1</v>
      </c>
      <c r="S210">
        <f t="shared" si="74"/>
        <v>0</v>
      </c>
      <c r="T210">
        <f t="shared" si="75"/>
        <v>0</v>
      </c>
      <c r="U210">
        <f t="shared" si="70"/>
        <v>1</v>
      </c>
      <c r="X210" s="13" cm="1">
        <f t="array" ref="X210">_xlfn._xlws.FILTER($H$4:$H$8,$C$4:$C$8=$A210,"")</f>
        <v>128.26086960000001</v>
      </c>
      <c r="Y210" s="13" cm="1">
        <f t="array" ref="Y210">_xlfn._xlws.FILTER($H$11:$H$16,$C$11:$C$16=$B210,"")</f>
        <v>128.11219510000001</v>
      </c>
      <c r="Z210" s="13">
        <f t="shared" si="76"/>
        <v>-190.92889647478839</v>
      </c>
      <c r="AA210" s="13">
        <f t="shared" si="77"/>
        <v>-0.93111111099999999</v>
      </c>
    </row>
  </sheetData>
  <mergeCells count="9">
    <mergeCell ref="C2:Q2"/>
    <mergeCell ref="R29:U29"/>
    <mergeCell ref="D29:Q29"/>
    <mergeCell ref="A29:C29"/>
    <mergeCell ref="A1:K1"/>
    <mergeCell ref="A28:U28"/>
    <mergeCell ref="C27:G27"/>
    <mergeCell ref="C26:G26"/>
    <mergeCell ref="H26:L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ViolationZone_dtmc_values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 V</dc:creator>
  <cp:lastModifiedBy>griiss vazq</cp:lastModifiedBy>
  <dcterms:created xsi:type="dcterms:W3CDTF">2023-11-27T14:14:45Z</dcterms:created>
  <dcterms:modified xsi:type="dcterms:W3CDTF">2023-11-29T09:53:39Z</dcterms:modified>
</cp:coreProperties>
</file>