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Override PartName="/xl/printerSettings/printerSettings1.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45" windowWidth="19440" windowHeight="9120"/>
  </bookViews>
  <sheets>
    <sheet name="1-shortest path" sheetId="4" r:id="rId1"/>
    <sheet name="2-min cost-with cap constraint" sheetId="1" r:id="rId2"/>
    <sheet name="3-max  flow" sheetId="2" r:id="rId3"/>
    <sheet name="1.1-shortest path w side const" sheetId="5" r:id="rId4"/>
    <sheet name="1-2-shortest path-one to all" sheetId="6" r:id="rId5"/>
    <sheet name="2-1 min cost with linear cost" sheetId="7" r:id="rId6"/>
    <sheet name="3-max  flow with 2 origins" sheetId="8" r:id="rId7"/>
  </sheets>
  <definedNames>
    <definedName name="_xlnm._FilterDatabase" localSheetId="2" hidden="1">'3-max  flow'!$A$2:$A$19</definedName>
    <definedName name="_xlnm._FilterDatabase" localSheetId="6" hidden="1">'3-max  flow with 2 origins'!$A$2:$A$19</definedName>
    <definedName name="solver_adj" localSheetId="3" hidden="1">'1.1-shortest path w side const'!$E$2:$E$19</definedName>
    <definedName name="solver_adj" localSheetId="4" hidden="1">'1-2-shortest path-one to all'!$E$2:$E$19</definedName>
    <definedName name="solver_adj" localSheetId="0" hidden="1">'1-shortest path'!$E$2:$E$19</definedName>
    <definedName name="solver_adj" localSheetId="5" hidden="1">'2-1 min cost with linear cost'!$E$2:$E$19</definedName>
    <definedName name="solver_adj" localSheetId="1" hidden="1">'2-min cost-with cap constraint'!$E$2:$E$19</definedName>
    <definedName name="solver_adj" localSheetId="2" hidden="1">'3-max  flow'!$E$2:$E$20</definedName>
    <definedName name="solver_adj" localSheetId="6" hidden="1">'3-max  flow with 2 origins'!$E$2:$E$21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6" hidden="1">1</definedName>
    <definedName name="solver_eng" localSheetId="1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1" hidden="1">100</definedName>
    <definedName name="solver_itr" localSheetId="2" hidden="1">100</definedName>
    <definedName name="solver_itr" localSheetId="6" hidden="1">100</definedName>
    <definedName name="solver_lhs1" localSheetId="3" hidden="1">'1.1-shortest path w side const'!$N$2:$N$7</definedName>
    <definedName name="solver_lhs1" localSheetId="4" hidden="1">'1-2-shortest path-one to all'!$M$2:$M$7</definedName>
    <definedName name="solver_lhs1" localSheetId="0" hidden="1">'1-shortest path'!$M$2:$M$7</definedName>
    <definedName name="solver_lhs1" localSheetId="5" hidden="1">'2-1 min cost with linear cost'!$M$2:$M$7</definedName>
    <definedName name="solver_lhs1" localSheetId="1" hidden="1">'2-min cost-with cap constraint'!$K$2:$K$7</definedName>
    <definedName name="solver_lhs1" localSheetId="2" hidden="1">'3-max  flow'!$E$2:$E$20</definedName>
    <definedName name="solver_lhs1" localSheetId="6" hidden="1">'3-max  flow with 2 origins'!$K$2:$K$7</definedName>
    <definedName name="solver_lhs2" localSheetId="3" hidden="1">'1.1-shortest path w side const'!$G$21</definedName>
    <definedName name="solver_lhs2" localSheetId="5" hidden="1">'2-1 min cost with linear cost'!$E$2:$E$19</definedName>
    <definedName name="solver_lhs2" localSheetId="1" hidden="1">'2-min cost-with cap constraint'!$E$2:$E$19</definedName>
    <definedName name="solver_lhs2" localSheetId="2" hidden="1">'3-max  flow'!$K$2:$K$7</definedName>
    <definedName name="solver_lhs2" localSheetId="6" hidden="1">'3-max  flow with 2 origins'!$E$2:$E$21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2</definedName>
    <definedName name="solver_lin" localSheetId="1" hidden="1">1</definedName>
    <definedName name="solver_lin" localSheetId="2" hidden="1">1</definedName>
    <definedName name="solver_lin" localSheetId="6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od" localSheetId="1" hidden="1">2147483647</definedName>
    <definedName name="solver_num" localSheetId="3" hidden="1">2</definedName>
    <definedName name="solver_num" localSheetId="4" hidden="1">1</definedName>
    <definedName name="solver_num" localSheetId="0" hidden="1">1</definedName>
    <definedName name="solver_num" localSheetId="5" hidden="1">1</definedName>
    <definedName name="solver_num" localSheetId="1" hidden="1">2</definedName>
    <definedName name="solver_num" localSheetId="2" hidden="1">2</definedName>
    <definedName name="solver_num" localSheetId="6" hidden="1">2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'1.1-shortest path w side const'!$I$22</definedName>
    <definedName name="solver_opt" localSheetId="4" hidden="1">'1-2-shortest path-one to all'!$H$22</definedName>
    <definedName name="solver_opt" localSheetId="0" hidden="1">'1-shortest path'!$H$22</definedName>
    <definedName name="solver_opt" localSheetId="5" hidden="1">'2-1 min cost with linear cost'!$I$22</definedName>
    <definedName name="solver_opt" localSheetId="1" hidden="1">'2-min cost-with cap constraint'!$H$22</definedName>
    <definedName name="solver_opt" localSheetId="2" hidden="1">'3-max  flow'!$H$22</definedName>
    <definedName name="solver_opt" localSheetId="6" hidden="1">'3-max  flow with 2 origins'!$H$22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1" hidden="1">1</definedName>
    <definedName name="solver_rel1" localSheetId="3" hidden="1">2</definedName>
    <definedName name="solver_rel1" localSheetId="4" hidden="1">2</definedName>
    <definedName name="solver_rel1" localSheetId="0" hidden="1">2</definedName>
    <definedName name="solver_rel1" localSheetId="5" hidden="1">2</definedName>
    <definedName name="solver_rel1" localSheetId="1" hidden="1">2</definedName>
    <definedName name="solver_rel1" localSheetId="2" hidden="1">1</definedName>
    <definedName name="solver_rel1" localSheetId="6" hidden="1">2</definedName>
    <definedName name="solver_rel2" localSheetId="3" hidden="1">2</definedName>
    <definedName name="solver_rel2" localSheetId="5" hidden="1">1</definedName>
    <definedName name="solver_rel2" localSheetId="1" hidden="1">1</definedName>
    <definedName name="solver_rel2" localSheetId="2" hidden="1">2</definedName>
    <definedName name="solver_rel2" localSheetId="6" hidden="1">1</definedName>
    <definedName name="solver_rhs1" localSheetId="3" hidden="1">0</definedName>
    <definedName name="solver_rhs1" localSheetId="4" hidden="1">0</definedName>
    <definedName name="solver_rhs1" localSheetId="0" hidden="1">0</definedName>
    <definedName name="solver_rhs1" localSheetId="5" hidden="1">0</definedName>
    <definedName name="solver_rhs1" localSheetId="1" hidden="1">0</definedName>
    <definedName name="solver_rhs1" localSheetId="2" hidden="1">'3-max  flow'!$F$2:$F$20</definedName>
    <definedName name="solver_rhs1" localSheetId="6" hidden="1">0</definedName>
    <definedName name="solver_rhs2" localSheetId="3" hidden="1">0</definedName>
    <definedName name="solver_rhs2" localSheetId="5" hidden="1">'2-1 min cost with linear cost'!$F$2:$F$19</definedName>
    <definedName name="solver_rhs2" localSheetId="1" hidden="1">'2-min cost-with cap constraint'!$F$2:$F$19</definedName>
    <definedName name="solver_rhs2" localSheetId="2" hidden="1">0</definedName>
    <definedName name="solver_rhs2" localSheetId="6" hidden="1">'3-max  flow with 2 origins'!$F$2:$F$21</definedName>
    <definedName name="solver_rlx" localSheetId="1" hidden="1">1</definedName>
    <definedName name="solver_rsd" localSheetId="1" hidden="1">0</definedName>
    <definedName name="solver_scl" localSheetId="3" hidden="1">1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1" hidden="1">2</definedName>
    <definedName name="solver_scl" localSheetId="2" hidden="1">2</definedName>
    <definedName name="solver_scl" localSheetId="6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1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1" hidden="1">100</definedName>
    <definedName name="solver_tim" localSheetId="2" hidden="1">100</definedName>
    <definedName name="solver_tim" localSheetId="6" hidden="1">100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1" hidden="1">0.05</definedName>
    <definedName name="solver_tol" localSheetId="2" hidden="1">0.05</definedName>
    <definedName name="solver_tol" localSheetId="6" hidden="1">0.05</definedName>
    <definedName name="solver_typ" localSheetId="3" hidden="1">2</definedName>
    <definedName name="solver_typ" localSheetId="4" hidden="1">2</definedName>
    <definedName name="solver_typ" localSheetId="0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6" hidden="1">2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1" hidden="1">3</definedName>
  </definedNames>
  <calcPr calcId="125725"/>
</workbook>
</file>

<file path=xl/calcChain.xml><?xml version="1.0" encoding="utf-8"?>
<calcChain xmlns="http://schemas.openxmlformats.org/spreadsheetml/2006/main">
  <c r="K46" i="2"/>
  <c r="L42"/>
  <c r="K42"/>
  <c r="K36"/>
  <c r="L35"/>
  <c r="J34"/>
  <c r="L28"/>
  <c r="K28"/>
  <c r="K23"/>
  <c r="K38" i="4" l="1"/>
  <c r="L34"/>
  <c r="K34"/>
  <c r="K28"/>
  <c r="L27"/>
  <c r="J26"/>
  <c r="L20"/>
  <c r="K20"/>
  <c r="K15"/>
  <c r="B44" i="1"/>
  <c r="C40"/>
  <c r="B40"/>
  <c r="B34"/>
  <c r="C33"/>
  <c r="A32"/>
  <c r="C26"/>
  <c r="B26"/>
  <c r="B21"/>
  <c r="K2" i="4" l="1"/>
  <c r="J2"/>
  <c r="H23" i="8"/>
  <c r="K2"/>
  <c r="H21"/>
  <c r="H20"/>
  <c r="H19"/>
  <c r="H18"/>
  <c r="H17"/>
  <c r="H16"/>
  <c r="H15"/>
  <c r="H14"/>
  <c r="H13"/>
  <c r="H12"/>
  <c r="H11"/>
  <c r="H10"/>
  <c r="H9"/>
  <c r="H8"/>
  <c r="K7"/>
  <c r="H7"/>
  <c r="K6"/>
  <c r="H6"/>
  <c r="K5"/>
  <c r="H5"/>
  <c r="K4"/>
  <c r="H4"/>
  <c r="K3"/>
  <c r="H3"/>
  <c r="H2"/>
  <c r="J3" i="7"/>
  <c r="J4"/>
  <c r="J5"/>
  <c r="J6"/>
  <c r="J7"/>
  <c r="J8"/>
  <c r="J9"/>
  <c r="J10"/>
  <c r="J11"/>
  <c r="J12"/>
  <c r="J13"/>
  <c r="J14"/>
  <c r="J15"/>
  <c r="J16"/>
  <c r="J17"/>
  <c r="J18"/>
  <c r="J19"/>
  <c r="J2"/>
  <c r="I6"/>
  <c r="I10"/>
  <c r="I14"/>
  <c r="I18"/>
  <c r="H3"/>
  <c r="I3" s="1"/>
  <c r="H4"/>
  <c r="I4" s="1"/>
  <c r="H5"/>
  <c r="I5" s="1"/>
  <c r="H6"/>
  <c r="H7"/>
  <c r="I7" s="1"/>
  <c r="H8"/>
  <c r="I8" s="1"/>
  <c r="H9"/>
  <c r="I9" s="1"/>
  <c r="H10"/>
  <c r="H11"/>
  <c r="I11" s="1"/>
  <c r="H12"/>
  <c r="I12" s="1"/>
  <c r="H13"/>
  <c r="I13" s="1"/>
  <c r="H14"/>
  <c r="H15"/>
  <c r="I15" s="1"/>
  <c r="H16"/>
  <c r="I16" s="1"/>
  <c r="H17"/>
  <c r="I17" s="1"/>
  <c r="H18"/>
  <c r="H19"/>
  <c r="I19" s="1"/>
  <c r="H2"/>
  <c r="I2" s="1"/>
  <c r="M7"/>
  <c r="M6"/>
  <c r="M5"/>
  <c r="M4"/>
  <c r="M3"/>
  <c r="M2"/>
  <c r="H19" i="6"/>
  <c r="H18"/>
  <c r="H17"/>
  <c r="H16"/>
  <c r="H15"/>
  <c r="H14"/>
  <c r="H13"/>
  <c r="H12"/>
  <c r="H11"/>
  <c r="H10"/>
  <c r="H9"/>
  <c r="H8"/>
  <c r="M7"/>
  <c r="K7"/>
  <c r="J7"/>
  <c r="H7"/>
  <c r="M6"/>
  <c r="K6"/>
  <c r="J6"/>
  <c r="H6"/>
  <c r="M5"/>
  <c r="K5"/>
  <c r="J5"/>
  <c r="H5"/>
  <c r="M4"/>
  <c r="K4"/>
  <c r="J4"/>
  <c r="H4"/>
  <c r="M3"/>
  <c r="K3"/>
  <c r="J3"/>
  <c r="H3"/>
  <c r="M2"/>
  <c r="K2"/>
  <c r="J2"/>
  <c r="H2"/>
  <c r="G3" i="5"/>
  <c r="G4"/>
  <c r="G5"/>
  <c r="G6"/>
  <c r="G7"/>
  <c r="G8"/>
  <c r="G9"/>
  <c r="G10"/>
  <c r="G11"/>
  <c r="G12"/>
  <c r="G13"/>
  <c r="G14"/>
  <c r="G15"/>
  <c r="G16"/>
  <c r="G17"/>
  <c r="G18"/>
  <c r="G19"/>
  <c r="G2"/>
  <c r="I19"/>
  <c r="I18"/>
  <c r="I17"/>
  <c r="I16"/>
  <c r="I15"/>
  <c r="I14"/>
  <c r="I13"/>
  <c r="I12"/>
  <c r="I11"/>
  <c r="I10"/>
  <c r="I9"/>
  <c r="I8"/>
  <c r="N7"/>
  <c r="L7"/>
  <c r="K7"/>
  <c r="I7"/>
  <c r="N6"/>
  <c r="L6"/>
  <c r="K6"/>
  <c r="I6"/>
  <c r="N5"/>
  <c r="L5"/>
  <c r="K5"/>
  <c r="I5"/>
  <c r="N4"/>
  <c r="L4"/>
  <c r="K4"/>
  <c r="I4"/>
  <c r="N3"/>
  <c r="L3"/>
  <c r="K3"/>
  <c r="I3"/>
  <c r="N2"/>
  <c r="L2"/>
  <c r="K2"/>
  <c r="I2"/>
  <c r="H23" i="2"/>
  <c r="H19" i="4"/>
  <c r="H18"/>
  <c r="H17"/>
  <c r="H16"/>
  <c r="H15"/>
  <c r="H14"/>
  <c r="H13"/>
  <c r="H12"/>
  <c r="H11"/>
  <c r="H10"/>
  <c r="H9"/>
  <c r="H8"/>
  <c r="M7"/>
  <c r="K7"/>
  <c r="J7"/>
  <c r="H7"/>
  <c r="M6"/>
  <c r="K6"/>
  <c r="J6"/>
  <c r="H6"/>
  <c r="M5"/>
  <c r="K5"/>
  <c r="J5"/>
  <c r="H5"/>
  <c r="M4"/>
  <c r="K4"/>
  <c r="J4"/>
  <c r="H4"/>
  <c r="M3"/>
  <c r="K3"/>
  <c r="J3"/>
  <c r="H3"/>
  <c r="M2"/>
  <c r="H2"/>
  <c r="K3" i="2"/>
  <c r="K4"/>
  <c r="K5"/>
  <c r="K6"/>
  <c r="K7"/>
  <c r="K2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9" i="1"/>
  <c r="H18"/>
  <c r="H17"/>
  <c r="H16"/>
  <c r="H15"/>
  <c r="H14"/>
  <c r="H13"/>
  <c r="H12"/>
  <c r="H11"/>
  <c r="H10"/>
  <c r="H9"/>
  <c r="H8"/>
  <c r="K7"/>
  <c r="H7"/>
  <c r="K6"/>
  <c r="H6"/>
  <c r="K5"/>
  <c r="H5"/>
  <c r="K4"/>
  <c r="H4"/>
  <c r="K3"/>
  <c r="H3"/>
  <c r="K2"/>
  <c r="H2"/>
  <c r="H22" i="4" l="1"/>
  <c r="H22" i="8"/>
  <c r="I22" i="7"/>
  <c r="H22" i="6"/>
  <c r="G21" i="5"/>
  <c r="I22"/>
  <c r="H22" i="2"/>
  <c r="H22" i="1"/>
</calcChain>
</file>

<file path=xl/sharedStrings.xml><?xml version="1.0" encoding="utf-8"?>
<sst xmlns="http://schemas.openxmlformats.org/spreadsheetml/2006/main" count="235" uniqueCount="29">
  <si>
    <t>link_type_name</t>
  </si>
  <si>
    <t>length_in_mile</t>
  </si>
  <si>
    <t>from_node_id</t>
  </si>
  <si>
    <t>to_node_id</t>
  </si>
  <si>
    <t>flow</t>
  </si>
  <si>
    <t>Indicator for SUMIF</t>
  </si>
  <si>
    <t>node_id</t>
  </si>
  <si>
    <t>number of inbound links</t>
  </si>
  <si>
    <t>number of outbound links</t>
  </si>
  <si>
    <t>Fixed demand /supply</t>
  </si>
  <si>
    <t>Flow Balance</t>
  </si>
  <si>
    <t>Major arterial</t>
  </si>
  <si>
    <t>Highway/Expressway</t>
  </si>
  <si>
    <t>Freeway</t>
  </si>
  <si>
    <t>total path distance</t>
  </si>
  <si>
    <t xml:space="preserve">Node balance constraint </t>
  </si>
  <si>
    <t>Key points:</t>
  </si>
  <si>
    <t>capacity constraint</t>
  </si>
  <si>
    <t>total cost</t>
  </si>
  <si>
    <t>flow on physical network</t>
  </si>
  <si>
    <t>freeway link flag</t>
  </si>
  <si>
    <t xml:space="preserve">free-flow usage </t>
  </si>
  <si>
    <t>freway use variable</t>
  </si>
  <si>
    <t>travel time index</t>
  </si>
  <si>
    <t>volume/cap ratio</t>
  </si>
  <si>
    <t>artifical arc</t>
  </si>
  <si>
    <t>link cost flow</t>
  </si>
  <si>
    <t>supply/demand</t>
  </si>
  <si>
    <t>Supply/demand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</si>
</sst>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 applyAlignment="1">
      <alignment wrapText="1"/>
    </xf>
    <xf numFmtId="0" fontId="2" fillId="2" borderId="0" xfId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0" fillId="0" borderId="0" xfId="0" applyFill="1" applyAlignment="1">
      <alignment wrapText="1"/>
    </xf>
  </cellXfs>
  <cellStyles count="2">
    <cellStyle name="Good" xfId="1" builtinId="26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22</xdr:row>
      <xdr:rowOff>9525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4275" y="3571875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21</xdr:row>
      <xdr:rowOff>38100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" y="3438525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19</xdr:row>
      <xdr:rowOff>142875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3219450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21</xdr:row>
      <xdr:rowOff>38100</xdr:rowOff>
    </xdr:from>
    <xdr:ext cx="1638300" cy="3067050"/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0" y="3438525"/>
          <a:ext cx="1638300" cy="3067050"/>
        </a:xfrm>
        <a:prstGeom prst="rect">
          <a:avLst/>
        </a:prstGeom>
        <a:noFill/>
      </xdr:spPr>
    </xdr:pic>
    <xdr:clientData fLocksWithSheet="0" fPrint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>
      <selection activeCell="L2" sqref="L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7" max="7" width="21.42578125" bestFit="1" customWidth="1"/>
    <col min="8" max="8" width="13.140625" customWidth="1"/>
  </cols>
  <sheetData>
    <row r="1" spans="1:13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26</v>
      </c>
      <c r="I1" t="s">
        <v>6</v>
      </c>
      <c r="J1" t="s">
        <v>7</v>
      </c>
      <c r="K1" t="s">
        <v>8</v>
      </c>
      <c r="L1" t="s">
        <v>28</v>
      </c>
      <c r="M1" t="s">
        <v>10</v>
      </c>
    </row>
    <row r="2" spans="1:13" ht="12.75" customHeight="1">
      <c r="A2" t="s">
        <v>11</v>
      </c>
      <c r="B2">
        <v>2</v>
      </c>
      <c r="C2">
        <v>1</v>
      </c>
      <c r="D2">
        <v>2</v>
      </c>
      <c r="E2" s="1">
        <v>0</v>
      </c>
      <c r="F2">
        <v>1</v>
      </c>
      <c r="G2">
        <v>2</v>
      </c>
      <c r="H2">
        <f t="shared" ref="H2:H19" si="0">E2*G2</f>
        <v>0</v>
      </c>
      <c r="I2">
        <v>1</v>
      </c>
      <c r="J2">
        <f>SUMIF($C$2:$C$19,("="&amp;I2),$F$2:$F$19)</f>
        <v>3</v>
      </c>
      <c r="K2">
        <f>SUMIF($D$2:$D$19,("="&amp;I2),$F$2:$F$19)</f>
        <v>3</v>
      </c>
      <c r="L2">
        <v>1</v>
      </c>
      <c r="M2" s="4">
        <f t="shared" ref="M2:M7" si="1">(SUMIF($C$2:$C$19,("="&amp;I2),$E$2:$E$19)-SUMIF($D$2:$D$19,("="&amp;I2),$E$2:$E$19))-L2</f>
        <v>-4.6628922945046725E-11</v>
      </c>
    </row>
    <row r="3" spans="1:13" ht="12.75" customHeight="1">
      <c r="A3" t="s">
        <v>12</v>
      </c>
      <c r="B3">
        <v>4</v>
      </c>
      <c r="C3">
        <v>1</v>
      </c>
      <c r="D3">
        <v>3</v>
      </c>
      <c r="E3" s="1">
        <v>0</v>
      </c>
      <c r="F3">
        <v>1</v>
      </c>
      <c r="G3">
        <v>4</v>
      </c>
      <c r="H3">
        <f t="shared" si="0"/>
        <v>0</v>
      </c>
      <c r="I3">
        <v>2</v>
      </c>
      <c r="J3">
        <f t="shared" ref="J3:J7" si="2">SUMIF($C$2:$C$19,("="&amp;I3),$F$2:$F$19)</f>
        <v>3</v>
      </c>
      <c r="K3">
        <f t="shared" ref="K3:K7" si="3">SUMIF($D$2:$D$19,("="&amp;I3),$F$2:$F$19)</f>
        <v>3</v>
      </c>
      <c r="L3">
        <v>0</v>
      </c>
      <c r="M3" s="4">
        <f t="shared" si="1"/>
        <v>0</v>
      </c>
    </row>
    <row r="4" spans="1:13" ht="12.75" customHeight="1">
      <c r="A4" t="s">
        <v>11</v>
      </c>
      <c r="B4">
        <v>1</v>
      </c>
      <c r="C4">
        <v>1</v>
      </c>
      <c r="D4">
        <v>5</v>
      </c>
      <c r="E4" s="1">
        <v>0.99999999995337108</v>
      </c>
      <c r="F4">
        <v>1</v>
      </c>
      <c r="G4">
        <v>1</v>
      </c>
      <c r="H4">
        <f t="shared" si="0"/>
        <v>0.99999999995337108</v>
      </c>
      <c r="I4">
        <v>3</v>
      </c>
      <c r="J4">
        <f t="shared" si="2"/>
        <v>3</v>
      </c>
      <c r="K4">
        <f t="shared" si="3"/>
        <v>3</v>
      </c>
      <c r="L4">
        <v>0</v>
      </c>
      <c r="M4" s="4">
        <f t="shared" si="1"/>
        <v>0</v>
      </c>
    </row>
    <row r="5" spans="1:13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1</v>
      </c>
      <c r="G5">
        <v>2</v>
      </c>
      <c r="H5">
        <f t="shared" si="0"/>
        <v>0</v>
      </c>
      <c r="I5">
        <v>4</v>
      </c>
      <c r="J5">
        <f t="shared" si="2"/>
        <v>3</v>
      </c>
      <c r="K5">
        <f t="shared" si="3"/>
        <v>3</v>
      </c>
      <c r="L5">
        <v>-1</v>
      </c>
      <c r="M5" s="4">
        <f t="shared" si="1"/>
        <v>4.6628922945046725E-11</v>
      </c>
    </row>
    <row r="6" spans="1:13" ht="12.75" customHeight="1">
      <c r="A6" t="s">
        <v>12</v>
      </c>
      <c r="B6">
        <v>4</v>
      </c>
      <c r="C6">
        <v>2</v>
      </c>
      <c r="D6">
        <v>4</v>
      </c>
      <c r="E6" s="1">
        <v>0</v>
      </c>
      <c r="F6">
        <v>1</v>
      </c>
      <c r="G6">
        <v>4</v>
      </c>
      <c r="H6">
        <f t="shared" si="0"/>
        <v>0</v>
      </c>
      <c r="I6">
        <v>5</v>
      </c>
      <c r="J6">
        <f t="shared" si="2"/>
        <v>3</v>
      </c>
      <c r="K6">
        <f t="shared" si="3"/>
        <v>3</v>
      </c>
      <c r="L6">
        <v>0</v>
      </c>
      <c r="M6" s="4">
        <f t="shared" si="1"/>
        <v>0</v>
      </c>
    </row>
    <row r="7" spans="1:13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1</v>
      </c>
      <c r="G7">
        <v>1</v>
      </c>
      <c r="H7">
        <f t="shared" si="0"/>
        <v>0</v>
      </c>
      <c r="I7">
        <v>6</v>
      </c>
      <c r="J7">
        <f t="shared" si="2"/>
        <v>3</v>
      </c>
      <c r="K7">
        <f t="shared" si="3"/>
        <v>3</v>
      </c>
      <c r="L7">
        <v>0</v>
      </c>
      <c r="M7" s="4">
        <f t="shared" si="1"/>
        <v>0</v>
      </c>
    </row>
    <row r="8" spans="1:13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1</v>
      </c>
      <c r="G8">
        <v>4</v>
      </c>
      <c r="H8">
        <f t="shared" si="0"/>
        <v>0</v>
      </c>
    </row>
    <row r="9" spans="1:13" ht="12.75" customHeight="1">
      <c r="A9" t="s">
        <v>11</v>
      </c>
      <c r="B9">
        <v>2</v>
      </c>
      <c r="C9">
        <v>3</v>
      </c>
      <c r="D9">
        <v>4</v>
      </c>
      <c r="E9" s="1">
        <v>0</v>
      </c>
      <c r="F9">
        <v>1</v>
      </c>
      <c r="G9">
        <v>2</v>
      </c>
      <c r="H9">
        <f t="shared" si="0"/>
        <v>0</v>
      </c>
    </row>
    <row r="10" spans="1:13" ht="12.75" customHeight="1">
      <c r="A10" t="s">
        <v>11</v>
      </c>
      <c r="B10">
        <v>1</v>
      </c>
      <c r="C10">
        <v>3</v>
      </c>
      <c r="D10">
        <v>6</v>
      </c>
      <c r="E10" s="1">
        <v>0</v>
      </c>
      <c r="F10">
        <v>1</v>
      </c>
      <c r="G10">
        <v>1</v>
      </c>
      <c r="H10">
        <f t="shared" si="0"/>
        <v>0</v>
      </c>
    </row>
    <row r="11" spans="1:13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1</v>
      </c>
      <c r="G11">
        <v>4</v>
      </c>
      <c r="H11">
        <f t="shared" si="0"/>
        <v>0</v>
      </c>
    </row>
    <row r="12" spans="1:13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1</v>
      </c>
      <c r="G12">
        <v>2</v>
      </c>
      <c r="H12">
        <f t="shared" si="0"/>
        <v>0</v>
      </c>
    </row>
    <row r="13" spans="1:13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1</v>
      </c>
      <c r="G13">
        <v>1</v>
      </c>
      <c r="H13">
        <f t="shared" si="0"/>
        <v>0</v>
      </c>
    </row>
    <row r="14" spans="1:13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1</v>
      </c>
      <c r="G14">
        <v>1</v>
      </c>
      <c r="H14">
        <f t="shared" si="0"/>
        <v>0</v>
      </c>
    </row>
    <row r="15" spans="1:13" ht="12.75" customHeight="1">
      <c r="A15" t="s">
        <v>11</v>
      </c>
      <c r="B15">
        <v>1</v>
      </c>
      <c r="C15">
        <v>5</v>
      </c>
      <c r="D15">
        <v>2</v>
      </c>
      <c r="E15" s="1">
        <v>0</v>
      </c>
      <c r="F15">
        <v>1</v>
      </c>
      <c r="G15">
        <v>1</v>
      </c>
      <c r="H15">
        <f t="shared" si="0"/>
        <v>0</v>
      </c>
      <c r="K15" s="7">
        <f>$E$9</f>
        <v>0</v>
      </c>
      <c r="M15" s="6"/>
    </row>
    <row r="16" spans="1:13" ht="12.75" customHeight="1">
      <c r="A16" t="s">
        <v>13</v>
      </c>
      <c r="B16">
        <v>2</v>
      </c>
      <c r="C16">
        <v>5</v>
      </c>
      <c r="D16">
        <v>6</v>
      </c>
      <c r="E16" s="1">
        <v>0.99999999995337108</v>
      </c>
      <c r="F16">
        <v>1</v>
      </c>
      <c r="G16">
        <v>2</v>
      </c>
      <c r="H16">
        <f t="shared" si="0"/>
        <v>1.9999999999067422</v>
      </c>
      <c r="M16" s="6"/>
    </row>
    <row r="17" spans="1:13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1</v>
      </c>
      <c r="G17">
        <v>1</v>
      </c>
      <c r="H17">
        <f t="shared" si="0"/>
        <v>0</v>
      </c>
      <c r="M17" s="6"/>
    </row>
    <row r="18" spans="1:13" ht="12.75" customHeight="1">
      <c r="A18" t="s">
        <v>11</v>
      </c>
      <c r="B18">
        <v>1</v>
      </c>
      <c r="C18">
        <v>6</v>
      </c>
      <c r="D18">
        <v>4</v>
      </c>
      <c r="E18" s="1">
        <v>0.99999999995337108</v>
      </c>
      <c r="F18">
        <v>1</v>
      </c>
      <c r="G18">
        <v>1</v>
      </c>
      <c r="H18">
        <f t="shared" si="0"/>
        <v>0.99999999995337108</v>
      </c>
      <c r="M18" s="6"/>
    </row>
    <row r="19" spans="1:13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1</v>
      </c>
      <c r="G19">
        <v>2</v>
      </c>
      <c r="H19">
        <f t="shared" si="0"/>
        <v>0</v>
      </c>
      <c r="M19" s="6"/>
    </row>
    <row r="20" spans="1:13" ht="12.75" customHeight="1">
      <c r="K20" s="7">
        <f>$E$10</f>
        <v>0</v>
      </c>
      <c r="L20" s="7">
        <f>$E$18</f>
        <v>0.99999999995337108</v>
      </c>
      <c r="M20" s="6"/>
    </row>
    <row r="21" spans="1:13" ht="12.75" customHeight="1">
      <c r="M21" s="6"/>
    </row>
    <row r="22" spans="1:13" ht="12.75" customHeight="1">
      <c r="G22" s="2" t="s">
        <v>14</v>
      </c>
      <c r="H22" s="3">
        <f>SUM(H2:H19)</f>
        <v>3.9999999998134843</v>
      </c>
      <c r="M22" s="6"/>
    </row>
    <row r="23" spans="1:13" ht="12.75" customHeight="1">
      <c r="M23" s="6"/>
    </row>
    <row r="24" spans="1:13" ht="12.75" customHeight="1">
      <c r="M24" s="6"/>
    </row>
    <row r="25" spans="1:13" ht="12.75" customHeight="1">
      <c r="G25" s="2" t="s">
        <v>16</v>
      </c>
      <c r="M25" s="6"/>
    </row>
    <row r="26" spans="1:13" ht="12.75" customHeight="1">
      <c r="G26" s="2" t="s">
        <v>15</v>
      </c>
      <c r="J26" s="8">
        <f>$E$3</f>
        <v>0</v>
      </c>
      <c r="M26" s="6"/>
    </row>
    <row r="27" spans="1:13" ht="12.75" customHeight="1">
      <c r="L27" s="7">
        <f>$E$6</f>
        <v>0</v>
      </c>
      <c r="M27" s="6"/>
    </row>
    <row r="28" spans="1:13" ht="12.75" customHeight="1">
      <c r="K28" s="7">
        <f>$E$16</f>
        <v>0.99999999995337108</v>
      </c>
      <c r="M28" s="6"/>
    </row>
    <row r="29" spans="1:13" ht="12.75" customHeight="1">
      <c r="M29" s="6"/>
    </row>
    <row r="30" spans="1:13" ht="12.75" customHeight="1">
      <c r="M30" s="6"/>
    </row>
    <row r="31" spans="1:13" ht="12.75" customHeight="1">
      <c r="M31" s="6"/>
    </row>
    <row r="32" spans="1:13" ht="12.75" customHeight="1">
      <c r="M32" s="6"/>
    </row>
    <row r="33" spans="10:13" ht="12.75" customHeight="1">
      <c r="M33" s="6"/>
    </row>
    <row r="34" spans="10:13" ht="12.75" customHeight="1">
      <c r="K34" s="7">
        <f>$E$4</f>
        <v>0.99999999995337108</v>
      </c>
      <c r="L34" s="7">
        <f>$E$15</f>
        <v>0</v>
      </c>
      <c r="M34" s="6"/>
    </row>
    <row r="35" spans="10:13" ht="12.75" customHeight="1">
      <c r="M35" s="6"/>
    </row>
    <row r="36" spans="10:13" ht="12.75" customHeight="1">
      <c r="M36" s="6"/>
    </row>
    <row r="37" spans="10:13" ht="12.75" customHeight="1">
      <c r="M37" s="6"/>
    </row>
    <row r="38" spans="10:13" ht="12.75" customHeight="1">
      <c r="K38" s="7">
        <f>$E$2</f>
        <v>0</v>
      </c>
      <c r="M38" s="6"/>
    </row>
    <row r="39" spans="10:13" ht="12.75" customHeight="1">
      <c r="J39" s="6"/>
      <c r="K39" s="6"/>
      <c r="L39" s="6"/>
      <c r="M39" s="6"/>
    </row>
    <row r="40" spans="10:13" ht="12.75" customHeight="1">
      <c r="J40" s="6"/>
      <c r="K40" s="6"/>
      <c r="L40" s="6"/>
      <c r="M40" s="6"/>
    </row>
  </sheetData>
  <phoneticPr fontId="5" type="noConversion"/>
  <conditionalFormatting sqref="E2:E19">
    <cfRule type="cellIs" dxfId="13" priority="2" operator="greaterThan">
      <formula>1</formula>
    </cfRule>
  </conditionalFormatting>
  <conditionalFormatting sqref="E2:E18">
    <cfRule type="cellIs" dxfId="12" priority="1" operator="greaterThan">
      <formula>0.5</formula>
    </cfRule>
  </conditionalFormatting>
  <pageMargins left="0.7" right="0.7" top="0.75" bottom="0.75" header="0.3" footer="0.3"/>
  <drawing r:id="rId1"/>
  <legacyDrawing r:id="rId2"/>
  <oleObjects>
    <oleObject progId="Visio.Drawing.11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workbookViewId="0">
      <selection activeCell="J2" sqref="J2"/>
    </sheetView>
  </sheetViews>
  <sheetFormatPr defaultColWidth="17.140625" defaultRowHeight="12.75" customHeight="1"/>
  <cols>
    <col min="2" max="2" width="14" bestFit="1" customWidth="1"/>
    <col min="3" max="3" width="13" bestFit="1" customWidth="1"/>
    <col min="4" max="4" width="10.7109375" bestFit="1" customWidth="1"/>
    <col min="5" max="5" width="8.42578125" customWidth="1"/>
    <col min="7" max="7" width="21.42578125" bestFit="1" customWidth="1"/>
    <col min="8" max="8" width="11.42578125" bestFit="1" customWidth="1"/>
    <col min="10" max="10" width="19" bestFit="1" customWidth="1"/>
  </cols>
  <sheetData>
    <row r="1" spans="1:13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</v>
      </c>
      <c r="G1" t="s">
        <v>1</v>
      </c>
      <c r="H1" t="s">
        <v>26</v>
      </c>
      <c r="I1" t="s">
        <v>6</v>
      </c>
      <c r="J1" t="s">
        <v>28</v>
      </c>
      <c r="K1" t="s">
        <v>10</v>
      </c>
    </row>
    <row r="2" spans="1:13" ht="12.75" customHeight="1">
      <c r="A2" t="s">
        <v>11</v>
      </c>
      <c r="B2">
        <v>2</v>
      </c>
      <c r="C2">
        <v>1</v>
      </c>
      <c r="D2">
        <v>2</v>
      </c>
      <c r="E2" s="1">
        <v>0</v>
      </c>
      <c r="F2">
        <v>2</v>
      </c>
      <c r="G2">
        <v>2</v>
      </c>
      <c r="H2" s="4">
        <f t="shared" ref="H2:H19" si="0">E2*G2</f>
        <v>0</v>
      </c>
      <c r="I2">
        <v>1</v>
      </c>
      <c r="J2">
        <v>1</v>
      </c>
      <c r="K2" s="4">
        <f t="shared" ref="K2:K7" si="1">(SUMIF($C$2:$C$19,("="&amp;I2),$E$2:$E$19)-SUMIF($D$2:$D$19,("="&amp;I2),$E$2:$E$19))-J2</f>
        <v>0</v>
      </c>
    </row>
    <row r="3" spans="1:13" ht="12.75" customHeight="1">
      <c r="A3" t="s">
        <v>12</v>
      </c>
      <c r="B3">
        <v>4</v>
      </c>
      <c r="C3">
        <v>1</v>
      </c>
      <c r="D3">
        <v>3</v>
      </c>
      <c r="E3" s="1">
        <v>0</v>
      </c>
      <c r="F3">
        <v>3</v>
      </c>
      <c r="G3">
        <v>4</v>
      </c>
      <c r="H3" s="4">
        <f t="shared" si="0"/>
        <v>0</v>
      </c>
      <c r="I3">
        <v>2</v>
      </c>
      <c r="J3">
        <v>0</v>
      </c>
      <c r="K3" s="4">
        <f t="shared" si="1"/>
        <v>0</v>
      </c>
    </row>
    <row r="4" spans="1:13" ht="12.75" customHeight="1">
      <c r="A4" t="s">
        <v>11</v>
      </c>
      <c r="B4">
        <v>1</v>
      </c>
      <c r="C4">
        <v>1</v>
      </c>
      <c r="D4">
        <v>5</v>
      </c>
      <c r="E4" s="1">
        <v>1</v>
      </c>
      <c r="F4">
        <v>2</v>
      </c>
      <c r="G4">
        <v>1</v>
      </c>
      <c r="H4" s="4">
        <f t="shared" si="0"/>
        <v>1</v>
      </c>
      <c r="I4">
        <v>3</v>
      </c>
      <c r="J4">
        <v>0</v>
      </c>
      <c r="K4" s="4">
        <f t="shared" si="1"/>
        <v>0</v>
      </c>
    </row>
    <row r="5" spans="1:13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2</v>
      </c>
      <c r="G5">
        <v>2</v>
      </c>
      <c r="H5" s="4">
        <f t="shared" si="0"/>
        <v>0</v>
      </c>
      <c r="I5">
        <v>4</v>
      </c>
      <c r="J5">
        <v>-1</v>
      </c>
      <c r="K5" s="4">
        <f t="shared" si="1"/>
        <v>0</v>
      </c>
    </row>
    <row r="6" spans="1:13" ht="12.75" customHeight="1">
      <c r="A6" t="s">
        <v>12</v>
      </c>
      <c r="B6">
        <v>4</v>
      </c>
      <c r="C6">
        <v>2</v>
      </c>
      <c r="D6">
        <v>4</v>
      </c>
      <c r="E6" s="1">
        <v>0</v>
      </c>
      <c r="F6">
        <v>3</v>
      </c>
      <c r="G6">
        <v>4</v>
      </c>
      <c r="H6" s="4">
        <f t="shared" si="0"/>
        <v>0</v>
      </c>
      <c r="I6">
        <v>5</v>
      </c>
      <c r="J6">
        <v>0</v>
      </c>
      <c r="K6" s="4">
        <f t="shared" si="1"/>
        <v>0</v>
      </c>
    </row>
    <row r="7" spans="1:13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2</v>
      </c>
      <c r="G7">
        <v>1</v>
      </c>
      <c r="H7" s="4">
        <f t="shared" si="0"/>
        <v>0</v>
      </c>
      <c r="I7">
        <v>6</v>
      </c>
      <c r="J7">
        <v>0</v>
      </c>
      <c r="K7" s="4">
        <f t="shared" si="1"/>
        <v>0</v>
      </c>
    </row>
    <row r="8" spans="1:13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3</v>
      </c>
      <c r="G8">
        <v>4</v>
      </c>
      <c r="H8" s="4">
        <f t="shared" si="0"/>
        <v>0</v>
      </c>
    </row>
    <row r="9" spans="1:13" ht="12.75" customHeight="1">
      <c r="A9" t="s">
        <v>11</v>
      </c>
      <c r="B9">
        <v>2</v>
      </c>
      <c r="C9">
        <v>3</v>
      </c>
      <c r="D9">
        <v>4</v>
      </c>
      <c r="E9" s="1">
        <v>0</v>
      </c>
      <c r="F9">
        <v>2</v>
      </c>
      <c r="G9">
        <v>2</v>
      </c>
      <c r="H9" s="4">
        <f t="shared" si="0"/>
        <v>0</v>
      </c>
    </row>
    <row r="10" spans="1:13" ht="12.75" customHeight="1">
      <c r="A10" t="s">
        <v>11</v>
      </c>
      <c r="B10">
        <v>1</v>
      </c>
      <c r="C10">
        <v>3</v>
      </c>
      <c r="D10">
        <v>6</v>
      </c>
      <c r="E10" s="1">
        <v>0</v>
      </c>
      <c r="F10">
        <v>2</v>
      </c>
      <c r="G10">
        <v>1</v>
      </c>
      <c r="H10" s="4">
        <f t="shared" si="0"/>
        <v>0</v>
      </c>
    </row>
    <row r="11" spans="1:13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3</v>
      </c>
      <c r="G11">
        <v>4</v>
      </c>
      <c r="H11" s="4">
        <f t="shared" si="0"/>
        <v>0</v>
      </c>
    </row>
    <row r="12" spans="1:13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2</v>
      </c>
      <c r="G12">
        <v>2</v>
      </c>
      <c r="H12" s="4">
        <f t="shared" si="0"/>
        <v>0</v>
      </c>
      <c r="I12" s="9"/>
      <c r="J12" s="9"/>
      <c r="K12" s="9"/>
      <c r="L12" s="9"/>
      <c r="M12" s="9"/>
    </row>
    <row r="13" spans="1:13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2</v>
      </c>
      <c r="G13">
        <v>1</v>
      </c>
      <c r="H13" s="4">
        <f t="shared" si="0"/>
        <v>0</v>
      </c>
      <c r="I13" s="9"/>
      <c r="J13" s="9"/>
      <c r="K13" s="9"/>
      <c r="L13" s="9"/>
      <c r="M13" s="9"/>
    </row>
    <row r="14" spans="1:13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2</v>
      </c>
      <c r="G14">
        <v>1</v>
      </c>
      <c r="H14" s="4">
        <f t="shared" si="0"/>
        <v>0</v>
      </c>
      <c r="I14" s="9"/>
      <c r="J14" s="9"/>
      <c r="K14" s="9"/>
      <c r="L14" s="9"/>
      <c r="M14" s="9"/>
    </row>
    <row r="15" spans="1:13" ht="12.75" customHeight="1">
      <c r="A15" t="s">
        <v>11</v>
      </c>
      <c r="B15">
        <v>1</v>
      </c>
      <c r="C15">
        <v>5</v>
      </c>
      <c r="D15">
        <v>2</v>
      </c>
      <c r="E15" s="1">
        <v>0</v>
      </c>
      <c r="F15">
        <v>2</v>
      </c>
      <c r="G15">
        <v>1</v>
      </c>
      <c r="H15" s="4">
        <f t="shared" si="0"/>
        <v>0</v>
      </c>
      <c r="I15" s="9"/>
      <c r="J15" s="9"/>
      <c r="K15" s="9"/>
      <c r="L15" s="9"/>
      <c r="M15" s="9"/>
    </row>
    <row r="16" spans="1:13" ht="12.75" customHeight="1">
      <c r="A16" t="s">
        <v>13</v>
      </c>
      <c r="B16">
        <v>2</v>
      </c>
      <c r="C16">
        <v>5</v>
      </c>
      <c r="D16">
        <v>6</v>
      </c>
      <c r="E16" s="1">
        <v>1</v>
      </c>
      <c r="F16">
        <v>6</v>
      </c>
      <c r="G16">
        <v>2</v>
      </c>
      <c r="H16" s="4">
        <f t="shared" si="0"/>
        <v>2</v>
      </c>
      <c r="I16" s="9"/>
      <c r="J16" s="9"/>
      <c r="K16" s="9"/>
      <c r="L16" s="9"/>
      <c r="M16" s="9"/>
    </row>
    <row r="17" spans="1:13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2</v>
      </c>
      <c r="G17">
        <v>1</v>
      </c>
      <c r="H17" s="4">
        <f t="shared" si="0"/>
        <v>0</v>
      </c>
      <c r="I17" s="9"/>
      <c r="J17" s="9"/>
      <c r="K17" s="9"/>
      <c r="L17" s="9"/>
      <c r="M17" s="9"/>
    </row>
    <row r="18" spans="1:13" ht="12.75" customHeight="1">
      <c r="A18" t="s">
        <v>11</v>
      </c>
      <c r="B18">
        <v>1</v>
      </c>
      <c r="C18">
        <v>6</v>
      </c>
      <c r="D18">
        <v>4</v>
      </c>
      <c r="E18" s="1">
        <v>1</v>
      </c>
      <c r="F18">
        <v>2</v>
      </c>
      <c r="G18">
        <v>1</v>
      </c>
      <c r="H18" s="4">
        <f t="shared" si="0"/>
        <v>1</v>
      </c>
      <c r="I18" s="9"/>
      <c r="J18" s="9"/>
      <c r="K18" s="9"/>
      <c r="L18" s="9"/>
      <c r="M18" s="9"/>
    </row>
    <row r="19" spans="1:13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5</v>
      </c>
      <c r="G19">
        <v>2</v>
      </c>
      <c r="H19" s="4">
        <f t="shared" si="0"/>
        <v>0</v>
      </c>
      <c r="I19" s="9"/>
      <c r="J19" s="9"/>
      <c r="K19" s="9"/>
      <c r="L19" s="9"/>
      <c r="M19" s="9"/>
    </row>
    <row r="20" spans="1:13" ht="12.75" customHeight="1">
      <c r="I20" s="9"/>
      <c r="J20" s="9"/>
      <c r="K20" s="9"/>
      <c r="L20" s="9"/>
      <c r="M20" s="9"/>
    </row>
    <row r="21" spans="1:13" ht="12.75" customHeight="1">
      <c r="B21" s="7">
        <f>$E$9</f>
        <v>0</v>
      </c>
      <c r="D21" s="6"/>
      <c r="I21" s="9"/>
      <c r="J21" s="9"/>
      <c r="K21" s="9"/>
      <c r="L21" s="9"/>
      <c r="M21" s="9"/>
    </row>
    <row r="22" spans="1:13" ht="12.75" customHeight="1">
      <c r="D22" s="6"/>
      <c r="G22" s="2" t="s">
        <v>18</v>
      </c>
      <c r="H22" s="3">
        <f>SUM(H2:H19)</f>
        <v>4</v>
      </c>
      <c r="I22" s="9"/>
      <c r="J22" s="9"/>
      <c r="K22" s="9"/>
      <c r="L22" s="9"/>
      <c r="M22" s="9"/>
    </row>
    <row r="23" spans="1:13" ht="12.75" customHeight="1">
      <c r="D23" s="6"/>
      <c r="I23" s="9"/>
      <c r="J23" s="9"/>
      <c r="K23" s="9"/>
      <c r="L23" s="9"/>
      <c r="M23" s="9"/>
    </row>
    <row r="24" spans="1:13" ht="12.75" customHeight="1">
      <c r="D24" s="6"/>
      <c r="I24" s="9"/>
      <c r="J24" s="9"/>
      <c r="K24" s="9"/>
      <c r="L24" s="9"/>
      <c r="M24" s="9"/>
    </row>
    <row r="25" spans="1:13" ht="12.75" customHeight="1">
      <c r="D25" s="6"/>
      <c r="G25" s="2" t="s">
        <v>16</v>
      </c>
      <c r="I25" s="9"/>
      <c r="J25" s="9"/>
      <c r="K25" s="9"/>
      <c r="L25" s="9"/>
      <c r="M25" s="9"/>
    </row>
    <row r="26" spans="1:13" ht="12.75" customHeight="1">
      <c r="B26" s="7">
        <f>$E$10</f>
        <v>0</v>
      </c>
      <c r="C26" s="7">
        <f>$E$18</f>
        <v>1</v>
      </c>
      <c r="D26" s="6"/>
      <c r="G26" s="2" t="s">
        <v>15</v>
      </c>
      <c r="I26" s="9"/>
      <c r="J26" s="9"/>
      <c r="K26" s="9"/>
      <c r="L26" s="9"/>
      <c r="M26" s="9"/>
    </row>
    <row r="27" spans="1:13" ht="12.75" customHeight="1">
      <c r="D27" s="6"/>
      <c r="I27" s="9"/>
      <c r="J27" s="9"/>
      <c r="K27" s="9"/>
      <c r="L27" s="9"/>
      <c r="M27" s="9"/>
    </row>
    <row r="28" spans="1:13" ht="12.75" customHeight="1">
      <c r="D28" s="6"/>
      <c r="I28" s="9"/>
      <c r="J28" s="9"/>
      <c r="K28" s="9"/>
      <c r="L28" s="9"/>
      <c r="M28" s="9"/>
    </row>
    <row r="29" spans="1:13" ht="12.75" customHeight="1">
      <c r="D29" s="6"/>
      <c r="I29" s="9"/>
      <c r="J29" s="9"/>
      <c r="K29" s="9"/>
      <c r="L29" s="9"/>
      <c r="M29" s="9"/>
    </row>
    <row r="30" spans="1:13" ht="12.75" customHeight="1">
      <c r="D30" s="6"/>
      <c r="I30" s="9"/>
      <c r="J30" s="9"/>
      <c r="K30" s="9"/>
      <c r="L30" s="9"/>
      <c r="M30" s="9"/>
    </row>
    <row r="31" spans="1:13" ht="12.75" customHeight="1">
      <c r="D31" s="6"/>
      <c r="I31" s="9"/>
      <c r="J31" s="9"/>
      <c r="K31" s="9"/>
      <c r="L31" s="9"/>
      <c r="M31" s="9"/>
    </row>
    <row r="32" spans="1:13" ht="12.75" customHeight="1">
      <c r="A32" s="7">
        <f>$E$3</f>
        <v>0</v>
      </c>
      <c r="D32" s="6"/>
      <c r="I32" s="9"/>
      <c r="J32" s="9"/>
      <c r="K32" s="9"/>
      <c r="L32" s="9"/>
      <c r="M32" s="9"/>
    </row>
    <row r="33" spans="1:13" ht="12.75" customHeight="1">
      <c r="C33" s="7">
        <f>$E$6</f>
        <v>0</v>
      </c>
      <c r="D33" s="6"/>
      <c r="I33" s="9"/>
      <c r="J33" s="9"/>
      <c r="K33" s="9"/>
      <c r="L33" s="9"/>
      <c r="M33" s="9"/>
    </row>
    <row r="34" spans="1:13" ht="12.75" customHeight="1">
      <c r="B34" s="7">
        <f>$E$16</f>
        <v>1</v>
      </c>
      <c r="D34" s="6"/>
      <c r="I34" s="9"/>
      <c r="J34" s="9"/>
      <c r="K34" s="9"/>
      <c r="L34" s="9"/>
      <c r="M34" s="9"/>
    </row>
    <row r="35" spans="1:13" ht="12.75" customHeight="1">
      <c r="D35" s="6"/>
      <c r="I35" s="9"/>
      <c r="J35" s="9"/>
      <c r="K35" s="9"/>
      <c r="L35" s="9"/>
      <c r="M35" s="9"/>
    </row>
    <row r="36" spans="1:13" ht="12.75" customHeight="1">
      <c r="D36" s="6"/>
      <c r="I36" s="9"/>
      <c r="J36" s="9"/>
      <c r="K36" s="9"/>
      <c r="L36" s="9"/>
      <c r="M36" s="9"/>
    </row>
    <row r="37" spans="1:13" ht="12.75" customHeight="1">
      <c r="D37" s="6"/>
      <c r="I37" s="9"/>
      <c r="J37" s="9"/>
      <c r="K37" s="9"/>
      <c r="L37" s="9"/>
      <c r="M37" s="9"/>
    </row>
    <row r="38" spans="1:13" ht="12.75" customHeight="1">
      <c r="D38" s="6"/>
      <c r="I38" s="9"/>
      <c r="J38" s="9"/>
      <c r="K38" s="9"/>
      <c r="L38" s="9"/>
      <c r="M38" s="9"/>
    </row>
    <row r="39" spans="1:13" ht="12.75" customHeight="1">
      <c r="D39" s="6"/>
      <c r="I39" s="9"/>
      <c r="J39" s="9"/>
      <c r="K39" s="9"/>
      <c r="L39" s="9"/>
      <c r="M39" s="9"/>
    </row>
    <row r="40" spans="1:13" ht="12.75" customHeight="1">
      <c r="B40" s="7">
        <f>$E$4</f>
        <v>1</v>
      </c>
      <c r="C40" s="7">
        <f>$E$15</f>
        <v>0</v>
      </c>
      <c r="D40" s="6"/>
    </row>
    <row r="41" spans="1:13" ht="12.75" customHeight="1">
      <c r="D41" s="6"/>
    </row>
    <row r="42" spans="1:13" ht="12.75" customHeight="1">
      <c r="D42" s="6"/>
    </row>
    <row r="43" spans="1:13" ht="12.75" customHeight="1">
      <c r="D43" s="6"/>
    </row>
    <row r="44" spans="1:13" ht="12.75" customHeight="1">
      <c r="B44" s="7">
        <f>$E$2</f>
        <v>0</v>
      </c>
      <c r="D44" s="6"/>
    </row>
    <row r="45" spans="1:13" ht="12.75" customHeight="1">
      <c r="A45" s="6"/>
      <c r="B45" s="6"/>
      <c r="C45" s="6"/>
      <c r="D45" s="6"/>
    </row>
    <row r="46" spans="1:13" ht="12.75" customHeight="1">
      <c r="A46" s="6"/>
      <c r="B46" s="6"/>
      <c r="C46" s="6"/>
      <c r="D46" s="6"/>
    </row>
    <row r="47" spans="1:13" ht="12.75" customHeight="1">
      <c r="A47" s="6"/>
      <c r="B47" s="6"/>
      <c r="C47" s="6"/>
      <c r="D47" s="6"/>
    </row>
  </sheetData>
  <phoneticPr fontId="5" type="noConversion"/>
  <conditionalFormatting sqref="E2:E19">
    <cfRule type="cellIs" dxfId="11" priority="4" operator="greaterThan">
      <formula>1</formula>
    </cfRule>
  </conditionalFormatting>
  <conditionalFormatting sqref="E2:E18">
    <cfRule type="cellIs" dxfId="10" priority="3" operator="greaterThan">
      <formula>0.5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oleObjects>
    <oleObject progId="Visio.Drawing.11" shapeId="2049" r:id="rId4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M46"/>
  <sheetViews>
    <sheetView workbookViewId="0">
      <selection activeCell="J2" sqref="J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6" max="6" width="14.28515625" customWidth="1"/>
    <col min="7" max="7" width="21.5703125" bestFit="1" customWidth="1"/>
    <col min="8" max="8" width="13.140625" customWidth="1"/>
  </cols>
  <sheetData>
    <row r="1" spans="1:1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</v>
      </c>
      <c r="G1" t="s">
        <v>1</v>
      </c>
      <c r="H1" t="s">
        <v>26</v>
      </c>
      <c r="I1" t="s">
        <v>6</v>
      </c>
      <c r="J1" t="s">
        <v>27</v>
      </c>
      <c r="K1" t="s">
        <v>10</v>
      </c>
    </row>
    <row r="2" spans="1:11" ht="12.75" customHeight="1">
      <c r="A2" t="s">
        <v>11</v>
      </c>
      <c r="B2">
        <v>2</v>
      </c>
      <c r="C2">
        <v>1</v>
      </c>
      <c r="D2">
        <v>2</v>
      </c>
      <c r="E2" s="1">
        <v>2</v>
      </c>
      <c r="F2">
        <v>2</v>
      </c>
      <c r="G2">
        <v>0</v>
      </c>
      <c r="H2" s="4">
        <f t="shared" ref="H2:H20" si="0">E2*G2</f>
        <v>0</v>
      </c>
      <c r="I2">
        <v>1</v>
      </c>
      <c r="J2">
        <v>20</v>
      </c>
      <c r="K2" s="4">
        <f>(SUMIF($C$2:$C$20,("="&amp;I2),$E$2:$E$20)-SUMIF($D$2:$D$20,("="&amp;I2),$E$2:$E$20))-J2</f>
        <v>2.6112445539183682E-10</v>
      </c>
    </row>
    <row r="3" spans="1:11" ht="12.75" customHeight="1">
      <c r="A3" t="s">
        <v>12</v>
      </c>
      <c r="B3">
        <v>4</v>
      </c>
      <c r="C3">
        <v>1</v>
      </c>
      <c r="D3">
        <v>3</v>
      </c>
      <c r="E3" s="1">
        <v>3</v>
      </c>
      <c r="F3">
        <v>3</v>
      </c>
      <c r="G3">
        <v>0</v>
      </c>
      <c r="H3" s="4">
        <f t="shared" si="0"/>
        <v>0</v>
      </c>
      <c r="I3">
        <v>2</v>
      </c>
      <c r="J3">
        <v>0</v>
      </c>
      <c r="K3" s="4">
        <f t="shared" ref="K3:K7" si="1">(SUMIF($C$2:$C$20,("="&amp;I3),$E$2:$E$20)-SUMIF($D$2:$D$20,("="&amp;I3),$E$2:$E$20))-J3</f>
        <v>0</v>
      </c>
    </row>
    <row r="4" spans="1:11" ht="12.75" customHeight="1">
      <c r="A4" t="s">
        <v>11</v>
      </c>
      <c r="B4">
        <v>1</v>
      </c>
      <c r="C4">
        <v>1</v>
      </c>
      <c r="D4">
        <v>5</v>
      </c>
      <c r="E4" s="1">
        <v>2</v>
      </c>
      <c r="F4">
        <v>2</v>
      </c>
      <c r="G4">
        <v>0</v>
      </c>
      <c r="H4" s="4">
        <f t="shared" si="0"/>
        <v>0</v>
      </c>
      <c r="I4">
        <v>3</v>
      </c>
      <c r="J4">
        <v>0</v>
      </c>
      <c r="K4" s="4">
        <f t="shared" si="1"/>
        <v>0</v>
      </c>
    </row>
    <row r="5" spans="1:11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2</v>
      </c>
      <c r="G5">
        <v>0</v>
      </c>
      <c r="H5" s="4">
        <f t="shared" si="0"/>
        <v>0</v>
      </c>
      <c r="I5">
        <v>4</v>
      </c>
      <c r="J5">
        <v>-20</v>
      </c>
      <c r="K5" s="4">
        <f t="shared" si="1"/>
        <v>-2.6112445539183682E-10</v>
      </c>
    </row>
    <row r="6" spans="1:11" ht="12.75" customHeight="1">
      <c r="A6" t="s">
        <v>12</v>
      </c>
      <c r="B6">
        <v>4</v>
      </c>
      <c r="C6">
        <v>2</v>
      </c>
      <c r="D6">
        <v>4</v>
      </c>
      <c r="E6" s="1">
        <v>3</v>
      </c>
      <c r="F6">
        <v>3</v>
      </c>
      <c r="G6">
        <v>0</v>
      </c>
      <c r="H6" s="4">
        <f t="shared" si="0"/>
        <v>0</v>
      </c>
      <c r="I6">
        <v>5</v>
      </c>
      <c r="J6">
        <v>0</v>
      </c>
      <c r="K6" s="4">
        <f t="shared" si="1"/>
        <v>0</v>
      </c>
    </row>
    <row r="7" spans="1:11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2</v>
      </c>
      <c r="G7">
        <v>0</v>
      </c>
      <c r="H7" s="4">
        <f t="shared" si="0"/>
        <v>0</v>
      </c>
      <c r="I7">
        <v>6</v>
      </c>
      <c r="J7">
        <v>0</v>
      </c>
      <c r="K7" s="4">
        <f t="shared" si="1"/>
        <v>0</v>
      </c>
    </row>
    <row r="8" spans="1:11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3</v>
      </c>
      <c r="G8">
        <v>0</v>
      </c>
      <c r="H8" s="4">
        <f t="shared" si="0"/>
        <v>0</v>
      </c>
    </row>
    <row r="9" spans="1:11" ht="12.75" customHeight="1">
      <c r="A9" t="s">
        <v>11</v>
      </c>
      <c r="B9">
        <v>2</v>
      </c>
      <c r="C9">
        <v>3</v>
      </c>
      <c r="D9">
        <v>4</v>
      </c>
      <c r="E9" s="1">
        <v>2</v>
      </c>
      <c r="F9">
        <v>2</v>
      </c>
      <c r="G9">
        <v>0</v>
      </c>
      <c r="H9" s="4">
        <f t="shared" si="0"/>
        <v>0</v>
      </c>
    </row>
    <row r="10" spans="1:11" ht="12.75" customHeight="1">
      <c r="A10" t="s">
        <v>11</v>
      </c>
      <c r="B10">
        <v>1</v>
      </c>
      <c r="C10">
        <v>3</v>
      </c>
      <c r="D10">
        <v>6</v>
      </c>
      <c r="E10" s="1">
        <v>1</v>
      </c>
      <c r="F10">
        <v>2</v>
      </c>
      <c r="G10">
        <v>0</v>
      </c>
      <c r="H10" s="4">
        <f t="shared" si="0"/>
        <v>0</v>
      </c>
    </row>
    <row r="11" spans="1:11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3</v>
      </c>
      <c r="G11">
        <v>0</v>
      </c>
      <c r="H11" s="4">
        <f t="shared" si="0"/>
        <v>0</v>
      </c>
    </row>
    <row r="12" spans="1:11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2</v>
      </c>
      <c r="G12">
        <v>0</v>
      </c>
      <c r="H12" s="4">
        <f t="shared" si="0"/>
        <v>0</v>
      </c>
    </row>
    <row r="13" spans="1:11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2</v>
      </c>
      <c r="G13">
        <v>0</v>
      </c>
      <c r="H13" s="4">
        <f t="shared" si="0"/>
        <v>0</v>
      </c>
    </row>
    <row r="14" spans="1:11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2</v>
      </c>
      <c r="G14">
        <v>0</v>
      </c>
      <c r="H14" s="4">
        <f t="shared" si="0"/>
        <v>0</v>
      </c>
    </row>
    <row r="15" spans="1:11" ht="12.75" customHeight="1">
      <c r="A15" t="s">
        <v>11</v>
      </c>
      <c r="B15">
        <v>1</v>
      </c>
      <c r="C15">
        <v>5</v>
      </c>
      <c r="D15">
        <v>2</v>
      </c>
      <c r="E15" s="1">
        <v>1</v>
      </c>
      <c r="F15">
        <v>2</v>
      </c>
      <c r="G15">
        <v>0</v>
      </c>
      <c r="H15" s="4">
        <f t="shared" si="0"/>
        <v>0</v>
      </c>
    </row>
    <row r="16" spans="1:11" ht="12.75" customHeight="1">
      <c r="A16" t="s">
        <v>13</v>
      </c>
      <c r="B16">
        <v>2</v>
      </c>
      <c r="C16">
        <v>5</v>
      </c>
      <c r="D16">
        <v>6</v>
      </c>
      <c r="E16" s="1">
        <v>1</v>
      </c>
      <c r="F16">
        <v>6</v>
      </c>
      <c r="G16">
        <v>0</v>
      </c>
      <c r="H16" s="4">
        <f t="shared" si="0"/>
        <v>0</v>
      </c>
    </row>
    <row r="17" spans="1:13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2</v>
      </c>
      <c r="G17">
        <v>0</v>
      </c>
      <c r="H17" s="4">
        <f t="shared" si="0"/>
        <v>0</v>
      </c>
    </row>
    <row r="18" spans="1:13" ht="12.75" customHeight="1">
      <c r="A18" t="s">
        <v>11</v>
      </c>
      <c r="B18">
        <v>1</v>
      </c>
      <c r="C18">
        <v>6</v>
      </c>
      <c r="D18">
        <v>4</v>
      </c>
      <c r="E18" s="1">
        <v>2</v>
      </c>
      <c r="F18">
        <v>2</v>
      </c>
      <c r="G18">
        <v>0</v>
      </c>
      <c r="H18" s="4">
        <f t="shared" si="0"/>
        <v>0</v>
      </c>
    </row>
    <row r="19" spans="1:13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5</v>
      </c>
      <c r="G19">
        <v>0</v>
      </c>
      <c r="H19" s="4">
        <f t="shared" si="0"/>
        <v>0</v>
      </c>
    </row>
    <row r="20" spans="1:13" ht="12.75" customHeight="1">
      <c r="A20" s="2" t="s">
        <v>25</v>
      </c>
      <c r="B20">
        <v>10</v>
      </c>
      <c r="C20">
        <v>1</v>
      </c>
      <c r="D20">
        <v>4</v>
      </c>
      <c r="E20" s="1">
        <v>13.000000000261124</v>
      </c>
      <c r="F20">
        <v>100</v>
      </c>
      <c r="G20">
        <v>10</v>
      </c>
      <c r="H20">
        <f t="shared" si="0"/>
        <v>130.00000000261124</v>
      </c>
    </row>
    <row r="22" spans="1:13" ht="12.75" customHeight="1">
      <c r="G22" s="2" t="s">
        <v>18</v>
      </c>
      <c r="H22" s="3">
        <f>SUM(H2:H20)</f>
        <v>130.00000000261124</v>
      </c>
    </row>
    <row r="23" spans="1:13" ht="12.75" customHeight="1">
      <c r="G23" s="2" t="s">
        <v>19</v>
      </c>
      <c r="H23">
        <f>J2-E20</f>
        <v>6.9999999997388755</v>
      </c>
      <c r="K23" s="7">
        <f>$E$9</f>
        <v>2</v>
      </c>
      <c r="M23" s="6"/>
    </row>
    <row r="24" spans="1:13" ht="12.75" customHeight="1">
      <c r="M24" s="6"/>
    </row>
    <row r="25" spans="1:13" ht="12.75" customHeight="1">
      <c r="G25" s="2"/>
      <c r="M25" s="6"/>
    </row>
    <row r="26" spans="1:13" ht="12.75" customHeight="1">
      <c r="G26" s="2"/>
      <c r="M26" s="6"/>
    </row>
    <row r="27" spans="1:13" ht="12.75" customHeight="1">
      <c r="M27" s="6"/>
    </row>
    <row r="28" spans="1:13" ht="12.75" customHeight="1">
      <c r="K28" s="7">
        <f>$E$10</f>
        <v>1</v>
      </c>
      <c r="L28" s="7">
        <f>$E$18</f>
        <v>2</v>
      </c>
      <c r="M28" s="6"/>
    </row>
    <row r="29" spans="1:13" ht="12.75" customHeight="1">
      <c r="M29" s="6"/>
    </row>
    <row r="30" spans="1:13" ht="12.75" customHeight="1">
      <c r="M30" s="6"/>
    </row>
    <row r="31" spans="1:13" ht="12.75" customHeight="1">
      <c r="M31" s="6"/>
    </row>
    <row r="32" spans="1:13" ht="12.75" customHeight="1">
      <c r="M32" s="6"/>
    </row>
    <row r="33" spans="10:13" ht="12.75" customHeight="1">
      <c r="M33" s="6"/>
    </row>
    <row r="34" spans="10:13" ht="12.75" customHeight="1">
      <c r="J34" s="7">
        <f>$E$3</f>
        <v>3</v>
      </c>
      <c r="M34" s="6"/>
    </row>
    <row r="35" spans="10:13" ht="12.75" customHeight="1">
      <c r="L35" s="7">
        <f>$E$6</f>
        <v>3</v>
      </c>
      <c r="M35" s="6"/>
    </row>
    <row r="36" spans="10:13" ht="12.75" customHeight="1">
      <c r="K36" s="7">
        <f>$E$16</f>
        <v>1</v>
      </c>
      <c r="M36" s="6"/>
    </row>
    <row r="37" spans="10:13" ht="12.75" customHeight="1">
      <c r="M37" s="6"/>
    </row>
    <row r="38" spans="10:13" ht="12.75" customHeight="1">
      <c r="M38" s="6"/>
    </row>
    <row r="39" spans="10:13" ht="12.75" customHeight="1">
      <c r="M39" s="6"/>
    </row>
    <row r="40" spans="10:13" ht="12.75" customHeight="1">
      <c r="M40" s="6"/>
    </row>
    <row r="41" spans="10:13" ht="12.75" customHeight="1">
      <c r="M41" s="6"/>
    </row>
    <row r="42" spans="10:13" ht="12.75" customHeight="1">
      <c r="K42" s="7">
        <f>$E$4</f>
        <v>2</v>
      </c>
      <c r="L42" s="7">
        <f>$E$15</f>
        <v>1</v>
      </c>
      <c r="M42" s="6"/>
    </row>
    <row r="43" spans="10:13" ht="12.75" customHeight="1">
      <c r="M43" s="6"/>
    </row>
    <row r="44" spans="10:13" ht="12.75" customHeight="1">
      <c r="M44" s="6"/>
    </row>
    <row r="45" spans="10:13" ht="12.75" customHeight="1">
      <c r="M45" s="6"/>
    </row>
    <row r="46" spans="10:13" ht="12.75" customHeight="1">
      <c r="K46" s="7">
        <f>$E$2</f>
        <v>2</v>
      </c>
      <c r="M46" s="6"/>
    </row>
  </sheetData>
  <autoFilter ref="A2:A19"/>
  <phoneticPr fontId="5" type="noConversion"/>
  <conditionalFormatting sqref="E2:E20">
    <cfRule type="cellIs" dxfId="9" priority="2" operator="greaterThan">
      <formula>1</formula>
    </cfRule>
  </conditionalFormatting>
  <conditionalFormatting sqref="E2:E20">
    <cfRule type="cellIs" dxfId="8" priority="1" operator="greaterThan">
      <formula>0.5</formula>
    </cfRule>
  </conditionalFormatting>
  <pageMargins left="0.7" right="0.7" top="0.75" bottom="0.75" header="0.3" footer="0.3"/>
  <drawing r:id="rId1"/>
  <legacyDrawing r:id="rId2"/>
  <oleObjects>
    <oleObject progId="Visio.Drawing.11" shapeId="307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I2" sqref="I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8" max="8" width="21.42578125" bestFit="1" customWidth="1"/>
    <col min="9" max="9" width="13.140625" customWidth="1"/>
    <col min="11" max="12" width="0" hidden="1" customWidth="1"/>
  </cols>
  <sheetData>
    <row r="1" spans="1:14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20</v>
      </c>
      <c r="G1" s="2" t="s">
        <v>22</v>
      </c>
      <c r="H1" t="s">
        <v>1</v>
      </c>
      <c r="I1" t="s">
        <v>26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ht="12.75" customHeight="1">
      <c r="A2" t="s">
        <v>11</v>
      </c>
      <c r="B2">
        <v>2</v>
      </c>
      <c r="C2">
        <v>1</v>
      </c>
      <c r="D2">
        <v>2</v>
      </c>
      <c r="E2" s="1">
        <v>0.99999999999333866</v>
      </c>
      <c r="F2">
        <v>0</v>
      </c>
      <c r="G2">
        <f>E2*F2</f>
        <v>0</v>
      </c>
      <c r="H2">
        <v>2</v>
      </c>
      <c r="I2">
        <f t="shared" ref="I2:I19" si="0">E2*H2</f>
        <v>1.9999999999866773</v>
      </c>
      <c r="J2">
        <v>1</v>
      </c>
      <c r="K2">
        <f t="shared" ref="K2:K7" si="1">SUMIF($C$2:$C$19,("="&amp;J2),$F$2:$F$19)</f>
        <v>0</v>
      </c>
      <c r="L2">
        <f t="shared" ref="L2:L7" si="2">SUMIF($D$2:$D$19,("="&amp;J2),$F$2:$F$19)</f>
        <v>0</v>
      </c>
      <c r="M2">
        <v>1</v>
      </c>
      <c r="N2" s="4">
        <f t="shared" ref="N2:N7" si="3">(SUMIF($C$2:$C$19,("="&amp;J2),$E$2:$E$19)-SUMIF($D$2:$D$19,("="&amp;J2),$E$2:$E$19))-M2</f>
        <v>-6.6613381477509392E-12</v>
      </c>
    </row>
    <row r="3" spans="1:14" ht="12.75" customHeight="1">
      <c r="A3" t="s">
        <v>12</v>
      </c>
      <c r="B3">
        <v>4</v>
      </c>
      <c r="C3">
        <v>1</v>
      </c>
      <c r="D3">
        <v>3</v>
      </c>
      <c r="E3" s="1">
        <v>0</v>
      </c>
      <c r="F3">
        <v>0</v>
      </c>
      <c r="G3">
        <f t="shared" ref="G3:G19" si="4">E3*F3</f>
        <v>0</v>
      </c>
      <c r="H3">
        <v>4</v>
      </c>
      <c r="I3">
        <f t="shared" si="0"/>
        <v>0</v>
      </c>
      <c r="J3">
        <v>2</v>
      </c>
      <c r="K3">
        <f t="shared" si="1"/>
        <v>0</v>
      </c>
      <c r="L3">
        <f t="shared" si="2"/>
        <v>0</v>
      </c>
      <c r="M3">
        <v>0</v>
      </c>
      <c r="N3" s="4">
        <f t="shared" si="3"/>
        <v>0</v>
      </c>
    </row>
    <row r="4" spans="1:14" ht="12.75" customHeight="1">
      <c r="A4" t="s">
        <v>11</v>
      </c>
      <c r="B4">
        <v>1</v>
      </c>
      <c r="C4">
        <v>1</v>
      </c>
      <c r="D4">
        <v>5</v>
      </c>
      <c r="E4" s="1">
        <v>0</v>
      </c>
      <c r="F4">
        <v>0</v>
      </c>
      <c r="G4">
        <f t="shared" si="4"/>
        <v>0</v>
      </c>
      <c r="H4">
        <v>1</v>
      </c>
      <c r="I4">
        <f t="shared" si="0"/>
        <v>0</v>
      </c>
      <c r="J4">
        <v>3</v>
      </c>
      <c r="K4">
        <f t="shared" si="1"/>
        <v>0</v>
      </c>
      <c r="L4">
        <f t="shared" si="2"/>
        <v>0</v>
      </c>
      <c r="M4">
        <v>0</v>
      </c>
      <c r="N4" s="4">
        <f t="shared" si="3"/>
        <v>1.103561686470176E-13</v>
      </c>
    </row>
    <row r="5" spans="1:14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0</v>
      </c>
      <c r="G5">
        <f t="shared" si="4"/>
        <v>0</v>
      </c>
      <c r="H5">
        <v>2</v>
      </c>
      <c r="I5">
        <f t="shared" si="0"/>
        <v>0</v>
      </c>
      <c r="J5">
        <v>4</v>
      </c>
      <c r="K5">
        <f t="shared" si="1"/>
        <v>0</v>
      </c>
      <c r="L5">
        <f t="shared" si="2"/>
        <v>0</v>
      </c>
      <c r="M5">
        <v>-1</v>
      </c>
      <c r="N5" s="4">
        <f t="shared" si="3"/>
        <v>6.5509819791031987E-12</v>
      </c>
    </row>
    <row r="6" spans="1:14" ht="12.75" customHeight="1">
      <c r="A6" t="s">
        <v>12</v>
      </c>
      <c r="B6">
        <v>4</v>
      </c>
      <c r="C6">
        <v>2</v>
      </c>
      <c r="D6">
        <v>4</v>
      </c>
      <c r="E6" s="1">
        <v>0.99999999999333866</v>
      </c>
      <c r="F6">
        <v>0</v>
      </c>
      <c r="G6">
        <f t="shared" si="4"/>
        <v>0</v>
      </c>
      <c r="H6">
        <v>4</v>
      </c>
      <c r="I6">
        <f t="shared" si="0"/>
        <v>3.9999999999733546</v>
      </c>
      <c r="J6">
        <v>5</v>
      </c>
      <c r="K6">
        <f t="shared" si="1"/>
        <v>1</v>
      </c>
      <c r="L6">
        <f t="shared" si="2"/>
        <v>0</v>
      </c>
      <c r="M6">
        <v>0</v>
      </c>
      <c r="N6" s="4">
        <f t="shared" si="3"/>
        <v>0</v>
      </c>
    </row>
    <row r="7" spans="1:14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0</v>
      </c>
      <c r="G7">
        <f t="shared" si="4"/>
        <v>0</v>
      </c>
      <c r="H7">
        <v>1</v>
      </c>
      <c r="I7">
        <f t="shared" si="0"/>
        <v>0</v>
      </c>
      <c r="J7">
        <v>6</v>
      </c>
      <c r="K7">
        <f t="shared" si="1"/>
        <v>0</v>
      </c>
      <c r="L7">
        <f t="shared" si="2"/>
        <v>1</v>
      </c>
      <c r="M7">
        <v>0</v>
      </c>
      <c r="N7" s="4">
        <f t="shared" si="3"/>
        <v>0</v>
      </c>
    </row>
    <row r="8" spans="1:14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0</v>
      </c>
      <c r="G8">
        <f t="shared" si="4"/>
        <v>0</v>
      </c>
      <c r="H8">
        <v>4</v>
      </c>
      <c r="I8">
        <f t="shared" si="0"/>
        <v>0</v>
      </c>
    </row>
    <row r="9" spans="1:14" ht="12.75" customHeight="1">
      <c r="A9" t="s">
        <v>11</v>
      </c>
      <c r="B9">
        <v>2</v>
      </c>
      <c r="C9">
        <v>3</v>
      </c>
      <c r="D9">
        <v>4</v>
      </c>
      <c r="E9" s="1">
        <v>0</v>
      </c>
      <c r="F9">
        <v>0</v>
      </c>
      <c r="G9">
        <f t="shared" si="4"/>
        <v>0</v>
      </c>
      <c r="H9">
        <v>2</v>
      </c>
      <c r="I9">
        <f t="shared" si="0"/>
        <v>0</v>
      </c>
    </row>
    <row r="10" spans="1:14" ht="12.75" customHeight="1">
      <c r="A10" t="s">
        <v>11</v>
      </c>
      <c r="B10">
        <v>1</v>
      </c>
      <c r="C10">
        <v>3</v>
      </c>
      <c r="D10">
        <v>6</v>
      </c>
      <c r="E10" s="1">
        <v>1.103561686470176E-13</v>
      </c>
      <c r="F10">
        <v>0</v>
      </c>
      <c r="G10">
        <f t="shared" si="4"/>
        <v>0</v>
      </c>
      <c r="H10">
        <v>1</v>
      </c>
      <c r="I10">
        <f t="shared" si="0"/>
        <v>1.103561686470176E-13</v>
      </c>
    </row>
    <row r="11" spans="1:14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0</v>
      </c>
      <c r="G11">
        <f t="shared" si="4"/>
        <v>0</v>
      </c>
      <c r="H11">
        <v>4</v>
      </c>
      <c r="I11">
        <f t="shared" si="0"/>
        <v>0</v>
      </c>
    </row>
    <row r="12" spans="1:14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0</v>
      </c>
      <c r="G12">
        <f t="shared" si="4"/>
        <v>0</v>
      </c>
      <c r="H12">
        <v>2</v>
      </c>
      <c r="I12">
        <f t="shared" si="0"/>
        <v>0</v>
      </c>
    </row>
    <row r="13" spans="1:14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0</v>
      </c>
      <c r="G13">
        <f t="shared" si="4"/>
        <v>0</v>
      </c>
      <c r="H13">
        <v>1</v>
      </c>
      <c r="I13">
        <f t="shared" si="0"/>
        <v>0</v>
      </c>
    </row>
    <row r="14" spans="1:14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0</v>
      </c>
      <c r="G14">
        <f t="shared" si="4"/>
        <v>0</v>
      </c>
      <c r="H14">
        <v>1</v>
      </c>
      <c r="I14">
        <f t="shared" si="0"/>
        <v>0</v>
      </c>
    </row>
    <row r="15" spans="1:14" ht="12.75" customHeight="1">
      <c r="A15" t="s">
        <v>11</v>
      </c>
      <c r="B15">
        <v>1</v>
      </c>
      <c r="C15">
        <v>5</v>
      </c>
      <c r="D15">
        <v>2</v>
      </c>
      <c r="E15" s="1">
        <v>0</v>
      </c>
      <c r="F15">
        <v>0</v>
      </c>
      <c r="G15">
        <f t="shared" si="4"/>
        <v>0</v>
      </c>
      <c r="H15">
        <v>1</v>
      </c>
      <c r="I15">
        <f t="shared" si="0"/>
        <v>0</v>
      </c>
    </row>
    <row r="16" spans="1:14" ht="12.75" customHeight="1">
      <c r="A16" t="s">
        <v>13</v>
      </c>
      <c r="B16">
        <v>2</v>
      </c>
      <c r="C16">
        <v>5</v>
      </c>
      <c r="D16">
        <v>6</v>
      </c>
      <c r="E16" s="1">
        <v>0</v>
      </c>
      <c r="F16">
        <v>1</v>
      </c>
      <c r="G16">
        <f t="shared" si="4"/>
        <v>0</v>
      </c>
      <c r="H16">
        <v>2</v>
      </c>
      <c r="I16">
        <f t="shared" si="0"/>
        <v>0</v>
      </c>
    </row>
    <row r="17" spans="1:9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0</v>
      </c>
      <c r="G17">
        <f t="shared" si="4"/>
        <v>0</v>
      </c>
      <c r="H17">
        <v>1</v>
      </c>
      <c r="I17">
        <f t="shared" si="0"/>
        <v>0</v>
      </c>
    </row>
    <row r="18" spans="1:9" ht="12.75" customHeight="1">
      <c r="A18" t="s">
        <v>11</v>
      </c>
      <c r="B18">
        <v>1</v>
      </c>
      <c r="C18">
        <v>6</v>
      </c>
      <c r="D18">
        <v>4</v>
      </c>
      <c r="E18" s="1">
        <v>1.103561686470176E-13</v>
      </c>
      <c r="F18">
        <v>0</v>
      </c>
      <c r="G18">
        <f t="shared" si="4"/>
        <v>0</v>
      </c>
      <c r="H18">
        <v>1</v>
      </c>
      <c r="I18">
        <f t="shared" si="0"/>
        <v>1.103561686470176E-13</v>
      </c>
    </row>
    <row r="19" spans="1:9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0</v>
      </c>
      <c r="G19">
        <f t="shared" si="4"/>
        <v>0</v>
      </c>
      <c r="H19">
        <v>2</v>
      </c>
      <c r="I19">
        <f t="shared" si="0"/>
        <v>0</v>
      </c>
    </row>
    <row r="21" spans="1:9" ht="12.75" customHeight="1">
      <c r="F21" s="2" t="s">
        <v>21</v>
      </c>
      <c r="G21" s="5">
        <f>SUM(G2:G19)</f>
        <v>0</v>
      </c>
    </row>
    <row r="22" spans="1:9" ht="12.75" customHeight="1">
      <c r="H22" s="2" t="s">
        <v>14</v>
      </c>
      <c r="I22" s="3">
        <f>SUM(I2:I19)</f>
        <v>5.9999999999602522</v>
      </c>
    </row>
    <row r="25" spans="1:9" ht="12.75" customHeight="1">
      <c r="H25" s="2" t="s">
        <v>16</v>
      </c>
    </row>
    <row r="26" spans="1:9" ht="12.75" customHeight="1">
      <c r="H26" s="2" t="s">
        <v>15</v>
      </c>
    </row>
  </sheetData>
  <phoneticPr fontId="5" type="noConversion"/>
  <conditionalFormatting sqref="E2:E19">
    <cfRule type="cellIs" dxfId="7" priority="2" operator="greaterThan">
      <formula>1</formula>
    </cfRule>
  </conditionalFormatting>
  <conditionalFormatting sqref="E2:E18">
    <cfRule type="cellIs" dxfId="6" priority="1" operator="greaterThan">
      <formula>0.5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H2" sqref="H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7" max="7" width="21.42578125" bestFit="1" customWidth="1"/>
    <col min="8" max="8" width="13.140625" customWidth="1"/>
  </cols>
  <sheetData>
    <row r="1" spans="1:13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26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t="12.75" customHeight="1">
      <c r="A2" t="s">
        <v>11</v>
      </c>
      <c r="B2">
        <v>2</v>
      </c>
      <c r="C2">
        <v>1</v>
      </c>
      <c r="D2">
        <v>2</v>
      </c>
      <c r="E2" s="1">
        <v>1.0000000000045506</v>
      </c>
      <c r="F2">
        <v>1</v>
      </c>
      <c r="G2">
        <v>2</v>
      </c>
      <c r="H2">
        <f t="shared" ref="H2:H19" si="0">E2*G2</f>
        <v>2.0000000000091012</v>
      </c>
      <c r="I2">
        <v>1</v>
      </c>
      <c r="J2">
        <f t="shared" ref="J2:J7" si="1">SUMIF($C$2:$C$19,("="&amp;I2),$F$2:$F$19)</f>
        <v>3</v>
      </c>
      <c r="K2">
        <f t="shared" ref="K2:K7" si="2">SUMIF($D$2:$D$19,("="&amp;I2),$F$2:$F$19)</f>
        <v>3</v>
      </c>
      <c r="L2">
        <v>5</v>
      </c>
      <c r="M2" s="4">
        <f t="shared" ref="M2:M7" si="3">(SUMIF($C$2:$C$19,("="&amp;I2),$E$2:$E$19)-SUMIF($D$2:$D$19,("="&amp;I2),$E$2:$E$19))-L2</f>
        <v>-1.3102408047416247E-11</v>
      </c>
    </row>
    <row r="3" spans="1:13" ht="12.75" customHeight="1">
      <c r="A3" t="s">
        <v>12</v>
      </c>
      <c r="B3">
        <v>4</v>
      </c>
      <c r="C3">
        <v>1</v>
      </c>
      <c r="D3">
        <v>3</v>
      </c>
      <c r="E3" s="1">
        <v>0.9999999999823459</v>
      </c>
      <c r="F3">
        <v>1</v>
      </c>
      <c r="G3">
        <v>4</v>
      </c>
      <c r="H3">
        <f t="shared" si="0"/>
        <v>3.9999999999293836</v>
      </c>
      <c r="I3">
        <v>2</v>
      </c>
      <c r="J3">
        <f t="shared" si="1"/>
        <v>3</v>
      </c>
      <c r="K3">
        <f t="shared" si="2"/>
        <v>3</v>
      </c>
      <c r="L3">
        <v>-1</v>
      </c>
      <c r="M3" s="4">
        <f t="shared" si="3"/>
        <v>-4.5505821333335916E-12</v>
      </c>
    </row>
    <row r="4" spans="1:13" ht="12.75" customHeight="1">
      <c r="A4" t="s">
        <v>11</v>
      </c>
      <c r="B4">
        <v>1</v>
      </c>
      <c r="C4">
        <v>1</v>
      </c>
      <c r="D4">
        <v>5</v>
      </c>
      <c r="E4" s="1">
        <v>3.0000000000000009</v>
      </c>
      <c r="F4">
        <v>1</v>
      </c>
      <c r="G4">
        <v>1</v>
      </c>
      <c r="H4">
        <f t="shared" si="0"/>
        <v>3.0000000000000009</v>
      </c>
      <c r="I4">
        <v>3</v>
      </c>
      <c r="J4">
        <f t="shared" si="1"/>
        <v>3</v>
      </c>
      <c r="K4">
        <f t="shared" si="2"/>
        <v>3</v>
      </c>
      <c r="L4">
        <v>-1</v>
      </c>
      <c r="M4" s="4">
        <f t="shared" si="3"/>
        <v>1.7654100403774464E-11</v>
      </c>
    </row>
    <row r="5" spans="1:13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1</v>
      </c>
      <c r="G5">
        <v>2</v>
      </c>
      <c r="H5">
        <f t="shared" si="0"/>
        <v>0</v>
      </c>
      <c r="I5">
        <v>4</v>
      </c>
      <c r="J5">
        <f t="shared" si="1"/>
        <v>3</v>
      </c>
      <c r="K5">
        <f t="shared" si="2"/>
        <v>3</v>
      </c>
      <c r="L5">
        <v>-1</v>
      </c>
      <c r="M5" s="4">
        <f t="shared" si="3"/>
        <v>-1.1139977829088821E-12</v>
      </c>
    </row>
    <row r="6" spans="1:13" ht="12.75" customHeight="1">
      <c r="A6" t="s">
        <v>12</v>
      </c>
      <c r="B6">
        <v>4</v>
      </c>
      <c r="C6">
        <v>2</v>
      </c>
      <c r="D6">
        <v>4</v>
      </c>
      <c r="E6" s="1">
        <v>0</v>
      </c>
      <c r="F6">
        <v>1</v>
      </c>
      <c r="G6">
        <v>4</v>
      </c>
      <c r="H6">
        <f t="shared" si="0"/>
        <v>0</v>
      </c>
      <c r="I6">
        <v>5</v>
      </c>
      <c r="J6">
        <f t="shared" si="1"/>
        <v>3</v>
      </c>
      <c r="K6">
        <f t="shared" si="2"/>
        <v>3</v>
      </c>
      <c r="L6">
        <v>-1</v>
      </c>
      <c r="M6" s="4">
        <f t="shared" si="3"/>
        <v>5.5688786915197852E-13</v>
      </c>
    </row>
    <row r="7" spans="1:13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1</v>
      </c>
      <c r="G7">
        <v>1</v>
      </c>
      <c r="H7">
        <f t="shared" si="0"/>
        <v>0</v>
      </c>
      <c r="I7">
        <v>6</v>
      </c>
      <c r="J7">
        <f t="shared" si="1"/>
        <v>3</v>
      </c>
      <c r="K7">
        <f t="shared" si="2"/>
        <v>3</v>
      </c>
      <c r="L7">
        <v>-1</v>
      </c>
      <c r="M7" s="4">
        <f t="shared" si="3"/>
        <v>5.5622173533720343E-13</v>
      </c>
    </row>
    <row r="8" spans="1:13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1</v>
      </c>
      <c r="G8">
        <v>4</v>
      </c>
      <c r="H8">
        <f t="shared" si="0"/>
        <v>0</v>
      </c>
    </row>
    <row r="9" spans="1:13" ht="12.75" customHeight="1">
      <c r="A9" t="s">
        <v>11</v>
      </c>
      <c r="B9">
        <v>2</v>
      </c>
      <c r="C9">
        <v>3</v>
      </c>
      <c r="D9">
        <v>4</v>
      </c>
      <c r="E9" s="1">
        <v>0</v>
      </c>
      <c r="F9">
        <v>1</v>
      </c>
      <c r="G9">
        <v>2</v>
      </c>
      <c r="H9">
        <f t="shared" si="0"/>
        <v>0</v>
      </c>
    </row>
    <row r="10" spans="1:13" ht="12.75" customHeight="1">
      <c r="A10" t="s">
        <v>11</v>
      </c>
      <c r="B10">
        <v>1</v>
      </c>
      <c r="C10">
        <v>3</v>
      </c>
      <c r="D10">
        <v>6</v>
      </c>
      <c r="E10" s="1">
        <v>0</v>
      </c>
      <c r="F10">
        <v>1</v>
      </c>
      <c r="G10">
        <v>1</v>
      </c>
      <c r="H10">
        <f t="shared" si="0"/>
        <v>0</v>
      </c>
    </row>
    <row r="11" spans="1:13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1</v>
      </c>
      <c r="G11">
        <v>4</v>
      </c>
      <c r="H11">
        <f t="shared" si="0"/>
        <v>0</v>
      </c>
    </row>
    <row r="12" spans="1:13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1</v>
      </c>
      <c r="G12">
        <v>2</v>
      </c>
      <c r="H12">
        <f t="shared" si="0"/>
        <v>0</v>
      </c>
    </row>
    <row r="13" spans="1:13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1</v>
      </c>
      <c r="G13">
        <v>1</v>
      </c>
      <c r="H13">
        <f t="shared" si="0"/>
        <v>0</v>
      </c>
    </row>
    <row r="14" spans="1:13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1</v>
      </c>
      <c r="G14">
        <v>1</v>
      </c>
      <c r="H14">
        <f t="shared" si="0"/>
        <v>0</v>
      </c>
    </row>
    <row r="15" spans="1:13" ht="12.75" customHeight="1">
      <c r="A15" t="s">
        <v>11</v>
      </c>
      <c r="B15">
        <v>1</v>
      </c>
      <c r="C15">
        <v>5</v>
      </c>
      <c r="D15">
        <v>2</v>
      </c>
      <c r="E15" s="1">
        <v>0</v>
      </c>
      <c r="F15">
        <v>1</v>
      </c>
      <c r="G15">
        <v>1</v>
      </c>
      <c r="H15">
        <f t="shared" si="0"/>
        <v>0</v>
      </c>
    </row>
    <row r="16" spans="1:13" ht="12.75" customHeight="1">
      <c r="A16" t="s">
        <v>13</v>
      </c>
      <c r="B16">
        <v>2</v>
      </c>
      <c r="C16">
        <v>5</v>
      </c>
      <c r="D16">
        <v>6</v>
      </c>
      <c r="E16" s="1">
        <v>2.0000000000005578</v>
      </c>
      <c r="F16">
        <v>1</v>
      </c>
      <c r="G16">
        <v>2</v>
      </c>
      <c r="H16">
        <f t="shared" si="0"/>
        <v>4.0000000000011156</v>
      </c>
    </row>
    <row r="17" spans="1:8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1</v>
      </c>
      <c r="G17">
        <v>1</v>
      </c>
      <c r="H17">
        <f t="shared" si="0"/>
        <v>0</v>
      </c>
    </row>
    <row r="18" spans="1:8" ht="12.75" customHeight="1">
      <c r="A18" t="s">
        <v>11</v>
      </c>
      <c r="B18">
        <v>1</v>
      </c>
      <c r="C18">
        <v>6</v>
      </c>
      <c r="D18">
        <v>4</v>
      </c>
      <c r="E18" s="1">
        <v>1.000000000001114</v>
      </c>
      <c r="F18">
        <v>1</v>
      </c>
      <c r="G18">
        <v>1</v>
      </c>
      <c r="H18">
        <f t="shared" si="0"/>
        <v>1.000000000001114</v>
      </c>
    </row>
    <row r="19" spans="1:8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1</v>
      </c>
      <c r="G19">
        <v>2</v>
      </c>
      <c r="H19">
        <f t="shared" si="0"/>
        <v>0</v>
      </c>
    </row>
    <row r="22" spans="1:8" ht="12.75" customHeight="1">
      <c r="G22" s="2" t="s">
        <v>14</v>
      </c>
      <c r="H22" s="3">
        <f>SUM(H2:H19)</f>
        <v>13.999999999940714</v>
      </c>
    </row>
    <row r="25" spans="1:8" ht="12.75" customHeight="1">
      <c r="G25" s="2" t="s">
        <v>16</v>
      </c>
    </row>
    <row r="26" spans="1:8" ht="12.75" customHeight="1">
      <c r="G26" s="2" t="s">
        <v>15</v>
      </c>
    </row>
  </sheetData>
  <phoneticPr fontId="5" type="noConversion"/>
  <conditionalFormatting sqref="E2:E19">
    <cfRule type="cellIs" dxfId="5" priority="2" operator="greaterThan">
      <formula>1</formula>
    </cfRule>
  </conditionalFormatting>
  <conditionalFormatting sqref="E2:E18">
    <cfRule type="cellIs" dxfId="4" priority="1" operator="greaterThan">
      <formula>0.5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6"/>
  <sheetViews>
    <sheetView workbookViewId="0">
      <selection activeCell="I2" sqref="I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6" max="6" width="10.85546875" customWidth="1"/>
    <col min="7" max="7" width="21.42578125" bestFit="1" customWidth="1"/>
    <col min="8" max="8" width="21.42578125" customWidth="1"/>
    <col min="9" max="9" width="11.42578125" bestFit="1" customWidth="1"/>
    <col min="10" max="10" width="11.42578125" customWidth="1"/>
  </cols>
  <sheetData>
    <row r="1" spans="1:13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</v>
      </c>
      <c r="G1" t="s">
        <v>1</v>
      </c>
      <c r="H1" s="2" t="s">
        <v>23</v>
      </c>
      <c r="I1" s="2" t="s">
        <v>26</v>
      </c>
      <c r="J1" s="2" t="s">
        <v>24</v>
      </c>
      <c r="K1" t="s">
        <v>6</v>
      </c>
      <c r="L1" t="s">
        <v>9</v>
      </c>
      <c r="M1" t="s">
        <v>10</v>
      </c>
    </row>
    <row r="2" spans="1:13" ht="12.75" customHeight="1">
      <c r="A2" t="s">
        <v>11</v>
      </c>
      <c r="B2">
        <v>2</v>
      </c>
      <c r="C2">
        <v>1</v>
      </c>
      <c r="D2">
        <v>2</v>
      </c>
      <c r="E2" s="1">
        <v>0.26666660940077358</v>
      </c>
      <c r="F2">
        <v>2</v>
      </c>
      <c r="G2">
        <v>2</v>
      </c>
      <c r="H2">
        <f>(1+0.15*E2/F2)</f>
        <v>1.0199999957050581</v>
      </c>
      <c r="I2" s="4">
        <f>E2*G2*H2</f>
        <v>0.54399988088694284</v>
      </c>
      <c r="J2" s="4">
        <f>E2/F2</f>
        <v>0.13333330470038679</v>
      </c>
      <c r="K2">
        <v>1</v>
      </c>
      <c r="L2">
        <v>6</v>
      </c>
      <c r="M2" s="4">
        <f t="shared" ref="M2:M7" si="0">(SUMIF($C$2:$C$19,("="&amp;K2),$E$2:$E$19)-SUMIF($D$2:$D$19,("="&amp;K2),$E$2:$E$19))-L2</f>
        <v>0</v>
      </c>
    </row>
    <row r="3" spans="1:13" ht="12.75" customHeight="1">
      <c r="A3" t="s">
        <v>12</v>
      </c>
      <c r="B3">
        <v>4</v>
      </c>
      <c r="C3">
        <v>1</v>
      </c>
      <c r="D3">
        <v>3</v>
      </c>
      <c r="E3" s="1">
        <v>0.2666672251821931</v>
      </c>
      <c r="F3">
        <v>3</v>
      </c>
      <c r="G3">
        <v>4</v>
      </c>
      <c r="H3">
        <f t="shared" ref="H3:H19" si="1">(1+0.15*E3/F3)</f>
        <v>1.0133333612591096</v>
      </c>
      <c r="I3" s="4">
        <f t="shared" ref="I3:I19" si="2">E3*G3*H3</f>
        <v>1.0808911825260463</v>
      </c>
      <c r="J3" s="4">
        <f t="shared" ref="J3:J19" si="3">E3/F3</f>
        <v>8.8889075060731029E-2</v>
      </c>
      <c r="K3">
        <v>2</v>
      </c>
      <c r="L3">
        <v>0</v>
      </c>
      <c r="M3" s="4">
        <f t="shared" si="0"/>
        <v>-1.1102230246251565E-16</v>
      </c>
    </row>
    <row r="4" spans="1:13" ht="12.75" customHeight="1">
      <c r="A4" t="s">
        <v>11</v>
      </c>
      <c r="B4">
        <v>1</v>
      </c>
      <c r="C4">
        <v>1</v>
      </c>
      <c r="D4">
        <v>5</v>
      </c>
      <c r="E4" s="1">
        <v>5.4666661654170356</v>
      </c>
      <c r="F4">
        <v>2</v>
      </c>
      <c r="G4">
        <v>1</v>
      </c>
      <c r="H4">
        <f t="shared" si="1"/>
        <v>1.4099999624062778</v>
      </c>
      <c r="I4" s="4">
        <f t="shared" si="2"/>
        <v>7.7079990877256908</v>
      </c>
      <c r="J4" s="4">
        <f t="shared" si="3"/>
        <v>2.7333330827085178</v>
      </c>
      <c r="K4">
        <v>3</v>
      </c>
      <c r="L4">
        <v>0</v>
      </c>
      <c r="M4" s="4">
        <f t="shared" si="0"/>
        <v>-2.3952367866897362E-10</v>
      </c>
    </row>
    <row r="5" spans="1:13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2</v>
      </c>
      <c r="G5">
        <v>2</v>
      </c>
      <c r="H5">
        <f t="shared" si="1"/>
        <v>1</v>
      </c>
      <c r="I5" s="4">
        <f t="shared" si="2"/>
        <v>0</v>
      </c>
      <c r="J5" s="4">
        <f t="shared" si="3"/>
        <v>0</v>
      </c>
      <c r="K5">
        <v>4</v>
      </c>
      <c r="L5">
        <v>-6</v>
      </c>
      <c r="M5" s="4">
        <f t="shared" si="0"/>
        <v>2.3952306804631007E-10</v>
      </c>
    </row>
    <row r="6" spans="1:13" ht="12.75" customHeight="1">
      <c r="A6" t="s">
        <v>12</v>
      </c>
      <c r="B6">
        <v>4</v>
      </c>
      <c r="C6">
        <v>2</v>
      </c>
      <c r="D6">
        <v>4</v>
      </c>
      <c r="E6" s="1">
        <v>0.26666660940077347</v>
      </c>
      <c r="F6">
        <v>3</v>
      </c>
      <c r="G6">
        <v>4</v>
      </c>
      <c r="H6">
        <f t="shared" si="1"/>
        <v>1.0133333304700387</v>
      </c>
      <c r="I6" s="4">
        <f t="shared" si="2"/>
        <v>1.0808886537169549</v>
      </c>
      <c r="J6" s="4">
        <f t="shared" si="3"/>
        <v>8.8888869800257828E-2</v>
      </c>
      <c r="K6">
        <v>5</v>
      </c>
      <c r="L6">
        <v>0</v>
      </c>
      <c r="M6" s="4">
        <f t="shared" si="0"/>
        <v>0</v>
      </c>
    </row>
    <row r="7" spans="1:13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2</v>
      </c>
      <c r="G7">
        <v>1</v>
      </c>
      <c r="H7">
        <f t="shared" si="1"/>
        <v>1</v>
      </c>
      <c r="I7" s="4">
        <f t="shared" si="2"/>
        <v>0</v>
      </c>
      <c r="J7" s="4">
        <f t="shared" si="3"/>
        <v>0</v>
      </c>
      <c r="K7">
        <v>6</v>
      </c>
      <c r="L7">
        <v>0</v>
      </c>
      <c r="M7" s="4">
        <f t="shared" si="0"/>
        <v>-1.7763568394002505E-15</v>
      </c>
    </row>
    <row r="8" spans="1:13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3</v>
      </c>
      <c r="G8">
        <v>4</v>
      </c>
      <c r="H8">
        <f t="shared" si="1"/>
        <v>1</v>
      </c>
      <c r="I8" s="4">
        <f t="shared" si="2"/>
        <v>0</v>
      </c>
      <c r="J8" s="4">
        <f t="shared" si="3"/>
        <v>0</v>
      </c>
    </row>
    <row r="9" spans="1:13" ht="12.75" customHeight="1">
      <c r="A9" t="s">
        <v>11</v>
      </c>
      <c r="B9">
        <v>2</v>
      </c>
      <c r="C9">
        <v>3</v>
      </c>
      <c r="D9">
        <v>4</v>
      </c>
      <c r="E9" s="1">
        <v>0.26666722494266942</v>
      </c>
      <c r="F9">
        <v>2</v>
      </c>
      <c r="G9">
        <v>2</v>
      </c>
      <c r="H9">
        <f t="shared" si="1"/>
        <v>1.0200000418707003</v>
      </c>
      <c r="I9" s="4">
        <f t="shared" si="2"/>
        <v>0.54400116121413256</v>
      </c>
      <c r="J9" s="4">
        <f t="shared" si="3"/>
        <v>0.13333361247133471</v>
      </c>
    </row>
    <row r="10" spans="1:13" ht="12.75" customHeight="1">
      <c r="A10" t="s">
        <v>11</v>
      </c>
      <c r="B10">
        <v>1</v>
      </c>
      <c r="C10">
        <v>3</v>
      </c>
      <c r="D10">
        <v>6</v>
      </c>
      <c r="E10" s="1">
        <v>0</v>
      </c>
      <c r="F10">
        <v>2</v>
      </c>
      <c r="G10">
        <v>1</v>
      </c>
      <c r="H10">
        <f t="shared" si="1"/>
        <v>1</v>
      </c>
      <c r="I10" s="4">
        <f t="shared" si="2"/>
        <v>0</v>
      </c>
      <c r="J10" s="4">
        <f t="shared" si="3"/>
        <v>0</v>
      </c>
    </row>
    <row r="11" spans="1:13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3</v>
      </c>
      <c r="G11">
        <v>4</v>
      </c>
      <c r="H11">
        <f t="shared" si="1"/>
        <v>1</v>
      </c>
      <c r="I11" s="4">
        <f t="shared" si="2"/>
        <v>0</v>
      </c>
      <c r="J11" s="4">
        <f t="shared" si="3"/>
        <v>0</v>
      </c>
    </row>
    <row r="12" spans="1:13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2</v>
      </c>
      <c r="G12">
        <v>2</v>
      </c>
      <c r="H12">
        <f t="shared" si="1"/>
        <v>1</v>
      </c>
      <c r="I12" s="4">
        <f t="shared" si="2"/>
        <v>0</v>
      </c>
      <c r="J12" s="4">
        <f t="shared" si="3"/>
        <v>0</v>
      </c>
    </row>
    <row r="13" spans="1:13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2</v>
      </c>
      <c r="G13">
        <v>1</v>
      </c>
      <c r="H13">
        <f t="shared" si="1"/>
        <v>1</v>
      </c>
      <c r="I13" s="4">
        <f t="shared" si="2"/>
        <v>0</v>
      </c>
      <c r="J13" s="4">
        <f t="shared" si="3"/>
        <v>0</v>
      </c>
    </row>
    <row r="14" spans="1:13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2</v>
      </c>
      <c r="G14">
        <v>1</v>
      </c>
      <c r="H14">
        <f t="shared" si="1"/>
        <v>1</v>
      </c>
      <c r="I14" s="4">
        <f t="shared" si="2"/>
        <v>0</v>
      </c>
      <c r="J14" s="4">
        <f t="shared" si="3"/>
        <v>0</v>
      </c>
    </row>
    <row r="15" spans="1:13" ht="12.75" customHeight="1">
      <c r="A15" t="s">
        <v>11</v>
      </c>
      <c r="B15">
        <v>1</v>
      </c>
      <c r="C15">
        <v>5</v>
      </c>
      <c r="D15">
        <v>2</v>
      </c>
      <c r="E15" s="1">
        <v>0</v>
      </c>
      <c r="F15">
        <v>2</v>
      </c>
      <c r="G15">
        <v>1</v>
      </c>
      <c r="H15">
        <f t="shared" si="1"/>
        <v>1</v>
      </c>
      <c r="I15" s="4">
        <f t="shared" si="2"/>
        <v>0</v>
      </c>
      <c r="J15" s="4">
        <f t="shared" si="3"/>
        <v>0</v>
      </c>
    </row>
    <row r="16" spans="1:13" ht="12.75" customHeight="1">
      <c r="A16" t="s">
        <v>13</v>
      </c>
      <c r="B16">
        <v>2</v>
      </c>
      <c r="C16">
        <v>5</v>
      </c>
      <c r="D16">
        <v>6</v>
      </c>
      <c r="E16" s="1">
        <v>5.4666661654170356</v>
      </c>
      <c r="F16">
        <v>6</v>
      </c>
      <c r="G16">
        <v>2</v>
      </c>
      <c r="H16">
        <f t="shared" si="1"/>
        <v>1.1366666541354258</v>
      </c>
      <c r="I16" s="4">
        <f t="shared" si="2"/>
        <v>12.427554279039841</v>
      </c>
      <c r="J16" s="4">
        <f t="shared" si="3"/>
        <v>0.9111110275695059</v>
      </c>
    </row>
    <row r="17" spans="1:10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2</v>
      </c>
      <c r="G17">
        <v>1</v>
      </c>
      <c r="H17">
        <f t="shared" si="1"/>
        <v>1</v>
      </c>
      <c r="I17" s="4">
        <f t="shared" si="2"/>
        <v>0</v>
      </c>
      <c r="J17" s="4">
        <f t="shared" si="3"/>
        <v>0</v>
      </c>
    </row>
    <row r="18" spans="1:10" ht="12.75" customHeight="1">
      <c r="A18" t="s">
        <v>11</v>
      </c>
      <c r="B18">
        <v>1</v>
      </c>
      <c r="C18">
        <v>6</v>
      </c>
      <c r="D18">
        <v>4</v>
      </c>
      <c r="E18" s="1">
        <v>5.4666661654170339</v>
      </c>
      <c r="F18">
        <v>2</v>
      </c>
      <c r="G18">
        <v>1</v>
      </c>
      <c r="H18">
        <f t="shared" si="1"/>
        <v>1.4099999624062776</v>
      </c>
      <c r="I18" s="4">
        <f t="shared" si="2"/>
        <v>7.7079990877256872</v>
      </c>
      <c r="J18" s="4">
        <f t="shared" si="3"/>
        <v>2.7333330827085169</v>
      </c>
    </row>
    <row r="19" spans="1:10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5</v>
      </c>
      <c r="G19">
        <v>2</v>
      </c>
      <c r="H19">
        <f t="shared" si="1"/>
        <v>1</v>
      </c>
      <c r="I19" s="4">
        <f t="shared" si="2"/>
        <v>0</v>
      </c>
      <c r="J19" s="4">
        <f t="shared" si="3"/>
        <v>0</v>
      </c>
    </row>
    <row r="22" spans="1:10" ht="12.75" customHeight="1">
      <c r="G22" s="2" t="s">
        <v>14</v>
      </c>
      <c r="H22" s="2"/>
      <c r="I22" s="3">
        <f>SUM(I2:I19)</f>
        <v>31.093333332835293</v>
      </c>
      <c r="J22" s="3"/>
    </row>
    <row r="25" spans="1:10" ht="12.75" customHeight="1">
      <c r="G25" s="2" t="s">
        <v>16</v>
      </c>
      <c r="H25" s="2"/>
    </row>
    <row r="26" spans="1:10" ht="12.75" customHeight="1">
      <c r="G26" s="2" t="s">
        <v>15</v>
      </c>
      <c r="H26" s="2"/>
    </row>
  </sheetData>
  <phoneticPr fontId="5" type="noConversion"/>
  <conditionalFormatting sqref="E2:E19">
    <cfRule type="cellIs" dxfId="3" priority="2" operator="greaterThan">
      <formula>1</formula>
    </cfRule>
  </conditionalFormatting>
  <conditionalFormatting sqref="E2:E18">
    <cfRule type="cellIs" dxfId="2" priority="1" operator="greaterThan">
      <formula>0.5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H2" sqref="H2"/>
    </sheetView>
  </sheetViews>
  <sheetFormatPr defaultColWidth="17.140625" defaultRowHeight="12.75" customHeight="1"/>
  <cols>
    <col min="2" max="2" width="12.85546875" bestFit="1" customWidth="1"/>
    <col min="3" max="3" width="9.42578125" customWidth="1"/>
    <col min="4" max="4" width="8.85546875" customWidth="1"/>
    <col min="5" max="5" width="8.42578125" customWidth="1"/>
    <col min="6" max="6" width="14.28515625" customWidth="1"/>
    <col min="7" max="7" width="21.5703125" bestFit="1" customWidth="1"/>
    <col min="8" max="8" width="13.140625" customWidth="1"/>
  </cols>
  <sheetData>
    <row r="1" spans="1:1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</v>
      </c>
      <c r="G1" t="s">
        <v>1</v>
      </c>
      <c r="H1" t="s">
        <v>26</v>
      </c>
      <c r="I1" t="s">
        <v>6</v>
      </c>
      <c r="J1" t="s">
        <v>9</v>
      </c>
      <c r="K1" t="s">
        <v>10</v>
      </c>
    </row>
    <row r="2" spans="1:11" ht="12.75" customHeight="1">
      <c r="A2" t="s">
        <v>11</v>
      </c>
      <c r="B2">
        <v>2</v>
      </c>
      <c r="C2">
        <v>1</v>
      </c>
      <c r="D2">
        <v>2</v>
      </c>
      <c r="E2" s="1">
        <v>2</v>
      </c>
      <c r="F2">
        <v>2</v>
      </c>
      <c r="G2">
        <v>0</v>
      </c>
      <c r="H2" s="4">
        <f t="shared" ref="H2:H21" si="0">E2*G2</f>
        <v>0</v>
      </c>
      <c r="I2">
        <v>1</v>
      </c>
      <c r="J2">
        <v>20</v>
      </c>
      <c r="K2" s="4">
        <f>(SUMIF($C$2:$C$21,("="&amp;I2),$E$2:$E$21)-SUMIF($D$2:$D$21,("="&amp;I2),$E$2:$E$21))-J2</f>
        <v>-2.3270274596143281E-12</v>
      </c>
    </row>
    <row r="3" spans="1:11" ht="12.75" customHeight="1">
      <c r="A3" t="s">
        <v>12</v>
      </c>
      <c r="B3">
        <v>4</v>
      </c>
      <c r="C3">
        <v>1</v>
      </c>
      <c r="D3">
        <v>3</v>
      </c>
      <c r="E3" s="1">
        <v>3</v>
      </c>
      <c r="F3">
        <v>3</v>
      </c>
      <c r="G3">
        <v>0</v>
      </c>
      <c r="H3" s="4">
        <f t="shared" si="0"/>
        <v>0</v>
      </c>
      <c r="I3">
        <v>2</v>
      </c>
      <c r="J3">
        <v>0</v>
      </c>
      <c r="K3" s="4">
        <f t="shared" ref="K3:K7" si="1">(SUMIF($C$2:$C$20,("="&amp;I3),$E$2:$E$20)-SUMIF($D$2:$D$20,("="&amp;I3),$E$2:$E$20))-J3</f>
        <v>-1.1013412404281553E-13</v>
      </c>
    </row>
    <row r="4" spans="1:11" ht="12.75" customHeight="1">
      <c r="A4" t="s">
        <v>11</v>
      </c>
      <c r="B4">
        <v>1</v>
      </c>
      <c r="C4">
        <v>1</v>
      </c>
      <c r="D4">
        <v>5</v>
      </c>
      <c r="E4" s="1">
        <v>2</v>
      </c>
      <c r="F4">
        <v>2</v>
      </c>
      <c r="G4">
        <v>0</v>
      </c>
      <c r="H4" s="4">
        <f t="shared" si="0"/>
        <v>0</v>
      </c>
      <c r="I4">
        <v>3</v>
      </c>
      <c r="J4">
        <v>0</v>
      </c>
      <c r="K4" s="4">
        <f t="shared" si="1"/>
        <v>-8.8817841970012523E-16</v>
      </c>
    </row>
    <row r="5" spans="1:11" ht="12.75" customHeight="1">
      <c r="A5" t="s">
        <v>11</v>
      </c>
      <c r="B5">
        <v>2</v>
      </c>
      <c r="C5">
        <v>2</v>
      </c>
      <c r="D5">
        <v>1</v>
      </c>
      <c r="E5" s="1">
        <v>0</v>
      </c>
      <c r="F5">
        <v>2</v>
      </c>
      <c r="G5">
        <v>0</v>
      </c>
      <c r="H5" s="4">
        <f t="shared" si="0"/>
        <v>0</v>
      </c>
      <c r="I5">
        <v>4</v>
      </c>
      <c r="J5">
        <v>-20</v>
      </c>
      <c r="K5" s="4">
        <f t="shared" si="1"/>
        <v>2.3270274596143281E-12</v>
      </c>
    </row>
    <row r="6" spans="1:11" ht="12.75" customHeight="1">
      <c r="A6" t="s">
        <v>12</v>
      </c>
      <c r="B6">
        <v>4</v>
      </c>
      <c r="C6">
        <v>2</v>
      </c>
      <c r="D6">
        <v>4</v>
      </c>
      <c r="E6" s="1">
        <v>2.999999999999889</v>
      </c>
      <c r="F6">
        <v>3</v>
      </c>
      <c r="G6">
        <v>0</v>
      </c>
      <c r="H6" s="4">
        <f t="shared" si="0"/>
        <v>0</v>
      </c>
      <c r="I6">
        <v>5</v>
      </c>
      <c r="J6">
        <v>0</v>
      </c>
      <c r="K6" s="4">
        <f t="shared" si="1"/>
        <v>0</v>
      </c>
    </row>
    <row r="7" spans="1:11" ht="12.75" customHeight="1">
      <c r="A7" t="s">
        <v>11</v>
      </c>
      <c r="B7">
        <v>1</v>
      </c>
      <c r="C7">
        <v>2</v>
      </c>
      <c r="D7">
        <v>5</v>
      </c>
      <c r="E7" s="1">
        <v>0</v>
      </c>
      <c r="F7">
        <v>2</v>
      </c>
      <c r="G7">
        <v>0</v>
      </c>
      <c r="H7" s="4">
        <f t="shared" si="0"/>
        <v>0</v>
      </c>
      <c r="I7">
        <v>6</v>
      </c>
      <c r="J7">
        <v>0</v>
      </c>
      <c r="K7" s="4">
        <f t="shared" si="1"/>
        <v>0</v>
      </c>
    </row>
    <row r="8" spans="1:11" ht="12.75" customHeight="1">
      <c r="A8" t="s">
        <v>12</v>
      </c>
      <c r="B8">
        <v>4</v>
      </c>
      <c r="C8">
        <v>3</v>
      </c>
      <c r="D8">
        <v>1</v>
      </c>
      <c r="E8" s="1">
        <v>0</v>
      </c>
      <c r="F8">
        <v>3</v>
      </c>
      <c r="G8">
        <v>0</v>
      </c>
      <c r="H8" s="4">
        <f t="shared" si="0"/>
        <v>0</v>
      </c>
    </row>
    <row r="9" spans="1:11" ht="12.75" customHeight="1">
      <c r="A9" t="s">
        <v>11</v>
      </c>
      <c r="B9">
        <v>2</v>
      </c>
      <c r="C9">
        <v>3</v>
      </c>
      <c r="D9">
        <v>4</v>
      </c>
      <c r="E9" s="1">
        <v>2</v>
      </c>
      <c r="F9">
        <v>2</v>
      </c>
      <c r="G9">
        <v>0</v>
      </c>
      <c r="H9" s="4">
        <f t="shared" si="0"/>
        <v>0</v>
      </c>
    </row>
    <row r="10" spans="1:11" ht="12.75" customHeight="1">
      <c r="A10" t="s">
        <v>11</v>
      </c>
      <c r="B10">
        <v>1</v>
      </c>
      <c r="C10">
        <v>3</v>
      </c>
      <c r="D10">
        <v>6</v>
      </c>
      <c r="E10" s="1">
        <v>0.99999999999999933</v>
      </c>
      <c r="F10">
        <v>2</v>
      </c>
      <c r="G10">
        <v>0</v>
      </c>
      <c r="H10" s="4">
        <f t="shared" si="0"/>
        <v>0</v>
      </c>
    </row>
    <row r="11" spans="1:11" ht="12.75" customHeight="1">
      <c r="A11" t="s">
        <v>12</v>
      </c>
      <c r="B11">
        <v>4</v>
      </c>
      <c r="C11">
        <v>4</v>
      </c>
      <c r="D11">
        <v>2</v>
      </c>
      <c r="E11" s="1">
        <v>0</v>
      </c>
      <c r="F11">
        <v>3</v>
      </c>
      <c r="G11">
        <v>0</v>
      </c>
      <c r="H11" s="4">
        <f t="shared" si="0"/>
        <v>0</v>
      </c>
    </row>
    <row r="12" spans="1:11" ht="12.75" customHeight="1">
      <c r="A12" t="s">
        <v>11</v>
      </c>
      <c r="B12">
        <v>2</v>
      </c>
      <c r="C12">
        <v>4</v>
      </c>
      <c r="D12">
        <v>3</v>
      </c>
      <c r="E12" s="1">
        <v>0</v>
      </c>
      <c r="F12">
        <v>2</v>
      </c>
      <c r="G12">
        <v>0</v>
      </c>
      <c r="H12" s="4">
        <f t="shared" si="0"/>
        <v>0</v>
      </c>
    </row>
    <row r="13" spans="1:11" ht="12.75" customHeight="1">
      <c r="A13" t="s">
        <v>11</v>
      </c>
      <c r="B13">
        <v>1</v>
      </c>
      <c r="C13">
        <v>4</v>
      </c>
      <c r="D13">
        <v>6</v>
      </c>
      <c r="E13" s="1">
        <v>0</v>
      </c>
      <c r="F13">
        <v>2</v>
      </c>
      <c r="G13">
        <v>0</v>
      </c>
      <c r="H13" s="4">
        <f t="shared" si="0"/>
        <v>0</v>
      </c>
    </row>
    <row r="14" spans="1:11" ht="12.75" customHeight="1">
      <c r="A14" t="s">
        <v>11</v>
      </c>
      <c r="B14">
        <v>1</v>
      </c>
      <c r="C14">
        <v>5</v>
      </c>
      <c r="D14">
        <v>1</v>
      </c>
      <c r="E14" s="1">
        <v>0</v>
      </c>
      <c r="F14">
        <v>2</v>
      </c>
      <c r="G14">
        <v>0</v>
      </c>
      <c r="H14" s="4">
        <f t="shared" si="0"/>
        <v>0</v>
      </c>
    </row>
    <row r="15" spans="1:11" ht="12.75" customHeight="1">
      <c r="A15" t="s">
        <v>11</v>
      </c>
      <c r="B15">
        <v>1</v>
      </c>
      <c r="C15">
        <v>5</v>
      </c>
      <c r="D15">
        <v>2</v>
      </c>
      <c r="E15" s="1">
        <v>0.99999999999999933</v>
      </c>
      <c r="F15">
        <v>2</v>
      </c>
      <c r="G15">
        <v>0</v>
      </c>
      <c r="H15" s="4">
        <f t="shared" si="0"/>
        <v>0</v>
      </c>
    </row>
    <row r="16" spans="1:11" ht="12.75" customHeight="1">
      <c r="A16" t="s">
        <v>13</v>
      </c>
      <c r="B16">
        <v>2</v>
      </c>
      <c r="C16">
        <v>5</v>
      </c>
      <c r="D16">
        <v>6</v>
      </c>
      <c r="E16" s="1">
        <v>1.0000000000000007</v>
      </c>
      <c r="F16">
        <v>6</v>
      </c>
      <c r="G16">
        <v>0</v>
      </c>
      <c r="H16" s="4">
        <f t="shared" si="0"/>
        <v>0</v>
      </c>
    </row>
    <row r="17" spans="1:8" ht="12.75" customHeight="1">
      <c r="A17" t="s">
        <v>11</v>
      </c>
      <c r="B17">
        <v>1</v>
      </c>
      <c r="C17">
        <v>6</v>
      </c>
      <c r="D17">
        <v>3</v>
      </c>
      <c r="E17" s="1">
        <v>0</v>
      </c>
      <c r="F17">
        <v>2</v>
      </c>
      <c r="G17">
        <v>0</v>
      </c>
      <c r="H17" s="4">
        <f t="shared" si="0"/>
        <v>0</v>
      </c>
    </row>
    <row r="18" spans="1:8" ht="12.75" customHeight="1">
      <c r="A18" t="s">
        <v>11</v>
      </c>
      <c r="B18">
        <v>1</v>
      </c>
      <c r="C18">
        <v>6</v>
      </c>
      <c r="D18">
        <v>4</v>
      </c>
      <c r="E18" s="1">
        <v>2</v>
      </c>
      <c r="F18">
        <v>2</v>
      </c>
      <c r="G18">
        <v>0</v>
      </c>
      <c r="H18" s="4">
        <f t="shared" si="0"/>
        <v>0</v>
      </c>
    </row>
    <row r="19" spans="1:8" ht="12.75" customHeight="1">
      <c r="A19" t="s">
        <v>12</v>
      </c>
      <c r="B19">
        <v>2</v>
      </c>
      <c r="C19">
        <v>6</v>
      </c>
      <c r="D19">
        <v>5</v>
      </c>
      <c r="E19" s="1">
        <v>0</v>
      </c>
      <c r="F19">
        <v>5</v>
      </c>
      <c r="G19">
        <v>0</v>
      </c>
      <c r="H19" s="4">
        <f t="shared" si="0"/>
        <v>0</v>
      </c>
    </row>
    <row r="20" spans="1:8" ht="12.75" customHeight="1">
      <c r="A20" s="2" t="s">
        <v>25</v>
      </c>
      <c r="B20">
        <v>10</v>
      </c>
      <c r="C20">
        <v>1</v>
      </c>
      <c r="D20">
        <v>4</v>
      </c>
      <c r="E20" s="1">
        <v>12.999999999997783</v>
      </c>
      <c r="F20">
        <v>100</v>
      </c>
      <c r="G20">
        <v>10</v>
      </c>
      <c r="H20">
        <f t="shared" si="0"/>
        <v>129.99999999997783</v>
      </c>
    </row>
    <row r="21" spans="1:8" ht="12.75" customHeight="1">
      <c r="A21" s="2" t="s">
        <v>25</v>
      </c>
      <c r="B21">
        <v>20</v>
      </c>
      <c r="C21">
        <v>1</v>
      </c>
      <c r="D21">
        <v>2</v>
      </c>
      <c r="E21">
        <v>-1.1013412404281553E-13</v>
      </c>
      <c r="F21">
        <v>2</v>
      </c>
      <c r="G21">
        <v>20</v>
      </c>
      <c r="H21">
        <f t="shared" si="0"/>
        <v>-2.2026824808563106E-12</v>
      </c>
    </row>
    <row r="22" spans="1:8" ht="12.75" customHeight="1">
      <c r="G22" s="2" t="s">
        <v>18</v>
      </c>
      <c r="H22" s="3">
        <f>SUM(H2:H21)</f>
        <v>129.99999999997561</v>
      </c>
    </row>
    <row r="23" spans="1:8" ht="12.75" customHeight="1">
      <c r="G23" s="2" t="s">
        <v>19</v>
      </c>
      <c r="H23">
        <f>J2-E20</f>
        <v>7.0000000000022169</v>
      </c>
    </row>
    <row r="25" spans="1:8" ht="12.75" customHeight="1">
      <c r="G25" s="2"/>
    </row>
    <row r="26" spans="1:8" ht="12.75" customHeight="1">
      <c r="G26" s="2"/>
    </row>
  </sheetData>
  <autoFilter ref="A2:A19"/>
  <phoneticPr fontId="5" type="noConversion"/>
  <conditionalFormatting sqref="E2:E20">
    <cfRule type="cellIs" dxfId="1" priority="2" operator="greaterThan">
      <formula>1</formula>
    </cfRule>
  </conditionalFormatting>
  <conditionalFormatting sqref="E2:E20">
    <cfRule type="cellIs" dxfId="0" priority="1" operator="greater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1-shortest path</vt:lpstr>
      <vt:lpstr>2-min cost-with cap constraint</vt:lpstr>
      <vt:lpstr>3-max  flow</vt:lpstr>
      <vt:lpstr>1.1-shortest path w side const</vt:lpstr>
      <vt:lpstr>1-2-shortest path-one to all</vt:lpstr>
      <vt:lpstr>2-1 min cost with linear cost</vt:lpstr>
      <vt:lpstr>3-max  flow with 2 origins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</cp:lastModifiedBy>
  <dcterms:created xsi:type="dcterms:W3CDTF">2013-01-28T01:01:25Z</dcterms:created>
  <dcterms:modified xsi:type="dcterms:W3CDTF">2013-03-18T13:37:28Z</dcterms:modified>
</cp:coreProperties>
</file>