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glajoie_bryant_edu/Documents/Desktop/Supply Chain 330/Module 5 - Follow Along/"/>
    </mc:Choice>
  </mc:AlternateContent>
  <xr:revisionPtr revIDLastSave="917" documentId="13_ncr:1_{9459EE13-781A-4DA3-84A9-51D33A5D2B9B}" xr6:coauthVersionLast="47" xr6:coauthVersionMax="47" xr10:uidLastSave="{C4F9ADA0-82BC-4F8A-B8AA-EF0D6D092ED8}"/>
  <bookViews>
    <workbookView xWindow="-110" yWindow="-110" windowWidth="19420" windowHeight="11500" xr2:uid="{CCAE3F1A-B701-4A6E-80CF-6283301C6C84}"/>
  </bookViews>
  <sheets>
    <sheet name="Solve It" sheetId="3" r:id="rId1"/>
    <sheet name="Solution" sheetId="1" r:id="rId2"/>
  </sheets>
  <definedNames>
    <definedName name="solver_adj" localSheetId="1" hidden="1">Solution!$B$6:$B$16</definedName>
    <definedName name="solver_adj" localSheetId="0" hidden="1">'Solve It'!$B$6:$B$16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2</definedName>
    <definedName name="solver_eng" localSheetId="1" hidden="1">2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Solution!$B$6:$B$16</definedName>
    <definedName name="solver_lhs1" localSheetId="0" hidden="1">'Solve It'!$B$6:$B$16</definedName>
    <definedName name="solver_lhs2" localSheetId="1" hidden="1">Solution!$M$6:$M$12</definedName>
    <definedName name="solver_lhs2" localSheetId="0" hidden="1">'Solve It'!$M$6:$M$12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Solution!$J$2</definedName>
    <definedName name="solver_opt" localSheetId="0" hidden="1">'Solve It'!$J$2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2</definedName>
    <definedName name="solver_rel1" localSheetId="1" hidden="1">3</definedName>
    <definedName name="solver_rel1" localSheetId="0" hidden="1">3</definedName>
    <definedName name="solver_rel2" localSheetId="1" hidden="1">3</definedName>
    <definedName name="solver_rel2" localSheetId="0" hidden="1">3</definedName>
    <definedName name="solver_rhs1" localSheetId="1" hidden="1">0</definedName>
    <definedName name="solver_rhs1" localSheetId="0" hidden="1">0</definedName>
    <definedName name="solver_rhs2" localSheetId="1" hidden="1">Solution!$N$6:$N$12</definedName>
    <definedName name="solver_rhs2" localSheetId="0" hidden="1">'Solve It'!$N$6:$N$12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J2" i="1"/>
  <c r="M6" i="1"/>
  <c r="K12" i="3"/>
  <c r="L7" i="3"/>
  <c r="L8" i="3"/>
  <c r="L9" i="3"/>
  <c r="L10" i="3"/>
  <c r="L11" i="3"/>
  <c r="L12" i="3"/>
  <c r="L6" i="3"/>
  <c r="K7" i="3"/>
  <c r="K8" i="3"/>
  <c r="K9" i="3"/>
  <c r="K10" i="3"/>
  <c r="K11" i="3"/>
  <c r="L6" i="1"/>
  <c r="K6" i="1"/>
  <c r="K6" i="3"/>
  <c r="F7" i="3"/>
  <c r="F8" i="3"/>
  <c r="F9" i="3"/>
  <c r="F10" i="3"/>
  <c r="F11" i="3"/>
  <c r="F12" i="3"/>
  <c r="F13" i="3"/>
  <c r="F14" i="3"/>
  <c r="F15" i="3"/>
  <c r="F16" i="3"/>
  <c r="F6" i="3"/>
  <c r="D7" i="3"/>
  <c r="D8" i="3"/>
  <c r="D9" i="3"/>
  <c r="D10" i="3"/>
  <c r="D11" i="3"/>
  <c r="D12" i="3"/>
  <c r="D13" i="3"/>
  <c r="D14" i="3"/>
  <c r="D15" i="3"/>
  <c r="D16" i="3"/>
  <c r="D6" i="3"/>
  <c r="K7" i="1"/>
  <c r="K8" i="1"/>
  <c r="K9" i="1"/>
  <c r="K10" i="1"/>
  <c r="K11" i="1"/>
  <c r="K12" i="1"/>
  <c r="L7" i="1"/>
  <c r="L8" i="1"/>
  <c r="L9" i="1"/>
  <c r="L10" i="1"/>
  <c r="L11" i="1"/>
  <c r="L12" i="1"/>
  <c r="F7" i="1"/>
  <c r="F8" i="1"/>
  <c r="F9" i="1"/>
  <c r="F10" i="1"/>
  <c r="F11" i="1"/>
  <c r="F12" i="1"/>
  <c r="F13" i="1"/>
  <c r="F14" i="1"/>
  <c r="F15" i="1"/>
  <c r="F16" i="1"/>
  <c r="D7" i="1"/>
  <c r="D8" i="1"/>
  <c r="D9" i="1"/>
  <c r="D10" i="1"/>
  <c r="D11" i="1"/>
  <c r="D12" i="1"/>
  <c r="D13" i="1"/>
  <c r="D14" i="1"/>
  <c r="D15" i="1"/>
  <c r="D16" i="1"/>
  <c r="F6" i="1"/>
  <c r="D6" i="1"/>
  <c r="M6" i="3" l="1"/>
  <c r="M11" i="3"/>
  <c r="M12" i="3"/>
  <c r="M10" i="3"/>
  <c r="M9" i="3"/>
  <c r="M8" i="3"/>
  <c r="M7" i="3"/>
  <c r="M11" i="1"/>
  <c r="M7" i="1"/>
  <c r="M12" i="1"/>
  <c r="M10" i="1"/>
  <c r="M9" i="1"/>
  <c r="M8" i="1"/>
</calcChain>
</file>

<file path=xl/sharedStrings.xml><?xml version="1.0" encoding="utf-8"?>
<sst xmlns="http://schemas.openxmlformats.org/spreadsheetml/2006/main" count="34" uniqueCount="17">
  <si>
    <t>Ship</t>
  </si>
  <si>
    <t>Unit Cost</t>
  </si>
  <si>
    <t>Net Flow</t>
  </si>
  <si>
    <t>Supply/Demand</t>
  </si>
  <si>
    <t>Nodes</t>
  </si>
  <si>
    <t>From</t>
  </si>
  <si>
    <t>To</t>
  </si>
  <si>
    <t>Newark</t>
  </si>
  <si>
    <t>Boston</t>
  </si>
  <si>
    <t>Columbus</t>
  </si>
  <si>
    <t>Richmond</t>
  </si>
  <si>
    <t>Atlanta</t>
  </si>
  <si>
    <t>Mobile</t>
  </si>
  <si>
    <t>Jacksonville</t>
  </si>
  <si>
    <t>Inflow</t>
  </si>
  <si>
    <t>Outflow</t>
  </si>
  <si>
    <t>Total Transportation Cost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</si>
</sst>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/>
    <xf numFmtId="0" fontId="3" fillId="0" borderId="8" xfId="0" applyFont="1" applyBorder="1" applyAlignment="1">
      <alignment horizontal="center"/>
    </xf>
    <xf numFmtId="0" fontId="0" fillId="0" borderId="9" xfId="0" applyBorder="1"/>
    <xf numFmtId="164" fontId="0" fillId="0" borderId="10" xfId="1" applyNumberFormat="1" applyFont="1" applyBorder="1"/>
    <xf numFmtId="0" fontId="3" fillId="0" borderId="11" xfId="0" applyFont="1" applyBorder="1" applyAlignment="1">
      <alignment horizontal="center"/>
    </xf>
    <xf numFmtId="164" fontId="0" fillId="0" borderId="12" xfId="1" applyNumberFormat="1" applyFont="1" applyBorder="1"/>
    <xf numFmtId="0" fontId="3" fillId="0" borderId="13" xfId="0" applyFont="1" applyBorder="1" applyAlignment="1">
      <alignment horizontal="center"/>
    </xf>
    <xf numFmtId="0" fontId="0" fillId="0" borderId="14" xfId="0" applyBorder="1"/>
    <xf numFmtId="164" fontId="0" fillId="0" borderId="15" xfId="1" applyNumberFormat="1" applyFon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2" fillId="3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0" fillId="0" borderId="16" xfId="1" applyFont="1" applyBorder="1" applyAlignment="1">
      <alignment horizontal="center"/>
    </xf>
    <xf numFmtId="44" fontId="0" fillId="0" borderId="17" xfId="1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44" fontId="0" fillId="0" borderId="16" xfId="1" applyFont="1" applyBorder="1" applyAlignment="1">
      <alignment horizontal="left"/>
    </xf>
    <xf numFmtId="44" fontId="0" fillId="0" borderId="17" xfId="1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45720</xdr:rowOff>
    </xdr:from>
    <xdr:to>
      <xdr:col>22</xdr:col>
      <xdr:colOff>0</xdr:colOff>
      <xdr:row>15</xdr:row>
      <xdr:rowOff>152650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56E117-EE45-43DF-B21A-A15B26853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45720"/>
          <a:ext cx="4267200" cy="2880610"/>
        </a:xfrm>
        <a:prstGeom prst="rect">
          <a:avLst/>
        </a:prstGeom>
      </xdr:spPr>
    </xdr:pic>
    <xdr:clientData/>
  </xdr:twoCellAnchor>
  <xdr:twoCellAnchor editAs="oneCell">
    <xdr:from>
      <xdr:col>15</xdr:col>
      <xdr:colOff>22861</xdr:colOff>
      <xdr:row>16</xdr:row>
      <xdr:rowOff>53340</xdr:rowOff>
    </xdr:from>
    <xdr:to>
      <xdr:col>22</xdr:col>
      <xdr:colOff>30481</xdr:colOff>
      <xdr:row>30</xdr:row>
      <xdr:rowOff>122148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030A94-F773-4712-A25C-581858F21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57161" y="3009900"/>
          <a:ext cx="4274820" cy="262912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</xdr:colOff>
      <xdr:row>0</xdr:row>
      <xdr:rowOff>0</xdr:rowOff>
    </xdr:from>
    <xdr:to>
      <xdr:col>22</xdr:col>
      <xdr:colOff>7620</xdr:colOff>
      <xdr:row>15</xdr:row>
      <xdr:rowOff>99310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3FA9F-9EE5-7E8F-6CB7-F6BA581AF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1920" y="0"/>
          <a:ext cx="4267200" cy="2880610"/>
        </a:xfrm>
        <a:prstGeom prst="rect">
          <a:avLst/>
        </a:prstGeom>
      </xdr:spPr>
    </xdr:pic>
    <xdr:clientData/>
  </xdr:twoCellAnchor>
  <xdr:twoCellAnchor editAs="oneCell">
    <xdr:from>
      <xdr:col>15</xdr:col>
      <xdr:colOff>22861</xdr:colOff>
      <xdr:row>16</xdr:row>
      <xdr:rowOff>53340</xdr:rowOff>
    </xdr:from>
    <xdr:to>
      <xdr:col>22</xdr:col>
      <xdr:colOff>30481</xdr:colOff>
      <xdr:row>30</xdr:row>
      <xdr:rowOff>122148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A678D0-44B2-D4EC-3F71-D33C367D2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57161" y="2979420"/>
          <a:ext cx="4274820" cy="262912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24CF-1EC1-4536-82F6-B4FB245BBC41}">
  <dimension ref="B1:N16"/>
  <sheetViews>
    <sheetView tabSelected="1" workbookViewId="0">
      <selection activeCell="M19" sqref="M19"/>
    </sheetView>
  </sheetViews>
  <sheetFormatPr defaultRowHeight="14.5" x14ac:dyDescent="0.35"/>
  <cols>
    <col min="1" max="1" width="2.08984375" customWidth="1"/>
    <col min="3" max="3" width="2.08984375" customWidth="1"/>
    <col min="5" max="5" width="2.08984375" customWidth="1"/>
    <col min="9" max="9" width="2.08984375" customWidth="1"/>
    <col min="10" max="10" width="10.54296875" bestFit="1" customWidth="1"/>
    <col min="14" max="14" width="13.81640625" bestFit="1" customWidth="1"/>
  </cols>
  <sheetData>
    <row r="1" spans="2:14" ht="15" thickBot="1" x14ac:dyDescent="0.4"/>
    <row r="2" spans="2:14" ht="15" thickBot="1" x14ac:dyDescent="0.4">
      <c r="F2" s="23" t="s">
        <v>16</v>
      </c>
      <c r="G2" s="23"/>
      <c r="H2" s="23"/>
      <c r="I2" s="23"/>
      <c r="J2" s="26">
        <f>SUMPRODUCT(B6:B16,G6:G16)</f>
        <v>22350</v>
      </c>
      <c r="K2" s="27"/>
    </row>
    <row r="4" spans="2:14" ht="15" thickBot="1" x14ac:dyDescent="0.4"/>
    <row r="5" spans="2:14" ht="15" thickBot="1" x14ac:dyDescent="0.4">
      <c r="B5" s="2" t="s">
        <v>0</v>
      </c>
      <c r="C5" s="24" t="s">
        <v>5</v>
      </c>
      <c r="D5" s="24"/>
      <c r="E5" s="24" t="s">
        <v>6</v>
      </c>
      <c r="F5" s="24"/>
      <c r="G5" s="4" t="s">
        <v>1</v>
      </c>
      <c r="I5" s="25" t="s">
        <v>4</v>
      </c>
      <c r="J5" s="24"/>
      <c r="K5" s="3" t="s">
        <v>14</v>
      </c>
      <c r="L5" s="3" t="s">
        <v>15</v>
      </c>
      <c r="M5" s="3" t="s">
        <v>2</v>
      </c>
      <c r="N5" s="4" t="s">
        <v>3</v>
      </c>
    </row>
    <row r="6" spans="2:14" x14ac:dyDescent="0.35">
      <c r="B6">
        <v>119.99999999999996</v>
      </c>
      <c r="C6">
        <v>1</v>
      </c>
      <c r="D6" t="str">
        <f>_xlfn.XLOOKUP(C6,$I$6:$I$12,$J$6:$J$12)</f>
        <v>Newark</v>
      </c>
      <c r="E6" s="7">
        <v>2</v>
      </c>
      <c r="F6" t="str">
        <f>_xlfn.XLOOKUP(E6,$I$6:$I$12,$J$6:$J$12)</f>
        <v>Boston</v>
      </c>
      <c r="G6" s="8">
        <v>30</v>
      </c>
      <c r="I6" s="1">
        <v>1</v>
      </c>
      <c r="J6" s="1" t="s">
        <v>7</v>
      </c>
      <c r="K6">
        <f>SUMIF($E$6:$E$16,I6,$B$6:$B$16)</f>
        <v>0</v>
      </c>
      <c r="L6">
        <f>SUMIF($C$6:$C$16,I6,$B$6:$B$16)</f>
        <v>199.99999999999997</v>
      </c>
      <c r="M6">
        <f>K6-L6</f>
        <v>-199.99999999999997</v>
      </c>
      <c r="N6">
        <v>-200</v>
      </c>
    </row>
    <row r="7" spans="2:14" x14ac:dyDescent="0.35">
      <c r="B7">
        <v>80.000000000000014</v>
      </c>
      <c r="C7">
        <v>1</v>
      </c>
      <c r="D7" t="str">
        <f t="shared" ref="D7:D16" si="0">_xlfn.XLOOKUP(C7,$I$6:$I$12,$J$6:$J$12)</f>
        <v>Newark</v>
      </c>
      <c r="E7" s="5">
        <v>4</v>
      </c>
      <c r="F7" t="str">
        <f t="shared" ref="F7:F16" si="1">_xlfn.XLOOKUP(E7,$I$6:$I$12,$J$6:$J$12)</f>
        <v>Richmond</v>
      </c>
      <c r="G7" s="10">
        <v>40</v>
      </c>
      <c r="I7" s="1">
        <v>2</v>
      </c>
      <c r="J7" s="1" t="s">
        <v>8</v>
      </c>
      <c r="K7">
        <f t="shared" ref="K7:K12" si="2">SUMIF($E$6:$E$16,I7,$B$6:$B$16)</f>
        <v>119.99999999999996</v>
      </c>
      <c r="L7">
        <f t="shared" ref="L7:L12" si="3">SUMIF($C$6:$C$16,I7,$B$6:$B$16)</f>
        <v>19.999999999999982</v>
      </c>
      <c r="M7">
        <f t="shared" ref="M7:M12" si="4">K7-L7</f>
        <v>99.999999999999972</v>
      </c>
      <c r="N7">
        <v>100</v>
      </c>
    </row>
    <row r="8" spans="2:14" x14ac:dyDescent="0.35">
      <c r="B8">
        <v>19.999999999999982</v>
      </c>
      <c r="C8" s="5">
        <v>2</v>
      </c>
      <c r="D8" t="str">
        <f t="shared" si="0"/>
        <v>Boston</v>
      </c>
      <c r="E8" s="5">
        <v>3</v>
      </c>
      <c r="F8" t="str">
        <f t="shared" si="1"/>
        <v>Columbus</v>
      </c>
      <c r="G8" s="10">
        <v>50</v>
      </c>
      <c r="I8" s="1">
        <v>3</v>
      </c>
      <c r="J8" s="1" t="s">
        <v>9</v>
      </c>
      <c r="K8">
        <f t="shared" si="2"/>
        <v>60</v>
      </c>
      <c r="L8">
        <f t="shared" si="3"/>
        <v>0</v>
      </c>
      <c r="M8">
        <f t="shared" si="4"/>
        <v>60</v>
      </c>
      <c r="N8">
        <v>60</v>
      </c>
    </row>
    <row r="9" spans="2:14" x14ac:dyDescent="0.35">
      <c r="B9">
        <v>0</v>
      </c>
      <c r="C9" s="5">
        <v>3</v>
      </c>
      <c r="D9" t="str">
        <f t="shared" si="0"/>
        <v>Columbus</v>
      </c>
      <c r="E9" s="5">
        <v>5</v>
      </c>
      <c r="F9" t="str">
        <f t="shared" si="1"/>
        <v>Atlanta</v>
      </c>
      <c r="G9" s="10">
        <v>35</v>
      </c>
      <c r="I9" s="1">
        <v>4</v>
      </c>
      <c r="J9" s="1" t="s">
        <v>10</v>
      </c>
      <c r="K9">
        <f t="shared" si="2"/>
        <v>80.000000000000014</v>
      </c>
      <c r="L9">
        <f t="shared" si="3"/>
        <v>0</v>
      </c>
      <c r="M9">
        <f t="shared" si="4"/>
        <v>80.000000000000014</v>
      </c>
      <c r="N9">
        <v>80</v>
      </c>
    </row>
    <row r="10" spans="2:14" x14ac:dyDescent="0.35">
      <c r="B10">
        <v>40.000000000000021</v>
      </c>
      <c r="C10" s="5">
        <v>5</v>
      </c>
      <c r="D10" t="str">
        <f t="shared" si="0"/>
        <v>Atlanta</v>
      </c>
      <c r="E10" s="5">
        <v>3</v>
      </c>
      <c r="F10" t="str">
        <f t="shared" si="1"/>
        <v>Columbus</v>
      </c>
      <c r="G10" s="10">
        <v>40</v>
      </c>
      <c r="I10" s="1">
        <v>5</v>
      </c>
      <c r="J10" s="1" t="s">
        <v>11</v>
      </c>
      <c r="K10">
        <f t="shared" si="2"/>
        <v>210.00000000000006</v>
      </c>
      <c r="L10">
        <f t="shared" si="3"/>
        <v>40.000000000000021</v>
      </c>
      <c r="M10">
        <f t="shared" si="4"/>
        <v>170.00000000000003</v>
      </c>
      <c r="N10">
        <v>170</v>
      </c>
    </row>
    <row r="11" spans="2:14" x14ac:dyDescent="0.35">
      <c r="B11">
        <v>0</v>
      </c>
      <c r="C11" s="5">
        <v>5</v>
      </c>
      <c r="D11" t="str">
        <f t="shared" si="0"/>
        <v>Atlanta</v>
      </c>
      <c r="E11" s="5">
        <v>4</v>
      </c>
      <c r="F11" t="str">
        <f t="shared" si="1"/>
        <v>Richmond</v>
      </c>
      <c r="G11" s="10">
        <v>30</v>
      </c>
      <c r="I11" s="1">
        <v>6</v>
      </c>
      <c r="J11" s="1" t="s">
        <v>12</v>
      </c>
      <c r="K11">
        <f t="shared" si="2"/>
        <v>70</v>
      </c>
      <c r="L11">
        <f t="shared" si="3"/>
        <v>0</v>
      </c>
      <c r="M11">
        <f t="shared" si="4"/>
        <v>70</v>
      </c>
      <c r="N11">
        <v>70</v>
      </c>
    </row>
    <row r="12" spans="2:14" x14ac:dyDescent="0.35">
      <c r="B12">
        <v>0</v>
      </c>
      <c r="C12" s="5">
        <v>5</v>
      </c>
      <c r="D12" t="str">
        <f t="shared" si="0"/>
        <v>Atlanta</v>
      </c>
      <c r="E12" s="5">
        <v>6</v>
      </c>
      <c r="F12" t="str">
        <f t="shared" si="1"/>
        <v>Mobile</v>
      </c>
      <c r="G12" s="10">
        <v>35</v>
      </c>
      <c r="I12" s="1">
        <v>7</v>
      </c>
      <c r="J12" s="1" t="s">
        <v>13</v>
      </c>
      <c r="K12">
        <f t="shared" si="2"/>
        <v>0</v>
      </c>
      <c r="L12">
        <f t="shared" si="3"/>
        <v>280.00000000000006</v>
      </c>
      <c r="M12">
        <f t="shared" si="4"/>
        <v>-280.00000000000006</v>
      </c>
      <c r="N12">
        <v>-300</v>
      </c>
    </row>
    <row r="13" spans="2:14" x14ac:dyDescent="0.35">
      <c r="B13">
        <v>0</v>
      </c>
      <c r="C13" s="5">
        <v>6</v>
      </c>
      <c r="D13" t="str">
        <f t="shared" si="0"/>
        <v>Mobile</v>
      </c>
      <c r="E13" s="5">
        <v>5</v>
      </c>
      <c r="F13" t="str">
        <f t="shared" si="1"/>
        <v>Atlanta</v>
      </c>
      <c r="G13" s="10">
        <v>25</v>
      </c>
    </row>
    <row r="14" spans="2:14" x14ac:dyDescent="0.35">
      <c r="B14">
        <v>0</v>
      </c>
      <c r="C14" s="5">
        <v>7</v>
      </c>
      <c r="D14" t="str">
        <f t="shared" si="0"/>
        <v>Jacksonville</v>
      </c>
      <c r="E14" s="5">
        <v>4</v>
      </c>
      <c r="F14" t="str">
        <f t="shared" si="1"/>
        <v>Richmond</v>
      </c>
      <c r="G14" s="10">
        <v>50</v>
      </c>
    </row>
    <row r="15" spans="2:14" x14ac:dyDescent="0.35">
      <c r="B15">
        <v>210.00000000000006</v>
      </c>
      <c r="C15" s="5">
        <v>7</v>
      </c>
      <c r="D15" t="str">
        <f t="shared" si="0"/>
        <v>Jacksonville</v>
      </c>
      <c r="E15" s="5">
        <v>5</v>
      </c>
      <c r="F15" t="str">
        <f t="shared" si="1"/>
        <v>Atlanta</v>
      </c>
      <c r="G15" s="10">
        <v>45</v>
      </c>
    </row>
    <row r="16" spans="2:14" ht="15" thickBot="1" x14ac:dyDescent="0.4">
      <c r="B16">
        <v>70</v>
      </c>
      <c r="C16" s="12">
        <v>7</v>
      </c>
      <c r="D16" t="str">
        <f t="shared" si="0"/>
        <v>Jacksonville</v>
      </c>
      <c r="E16" s="12">
        <v>6</v>
      </c>
      <c r="F16" t="str">
        <f t="shared" si="1"/>
        <v>Mobile</v>
      </c>
      <c r="G16" s="13">
        <v>50</v>
      </c>
    </row>
  </sheetData>
  <mergeCells count="5">
    <mergeCell ref="F2:I2"/>
    <mergeCell ref="C5:D5"/>
    <mergeCell ref="E5:F5"/>
    <mergeCell ref="I5:J5"/>
    <mergeCell ref="J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A90F-0A52-411B-8C72-63A555447DCB}">
  <dimension ref="B1:N16"/>
  <sheetViews>
    <sheetView workbookViewId="0">
      <selection activeCell="N6" sqref="N6"/>
    </sheetView>
  </sheetViews>
  <sheetFormatPr defaultRowHeight="14.5" x14ac:dyDescent="0.35"/>
  <cols>
    <col min="1" max="1" width="2.08984375" customWidth="1"/>
    <col min="3" max="3" width="2.08984375" customWidth="1"/>
    <col min="5" max="5" width="2.08984375" customWidth="1"/>
    <col min="9" max="9" width="2.08984375" customWidth="1"/>
    <col min="10" max="10" width="10.54296875" bestFit="1" customWidth="1"/>
    <col min="14" max="14" width="13.81640625" bestFit="1" customWidth="1"/>
  </cols>
  <sheetData>
    <row r="1" spans="2:14" ht="15" thickBot="1" x14ac:dyDescent="0.4"/>
    <row r="2" spans="2:14" ht="15" thickBot="1" x14ac:dyDescent="0.4">
      <c r="F2" s="23" t="s">
        <v>16</v>
      </c>
      <c r="G2" s="23"/>
      <c r="H2" s="23"/>
      <c r="I2" s="23"/>
      <c r="J2" s="31">
        <f>SUMPRODUCT(B6:B16,G6:G16)</f>
        <v>22350</v>
      </c>
      <c r="K2" s="32"/>
    </row>
    <row r="4" spans="2:14" ht="15" thickBot="1" x14ac:dyDescent="0.4"/>
    <row r="5" spans="2:14" ht="15" thickBot="1" x14ac:dyDescent="0.4">
      <c r="B5" s="22" t="s">
        <v>0</v>
      </c>
      <c r="C5" s="30" t="s">
        <v>5</v>
      </c>
      <c r="D5" s="30"/>
      <c r="E5" s="29" t="s">
        <v>6</v>
      </c>
      <c r="F5" s="29"/>
      <c r="G5" s="21" t="s">
        <v>1</v>
      </c>
      <c r="I5" s="28" t="s">
        <v>4</v>
      </c>
      <c r="J5" s="29"/>
      <c r="K5" s="20" t="s">
        <v>14</v>
      </c>
      <c r="L5" s="20" t="s">
        <v>15</v>
      </c>
      <c r="M5" s="20" t="s">
        <v>2</v>
      </c>
      <c r="N5" s="21" t="s">
        <v>3</v>
      </c>
    </row>
    <row r="6" spans="2:14" x14ac:dyDescent="0.35">
      <c r="B6" s="6">
        <v>120</v>
      </c>
      <c r="C6" s="7">
        <v>1</v>
      </c>
      <c r="D6" s="7" t="str">
        <f>VLOOKUP(C6,$I$6:$J$12,2,0)</f>
        <v>Newark</v>
      </c>
      <c r="E6" s="7">
        <v>2</v>
      </c>
      <c r="F6" s="7" t="str">
        <f>_xlfn.XLOOKUP(E6,$I$6:$I$12,$J$6:$J$12)</f>
        <v>Boston</v>
      </c>
      <c r="G6" s="8">
        <v>30</v>
      </c>
      <c r="I6" s="14">
        <v>1</v>
      </c>
      <c r="J6" s="7" t="s">
        <v>7</v>
      </c>
      <c r="K6" s="7">
        <f>SUMIF($E$6:$E$16,I6,$B$6:$B$16)</f>
        <v>0</v>
      </c>
      <c r="L6" s="7">
        <f>SUMIF($C$6:$C$16,I6,$B$6:$B$16)</f>
        <v>200</v>
      </c>
      <c r="M6" s="7">
        <f>K6-L6</f>
        <v>-200</v>
      </c>
      <c r="N6" s="15">
        <v>-200</v>
      </c>
    </row>
    <row r="7" spans="2:14" x14ac:dyDescent="0.35">
      <c r="B7" s="9">
        <v>80</v>
      </c>
      <c r="C7" s="5">
        <v>1</v>
      </c>
      <c r="D7" s="5" t="str">
        <f t="shared" ref="D7:D16" si="0">VLOOKUP(C7,$I$6:$J$12,2,0)</f>
        <v>Newark</v>
      </c>
      <c r="E7" s="5">
        <v>4</v>
      </c>
      <c r="F7" s="5" t="str">
        <f t="shared" ref="F7:F16" si="1">_xlfn.XLOOKUP(E7,$I$6:$I$12,$J$6:$J$12)</f>
        <v>Richmond</v>
      </c>
      <c r="G7" s="10">
        <v>40</v>
      </c>
      <c r="I7" s="16">
        <v>2</v>
      </c>
      <c r="J7" s="5" t="s">
        <v>8</v>
      </c>
      <c r="K7" s="5">
        <f t="shared" ref="K7:K12" si="2">SUMIF($E$6:$E$16,I7,$B$6:$B$16)</f>
        <v>120</v>
      </c>
      <c r="L7" s="5">
        <f t="shared" ref="L7:L12" si="3">SUMIF($C$6:$C$16,I7,$B$6:$B$16)</f>
        <v>20</v>
      </c>
      <c r="M7" s="5">
        <f>K7-L7</f>
        <v>100</v>
      </c>
      <c r="N7" s="17">
        <v>100</v>
      </c>
    </row>
    <row r="8" spans="2:14" x14ac:dyDescent="0.35">
      <c r="B8" s="9">
        <v>20</v>
      </c>
      <c r="C8" s="5">
        <v>2</v>
      </c>
      <c r="D8" s="5" t="str">
        <f t="shared" si="0"/>
        <v>Boston</v>
      </c>
      <c r="E8" s="5">
        <v>3</v>
      </c>
      <c r="F8" s="5" t="str">
        <f t="shared" si="1"/>
        <v>Columbus</v>
      </c>
      <c r="G8" s="10">
        <v>50</v>
      </c>
      <c r="I8" s="16">
        <v>3</v>
      </c>
      <c r="J8" s="5" t="s">
        <v>9</v>
      </c>
      <c r="K8" s="5">
        <f t="shared" si="2"/>
        <v>60</v>
      </c>
      <c r="L8" s="5">
        <f t="shared" si="3"/>
        <v>0</v>
      </c>
      <c r="M8" s="5">
        <f t="shared" ref="M8:M12" si="4">K8-L8</f>
        <v>60</v>
      </c>
      <c r="N8" s="17">
        <v>60</v>
      </c>
    </row>
    <row r="9" spans="2:14" x14ac:dyDescent="0.35">
      <c r="B9" s="9">
        <v>0</v>
      </c>
      <c r="C9" s="5">
        <v>3</v>
      </c>
      <c r="D9" s="5" t="str">
        <f t="shared" si="0"/>
        <v>Columbus</v>
      </c>
      <c r="E9" s="5">
        <v>5</v>
      </c>
      <c r="F9" s="5" t="str">
        <f t="shared" si="1"/>
        <v>Atlanta</v>
      </c>
      <c r="G9" s="10">
        <v>35</v>
      </c>
      <c r="I9" s="16">
        <v>4</v>
      </c>
      <c r="J9" s="5" t="s">
        <v>10</v>
      </c>
      <c r="K9" s="5">
        <f t="shared" si="2"/>
        <v>80</v>
      </c>
      <c r="L9" s="5">
        <f t="shared" si="3"/>
        <v>0</v>
      </c>
      <c r="M9" s="5">
        <f t="shared" si="4"/>
        <v>80</v>
      </c>
      <c r="N9" s="17">
        <v>80</v>
      </c>
    </row>
    <row r="10" spans="2:14" x14ac:dyDescent="0.35">
      <c r="B10" s="9">
        <v>40</v>
      </c>
      <c r="C10" s="5">
        <v>5</v>
      </c>
      <c r="D10" s="5" t="str">
        <f t="shared" si="0"/>
        <v>Atlanta</v>
      </c>
      <c r="E10" s="5">
        <v>3</v>
      </c>
      <c r="F10" s="5" t="str">
        <f t="shared" si="1"/>
        <v>Columbus</v>
      </c>
      <c r="G10" s="10">
        <v>40</v>
      </c>
      <c r="I10" s="16">
        <v>5</v>
      </c>
      <c r="J10" s="5" t="s">
        <v>11</v>
      </c>
      <c r="K10" s="5">
        <f t="shared" si="2"/>
        <v>210</v>
      </c>
      <c r="L10" s="5">
        <f t="shared" si="3"/>
        <v>40</v>
      </c>
      <c r="M10" s="5">
        <f t="shared" si="4"/>
        <v>170</v>
      </c>
      <c r="N10" s="17">
        <v>170</v>
      </c>
    </row>
    <row r="11" spans="2:14" x14ac:dyDescent="0.35">
      <c r="B11" s="9">
        <v>0</v>
      </c>
      <c r="C11" s="5">
        <v>5</v>
      </c>
      <c r="D11" s="5" t="str">
        <f t="shared" si="0"/>
        <v>Atlanta</v>
      </c>
      <c r="E11" s="5">
        <v>4</v>
      </c>
      <c r="F11" s="5" t="str">
        <f t="shared" si="1"/>
        <v>Richmond</v>
      </c>
      <c r="G11" s="10">
        <v>30</v>
      </c>
      <c r="I11" s="16">
        <v>6</v>
      </c>
      <c r="J11" s="5" t="s">
        <v>12</v>
      </c>
      <c r="K11" s="5">
        <f t="shared" si="2"/>
        <v>70</v>
      </c>
      <c r="L11" s="5">
        <f t="shared" si="3"/>
        <v>0</v>
      </c>
      <c r="M11" s="5">
        <f t="shared" si="4"/>
        <v>70</v>
      </c>
      <c r="N11" s="17">
        <v>70</v>
      </c>
    </row>
    <row r="12" spans="2:14" ht="15" thickBot="1" x14ac:dyDescent="0.4">
      <c r="B12" s="9">
        <v>0</v>
      </c>
      <c r="C12" s="5">
        <v>5</v>
      </c>
      <c r="D12" s="5" t="str">
        <f t="shared" si="0"/>
        <v>Atlanta</v>
      </c>
      <c r="E12" s="5">
        <v>6</v>
      </c>
      <c r="F12" s="5" t="str">
        <f t="shared" si="1"/>
        <v>Mobile</v>
      </c>
      <c r="G12" s="10">
        <v>35</v>
      </c>
      <c r="I12" s="18">
        <v>7</v>
      </c>
      <c r="J12" s="12" t="s">
        <v>13</v>
      </c>
      <c r="K12" s="12">
        <f t="shared" si="2"/>
        <v>0</v>
      </c>
      <c r="L12" s="12">
        <f t="shared" si="3"/>
        <v>280</v>
      </c>
      <c r="M12" s="12">
        <f t="shared" si="4"/>
        <v>-280</v>
      </c>
      <c r="N12" s="19">
        <v>-300</v>
      </c>
    </row>
    <row r="13" spans="2:14" x14ac:dyDescent="0.35">
      <c r="B13" s="9">
        <v>0</v>
      </c>
      <c r="C13" s="5">
        <v>6</v>
      </c>
      <c r="D13" s="5" t="str">
        <f t="shared" si="0"/>
        <v>Mobile</v>
      </c>
      <c r="E13" s="5">
        <v>5</v>
      </c>
      <c r="F13" s="5" t="str">
        <f t="shared" si="1"/>
        <v>Atlanta</v>
      </c>
      <c r="G13" s="10">
        <v>25</v>
      </c>
    </row>
    <row r="14" spans="2:14" x14ac:dyDescent="0.35">
      <c r="B14" s="9">
        <v>0</v>
      </c>
      <c r="C14" s="5">
        <v>7</v>
      </c>
      <c r="D14" s="5" t="str">
        <f t="shared" si="0"/>
        <v>Jacksonville</v>
      </c>
      <c r="E14" s="5">
        <v>4</v>
      </c>
      <c r="F14" s="5" t="str">
        <f t="shared" si="1"/>
        <v>Richmond</v>
      </c>
      <c r="G14" s="10">
        <v>50</v>
      </c>
    </row>
    <row r="15" spans="2:14" x14ac:dyDescent="0.35">
      <c r="B15" s="9">
        <v>210</v>
      </c>
      <c r="C15" s="5">
        <v>7</v>
      </c>
      <c r="D15" s="5" t="str">
        <f t="shared" si="0"/>
        <v>Jacksonville</v>
      </c>
      <c r="E15" s="5">
        <v>5</v>
      </c>
      <c r="F15" s="5" t="str">
        <f t="shared" si="1"/>
        <v>Atlanta</v>
      </c>
      <c r="G15" s="10">
        <v>45</v>
      </c>
    </row>
    <row r="16" spans="2:14" ht="15" thickBot="1" x14ac:dyDescent="0.4">
      <c r="B16" s="11">
        <v>70</v>
      </c>
      <c r="C16" s="12">
        <v>7</v>
      </c>
      <c r="D16" s="12" t="str">
        <f t="shared" si="0"/>
        <v>Jacksonville</v>
      </c>
      <c r="E16" s="12">
        <v>6</v>
      </c>
      <c r="F16" s="12" t="str">
        <f t="shared" si="1"/>
        <v>Mobile</v>
      </c>
      <c r="G16" s="13">
        <v>50</v>
      </c>
    </row>
  </sheetData>
  <mergeCells count="5">
    <mergeCell ref="I5:J5"/>
    <mergeCell ref="C5:D5"/>
    <mergeCell ref="E5:F5"/>
    <mergeCell ref="F2:I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Solve It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Harris</dc:creator>
  <cp:lastModifiedBy>Griffin Lajoie</cp:lastModifiedBy>
  <dcterms:created xsi:type="dcterms:W3CDTF">2025-03-17T11:42:24Z</dcterms:created>
  <dcterms:modified xsi:type="dcterms:W3CDTF">2025-03-19T23:10:06Z</dcterms:modified>
</cp:coreProperties>
</file>