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/>
  <mc:AlternateContent xmlns:mc="http://schemas.openxmlformats.org/markup-compatibility/2006">
    <mc:Choice Requires="x15">
      <x15ac:absPath xmlns:x15ac="http://schemas.microsoft.com/office/spreadsheetml/2010/11/ac" url="https://bryantu-my.sharepoint.com/personal/glajoie_bryant_edu/Documents/Desktop/Supply Chain 330/Module 3/"/>
    </mc:Choice>
  </mc:AlternateContent>
  <xr:revisionPtr revIDLastSave="2892" documentId="11_F25DC773A252ABDACC10488329DE698A5BDE58E4" xr6:coauthVersionLast="47" xr6:coauthVersionMax="47" xr10:uidLastSave="{5AC171E3-7293-4AF0-9FBA-E8C070EC749B}"/>
  <bookViews>
    <workbookView xWindow="28680" yWindow="-120" windowWidth="29040" windowHeight="15720" xr2:uid="{00000000-000D-0000-FFFF-FFFF00000000}"/>
  </bookViews>
  <sheets>
    <sheet name="Stipulation" sheetId="6" r:id="rId1"/>
    <sheet name="Model" sheetId="5" r:id="rId2"/>
    <sheet name="Sheet4" sheetId="4" r:id="rId3"/>
    <sheet name="GriffsCandy_Module03_Past_Deman" sheetId="2" r:id="rId4"/>
    <sheet name="GriffsCandy_Module03_Constraint" sheetId="3" r:id="rId5"/>
  </sheets>
  <definedNames>
    <definedName name="solver_adj" localSheetId="1" hidden="1">Model!$C$5:$F$5</definedName>
    <definedName name="solver_adj" localSheetId="0" hidden="1">Stipulation!$C$5:$F$5</definedName>
    <definedName name="solver_cvg" localSheetId="1" hidden="1">0.0001</definedName>
    <definedName name="solver_cvg" localSheetId="0" hidden="1">0.0001</definedName>
    <definedName name="solver_drv" localSheetId="1" hidden="1">1</definedName>
    <definedName name="solver_drv" localSheetId="0" hidden="1">1</definedName>
    <definedName name="solver_eng" localSheetId="1" hidden="1">2</definedName>
    <definedName name="solver_eng" localSheetId="0" hidden="1">2</definedName>
    <definedName name="solver_est" localSheetId="1" hidden="1">1</definedName>
    <definedName name="solver_est" localSheetId="0" hidden="1">1</definedName>
    <definedName name="solver_itr" localSheetId="1" hidden="1">2147483647</definedName>
    <definedName name="solver_itr" localSheetId="0" hidden="1">2147483647</definedName>
    <definedName name="solver_lhs1" localSheetId="1" hidden="1">Model!$C$5:$F$5</definedName>
    <definedName name="solver_lhs1" localSheetId="0" hidden="1">Stipulation!$C$7:$F$7</definedName>
    <definedName name="solver_lhs2" localSheetId="1" hidden="1">Model!$C$7:$F$7</definedName>
    <definedName name="solver_lhs2" localSheetId="0" hidden="1">Stipulation!$C$7:$F$7</definedName>
    <definedName name="solver_lhs3" localSheetId="1" hidden="1">Model!$C$7:$F$7</definedName>
    <definedName name="solver_lhs3" localSheetId="0" hidden="1">Stipulation!$C$7:$F$7</definedName>
    <definedName name="solver_lhs4" localSheetId="1" hidden="1">Model!$C$7:$F$7</definedName>
    <definedName name="solver_lhs4" localSheetId="0" hidden="1">Stipulation!$C$7:$F$7</definedName>
    <definedName name="solver_lhs5" localSheetId="1" hidden="1">Model!$C$7:$F$7</definedName>
    <definedName name="solver_lhs5" localSheetId="0" hidden="1">Stipulation!$C$7:$F$7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msl" localSheetId="1" hidden="1">2</definedName>
    <definedName name="solver_msl" localSheetId="0" hidden="1">2</definedName>
    <definedName name="solver_neg" localSheetId="1" hidden="1">1</definedName>
    <definedName name="solver_neg" localSheetId="0" hidden="1">1</definedName>
    <definedName name="solver_nod" localSheetId="1" hidden="1">2147483647</definedName>
    <definedName name="solver_nod" localSheetId="0" hidden="1">2147483647</definedName>
    <definedName name="solver_num" localSheetId="1" hidden="1">2</definedName>
    <definedName name="solver_num" localSheetId="0" hidden="1">1</definedName>
    <definedName name="solver_nwt" localSheetId="1" hidden="1">1</definedName>
    <definedName name="solver_nwt" localSheetId="0" hidden="1">1</definedName>
    <definedName name="solver_opt" localSheetId="1" hidden="1">Model!$F$21</definedName>
    <definedName name="solver_opt" localSheetId="0" hidden="1">Stipulation!$F$21</definedName>
    <definedName name="solver_pre" localSheetId="1" hidden="1">0.000001</definedName>
    <definedName name="solver_pre" localSheetId="0" hidden="1">0.000001</definedName>
    <definedName name="solver_rbv" localSheetId="1" hidden="1">1</definedName>
    <definedName name="solver_rbv" localSheetId="0" hidden="1">1</definedName>
    <definedName name="solver_rel1" localSheetId="1" hidden="1">1</definedName>
    <definedName name="solver_rel1" localSheetId="0" hidden="1">3</definedName>
    <definedName name="solver_rel2" localSheetId="1" hidden="1">3</definedName>
    <definedName name="solver_rel2" localSheetId="0" hidden="1">3</definedName>
    <definedName name="solver_rel3" localSheetId="1" hidden="1">3</definedName>
    <definedName name="solver_rel3" localSheetId="0" hidden="1">3</definedName>
    <definedName name="solver_rel4" localSheetId="1" hidden="1">3</definedName>
    <definedName name="solver_rel4" localSheetId="0" hidden="1">3</definedName>
    <definedName name="solver_rel5" localSheetId="1" hidden="1">3</definedName>
    <definedName name="solver_rel5" localSheetId="0" hidden="1">3</definedName>
    <definedName name="solver_rhs1" localSheetId="1" hidden="1">Model!$C$9:$F$9</definedName>
    <definedName name="solver_rhs1" localSheetId="0" hidden="1">Stipulation!$C$11:$F$11</definedName>
    <definedName name="solver_rhs2" localSheetId="1" hidden="1">Model!$C$11:$F$11</definedName>
    <definedName name="solver_rhs2" localSheetId="0" hidden="1">Stipulation!$C$11:$F$11</definedName>
    <definedName name="solver_rhs3" localSheetId="1" hidden="1">Model!$C$11:$F$11</definedName>
    <definedName name="solver_rhs3" localSheetId="0" hidden="1">Stipulation!$C$11:$F$11</definedName>
    <definedName name="solver_rhs4" localSheetId="1" hidden="1">Model!$C$11:$F$11</definedName>
    <definedName name="solver_rhs4" localSheetId="0" hidden="1">Stipulation!$C$11:$F$11</definedName>
    <definedName name="solver_rhs5" localSheetId="1" hidden="1">0</definedName>
    <definedName name="solver_rhs5" localSheetId="0" hidden="1">0</definedName>
    <definedName name="solver_rlx" localSheetId="1" hidden="1">2</definedName>
    <definedName name="solver_rlx" localSheetId="0" hidden="1">2</definedName>
    <definedName name="solver_rsd" localSheetId="1" hidden="1">0</definedName>
    <definedName name="solver_rsd" localSheetId="0" hidden="1">0</definedName>
    <definedName name="solver_scl" localSheetId="1" hidden="1">1</definedName>
    <definedName name="solver_scl" localSheetId="0" hidden="1">1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2147483647</definedName>
    <definedName name="solver_tol" localSheetId="1" hidden="1">0.01</definedName>
    <definedName name="solver_tol" localSheetId="0" hidden="1">0.01</definedName>
    <definedName name="solver_typ" localSheetId="1" hidden="1">2</definedName>
    <definedName name="solver_typ" localSheetId="0" hidden="1">2</definedName>
    <definedName name="solver_val" localSheetId="1" hidden="1">0</definedName>
    <definedName name="solver_val" localSheetId="0" hidden="1">0</definedName>
    <definedName name="solver_ver" localSheetId="1" hidden="1">3</definedName>
    <definedName name="solver_ver" localSheetId="0" hidden="1">3</definedName>
  </definedName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8" i="6" l="1"/>
  <c r="E18" i="6"/>
  <c r="D18" i="6"/>
  <c r="C18" i="6"/>
  <c r="C7" i="6"/>
  <c r="C13" i="6" s="1"/>
  <c r="C7" i="5"/>
  <c r="C13" i="5" s="1"/>
  <c r="D4" i="6" l="1"/>
  <c r="D7" i="6" s="1"/>
  <c r="E4" i="6" s="1"/>
  <c r="C18" i="5"/>
  <c r="F13" i="4"/>
  <c r="F14" i="4"/>
  <c r="F15" i="4"/>
  <c r="F16" i="4"/>
  <c r="D13" i="6" l="1"/>
  <c r="E7" i="6"/>
  <c r="F4" i="6" s="1"/>
  <c r="D4" i="5"/>
  <c r="C19" i="5"/>
  <c r="D18" i="5"/>
  <c r="E18" i="5"/>
  <c r="F18" i="5"/>
  <c r="F7" i="6" l="1"/>
  <c r="F13" i="6" s="1"/>
  <c r="E13" i="6"/>
  <c r="F21" i="6" s="1"/>
  <c r="D7" i="5"/>
  <c r="D13" i="5" s="1"/>
  <c r="E4" i="5" l="1"/>
  <c r="E7" i="5" s="1"/>
  <c r="F4" i="5" s="1"/>
  <c r="F7" i="5" s="1"/>
  <c r="D19" i="5"/>
  <c r="F13" i="5" l="1"/>
  <c r="F19" i="5" s="1"/>
  <c r="E13" i="5"/>
  <c r="E19" i="5" s="1"/>
  <c r="F21" i="5" l="1"/>
</calcChain>
</file>

<file path=xl/sharedStrings.xml><?xml version="1.0" encoding="utf-8"?>
<sst xmlns="http://schemas.openxmlformats.org/spreadsheetml/2006/main" count="52" uniqueCount="31">
  <si>
    <t>year</t>
  </si>
  <si>
    <t>quarter</t>
  </si>
  <si>
    <t>capacity</t>
  </si>
  <si>
    <t>demand</t>
  </si>
  <si>
    <t>production_cost</t>
  </si>
  <si>
    <t>starting_inventory</t>
  </si>
  <si>
    <t>carry_cost</t>
  </si>
  <si>
    <t>safety_stock_pct</t>
  </si>
  <si>
    <t>Row Labels</t>
  </si>
  <si>
    <t>(blank)</t>
  </si>
  <si>
    <t>Grand Total</t>
  </si>
  <si>
    <t>Average of demand</t>
  </si>
  <si>
    <t>Average of capacity</t>
  </si>
  <si>
    <t>Average of production_cost</t>
  </si>
  <si>
    <t>Constriants</t>
  </si>
  <si>
    <t>Starting Inventory</t>
  </si>
  <si>
    <t>Carry Cost</t>
  </si>
  <si>
    <t>Saftey Stock</t>
  </si>
  <si>
    <t>Beg Inventory</t>
  </si>
  <si>
    <t>Units produced</t>
  </si>
  <si>
    <t>Ending inventory</t>
  </si>
  <si>
    <t>Average Inventory</t>
  </si>
  <si>
    <t>Unit production cost</t>
  </si>
  <si>
    <t>Total Cost</t>
  </si>
  <si>
    <t>Max Production</t>
  </si>
  <si>
    <t>Min Inventory</t>
  </si>
  <si>
    <t>Quarterly Production cost</t>
  </si>
  <si>
    <t>Units Demanded</t>
  </si>
  <si>
    <t>Unit carrying cost</t>
  </si>
  <si>
    <t>Quarterly Carrying cost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</si>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</sst>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" fontId="0" fillId="0" borderId="0" xfId="0" applyNumberFormat="1"/>
    <xf numFmtId="0" fontId="0" fillId="4" borderId="2" xfId="0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4" borderId="3" xfId="0" applyFill="1" applyBorder="1"/>
    <xf numFmtId="0" fontId="0" fillId="4" borderId="7" xfId="0" applyFill="1" applyBorder="1" applyAlignment="1">
      <alignment horizontal="center"/>
    </xf>
    <xf numFmtId="2" fontId="0" fillId="4" borderId="8" xfId="0" applyNumberFormat="1" applyFill="1" applyBorder="1" applyAlignment="1">
      <alignment horizontal="center"/>
    </xf>
    <xf numFmtId="0" fontId="0" fillId="4" borderId="9" xfId="0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1" fontId="1" fillId="0" borderId="0" xfId="0" applyNumberFormat="1" applyFont="1" applyAlignment="1">
      <alignment horizontal="center"/>
    </xf>
    <xf numFmtId="1" fontId="1" fillId="0" borderId="10" xfId="0" applyNumberFormat="1" applyFont="1" applyBorder="1" applyAlignment="1">
      <alignment horizontal="center"/>
    </xf>
    <xf numFmtId="0" fontId="0" fillId="0" borderId="10" xfId="0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10" xfId="0" applyNumberFormat="1" applyBorder="1" applyAlignment="1">
      <alignment horizontal="center"/>
    </xf>
    <xf numFmtId="44" fontId="0" fillId="0" borderId="0" xfId="0" applyNumberFormat="1" applyAlignment="1">
      <alignment horizontal="center"/>
    </xf>
    <xf numFmtId="44" fontId="0" fillId="0" borderId="10" xfId="0" applyNumberFormat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0" borderId="13" xfId="0" applyFont="1" applyBorder="1" applyAlignment="1">
      <alignment horizontal="center"/>
    </xf>
    <xf numFmtId="44" fontId="3" fillId="3" borderId="15" xfId="0" applyNumberFormat="1" applyFont="1" applyFill="1" applyBorder="1" applyAlignment="1">
      <alignment horizontal="center"/>
    </xf>
    <xf numFmtId="1" fontId="1" fillId="4" borderId="0" xfId="0" applyNumberFormat="1" applyFont="1" applyFill="1" applyAlignment="1">
      <alignment horizontal="center"/>
    </xf>
    <xf numFmtId="1" fontId="1" fillId="4" borderId="10" xfId="0" applyNumberFormat="1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10" xfId="0" applyFont="1" applyFill="1" applyBorder="1" applyAlignment="1">
      <alignment horizontal="center"/>
    </xf>
    <xf numFmtId="44" fontId="1" fillId="4" borderId="0" xfId="1" applyFont="1" applyFill="1" applyBorder="1" applyAlignment="1">
      <alignment horizontal="center"/>
    </xf>
    <xf numFmtId="44" fontId="1" fillId="4" borderId="10" xfId="1" applyFont="1" applyFill="1" applyBorder="1" applyAlignment="1">
      <alignment horizontal="center"/>
    </xf>
    <xf numFmtId="1" fontId="4" fillId="3" borderId="0" xfId="0" applyNumberFormat="1" applyFont="1" applyFill="1" applyAlignment="1">
      <alignment horizontal="center"/>
    </xf>
    <xf numFmtId="1" fontId="4" fillId="3" borderId="10" xfId="0" applyNumberFormat="1" applyFont="1" applyFill="1" applyBorder="1" applyAlignment="1">
      <alignment horizontal="center"/>
    </xf>
    <xf numFmtId="44" fontId="5" fillId="0" borderId="0" xfId="0" applyNumberFormat="1" applyFont="1" applyAlignment="1">
      <alignment horizontal="center"/>
    </xf>
    <xf numFmtId="44" fontId="5" fillId="0" borderId="10" xfId="0" applyNumberFormat="1" applyFont="1" applyBorder="1" applyAlignment="1">
      <alignment horizontal="center"/>
    </xf>
    <xf numFmtId="44" fontId="5" fillId="0" borderId="11" xfId="0" applyNumberFormat="1" applyFont="1" applyBorder="1" applyAlignment="1">
      <alignment horizontal="center"/>
    </xf>
    <xf numFmtId="44" fontId="5" fillId="0" borderId="12" xfId="0" applyNumberFormat="1" applyFont="1" applyBorder="1" applyAlignment="1">
      <alignment horizontal="center"/>
    </xf>
    <xf numFmtId="0" fontId="1" fillId="2" borderId="4" xfId="0" applyFont="1" applyFill="1" applyBorder="1" applyAlignment="1">
      <alignment horizontal="left"/>
    </xf>
    <xf numFmtId="44" fontId="0" fillId="0" borderId="0" xfId="0" applyNumberFormat="1"/>
    <xf numFmtId="0" fontId="1" fillId="5" borderId="2" xfId="0" applyFont="1" applyFill="1" applyBorder="1" applyAlignment="1">
      <alignment horizontal="left" indent="1"/>
    </xf>
    <xf numFmtId="0" fontId="1" fillId="5" borderId="7" xfId="0" applyFont="1" applyFill="1" applyBorder="1" applyAlignment="1">
      <alignment horizontal="left" indent="1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tor" refreshedDate="45712.452198263891" createdVersion="8" refreshedVersion="8" minRefreshableVersion="3" recordCount="97" xr:uid="{692B0814-1354-485F-A40E-0E277A93D2D1}">
  <cacheSource type="worksheet">
    <worksheetSource ref="A1:E1048576" sheet="GriffsCandy_Module03_Past_Deman"/>
  </cacheSource>
  <cacheFields count="5">
    <cacheField name="year" numFmtId="0">
      <sharedItems containsString="0" containsBlank="1" containsNumber="1" containsInteger="1" minValue="2000" maxValue="2023" count="25"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m/>
      </sharedItems>
    </cacheField>
    <cacheField name="quarter" numFmtId="0">
      <sharedItems containsString="0" containsBlank="1" containsNumber="1" containsInteger="1" minValue="1" maxValue="4" count="5">
        <n v="1"/>
        <n v="2"/>
        <n v="3"/>
        <n v="4"/>
        <m/>
      </sharedItems>
    </cacheField>
    <cacheField name="capacity" numFmtId="0">
      <sharedItems containsString="0" containsBlank="1" containsNumber="1" minValue="334.25" maxValue="737.03"/>
    </cacheField>
    <cacheField name="demand" numFmtId="0">
      <sharedItems containsString="0" containsBlank="1" containsNumber="1" minValue="134.36000000000001" maxValue="1374.18" count="97">
        <n v="366.93"/>
        <n v="1125.3599999999999"/>
        <n v="561.25"/>
        <n v="610.79"/>
        <n v="474.99"/>
        <n v="728.29"/>
        <n v="608.52"/>
        <n v="751.2"/>
        <n v="345.7"/>
        <n v="743.17"/>
        <n v="693.86"/>
        <n v="595.13"/>
        <n v="332.64"/>
        <n v="842.71"/>
        <n v="798.93"/>
        <n v="740.46"/>
        <n v="190.66"/>
        <n v="636.66999999999996"/>
        <n v="900.9"/>
        <n v="433.54"/>
        <n v="297.12"/>
        <n v="841.71"/>
        <n v="515.17999999999995"/>
        <n v="572.13"/>
        <n v="267.77"/>
        <n v="684.6"/>
        <n v="965.19"/>
        <n v="595.04999999999995"/>
        <n v="198.74"/>
        <n v="658.02"/>
        <n v="680.62"/>
        <n v="441.6"/>
        <n v="345.76"/>
        <n v="695.43"/>
        <n v="493.67"/>
        <n v="545.29999999999995"/>
        <n v="306.95999999999998"/>
        <n v="945.02"/>
        <n v="678.1"/>
        <n v="354.56"/>
        <n v="334.16"/>
        <n v="727.78"/>
        <n v="602.04"/>
        <n v="337.06"/>
        <n v="251.89"/>
        <n v="701.99"/>
        <n v="813.63"/>
        <n v="514.54999999999995"/>
        <n v="240.66"/>
        <n v="759.95"/>
        <n v="700.12"/>
        <n v="784.82"/>
        <n v="302.77"/>
        <n v="623.79999999999995"/>
        <n v="823.28"/>
        <n v="516.97"/>
        <n v="269.3"/>
        <n v="646.66"/>
        <n v="632.47"/>
        <n v="504.99"/>
        <n v="333.67"/>
        <n v="675.57"/>
        <n v="624.67999999999995"/>
        <n v="393.81"/>
        <n v="342.34"/>
        <n v="885.31"/>
        <n v="639.24"/>
        <n v="515.82000000000005"/>
        <n v="236.52"/>
        <n v="496.79"/>
        <n v="614.11"/>
        <n v="473.57"/>
        <n v="276.39999999999998"/>
        <n v="508.16"/>
        <n v="1374.18"/>
        <n v="540.42999999999995"/>
        <n v="178.62"/>
        <n v="666.28"/>
        <n v="670.83"/>
        <n v="536.16"/>
        <n v="216.8"/>
        <n v="542.35"/>
        <n v="619.49"/>
        <n v="348.91"/>
        <n v="214.61"/>
        <n v="585.1"/>
        <n v="1151.6400000000001"/>
        <n v="439.43"/>
        <n v="134.36000000000001"/>
        <n v="553.16"/>
        <n v="1078.01"/>
        <n v="469.75"/>
        <n v="188.64"/>
        <n v="646.1"/>
        <n v="784.04"/>
        <n v="343.96"/>
        <m/>
      </sharedItems>
    </cacheField>
    <cacheField name="production_cost" numFmtId="0">
      <sharedItems containsString="0" containsBlank="1" containsNumber="1" minValue="29.48" maxValue="71.9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7">
  <r>
    <x v="0"/>
    <x v="0"/>
    <n v="510.86"/>
    <x v="0"/>
    <n v="70.11"/>
  </r>
  <r>
    <x v="0"/>
    <x v="1"/>
    <n v="337.66"/>
    <x v="1"/>
    <n v="39.54"/>
  </r>
  <r>
    <x v="0"/>
    <x v="2"/>
    <n v="441.74"/>
    <x v="2"/>
    <n v="62.91"/>
  </r>
  <r>
    <x v="0"/>
    <x v="3"/>
    <n v="391.38"/>
    <x v="3"/>
    <n v="34.53"/>
  </r>
  <r>
    <x v="1"/>
    <x v="0"/>
    <n v="669.1"/>
    <x v="4"/>
    <n v="54.46"/>
  </r>
  <r>
    <x v="1"/>
    <x v="1"/>
    <n v="356"/>
    <x v="5"/>
    <n v="35.18"/>
  </r>
  <r>
    <x v="1"/>
    <x v="2"/>
    <n v="388.94"/>
    <x v="6"/>
    <n v="66.319999999999993"/>
  </r>
  <r>
    <x v="1"/>
    <x v="3"/>
    <n v="375.34"/>
    <x v="7"/>
    <n v="29.48"/>
  </r>
  <r>
    <x v="2"/>
    <x v="0"/>
    <n v="674.87"/>
    <x v="8"/>
    <n v="69.81"/>
  </r>
  <r>
    <x v="2"/>
    <x v="1"/>
    <n v="366.7"/>
    <x v="9"/>
    <n v="46.35"/>
  </r>
  <r>
    <x v="2"/>
    <x v="2"/>
    <n v="396.92"/>
    <x v="10"/>
    <n v="58.51"/>
  </r>
  <r>
    <x v="2"/>
    <x v="3"/>
    <n v="358.41"/>
    <x v="11"/>
    <n v="36.04"/>
  </r>
  <r>
    <x v="3"/>
    <x v="0"/>
    <n v="574.07000000000005"/>
    <x v="12"/>
    <n v="71"/>
  </r>
  <r>
    <x v="3"/>
    <x v="1"/>
    <n v="398.73"/>
    <x v="13"/>
    <n v="43.57"/>
  </r>
  <r>
    <x v="3"/>
    <x v="2"/>
    <n v="457.08"/>
    <x v="14"/>
    <n v="54.71"/>
  </r>
  <r>
    <x v="3"/>
    <x v="3"/>
    <n v="390.02"/>
    <x v="15"/>
    <n v="39.69"/>
  </r>
  <r>
    <x v="4"/>
    <x v="0"/>
    <n v="532"/>
    <x v="16"/>
    <n v="71.95"/>
  </r>
  <r>
    <x v="4"/>
    <x v="1"/>
    <n v="482.19"/>
    <x v="17"/>
    <n v="41.95"/>
  </r>
  <r>
    <x v="4"/>
    <x v="2"/>
    <n v="438.88"/>
    <x v="18"/>
    <n v="56.26"/>
  </r>
  <r>
    <x v="4"/>
    <x v="3"/>
    <n v="455.55"/>
    <x v="19"/>
    <n v="41.63"/>
  </r>
  <r>
    <x v="5"/>
    <x v="0"/>
    <n v="532.32000000000005"/>
    <x v="20"/>
    <n v="65.33"/>
  </r>
  <r>
    <x v="5"/>
    <x v="1"/>
    <n v="429.36"/>
    <x v="21"/>
    <n v="32.07"/>
  </r>
  <r>
    <x v="5"/>
    <x v="2"/>
    <n v="442.36"/>
    <x v="22"/>
    <n v="45.01"/>
  </r>
  <r>
    <x v="5"/>
    <x v="3"/>
    <n v="334.25"/>
    <x v="23"/>
    <n v="43.03"/>
  </r>
  <r>
    <x v="6"/>
    <x v="0"/>
    <n v="569.46"/>
    <x v="24"/>
    <n v="56.41"/>
  </r>
  <r>
    <x v="6"/>
    <x v="1"/>
    <n v="460.73"/>
    <x v="25"/>
    <n v="45.01"/>
  </r>
  <r>
    <x v="6"/>
    <x v="2"/>
    <n v="544.74"/>
    <x v="26"/>
    <n v="50.39"/>
  </r>
  <r>
    <x v="6"/>
    <x v="3"/>
    <n v="440.92"/>
    <x v="27"/>
    <n v="36.72"/>
  </r>
  <r>
    <x v="7"/>
    <x v="0"/>
    <n v="521.72"/>
    <x v="28"/>
    <n v="55.22"/>
  </r>
  <r>
    <x v="7"/>
    <x v="1"/>
    <n v="529.85"/>
    <x v="29"/>
    <n v="45.28"/>
  </r>
  <r>
    <x v="7"/>
    <x v="2"/>
    <n v="489.46"/>
    <x v="30"/>
    <n v="45.28"/>
  </r>
  <r>
    <x v="7"/>
    <x v="3"/>
    <n v="408.34"/>
    <x v="31"/>
    <n v="37.28"/>
  </r>
  <r>
    <x v="8"/>
    <x v="0"/>
    <n v="575.88"/>
    <x v="32"/>
    <n v="57.46"/>
  </r>
  <r>
    <x v="8"/>
    <x v="1"/>
    <n v="417.83"/>
    <x v="33"/>
    <n v="48.09"/>
  </r>
  <r>
    <x v="8"/>
    <x v="2"/>
    <n v="463.66"/>
    <x v="34"/>
    <n v="54.01"/>
  </r>
  <r>
    <x v="8"/>
    <x v="3"/>
    <n v="383.56"/>
    <x v="35"/>
    <n v="41.86"/>
  </r>
  <r>
    <x v="9"/>
    <x v="0"/>
    <n v="518.36"/>
    <x v="36"/>
    <n v="58.99"/>
  </r>
  <r>
    <x v="9"/>
    <x v="1"/>
    <n v="428.24"/>
    <x v="37"/>
    <n v="48.17"/>
  </r>
  <r>
    <x v="9"/>
    <x v="2"/>
    <n v="423.56"/>
    <x v="38"/>
    <n v="53.12"/>
  </r>
  <r>
    <x v="9"/>
    <x v="3"/>
    <n v="440.49"/>
    <x v="39"/>
    <n v="43.33"/>
  </r>
  <r>
    <x v="10"/>
    <x v="0"/>
    <n v="458.01"/>
    <x v="40"/>
    <n v="49.23"/>
  </r>
  <r>
    <x v="10"/>
    <x v="1"/>
    <n v="417.88"/>
    <x v="41"/>
    <n v="49.98"/>
  </r>
  <r>
    <x v="10"/>
    <x v="2"/>
    <n v="548.4"/>
    <x v="42"/>
    <n v="44.85"/>
  </r>
  <r>
    <x v="10"/>
    <x v="3"/>
    <n v="525.15"/>
    <x v="43"/>
    <n v="41.91"/>
  </r>
  <r>
    <x v="11"/>
    <x v="0"/>
    <n v="401.1"/>
    <x v="44"/>
    <n v="53.09"/>
  </r>
  <r>
    <x v="11"/>
    <x v="1"/>
    <n v="460.11"/>
    <x v="45"/>
    <n v="51.82"/>
  </r>
  <r>
    <x v="11"/>
    <x v="2"/>
    <n v="505.11"/>
    <x v="46"/>
    <n v="44.68"/>
  </r>
  <r>
    <x v="11"/>
    <x v="3"/>
    <n v="570.37"/>
    <x v="47"/>
    <n v="48.66"/>
  </r>
  <r>
    <x v="12"/>
    <x v="0"/>
    <n v="492.63"/>
    <x v="48"/>
    <n v="51.73"/>
  </r>
  <r>
    <x v="12"/>
    <x v="1"/>
    <n v="508.09"/>
    <x v="49"/>
    <n v="40.26"/>
  </r>
  <r>
    <x v="12"/>
    <x v="2"/>
    <n v="538.41"/>
    <x v="50"/>
    <n v="48.29"/>
  </r>
  <r>
    <x v="12"/>
    <x v="3"/>
    <n v="512.01"/>
    <x v="51"/>
    <n v="51.33"/>
  </r>
  <r>
    <x v="13"/>
    <x v="0"/>
    <n v="494.41"/>
    <x v="52"/>
    <n v="46.26"/>
  </r>
  <r>
    <x v="13"/>
    <x v="1"/>
    <n v="452.51"/>
    <x v="53"/>
    <n v="63.2"/>
  </r>
  <r>
    <x v="13"/>
    <x v="2"/>
    <n v="627.84"/>
    <x v="54"/>
    <n v="51.85"/>
  </r>
  <r>
    <x v="13"/>
    <x v="3"/>
    <n v="516.66"/>
    <x v="55"/>
    <n v="47.6"/>
  </r>
  <r>
    <x v="14"/>
    <x v="0"/>
    <n v="402.42"/>
    <x v="56"/>
    <n v="50.16"/>
  </r>
  <r>
    <x v="14"/>
    <x v="1"/>
    <n v="502.01"/>
    <x v="57"/>
    <n v="50.11"/>
  </r>
  <r>
    <x v="14"/>
    <x v="2"/>
    <n v="513.49"/>
    <x v="58"/>
    <n v="46.59"/>
  </r>
  <r>
    <x v="14"/>
    <x v="3"/>
    <n v="478.49"/>
    <x v="59"/>
    <n v="39.67"/>
  </r>
  <r>
    <x v="15"/>
    <x v="0"/>
    <n v="463.62"/>
    <x v="60"/>
    <n v="47.44"/>
  </r>
  <r>
    <x v="15"/>
    <x v="1"/>
    <n v="530.83000000000004"/>
    <x v="61"/>
    <n v="62.75"/>
  </r>
  <r>
    <x v="15"/>
    <x v="2"/>
    <n v="557.12"/>
    <x v="62"/>
    <n v="38.520000000000003"/>
  </r>
  <r>
    <x v="15"/>
    <x v="3"/>
    <n v="625.85"/>
    <x v="63"/>
    <n v="51.49"/>
  </r>
  <r>
    <x v="16"/>
    <x v="0"/>
    <n v="434.96"/>
    <x v="64"/>
    <n v="47.13"/>
  </r>
  <r>
    <x v="16"/>
    <x v="1"/>
    <n v="511.58"/>
    <x v="65"/>
    <n v="51.52"/>
  </r>
  <r>
    <x v="16"/>
    <x v="2"/>
    <n v="564.27"/>
    <x v="66"/>
    <n v="42.05"/>
  </r>
  <r>
    <x v="16"/>
    <x v="3"/>
    <n v="553.71"/>
    <x v="67"/>
    <n v="46.64"/>
  </r>
  <r>
    <x v="17"/>
    <x v="0"/>
    <n v="389.21"/>
    <x v="68"/>
    <n v="47.14"/>
  </r>
  <r>
    <x v="17"/>
    <x v="1"/>
    <n v="467.23"/>
    <x v="69"/>
    <n v="54.72"/>
  </r>
  <r>
    <x v="17"/>
    <x v="2"/>
    <n v="523.66999999999996"/>
    <x v="70"/>
    <n v="45.62"/>
  </r>
  <r>
    <x v="17"/>
    <x v="3"/>
    <n v="509.88"/>
    <x v="71"/>
    <n v="52.24"/>
  </r>
  <r>
    <x v="18"/>
    <x v="0"/>
    <n v="341.36"/>
    <x v="72"/>
    <n v="36.21"/>
  </r>
  <r>
    <x v="18"/>
    <x v="1"/>
    <n v="564.69000000000005"/>
    <x v="73"/>
    <n v="65.94"/>
  </r>
  <r>
    <x v="18"/>
    <x v="2"/>
    <n v="562.1"/>
    <x v="74"/>
    <n v="47.48"/>
  </r>
  <r>
    <x v="18"/>
    <x v="3"/>
    <n v="596.55999999999995"/>
    <x v="75"/>
    <n v="52.24"/>
  </r>
  <r>
    <x v="19"/>
    <x v="0"/>
    <n v="360.45"/>
    <x v="76"/>
    <n v="49.81"/>
  </r>
  <r>
    <x v="19"/>
    <x v="1"/>
    <n v="526.78"/>
    <x v="77"/>
    <n v="57.36"/>
  </r>
  <r>
    <x v="19"/>
    <x v="2"/>
    <n v="613.57000000000005"/>
    <x v="78"/>
    <n v="38.9"/>
  </r>
  <r>
    <x v="19"/>
    <x v="3"/>
    <n v="545.22"/>
    <x v="79"/>
    <n v="48.94"/>
  </r>
  <r>
    <x v="20"/>
    <x v="0"/>
    <n v="338.99"/>
    <x v="80"/>
    <n v="41.81"/>
  </r>
  <r>
    <x v="20"/>
    <x v="1"/>
    <n v="544.54999999999995"/>
    <x v="81"/>
    <n v="54.16"/>
  </r>
  <r>
    <x v="20"/>
    <x v="2"/>
    <n v="737.03"/>
    <x v="82"/>
    <n v="43.49"/>
  </r>
  <r>
    <x v="20"/>
    <x v="3"/>
    <n v="566.16"/>
    <x v="83"/>
    <n v="53.61"/>
  </r>
  <r>
    <x v="21"/>
    <x v="0"/>
    <n v="368.72"/>
    <x v="84"/>
    <n v="39.799999999999997"/>
  </r>
  <r>
    <x v="21"/>
    <x v="1"/>
    <n v="715.53"/>
    <x v="85"/>
    <n v="60.75"/>
  </r>
  <r>
    <x v="21"/>
    <x v="2"/>
    <n v="627.91"/>
    <x v="86"/>
    <n v="38.880000000000003"/>
  </r>
  <r>
    <x v="21"/>
    <x v="3"/>
    <n v="689.7"/>
    <x v="87"/>
    <n v="61.95"/>
  </r>
  <r>
    <x v="22"/>
    <x v="0"/>
    <n v="415.04"/>
    <x v="88"/>
    <n v="41.99"/>
  </r>
  <r>
    <x v="22"/>
    <x v="1"/>
    <n v="557.21"/>
    <x v="89"/>
    <n v="63.58"/>
  </r>
  <r>
    <x v="22"/>
    <x v="2"/>
    <n v="649.16999999999996"/>
    <x v="90"/>
    <n v="36.25"/>
  </r>
  <r>
    <x v="22"/>
    <x v="3"/>
    <n v="576.79999999999995"/>
    <x v="91"/>
    <n v="54.42"/>
  </r>
  <r>
    <x v="23"/>
    <x v="0"/>
    <n v="384.42"/>
    <x v="92"/>
    <n v="37.06"/>
  </r>
  <r>
    <x v="23"/>
    <x v="1"/>
    <n v="673.71"/>
    <x v="93"/>
    <n v="63.27"/>
  </r>
  <r>
    <x v="23"/>
    <x v="2"/>
    <n v="664.56"/>
    <x v="94"/>
    <n v="39.96"/>
  </r>
  <r>
    <x v="23"/>
    <x v="3"/>
    <n v="635.16999999999996"/>
    <x v="95"/>
    <n v="60.59"/>
  </r>
  <r>
    <x v="24"/>
    <x v="4"/>
    <m/>
    <x v="96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03DE46-9722-4908-99C9-83AD9A3E88F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9" firstHeaderRow="0" firstDataRow="1" firstDataCol="1"/>
  <pivotFields count="5">
    <pivotField showAl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  <pivotField dataField="1" showAll="0"/>
    <pivotField dataField="1" showAll="0">
      <items count="98">
        <item x="88"/>
        <item x="76"/>
        <item x="92"/>
        <item x="16"/>
        <item x="28"/>
        <item x="84"/>
        <item x="80"/>
        <item x="68"/>
        <item x="48"/>
        <item x="44"/>
        <item x="24"/>
        <item x="56"/>
        <item x="72"/>
        <item x="20"/>
        <item x="52"/>
        <item x="36"/>
        <item x="12"/>
        <item x="60"/>
        <item x="40"/>
        <item x="43"/>
        <item x="64"/>
        <item x="95"/>
        <item x="8"/>
        <item x="32"/>
        <item x="83"/>
        <item x="39"/>
        <item x="0"/>
        <item x="63"/>
        <item x="19"/>
        <item x="87"/>
        <item x="31"/>
        <item x="91"/>
        <item x="71"/>
        <item x="4"/>
        <item x="34"/>
        <item x="69"/>
        <item x="59"/>
        <item x="73"/>
        <item x="47"/>
        <item x="22"/>
        <item x="67"/>
        <item x="55"/>
        <item x="79"/>
        <item x="75"/>
        <item x="81"/>
        <item x="35"/>
        <item x="89"/>
        <item x="2"/>
        <item x="23"/>
        <item x="85"/>
        <item x="27"/>
        <item x="11"/>
        <item x="42"/>
        <item x="6"/>
        <item x="3"/>
        <item x="70"/>
        <item x="82"/>
        <item x="53"/>
        <item x="62"/>
        <item x="58"/>
        <item x="17"/>
        <item x="66"/>
        <item x="93"/>
        <item x="57"/>
        <item x="29"/>
        <item x="77"/>
        <item x="78"/>
        <item x="61"/>
        <item x="38"/>
        <item x="30"/>
        <item x="25"/>
        <item x="10"/>
        <item x="33"/>
        <item x="50"/>
        <item x="45"/>
        <item x="41"/>
        <item x="5"/>
        <item x="15"/>
        <item x="9"/>
        <item x="7"/>
        <item x="49"/>
        <item x="94"/>
        <item x="51"/>
        <item x="14"/>
        <item x="46"/>
        <item x="54"/>
        <item x="21"/>
        <item x="13"/>
        <item x="65"/>
        <item x="18"/>
        <item x="37"/>
        <item x="26"/>
        <item x="90"/>
        <item x="1"/>
        <item x="86"/>
        <item x="74"/>
        <item x="96"/>
        <item t="default"/>
      </items>
    </pivotField>
    <pivotField dataField="1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capacity" fld="2" subtotal="average" baseField="1" baseItem="0"/>
    <dataField name="Average of demand" fld="3" subtotal="average" baseField="1" baseItem="0"/>
    <dataField name="Average of production_cost" fld="4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267BF-AA46-4A0E-BB19-8D74666BB98B}">
  <dimension ref="B2:K21"/>
  <sheetViews>
    <sheetView tabSelected="1" zoomScale="76" workbookViewId="0">
      <selection activeCell="J20" sqref="J20"/>
    </sheetView>
  </sheetViews>
  <sheetFormatPr defaultRowHeight="14.5" x14ac:dyDescent="0.35"/>
  <cols>
    <col min="2" max="2" width="25.1796875" bestFit="1" customWidth="1"/>
    <col min="3" max="5" width="11.81640625" bestFit="1" customWidth="1"/>
    <col min="6" max="6" width="13" bestFit="1" customWidth="1"/>
    <col min="8" max="8" width="12.90625" bestFit="1" customWidth="1"/>
  </cols>
  <sheetData>
    <row r="2" spans="2:11" ht="15" thickBot="1" x14ac:dyDescent="0.4"/>
    <row r="3" spans="2:11" ht="15" thickBot="1" x14ac:dyDescent="0.4">
      <c r="B3" s="39" t="s">
        <v>30</v>
      </c>
      <c r="C3" s="23">
        <v>1</v>
      </c>
      <c r="D3" s="23">
        <v>2</v>
      </c>
      <c r="E3" s="23">
        <v>3</v>
      </c>
      <c r="F3" s="24">
        <v>4</v>
      </c>
    </row>
    <row r="4" spans="2:11" x14ac:dyDescent="0.35">
      <c r="B4" s="41" t="s">
        <v>18</v>
      </c>
      <c r="C4" s="16">
        <v>350</v>
      </c>
      <c r="D4" s="16">
        <f>C7</f>
        <v>73</v>
      </c>
      <c r="E4" s="16">
        <f t="shared" ref="E4" si="0">D7</f>
        <v>70</v>
      </c>
      <c r="F4" s="17">
        <f>E7</f>
        <v>75</v>
      </c>
    </row>
    <row r="5" spans="2:11" x14ac:dyDescent="0.35">
      <c r="B5" s="41" t="s">
        <v>19</v>
      </c>
      <c r="C5" s="33">
        <v>0</v>
      </c>
      <c r="D5" s="33">
        <v>702</v>
      </c>
      <c r="E5" s="33">
        <v>756</v>
      </c>
      <c r="F5" s="34">
        <v>491</v>
      </c>
    </row>
    <row r="6" spans="2:11" x14ac:dyDescent="0.35">
      <c r="B6" s="41" t="s">
        <v>27</v>
      </c>
      <c r="C6" s="27">
        <v>277</v>
      </c>
      <c r="D6" s="27">
        <v>705</v>
      </c>
      <c r="E6" s="27">
        <v>751</v>
      </c>
      <c r="F6" s="28">
        <v>515</v>
      </c>
    </row>
    <row r="7" spans="2:11" x14ac:dyDescent="0.35">
      <c r="B7" s="41" t="s">
        <v>20</v>
      </c>
      <c r="C7" s="16">
        <f>C4+C5-C6</f>
        <v>73</v>
      </c>
      <c r="D7" s="16">
        <f>D4+D5-D6</f>
        <v>70</v>
      </c>
      <c r="E7" s="16">
        <f>E4+E5-E6</f>
        <v>75</v>
      </c>
      <c r="F7" s="17">
        <f>F4+F5-F6</f>
        <v>51</v>
      </c>
    </row>
    <row r="8" spans="2:11" x14ac:dyDescent="0.35">
      <c r="B8" s="41"/>
      <c r="C8" s="3"/>
      <c r="D8" s="3"/>
      <c r="E8" s="3"/>
      <c r="F8" s="18"/>
    </row>
    <row r="9" spans="2:11" x14ac:dyDescent="0.35">
      <c r="B9" s="41" t="s">
        <v>24</v>
      </c>
      <c r="C9" s="16">
        <v>475.99916666666672</v>
      </c>
      <c r="D9" s="16">
        <v>485</v>
      </c>
      <c r="E9" s="16">
        <v>529.99958333333336</v>
      </c>
      <c r="F9" s="17">
        <v>494.99958333333325</v>
      </c>
    </row>
    <row r="10" spans="2:11" x14ac:dyDescent="0.35">
      <c r="B10" s="41"/>
      <c r="C10" s="3"/>
      <c r="D10" s="3"/>
      <c r="E10" s="3"/>
      <c r="F10" s="18"/>
    </row>
    <row r="11" spans="2:11" x14ac:dyDescent="0.35">
      <c r="B11" s="41" t="s">
        <v>25</v>
      </c>
      <c r="C11" s="29">
        <v>28</v>
      </c>
      <c r="D11" s="29">
        <v>70</v>
      </c>
      <c r="E11" s="29">
        <v>75</v>
      </c>
      <c r="F11" s="30">
        <v>51</v>
      </c>
    </row>
    <row r="12" spans="2:11" x14ac:dyDescent="0.35">
      <c r="B12" s="41"/>
      <c r="C12" s="3"/>
      <c r="D12" s="3"/>
      <c r="E12" s="3"/>
      <c r="F12" s="18"/>
      <c r="K12" s="4"/>
    </row>
    <row r="13" spans="2:11" x14ac:dyDescent="0.35">
      <c r="B13" s="41" t="s">
        <v>21</v>
      </c>
      <c r="C13" s="19">
        <f>(C4+C7)/2</f>
        <v>211.5</v>
      </c>
      <c r="D13" s="19">
        <f>(D4+D7)/2</f>
        <v>71.5</v>
      </c>
      <c r="E13" s="19">
        <f>(E4+E7)/2</f>
        <v>72.5</v>
      </c>
      <c r="F13" s="20">
        <f>(F4+F7)/2</f>
        <v>63</v>
      </c>
      <c r="K13" s="4"/>
    </row>
    <row r="14" spans="2:11" x14ac:dyDescent="0.35">
      <c r="B14" s="41"/>
      <c r="C14" s="3"/>
      <c r="D14" s="3"/>
      <c r="E14" s="3"/>
      <c r="F14" s="18"/>
      <c r="K14" s="4"/>
    </row>
    <row r="15" spans="2:11" x14ac:dyDescent="0.35">
      <c r="B15" s="41" t="s">
        <v>22</v>
      </c>
      <c r="C15" s="31">
        <v>52.9</v>
      </c>
      <c r="D15" s="31">
        <v>50.609583333333326</v>
      </c>
      <c r="E15" s="31">
        <v>48.080416666666672</v>
      </c>
      <c r="F15" s="32">
        <v>45.62</v>
      </c>
    </row>
    <row r="16" spans="2:11" x14ac:dyDescent="0.35">
      <c r="B16" s="41" t="s">
        <v>28</v>
      </c>
      <c r="C16" s="29"/>
      <c r="D16" s="29"/>
      <c r="E16" s="29"/>
      <c r="F16" s="30"/>
    </row>
    <row r="17" spans="2:8" x14ac:dyDescent="0.35">
      <c r="B17" s="41"/>
      <c r="C17" s="21"/>
      <c r="D17" s="21"/>
      <c r="E17" s="21"/>
      <c r="F17" s="22"/>
    </row>
    <row r="18" spans="2:8" x14ac:dyDescent="0.35">
      <c r="B18" s="41" t="s">
        <v>26</v>
      </c>
      <c r="C18" s="35">
        <f>C15*C5</f>
        <v>0</v>
      </c>
      <c r="D18" s="35">
        <f>D15*D5</f>
        <v>35527.927499999998</v>
      </c>
      <c r="E18" s="35">
        <f>E15*E5</f>
        <v>36348.795000000006</v>
      </c>
      <c r="F18" s="36">
        <f>F15*F5</f>
        <v>22399.42</v>
      </c>
    </row>
    <row r="19" spans="2:8" ht="15" thickBot="1" x14ac:dyDescent="0.4">
      <c r="B19" s="42" t="s">
        <v>29</v>
      </c>
      <c r="C19" s="37"/>
      <c r="D19" s="37"/>
      <c r="E19" s="37"/>
      <c r="F19" s="37"/>
      <c r="H19" s="40"/>
    </row>
    <row r="20" spans="2:8" ht="15" thickBot="1" x14ac:dyDescent="0.4">
      <c r="B20" s="3"/>
      <c r="C20" s="3"/>
      <c r="D20" s="3"/>
    </row>
    <row r="21" spans="2:8" ht="15" thickBot="1" x14ac:dyDescent="0.4">
      <c r="E21" s="25" t="s">
        <v>23</v>
      </c>
      <c r="F21" s="26">
        <f>SUM(C18:F19)</f>
        <v>94276.142500000002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36F1F-4882-4054-B6C4-EDE70F21C745}">
  <dimension ref="B2:K21"/>
  <sheetViews>
    <sheetView zoomScale="76" workbookViewId="0">
      <selection activeCell="J10" sqref="J10"/>
    </sheetView>
  </sheetViews>
  <sheetFormatPr defaultRowHeight="14.5" x14ac:dyDescent="0.35"/>
  <cols>
    <col min="2" max="2" width="23.1796875" bestFit="1" customWidth="1"/>
    <col min="3" max="5" width="11.81640625" bestFit="1" customWidth="1"/>
    <col min="6" max="6" width="13" bestFit="1" customWidth="1"/>
    <col min="8" max="8" width="12.90625" bestFit="1" customWidth="1"/>
  </cols>
  <sheetData>
    <row r="2" spans="2:11" ht="15" thickBot="1" x14ac:dyDescent="0.4"/>
    <row r="3" spans="2:11" ht="15" thickBot="1" x14ac:dyDescent="0.4">
      <c r="B3" s="39" t="s">
        <v>30</v>
      </c>
      <c r="C3" s="23">
        <v>1</v>
      </c>
      <c r="D3" s="23">
        <v>2</v>
      </c>
      <c r="E3" s="23">
        <v>3</v>
      </c>
      <c r="F3" s="24">
        <v>4</v>
      </c>
    </row>
    <row r="4" spans="2:11" x14ac:dyDescent="0.35">
      <c r="B4" s="41" t="s">
        <v>18</v>
      </c>
      <c r="C4" s="16">
        <v>350</v>
      </c>
      <c r="D4" s="16">
        <f>C7</f>
        <v>516.00041666666664</v>
      </c>
      <c r="E4" s="16">
        <f t="shared" ref="E4" si="0">D7</f>
        <v>296.00041666666664</v>
      </c>
      <c r="F4" s="17">
        <f>E7</f>
        <v>75</v>
      </c>
    </row>
    <row r="5" spans="2:11" x14ac:dyDescent="0.35">
      <c r="B5" s="41" t="s">
        <v>19</v>
      </c>
      <c r="C5" s="33">
        <v>443.00041666666664</v>
      </c>
      <c r="D5" s="33">
        <v>485</v>
      </c>
      <c r="E5" s="33">
        <v>529.99958333333336</v>
      </c>
      <c r="F5" s="34">
        <v>491</v>
      </c>
    </row>
    <row r="6" spans="2:11" x14ac:dyDescent="0.35">
      <c r="B6" s="41" t="s">
        <v>27</v>
      </c>
      <c r="C6" s="27">
        <v>277</v>
      </c>
      <c r="D6" s="27">
        <v>705</v>
      </c>
      <c r="E6" s="27">
        <v>751</v>
      </c>
      <c r="F6" s="28">
        <v>515</v>
      </c>
    </row>
    <row r="7" spans="2:11" x14ac:dyDescent="0.35">
      <c r="B7" s="41" t="s">
        <v>20</v>
      </c>
      <c r="C7" s="16">
        <f>C4+C5-C6</f>
        <v>516.00041666666664</v>
      </c>
      <c r="D7" s="16">
        <f>D4+D5-D6</f>
        <v>296.00041666666664</v>
      </c>
      <c r="E7" s="16">
        <f>E4+E5-E6</f>
        <v>75</v>
      </c>
      <c r="F7" s="17">
        <f>F4+F5-F6</f>
        <v>51</v>
      </c>
    </row>
    <row r="8" spans="2:11" x14ac:dyDescent="0.35">
      <c r="B8" s="41"/>
      <c r="C8" s="3"/>
      <c r="D8" s="3"/>
      <c r="E8" s="3"/>
      <c r="F8" s="18"/>
    </row>
    <row r="9" spans="2:11" x14ac:dyDescent="0.35">
      <c r="B9" s="41" t="s">
        <v>24</v>
      </c>
      <c r="C9" s="16">
        <v>475.99916666666672</v>
      </c>
      <c r="D9" s="16">
        <v>485</v>
      </c>
      <c r="E9" s="16">
        <v>529.99958333333336</v>
      </c>
      <c r="F9" s="17">
        <v>494.99958333333325</v>
      </c>
    </row>
    <row r="10" spans="2:11" x14ac:dyDescent="0.35">
      <c r="B10" s="41"/>
      <c r="C10" s="3"/>
      <c r="D10" s="3"/>
      <c r="E10" s="3"/>
      <c r="F10" s="18"/>
    </row>
    <row r="11" spans="2:11" x14ac:dyDescent="0.35">
      <c r="B11" s="41" t="s">
        <v>25</v>
      </c>
      <c r="C11" s="29">
        <v>28</v>
      </c>
      <c r="D11" s="29">
        <v>70</v>
      </c>
      <c r="E11" s="29">
        <v>75</v>
      </c>
      <c r="F11" s="30">
        <v>51</v>
      </c>
    </row>
    <row r="12" spans="2:11" x14ac:dyDescent="0.35">
      <c r="B12" s="41"/>
      <c r="C12" s="3"/>
      <c r="D12" s="3"/>
      <c r="E12" s="3"/>
      <c r="F12" s="18"/>
      <c r="K12" s="4"/>
    </row>
    <row r="13" spans="2:11" x14ac:dyDescent="0.35">
      <c r="B13" s="41" t="s">
        <v>21</v>
      </c>
      <c r="C13" s="19">
        <f>(C4+C7)/2</f>
        <v>433.00020833333332</v>
      </c>
      <c r="D13" s="19">
        <f>(D4+D7)/2</f>
        <v>406.00041666666664</v>
      </c>
      <c r="E13" s="19">
        <f>(E4+E7)/2</f>
        <v>185.50020833333332</v>
      </c>
      <c r="F13" s="20">
        <f>(F4+F7)/2</f>
        <v>63</v>
      </c>
      <c r="K13" s="4"/>
    </row>
    <row r="14" spans="2:11" x14ac:dyDescent="0.35">
      <c r="B14" s="41"/>
      <c r="C14" s="3"/>
      <c r="D14" s="3"/>
      <c r="E14" s="3"/>
      <c r="F14" s="18"/>
      <c r="K14" s="4"/>
    </row>
    <row r="15" spans="2:11" x14ac:dyDescent="0.35">
      <c r="B15" s="41" t="s">
        <v>22</v>
      </c>
      <c r="C15" s="31">
        <v>52.9</v>
      </c>
      <c r="D15" s="31">
        <v>50.609583333333326</v>
      </c>
      <c r="E15" s="31">
        <v>48.080416666666672</v>
      </c>
      <c r="F15" s="32">
        <v>45.62</v>
      </c>
    </row>
    <row r="16" spans="2:11" x14ac:dyDescent="0.35">
      <c r="B16" s="41" t="s">
        <v>28</v>
      </c>
      <c r="C16" s="29">
        <v>1.05</v>
      </c>
      <c r="D16" s="29">
        <v>1.05</v>
      </c>
      <c r="E16" s="29">
        <v>1.05</v>
      </c>
      <c r="F16" s="30">
        <v>1.05</v>
      </c>
    </row>
    <row r="17" spans="2:8" x14ac:dyDescent="0.35">
      <c r="B17" s="41"/>
      <c r="C17" s="21"/>
      <c r="D17" s="21"/>
      <c r="E17" s="21"/>
      <c r="F17" s="22"/>
    </row>
    <row r="18" spans="2:8" x14ac:dyDescent="0.35">
      <c r="B18" s="41" t="s">
        <v>26</v>
      </c>
      <c r="C18" s="35">
        <f>C15*C5</f>
        <v>23434.722041666664</v>
      </c>
      <c r="D18" s="35">
        <f>D15*D5</f>
        <v>24545.647916666661</v>
      </c>
      <c r="E18" s="35">
        <f>E15*E5</f>
        <v>25482.600799826392</v>
      </c>
      <c r="F18" s="36">
        <f>F15*F5</f>
        <v>22399.42</v>
      </c>
    </row>
    <row r="19" spans="2:8" ht="15" thickBot="1" x14ac:dyDescent="0.4">
      <c r="B19" s="42" t="s">
        <v>29</v>
      </c>
      <c r="C19" s="37">
        <f>C16*C13</f>
        <v>454.65021875000002</v>
      </c>
      <c r="D19" s="37">
        <f>D16*D13</f>
        <v>426.30043749999999</v>
      </c>
      <c r="E19" s="37">
        <f>E16*E13</f>
        <v>194.77521874999999</v>
      </c>
      <c r="F19" s="38">
        <f>F16*F13</f>
        <v>66.150000000000006</v>
      </c>
      <c r="H19" s="40"/>
    </row>
    <row r="20" spans="2:8" ht="15" thickBot="1" x14ac:dyDescent="0.4">
      <c r="B20" s="3"/>
      <c r="C20" s="3"/>
      <c r="D20" s="3"/>
    </row>
    <row r="21" spans="2:8" ht="15" thickBot="1" x14ac:dyDescent="0.4">
      <c r="E21" s="25" t="s">
        <v>23</v>
      </c>
      <c r="F21" s="26">
        <f>SUM(C18:F19)</f>
        <v>97004.266633159714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7320B-B3EB-4962-A829-F0DC992E4817}">
  <dimension ref="A3:J20"/>
  <sheetViews>
    <sheetView workbookViewId="0">
      <selection activeCell="H19" sqref="H19"/>
    </sheetView>
  </sheetViews>
  <sheetFormatPr defaultRowHeight="14.5" x14ac:dyDescent="0.35"/>
  <cols>
    <col min="1" max="1" width="12.36328125" bestFit="1" customWidth="1"/>
    <col min="2" max="2" width="17.1796875" bestFit="1" customWidth="1"/>
    <col min="3" max="3" width="17.26953125" bestFit="1" customWidth="1"/>
    <col min="4" max="5" width="24.1796875" bestFit="1" customWidth="1"/>
    <col min="6" max="6" width="11.81640625" bestFit="1" customWidth="1"/>
    <col min="7" max="7" width="10.7265625" bestFit="1" customWidth="1"/>
    <col min="8" max="8" width="5.81640625" bestFit="1" customWidth="1"/>
    <col min="9" max="9" width="15.7265625" style="3" bestFit="1" customWidth="1"/>
    <col min="10" max="12" width="6.81640625" bestFit="1" customWidth="1"/>
    <col min="13" max="14" width="5.81640625" bestFit="1" customWidth="1"/>
    <col min="15" max="23" width="6.81640625" bestFit="1" customWidth="1"/>
    <col min="24" max="24" width="5.81640625" bestFit="1" customWidth="1"/>
    <col min="25" max="31" width="6.81640625" bestFit="1" customWidth="1"/>
    <col min="32" max="32" width="5.81640625" bestFit="1" customWidth="1"/>
    <col min="33" max="46" width="6.81640625" bestFit="1" customWidth="1"/>
    <col min="47" max="47" width="5.81640625" bestFit="1" customWidth="1"/>
    <col min="48" max="50" width="6.81640625" bestFit="1" customWidth="1"/>
    <col min="51" max="51" width="5.81640625" bestFit="1" customWidth="1"/>
    <col min="52" max="58" width="6.81640625" bestFit="1" customWidth="1"/>
    <col min="59" max="59" width="5.81640625" bestFit="1" customWidth="1"/>
    <col min="60" max="63" width="6.81640625" bestFit="1" customWidth="1"/>
    <col min="64" max="64" width="5.81640625" bestFit="1" customWidth="1"/>
    <col min="65" max="69" width="6.81640625" bestFit="1" customWidth="1"/>
    <col min="70" max="70" width="5.81640625" bestFit="1" customWidth="1"/>
    <col min="71" max="71" width="6.81640625" bestFit="1" customWidth="1"/>
    <col min="72" max="72" width="5.81640625" bestFit="1" customWidth="1"/>
    <col min="73" max="80" width="6.81640625" bestFit="1" customWidth="1"/>
    <col min="81" max="81" width="5.81640625" bestFit="1" customWidth="1"/>
    <col min="82" max="90" width="6.81640625" bestFit="1" customWidth="1"/>
    <col min="91" max="91" width="5.81640625" bestFit="1" customWidth="1"/>
    <col min="92" max="93" width="6.81640625" bestFit="1" customWidth="1"/>
    <col min="94" max="97" width="7.81640625" bestFit="1" customWidth="1"/>
    <col min="98" max="98" width="6.7265625" bestFit="1" customWidth="1"/>
    <col min="99" max="99" width="10.7265625" bestFit="1" customWidth="1"/>
  </cols>
  <sheetData>
    <row r="3" spans="1:10" x14ac:dyDescent="0.35">
      <c r="A3" s="1" t="s">
        <v>8</v>
      </c>
      <c r="B3" t="s">
        <v>12</v>
      </c>
      <c r="C3" t="s">
        <v>11</v>
      </c>
      <c r="D3" t="s">
        <v>13</v>
      </c>
    </row>
    <row r="4" spans="1:10" x14ac:dyDescent="0.35">
      <c r="A4" s="2">
        <v>1</v>
      </c>
      <c r="B4">
        <v>475.99916666666672</v>
      </c>
      <c r="C4">
        <v>277.00041666666669</v>
      </c>
      <c r="D4">
        <v>52.9</v>
      </c>
    </row>
    <row r="5" spans="1:10" x14ac:dyDescent="0.35">
      <c r="A5" s="2">
        <v>2</v>
      </c>
      <c r="B5">
        <v>485</v>
      </c>
      <c r="C5">
        <v>704.99916666666684</v>
      </c>
      <c r="D5">
        <v>50.609583333333326</v>
      </c>
    </row>
    <row r="6" spans="1:10" x14ac:dyDescent="0.35">
      <c r="A6" s="2">
        <v>3</v>
      </c>
      <c r="B6">
        <v>529.99958333333336</v>
      </c>
      <c r="C6">
        <v>750.99916666666661</v>
      </c>
      <c r="D6">
        <v>48.080416666666672</v>
      </c>
    </row>
    <row r="7" spans="1:10" x14ac:dyDescent="0.35">
      <c r="A7" s="2">
        <v>4</v>
      </c>
      <c r="B7">
        <v>494.99958333333325</v>
      </c>
      <c r="C7">
        <v>514.99958333333336</v>
      </c>
      <c r="D7">
        <v>45.62</v>
      </c>
      <c r="I7" s="43" t="s">
        <v>14</v>
      </c>
      <c r="J7" s="43"/>
    </row>
    <row r="8" spans="1:10" x14ac:dyDescent="0.35">
      <c r="A8" s="2" t="s">
        <v>9</v>
      </c>
      <c r="I8" s="14" t="s">
        <v>15</v>
      </c>
      <c r="J8" s="15">
        <v>350</v>
      </c>
    </row>
    <row r="9" spans="1:10" x14ac:dyDescent="0.35">
      <c r="A9" s="2" t="s">
        <v>10</v>
      </c>
      <c r="B9">
        <v>496.49958333333325</v>
      </c>
      <c r="C9">
        <v>561.99958333333336</v>
      </c>
      <c r="D9">
        <v>49.302500000000002</v>
      </c>
      <c r="I9" s="14" t="s">
        <v>16</v>
      </c>
      <c r="J9" s="15">
        <v>1.05</v>
      </c>
    </row>
    <row r="10" spans="1:10" x14ac:dyDescent="0.35">
      <c r="I10" s="14" t="s">
        <v>17</v>
      </c>
      <c r="J10" s="15">
        <v>0.1</v>
      </c>
    </row>
    <row r="11" spans="1:10" ht="15" thickBot="1" x14ac:dyDescent="0.4"/>
    <row r="12" spans="1:10" x14ac:dyDescent="0.35">
      <c r="B12" s="7" t="s">
        <v>8</v>
      </c>
      <c r="C12" s="8" t="s">
        <v>12</v>
      </c>
      <c r="D12" s="8" t="s">
        <v>11</v>
      </c>
      <c r="E12" s="8" t="s">
        <v>13</v>
      </c>
      <c r="F12" s="9" t="s">
        <v>17</v>
      </c>
    </row>
    <row r="13" spans="1:10" x14ac:dyDescent="0.35">
      <c r="B13" s="5">
        <v>1</v>
      </c>
      <c r="C13" s="6">
        <v>475.99916666666672</v>
      </c>
      <c r="D13" s="6">
        <v>277.00041666666669</v>
      </c>
      <c r="E13" s="6">
        <v>52.9</v>
      </c>
      <c r="F13" s="10">
        <f>0.1*D13</f>
        <v>27.700041666666671</v>
      </c>
    </row>
    <row r="14" spans="1:10" x14ac:dyDescent="0.35">
      <c r="B14" s="5">
        <v>2</v>
      </c>
      <c r="C14" s="6">
        <v>485</v>
      </c>
      <c r="D14" s="6">
        <v>704.99916666666684</v>
      </c>
      <c r="E14" s="6">
        <v>50.609583333333326</v>
      </c>
      <c r="F14" s="10">
        <f>0.1*D14</f>
        <v>70.499916666666692</v>
      </c>
    </row>
    <row r="15" spans="1:10" x14ac:dyDescent="0.35">
      <c r="B15" s="5">
        <v>3</v>
      </c>
      <c r="C15" s="6">
        <v>529.99958333333336</v>
      </c>
      <c r="D15" s="6">
        <v>750.99916666666661</v>
      </c>
      <c r="E15" s="6">
        <v>48.080416666666672</v>
      </c>
      <c r="F15" s="10">
        <f t="shared" ref="F15:F16" si="0">0.1*D15</f>
        <v>75.099916666666658</v>
      </c>
    </row>
    <row r="16" spans="1:10" ht="15" thickBot="1" x14ac:dyDescent="0.4">
      <c r="B16" s="11">
        <v>4</v>
      </c>
      <c r="C16" s="12">
        <v>494.99958333333325</v>
      </c>
      <c r="D16" s="12">
        <v>514.99958333333336</v>
      </c>
      <c r="E16" s="12">
        <v>45.62</v>
      </c>
      <c r="F16" s="13">
        <f t="shared" si="0"/>
        <v>51.499958333333339</v>
      </c>
    </row>
    <row r="19" spans="2:4" x14ac:dyDescent="0.35">
      <c r="B19" t="s">
        <v>5</v>
      </c>
      <c r="C19" t="s">
        <v>6</v>
      </c>
      <c r="D19" t="s">
        <v>7</v>
      </c>
    </row>
    <row r="20" spans="2:4" x14ac:dyDescent="0.35">
      <c r="B20">
        <v>350</v>
      </c>
      <c r="C20">
        <v>1.05</v>
      </c>
      <c r="D20">
        <v>0.1</v>
      </c>
    </row>
  </sheetData>
  <mergeCells count="1">
    <mergeCell ref="I7:J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1111B-805B-4FB0-AB6F-2A22775C0300}">
  <dimension ref="A1:I97"/>
  <sheetViews>
    <sheetView workbookViewId="0">
      <selection activeCell="K13" sqref="K13"/>
    </sheetView>
  </sheetViews>
  <sheetFormatPr defaultRowHeight="14.5" x14ac:dyDescent="0.35"/>
  <cols>
    <col min="5" max="5" width="14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 x14ac:dyDescent="0.35">
      <c r="A2">
        <v>2000</v>
      </c>
      <c r="B2">
        <v>1</v>
      </c>
      <c r="C2">
        <v>510.86</v>
      </c>
      <c r="D2">
        <v>366.93</v>
      </c>
      <c r="E2">
        <v>70.11</v>
      </c>
      <c r="H2" s="44"/>
      <c r="I2" s="44"/>
    </row>
    <row r="3" spans="1:9" x14ac:dyDescent="0.35">
      <c r="A3">
        <v>2000</v>
      </c>
      <c r="B3">
        <v>2</v>
      </c>
      <c r="C3">
        <v>337.66</v>
      </c>
      <c r="D3">
        <v>1125.3599999999999</v>
      </c>
      <c r="E3">
        <v>39.54</v>
      </c>
    </row>
    <row r="4" spans="1:9" x14ac:dyDescent="0.35">
      <c r="A4">
        <v>2000</v>
      </c>
      <c r="B4">
        <v>3</v>
      </c>
      <c r="C4">
        <v>441.74</v>
      </c>
      <c r="D4">
        <v>561.25</v>
      </c>
      <c r="E4">
        <v>62.91</v>
      </c>
    </row>
    <row r="5" spans="1:9" x14ac:dyDescent="0.35">
      <c r="A5">
        <v>2000</v>
      </c>
      <c r="B5">
        <v>4</v>
      </c>
      <c r="C5">
        <v>391.38</v>
      </c>
      <c r="D5">
        <v>610.79</v>
      </c>
      <c r="E5">
        <v>34.53</v>
      </c>
    </row>
    <row r="6" spans="1:9" x14ac:dyDescent="0.35">
      <c r="A6">
        <v>2001</v>
      </c>
      <c r="B6">
        <v>1</v>
      </c>
      <c r="C6">
        <v>669.1</v>
      </c>
      <c r="D6">
        <v>474.99</v>
      </c>
      <c r="E6">
        <v>54.46</v>
      </c>
    </row>
    <row r="7" spans="1:9" x14ac:dyDescent="0.35">
      <c r="A7">
        <v>2001</v>
      </c>
      <c r="B7">
        <v>2</v>
      </c>
      <c r="C7">
        <v>356</v>
      </c>
      <c r="D7">
        <v>728.29</v>
      </c>
      <c r="E7">
        <v>35.18</v>
      </c>
    </row>
    <row r="8" spans="1:9" x14ac:dyDescent="0.35">
      <c r="A8">
        <v>2001</v>
      </c>
      <c r="B8">
        <v>3</v>
      </c>
      <c r="C8">
        <v>388.94</v>
      </c>
      <c r="D8">
        <v>608.52</v>
      </c>
      <c r="E8">
        <v>66.319999999999993</v>
      </c>
    </row>
    <row r="9" spans="1:9" x14ac:dyDescent="0.35">
      <c r="A9">
        <v>2001</v>
      </c>
      <c r="B9">
        <v>4</v>
      </c>
      <c r="C9">
        <v>375.34</v>
      </c>
      <c r="D9">
        <v>751.2</v>
      </c>
      <c r="E9">
        <v>29.48</v>
      </c>
    </row>
    <row r="10" spans="1:9" x14ac:dyDescent="0.35">
      <c r="A10">
        <v>2002</v>
      </c>
      <c r="B10">
        <v>1</v>
      </c>
      <c r="C10">
        <v>674.87</v>
      </c>
      <c r="D10">
        <v>345.7</v>
      </c>
      <c r="E10">
        <v>69.81</v>
      </c>
    </row>
    <row r="11" spans="1:9" x14ac:dyDescent="0.35">
      <c r="A11">
        <v>2002</v>
      </c>
      <c r="B11">
        <v>2</v>
      </c>
      <c r="C11">
        <v>366.7</v>
      </c>
      <c r="D11">
        <v>743.17</v>
      </c>
      <c r="E11">
        <v>46.35</v>
      </c>
    </row>
    <row r="12" spans="1:9" x14ac:dyDescent="0.35">
      <c r="A12">
        <v>2002</v>
      </c>
      <c r="B12">
        <v>3</v>
      </c>
      <c r="C12">
        <v>396.92</v>
      </c>
      <c r="D12">
        <v>693.86</v>
      </c>
      <c r="E12">
        <v>58.51</v>
      </c>
    </row>
    <row r="13" spans="1:9" x14ac:dyDescent="0.35">
      <c r="A13">
        <v>2002</v>
      </c>
      <c r="B13">
        <v>4</v>
      </c>
      <c r="C13">
        <v>358.41</v>
      </c>
      <c r="D13">
        <v>595.13</v>
      </c>
      <c r="E13">
        <v>36.04</v>
      </c>
    </row>
    <row r="14" spans="1:9" x14ac:dyDescent="0.35">
      <c r="A14">
        <v>2003</v>
      </c>
      <c r="B14">
        <v>1</v>
      </c>
      <c r="C14">
        <v>574.07000000000005</v>
      </c>
      <c r="D14">
        <v>332.64</v>
      </c>
      <c r="E14">
        <v>71</v>
      </c>
    </row>
    <row r="15" spans="1:9" x14ac:dyDescent="0.35">
      <c r="A15">
        <v>2003</v>
      </c>
      <c r="B15">
        <v>2</v>
      </c>
      <c r="C15">
        <v>398.73</v>
      </c>
      <c r="D15">
        <v>842.71</v>
      </c>
      <c r="E15">
        <v>43.57</v>
      </c>
    </row>
    <row r="16" spans="1:9" x14ac:dyDescent="0.35">
      <c r="A16">
        <v>2003</v>
      </c>
      <c r="B16">
        <v>3</v>
      </c>
      <c r="C16">
        <v>457.08</v>
      </c>
      <c r="D16">
        <v>798.93</v>
      </c>
      <c r="E16">
        <v>54.71</v>
      </c>
    </row>
    <row r="17" spans="1:5" x14ac:dyDescent="0.35">
      <c r="A17">
        <v>2003</v>
      </c>
      <c r="B17">
        <v>4</v>
      </c>
      <c r="C17">
        <v>390.02</v>
      </c>
      <c r="D17">
        <v>740.46</v>
      </c>
      <c r="E17">
        <v>39.69</v>
      </c>
    </row>
    <row r="18" spans="1:5" x14ac:dyDescent="0.35">
      <c r="A18">
        <v>2004</v>
      </c>
      <c r="B18">
        <v>1</v>
      </c>
      <c r="C18">
        <v>532</v>
      </c>
      <c r="D18">
        <v>190.66</v>
      </c>
      <c r="E18">
        <v>71.95</v>
      </c>
    </row>
    <row r="19" spans="1:5" x14ac:dyDescent="0.35">
      <c r="A19">
        <v>2004</v>
      </c>
      <c r="B19">
        <v>2</v>
      </c>
      <c r="C19">
        <v>482.19</v>
      </c>
      <c r="D19">
        <v>636.66999999999996</v>
      </c>
      <c r="E19">
        <v>41.95</v>
      </c>
    </row>
    <row r="20" spans="1:5" x14ac:dyDescent="0.35">
      <c r="A20">
        <v>2004</v>
      </c>
      <c r="B20">
        <v>3</v>
      </c>
      <c r="C20">
        <v>438.88</v>
      </c>
      <c r="D20">
        <v>900.9</v>
      </c>
      <c r="E20">
        <v>56.26</v>
      </c>
    </row>
    <row r="21" spans="1:5" x14ac:dyDescent="0.35">
      <c r="A21">
        <v>2004</v>
      </c>
      <c r="B21">
        <v>4</v>
      </c>
      <c r="C21">
        <v>455.55</v>
      </c>
      <c r="D21">
        <v>433.54</v>
      </c>
      <c r="E21">
        <v>41.63</v>
      </c>
    </row>
    <row r="22" spans="1:5" x14ac:dyDescent="0.35">
      <c r="A22">
        <v>2005</v>
      </c>
      <c r="B22">
        <v>1</v>
      </c>
      <c r="C22">
        <v>532.32000000000005</v>
      </c>
      <c r="D22">
        <v>297.12</v>
      </c>
      <c r="E22">
        <v>65.33</v>
      </c>
    </row>
    <row r="23" spans="1:5" x14ac:dyDescent="0.35">
      <c r="A23">
        <v>2005</v>
      </c>
      <c r="B23">
        <v>2</v>
      </c>
      <c r="C23">
        <v>429.36</v>
      </c>
      <c r="D23">
        <v>841.71</v>
      </c>
      <c r="E23">
        <v>32.07</v>
      </c>
    </row>
    <row r="24" spans="1:5" x14ac:dyDescent="0.35">
      <c r="A24">
        <v>2005</v>
      </c>
      <c r="B24">
        <v>3</v>
      </c>
      <c r="C24">
        <v>442.36</v>
      </c>
      <c r="D24">
        <v>515.17999999999995</v>
      </c>
      <c r="E24">
        <v>45.01</v>
      </c>
    </row>
    <row r="25" spans="1:5" x14ac:dyDescent="0.35">
      <c r="A25">
        <v>2005</v>
      </c>
      <c r="B25">
        <v>4</v>
      </c>
      <c r="C25">
        <v>334.25</v>
      </c>
      <c r="D25">
        <v>572.13</v>
      </c>
      <c r="E25">
        <v>43.03</v>
      </c>
    </row>
    <row r="26" spans="1:5" x14ac:dyDescent="0.35">
      <c r="A26">
        <v>2006</v>
      </c>
      <c r="B26">
        <v>1</v>
      </c>
      <c r="C26">
        <v>569.46</v>
      </c>
      <c r="D26">
        <v>267.77</v>
      </c>
      <c r="E26">
        <v>56.41</v>
      </c>
    </row>
    <row r="27" spans="1:5" x14ac:dyDescent="0.35">
      <c r="A27">
        <v>2006</v>
      </c>
      <c r="B27">
        <v>2</v>
      </c>
      <c r="C27">
        <v>460.73</v>
      </c>
      <c r="D27">
        <v>684.6</v>
      </c>
      <c r="E27">
        <v>45.01</v>
      </c>
    </row>
    <row r="28" spans="1:5" x14ac:dyDescent="0.35">
      <c r="A28">
        <v>2006</v>
      </c>
      <c r="B28">
        <v>3</v>
      </c>
      <c r="C28">
        <v>544.74</v>
      </c>
      <c r="D28">
        <v>965.19</v>
      </c>
      <c r="E28">
        <v>50.39</v>
      </c>
    </row>
    <row r="29" spans="1:5" x14ac:dyDescent="0.35">
      <c r="A29">
        <v>2006</v>
      </c>
      <c r="B29">
        <v>4</v>
      </c>
      <c r="C29">
        <v>440.92</v>
      </c>
      <c r="D29">
        <v>595.04999999999995</v>
      </c>
      <c r="E29">
        <v>36.72</v>
      </c>
    </row>
    <row r="30" spans="1:5" x14ac:dyDescent="0.35">
      <c r="A30">
        <v>2007</v>
      </c>
      <c r="B30">
        <v>1</v>
      </c>
      <c r="C30">
        <v>521.72</v>
      </c>
      <c r="D30">
        <v>198.74</v>
      </c>
      <c r="E30">
        <v>55.22</v>
      </c>
    </row>
    <row r="31" spans="1:5" x14ac:dyDescent="0.35">
      <c r="A31">
        <v>2007</v>
      </c>
      <c r="B31">
        <v>2</v>
      </c>
      <c r="C31">
        <v>529.85</v>
      </c>
      <c r="D31">
        <v>658.02</v>
      </c>
      <c r="E31">
        <v>45.28</v>
      </c>
    </row>
    <row r="32" spans="1:5" x14ac:dyDescent="0.35">
      <c r="A32">
        <v>2007</v>
      </c>
      <c r="B32">
        <v>3</v>
      </c>
      <c r="C32">
        <v>489.46</v>
      </c>
      <c r="D32">
        <v>680.62</v>
      </c>
      <c r="E32">
        <v>45.28</v>
      </c>
    </row>
    <row r="33" spans="1:5" x14ac:dyDescent="0.35">
      <c r="A33">
        <v>2007</v>
      </c>
      <c r="B33">
        <v>4</v>
      </c>
      <c r="C33">
        <v>408.34</v>
      </c>
      <c r="D33">
        <v>441.6</v>
      </c>
      <c r="E33">
        <v>37.28</v>
      </c>
    </row>
    <row r="34" spans="1:5" x14ac:dyDescent="0.35">
      <c r="A34">
        <v>2008</v>
      </c>
      <c r="B34">
        <v>1</v>
      </c>
      <c r="C34">
        <v>575.88</v>
      </c>
      <c r="D34">
        <v>345.76</v>
      </c>
      <c r="E34">
        <v>57.46</v>
      </c>
    </row>
    <row r="35" spans="1:5" x14ac:dyDescent="0.35">
      <c r="A35">
        <v>2008</v>
      </c>
      <c r="B35">
        <v>2</v>
      </c>
      <c r="C35">
        <v>417.83</v>
      </c>
      <c r="D35">
        <v>695.43</v>
      </c>
      <c r="E35">
        <v>48.09</v>
      </c>
    </row>
    <row r="36" spans="1:5" x14ac:dyDescent="0.35">
      <c r="A36">
        <v>2008</v>
      </c>
      <c r="B36">
        <v>3</v>
      </c>
      <c r="C36">
        <v>463.66</v>
      </c>
      <c r="D36">
        <v>493.67</v>
      </c>
      <c r="E36">
        <v>54.01</v>
      </c>
    </row>
    <row r="37" spans="1:5" x14ac:dyDescent="0.35">
      <c r="A37">
        <v>2008</v>
      </c>
      <c r="B37">
        <v>4</v>
      </c>
      <c r="C37">
        <v>383.56</v>
      </c>
      <c r="D37">
        <v>545.29999999999995</v>
      </c>
      <c r="E37">
        <v>41.86</v>
      </c>
    </row>
    <row r="38" spans="1:5" x14ac:dyDescent="0.35">
      <c r="A38">
        <v>2009</v>
      </c>
      <c r="B38">
        <v>1</v>
      </c>
      <c r="C38">
        <v>518.36</v>
      </c>
      <c r="D38">
        <v>306.95999999999998</v>
      </c>
      <c r="E38">
        <v>58.99</v>
      </c>
    </row>
    <row r="39" spans="1:5" x14ac:dyDescent="0.35">
      <c r="A39">
        <v>2009</v>
      </c>
      <c r="B39">
        <v>2</v>
      </c>
      <c r="C39">
        <v>428.24</v>
      </c>
      <c r="D39">
        <v>945.02</v>
      </c>
      <c r="E39">
        <v>48.17</v>
      </c>
    </row>
    <row r="40" spans="1:5" x14ac:dyDescent="0.35">
      <c r="A40">
        <v>2009</v>
      </c>
      <c r="B40">
        <v>3</v>
      </c>
      <c r="C40">
        <v>423.56</v>
      </c>
      <c r="D40">
        <v>678.1</v>
      </c>
      <c r="E40">
        <v>53.12</v>
      </c>
    </row>
    <row r="41" spans="1:5" x14ac:dyDescent="0.35">
      <c r="A41">
        <v>2009</v>
      </c>
      <c r="B41">
        <v>4</v>
      </c>
      <c r="C41">
        <v>440.49</v>
      </c>
      <c r="D41">
        <v>354.56</v>
      </c>
      <c r="E41">
        <v>43.33</v>
      </c>
    </row>
    <row r="42" spans="1:5" x14ac:dyDescent="0.35">
      <c r="A42">
        <v>2010</v>
      </c>
      <c r="B42">
        <v>1</v>
      </c>
      <c r="C42">
        <v>458.01</v>
      </c>
      <c r="D42">
        <v>334.16</v>
      </c>
      <c r="E42">
        <v>49.23</v>
      </c>
    </row>
    <row r="43" spans="1:5" x14ac:dyDescent="0.35">
      <c r="A43">
        <v>2010</v>
      </c>
      <c r="B43">
        <v>2</v>
      </c>
      <c r="C43">
        <v>417.88</v>
      </c>
      <c r="D43">
        <v>727.78</v>
      </c>
      <c r="E43">
        <v>49.98</v>
      </c>
    </row>
    <row r="44" spans="1:5" x14ac:dyDescent="0.35">
      <c r="A44">
        <v>2010</v>
      </c>
      <c r="B44">
        <v>3</v>
      </c>
      <c r="C44">
        <v>548.4</v>
      </c>
      <c r="D44">
        <v>602.04</v>
      </c>
      <c r="E44">
        <v>44.85</v>
      </c>
    </row>
    <row r="45" spans="1:5" x14ac:dyDescent="0.35">
      <c r="A45">
        <v>2010</v>
      </c>
      <c r="B45">
        <v>4</v>
      </c>
      <c r="C45">
        <v>525.15</v>
      </c>
      <c r="D45">
        <v>337.06</v>
      </c>
      <c r="E45">
        <v>41.91</v>
      </c>
    </row>
    <row r="46" spans="1:5" x14ac:dyDescent="0.35">
      <c r="A46">
        <v>2011</v>
      </c>
      <c r="B46">
        <v>1</v>
      </c>
      <c r="C46">
        <v>401.1</v>
      </c>
      <c r="D46">
        <v>251.89</v>
      </c>
      <c r="E46">
        <v>53.09</v>
      </c>
    </row>
    <row r="47" spans="1:5" x14ac:dyDescent="0.35">
      <c r="A47">
        <v>2011</v>
      </c>
      <c r="B47">
        <v>2</v>
      </c>
      <c r="C47">
        <v>460.11</v>
      </c>
      <c r="D47">
        <v>701.99</v>
      </c>
      <c r="E47">
        <v>51.82</v>
      </c>
    </row>
    <row r="48" spans="1:5" x14ac:dyDescent="0.35">
      <c r="A48">
        <v>2011</v>
      </c>
      <c r="B48">
        <v>3</v>
      </c>
      <c r="C48">
        <v>505.11</v>
      </c>
      <c r="D48">
        <v>813.63</v>
      </c>
      <c r="E48">
        <v>44.68</v>
      </c>
    </row>
    <row r="49" spans="1:5" x14ac:dyDescent="0.35">
      <c r="A49">
        <v>2011</v>
      </c>
      <c r="B49">
        <v>4</v>
      </c>
      <c r="C49">
        <v>570.37</v>
      </c>
      <c r="D49">
        <v>514.54999999999995</v>
      </c>
      <c r="E49">
        <v>48.66</v>
      </c>
    </row>
    <row r="50" spans="1:5" x14ac:dyDescent="0.35">
      <c r="A50">
        <v>2012</v>
      </c>
      <c r="B50">
        <v>1</v>
      </c>
      <c r="C50">
        <v>492.63</v>
      </c>
      <c r="D50">
        <v>240.66</v>
      </c>
      <c r="E50">
        <v>51.73</v>
      </c>
    </row>
    <row r="51" spans="1:5" x14ac:dyDescent="0.35">
      <c r="A51">
        <v>2012</v>
      </c>
      <c r="B51">
        <v>2</v>
      </c>
      <c r="C51">
        <v>508.09</v>
      </c>
      <c r="D51">
        <v>759.95</v>
      </c>
      <c r="E51">
        <v>40.26</v>
      </c>
    </row>
    <row r="52" spans="1:5" x14ac:dyDescent="0.35">
      <c r="A52">
        <v>2012</v>
      </c>
      <c r="B52">
        <v>3</v>
      </c>
      <c r="C52">
        <v>538.41</v>
      </c>
      <c r="D52">
        <v>700.12</v>
      </c>
      <c r="E52">
        <v>48.29</v>
      </c>
    </row>
    <row r="53" spans="1:5" x14ac:dyDescent="0.35">
      <c r="A53">
        <v>2012</v>
      </c>
      <c r="B53">
        <v>4</v>
      </c>
      <c r="C53">
        <v>512.01</v>
      </c>
      <c r="D53">
        <v>784.82</v>
      </c>
      <c r="E53">
        <v>51.33</v>
      </c>
    </row>
    <row r="54" spans="1:5" x14ac:dyDescent="0.35">
      <c r="A54">
        <v>2013</v>
      </c>
      <c r="B54">
        <v>1</v>
      </c>
      <c r="C54">
        <v>494.41</v>
      </c>
      <c r="D54">
        <v>302.77</v>
      </c>
      <c r="E54">
        <v>46.26</v>
      </c>
    </row>
    <row r="55" spans="1:5" x14ac:dyDescent="0.35">
      <c r="A55">
        <v>2013</v>
      </c>
      <c r="B55">
        <v>2</v>
      </c>
      <c r="C55">
        <v>452.51</v>
      </c>
      <c r="D55">
        <v>623.79999999999995</v>
      </c>
      <c r="E55">
        <v>63.2</v>
      </c>
    </row>
    <row r="56" spans="1:5" x14ac:dyDescent="0.35">
      <c r="A56">
        <v>2013</v>
      </c>
      <c r="B56">
        <v>3</v>
      </c>
      <c r="C56">
        <v>627.84</v>
      </c>
      <c r="D56">
        <v>823.28</v>
      </c>
      <c r="E56">
        <v>51.85</v>
      </c>
    </row>
    <row r="57" spans="1:5" x14ac:dyDescent="0.35">
      <c r="A57">
        <v>2013</v>
      </c>
      <c r="B57">
        <v>4</v>
      </c>
      <c r="C57">
        <v>516.66</v>
      </c>
      <c r="D57">
        <v>516.97</v>
      </c>
      <c r="E57">
        <v>47.6</v>
      </c>
    </row>
    <row r="58" spans="1:5" x14ac:dyDescent="0.35">
      <c r="A58">
        <v>2014</v>
      </c>
      <c r="B58">
        <v>1</v>
      </c>
      <c r="C58">
        <v>402.42</v>
      </c>
      <c r="D58">
        <v>269.3</v>
      </c>
      <c r="E58">
        <v>50.16</v>
      </c>
    </row>
    <row r="59" spans="1:5" x14ac:dyDescent="0.35">
      <c r="A59">
        <v>2014</v>
      </c>
      <c r="B59">
        <v>2</v>
      </c>
      <c r="C59">
        <v>502.01</v>
      </c>
      <c r="D59">
        <v>646.66</v>
      </c>
      <c r="E59">
        <v>50.11</v>
      </c>
    </row>
    <row r="60" spans="1:5" x14ac:dyDescent="0.35">
      <c r="A60">
        <v>2014</v>
      </c>
      <c r="B60">
        <v>3</v>
      </c>
      <c r="C60">
        <v>513.49</v>
      </c>
      <c r="D60">
        <v>632.47</v>
      </c>
      <c r="E60">
        <v>46.59</v>
      </c>
    </row>
    <row r="61" spans="1:5" x14ac:dyDescent="0.35">
      <c r="A61">
        <v>2014</v>
      </c>
      <c r="B61">
        <v>4</v>
      </c>
      <c r="C61">
        <v>478.49</v>
      </c>
      <c r="D61">
        <v>504.99</v>
      </c>
      <c r="E61">
        <v>39.67</v>
      </c>
    </row>
    <row r="62" spans="1:5" x14ac:dyDescent="0.35">
      <c r="A62">
        <v>2015</v>
      </c>
      <c r="B62">
        <v>1</v>
      </c>
      <c r="C62">
        <v>463.62</v>
      </c>
      <c r="D62">
        <v>333.67</v>
      </c>
      <c r="E62">
        <v>47.44</v>
      </c>
    </row>
    <row r="63" spans="1:5" x14ac:dyDescent="0.35">
      <c r="A63">
        <v>2015</v>
      </c>
      <c r="B63">
        <v>2</v>
      </c>
      <c r="C63">
        <v>530.83000000000004</v>
      </c>
      <c r="D63">
        <v>675.57</v>
      </c>
      <c r="E63">
        <v>62.75</v>
      </c>
    </row>
    <row r="64" spans="1:5" x14ac:dyDescent="0.35">
      <c r="A64">
        <v>2015</v>
      </c>
      <c r="B64">
        <v>3</v>
      </c>
      <c r="C64">
        <v>557.12</v>
      </c>
      <c r="D64">
        <v>624.67999999999995</v>
      </c>
      <c r="E64">
        <v>38.520000000000003</v>
      </c>
    </row>
    <row r="65" spans="1:5" x14ac:dyDescent="0.35">
      <c r="A65">
        <v>2015</v>
      </c>
      <c r="B65">
        <v>4</v>
      </c>
      <c r="C65">
        <v>625.85</v>
      </c>
      <c r="D65">
        <v>393.81</v>
      </c>
      <c r="E65">
        <v>51.49</v>
      </c>
    </row>
    <row r="66" spans="1:5" x14ac:dyDescent="0.35">
      <c r="A66">
        <v>2016</v>
      </c>
      <c r="B66">
        <v>1</v>
      </c>
      <c r="C66">
        <v>434.96</v>
      </c>
      <c r="D66">
        <v>342.34</v>
      </c>
      <c r="E66">
        <v>47.13</v>
      </c>
    </row>
    <row r="67" spans="1:5" x14ac:dyDescent="0.35">
      <c r="A67">
        <v>2016</v>
      </c>
      <c r="B67">
        <v>2</v>
      </c>
      <c r="C67">
        <v>511.58</v>
      </c>
      <c r="D67">
        <v>885.31</v>
      </c>
      <c r="E67">
        <v>51.52</v>
      </c>
    </row>
    <row r="68" spans="1:5" x14ac:dyDescent="0.35">
      <c r="A68">
        <v>2016</v>
      </c>
      <c r="B68">
        <v>3</v>
      </c>
      <c r="C68">
        <v>564.27</v>
      </c>
      <c r="D68">
        <v>639.24</v>
      </c>
      <c r="E68">
        <v>42.05</v>
      </c>
    </row>
    <row r="69" spans="1:5" x14ac:dyDescent="0.35">
      <c r="A69">
        <v>2016</v>
      </c>
      <c r="B69">
        <v>4</v>
      </c>
      <c r="C69">
        <v>553.71</v>
      </c>
      <c r="D69">
        <v>515.82000000000005</v>
      </c>
      <c r="E69">
        <v>46.64</v>
      </c>
    </row>
    <row r="70" spans="1:5" x14ac:dyDescent="0.35">
      <c r="A70">
        <v>2017</v>
      </c>
      <c r="B70">
        <v>1</v>
      </c>
      <c r="C70">
        <v>389.21</v>
      </c>
      <c r="D70">
        <v>236.52</v>
      </c>
      <c r="E70">
        <v>47.14</v>
      </c>
    </row>
    <row r="71" spans="1:5" x14ac:dyDescent="0.35">
      <c r="A71">
        <v>2017</v>
      </c>
      <c r="B71">
        <v>2</v>
      </c>
      <c r="C71">
        <v>467.23</v>
      </c>
      <c r="D71">
        <v>496.79</v>
      </c>
      <c r="E71">
        <v>54.72</v>
      </c>
    </row>
    <row r="72" spans="1:5" x14ac:dyDescent="0.35">
      <c r="A72">
        <v>2017</v>
      </c>
      <c r="B72">
        <v>3</v>
      </c>
      <c r="C72">
        <v>523.66999999999996</v>
      </c>
      <c r="D72">
        <v>614.11</v>
      </c>
      <c r="E72">
        <v>45.62</v>
      </c>
    </row>
    <row r="73" spans="1:5" x14ac:dyDescent="0.35">
      <c r="A73">
        <v>2017</v>
      </c>
      <c r="B73">
        <v>4</v>
      </c>
      <c r="C73">
        <v>509.88</v>
      </c>
      <c r="D73">
        <v>473.57</v>
      </c>
      <c r="E73">
        <v>52.24</v>
      </c>
    </row>
    <row r="74" spans="1:5" x14ac:dyDescent="0.35">
      <c r="A74">
        <v>2018</v>
      </c>
      <c r="B74">
        <v>1</v>
      </c>
      <c r="C74">
        <v>341.36</v>
      </c>
      <c r="D74">
        <v>276.39999999999998</v>
      </c>
      <c r="E74">
        <v>36.21</v>
      </c>
    </row>
    <row r="75" spans="1:5" x14ac:dyDescent="0.35">
      <c r="A75">
        <v>2018</v>
      </c>
      <c r="B75">
        <v>2</v>
      </c>
      <c r="C75">
        <v>564.69000000000005</v>
      </c>
      <c r="D75">
        <v>508.16</v>
      </c>
      <c r="E75">
        <v>65.94</v>
      </c>
    </row>
    <row r="76" spans="1:5" x14ac:dyDescent="0.35">
      <c r="A76">
        <v>2018</v>
      </c>
      <c r="B76">
        <v>3</v>
      </c>
      <c r="C76">
        <v>562.1</v>
      </c>
      <c r="D76">
        <v>1374.18</v>
      </c>
      <c r="E76">
        <v>47.48</v>
      </c>
    </row>
    <row r="77" spans="1:5" x14ac:dyDescent="0.35">
      <c r="A77">
        <v>2018</v>
      </c>
      <c r="B77">
        <v>4</v>
      </c>
      <c r="C77">
        <v>596.55999999999995</v>
      </c>
      <c r="D77">
        <v>540.42999999999995</v>
      </c>
      <c r="E77">
        <v>52.24</v>
      </c>
    </row>
    <row r="78" spans="1:5" x14ac:dyDescent="0.35">
      <c r="A78">
        <v>2019</v>
      </c>
      <c r="B78">
        <v>1</v>
      </c>
      <c r="C78">
        <v>360.45</v>
      </c>
      <c r="D78">
        <v>178.62</v>
      </c>
      <c r="E78">
        <v>49.81</v>
      </c>
    </row>
    <row r="79" spans="1:5" x14ac:dyDescent="0.35">
      <c r="A79">
        <v>2019</v>
      </c>
      <c r="B79">
        <v>2</v>
      </c>
      <c r="C79">
        <v>526.78</v>
      </c>
      <c r="D79">
        <v>666.28</v>
      </c>
      <c r="E79">
        <v>57.36</v>
      </c>
    </row>
    <row r="80" spans="1:5" x14ac:dyDescent="0.35">
      <c r="A80">
        <v>2019</v>
      </c>
      <c r="B80">
        <v>3</v>
      </c>
      <c r="C80">
        <v>613.57000000000005</v>
      </c>
      <c r="D80">
        <v>670.83</v>
      </c>
      <c r="E80">
        <v>38.9</v>
      </c>
    </row>
    <row r="81" spans="1:5" x14ac:dyDescent="0.35">
      <c r="A81">
        <v>2019</v>
      </c>
      <c r="B81">
        <v>4</v>
      </c>
      <c r="C81">
        <v>545.22</v>
      </c>
      <c r="D81">
        <v>536.16</v>
      </c>
      <c r="E81">
        <v>48.94</v>
      </c>
    </row>
    <row r="82" spans="1:5" x14ac:dyDescent="0.35">
      <c r="A82">
        <v>2020</v>
      </c>
      <c r="B82">
        <v>1</v>
      </c>
      <c r="C82">
        <v>338.99</v>
      </c>
      <c r="D82">
        <v>216.8</v>
      </c>
      <c r="E82">
        <v>41.81</v>
      </c>
    </row>
    <row r="83" spans="1:5" x14ac:dyDescent="0.35">
      <c r="A83">
        <v>2020</v>
      </c>
      <c r="B83">
        <v>2</v>
      </c>
      <c r="C83">
        <v>544.54999999999995</v>
      </c>
      <c r="D83">
        <v>542.35</v>
      </c>
      <c r="E83">
        <v>54.16</v>
      </c>
    </row>
    <row r="84" spans="1:5" x14ac:dyDescent="0.35">
      <c r="A84">
        <v>2020</v>
      </c>
      <c r="B84">
        <v>3</v>
      </c>
      <c r="C84">
        <v>737.03</v>
      </c>
      <c r="D84">
        <v>619.49</v>
      </c>
      <c r="E84">
        <v>43.49</v>
      </c>
    </row>
    <row r="85" spans="1:5" x14ac:dyDescent="0.35">
      <c r="A85">
        <v>2020</v>
      </c>
      <c r="B85">
        <v>4</v>
      </c>
      <c r="C85">
        <v>566.16</v>
      </c>
      <c r="D85">
        <v>348.91</v>
      </c>
      <c r="E85">
        <v>53.61</v>
      </c>
    </row>
    <row r="86" spans="1:5" x14ac:dyDescent="0.35">
      <c r="A86">
        <v>2021</v>
      </c>
      <c r="B86">
        <v>1</v>
      </c>
      <c r="C86">
        <v>368.72</v>
      </c>
      <c r="D86">
        <v>214.61</v>
      </c>
      <c r="E86">
        <v>39.799999999999997</v>
      </c>
    </row>
    <row r="87" spans="1:5" x14ac:dyDescent="0.35">
      <c r="A87">
        <v>2021</v>
      </c>
      <c r="B87">
        <v>2</v>
      </c>
      <c r="C87">
        <v>715.53</v>
      </c>
      <c r="D87">
        <v>585.1</v>
      </c>
      <c r="E87">
        <v>60.75</v>
      </c>
    </row>
    <row r="88" spans="1:5" x14ac:dyDescent="0.35">
      <c r="A88">
        <v>2021</v>
      </c>
      <c r="B88">
        <v>3</v>
      </c>
      <c r="C88">
        <v>627.91</v>
      </c>
      <c r="D88">
        <v>1151.6400000000001</v>
      </c>
      <c r="E88">
        <v>38.880000000000003</v>
      </c>
    </row>
    <row r="89" spans="1:5" x14ac:dyDescent="0.35">
      <c r="A89">
        <v>2021</v>
      </c>
      <c r="B89">
        <v>4</v>
      </c>
      <c r="C89">
        <v>689.7</v>
      </c>
      <c r="D89">
        <v>439.43</v>
      </c>
      <c r="E89">
        <v>61.95</v>
      </c>
    </row>
    <row r="90" spans="1:5" x14ac:dyDescent="0.35">
      <c r="A90">
        <v>2022</v>
      </c>
      <c r="B90">
        <v>1</v>
      </c>
      <c r="C90">
        <v>415.04</v>
      </c>
      <c r="D90">
        <v>134.36000000000001</v>
      </c>
      <c r="E90">
        <v>41.99</v>
      </c>
    </row>
    <row r="91" spans="1:5" x14ac:dyDescent="0.35">
      <c r="A91">
        <v>2022</v>
      </c>
      <c r="B91">
        <v>2</v>
      </c>
      <c r="C91">
        <v>557.21</v>
      </c>
      <c r="D91">
        <v>553.16</v>
      </c>
      <c r="E91">
        <v>63.58</v>
      </c>
    </row>
    <row r="92" spans="1:5" x14ac:dyDescent="0.35">
      <c r="A92">
        <v>2022</v>
      </c>
      <c r="B92">
        <v>3</v>
      </c>
      <c r="C92">
        <v>649.16999999999996</v>
      </c>
      <c r="D92">
        <v>1078.01</v>
      </c>
      <c r="E92">
        <v>36.25</v>
      </c>
    </row>
    <row r="93" spans="1:5" x14ac:dyDescent="0.35">
      <c r="A93">
        <v>2022</v>
      </c>
      <c r="B93">
        <v>4</v>
      </c>
      <c r="C93">
        <v>576.79999999999995</v>
      </c>
      <c r="D93">
        <v>469.75</v>
      </c>
      <c r="E93">
        <v>54.42</v>
      </c>
    </row>
    <row r="94" spans="1:5" x14ac:dyDescent="0.35">
      <c r="A94">
        <v>2023</v>
      </c>
      <c r="B94">
        <v>1</v>
      </c>
      <c r="C94">
        <v>384.42</v>
      </c>
      <c r="D94">
        <v>188.64</v>
      </c>
      <c r="E94">
        <v>37.06</v>
      </c>
    </row>
    <row r="95" spans="1:5" x14ac:dyDescent="0.35">
      <c r="A95">
        <v>2023</v>
      </c>
      <c r="B95">
        <v>2</v>
      </c>
      <c r="C95">
        <v>673.71</v>
      </c>
      <c r="D95">
        <v>646.1</v>
      </c>
      <c r="E95">
        <v>63.27</v>
      </c>
    </row>
    <row r="96" spans="1:5" x14ac:dyDescent="0.35">
      <c r="A96">
        <v>2023</v>
      </c>
      <c r="B96">
        <v>3</v>
      </c>
      <c r="C96">
        <v>664.56</v>
      </c>
      <c r="D96">
        <v>784.04</v>
      </c>
      <c r="E96">
        <v>39.96</v>
      </c>
    </row>
    <row r="97" spans="1:5" x14ac:dyDescent="0.35">
      <c r="A97">
        <v>2023</v>
      </c>
      <c r="B97">
        <v>4</v>
      </c>
      <c r="C97">
        <v>635.16999999999996</v>
      </c>
      <c r="D97">
        <v>343.96</v>
      </c>
      <c r="E97">
        <v>60.59</v>
      </c>
    </row>
  </sheetData>
  <mergeCells count="1">
    <mergeCell ref="H2:I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1D8C8-1D3C-4BBA-AF6B-3B8DFA49ADB5}">
  <dimension ref="A1:C2"/>
  <sheetViews>
    <sheetView workbookViewId="0">
      <selection activeCell="E15" sqref="E15"/>
    </sheetView>
  </sheetViews>
  <sheetFormatPr defaultRowHeight="14.5" x14ac:dyDescent="0.35"/>
  <cols>
    <col min="1" max="1" width="16.08984375" bestFit="1" customWidth="1"/>
    <col min="2" max="2" width="9.36328125" bestFit="1" customWidth="1"/>
    <col min="3" max="3" width="14.7265625" bestFit="1" customWidth="1"/>
  </cols>
  <sheetData>
    <row r="1" spans="1:3" x14ac:dyDescent="0.35">
      <c r="A1" t="s">
        <v>5</v>
      </c>
      <c r="B1" t="s">
        <v>6</v>
      </c>
      <c r="C1" t="s">
        <v>7</v>
      </c>
    </row>
    <row r="2" spans="1:3" x14ac:dyDescent="0.35">
      <c r="A2">
        <v>350</v>
      </c>
      <c r="B2">
        <v>1.05</v>
      </c>
      <c r="C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Stipulation</vt:lpstr>
      <vt:lpstr>Model</vt:lpstr>
      <vt:lpstr>Sheet4</vt:lpstr>
      <vt:lpstr>GriffsCandy_Module03_Past_Deman</vt:lpstr>
      <vt:lpstr>GriffsCandy_Module03_Constraint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Griffin Lajoie</cp:lastModifiedBy>
  <dcterms:created xsi:type="dcterms:W3CDTF">2015-06-05T18:17:20Z</dcterms:created>
  <dcterms:modified xsi:type="dcterms:W3CDTF">2025-05-01T01:10:25Z</dcterms:modified>
</cp:coreProperties>
</file>