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.Tishchenko\github\Fin_project\files\"/>
    </mc:Choice>
  </mc:AlternateContent>
  <bookViews>
    <workbookView xWindow="0" yWindow="0" windowWidth="28800" windowHeight="12330" tabRatio="783"/>
  </bookViews>
  <sheets>
    <sheet name="Сделки" sheetId="4" r:id="rId1"/>
  </sheets>
  <definedNames>
    <definedName name="_xlnm._FilterDatabase" localSheetId="0" hidden="1">Сделки!$A$1:$H$1</definedName>
  </definedNames>
  <calcPr calcId="162913"/>
</workbook>
</file>

<file path=xl/calcChain.xml><?xml version="1.0" encoding="utf-8"?>
<calcChain xmlns="http://schemas.openxmlformats.org/spreadsheetml/2006/main">
  <c r="M9" i="4" l="1"/>
  <c r="M14" i="4"/>
  <c r="I18" i="4"/>
  <c r="J18" i="4" s="1"/>
  <c r="I3" i="4"/>
  <c r="J3" i="4" s="1"/>
  <c r="J2" i="4"/>
  <c r="K2" i="4" s="1"/>
  <c r="I2" i="4"/>
  <c r="K18" i="4" l="1"/>
  <c r="I19" i="4"/>
  <c r="J19" i="4" s="1"/>
  <c r="K3" i="4"/>
  <c r="I4" i="4"/>
  <c r="K19" i="4" l="1"/>
  <c r="I20" i="4"/>
  <c r="J20" i="4" s="1"/>
  <c r="J4" i="4"/>
  <c r="K20" i="4" l="1"/>
  <c r="I21" i="4"/>
  <c r="J21" i="4" s="1"/>
  <c r="K4" i="4"/>
  <c r="I5" i="4"/>
  <c r="I22" i="4" l="1"/>
  <c r="J22" i="4" s="1"/>
  <c r="K21" i="4"/>
  <c r="J5" i="4"/>
  <c r="K22" i="4" l="1"/>
  <c r="I23" i="4"/>
  <c r="J23" i="4" s="1"/>
  <c r="I6" i="4"/>
  <c r="K5" i="4"/>
  <c r="K23" i="4" l="1"/>
  <c r="I24" i="4"/>
  <c r="J24" i="4" s="1"/>
  <c r="J6" i="4"/>
  <c r="K24" i="4" l="1"/>
  <c r="I25" i="4"/>
  <c r="J25" i="4" s="1"/>
  <c r="K6" i="4"/>
  <c r="I7" i="4"/>
  <c r="I26" i="4" l="1"/>
  <c r="J26" i="4" s="1"/>
  <c r="K25" i="4"/>
  <c r="J7" i="4"/>
  <c r="K26" i="4" l="1"/>
  <c r="I27" i="4"/>
  <c r="J27" i="4" s="1"/>
  <c r="K7" i="4"/>
  <c r="I8" i="4"/>
  <c r="K27" i="4" l="1"/>
  <c r="I28" i="4"/>
  <c r="J28" i="4" s="1"/>
  <c r="J8" i="4"/>
  <c r="K28" i="4" l="1"/>
  <c r="I29" i="4"/>
  <c r="J29" i="4" s="1"/>
  <c r="I9" i="4"/>
  <c r="J9" i="4" s="1"/>
  <c r="K8" i="4"/>
  <c r="I30" i="4" l="1"/>
  <c r="J30" i="4" s="1"/>
  <c r="K29" i="4"/>
  <c r="K9" i="4"/>
  <c r="I10" i="4"/>
  <c r="J10" i="4" s="1"/>
  <c r="K30" i="4" l="1"/>
  <c r="I31" i="4"/>
  <c r="J31" i="4" s="1"/>
  <c r="I11" i="4"/>
  <c r="J11" i="4" s="1"/>
  <c r="K10" i="4"/>
  <c r="K31" i="4" l="1"/>
  <c r="I32" i="4"/>
  <c r="J32" i="4" s="1"/>
  <c r="K11" i="4"/>
  <c r="I12" i="4"/>
  <c r="J12" i="4" s="1"/>
  <c r="K32" i="4" l="1"/>
  <c r="I33" i="4"/>
  <c r="J33" i="4" s="1"/>
  <c r="K12" i="4"/>
  <c r="I13" i="4"/>
  <c r="J13" i="4" s="1"/>
  <c r="I34" i="4" l="1"/>
  <c r="J34" i="4" s="1"/>
  <c r="K33" i="4"/>
  <c r="I14" i="4"/>
  <c r="J14" i="4" s="1"/>
  <c r="K13" i="4"/>
  <c r="K34" i="4" l="1"/>
  <c r="I35" i="4"/>
  <c r="J35" i="4" s="1"/>
  <c r="K14" i="4"/>
  <c r="I15" i="4"/>
  <c r="J15" i="4" s="1"/>
  <c r="K35" i="4" l="1"/>
  <c r="I36" i="4"/>
  <c r="J36" i="4" s="1"/>
  <c r="K15" i="4"/>
  <c r="I16" i="4"/>
  <c r="J16" i="4" s="1"/>
  <c r="K36" i="4" l="1"/>
  <c r="I37" i="4"/>
  <c r="J37" i="4" s="1"/>
  <c r="I17" i="4"/>
  <c r="K16" i="4"/>
  <c r="I38" i="4" l="1"/>
  <c r="J38" i="4" s="1"/>
  <c r="K37" i="4"/>
  <c r="J17" i="4"/>
  <c r="K17" i="4" s="1"/>
  <c r="K38" i="4" l="1"/>
  <c r="I39" i="4"/>
  <c r="J39" i="4" l="1"/>
  <c r="K39" i="4" l="1"/>
  <c r="I40" i="4"/>
  <c r="J40" i="4" l="1"/>
  <c r="K40" i="4" l="1"/>
  <c r="I41" i="4"/>
  <c r="J41" i="4" l="1"/>
  <c r="I42" i="4" l="1"/>
  <c r="K41" i="4"/>
  <c r="J42" i="4" l="1"/>
  <c r="K42" i="4" l="1"/>
  <c r="I43" i="4"/>
  <c r="J43" i="4" l="1"/>
  <c r="K43" i="4" l="1"/>
  <c r="I44" i="4"/>
  <c r="J44" i="4" s="1"/>
  <c r="K44" i="4" l="1"/>
  <c r="I45" i="4"/>
  <c r="J45" i="4" s="1"/>
  <c r="I46" i="4" l="1"/>
  <c r="J46" i="4" s="1"/>
  <c r="K45" i="4"/>
  <c r="K46" i="4" l="1"/>
  <c r="I47" i="4"/>
  <c r="J47" i="4" s="1"/>
  <c r="K47" i="4" l="1"/>
  <c r="I48" i="4"/>
  <c r="J48" i="4" s="1"/>
  <c r="K48" i="4" l="1"/>
  <c r="I49" i="4"/>
  <c r="J49" i="4" s="1"/>
  <c r="I50" i="4" l="1"/>
  <c r="J50" i="4" s="1"/>
  <c r="K49" i="4"/>
  <c r="K50" i="4" l="1"/>
  <c r="I51" i="4"/>
  <c r="J51" i="4" s="1"/>
  <c r="K51" i="4" l="1"/>
  <c r="I52" i="4"/>
  <c r="J52" i="4" s="1"/>
  <c r="K52" i="4" l="1"/>
  <c r="I53" i="4"/>
  <c r="J53" i="4" s="1"/>
  <c r="I54" i="4" l="1"/>
  <c r="J54" i="4" s="1"/>
  <c r="K53" i="4"/>
  <c r="K54" i="4" l="1"/>
  <c r="I55" i="4"/>
  <c r="J55" i="4" s="1"/>
  <c r="K55" i="4" l="1"/>
  <c r="I56" i="4"/>
  <c r="J56" i="4" s="1"/>
  <c r="K56" i="4" l="1"/>
  <c r="I57" i="4"/>
  <c r="J57" i="4" s="1"/>
  <c r="I58" i="4" l="1"/>
  <c r="J58" i="4" s="1"/>
  <c r="K57" i="4"/>
  <c r="K58" i="4" l="1"/>
  <c r="I59" i="4"/>
  <c r="J59" i="4" s="1"/>
  <c r="K59" i="4" l="1"/>
  <c r="I60" i="4"/>
  <c r="J60" i="4" s="1"/>
  <c r="K60" i="4" l="1"/>
  <c r="I61" i="4"/>
  <c r="J61" i="4" s="1"/>
  <c r="I62" i="4" l="1"/>
  <c r="J62" i="4" s="1"/>
  <c r="K61" i="4"/>
  <c r="K62" i="4" l="1"/>
  <c r="I63" i="4"/>
  <c r="J63" i="4" s="1"/>
  <c r="K63" i="4" l="1"/>
  <c r="I64" i="4"/>
  <c r="J64" i="4" s="1"/>
  <c r="K64" i="4" l="1"/>
  <c r="I65" i="4"/>
  <c r="J65" i="4" s="1"/>
  <c r="I66" i="4" l="1"/>
  <c r="J66" i="4" s="1"/>
  <c r="K65" i="4"/>
  <c r="K66" i="4" l="1"/>
  <c r="I67" i="4"/>
  <c r="J67" i="4" s="1"/>
  <c r="K67" i="4" l="1"/>
  <c r="I68" i="4"/>
  <c r="J68" i="4" s="1"/>
  <c r="K68" i="4" l="1"/>
  <c r="I69" i="4"/>
  <c r="J69" i="4" s="1"/>
  <c r="I70" i="4" l="1"/>
  <c r="J70" i="4" s="1"/>
  <c r="K69" i="4"/>
  <c r="K70" i="4" l="1"/>
  <c r="I71" i="4"/>
  <c r="J71" i="4" s="1"/>
  <c r="K71" i="4" l="1"/>
  <c r="I72" i="4"/>
  <c r="J72" i="4" s="1"/>
  <c r="K72" i="4" l="1"/>
  <c r="I73" i="4"/>
  <c r="J73" i="4" s="1"/>
  <c r="I74" i="4" l="1"/>
  <c r="J74" i="4" s="1"/>
  <c r="K73" i="4"/>
  <c r="K74" i="4" l="1"/>
  <c r="I75" i="4"/>
  <c r="J75" i="4" s="1"/>
  <c r="K75" i="4" l="1"/>
  <c r="I76" i="4"/>
  <c r="J76" i="4" s="1"/>
  <c r="K76" i="4" l="1"/>
  <c r="I77" i="4"/>
  <c r="J77" i="4" s="1"/>
  <c r="I78" i="4" l="1"/>
  <c r="J78" i="4" s="1"/>
  <c r="K77" i="4"/>
  <c r="K78" i="4" l="1"/>
  <c r="I79" i="4"/>
  <c r="J79" i="4" s="1"/>
  <c r="K79" i="4" l="1"/>
  <c r="I80" i="4"/>
  <c r="J80" i="4" s="1"/>
  <c r="K80" i="4" l="1"/>
  <c r="I81" i="4"/>
  <c r="J81" i="4" s="1"/>
  <c r="I82" i="4" l="1"/>
  <c r="J82" i="4" s="1"/>
  <c r="K81" i="4"/>
  <c r="K82" i="4" l="1"/>
  <c r="I83" i="4"/>
  <c r="J83" i="4" s="1"/>
  <c r="K83" i="4" l="1"/>
  <c r="I84" i="4"/>
  <c r="J84" i="4" s="1"/>
  <c r="K84" i="4" l="1"/>
  <c r="I85" i="4"/>
  <c r="J85" i="4" s="1"/>
  <c r="I86" i="4" l="1"/>
  <c r="J86" i="4" s="1"/>
  <c r="K85" i="4"/>
  <c r="K86" i="4" l="1"/>
  <c r="I87" i="4"/>
  <c r="J87" i="4" s="1"/>
  <c r="K87" i="4" l="1"/>
  <c r="I88" i="4"/>
  <c r="J88" i="4" s="1"/>
  <c r="K88" i="4" l="1"/>
  <c r="I89" i="4"/>
  <c r="J89" i="4" s="1"/>
  <c r="I90" i="4" l="1"/>
  <c r="J90" i="4" s="1"/>
  <c r="K89" i="4"/>
  <c r="K90" i="4" l="1"/>
  <c r="I91" i="4"/>
  <c r="J91" i="4" s="1"/>
  <c r="K91" i="4" l="1"/>
  <c r="I92" i="4"/>
  <c r="J92" i="4" s="1"/>
  <c r="K92" i="4" l="1"/>
  <c r="I93" i="4"/>
  <c r="J93" i="4" s="1"/>
  <c r="I94" i="4" l="1"/>
  <c r="J94" i="4" s="1"/>
  <c r="K93" i="4"/>
  <c r="K94" i="4" l="1"/>
  <c r="I95" i="4"/>
  <c r="J95" i="4" s="1"/>
  <c r="K95" i="4" l="1"/>
  <c r="I96" i="4"/>
  <c r="J96" i="4" s="1"/>
  <c r="K96" i="4" l="1"/>
  <c r="I97" i="4"/>
  <c r="J97" i="4" s="1"/>
  <c r="I98" i="4" l="1"/>
  <c r="J98" i="4" s="1"/>
  <c r="K97" i="4"/>
  <c r="K98" i="4" l="1"/>
  <c r="I99" i="4"/>
  <c r="J99" i="4" s="1"/>
  <c r="K99" i="4" l="1"/>
  <c r="I100" i="4"/>
  <c r="J100" i="4" s="1"/>
  <c r="K100" i="4" l="1"/>
  <c r="I101" i="4"/>
  <c r="J101" i="4" s="1"/>
  <c r="I102" i="4" l="1"/>
  <c r="J102" i="4" s="1"/>
  <c r="K101" i="4"/>
  <c r="K102" i="4" l="1"/>
  <c r="I103" i="4"/>
  <c r="J103" i="4" s="1"/>
  <c r="K103" i="4" l="1"/>
  <c r="I104" i="4"/>
  <c r="J104" i="4" s="1"/>
  <c r="K104" i="4" l="1"/>
  <c r="I105" i="4"/>
  <c r="J105" i="4" s="1"/>
  <c r="I106" i="4" l="1"/>
  <c r="K105" i="4"/>
  <c r="J106" i="4" l="1"/>
  <c r="K106" i="4" s="1"/>
  <c r="M15" i="4" s="1"/>
  <c r="N3" i="4"/>
  <c r="M8" i="4" s="1"/>
  <c r="N4" i="4"/>
  <c r="M4" i="4"/>
  <c r="N5" i="4"/>
  <c r="M3" i="4"/>
  <c r="M7" i="4" s="1"/>
  <c r="M2" i="4"/>
  <c r="M17" i="4" s="1"/>
  <c r="M16" i="4" s="1"/>
  <c r="M5" i="4"/>
  <c r="M10" i="4" s="1"/>
  <c r="M11" i="4" l="1"/>
  <c r="M12" i="4"/>
  <c r="M13" i="4" l="1"/>
</calcChain>
</file>

<file path=xl/sharedStrings.xml><?xml version="1.0" encoding="utf-8"?>
<sst xmlns="http://schemas.openxmlformats.org/spreadsheetml/2006/main" count="151" uniqueCount="46">
  <si>
    <t>net_profit</t>
  </si>
  <si>
    <t>profit_chance</t>
  </si>
  <si>
    <t>type</t>
  </si>
  <si>
    <t>open_date</t>
  </si>
  <si>
    <t>close_date</t>
  </si>
  <si>
    <t>open_price</t>
  </si>
  <si>
    <t>close_price</t>
  </si>
  <si>
    <t>duration</t>
  </si>
  <si>
    <t>duration_sec</t>
  </si>
  <si>
    <t>income</t>
  </si>
  <si>
    <t>buy</t>
  </si>
  <si>
    <t>sell</t>
  </si>
  <si>
    <t>equity</t>
  </si>
  <si>
    <t>drop_down</t>
  </si>
  <si>
    <t>&gt;0</t>
  </si>
  <si>
    <t>&lt;0</t>
  </si>
  <si>
    <t>reinv_bet (1/0)</t>
  </si>
  <si>
    <t>1 - прибыль реинвестируется; 0 - размер ставки постоянный</t>
  </si>
  <si>
    <t>bett(every/first)</t>
  </si>
  <si>
    <t>Размер ставки</t>
  </si>
  <si>
    <t>сумма</t>
  </si>
  <si>
    <t>bet_increase_x</t>
  </si>
  <si>
    <t>Во сколько раз увеличть размер ставки (Маржинальная торговля)</t>
  </si>
  <si>
    <t>кол-во</t>
  </si>
  <si>
    <t>Значения в желтых ячейках можно менять</t>
  </si>
  <si>
    <t>ср сумма</t>
  </si>
  <si>
    <t>average_win</t>
  </si>
  <si>
    <t>Среднее положительных сделок</t>
  </si>
  <si>
    <t>average_loss</t>
  </si>
  <si>
    <t>Среднее отрицательных сделок</t>
  </si>
  <si>
    <t>Отношение кол-ва прибыльных сделок к убыточным</t>
  </si>
  <si>
    <t>profit_factor (&gt;2)</t>
  </si>
  <si>
    <t>Профит-фактор</t>
  </si>
  <si>
    <t>profit_prob</t>
  </si>
  <si>
    <t>Вероятность наступления прибыльной сделки</t>
  </si>
  <si>
    <t>loss_prob</t>
  </si>
  <si>
    <t>Вероятность наступления отрицательной сделки</t>
  </si>
  <si>
    <t>math_exp (&gt;0)</t>
  </si>
  <si>
    <t>Математическое ожидание</t>
  </si>
  <si>
    <t>math_exp_by_ob (&gt;3)</t>
  </si>
  <si>
    <t>Математическое ожидание 2</t>
  </si>
  <si>
    <t>max dd (&lt;0,25)</t>
  </si>
  <si>
    <t>Максимальная просадка</t>
  </si>
  <si>
    <t>recovery_factor (&gt;0,15)</t>
  </si>
  <si>
    <t>Фактор восстановления</t>
  </si>
  <si>
    <t>Чистая прибыль (в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</si>
</sst>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yyyy\-mm\-dd\ h:mm:ss"/>
    <numFmt numFmtId="165" formatCode="[hh]:mm:ss"/>
    <numFmt numFmtId="166" formatCode="_-* #,##0.00000\ _₽_-;\-* #,##0.000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43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2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0" fillId="2" borderId="0" xfId="1" applyFont="1" applyFill="1" applyAlignment="1">
      <alignment horizontal="center" vertical="center"/>
    </xf>
    <xf numFmtId="0" fontId="3" fillId="0" borderId="0" xfId="0" applyFont="1"/>
    <xf numFmtId="43" fontId="0" fillId="0" borderId="0" xfId="1" applyNumberFormat="1" applyFont="1" applyBorder="1" applyAlignment="1">
      <alignment horizontal="center"/>
    </xf>
    <xf numFmtId="43" fontId="0" fillId="0" borderId="0" xfId="1" applyFont="1"/>
    <xf numFmtId="166" fontId="0" fillId="0" borderId="0" xfId="1" applyNumberFormat="1" applyFont="1"/>
    <xf numFmtId="0" fontId="3" fillId="0" borderId="0" xfId="0" quotePrefix="1" applyFont="1"/>
    <xf numFmtId="43" fontId="0" fillId="0" borderId="1" xfId="1" applyFont="1" applyBorder="1" applyAlignment="1">
      <alignment horizontal="center"/>
    </xf>
    <xf numFmtId="43" fontId="0" fillId="2" borderId="0" xfId="1" applyFont="1" applyFill="1"/>
    <xf numFmtId="0" fontId="0" fillId="0" borderId="1" xfId="0" applyBorder="1" applyAlignment="1">
      <alignment horizontal="center"/>
    </xf>
    <xf numFmtId="0" fontId="2" fillId="0" borderId="0" xfId="0" applyFont="1" applyFill="1"/>
    <xf numFmtId="43" fontId="0" fillId="0" borderId="0" xfId="0" applyNumberFormat="1"/>
    <xf numFmtId="43" fontId="0" fillId="0" borderId="1" xfId="1" applyNumberFormat="1" applyFont="1" applyBorder="1"/>
    <xf numFmtId="0" fontId="3" fillId="0" borderId="0" xfId="0" applyFont="1" applyFill="1" applyBorder="1"/>
    <xf numFmtId="43" fontId="0" fillId="0" borderId="1" xfId="1" applyFont="1" applyBorder="1"/>
    <xf numFmtId="0" fontId="2" fillId="0" borderId="1" xfId="0" applyFont="1" applyFill="1" applyBorder="1"/>
    <xf numFmtId="43" fontId="0" fillId="0" borderId="1" xfId="0" applyNumberFormat="1" applyBorder="1"/>
    <xf numFmtId="0" fontId="2" fillId="0" borderId="4" xfId="0" applyFont="1" applyFill="1" applyBorder="1"/>
    <xf numFmtId="0" fontId="2" fillId="0" borderId="5" xfId="0" applyFont="1" applyFill="1" applyBorder="1"/>
    <xf numFmtId="43" fontId="0" fillId="0" borderId="2" xfId="0" applyNumberForma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9" fontId="0" fillId="0" borderId="6" xfId="2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selection activeCell="M17" sqref="M17"/>
    </sheetView>
  </sheetViews>
  <sheetFormatPr defaultRowHeight="15" x14ac:dyDescent="0.25"/>
  <cols>
    <col min="1" max="1" width="7.28515625" bestFit="1" customWidth="1"/>
    <col min="2" max="3" width="18.28515625" bestFit="1" customWidth="1"/>
    <col min="4" max="5" width="13.28515625" bestFit="1" customWidth="1"/>
    <col min="6" max="6" width="10.85546875" bestFit="1" customWidth="1"/>
    <col min="7" max="7" width="14.7109375" bestFit="1" customWidth="1"/>
    <col min="8" max="8" width="11.7109375" bestFit="1" customWidth="1"/>
    <col min="9" max="9" width="9" bestFit="1" customWidth="1"/>
    <col min="10" max="10" width="9.5703125" bestFit="1" customWidth="1"/>
    <col min="11" max="11" width="13.140625" bestFit="1" customWidth="1"/>
    <col min="12" max="12" width="22.140625" bestFit="1" customWidth="1"/>
    <col min="13" max="14" width="11.42578125" customWidth="1"/>
    <col min="15" max="15" width="15.7109375" bestFit="1" customWidth="1"/>
    <col min="16" max="16" width="10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3" t="s">
        <v>9</v>
      </c>
      <c r="J1" s="4" t="s">
        <v>12</v>
      </c>
      <c r="K1" s="5" t="s">
        <v>13</v>
      </c>
      <c r="L1" s="6"/>
      <c r="M1" s="7" t="s">
        <v>14</v>
      </c>
      <c r="N1" s="7" t="s">
        <v>15</v>
      </c>
      <c r="O1" t="s">
        <v>16</v>
      </c>
      <c r="P1" s="8">
        <v>1</v>
      </c>
      <c r="Q1" s="9" t="s">
        <v>17</v>
      </c>
    </row>
    <row r="2" spans="1:17" x14ac:dyDescent="0.25">
      <c r="A2" t="s">
        <v>10</v>
      </c>
      <c r="B2" s="1">
        <v>43840.333333333343</v>
      </c>
      <c r="C2" s="1">
        <v>43845.541666666657</v>
      </c>
      <c r="D2">
        <v>113.8</v>
      </c>
      <c r="E2">
        <v>112.64</v>
      </c>
      <c r="F2" s="2">
        <v>5.208333333333333</v>
      </c>
      <c r="G2">
        <v>450000</v>
      </c>
      <c r="H2">
        <v>-1.0193320000000001E-2</v>
      </c>
      <c r="I2" s="10">
        <f>IF(P$1,H2*P2*P$3,H2*P$3)</f>
        <v>-1.0193320000000001</v>
      </c>
      <c r="J2" s="11">
        <f>P2</f>
        <v>100</v>
      </c>
      <c r="K2" s="12">
        <f>IF(MAX(J$1:J2)=J2,0,1-J2/MAX(J$1:J2))</f>
        <v>0</v>
      </c>
      <c r="L2" s="6" t="s">
        <v>0</v>
      </c>
      <c r="M2" s="26">
        <f>SUM(I:I)</f>
        <v>455.81188409919429</v>
      </c>
      <c r="N2" s="27"/>
      <c r="O2" t="s">
        <v>18</v>
      </c>
      <c r="P2" s="8">
        <v>100</v>
      </c>
      <c r="Q2" s="13" t="s">
        <v>19</v>
      </c>
    </row>
    <row r="3" spans="1:17" x14ac:dyDescent="0.25">
      <c r="A3" t="s">
        <v>11</v>
      </c>
      <c r="B3" s="1">
        <v>43846.541666666657</v>
      </c>
      <c r="C3" s="1">
        <v>43859.291666666657</v>
      </c>
      <c r="D3">
        <v>116.04</v>
      </c>
      <c r="E3">
        <v>109</v>
      </c>
      <c r="F3" s="2">
        <v>12.75</v>
      </c>
      <c r="G3">
        <v>1101600</v>
      </c>
      <c r="H3">
        <v>6.4587160000000005E-2</v>
      </c>
      <c r="I3" s="10">
        <f t="shared" ref="I3:I17" si="0">IF(P$1,H3*J2*P$3,H3*P$2*P$3)</f>
        <v>6.4587160000000008</v>
      </c>
      <c r="J3" s="11">
        <f>I3+J2</f>
        <v>106.458716</v>
      </c>
      <c r="K3" s="12">
        <f>IF(MAX(J$1:J3)=J3,0,1-J3/MAX(J$1:J3))</f>
        <v>0</v>
      </c>
      <c r="L3" s="6" t="s">
        <v>20</v>
      </c>
      <c r="M3" s="14">
        <f>SUMIF(I:I,M1)</f>
        <v>722.5893580963226</v>
      </c>
      <c r="N3" s="14">
        <f>SUMIF(I:I,N1)</f>
        <v>-266.77747399712825</v>
      </c>
      <c r="O3" t="s">
        <v>21</v>
      </c>
      <c r="P3" s="15">
        <v>1</v>
      </c>
      <c r="Q3" s="9" t="s">
        <v>22</v>
      </c>
    </row>
    <row r="4" spans="1:17" x14ac:dyDescent="0.25">
      <c r="A4" t="s">
        <v>10</v>
      </c>
      <c r="B4" s="1">
        <v>43861.5</v>
      </c>
      <c r="C4" s="1">
        <v>43879.375</v>
      </c>
      <c r="D4">
        <v>106.12</v>
      </c>
      <c r="E4">
        <v>111.3</v>
      </c>
      <c r="F4" s="2">
        <v>17.875</v>
      </c>
      <c r="G4">
        <v>1544400</v>
      </c>
      <c r="H4">
        <v>4.8812660000000001E-2</v>
      </c>
      <c r="I4" s="10">
        <f t="shared" si="0"/>
        <v>5.1965331081445596</v>
      </c>
      <c r="J4" s="11">
        <f t="shared" ref="J4:J17" si="1">I4+J3</f>
        <v>111.65524910814456</v>
      </c>
      <c r="K4" s="12">
        <f>IF(MAX(J$1:J4)=J4,0,1-J4/MAX(J$1:J4))</f>
        <v>0</v>
      </c>
      <c r="L4" s="6" t="s">
        <v>23</v>
      </c>
      <c r="M4" s="16">
        <f>COUNTIF(I:I,M1)</f>
        <v>55</v>
      </c>
      <c r="N4" s="16">
        <f>COUNTIF(I:I,N1)</f>
        <v>50</v>
      </c>
      <c r="P4" s="17" t="s">
        <v>24</v>
      </c>
    </row>
    <row r="5" spans="1:17" x14ac:dyDescent="0.25">
      <c r="A5" t="s">
        <v>11</v>
      </c>
      <c r="B5" s="1">
        <v>43889.583333333343</v>
      </c>
      <c r="C5" s="1">
        <v>43892.291666666657</v>
      </c>
      <c r="D5">
        <v>97.84</v>
      </c>
      <c r="E5">
        <v>99.8</v>
      </c>
      <c r="F5" s="2">
        <v>2.708333333333333</v>
      </c>
      <c r="G5">
        <v>234000</v>
      </c>
      <c r="H5">
        <v>-1.9639279999999999E-2</v>
      </c>
      <c r="I5" s="10">
        <f t="shared" si="0"/>
        <v>-2.192828700704601</v>
      </c>
      <c r="J5" s="11">
        <f t="shared" si="1"/>
        <v>109.46242040743996</v>
      </c>
      <c r="K5" s="12">
        <f>IF(MAX(J$1:J5)=J5,0,1-J5/MAX(J$1:J5))</f>
        <v>1.9639279999999926E-2</v>
      </c>
      <c r="L5" s="6" t="s">
        <v>25</v>
      </c>
      <c r="M5" s="14">
        <f>AVERAGEIF(I:I,M1)</f>
        <v>13.137988329024047</v>
      </c>
      <c r="N5" s="14">
        <f>AVERAGEIF(I:I,N1)</f>
        <v>-5.3355494799425651</v>
      </c>
    </row>
    <row r="6" spans="1:17" x14ac:dyDescent="0.25">
      <c r="A6" t="s">
        <v>10</v>
      </c>
      <c r="B6" s="1">
        <v>43892.5</v>
      </c>
      <c r="C6" s="1">
        <v>43895.625</v>
      </c>
      <c r="D6">
        <v>96.92</v>
      </c>
      <c r="E6">
        <v>96.26</v>
      </c>
      <c r="F6" s="2">
        <v>3.125</v>
      </c>
      <c r="G6">
        <v>270000</v>
      </c>
      <c r="H6">
        <v>-6.8097399999999999E-3</v>
      </c>
      <c r="I6" s="10">
        <f t="shared" si="0"/>
        <v>-0.74541062274536019</v>
      </c>
      <c r="J6" s="11">
        <f t="shared" si="1"/>
        <v>108.71700978469461</v>
      </c>
      <c r="K6" s="12">
        <f>IF(MAX(J$1:J6)=J6,0,1-J6/MAX(J$1:J6))</f>
        <v>2.6315281609412655E-2</v>
      </c>
      <c r="N6" s="18"/>
    </row>
    <row r="7" spans="1:17" x14ac:dyDescent="0.25">
      <c r="A7" t="s">
        <v>11</v>
      </c>
      <c r="B7" s="1">
        <v>43900.583333333343</v>
      </c>
      <c r="C7" s="1">
        <v>43901.333333333343</v>
      </c>
      <c r="D7">
        <v>91.66</v>
      </c>
      <c r="E7">
        <v>92.38</v>
      </c>
      <c r="F7" s="2">
        <v>0.75</v>
      </c>
      <c r="G7">
        <v>64800</v>
      </c>
      <c r="H7">
        <v>-7.7938900000000004E-3</v>
      </c>
      <c r="I7" s="10">
        <f t="shared" si="0"/>
        <v>-0.84732841539083348</v>
      </c>
      <c r="J7" s="11">
        <f t="shared" si="1"/>
        <v>107.86968136930378</v>
      </c>
      <c r="K7" s="12">
        <f>IF(MAX(J$1:J7)=J7,0,1-J7/MAX(J$1:J7))</f>
        <v>3.3904073199229945E-2</v>
      </c>
      <c r="L7" s="6" t="s">
        <v>26</v>
      </c>
      <c r="M7" s="19">
        <f>M3/M4</f>
        <v>13.137988329024047</v>
      </c>
      <c r="N7" s="9" t="s">
        <v>27</v>
      </c>
    </row>
    <row r="8" spans="1:17" x14ac:dyDescent="0.25">
      <c r="A8" t="s">
        <v>10</v>
      </c>
      <c r="B8" s="1">
        <v>43901.541666666657</v>
      </c>
      <c r="C8" s="1">
        <v>43902.291666666657</v>
      </c>
      <c r="D8">
        <v>91.76</v>
      </c>
      <c r="E8">
        <v>87.62</v>
      </c>
      <c r="F8" s="2">
        <v>0.75</v>
      </c>
      <c r="G8">
        <v>64800</v>
      </c>
      <c r="H8">
        <v>-4.5117699999999997E-2</v>
      </c>
      <c r="I8" s="10">
        <f t="shared" si="0"/>
        <v>-4.8668319231158366</v>
      </c>
      <c r="J8" s="11">
        <f t="shared" si="1"/>
        <v>103.00284944618794</v>
      </c>
      <c r="K8" s="12">
        <f>IF(MAX(J$1:J8)=J8,0,1-J8/MAX(J$1:J8))</f>
        <v>7.7492099395849001E-2</v>
      </c>
      <c r="L8" s="6" t="s">
        <v>28</v>
      </c>
      <c r="M8" s="19">
        <f>N3/N4</f>
        <v>-5.3355494799425651</v>
      </c>
      <c r="N8" s="9" t="s">
        <v>29</v>
      </c>
    </row>
    <row r="9" spans="1:17" x14ac:dyDescent="0.25">
      <c r="A9" t="s">
        <v>11</v>
      </c>
      <c r="B9" s="1">
        <v>43902.5</v>
      </c>
      <c r="C9" s="1">
        <v>43903.291666666657</v>
      </c>
      <c r="D9">
        <v>86.5</v>
      </c>
      <c r="E9">
        <v>86.06</v>
      </c>
      <c r="F9" s="2">
        <v>0.79166666666666663</v>
      </c>
      <c r="G9">
        <v>68400</v>
      </c>
      <c r="H9">
        <v>5.1127100000000003E-3</v>
      </c>
      <c r="I9" s="10">
        <f t="shared" si="0"/>
        <v>0.52662369839201961</v>
      </c>
      <c r="J9" s="11">
        <f t="shared" si="1"/>
        <v>103.52947314457995</v>
      </c>
      <c r="K9" s="12">
        <f>IF(MAX(J$1:J9)=J9,0,1-J9/MAX(J$1:J9))</f>
        <v>7.2775584027351181E-2</v>
      </c>
      <c r="L9" s="6" t="s">
        <v>1</v>
      </c>
      <c r="M9" s="19">
        <f>M4/N4</f>
        <v>1.1000000000000001</v>
      </c>
      <c r="N9" s="9" t="s">
        <v>30</v>
      </c>
    </row>
    <row r="10" spans="1:17" x14ac:dyDescent="0.25">
      <c r="A10" t="s">
        <v>10</v>
      </c>
      <c r="B10" s="1">
        <v>43903.583333333343</v>
      </c>
      <c r="C10" s="1">
        <v>43906.291666666657</v>
      </c>
      <c r="D10">
        <v>89.3</v>
      </c>
      <c r="E10">
        <v>87.12</v>
      </c>
      <c r="F10" s="2">
        <v>2.708333333333333</v>
      </c>
      <c r="G10">
        <v>234000</v>
      </c>
      <c r="H10">
        <v>-2.4412090000000001E-2</v>
      </c>
      <c r="I10" s="10">
        <f t="shared" si="0"/>
        <v>-2.527370816058069</v>
      </c>
      <c r="J10" s="11">
        <f t="shared" si="1"/>
        <v>101.00210232852189</v>
      </c>
      <c r="K10" s="12">
        <f>IF(MAX(J$1:J10)=J10,0,1-J10/MAX(J$1:J10))</f>
        <v>9.5411069920272928E-2</v>
      </c>
      <c r="L10" s="6" t="s">
        <v>31</v>
      </c>
      <c r="M10" s="19">
        <f>M5/N5*-1</f>
        <v>2.4623496377294343</v>
      </c>
      <c r="N10" s="9" t="s">
        <v>32</v>
      </c>
    </row>
    <row r="11" spans="1:17" x14ac:dyDescent="0.25">
      <c r="A11" t="s">
        <v>11</v>
      </c>
      <c r="B11" s="1">
        <v>43907.333333333343</v>
      </c>
      <c r="C11" s="1">
        <v>43908.541666666657</v>
      </c>
      <c r="D11">
        <v>87.34</v>
      </c>
      <c r="E11">
        <v>88</v>
      </c>
      <c r="F11" s="2">
        <v>1.208333333333333</v>
      </c>
      <c r="G11">
        <v>104400</v>
      </c>
      <c r="H11">
        <v>-7.4999999999999997E-3</v>
      </c>
      <c r="I11" s="10">
        <f t="shared" si="0"/>
        <v>-0.75751576746391414</v>
      </c>
      <c r="J11" s="11">
        <f t="shared" si="1"/>
        <v>100.24458656105797</v>
      </c>
      <c r="K11" s="12">
        <f>IF(MAX(J$1:J11)=J11,0,1-J11/MAX(J$1:J11))</f>
        <v>0.10219548689587088</v>
      </c>
      <c r="L11" s="6" t="s">
        <v>33</v>
      </c>
      <c r="M11" s="19">
        <f>M4/(M4+N4)</f>
        <v>0.52380952380952384</v>
      </c>
      <c r="N11" s="20" t="s">
        <v>34</v>
      </c>
    </row>
    <row r="12" spans="1:17" x14ac:dyDescent="0.25">
      <c r="A12" t="s">
        <v>10</v>
      </c>
      <c r="B12" s="1">
        <v>43909.5</v>
      </c>
      <c r="C12" s="1">
        <v>43910.333333333343</v>
      </c>
      <c r="D12">
        <v>88.8</v>
      </c>
      <c r="E12">
        <v>85.94</v>
      </c>
      <c r="F12" s="2">
        <v>0.83333333333333337</v>
      </c>
      <c r="G12">
        <v>72000</v>
      </c>
      <c r="H12">
        <v>-3.220721E-2</v>
      </c>
      <c r="I12" s="10">
        <f t="shared" si="0"/>
        <v>-3.2285984507351717</v>
      </c>
      <c r="J12" s="11">
        <f t="shared" si="1"/>
        <v>97.015988110322795</v>
      </c>
      <c r="K12" s="12">
        <f>IF(MAX(J$1:J12)=J12,0,1-J12/MAX(J$1:J12))</f>
        <v>0.13111126538836337</v>
      </c>
      <c r="L12" s="6" t="s">
        <v>35</v>
      </c>
      <c r="M12" s="19">
        <f>N4/(M4+N4)</f>
        <v>0.47619047619047616</v>
      </c>
      <c r="N12" s="20" t="s">
        <v>36</v>
      </c>
    </row>
    <row r="13" spans="1:17" x14ac:dyDescent="0.25">
      <c r="A13" t="s">
        <v>11</v>
      </c>
      <c r="B13" s="1">
        <v>43910.5</v>
      </c>
      <c r="C13" s="1">
        <v>43910.583333333343</v>
      </c>
      <c r="D13">
        <v>88.84</v>
      </c>
      <c r="E13">
        <v>91.4</v>
      </c>
      <c r="F13" s="2">
        <v>8.3333333333333329E-2</v>
      </c>
      <c r="G13">
        <v>7200</v>
      </c>
      <c r="H13">
        <v>-2.8008749999999999E-2</v>
      </c>
      <c r="I13" s="10">
        <f t="shared" si="0"/>
        <v>-2.7172965569850036</v>
      </c>
      <c r="J13" s="11">
        <f t="shared" si="1"/>
        <v>94.29869155333779</v>
      </c>
      <c r="K13" s="12">
        <f>IF(MAX(J$1:J13)=J13,0,1-J13/MAX(J$1:J13))</f>
        <v>0.15544775273391709</v>
      </c>
      <c r="L13" s="6" t="s">
        <v>37</v>
      </c>
      <c r="M13" s="3">
        <f>(M7*M11)+(M8*M12)</f>
        <v>4.3410655628494705</v>
      </c>
      <c r="N13" s="9" t="s">
        <v>38</v>
      </c>
    </row>
    <row r="14" spans="1:17" x14ac:dyDescent="0.25">
      <c r="A14" t="s">
        <v>10</v>
      </c>
      <c r="B14" s="1">
        <v>43913.333333333343</v>
      </c>
      <c r="C14" s="1">
        <v>43915.416666666657</v>
      </c>
      <c r="D14">
        <v>87</v>
      </c>
      <c r="E14">
        <v>95.54</v>
      </c>
      <c r="F14" s="2">
        <v>2.083333333333333</v>
      </c>
      <c r="G14">
        <v>180000</v>
      </c>
      <c r="H14">
        <v>9.8160919999999999E-2</v>
      </c>
      <c r="I14" s="10">
        <f t="shared" si="0"/>
        <v>9.2564463176718661</v>
      </c>
      <c r="J14" s="11">
        <f t="shared" si="1"/>
        <v>103.55513787100966</v>
      </c>
      <c r="K14" s="12">
        <f>IF(MAX(J$1:J14)=J14,0,1-J14/MAX(J$1:J14))</f>
        <v>7.2545727154210815E-2</v>
      </c>
      <c r="L14" s="6" t="s">
        <v>39</v>
      </c>
      <c r="M14" s="21">
        <f>1+M9*M10</f>
        <v>3.7085846015023778</v>
      </c>
      <c r="N14" s="9" t="s">
        <v>40</v>
      </c>
    </row>
    <row r="15" spans="1:17" x14ac:dyDescent="0.25">
      <c r="A15" t="s">
        <v>11</v>
      </c>
      <c r="B15" s="1">
        <v>43916.458333333343</v>
      </c>
      <c r="C15" s="1">
        <v>43921.291666666657</v>
      </c>
      <c r="D15">
        <v>98.58</v>
      </c>
      <c r="E15">
        <v>97.2</v>
      </c>
      <c r="F15" s="2">
        <v>4.833333333333333</v>
      </c>
      <c r="G15">
        <v>417600</v>
      </c>
      <c r="H15">
        <v>1.419753E-2</v>
      </c>
      <c r="I15" s="10">
        <f t="shared" si="0"/>
        <v>1.4702271765777959</v>
      </c>
      <c r="J15" s="11">
        <f t="shared" si="1"/>
        <v>105.02536504758746</v>
      </c>
      <c r="K15" s="12">
        <f>IF(MAX(J$1:J15)=J15,0,1-J15/MAX(J$1:J15))</f>
        <v>5.9378167291854522E-2</v>
      </c>
      <c r="L15" s="22" t="s">
        <v>41</v>
      </c>
      <c r="M15" s="23">
        <f>MAX(K:K)</f>
        <v>0.15544775273391709</v>
      </c>
      <c r="N15" s="9" t="s">
        <v>42</v>
      </c>
    </row>
    <row r="16" spans="1:17" x14ac:dyDescent="0.25">
      <c r="A16" t="s">
        <v>10</v>
      </c>
      <c r="B16" s="1">
        <v>43929.291666666657</v>
      </c>
      <c r="C16" s="1">
        <v>43934.375</v>
      </c>
      <c r="D16">
        <v>100.02</v>
      </c>
      <c r="E16">
        <v>99.32</v>
      </c>
      <c r="F16" s="2">
        <v>5.083333333333333</v>
      </c>
      <c r="G16">
        <v>439200</v>
      </c>
      <c r="H16">
        <v>-6.9985999999999998E-3</v>
      </c>
      <c r="I16" s="10">
        <f t="shared" si="0"/>
        <v>-0.73503051982204559</v>
      </c>
      <c r="J16" s="11">
        <f t="shared" si="1"/>
        <v>104.29033452776541</v>
      </c>
      <c r="K16" s="12">
        <f>IF(MAX(J$1:J16)=J16,0,1-J16/MAX(J$1:J16))</f>
        <v>6.5961203250245792E-2</v>
      </c>
      <c r="L16" s="24" t="s">
        <v>43</v>
      </c>
      <c r="M16" s="11">
        <f>M17/M15</f>
        <v>29.322513583031096</v>
      </c>
      <c r="N16" s="9" t="s">
        <v>44</v>
      </c>
    </row>
    <row r="17" spans="1:14" x14ac:dyDescent="0.25">
      <c r="A17" t="s">
        <v>11</v>
      </c>
      <c r="B17" s="1">
        <v>43937.458333333343</v>
      </c>
      <c r="C17" s="1">
        <v>43938.416666666657</v>
      </c>
      <c r="D17">
        <v>100.3</v>
      </c>
      <c r="E17">
        <v>104.08</v>
      </c>
      <c r="F17" s="2">
        <v>0.95833333333333337</v>
      </c>
      <c r="G17">
        <v>82800</v>
      </c>
      <c r="H17">
        <v>-3.6318219999999998E-2</v>
      </c>
      <c r="I17" s="10">
        <f t="shared" si="0"/>
        <v>-3.78763931325298</v>
      </c>
      <c r="J17" s="11">
        <f t="shared" si="1"/>
        <v>100.50269521451243</v>
      </c>
      <c r="K17" s="12">
        <f>IF(MAX(J$1:J17)=J17,0,1-J17/MAX(J$1:J17))</f>
        <v>9.9883829759138676E-2</v>
      </c>
      <c r="L17" s="25" t="s">
        <v>0</v>
      </c>
      <c r="M17" s="28">
        <f>M2/P2</f>
        <v>4.5581188409919431</v>
      </c>
      <c r="N17" s="9" t="s">
        <v>45</v>
      </c>
    </row>
    <row r="18" spans="1:14" x14ac:dyDescent="0.25">
      <c r="A18" t="s">
        <v>10</v>
      </c>
      <c r="B18" s="1">
        <v>43942.375</v>
      </c>
      <c r="C18" s="1">
        <v>43980.291666666657</v>
      </c>
      <c r="D18">
        <v>102.28</v>
      </c>
      <c r="E18">
        <v>107.6</v>
      </c>
      <c r="F18" s="2">
        <v>37.916666666666657</v>
      </c>
      <c r="G18">
        <v>3276000</v>
      </c>
      <c r="H18">
        <v>5.2014079999999997E-2</v>
      </c>
      <c r="I18" s="10">
        <f t="shared" ref="I18:I81" si="2">IF(P$1,H18*J17*P$3,H18*P$2*P$3)</f>
        <v>5.2275552291032668</v>
      </c>
      <c r="J18" s="11">
        <f t="shared" ref="J18:J81" si="3">I18+J17</f>
        <v>105.73025044361569</v>
      </c>
      <c r="K18" s="12">
        <f>IF(MAX(J$1:J18)=J18,0,1-J18/MAX(J$1:J18))</f>
        <v>5.3065115270936936E-2</v>
      </c>
    </row>
    <row r="19" spans="1:14" x14ac:dyDescent="0.25">
      <c r="A19" t="s">
        <v>11</v>
      </c>
      <c r="B19" s="1">
        <v>43985.333333333343</v>
      </c>
      <c r="C19" s="1">
        <v>43990.5</v>
      </c>
      <c r="D19">
        <v>110.4</v>
      </c>
      <c r="E19">
        <v>110.2</v>
      </c>
      <c r="F19" s="2">
        <v>5.166666666666667</v>
      </c>
      <c r="G19">
        <v>446400</v>
      </c>
      <c r="H19">
        <v>1.8148800000000001E-3</v>
      </c>
      <c r="I19" s="10">
        <f t="shared" si="2"/>
        <v>0.19188771692510925</v>
      </c>
      <c r="J19" s="11">
        <f t="shared" si="3"/>
        <v>105.9221381605408</v>
      </c>
      <c r="K19" s="12">
        <f>IF(MAX(J$1:J19)=J19,0,1-J19/MAX(J$1:J19))</f>
        <v>5.1346542087339908E-2</v>
      </c>
    </row>
    <row r="20" spans="1:14" x14ac:dyDescent="0.25">
      <c r="A20" t="s">
        <v>10</v>
      </c>
      <c r="B20" s="1">
        <v>43997.333333333343</v>
      </c>
      <c r="C20" s="1">
        <v>44005.416666666657</v>
      </c>
      <c r="D20">
        <v>107</v>
      </c>
      <c r="E20">
        <v>110.64</v>
      </c>
      <c r="F20" s="2">
        <v>8.0833333333333339</v>
      </c>
      <c r="G20">
        <v>698400</v>
      </c>
      <c r="H20">
        <v>3.4018689999999997E-2</v>
      </c>
      <c r="I20" s="10">
        <f t="shared" si="2"/>
        <v>3.6033323822206071</v>
      </c>
      <c r="J20" s="11">
        <f t="shared" si="3"/>
        <v>109.52547054276141</v>
      </c>
      <c r="K20" s="12">
        <f>IF(MAX(J$1:J20)=J20,0,1-J20/MAX(J$1:J20))</f>
        <v>1.9074594185180982E-2</v>
      </c>
    </row>
    <row r="21" spans="1:14" x14ac:dyDescent="0.25">
      <c r="A21" t="s">
        <v>11</v>
      </c>
      <c r="B21" s="1">
        <v>44014.583333333343</v>
      </c>
      <c r="C21" s="1">
        <v>44027.333333333343</v>
      </c>
      <c r="D21">
        <v>111.04</v>
      </c>
      <c r="E21">
        <v>107.78</v>
      </c>
      <c r="F21" s="2">
        <v>12.75</v>
      </c>
      <c r="G21">
        <v>1101600</v>
      </c>
      <c r="H21">
        <v>3.0246800000000001E-2</v>
      </c>
      <c r="I21" s="10">
        <f t="shared" si="2"/>
        <v>3.3127950024127961</v>
      </c>
      <c r="J21" s="11">
        <f t="shared" si="3"/>
        <v>112.83826554517421</v>
      </c>
      <c r="K21" s="12">
        <f>IF(MAX(J$1:J21)=J21,0,1-J21/MAX(J$1:J21))</f>
        <v>0</v>
      </c>
    </row>
    <row r="22" spans="1:14" x14ac:dyDescent="0.25">
      <c r="A22" t="s">
        <v>10</v>
      </c>
      <c r="B22" s="1">
        <v>44042.5</v>
      </c>
      <c r="C22" s="1">
        <v>44063.625</v>
      </c>
      <c r="D22">
        <v>105.42</v>
      </c>
      <c r="E22">
        <v>113.66</v>
      </c>
      <c r="F22" s="2">
        <v>21.125</v>
      </c>
      <c r="G22">
        <v>1825200</v>
      </c>
      <c r="H22">
        <v>7.8163540000000004E-2</v>
      </c>
      <c r="I22" s="10">
        <f t="shared" si="2"/>
        <v>8.8198382824708457</v>
      </c>
      <c r="J22" s="11">
        <f t="shared" si="3"/>
        <v>121.65810382764505</v>
      </c>
      <c r="K22" s="12">
        <f>IF(MAX(J$1:J22)=J22,0,1-J22/MAX(J$1:J22))</f>
        <v>0</v>
      </c>
    </row>
    <row r="23" spans="1:14" x14ac:dyDescent="0.25">
      <c r="A23" t="s">
        <v>11</v>
      </c>
      <c r="B23" s="1">
        <v>44067.333333333343</v>
      </c>
      <c r="C23" s="1">
        <v>44085.416666666657</v>
      </c>
      <c r="D23">
        <v>116.22</v>
      </c>
      <c r="E23">
        <v>114.8</v>
      </c>
      <c r="F23" s="2">
        <v>18.083333333333329</v>
      </c>
      <c r="G23">
        <v>1562400</v>
      </c>
      <c r="H23">
        <v>1.236934E-2</v>
      </c>
      <c r="I23" s="10">
        <f t="shared" si="2"/>
        <v>1.5048304499994429</v>
      </c>
      <c r="J23" s="11">
        <f t="shared" si="3"/>
        <v>123.1629342776445</v>
      </c>
      <c r="K23" s="12">
        <f>IF(MAX(J$1:J23)=J23,0,1-J23/MAX(J$1:J23))</f>
        <v>0</v>
      </c>
    </row>
    <row r="24" spans="1:14" x14ac:dyDescent="0.25">
      <c r="A24" t="s">
        <v>10</v>
      </c>
      <c r="B24" s="1">
        <v>44099.541666666657</v>
      </c>
      <c r="C24" s="1">
        <v>44106.291666666657</v>
      </c>
      <c r="D24">
        <v>117.34</v>
      </c>
      <c r="E24">
        <v>118.28</v>
      </c>
      <c r="F24" s="2">
        <v>6.75</v>
      </c>
      <c r="G24">
        <v>583200</v>
      </c>
      <c r="H24">
        <v>8.0109099999999996E-3</v>
      </c>
      <c r="I24" s="10">
        <f t="shared" si="2"/>
        <v>0.98664718183412503</v>
      </c>
      <c r="J24" s="11">
        <f t="shared" si="3"/>
        <v>124.14958145947863</v>
      </c>
      <c r="K24" s="12">
        <f>IF(MAX(J$1:J24)=J24,0,1-J24/MAX(J$1:J24))</f>
        <v>0</v>
      </c>
    </row>
    <row r="25" spans="1:14" x14ac:dyDescent="0.25">
      <c r="A25" t="s">
        <v>11</v>
      </c>
      <c r="B25" s="1">
        <v>44126.5</v>
      </c>
      <c r="C25" s="1">
        <v>44134.416666666657</v>
      </c>
      <c r="D25">
        <v>116.98</v>
      </c>
      <c r="E25">
        <v>112.3</v>
      </c>
      <c r="F25" s="2">
        <v>7.916666666666667</v>
      </c>
      <c r="G25">
        <v>684000</v>
      </c>
      <c r="H25">
        <v>4.1674089999999997E-2</v>
      </c>
      <c r="I25" s="10">
        <f t="shared" si="2"/>
        <v>5.173820831204643</v>
      </c>
      <c r="J25" s="11">
        <f t="shared" si="3"/>
        <v>129.32340229068328</v>
      </c>
      <c r="K25" s="12">
        <f>IF(MAX(J$1:J25)=J25,0,1-J25/MAX(J$1:J25))</f>
        <v>0</v>
      </c>
    </row>
    <row r="26" spans="1:14" x14ac:dyDescent="0.25">
      <c r="A26" t="s">
        <v>10</v>
      </c>
      <c r="B26" s="1">
        <v>44158.333333333343</v>
      </c>
      <c r="C26" s="1">
        <v>44168.583333333343</v>
      </c>
      <c r="D26">
        <v>147.96</v>
      </c>
      <c r="E26">
        <v>147.66</v>
      </c>
      <c r="F26" s="2">
        <v>10.25</v>
      </c>
      <c r="G26">
        <v>885600</v>
      </c>
      <c r="H26">
        <v>-2.0275800000000002E-3</v>
      </c>
      <c r="I26" s="10">
        <f t="shared" si="2"/>
        <v>-0.26221354401654362</v>
      </c>
      <c r="J26" s="11">
        <f t="shared" si="3"/>
        <v>129.06118874666674</v>
      </c>
      <c r="K26" s="12">
        <f>IF(MAX(J$1:J26)=J26,0,1-J26/MAX(J$1:J26))</f>
        <v>2.0275799999999178E-3</v>
      </c>
    </row>
    <row r="27" spans="1:14" x14ac:dyDescent="0.25">
      <c r="A27" t="s">
        <v>11</v>
      </c>
      <c r="B27" s="1">
        <v>44186.333333333343</v>
      </c>
      <c r="C27" s="1">
        <v>44188.291666666657</v>
      </c>
      <c r="D27">
        <v>152.24</v>
      </c>
      <c r="E27">
        <v>156.04</v>
      </c>
      <c r="F27" s="2">
        <v>1.958333333333333</v>
      </c>
      <c r="G27">
        <v>169200</v>
      </c>
      <c r="H27">
        <v>-2.435273E-2</v>
      </c>
      <c r="I27" s="10">
        <f t="shared" si="2"/>
        <v>-3.1429922830266137</v>
      </c>
      <c r="J27" s="11">
        <f t="shared" si="3"/>
        <v>125.91819646364013</v>
      </c>
      <c r="K27" s="12">
        <f>IF(MAX(J$1:J27)=J27,0,1-J27/MAX(J$1:J27))</f>
        <v>2.6330932891706516E-2</v>
      </c>
    </row>
    <row r="28" spans="1:14" x14ac:dyDescent="0.25">
      <c r="A28" t="s">
        <v>10</v>
      </c>
      <c r="B28" s="1">
        <v>44211.375</v>
      </c>
      <c r="C28" s="1">
        <v>44231.541666666657</v>
      </c>
      <c r="D28">
        <v>156.47999999999999</v>
      </c>
      <c r="E28">
        <v>176.88</v>
      </c>
      <c r="F28" s="2">
        <v>20.166666666666671</v>
      </c>
      <c r="G28">
        <v>1742400</v>
      </c>
      <c r="H28">
        <v>0.13036809999999999</v>
      </c>
      <c r="I28" s="10">
        <f t="shared" si="2"/>
        <v>16.415716028391483</v>
      </c>
      <c r="J28" s="11">
        <f t="shared" si="3"/>
        <v>142.3339124920316</v>
      </c>
      <c r="K28" s="12">
        <f>IF(MAX(J$1:J28)=J28,0,1-J28/MAX(J$1:J28))</f>
        <v>0</v>
      </c>
    </row>
    <row r="29" spans="1:14" x14ac:dyDescent="0.25">
      <c r="A29" t="s">
        <v>11</v>
      </c>
      <c r="B29" s="1">
        <v>44235.5</v>
      </c>
      <c r="C29" s="1">
        <v>44243.333333333343</v>
      </c>
      <c r="D29">
        <v>179.5</v>
      </c>
      <c r="E29">
        <v>180.72</v>
      </c>
      <c r="F29" s="2">
        <v>7.833333333333333</v>
      </c>
      <c r="G29">
        <v>676800</v>
      </c>
      <c r="H29">
        <v>-6.7507699999999997E-3</v>
      </c>
      <c r="I29" s="10">
        <f t="shared" si="2"/>
        <v>-0.96086350643383212</v>
      </c>
      <c r="J29" s="11">
        <f t="shared" si="3"/>
        <v>141.37304898559776</v>
      </c>
      <c r="K29" s="12">
        <f>IF(MAX(J$1:J29)=J29,0,1-J29/MAX(J$1:J29))</f>
        <v>6.750770000000017E-3</v>
      </c>
    </row>
    <row r="30" spans="1:14" x14ac:dyDescent="0.25">
      <c r="A30" t="s">
        <v>10</v>
      </c>
      <c r="B30" s="1">
        <v>44245.291666666657</v>
      </c>
      <c r="C30" s="1">
        <v>44246.291666666657</v>
      </c>
      <c r="D30">
        <v>178</v>
      </c>
      <c r="E30">
        <v>172.38</v>
      </c>
      <c r="F30" s="2">
        <v>1</v>
      </c>
      <c r="G30">
        <v>86400</v>
      </c>
      <c r="H30">
        <v>-3.1573030000000002E-2</v>
      </c>
      <c r="I30" s="10">
        <f t="shared" si="2"/>
        <v>-4.4635755168137479</v>
      </c>
      <c r="J30" s="11">
        <f t="shared" si="3"/>
        <v>136.90947346878403</v>
      </c>
      <c r="K30" s="12">
        <f>IF(MAX(J$1:J30)=J30,0,1-J30/MAX(J$1:J30))</f>
        <v>3.8110657736266873E-2</v>
      </c>
    </row>
    <row r="31" spans="1:14" x14ac:dyDescent="0.25">
      <c r="A31" t="s">
        <v>11</v>
      </c>
      <c r="B31" s="1">
        <v>44247.291666666657</v>
      </c>
      <c r="C31" s="1">
        <v>44249.541666666657</v>
      </c>
      <c r="D31">
        <v>177.12</v>
      </c>
      <c r="E31">
        <v>183.98</v>
      </c>
      <c r="F31" s="2">
        <v>2.25</v>
      </c>
      <c r="G31">
        <v>194400</v>
      </c>
      <c r="H31">
        <v>-3.7286659999999999E-2</v>
      </c>
      <c r="I31" s="10">
        <f t="shared" si="2"/>
        <v>-5.1048969880095703</v>
      </c>
      <c r="J31" s="11">
        <f t="shared" si="3"/>
        <v>131.80457648077447</v>
      </c>
      <c r="K31" s="12">
        <f>IF(MAX(J$1:J31)=J31,0,1-J31/MAX(J$1:J31))</f>
        <v>7.3976298598878221E-2</v>
      </c>
    </row>
    <row r="32" spans="1:14" x14ac:dyDescent="0.25">
      <c r="A32" t="s">
        <v>10</v>
      </c>
      <c r="B32" s="1">
        <v>44253.416666666657</v>
      </c>
      <c r="C32" s="1">
        <v>44256.458333333343</v>
      </c>
      <c r="D32">
        <v>181.92</v>
      </c>
      <c r="E32">
        <v>178.3</v>
      </c>
      <c r="F32" s="2">
        <v>3.041666666666667</v>
      </c>
      <c r="G32">
        <v>262800</v>
      </c>
      <c r="H32">
        <v>-1.9898860000000001E-2</v>
      </c>
      <c r="I32" s="10">
        <f t="shared" si="2"/>
        <v>-2.6227608147502242</v>
      </c>
      <c r="J32" s="11">
        <f t="shared" si="3"/>
        <v>129.18181566602425</v>
      </c>
      <c r="K32" s="12">
        <f>IF(MAX(J$1:J32)=J32,0,1-J32/MAX(J$1:J32))</f>
        <v>9.2403114589740931E-2</v>
      </c>
    </row>
    <row r="33" spans="1:11" x14ac:dyDescent="0.25">
      <c r="A33" t="s">
        <v>11</v>
      </c>
      <c r="B33" s="1">
        <v>44257.333333333343</v>
      </c>
      <c r="C33" s="1">
        <v>44270.291666666657</v>
      </c>
      <c r="D33">
        <v>183.8</v>
      </c>
      <c r="E33">
        <v>184.5</v>
      </c>
      <c r="F33" s="2">
        <v>12.95833333333333</v>
      </c>
      <c r="G33">
        <v>1119600</v>
      </c>
      <c r="H33">
        <v>-3.7940399999999998E-3</v>
      </c>
      <c r="I33" s="10">
        <f t="shared" si="2"/>
        <v>-0.49012097590952264</v>
      </c>
      <c r="J33" s="11">
        <f t="shared" si="3"/>
        <v>128.69169469011473</v>
      </c>
      <c r="K33" s="12">
        <f>IF(MAX(J$1:J33)=J33,0,1-J33/MAX(J$1:J33))</f>
        <v>9.5846573476862873E-2</v>
      </c>
    </row>
    <row r="34" spans="1:11" x14ac:dyDescent="0.25">
      <c r="A34" t="s">
        <v>10</v>
      </c>
      <c r="B34" s="1">
        <v>44272.333333333343</v>
      </c>
      <c r="C34" s="1">
        <v>44287.583333333343</v>
      </c>
      <c r="D34">
        <v>183.12</v>
      </c>
      <c r="E34">
        <v>187.4</v>
      </c>
      <c r="F34" s="2">
        <v>15.25</v>
      </c>
      <c r="G34">
        <v>1317600</v>
      </c>
      <c r="H34">
        <v>2.3372649999999998E-2</v>
      </c>
      <c r="I34" s="10">
        <f t="shared" si="2"/>
        <v>3.0078659378989099</v>
      </c>
      <c r="J34" s="11">
        <f t="shared" si="3"/>
        <v>131.69956062801364</v>
      </c>
      <c r="K34" s="12">
        <f>IF(MAX(J$1:J34)=J34,0,1-J34/MAX(J$1:J34))</f>
        <v>7.4714111892436819E-2</v>
      </c>
    </row>
    <row r="35" spans="1:11" x14ac:dyDescent="0.25">
      <c r="A35" t="s">
        <v>11</v>
      </c>
      <c r="B35" s="1">
        <v>44291.416666666657</v>
      </c>
      <c r="C35" s="1">
        <v>44298.458333333343</v>
      </c>
      <c r="D35">
        <v>191.22</v>
      </c>
      <c r="E35">
        <v>193.46</v>
      </c>
      <c r="F35" s="2">
        <v>7.041666666666667</v>
      </c>
      <c r="G35">
        <v>608400</v>
      </c>
      <c r="H35">
        <v>-1.157862E-2</v>
      </c>
      <c r="I35" s="10">
        <f t="shared" si="2"/>
        <v>-1.5248991666787313</v>
      </c>
      <c r="J35" s="11">
        <f t="shared" si="3"/>
        <v>130.17466146133492</v>
      </c>
      <c r="K35" s="12">
        <f>IF(MAX(J$1:J35)=J35,0,1-J35/MAX(J$1:J35))</f>
        <v>8.5427645582196732E-2</v>
      </c>
    </row>
    <row r="36" spans="1:11" x14ac:dyDescent="0.25">
      <c r="A36" t="s">
        <v>10</v>
      </c>
      <c r="B36" s="1">
        <v>44299.625</v>
      </c>
      <c r="C36" s="1">
        <v>44305.333333333343</v>
      </c>
      <c r="D36">
        <v>193.64</v>
      </c>
      <c r="E36">
        <v>224.98</v>
      </c>
      <c r="F36" s="2">
        <v>5.708333333333333</v>
      </c>
      <c r="G36">
        <v>493200</v>
      </c>
      <c r="H36">
        <v>0.16184672999999999</v>
      </c>
      <c r="I36" s="10">
        <f t="shared" si="2"/>
        <v>21.068343286374077</v>
      </c>
      <c r="J36" s="11">
        <f t="shared" si="3"/>
        <v>151.24300474770899</v>
      </c>
      <c r="K36" s="12">
        <f>IF(MAX(J$1:J36)=J36,0,1-J36/MAX(J$1:J36))</f>
        <v>0</v>
      </c>
    </row>
    <row r="37" spans="1:11" x14ac:dyDescent="0.25">
      <c r="A37" t="s">
        <v>11</v>
      </c>
      <c r="B37" s="1">
        <v>44307.416666666657</v>
      </c>
      <c r="C37" s="1">
        <v>44308.291666666657</v>
      </c>
      <c r="D37">
        <v>227.74</v>
      </c>
      <c r="E37">
        <v>238.82</v>
      </c>
      <c r="F37" s="2">
        <v>0.875</v>
      </c>
      <c r="G37">
        <v>75600</v>
      </c>
      <c r="H37">
        <v>-4.6394770000000002E-2</v>
      </c>
      <c r="I37" s="10">
        <f t="shared" si="2"/>
        <v>-7.0168844193788669</v>
      </c>
      <c r="J37" s="11">
        <f t="shared" si="3"/>
        <v>144.22612032833013</v>
      </c>
      <c r="K37" s="12">
        <f>IF(MAX(J$1:J37)=J37,0,1-J37/MAX(J$1:J37))</f>
        <v>4.639477000000003E-2</v>
      </c>
    </row>
    <row r="38" spans="1:11" x14ac:dyDescent="0.25">
      <c r="A38" t="s">
        <v>10</v>
      </c>
      <c r="B38" s="1">
        <v>44309.375</v>
      </c>
      <c r="C38" s="1">
        <v>44313.583333333343</v>
      </c>
      <c r="D38">
        <v>241.1</v>
      </c>
      <c r="E38">
        <v>236</v>
      </c>
      <c r="F38" s="2">
        <v>4.208333333333333</v>
      </c>
      <c r="G38">
        <v>363600</v>
      </c>
      <c r="H38">
        <v>-2.115305E-2</v>
      </c>
      <c r="I38" s="10">
        <f t="shared" si="2"/>
        <v>-3.0508223346111834</v>
      </c>
      <c r="J38" s="11">
        <f t="shared" si="3"/>
        <v>141.17529799371894</v>
      </c>
      <c r="K38" s="12">
        <f>IF(MAX(J$1:J38)=J38,0,1-J38/MAX(J$1:J38))</f>
        <v>6.6566429110451519E-2</v>
      </c>
    </row>
    <row r="39" spans="1:11" x14ac:dyDescent="0.25">
      <c r="A39" t="s">
        <v>11</v>
      </c>
      <c r="B39" s="1">
        <v>44315.333333333343</v>
      </c>
      <c r="C39" s="1">
        <v>44323.375</v>
      </c>
      <c r="D39">
        <v>239.46</v>
      </c>
      <c r="E39">
        <v>240.76</v>
      </c>
      <c r="F39" s="2">
        <v>8.0416666666666661</v>
      </c>
      <c r="G39">
        <v>694800</v>
      </c>
      <c r="H39">
        <v>-5.3995700000000002E-3</v>
      </c>
      <c r="I39" s="10">
        <f t="shared" si="2"/>
        <v>-0.76228590378794503</v>
      </c>
      <c r="J39" s="11">
        <f t="shared" si="3"/>
        <v>140.41301208993099</v>
      </c>
      <c r="K39" s="12">
        <f>IF(MAX(J$1:J39)=J39,0,1-J39/MAX(J$1:J39))</f>
        <v>7.160656901681961E-2</v>
      </c>
    </row>
    <row r="40" spans="1:11" x14ac:dyDescent="0.25">
      <c r="A40" t="s">
        <v>10</v>
      </c>
      <c r="B40" s="1">
        <v>44326.625</v>
      </c>
      <c r="C40" s="1">
        <v>44335.458333333343</v>
      </c>
      <c r="D40">
        <v>238.1</v>
      </c>
      <c r="E40">
        <v>257.16000000000003</v>
      </c>
      <c r="F40" s="2">
        <v>8.8333333333333339</v>
      </c>
      <c r="G40">
        <v>763200</v>
      </c>
      <c r="H40">
        <v>8.0050399999999994E-2</v>
      </c>
      <c r="I40" s="10">
        <f t="shared" si="2"/>
        <v>11.240117783003811</v>
      </c>
      <c r="J40" s="11">
        <f t="shared" si="3"/>
        <v>151.65312987293481</v>
      </c>
      <c r="K40" s="12">
        <f>IF(MAX(J$1:J40)=J40,0,1-J40/MAX(J$1:J40))</f>
        <v>0</v>
      </c>
    </row>
    <row r="41" spans="1:11" x14ac:dyDescent="0.25">
      <c r="A41" t="s">
        <v>11</v>
      </c>
      <c r="B41" s="1">
        <v>44337.333333333343</v>
      </c>
      <c r="C41" s="1">
        <v>44348.291666666657</v>
      </c>
      <c r="D41">
        <v>270.5</v>
      </c>
      <c r="E41">
        <v>260.3</v>
      </c>
      <c r="F41" s="2">
        <v>10.95833333333333</v>
      </c>
      <c r="G41">
        <v>946800</v>
      </c>
      <c r="H41">
        <v>3.9185560000000001E-2</v>
      </c>
      <c r="I41" s="10">
        <f t="shared" si="2"/>
        <v>5.9426128198236796</v>
      </c>
      <c r="J41" s="11">
        <f t="shared" si="3"/>
        <v>157.59574269275851</v>
      </c>
      <c r="K41" s="12">
        <f>IF(MAX(J$1:J41)=J41,0,1-J41/MAX(J$1:J41))</f>
        <v>0</v>
      </c>
    </row>
    <row r="42" spans="1:11" x14ac:dyDescent="0.25">
      <c r="A42" t="s">
        <v>10</v>
      </c>
      <c r="B42" s="1">
        <v>44351.333333333343</v>
      </c>
      <c r="C42" s="1">
        <v>44355.291666666657</v>
      </c>
      <c r="D42">
        <v>249.28</v>
      </c>
      <c r="E42">
        <v>243.28</v>
      </c>
      <c r="F42" s="2">
        <v>3.958333333333333</v>
      </c>
      <c r="G42">
        <v>342000</v>
      </c>
      <c r="H42">
        <v>-2.4069320000000002E-2</v>
      </c>
      <c r="I42" s="10">
        <f t="shared" si="2"/>
        <v>-3.7932223615096663</v>
      </c>
      <c r="J42" s="11">
        <f t="shared" si="3"/>
        <v>153.80252033124884</v>
      </c>
      <c r="K42" s="12">
        <f>IF(MAX(J$1:J42)=J42,0,1-J42/MAX(J$1:J42))</f>
        <v>2.406931999999995E-2</v>
      </c>
    </row>
    <row r="43" spans="1:11" x14ac:dyDescent="0.25">
      <c r="A43" t="s">
        <v>11</v>
      </c>
      <c r="B43" s="1">
        <v>44358.375</v>
      </c>
      <c r="C43" s="1">
        <v>44365.625</v>
      </c>
      <c r="D43">
        <v>244.78</v>
      </c>
      <c r="E43">
        <v>240.46</v>
      </c>
      <c r="F43" s="2">
        <v>7.25</v>
      </c>
      <c r="G43">
        <v>626400</v>
      </c>
      <c r="H43">
        <v>1.796557E-2</v>
      </c>
      <c r="I43" s="10">
        <f t="shared" si="2"/>
        <v>2.7631499451874744</v>
      </c>
      <c r="J43" s="11">
        <f t="shared" si="3"/>
        <v>156.56567027643632</v>
      </c>
      <c r="K43" s="12">
        <f>IF(MAX(J$1:J43)=J43,0,1-J43/MAX(J$1:J43))</f>
        <v>6.5361690533123351E-3</v>
      </c>
    </row>
    <row r="44" spans="1:11" x14ac:dyDescent="0.25">
      <c r="A44" t="s">
        <v>10</v>
      </c>
      <c r="B44" s="1">
        <v>44371.291666666657</v>
      </c>
      <c r="C44" s="1">
        <v>44372.5</v>
      </c>
      <c r="D44">
        <v>234.36</v>
      </c>
      <c r="E44">
        <v>225.06</v>
      </c>
      <c r="F44" s="2">
        <v>1.208333333333333</v>
      </c>
      <c r="G44">
        <v>104400</v>
      </c>
      <c r="H44">
        <v>-3.9682540000000002E-2</v>
      </c>
      <c r="I44" s="10">
        <f t="shared" si="2"/>
        <v>-6.2129234733714958</v>
      </c>
      <c r="J44" s="11">
        <f t="shared" si="3"/>
        <v>150.35274680306483</v>
      </c>
      <c r="K44" s="12">
        <f>IF(MAX(J$1:J44)=J44,0,1-J44/MAX(J$1:J44))</f>
        <v>4.5959337263407507E-2</v>
      </c>
    </row>
    <row r="45" spans="1:11" x14ac:dyDescent="0.25">
      <c r="A45" t="s">
        <v>11</v>
      </c>
      <c r="B45" s="1">
        <v>44377.375</v>
      </c>
      <c r="C45" s="1">
        <v>44382.416666666657</v>
      </c>
      <c r="D45">
        <v>217.2</v>
      </c>
      <c r="E45">
        <v>227.58</v>
      </c>
      <c r="F45" s="2">
        <v>5.041666666666667</v>
      </c>
      <c r="G45">
        <v>435600</v>
      </c>
      <c r="H45">
        <v>-4.5610329999999998E-2</v>
      </c>
      <c r="I45" s="10">
        <f t="shared" si="2"/>
        <v>-6.8576383980942319</v>
      </c>
      <c r="J45" s="11">
        <f t="shared" si="3"/>
        <v>143.49510840497061</v>
      </c>
      <c r="K45" s="12">
        <f>IF(MAX(J$1:J45)=J45,0,1-J45/MAX(J$1:J45))</f>
        <v>8.9473446724242067E-2</v>
      </c>
    </row>
    <row r="46" spans="1:11" x14ac:dyDescent="0.25">
      <c r="A46" t="s">
        <v>10</v>
      </c>
      <c r="B46" s="1">
        <v>44383.5</v>
      </c>
      <c r="C46" s="1">
        <v>44393.291666666657</v>
      </c>
      <c r="D46">
        <v>236.1</v>
      </c>
      <c r="E46">
        <v>247.14</v>
      </c>
      <c r="F46" s="2">
        <v>9.7916666666666661</v>
      </c>
      <c r="G46">
        <v>846000</v>
      </c>
      <c r="H46">
        <v>4.6759849999999999E-2</v>
      </c>
      <c r="I46" s="10">
        <f t="shared" si="2"/>
        <v>6.7098097447501646</v>
      </c>
      <c r="J46" s="11">
        <f t="shared" si="3"/>
        <v>150.20491814972078</v>
      </c>
      <c r="K46" s="12">
        <f>IF(MAX(J$1:J46)=J46,0,1-J46/MAX(J$1:J46))</f>
        <v>4.6897361672050608E-2</v>
      </c>
    </row>
    <row r="47" spans="1:11" x14ac:dyDescent="0.25">
      <c r="A47" t="s">
        <v>11</v>
      </c>
      <c r="B47" s="1">
        <v>44398.375</v>
      </c>
      <c r="C47" s="1">
        <v>44400.291666666657</v>
      </c>
      <c r="D47">
        <v>247.24</v>
      </c>
      <c r="E47">
        <v>254.82</v>
      </c>
      <c r="F47" s="2">
        <v>1.916666666666667</v>
      </c>
      <c r="G47">
        <v>165600</v>
      </c>
      <c r="H47">
        <v>-2.974649E-2</v>
      </c>
      <c r="I47" s="10">
        <f t="shared" si="2"/>
        <v>-4.4680690956914875</v>
      </c>
      <c r="J47" s="11">
        <f t="shared" si="3"/>
        <v>145.73684905402931</v>
      </c>
      <c r="K47" s="12">
        <f>IF(MAX(J$1:J47)=J47,0,1-J47/MAX(J$1:J47))</f>
        <v>7.5248819772046449E-2</v>
      </c>
    </row>
    <row r="48" spans="1:11" x14ac:dyDescent="0.25">
      <c r="A48" t="s">
        <v>10</v>
      </c>
      <c r="B48" s="1">
        <v>44427.333333333343</v>
      </c>
      <c r="C48" s="1">
        <v>44428.333333333343</v>
      </c>
      <c r="D48">
        <v>256.38</v>
      </c>
      <c r="E48">
        <v>320.94</v>
      </c>
      <c r="F48" s="2">
        <v>1</v>
      </c>
      <c r="G48">
        <v>86400</v>
      </c>
      <c r="H48">
        <v>0.25181371000000002</v>
      </c>
      <c r="I48" s="10">
        <f t="shared" si="2"/>
        <v>36.698536644005117</v>
      </c>
      <c r="J48" s="11">
        <f t="shared" si="3"/>
        <v>182.43538569803442</v>
      </c>
      <c r="K48" s="12">
        <f>IF(MAX(J$1:J48)=J48,0,1-J48/MAX(J$1:J48))</f>
        <v>0</v>
      </c>
    </row>
    <row r="49" spans="1:11" x14ac:dyDescent="0.25">
      <c r="A49" t="s">
        <v>11</v>
      </c>
      <c r="B49" s="1">
        <v>44432.291666666657</v>
      </c>
      <c r="C49" s="1">
        <v>44432.333333333343</v>
      </c>
      <c r="D49">
        <v>328.4</v>
      </c>
      <c r="E49">
        <v>338.48</v>
      </c>
      <c r="F49" s="2">
        <v>4.1666666666666657E-2</v>
      </c>
      <c r="G49">
        <v>3600</v>
      </c>
      <c r="H49">
        <v>-2.9780190000000002E-2</v>
      </c>
      <c r="I49" s="10">
        <f t="shared" si="2"/>
        <v>-5.4329604488107481</v>
      </c>
      <c r="J49" s="11">
        <f t="shared" si="3"/>
        <v>177.00242524922368</v>
      </c>
      <c r="K49" s="12">
        <f>IF(MAX(J$1:J49)=J49,0,1-J49/MAX(J$1:J49))</f>
        <v>2.9780189999999984E-2</v>
      </c>
    </row>
    <row r="50" spans="1:11" x14ac:dyDescent="0.25">
      <c r="A50" t="s">
        <v>10</v>
      </c>
      <c r="B50" s="1">
        <v>44442.416666666657</v>
      </c>
      <c r="C50" s="1">
        <v>44448.291666666657</v>
      </c>
      <c r="D50">
        <v>374</v>
      </c>
      <c r="E50">
        <v>391.82</v>
      </c>
      <c r="F50" s="2">
        <v>5.875</v>
      </c>
      <c r="G50">
        <v>507600</v>
      </c>
      <c r="H50">
        <v>4.7647059999999998E-2</v>
      </c>
      <c r="I50" s="10">
        <f t="shared" si="2"/>
        <v>8.4336451759952755</v>
      </c>
      <c r="J50" s="11">
        <f t="shared" si="3"/>
        <v>185.43607042521896</v>
      </c>
      <c r="K50" s="12">
        <f>IF(MAX(J$1:J50)=J50,0,1-J50/MAX(J$1:J50))</f>
        <v>0</v>
      </c>
    </row>
    <row r="51" spans="1:11" x14ac:dyDescent="0.25">
      <c r="A51" t="s">
        <v>11</v>
      </c>
      <c r="B51" s="1">
        <v>44449.583333333343</v>
      </c>
      <c r="C51" s="1">
        <v>44454.416666666657</v>
      </c>
      <c r="D51">
        <v>399.92</v>
      </c>
      <c r="E51">
        <v>412.24</v>
      </c>
      <c r="F51" s="2">
        <v>4.833333333333333</v>
      </c>
      <c r="G51">
        <v>417600</v>
      </c>
      <c r="H51">
        <v>-2.9885499999999999E-2</v>
      </c>
      <c r="I51" s="10">
        <f t="shared" si="2"/>
        <v>-5.5418496826928809</v>
      </c>
      <c r="J51" s="11">
        <f t="shared" si="3"/>
        <v>179.89422074252607</v>
      </c>
      <c r="K51" s="12">
        <f>IF(MAX(J$1:J51)=J51,0,1-J51/MAX(J$1:J51))</f>
        <v>2.9885500000000009E-2</v>
      </c>
    </row>
    <row r="52" spans="1:11" x14ac:dyDescent="0.25">
      <c r="A52" t="s">
        <v>10</v>
      </c>
      <c r="B52" s="1">
        <v>44455.5</v>
      </c>
      <c r="C52" s="1">
        <v>44456.375</v>
      </c>
      <c r="D52">
        <v>404.94</v>
      </c>
      <c r="E52">
        <v>396.16</v>
      </c>
      <c r="F52" s="2">
        <v>0.875</v>
      </c>
      <c r="G52">
        <v>75600</v>
      </c>
      <c r="H52">
        <v>-2.1682219999999999E-2</v>
      </c>
      <c r="I52" s="10">
        <f t="shared" si="2"/>
        <v>-3.9005060708680133</v>
      </c>
      <c r="J52" s="11">
        <f t="shared" si="3"/>
        <v>175.99371467165807</v>
      </c>
      <c r="K52" s="12">
        <f>IF(MAX(J$1:J52)=J52,0,1-J52/MAX(J$1:J52))</f>
        <v>5.0919736014189976E-2</v>
      </c>
    </row>
    <row r="53" spans="1:11" x14ac:dyDescent="0.25">
      <c r="A53" t="s">
        <v>11</v>
      </c>
      <c r="B53" s="1">
        <v>44459.291666666657</v>
      </c>
      <c r="C53" s="1">
        <v>44461.333333333343</v>
      </c>
      <c r="D53">
        <v>399.22</v>
      </c>
      <c r="E53">
        <v>389.76</v>
      </c>
      <c r="F53" s="2">
        <v>2.041666666666667</v>
      </c>
      <c r="G53">
        <v>176400</v>
      </c>
      <c r="H53">
        <v>2.4271350000000001E-2</v>
      </c>
      <c r="I53" s="10">
        <f t="shared" si="2"/>
        <v>4.2716050465959485</v>
      </c>
      <c r="J53" s="11">
        <f t="shared" si="3"/>
        <v>180.26531971825401</v>
      </c>
      <c r="K53" s="12">
        <f>IF(MAX(J$1:J53)=J53,0,1-J53/MAX(J$1:J53))</f>
        <v>2.788427674889804E-2</v>
      </c>
    </row>
    <row r="54" spans="1:11" x14ac:dyDescent="0.25">
      <c r="A54" t="s">
        <v>10</v>
      </c>
      <c r="B54" s="1">
        <v>44462.458333333343</v>
      </c>
      <c r="C54" s="1">
        <v>44468.583333333343</v>
      </c>
      <c r="D54">
        <v>380.9</v>
      </c>
      <c r="E54">
        <v>383.8</v>
      </c>
      <c r="F54" s="2">
        <v>6.125</v>
      </c>
      <c r="G54">
        <v>529200</v>
      </c>
      <c r="H54">
        <v>7.6135500000000002E-3</v>
      </c>
      <c r="I54" s="10">
        <f t="shared" si="2"/>
        <v>1.3724590249409128</v>
      </c>
      <c r="J54" s="11">
        <f t="shared" si="3"/>
        <v>181.63777874319493</v>
      </c>
      <c r="K54" s="12">
        <f>IF(MAX(J$1:J54)=J54,0,1-J54/MAX(J$1:J54))</f>
        <v>2.0483025084139572E-2</v>
      </c>
    </row>
    <row r="55" spans="1:11" x14ac:dyDescent="0.25">
      <c r="A55" t="s">
        <v>11</v>
      </c>
      <c r="B55" s="1">
        <v>44469.583333333343</v>
      </c>
      <c r="C55" s="1">
        <v>44477.583333333343</v>
      </c>
      <c r="D55">
        <v>400.06</v>
      </c>
      <c r="E55">
        <v>391.72</v>
      </c>
      <c r="F55" s="2">
        <v>8</v>
      </c>
      <c r="G55">
        <v>691200</v>
      </c>
      <c r="H55">
        <v>2.1290719999999999E-2</v>
      </c>
      <c r="I55" s="10">
        <f t="shared" si="2"/>
        <v>3.8671990886433152</v>
      </c>
      <c r="J55" s="11">
        <f t="shared" si="3"/>
        <v>185.50497783183823</v>
      </c>
      <c r="K55" s="12">
        <f>IF(MAX(J$1:J55)=J55,0,1-J55/MAX(J$1:J55))</f>
        <v>0</v>
      </c>
    </row>
    <row r="56" spans="1:11" x14ac:dyDescent="0.25">
      <c r="A56" t="s">
        <v>10</v>
      </c>
      <c r="B56" s="1">
        <v>44482.333333333343</v>
      </c>
      <c r="C56" s="1">
        <v>44489.291666666657</v>
      </c>
      <c r="D56">
        <v>449</v>
      </c>
      <c r="E56">
        <v>463.1</v>
      </c>
      <c r="F56" s="2">
        <v>6.958333333333333</v>
      </c>
      <c r="G56">
        <v>601200</v>
      </c>
      <c r="H56">
        <v>3.140312E-2</v>
      </c>
      <c r="I56" s="10">
        <f t="shared" si="2"/>
        <v>5.8254350794505561</v>
      </c>
      <c r="J56" s="11">
        <f t="shared" si="3"/>
        <v>191.33041291128879</v>
      </c>
      <c r="K56" s="12">
        <f>IF(MAX(J$1:J56)=J56,0,1-J56/MAX(J$1:J56))</f>
        <v>0</v>
      </c>
    </row>
    <row r="57" spans="1:11" x14ac:dyDescent="0.25">
      <c r="A57" t="s">
        <v>11</v>
      </c>
      <c r="B57" s="1">
        <v>44491.375</v>
      </c>
      <c r="C57" s="1">
        <v>44497.458333333343</v>
      </c>
      <c r="D57">
        <v>461.68</v>
      </c>
      <c r="E57">
        <v>418.82</v>
      </c>
      <c r="F57" s="2">
        <v>6.083333333333333</v>
      </c>
      <c r="G57">
        <v>525600</v>
      </c>
      <c r="H57">
        <v>0.10233513</v>
      </c>
      <c r="I57" s="10">
        <f t="shared" si="2"/>
        <v>19.579822678230418</v>
      </c>
      <c r="J57" s="11">
        <f t="shared" si="3"/>
        <v>210.9102355895192</v>
      </c>
      <c r="K57" s="12">
        <f>IF(MAX(J$1:J57)=J57,0,1-J57/MAX(J$1:J57))</f>
        <v>0</v>
      </c>
    </row>
    <row r="58" spans="1:11" x14ac:dyDescent="0.25">
      <c r="A58" t="s">
        <v>10</v>
      </c>
      <c r="B58" s="1">
        <v>44503.333333333343</v>
      </c>
      <c r="C58" s="1">
        <v>44510.375</v>
      </c>
      <c r="D58">
        <v>453.5</v>
      </c>
      <c r="E58">
        <v>436</v>
      </c>
      <c r="F58" s="2">
        <v>7.041666666666667</v>
      </c>
      <c r="G58">
        <v>608400</v>
      </c>
      <c r="H58">
        <v>-3.8588749999999998E-2</v>
      </c>
      <c r="I58" s="10">
        <f t="shared" si="2"/>
        <v>-8.138762353605058</v>
      </c>
      <c r="J58" s="11">
        <f t="shared" si="3"/>
        <v>202.77147323591416</v>
      </c>
      <c r="K58" s="12">
        <f>IF(MAX(J$1:J58)=J58,0,1-J58/MAX(J$1:J58))</f>
        <v>3.8588749999999949E-2</v>
      </c>
    </row>
    <row r="59" spans="1:11" x14ac:dyDescent="0.25">
      <c r="A59" t="s">
        <v>11</v>
      </c>
      <c r="B59" s="1">
        <v>44522.291666666657</v>
      </c>
      <c r="C59" s="1">
        <v>44522.416666666657</v>
      </c>
      <c r="D59">
        <v>368.4</v>
      </c>
      <c r="E59">
        <v>357.06</v>
      </c>
      <c r="F59" s="2">
        <v>0.125</v>
      </c>
      <c r="G59">
        <v>10800</v>
      </c>
      <c r="H59">
        <v>3.1759370000000002E-2</v>
      </c>
      <c r="I59" s="10">
        <f t="shared" si="2"/>
        <v>6.4398942439444955</v>
      </c>
      <c r="J59" s="11">
        <f t="shared" si="3"/>
        <v>209.21136747985867</v>
      </c>
      <c r="K59" s="12">
        <f>IF(MAX(J$1:J59)=J59,0,1-J59/MAX(J$1:J59))</f>
        <v>8.0549343890873315E-3</v>
      </c>
    </row>
    <row r="60" spans="1:11" x14ac:dyDescent="0.25">
      <c r="A60" t="s">
        <v>10</v>
      </c>
      <c r="B60" s="1">
        <v>44523.416666666657</v>
      </c>
      <c r="C60" s="1">
        <v>44524.375</v>
      </c>
      <c r="D60">
        <v>401.44</v>
      </c>
      <c r="E60">
        <v>416.82</v>
      </c>
      <c r="F60" s="2">
        <v>0.95833333333333337</v>
      </c>
      <c r="G60">
        <v>82800</v>
      </c>
      <c r="H60">
        <v>3.8312079999999998E-2</v>
      </c>
      <c r="I60" s="10">
        <f t="shared" si="2"/>
        <v>8.0153226477977437</v>
      </c>
      <c r="J60" s="11">
        <f t="shared" si="3"/>
        <v>217.22669012765641</v>
      </c>
      <c r="K60" s="12">
        <f>IF(MAX(J$1:J60)=J60,0,1-J60/MAX(J$1:J60))</f>
        <v>0</v>
      </c>
    </row>
    <row r="61" spans="1:11" x14ac:dyDescent="0.25">
      <c r="A61" t="s">
        <v>11</v>
      </c>
      <c r="B61" s="1">
        <v>44525.333333333343</v>
      </c>
      <c r="C61" s="1">
        <v>44529.291666666657</v>
      </c>
      <c r="D61">
        <v>415.36</v>
      </c>
      <c r="E61">
        <v>400.68</v>
      </c>
      <c r="F61" s="2">
        <v>3.958333333333333</v>
      </c>
      <c r="G61">
        <v>342000</v>
      </c>
      <c r="H61">
        <v>3.6637719999999999E-2</v>
      </c>
      <c r="I61" s="10">
        <f t="shared" si="2"/>
        <v>7.9586906494238399</v>
      </c>
      <c r="J61" s="11">
        <f t="shared" si="3"/>
        <v>225.18538077708024</v>
      </c>
      <c r="K61" s="12">
        <f>IF(MAX(J$1:J61)=J61,0,1-J61/MAX(J$1:J61))</f>
        <v>0</v>
      </c>
    </row>
    <row r="62" spans="1:11" x14ac:dyDescent="0.25">
      <c r="A62" t="s">
        <v>10</v>
      </c>
      <c r="B62" s="1">
        <v>44530.375</v>
      </c>
      <c r="C62" s="1">
        <v>44532.5</v>
      </c>
      <c r="D62">
        <v>397.4</v>
      </c>
      <c r="E62">
        <v>397.96</v>
      </c>
      <c r="F62" s="2">
        <v>2.125</v>
      </c>
      <c r="G62">
        <v>183600</v>
      </c>
      <c r="H62">
        <v>1.40916E-3</v>
      </c>
      <c r="I62" s="10">
        <f t="shared" si="2"/>
        <v>0.31732223117583042</v>
      </c>
      <c r="J62" s="11">
        <f t="shared" si="3"/>
        <v>225.50270300825608</v>
      </c>
      <c r="K62" s="12">
        <f>IF(MAX(J$1:J62)=J62,0,1-J62/MAX(J$1:J62))</f>
        <v>0</v>
      </c>
    </row>
    <row r="63" spans="1:11" x14ac:dyDescent="0.25">
      <c r="A63" t="s">
        <v>11</v>
      </c>
      <c r="B63" s="1">
        <v>44538.416666666657</v>
      </c>
      <c r="C63" s="1">
        <v>44543.625</v>
      </c>
      <c r="D63">
        <v>405.7</v>
      </c>
      <c r="E63">
        <v>380.14</v>
      </c>
      <c r="F63" s="2">
        <v>5.208333333333333</v>
      </c>
      <c r="G63">
        <v>450000</v>
      </c>
      <c r="H63">
        <v>6.7238389999999995E-2</v>
      </c>
      <c r="I63" s="10">
        <f t="shared" si="2"/>
        <v>15.162438690923294</v>
      </c>
      <c r="J63" s="11">
        <f t="shared" si="3"/>
        <v>240.66514169917937</v>
      </c>
      <c r="K63" s="12">
        <f>IF(MAX(J$1:J63)=J63,0,1-J63/MAX(J$1:J63))</f>
        <v>0</v>
      </c>
    </row>
    <row r="64" spans="1:11" x14ac:dyDescent="0.25">
      <c r="A64" t="s">
        <v>10</v>
      </c>
      <c r="B64" s="1">
        <v>44545.625</v>
      </c>
      <c r="C64" s="1">
        <v>44559.416666666657</v>
      </c>
      <c r="D64">
        <v>376.4</v>
      </c>
      <c r="E64">
        <v>448.76</v>
      </c>
      <c r="F64" s="2">
        <v>13.79166666666667</v>
      </c>
      <c r="G64">
        <v>1191600</v>
      </c>
      <c r="H64">
        <v>0.1922423</v>
      </c>
      <c r="I64" s="10">
        <f t="shared" si="2"/>
        <v>46.266020370076149</v>
      </c>
      <c r="J64" s="11">
        <f t="shared" si="3"/>
        <v>286.93116206925549</v>
      </c>
      <c r="K64" s="12">
        <f>IF(MAX(J$1:J64)=J64,0,1-J64/MAX(J$1:J64))</f>
        <v>0</v>
      </c>
    </row>
    <row r="65" spans="1:11" x14ac:dyDescent="0.25">
      <c r="A65" t="s">
        <v>10</v>
      </c>
      <c r="B65" s="1">
        <v>44572.625</v>
      </c>
      <c r="C65" s="1">
        <v>44575.375</v>
      </c>
      <c r="D65">
        <v>475.32</v>
      </c>
      <c r="E65">
        <v>468.48</v>
      </c>
      <c r="F65" s="2">
        <v>2.75</v>
      </c>
      <c r="G65">
        <v>237600</v>
      </c>
      <c r="H65">
        <v>-1.439031E-2</v>
      </c>
      <c r="I65" s="10">
        <f t="shared" si="2"/>
        <v>-4.1290283708368278</v>
      </c>
      <c r="J65" s="11">
        <f t="shared" si="3"/>
        <v>282.80213369841869</v>
      </c>
      <c r="K65" s="12">
        <f>IF(MAX(J$1:J65)=J65,0,1-J65/MAX(J$1:J65))</f>
        <v>1.4390309999999906E-2</v>
      </c>
    </row>
    <row r="66" spans="1:11" x14ac:dyDescent="0.25">
      <c r="A66" t="s">
        <v>11</v>
      </c>
      <c r="B66" s="1">
        <v>44575.416666666657</v>
      </c>
      <c r="C66" s="1">
        <v>44580.291666666657</v>
      </c>
      <c r="D66">
        <v>459.84</v>
      </c>
      <c r="E66">
        <v>405.72</v>
      </c>
      <c r="F66" s="2">
        <v>4.875</v>
      </c>
      <c r="G66">
        <v>421200</v>
      </c>
      <c r="H66">
        <v>0.13339249</v>
      </c>
      <c r="I66" s="10">
        <f t="shared" si="2"/>
        <v>37.723680791344975</v>
      </c>
      <c r="J66" s="11">
        <f t="shared" si="3"/>
        <v>320.52581448976366</v>
      </c>
      <c r="K66" s="12">
        <f>IF(MAX(J$1:J66)=J66,0,1-J66/MAX(J$1:J66))</f>
        <v>0</v>
      </c>
    </row>
    <row r="67" spans="1:11" x14ac:dyDescent="0.25">
      <c r="A67" t="s">
        <v>10</v>
      </c>
      <c r="B67" s="1">
        <v>44581.5</v>
      </c>
      <c r="C67" s="1">
        <v>44585.291666666657</v>
      </c>
      <c r="D67">
        <v>404.62</v>
      </c>
      <c r="E67">
        <v>402.12</v>
      </c>
      <c r="F67" s="2">
        <v>3.791666666666667</v>
      </c>
      <c r="G67">
        <v>327600</v>
      </c>
      <c r="H67">
        <v>-6.17864E-3</v>
      </c>
      <c r="I67" s="10">
        <f t="shared" si="2"/>
        <v>-1.9804136184390333</v>
      </c>
      <c r="J67" s="11">
        <f t="shared" si="3"/>
        <v>318.5454008713246</v>
      </c>
      <c r="K67" s="12">
        <f>IF(MAX(J$1:J67)=J67,0,1-J67/MAX(J$1:J67))</f>
        <v>6.178640000000124E-3</v>
      </c>
    </row>
    <row r="68" spans="1:11" x14ac:dyDescent="0.25">
      <c r="A68" t="s">
        <v>11</v>
      </c>
      <c r="B68" s="1">
        <v>44586.333333333343</v>
      </c>
      <c r="C68" s="1">
        <v>44587.333333333343</v>
      </c>
      <c r="D68">
        <v>384.82</v>
      </c>
      <c r="E68">
        <v>399.38</v>
      </c>
      <c r="F68" s="2">
        <v>1</v>
      </c>
      <c r="G68">
        <v>86400</v>
      </c>
      <c r="H68">
        <v>-3.6456509999999998E-2</v>
      </c>
      <c r="I68" s="10">
        <f t="shared" si="2"/>
        <v>-11.613053592319453</v>
      </c>
      <c r="J68" s="11">
        <f t="shared" si="3"/>
        <v>306.93234727900517</v>
      </c>
      <c r="K68" s="12">
        <f>IF(MAX(J$1:J68)=J68,0,1-J68/MAX(J$1:J68))</f>
        <v>4.2409898349053621E-2</v>
      </c>
    </row>
    <row r="69" spans="1:11" x14ac:dyDescent="0.25">
      <c r="A69" t="s">
        <v>10</v>
      </c>
      <c r="B69" s="1">
        <v>44595.458333333343</v>
      </c>
      <c r="C69" s="1">
        <v>44603.291666666657</v>
      </c>
      <c r="D69">
        <v>413.55</v>
      </c>
      <c r="E69">
        <v>451.45</v>
      </c>
      <c r="F69" s="2">
        <v>7.833333333333333</v>
      </c>
      <c r="G69">
        <v>676800</v>
      </c>
      <c r="H69">
        <v>9.1645509999999999E-2</v>
      </c>
      <c r="I69" s="10">
        <f t="shared" si="2"/>
        <v>28.128971501881541</v>
      </c>
      <c r="J69" s="11">
        <f t="shared" si="3"/>
        <v>335.06131878088672</v>
      </c>
      <c r="K69" s="12">
        <f>IF(MAX(J$1:J69)=J69,0,1-J69/MAX(J$1:J69))</f>
        <v>0</v>
      </c>
    </row>
    <row r="70" spans="1:11" x14ac:dyDescent="0.25">
      <c r="A70" t="s">
        <v>11</v>
      </c>
      <c r="B70" s="1">
        <v>44606.291666666657</v>
      </c>
      <c r="C70" s="1">
        <v>44606.625</v>
      </c>
      <c r="D70">
        <v>448.05</v>
      </c>
      <c r="E70">
        <v>452.5</v>
      </c>
      <c r="F70" s="2">
        <v>0.33333333333333331</v>
      </c>
      <c r="G70">
        <v>28800</v>
      </c>
      <c r="H70">
        <v>-9.8342499999999992E-3</v>
      </c>
      <c r="I70" s="10">
        <f t="shared" si="2"/>
        <v>-3.2950767742209348</v>
      </c>
      <c r="J70" s="11">
        <f t="shared" si="3"/>
        <v>331.76624200666578</v>
      </c>
      <c r="K70" s="12">
        <f>IF(MAX(J$1:J70)=J70,0,1-J70/MAX(J$1:J70))</f>
        <v>9.8342500000000443E-3</v>
      </c>
    </row>
    <row r="71" spans="1:11" x14ac:dyDescent="0.25">
      <c r="A71" t="s">
        <v>10</v>
      </c>
      <c r="B71" s="1">
        <v>44609.625</v>
      </c>
      <c r="C71" s="1">
        <v>44610.541666666657</v>
      </c>
      <c r="D71">
        <v>495.25</v>
      </c>
      <c r="E71">
        <v>471.15</v>
      </c>
      <c r="F71" s="2">
        <v>0.91666666666666663</v>
      </c>
      <c r="G71">
        <v>79200</v>
      </c>
      <c r="H71">
        <v>-4.8662289999999997E-2</v>
      </c>
      <c r="I71" s="10">
        <f t="shared" si="2"/>
        <v>-16.144505080738551</v>
      </c>
      <c r="J71" s="11">
        <f t="shared" si="3"/>
        <v>315.62173692592722</v>
      </c>
      <c r="K71" s="12">
        <f>IF(MAX(J$1:J71)=J71,0,1-J71/MAX(J$1:J71))</f>
        <v>5.8017982874567497E-2</v>
      </c>
    </row>
    <row r="72" spans="1:11" x14ac:dyDescent="0.25">
      <c r="A72" t="s">
        <v>11</v>
      </c>
      <c r="B72" s="1">
        <v>44613.291666666657</v>
      </c>
      <c r="C72" s="1">
        <v>44614.416666666657</v>
      </c>
      <c r="D72">
        <v>476</v>
      </c>
      <c r="E72">
        <v>425.35</v>
      </c>
      <c r="F72" s="2">
        <v>1.125</v>
      </c>
      <c r="G72">
        <v>97200</v>
      </c>
      <c r="H72">
        <v>0.11907841</v>
      </c>
      <c r="I72" s="10">
        <f t="shared" si="2"/>
        <v>37.583734594577699</v>
      </c>
      <c r="J72" s="11">
        <f t="shared" si="3"/>
        <v>353.20547152050494</v>
      </c>
      <c r="K72" s="12">
        <f>IF(MAX(J$1:J72)=J72,0,1-J72/MAX(J$1:J72))</f>
        <v>0</v>
      </c>
    </row>
    <row r="73" spans="1:11" x14ac:dyDescent="0.25">
      <c r="A73" t="s">
        <v>11</v>
      </c>
      <c r="B73" s="1">
        <v>44833.458333333343</v>
      </c>
      <c r="C73" s="1">
        <v>44833.625</v>
      </c>
      <c r="D73">
        <v>190.2</v>
      </c>
      <c r="E73">
        <v>196.4</v>
      </c>
      <c r="F73" s="2">
        <v>0.16666666666666671</v>
      </c>
      <c r="G73">
        <v>14400</v>
      </c>
      <c r="H73">
        <v>-3.1568230000000003E-2</v>
      </c>
      <c r="I73" s="10">
        <f t="shared" si="2"/>
        <v>-11.15007156221775</v>
      </c>
      <c r="J73" s="11">
        <f t="shared" si="3"/>
        <v>342.05539995828718</v>
      </c>
      <c r="K73" s="12">
        <f>IF(MAX(J$1:J73)=J73,0,1-J73/MAX(J$1:J73))</f>
        <v>3.1568230000000086E-2</v>
      </c>
    </row>
    <row r="74" spans="1:11" x14ac:dyDescent="0.25">
      <c r="A74" t="s">
        <v>10</v>
      </c>
      <c r="B74" s="1">
        <v>44834.458333333343</v>
      </c>
      <c r="C74" s="1">
        <v>44838.375</v>
      </c>
      <c r="D74">
        <v>186.1</v>
      </c>
      <c r="E74">
        <v>213.95</v>
      </c>
      <c r="F74" s="2">
        <v>3.916666666666667</v>
      </c>
      <c r="G74">
        <v>338400</v>
      </c>
      <c r="H74">
        <v>0.14965073000000001</v>
      </c>
      <c r="I74" s="10">
        <f t="shared" si="2"/>
        <v>51.188840304199651</v>
      </c>
      <c r="J74" s="11">
        <f t="shared" si="3"/>
        <v>393.24424026248681</v>
      </c>
      <c r="K74" s="12">
        <f>IF(MAX(J$1:J74)=J74,0,1-J74/MAX(J$1:J74))</f>
        <v>0</v>
      </c>
    </row>
    <row r="75" spans="1:11" x14ac:dyDescent="0.25">
      <c r="A75" t="s">
        <v>11</v>
      </c>
      <c r="B75" s="1">
        <v>44839.458333333343</v>
      </c>
      <c r="C75" s="1">
        <v>44840.291666666657</v>
      </c>
      <c r="D75">
        <v>207.9</v>
      </c>
      <c r="E75">
        <v>216.25</v>
      </c>
      <c r="F75" s="2">
        <v>0.83333333333333337</v>
      </c>
      <c r="G75">
        <v>72000</v>
      </c>
      <c r="H75">
        <v>-3.8612720000000003E-2</v>
      </c>
      <c r="I75" s="10">
        <f t="shared" si="2"/>
        <v>-15.184229740868131</v>
      </c>
      <c r="J75" s="11">
        <f t="shared" si="3"/>
        <v>378.06001052161866</v>
      </c>
      <c r="K75" s="12">
        <f>IF(MAX(J$1:J75)=J75,0,1-J75/MAX(J$1:J75))</f>
        <v>3.8612720000000045E-2</v>
      </c>
    </row>
    <row r="76" spans="1:11" x14ac:dyDescent="0.25">
      <c r="A76" t="s">
        <v>10</v>
      </c>
      <c r="B76" s="1">
        <v>44840.583333333343</v>
      </c>
      <c r="C76" s="1">
        <v>44841.583333333343</v>
      </c>
      <c r="D76">
        <v>207.55</v>
      </c>
      <c r="E76">
        <v>201.35</v>
      </c>
      <c r="F76" s="2">
        <v>1</v>
      </c>
      <c r="G76">
        <v>86400</v>
      </c>
      <c r="H76">
        <v>-2.9872320000000001E-2</v>
      </c>
      <c r="I76" s="10">
        <f t="shared" si="2"/>
        <v>-11.293529613505161</v>
      </c>
      <c r="J76" s="11">
        <f t="shared" si="3"/>
        <v>366.76648090811352</v>
      </c>
      <c r="K76" s="12">
        <f>IF(MAX(J$1:J76)=J76,0,1-J76/MAX(J$1:J76))</f>
        <v>6.7331588472089643E-2</v>
      </c>
    </row>
    <row r="77" spans="1:11" x14ac:dyDescent="0.25">
      <c r="A77" t="s">
        <v>11</v>
      </c>
      <c r="B77" s="1">
        <v>44844.541666666657</v>
      </c>
      <c r="C77" s="1">
        <v>44848.541666666657</v>
      </c>
      <c r="D77">
        <v>205.9</v>
      </c>
      <c r="E77">
        <v>210.8</v>
      </c>
      <c r="F77" s="2">
        <v>4</v>
      </c>
      <c r="G77">
        <v>345600</v>
      </c>
      <c r="H77">
        <v>-2.324478E-2</v>
      </c>
      <c r="I77" s="10">
        <f t="shared" si="2"/>
        <v>-8.5254061600832998</v>
      </c>
      <c r="J77" s="11">
        <f t="shared" si="3"/>
        <v>358.2410747480302</v>
      </c>
      <c r="K77" s="12">
        <f>IF(MAX(J$1:J77)=J77,0,1-J77/MAX(J$1:J77))</f>
        <v>8.9011260511005386E-2</v>
      </c>
    </row>
    <row r="78" spans="1:11" x14ac:dyDescent="0.25">
      <c r="A78" t="s">
        <v>10</v>
      </c>
      <c r="B78" s="1">
        <v>44853.333333333343</v>
      </c>
      <c r="C78" s="1">
        <v>44860.458333333343</v>
      </c>
      <c r="D78">
        <v>213.7</v>
      </c>
      <c r="E78">
        <v>225</v>
      </c>
      <c r="F78" s="2">
        <v>7.125</v>
      </c>
      <c r="G78">
        <v>615600</v>
      </c>
      <c r="H78">
        <v>5.287787E-2</v>
      </c>
      <c r="I78" s="10">
        <f t="shared" si="2"/>
        <v>18.943024979186625</v>
      </c>
      <c r="J78" s="11">
        <f t="shared" si="3"/>
        <v>377.18409972721685</v>
      </c>
      <c r="K78" s="12">
        <f>IF(MAX(J$1:J78)=J78,0,1-J78/MAX(J$1:J78))</f>
        <v>4.0840116372842461E-2</v>
      </c>
    </row>
    <row r="79" spans="1:11" x14ac:dyDescent="0.25">
      <c r="A79" t="s">
        <v>11</v>
      </c>
      <c r="B79" s="1">
        <v>44861.333333333343</v>
      </c>
      <c r="C79" s="1">
        <v>44861.625</v>
      </c>
      <c r="D79">
        <v>234.4</v>
      </c>
      <c r="E79">
        <v>242</v>
      </c>
      <c r="F79" s="2">
        <v>0.29166666666666669</v>
      </c>
      <c r="G79">
        <v>25200</v>
      </c>
      <c r="H79">
        <v>-3.1404960000000003E-2</v>
      </c>
      <c r="I79" s="10">
        <f t="shared" si="2"/>
        <v>-11.845451564569258</v>
      </c>
      <c r="J79" s="11">
        <f t="shared" si="3"/>
        <v>365.33864816264759</v>
      </c>
      <c r="K79" s="12">
        <f>IF(MAX(J$1:J79)=J79,0,1-J79/MAX(J$1:J79))</f>
        <v>7.0962494151757927E-2</v>
      </c>
    </row>
    <row r="80" spans="1:11" x14ac:dyDescent="0.25">
      <c r="A80" t="s">
        <v>10</v>
      </c>
      <c r="B80" s="1">
        <v>44867.333333333343</v>
      </c>
      <c r="C80" s="1">
        <v>44868.291666666657</v>
      </c>
      <c r="D80">
        <v>237</v>
      </c>
      <c r="E80">
        <v>230.1</v>
      </c>
      <c r="F80" s="2">
        <v>0.95833333333333337</v>
      </c>
      <c r="G80">
        <v>82800</v>
      </c>
      <c r="H80">
        <v>-2.9113920000000001E-2</v>
      </c>
      <c r="I80" s="10">
        <f t="shared" si="2"/>
        <v>-10.636440175515469</v>
      </c>
      <c r="J80" s="11">
        <f t="shared" si="3"/>
        <v>354.70220798713211</v>
      </c>
      <c r="K80" s="12">
        <f>IF(MAX(J$1:J80)=J80,0,1-J80/MAX(J$1:J80))</f>
        <v>9.8010417774023195E-2</v>
      </c>
    </row>
    <row r="81" spans="1:11" x14ac:dyDescent="0.25">
      <c r="A81" t="s">
        <v>11</v>
      </c>
      <c r="B81" s="1">
        <v>44872.375</v>
      </c>
      <c r="C81" s="1">
        <v>44880.291666666657</v>
      </c>
      <c r="D81">
        <v>239.15</v>
      </c>
      <c r="E81">
        <v>238.6</v>
      </c>
      <c r="F81" s="2">
        <v>7.916666666666667</v>
      </c>
      <c r="G81">
        <v>684000</v>
      </c>
      <c r="H81">
        <v>2.30511E-3</v>
      </c>
      <c r="I81" s="10">
        <f t="shared" si="2"/>
        <v>0.8176276066532181</v>
      </c>
      <c r="J81" s="11">
        <f t="shared" si="3"/>
        <v>355.51983559378533</v>
      </c>
      <c r="K81" s="12">
        <f>IF(MAX(J$1:J81)=J81,0,1-J81/MAX(J$1:J81))</f>
        <v>9.5931232568138292E-2</v>
      </c>
    </row>
    <row r="82" spans="1:11" x14ac:dyDescent="0.25">
      <c r="A82" t="s">
        <v>10</v>
      </c>
      <c r="B82" s="1">
        <v>44883.375</v>
      </c>
      <c r="C82" s="1">
        <v>44886.333333333343</v>
      </c>
      <c r="D82">
        <v>239.3</v>
      </c>
      <c r="E82">
        <v>234.6</v>
      </c>
      <c r="F82" s="2">
        <v>2.958333333333333</v>
      </c>
      <c r="G82">
        <v>255600</v>
      </c>
      <c r="H82">
        <v>-1.9640620000000001E-2</v>
      </c>
      <c r="I82" s="10">
        <f t="shared" ref="I82:I106" si="4">IF(P$1,H82*J81*P$3,H82*P$2*P$3)</f>
        <v>-6.9826299933600122</v>
      </c>
      <c r="J82" s="11">
        <f t="shared" ref="J82:J106" si="5">I82+J81</f>
        <v>348.5372056004253</v>
      </c>
      <c r="K82" s="12">
        <f>IF(MAX(J$1:J82)=J82,0,1-J82/MAX(J$1:J82))</f>
        <v>0.11368770368313597</v>
      </c>
    </row>
    <row r="83" spans="1:11" x14ac:dyDescent="0.25">
      <c r="A83" t="s">
        <v>11</v>
      </c>
      <c r="B83" s="1">
        <v>44895.291666666657</v>
      </c>
      <c r="C83" s="1">
        <v>44915.291666666657</v>
      </c>
      <c r="D83">
        <v>231.5</v>
      </c>
      <c r="E83">
        <v>224.4</v>
      </c>
      <c r="F83" s="2">
        <v>20</v>
      </c>
      <c r="G83">
        <v>1728000</v>
      </c>
      <c r="H83">
        <v>3.1639929999999997E-2</v>
      </c>
      <c r="I83" s="10">
        <f t="shared" si="4"/>
        <v>11.027692787593063</v>
      </c>
      <c r="J83" s="11">
        <f t="shared" si="5"/>
        <v>359.56489838801838</v>
      </c>
      <c r="K83" s="12">
        <f>IF(MAX(J$1:J83)=J83,0,1-J83/MAX(J$1:J83))</f>
        <v>8.5644844669531039E-2</v>
      </c>
    </row>
    <row r="84" spans="1:11" x14ac:dyDescent="0.25">
      <c r="A84" t="s">
        <v>10</v>
      </c>
      <c r="B84" s="1">
        <v>44933.416666666657</v>
      </c>
      <c r="C84" s="1">
        <v>44945.291666666657</v>
      </c>
      <c r="D84">
        <v>226.45</v>
      </c>
      <c r="E84">
        <v>239.35</v>
      </c>
      <c r="F84" s="2">
        <v>11.875</v>
      </c>
      <c r="G84">
        <v>1026000</v>
      </c>
      <c r="H84">
        <v>5.6966219999999998E-2</v>
      </c>
      <c r="I84" s="10">
        <f t="shared" si="4"/>
        <v>20.4830531058495</v>
      </c>
      <c r="J84" s="11">
        <f t="shared" si="5"/>
        <v>380.04795149386786</v>
      </c>
      <c r="K84" s="12">
        <f>IF(MAX(J$1:J84)=J84,0,1-J84/MAX(J$1:J84))</f>
        <v>3.3557487732841396E-2</v>
      </c>
    </row>
    <row r="85" spans="1:11" x14ac:dyDescent="0.25">
      <c r="A85" t="s">
        <v>11</v>
      </c>
      <c r="B85" s="1">
        <v>44949.333333333343</v>
      </c>
      <c r="C85" s="1">
        <v>44953.291666666657</v>
      </c>
      <c r="D85">
        <v>244.3</v>
      </c>
      <c r="E85">
        <v>251</v>
      </c>
      <c r="F85" s="2">
        <v>3.958333333333333</v>
      </c>
      <c r="G85">
        <v>342000</v>
      </c>
      <c r="H85">
        <v>-2.6693229999999998E-2</v>
      </c>
      <c r="I85" s="10">
        <f t="shared" si="4"/>
        <v>-10.144707380254658</v>
      </c>
      <c r="J85" s="11">
        <f t="shared" si="5"/>
        <v>369.9032441136132</v>
      </c>
      <c r="K85" s="12">
        <f>IF(MAX(J$1:J85)=J85,0,1-J85/MAX(J$1:J85))</f>
        <v>5.9354959994566525E-2</v>
      </c>
    </row>
    <row r="86" spans="1:11" x14ac:dyDescent="0.25">
      <c r="A86" t="s">
        <v>10</v>
      </c>
      <c r="B86" s="1">
        <v>44957.375</v>
      </c>
      <c r="C86" s="1">
        <v>44966.333333333343</v>
      </c>
      <c r="D86">
        <v>251.4</v>
      </c>
      <c r="E86">
        <v>257.39999999999998</v>
      </c>
      <c r="F86" s="2">
        <v>8.9583333333333339</v>
      </c>
      <c r="G86">
        <v>774000</v>
      </c>
      <c r="H86">
        <v>2.3866350000000001E-2</v>
      </c>
      <c r="I86" s="10">
        <f t="shared" si="4"/>
        <v>8.8282402901509336</v>
      </c>
      <c r="J86" s="11">
        <f t="shared" si="5"/>
        <v>378.73148440376411</v>
      </c>
      <c r="K86" s="12">
        <f>IF(MAX(J$1:J86)=J86,0,1-J86/MAX(J$1:J86))</f>
        <v>3.6905196244032878E-2</v>
      </c>
    </row>
    <row r="87" spans="1:11" x14ac:dyDescent="0.25">
      <c r="A87" t="s">
        <v>11</v>
      </c>
      <c r="B87" s="1">
        <v>44970.333333333343</v>
      </c>
      <c r="C87" s="1">
        <v>44978.375</v>
      </c>
      <c r="D87">
        <v>263.60000000000002</v>
      </c>
      <c r="E87">
        <v>249</v>
      </c>
      <c r="F87" s="2">
        <v>8.0416666666666661</v>
      </c>
      <c r="G87">
        <v>694800</v>
      </c>
      <c r="H87">
        <v>5.8634539999999999E-2</v>
      </c>
      <c r="I87" s="10">
        <f t="shared" si="4"/>
        <v>22.206746371531882</v>
      </c>
      <c r="J87" s="11">
        <f t="shared" si="5"/>
        <v>400.93823077529601</v>
      </c>
      <c r="K87" s="12">
        <f>IF(MAX(J$1:J87)=J87,0,1-J87/MAX(J$1:J87))</f>
        <v>0</v>
      </c>
    </row>
    <row r="88" spans="1:11" x14ac:dyDescent="0.25">
      <c r="A88" t="s">
        <v>10</v>
      </c>
      <c r="B88" s="1">
        <v>44998.541666666657</v>
      </c>
      <c r="C88" s="1">
        <v>45000.291666666657</v>
      </c>
      <c r="D88">
        <v>281.14999999999998</v>
      </c>
      <c r="E88">
        <v>269</v>
      </c>
      <c r="F88" s="2">
        <v>1.75</v>
      </c>
      <c r="G88">
        <v>151200</v>
      </c>
      <c r="H88">
        <v>-4.3215370000000003E-2</v>
      </c>
      <c r="I88" s="10">
        <f t="shared" si="4"/>
        <v>-17.326693990099805</v>
      </c>
      <c r="J88" s="11">
        <f t="shared" si="5"/>
        <v>383.61153678519622</v>
      </c>
      <c r="K88" s="12">
        <f>IF(MAX(J$1:J88)=J88,0,1-J88/MAX(J$1:J88))</f>
        <v>4.3215369999999975E-2</v>
      </c>
    </row>
    <row r="89" spans="1:11" x14ac:dyDescent="0.25">
      <c r="A89" t="s">
        <v>11</v>
      </c>
      <c r="B89" s="1">
        <v>45005.333333333343</v>
      </c>
      <c r="C89" s="1">
        <v>45014.375</v>
      </c>
      <c r="D89">
        <v>271.3</v>
      </c>
      <c r="E89">
        <v>278.8</v>
      </c>
      <c r="F89" s="2">
        <v>9.0416666666666661</v>
      </c>
      <c r="G89">
        <v>781200</v>
      </c>
      <c r="H89">
        <v>-2.6901000000000001E-2</v>
      </c>
      <c r="I89" s="10">
        <f t="shared" si="4"/>
        <v>-10.319533951058563</v>
      </c>
      <c r="J89" s="11">
        <f t="shared" si="5"/>
        <v>373.29200283413763</v>
      </c>
      <c r="K89" s="12">
        <f>IF(MAX(J$1:J89)=J89,0,1-J89/MAX(J$1:J89))</f>
        <v>6.8953833331629966E-2</v>
      </c>
    </row>
    <row r="90" spans="1:11" x14ac:dyDescent="0.25">
      <c r="A90" t="s">
        <v>10</v>
      </c>
      <c r="B90" s="1">
        <v>45016.458333333343</v>
      </c>
      <c r="C90" s="1">
        <v>45027.541666666657</v>
      </c>
      <c r="D90">
        <v>271.89999999999998</v>
      </c>
      <c r="E90">
        <v>274.39999999999998</v>
      </c>
      <c r="F90" s="2">
        <v>11.08333333333333</v>
      </c>
      <c r="G90">
        <v>957600</v>
      </c>
      <c r="H90">
        <v>9.1945599999999992E-3</v>
      </c>
      <c r="I90" s="10">
        <f t="shared" si="4"/>
        <v>3.4322557175786481</v>
      </c>
      <c r="J90" s="11">
        <f t="shared" si="5"/>
        <v>376.72425855171628</v>
      </c>
      <c r="K90" s="12">
        <f>IF(MAX(J$1:J90)=J90,0,1-J90/MAX(J$1:J90))</f>
        <v>6.039327348942769E-2</v>
      </c>
    </row>
    <row r="91" spans="1:11" x14ac:dyDescent="0.25">
      <c r="A91" t="s">
        <v>11</v>
      </c>
      <c r="B91" s="1">
        <v>45029.333333333343</v>
      </c>
      <c r="C91" s="1">
        <v>45033.291666666657</v>
      </c>
      <c r="D91">
        <v>282.2</v>
      </c>
      <c r="E91">
        <v>287.7</v>
      </c>
      <c r="F91" s="2">
        <v>3.958333333333333</v>
      </c>
      <c r="G91">
        <v>342000</v>
      </c>
      <c r="H91">
        <v>-1.9117140000000001E-2</v>
      </c>
      <c r="I91" s="10">
        <f t="shared" si="4"/>
        <v>-7.201890392129358</v>
      </c>
      <c r="J91" s="11">
        <f t="shared" si="5"/>
        <v>369.5223681595869</v>
      </c>
      <c r="K91" s="12">
        <f>IF(MAX(J$1:J91)=J91,0,1-J91/MAX(J$1:J91))</f>
        <v>7.8355866825072007E-2</v>
      </c>
    </row>
    <row r="92" spans="1:11" x14ac:dyDescent="0.25">
      <c r="A92" t="s">
        <v>10</v>
      </c>
      <c r="B92" s="1">
        <v>45034.416666666657</v>
      </c>
      <c r="C92" s="1">
        <v>45035.5</v>
      </c>
      <c r="D92">
        <v>294.2</v>
      </c>
      <c r="E92">
        <v>295.75</v>
      </c>
      <c r="F92" s="2">
        <v>1.083333333333333</v>
      </c>
      <c r="G92">
        <v>93600</v>
      </c>
      <c r="H92">
        <v>5.2685199999999996E-3</v>
      </c>
      <c r="I92" s="10">
        <f t="shared" si="4"/>
        <v>1.9468359870961467</v>
      </c>
      <c r="J92" s="11">
        <f t="shared" si="5"/>
        <v>371.46920414668307</v>
      </c>
      <c r="K92" s="12">
        <f>IF(MAX(J$1:J92)=J92,0,1-J92/MAX(J$1:J92))</f>
        <v>7.3500166276557199E-2</v>
      </c>
    </row>
    <row r="93" spans="1:11" x14ac:dyDescent="0.25">
      <c r="A93" t="s">
        <v>11</v>
      </c>
      <c r="B93" s="1">
        <v>45040.416666666657</v>
      </c>
      <c r="C93" s="1">
        <v>45056.333333333343</v>
      </c>
      <c r="D93">
        <v>295.25</v>
      </c>
      <c r="E93">
        <v>277.85000000000002</v>
      </c>
      <c r="F93" s="2">
        <v>15.91666666666667</v>
      </c>
      <c r="G93">
        <v>1375200</v>
      </c>
      <c r="H93">
        <v>6.2623719999999994E-2</v>
      </c>
      <c r="I93" s="10">
        <f t="shared" si="4"/>
        <v>23.262783429104719</v>
      </c>
      <c r="J93" s="11">
        <f t="shared" si="5"/>
        <v>394.7319875757878</v>
      </c>
      <c r="K93" s="12">
        <f>IF(MAX(J$1:J93)=J93,0,1-J93/MAX(J$1:J93))</f>
        <v>1.5479300109413785E-2</v>
      </c>
    </row>
    <row r="94" spans="1:11" x14ac:dyDescent="0.25">
      <c r="A94" t="s">
        <v>10</v>
      </c>
      <c r="B94" s="1">
        <v>45058.458333333343</v>
      </c>
      <c r="C94" s="1">
        <v>45065.291666666657</v>
      </c>
      <c r="D94">
        <v>283.5</v>
      </c>
      <c r="E94">
        <v>282.7</v>
      </c>
      <c r="F94" s="2">
        <v>6.833333333333333</v>
      </c>
      <c r="G94">
        <v>590400</v>
      </c>
      <c r="H94">
        <v>-2.8218700000000002E-3</v>
      </c>
      <c r="I94" s="10">
        <f t="shared" si="4"/>
        <v>-1.1138823537804885</v>
      </c>
      <c r="J94" s="11">
        <f t="shared" si="5"/>
        <v>393.61810522200733</v>
      </c>
      <c r="K94" s="12">
        <f>IF(MAX(J$1:J94)=J94,0,1-J94/MAX(J$1:J94))</f>
        <v>1.8257489536813942E-2</v>
      </c>
    </row>
    <row r="95" spans="1:11" x14ac:dyDescent="0.25">
      <c r="A95" t="s">
        <v>11</v>
      </c>
      <c r="B95" s="1">
        <v>45075.416666666657</v>
      </c>
      <c r="C95" s="1">
        <v>45081.458333333343</v>
      </c>
      <c r="D95">
        <v>294.10000000000002</v>
      </c>
      <c r="E95">
        <v>286.95</v>
      </c>
      <c r="F95" s="2">
        <v>6.041666666666667</v>
      </c>
      <c r="G95">
        <v>522000</v>
      </c>
      <c r="H95">
        <v>2.4917229999999999E-2</v>
      </c>
      <c r="I95" s="10">
        <f t="shared" si="4"/>
        <v>9.8078728599809573</v>
      </c>
      <c r="J95" s="11">
        <f t="shared" si="5"/>
        <v>403.42597808198826</v>
      </c>
      <c r="K95" s="12">
        <f>IF(MAX(J$1:J95)=J95,0,1-J95/MAX(J$1:J95))</f>
        <v>0</v>
      </c>
    </row>
    <row r="96" spans="1:11" x14ac:dyDescent="0.25">
      <c r="A96" t="s">
        <v>10</v>
      </c>
      <c r="B96" s="1">
        <v>45083.333333333343</v>
      </c>
      <c r="C96" s="1">
        <v>45100.291666666657</v>
      </c>
      <c r="D96">
        <v>278.8</v>
      </c>
      <c r="E96">
        <v>293.60000000000002</v>
      </c>
      <c r="F96" s="2">
        <v>16.958333333333329</v>
      </c>
      <c r="G96">
        <v>1465200</v>
      </c>
      <c r="H96">
        <v>5.3084649999999997E-2</v>
      </c>
      <c r="I96" s="10">
        <f t="shared" si="4"/>
        <v>21.415726847390015</v>
      </c>
      <c r="J96" s="11">
        <f t="shared" si="5"/>
        <v>424.8417049293783</v>
      </c>
      <c r="K96" s="12">
        <f>IF(MAX(J$1:J96)=J96,0,1-J96/MAX(J$1:J96))</f>
        <v>0</v>
      </c>
    </row>
    <row r="97" spans="1:11" x14ac:dyDescent="0.25">
      <c r="A97" t="s">
        <v>10</v>
      </c>
      <c r="B97" s="1">
        <v>45128.416666666657</v>
      </c>
      <c r="C97" s="1">
        <v>45142.5</v>
      </c>
      <c r="D97">
        <v>319.3</v>
      </c>
      <c r="E97">
        <v>362.25</v>
      </c>
      <c r="F97" s="2">
        <v>14.08333333333333</v>
      </c>
      <c r="G97">
        <v>1216800</v>
      </c>
      <c r="H97">
        <v>0.13451299999999999</v>
      </c>
      <c r="I97" s="10">
        <f t="shared" si="4"/>
        <v>57.14673225516546</v>
      </c>
      <c r="J97" s="11">
        <f t="shared" si="5"/>
        <v>481.98843718454373</v>
      </c>
      <c r="K97" s="12">
        <f>IF(MAX(J$1:J97)=J97,0,1-J97/MAX(J$1:J97))</f>
        <v>0</v>
      </c>
    </row>
    <row r="98" spans="1:11" x14ac:dyDescent="0.25">
      <c r="A98" t="s">
        <v>11</v>
      </c>
      <c r="B98" s="1">
        <v>45145.375</v>
      </c>
      <c r="C98" s="1">
        <v>45146.333333333343</v>
      </c>
      <c r="D98">
        <v>362.1</v>
      </c>
      <c r="E98">
        <v>364.45</v>
      </c>
      <c r="F98" s="2">
        <v>0.95833333333333337</v>
      </c>
      <c r="G98">
        <v>82800</v>
      </c>
      <c r="H98">
        <v>-6.4480700000000002E-3</v>
      </c>
      <c r="I98" s="10">
        <f t="shared" si="4"/>
        <v>-3.107895182156541</v>
      </c>
      <c r="J98" s="11">
        <f t="shared" si="5"/>
        <v>478.88054200238719</v>
      </c>
      <c r="K98" s="12">
        <f>IF(MAX(J$1:J98)=J98,0,1-J98/MAX(J$1:J98))</f>
        <v>6.4480700000000279E-3</v>
      </c>
    </row>
    <row r="99" spans="1:11" x14ac:dyDescent="0.25">
      <c r="A99" t="s">
        <v>10</v>
      </c>
      <c r="B99" s="1">
        <v>45148.291666666657</v>
      </c>
      <c r="C99" s="1">
        <v>45149.5</v>
      </c>
      <c r="D99">
        <v>367.45</v>
      </c>
      <c r="E99">
        <v>369.65</v>
      </c>
      <c r="F99" s="2">
        <v>1.208333333333333</v>
      </c>
      <c r="G99">
        <v>104400</v>
      </c>
      <c r="H99">
        <v>5.9872099999999998E-3</v>
      </c>
      <c r="I99" s="10">
        <f t="shared" si="4"/>
        <v>2.8671583698821124</v>
      </c>
      <c r="J99" s="11">
        <f t="shared" si="5"/>
        <v>481.74770037226932</v>
      </c>
      <c r="K99" s="12">
        <f>IF(MAX(J$1:J99)=J99,0,1-J99/MAX(J$1:J99))</f>
        <v>4.9946594918470755E-4</v>
      </c>
    </row>
    <row r="100" spans="1:11" x14ac:dyDescent="0.25">
      <c r="A100" t="s">
        <v>11</v>
      </c>
      <c r="B100" s="1">
        <v>45157.5</v>
      </c>
      <c r="C100" s="1">
        <v>45159.291666666657</v>
      </c>
      <c r="D100">
        <v>352.4</v>
      </c>
      <c r="E100">
        <v>356.05</v>
      </c>
      <c r="F100" s="2">
        <v>1.791666666666667</v>
      </c>
      <c r="G100">
        <v>154800</v>
      </c>
      <c r="H100">
        <v>-1.0251369999999999E-2</v>
      </c>
      <c r="I100" s="10">
        <f t="shared" si="4"/>
        <v>-4.9385739231652703</v>
      </c>
      <c r="J100" s="11">
        <f t="shared" si="5"/>
        <v>476.80912644910404</v>
      </c>
      <c r="K100" s="12">
        <f>IF(MAX(J$1:J100)=J100,0,1-J100/MAX(J$1:J100))</f>
        <v>1.0745715738937234E-2</v>
      </c>
    </row>
    <row r="101" spans="1:11" x14ac:dyDescent="0.25">
      <c r="A101" t="s">
        <v>10</v>
      </c>
      <c r="B101" s="1">
        <v>45161.541666666657</v>
      </c>
      <c r="C101" s="1">
        <v>45170.333333333343</v>
      </c>
      <c r="D101">
        <v>357.3</v>
      </c>
      <c r="E101">
        <v>360.15</v>
      </c>
      <c r="F101" s="2">
        <v>8.7916666666666661</v>
      </c>
      <c r="G101">
        <v>759600</v>
      </c>
      <c r="H101">
        <v>7.9764899999999993E-3</v>
      </c>
      <c r="I101" s="10">
        <f t="shared" si="4"/>
        <v>3.8032632290300135</v>
      </c>
      <c r="J101" s="11">
        <f t="shared" si="5"/>
        <v>480.61238967813404</v>
      </c>
      <c r="K101" s="12">
        <f>IF(MAX(J$1:J101)=J101,0,1-J101/MAX(J$1:J101))</f>
        <v>2.8549388330716408E-3</v>
      </c>
    </row>
    <row r="102" spans="1:11" x14ac:dyDescent="0.25">
      <c r="A102" t="s">
        <v>11</v>
      </c>
      <c r="B102" s="1">
        <v>45173.375</v>
      </c>
      <c r="C102" s="1">
        <v>45182.291666666657</v>
      </c>
      <c r="D102">
        <v>373.35</v>
      </c>
      <c r="E102">
        <v>350.65</v>
      </c>
      <c r="F102" s="2">
        <v>8.9166666666666661</v>
      </c>
      <c r="G102">
        <v>770400</v>
      </c>
      <c r="H102">
        <v>6.4736920000000003E-2</v>
      </c>
      <c r="I102" s="10">
        <f t="shared" si="4"/>
        <v>31.113365821602191</v>
      </c>
      <c r="J102" s="11">
        <f t="shared" si="5"/>
        <v>511.72575549973624</v>
      </c>
      <c r="K102" s="12">
        <f>IF(MAX(J$1:J102)=J102,0,1-J102/MAX(J$1:J102))</f>
        <v>0</v>
      </c>
    </row>
    <row r="103" spans="1:11" x14ac:dyDescent="0.25">
      <c r="A103" t="s">
        <v>10</v>
      </c>
      <c r="B103" s="1">
        <v>45183.375</v>
      </c>
      <c r="C103" s="1">
        <v>45188.333333333343</v>
      </c>
      <c r="D103">
        <v>338.7</v>
      </c>
      <c r="E103">
        <v>342.4</v>
      </c>
      <c r="F103" s="2">
        <v>4.958333333333333</v>
      </c>
      <c r="G103">
        <v>428400</v>
      </c>
      <c r="H103">
        <v>1.0924120000000001E-2</v>
      </c>
      <c r="I103" s="10">
        <f t="shared" si="4"/>
        <v>5.5901535601697789</v>
      </c>
      <c r="J103" s="11">
        <f t="shared" si="5"/>
        <v>517.31590905990606</v>
      </c>
      <c r="K103" s="12">
        <f>IF(MAX(J$1:J103)=J103,0,1-J103/MAX(J$1:J103))</f>
        <v>0</v>
      </c>
    </row>
    <row r="104" spans="1:11" x14ac:dyDescent="0.25">
      <c r="A104" t="s">
        <v>11</v>
      </c>
      <c r="B104" s="1">
        <v>45189.583333333343</v>
      </c>
      <c r="C104" s="1">
        <v>45191.583333333343</v>
      </c>
      <c r="D104">
        <v>339.55</v>
      </c>
      <c r="E104">
        <v>332.1</v>
      </c>
      <c r="F104" s="2">
        <v>2</v>
      </c>
      <c r="G104">
        <v>172800</v>
      </c>
      <c r="H104">
        <v>2.2433000000000002E-2</v>
      </c>
      <c r="I104" s="10">
        <f t="shared" si="4"/>
        <v>11.604947787940873</v>
      </c>
      <c r="J104" s="11">
        <f t="shared" si="5"/>
        <v>528.92085684784695</v>
      </c>
      <c r="K104" s="12">
        <f>IF(MAX(J$1:J104)=J104,0,1-J104/MAX(J$1:J104))</f>
        <v>0</v>
      </c>
    </row>
    <row r="105" spans="1:11" x14ac:dyDescent="0.25">
      <c r="A105" t="s">
        <v>10</v>
      </c>
      <c r="B105" s="1">
        <v>45195.375</v>
      </c>
      <c r="C105" s="1">
        <v>45202.291666666657</v>
      </c>
      <c r="D105">
        <v>327.75</v>
      </c>
      <c r="E105">
        <v>346.7</v>
      </c>
      <c r="F105" s="2">
        <v>6.916666666666667</v>
      </c>
      <c r="G105">
        <v>597600</v>
      </c>
      <c r="H105">
        <v>5.7818460000000002E-2</v>
      </c>
      <c r="I105" s="10">
        <f t="shared" si="4"/>
        <v>30.581389404822968</v>
      </c>
      <c r="J105" s="11">
        <f t="shared" si="5"/>
        <v>559.50224625266992</v>
      </c>
      <c r="K105" s="12">
        <f>IF(MAX(J$1:J105)=J105,0,1-J105/MAX(J$1:J105))</f>
        <v>0</v>
      </c>
    </row>
    <row r="106" spans="1:11" x14ac:dyDescent="0.25">
      <c r="A106" t="s">
        <v>11</v>
      </c>
      <c r="B106" s="1">
        <v>45204.541666666657</v>
      </c>
      <c r="C106" s="1">
        <v>45215.333333333343</v>
      </c>
      <c r="D106">
        <v>354.4</v>
      </c>
      <c r="E106">
        <v>356.1</v>
      </c>
      <c r="F106" s="2">
        <v>10.79166666666667</v>
      </c>
      <c r="G106">
        <v>932400</v>
      </c>
      <c r="H106">
        <v>-4.77394E-3</v>
      </c>
      <c r="I106" s="10">
        <f t="shared" si="4"/>
        <v>-2.671030153475471</v>
      </c>
      <c r="J106" s="11">
        <f t="shared" si="5"/>
        <v>556.83121609919442</v>
      </c>
      <c r="K106" s="12">
        <f>IF(MAX(J$1:J106)=J106,0,1-J106/MAX(J$1:J106))</f>
        <v>4.7739400000000876E-3</v>
      </c>
    </row>
  </sheetData>
  <autoFilter ref="A1:H1"/>
  <mergeCells count="1">
    <mergeCell ref="M2:N2"/>
  </mergeCells>
  <conditionalFormatting sqref="I1:I106">
    <cfRule type="cellIs" dxfId="16" priority="15" operator="lessThan">
      <formula>0</formula>
    </cfRule>
    <cfRule type="cellIs" dxfId="15" priority="16" operator="greaterThan">
      <formula>0</formula>
    </cfRule>
    <cfRule type="expression" dxfId="14" priority="17">
      <formula>"&gt;0"</formula>
    </cfRule>
  </conditionalFormatting>
  <conditionalFormatting sqref="M15">
    <cfRule type="cellIs" dxfId="13" priority="3" operator="greaterThan">
      <formula>0.25</formula>
    </cfRule>
    <cfRule type="cellIs" dxfId="12" priority="4" operator="lessThan">
      <formula>0.25</formula>
    </cfRule>
  </conditionalFormatting>
  <conditionalFormatting sqref="M2">
    <cfRule type="cellIs" dxfId="11" priority="12" operator="lessThan">
      <formula>0</formula>
    </cfRule>
    <cfRule type="cellIs" dxfId="10" priority="13" operator="greaterThan">
      <formula>0</formula>
    </cfRule>
    <cfRule type="expression" dxfId="9" priority="14">
      <formula>"&gt;0"</formula>
    </cfRule>
  </conditionalFormatting>
  <conditionalFormatting sqref="M13">
    <cfRule type="cellIs" dxfId="8" priority="9" operator="lessThan">
      <formula>0</formula>
    </cfRule>
    <cfRule type="cellIs" dxfId="7" priority="10" operator="greaterThan">
      <formula>0</formula>
    </cfRule>
    <cfRule type="expression" dxfId="6" priority="11">
      <formula>"&gt;0"</formula>
    </cfRule>
  </conditionalFormatting>
  <conditionalFormatting sqref="M10">
    <cfRule type="cellIs" dxfId="5" priority="7" operator="lessThan">
      <formula>2</formula>
    </cfRule>
    <cfRule type="cellIs" dxfId="4" priority="8" operator="greaterThan">
      <formula>2</formula>
    </cfRule>
  </conditionalFormatting>
  <conditionalFormatting sqref="M14">
    <cfRule type="cellIs" dxfId="3" priority="5" operator="lessThan">
      <formula>3</formula>
    </cfRule>
    <cfRule type="cellIs" dxfId="2" priority="6" operator="greaterThan">
      <formula>3</formula>
    </cfRule>
  </conditionalFormatting>
  <conditionalFormatting sqref="M16">
    <cfRule type="cellIs" dxfId="1" priority="1" operator="lessThan">
      <formula>0.15</formula>
    </cfRule>
    <cfRule type="cellIs" dxfId="0" priority="2" operator="greaterThan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Grigorii L. Tishchenko</cp:lastModifiedBy>
  <dcterms:created xsi:type="dcterms:W3CDTF">2023-10-26T08:23:56Z</dcterms:created>
  <dcterms:modified xsi:type="dcterms:W3CDTF">2023-10-26T10:23:29Z</dcterms:modified>
</cp:coreProperties>
</file>