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riho\OneDrive\Рабочий стол\"/>
    </mc:Choice>
  </mc:AlternateContent>
  <xr:revisionPtr revIDLastSave="0" documentId="13_ncr:1_{F3DFD96A-D6F1-46F7-8086-A0C86661A2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2" i="1" l="1" a="1"/>
  <c r="O62" i="1" s="1"/>
  <c r="G62" i="1" a="1"/>
  <c r="H62" i="1" s="1"/>
  <c r="K53" i="1"/>
  <c r="L53" i="1"/>
  <c r="M53" i="1"/>
  <c r="I54" i="1"/>
  <c r="L54" i="1"/>
  <c r="M54" i="1"/>
  <c r="J55" i="1"/>
  <c r="K55" i="1"/>
  <c r="L55" i="1"/>
  <c r="M55" i="1"/>
  <c r="J56" i="1"/>
  <c r="K56" i="1"/>
  <c r="L56" i="1"/>
  <c r="M56" i="1"/>
  <c r="I57" i="1"/>
  <c r="J57" i="1"/>
  <c r="K57" i="1"/>
  <c r="L57" i="1"/>
  <c r="M57" i="1"/>
  <c r="I58" i="1"/>
  <c r="J58" i="1"/>
  <c r="K58" i="1"/>
  <c r="L58" i="1"/>
  <c r="M58" i="1"/>
  <c r="H56" i="1"/>
  <c r="H57" i="1"/>
  <c r="H58" i="1"/>
  <c r="H53" i="1"/>
  <c r="I44" i="1"/>
  <c r="O48" i="1"/>
  <c r="O47" i="1"/>
  <c r="O46" i="1"/>
  <c r="O45" i="1"/>
  <c r="O44" i="1"/>
  <c r="O43" i="1"/>
  <c r="L48" i="1"/>
  <c r="K48" i="1"/>
  <c r="J48" i="1"/>
  <c r="J47" i="1"/>
  <c r="I48" i="1"/>
  <c r="I47" i="1"/>
  <c r="I46" i="1"/>
  <c r="H48" i="1"/>
  <c r="H47" i="1"/>
  <c r="H46" i="1"/>
  <c r="L46" i="1"/>
  <c r="K47" i="1" s="1"/>
  <c r="M47" i="1"/>
  <c r="M46" i="1"/>
  <c r="M45" i="1"/>
  <c r="L45" i="1"/>
  <c r="M44" i="1"/>
  <c r="L44" i="1"/>
  <c r="K44" i="1"/>
  <c r="L43" i="1"/>
  <c r="K43" i="1"/>
  <c r="J43" i="1"/>
  <c r="H45" i="1"/>
  <c r="H44" i="1"/>
  <c r="I43" i="1"/>
  <c r="J46" i="1"/>
  <c r="I45" i="1"/>
  <c r="M43" i="1"/>
  <c r="K45" i="1"/>
  <c r="J44" i="1"/>
  <c r="M48" i="1"/>
  <c r="L47" i="1"/>
  <c r="K46" i="1"/>
  <c r="J45" i="1"/>
  <c r="H43" i="1"/>
  <c r="O4" i="1"/>
  <c r="O5" i="1"/>
  <c r="O6" i="1"/>
  <c r="O7" i="1"/>
  <c r="O8" i="1"/>
  <c r="O3" i="1"/>
  <c r="M8" i="1"/>
  <c r="M7" i="1"/>
  <c r="M6" i="1"/>
  <c r="M5" i="1"/>
  <c r="M4" i="1"/>
  <c r="M3" i="1"/>
  <c r="L8" i="1"/>
  <c r="L7" i="1"/>
  <c r="L6" i="1"/>
  <c r="L5" i="1"/>
  <c r="L4" i="1"/>
  <c r="L3" i="1"/>
  <c r="C43" i="1" a="1"/>
  <c r="C43" i="1" s="1"/>
  <c r="C49" i="1" a="1"/>
  <c r="C49" i="1" s="1"/>
  <c r="C55" i="1" a="1"/>
  <c r="C55" i="1" s="1"/>
  <c r="C61" i="1" a="1"/>
  <c r="C61" i="1" s="1"/>
  <c r="E37" i="1"/>
  <c r="E38" i="1"/>
  <c r="E39" i="1"/>
  <c r="E36" i="1"/>
  <c r="C39" i="1"/>
  <c r="C38" i="1"/>
  <c r="C37" i="1"/>
  <c r="C36" i="1"/>
  <c r="O32" i="1"/>
  <c r="N32" i="1"/>
  <c r="M32" i="1"/>
  <c r="O31" i="1"/>
  <c r="N31" i="1"/>
  <c r="M31" i="1"/>
  <c r="O30" i="1"/>
  <c r="N30" i="1"/>
  <c r="M30" i="1"/>
  <c r="O26" i="1"/>
  <c r="N26" i="1"/>
  <c r="M26" i="1"/>
  <c r="O25" i="1"/>
  <c r="N25" i="1"/>
  <c r="M25" i="1"/>
  <c r="O24" i="1"/>
  <c r="N24" i="1"/>
  <c r="M24" i="1"/>
  <c r="O20" i="1"/>
  <c r="N20" i="1"/>
  <c r="M20" i="1"/>
  <c r="O19" i="1"/>
  <c r="N19" i="1"/>
  <c r="M19" i="1"/>
  <c r="O18" i="1"/>
  <c r="N18" i="1"/>
  <c r="M18" i="1"/>
  <c r="O14" i="1"/>
  <c r="N14" i="1"/>
  <c r="M14" i="1"/>
  <c r="O13" i="1"/>
  <c r="N13" i="1"/>
  <c r="M13" i="1"/>
  <c r="O12" i="1"/>
  <c r="N12" i="1"/>
  <c r="M12" i="1"/>
  <c r="K32" i="1"/>
  <c r="J32" i="1"/>
  <c r="K31" i="1"/>
  <c r="J31" i="1"/>
  <c r="K30" i="1"/>
  <c r="J30" i="1"/>
  <c r="K26" i="1"/>
  <c r="J26" i="1"/>
  <c r="K25" i="1"/>
  <c r="J25" i="1"/>
  <c r="K24" i="1"/>
  <c r="J24" i="1"/>
  <c r="K20" i="1"/>
  <c r="J20" i="1"/>
  <c r="K19" i="1"/>
  <c r="J19" i="1"/>
  <c r="K18" i="1"/>
  <c r="J18" i="1"/>
  <c r="K14" i="1"/>
  <c r="J14" i="1"/>
  <c r="K13" i="1"/>
  <c r="J13" i="1"/>
  <c r="K12" i="1"/>
  <c r="C14" i="1"/>
  <c r="D14" i="1"/>
  <c r="G14" i="1"/>
  <c r="H15" i="1" s="1"/>
  <c r="J12" i="1" s="1"/>
  <c r="C26" i="1"/>
  <c r="G26" i="1" s="1"/>
  <c r="H27" i="1" s="1"/>
  <c r="D26" i="1"/>
  <c r="H26" i="1" s="1"/>
  <c r="H33" i="1"/>
  <c r="H21" i="1"/>
  <c r="H32" i="1"/>
  <c r="G32" i="1"/>
  <c r="H31" i="1"/>
  <c r="G31" i="1"/>
  <c r="H30" i="1"/>
  <c r="G30" i="1"/>
  <c r="H25" i="1"/>
  <c r="G25" i="1"/>
  <c r="H24" i="1"/>
  <c r="G24" i="1"/>
  <c r="H20" i="1"/>
  <c r="G20" i="1"/>
  <c r="H19" i="1"/>
  <c r="G19" i="1"/>
  <c r="H18" i="1"/>
  <c r="G18" i="1"/>
  <c r="G12" i="1"/>
  <c r="H12" i="1"/>
  <c r="G13" i="1"/>
  <c r="H13" i="1"/>
  <c r="H14" i="1"/>
  <c r="C32" i="1"/>
  <c r="D32" i="1"/>
  <c r="C31" i="1"/>
  <c r="D31" i="1"/>
  <c r="C30" i="1"/>
  <c r="D30" i="1"/>
  <c r="C25" i="1"/>
  <c r="D25" i="1"/>
  <c r="C24" i="1"/>
  <c r="D24" i="1"/>
  <c r="C20" i="1"/>
  <c r="D20" i="1"/>
  <c r="C19" i="1"/>
  <c r="D19" i="1"/>
  <c r="C18" i="1"/>
  <c r="D18" i="1"/>
  <c r="C13" i="1"/>
  <c r="D13" i="1"/>
  <c r="C12" i="1"/>
  <c r="D12" i="1"/>
  <c r="I67" i="1" l="1"/>
  <c r="G66" i="1"/>
  <c r="K64" i="1"/>
  <c r="I63" i="1"/>
  <c r="G62" i="1"/>
  <c r="H67" i="1"/>
  <c r="L65" i="1"/>
  <c r="J64" i="1"/>
  <c r="H63" i="1"/>
  <c r="G67" i="1"/>
  <c r="K65" i="1"/>
  <c r="I64" i="1"/>
  <c r="G63" i="1"/>
  <c r="L66" i="1"/>
  <c r="J65" i="1"/>
  <c r="H64" i="1"/>
  <c r="L62" i="1"/>
  <c r="K66" i="1"/>
  <c r="I65" i="1"/>
  <c r="G64" i="1"/>
  <c r="K62" i="1"/>
  <c r="L67" i="1"/>
  <c r="J66" i="1"/>
  <c r="H65" i="1"/>
  <c r="L63" i="1"/>
  <c r="J62" i="1"/>
  <c r="K67" i="1"/>
  <c r="I66" i="1"/>
  <c r="G65" i="1"/>
  <c r="K63" i="1"/>
  <c r="I62" i="1"/>
  <c r="J67" i="1"/>
  <c r="H66" i="1"/>
  <c r="L64" i="1"/>
  <c r="J6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<sst xmlns="http://schemas.openxmlformats.org/spreadsheetml/2006/main" count="67" uniqueCount="35">
  <si>
    <t>Координаты узлов</t>
  </si>
  <si>
    <t>Узел</t>
  </si>
  <si>
    <t>X, м</t>
  </si>
  <si>
    <t>Y,  м</t>
  </si>
  <si>
    <t>Элемент 1</t>
  </si>
  <si>
    <t>Элемент 2</t>
  </si>
  <si>
    <t>Элемент 3</t>
  </si>
  <si>
    <t xml:space="preserve"> </t>
  </si>
  <si>
    <t>Элемент 4</t>
  </si>
  <si>
    <t>beta</t>
  </si>
  <si>
    <t>gamma</t>
  </si>
  <si>
    <t>Свойства элементов</t>
  </si>
  <si>
    <t>Элемент</t>
  </si>
  <si>
    <t>Площадь</t>
  </si>
  <si>
    <t>lambda</t>
  </si>
  <si>
    <t>res</t>
  </si>
  <si>
    <t>Вклад элемента 1</t>
  </si>
  <si>
    <t>Вклад элемента 2</t>
  </si>
  <si>
    <t>Вклад элемента 3</t>
  </si>
  <si>
    <t>Вклад элемента 4</t>
  </si>
  <si>
    <t>dx</t>
  </si>
  <si>
    <t>dy</t>
  </si>
  <si>
    <t>Узел 1</t>
  </si>
  <si>
    <t>X</t>
  </si>
  <si>
    <t>Y</t>
  </si>
  <si>
    <t>Узел 2</t>
  </si>
  <si>
    <t>q</t>
  </si>
  <si>
    <t>Вклад</t>
  </si>
  <si>
    <t>Сборка глобальной матрицы тепловой жесткости</t>
  </si>
  <si>
    <t>Нагрузка</t>
  </si>
  <si>
    <t>ГУ 1-го рода</t>
  </si>
  <si>
    <t>T, K</t>
  </si>
  <si>
    <t>Обратная матрица</t>
  </si>
  <si>
    <t>Результаты</t>
  </si>
  <si>
    <t>Т, 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</si>
</sst>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56" zoomScale="85" zoomScaleNormal="85" workbookViewId="0">
      <selection activeCell="H85" sqref="H85"/>
    </sheetView>
  </sheetViews>
  <sheetFormatPr defaultRowHeight="14.5" x14ac:dyDescent="0.35"/>
  <cols>
    <col min="1" max="1" width="1.36328125" style="2" bestFit="1" customWidth="1"/>
    <col min="2" max="2" width="18.6328125" style="2" bestFit="1" customWidth="1"/>
    <col min="3" max="3" width="13.36328125" style="2" bestFit="1" customWidth="1"/>
    <col min="4" max="4" width="12.7265625" style="2" bestFit="1" customWidth="1"/>
    <col min="5" max="5" width="13.36328125" style="2" bestFit="1" customWidth="1"/>
    <col min="6" max="6" width="6.36328125" style="2" bestFit="1" customWidth="1"/>
    <col min="7" max="7" width="6.26953125" style="2" bestFit="1" customWidth="1"/>
    <col min="8" max="8" width="10.54296875" style="2" bestFit="1" customWidth="1"/>
    <col min="9" max="11" width="13.36328125" style="2" bestFit="1" customWidth="1"/>
    <col min="12" max="12" width="12.7265625" style="2" bestFit="1" customWidth="1"/>
    <col min="13" max="13" width="13.36328125" style="2" bestFit="1" customWidth="1"/>
    <col min="14" max="16384" width="8.7265625" style="2"/>
  </cols>
  <sheetData>
    <row r="1" spans="2:15" x14ac:dyDescent="0.35">
      <c r="B1" s="1" t="s">
        <v>0</v>
      </c>
      <c r="C1" s="1"/>
      <c r="D1" s="1"/>
    </row>
    <row r="2" spans="2:15" x14ac:dyDescent="0.35">
      <c r="B2" s="3" t="s">
        <v>1</v>
      </c>
      <c r="C2" s="3" t="s">
        <v>2</v>
      </c>
      <c r="D2" s="3" t="s">
        <v>3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23</v>
      </c>
      <c r="K2" s="3" t="s">
        <v>24</v>
      </c>
      <c r="L2" s="3" t="s">
        <v>20</v>
      </c>
      <c r="M2" s="3" t="s">
        <v>21</v>
      </c>
      <c r="N2" s="3" t="s">
        <v>26</v>
      </c>
      <c r="O2" s="3" t="s">
        <v>27</v>
      </c>
    </row>
    <row r="3" spans="2:15" x14ac:dyDescent="0.35">
      <c r="B3" s="2">
        <v>1</v>
      </c>
      <c r="C3" s="2">
        <v>1.4999999999999999E-2</v>
      </c>
      <c r="D3" s="2">
        <v>0</v>
      </c>
      <c r="F3" s="2">
        <v>1</v>
      </c>
      <c r="G3" s="2">
        <v>1.4999999999999999E-2</v>
      </c>
      <c r="H3" s="2">
        <v>0</v>
      </c>
      <c r="I3" s="2">
        <v>2</v>
      </c>
      <c r="J3" s="2">
        <v>0.03</v>
      </c>
      <c r="K3" s="2">
        <v>0</v>
      </c>
      <c r="L3" s="2">
        <f>G3-J3</f>
        <v>-1.4999999999999999E-2</v>
      </c>
      <c r="M3" s="2">
        <f>H3-K3</f>
        <v>0</v>
      </c>
      <c r="N3" s="2">
        <v>0</v>
      </c>
      <c r="O3" s="2">
        <f>SQRT(L3*L3+M3*M3)*N3/2</f>
        <v>0</v>
      </c>
    </row>
    <row r="4" spans="2:15" x14ac:dyDescent="0.35">
      <c r="B4" s="2">
        <v>2</v>
      </c>
      <c r="C4" s="2">
        <v>0.03</v>
      </c>
      <c r="D4" s="2">
        <v>0</v>
      </c>
      <c r="F4" s="2">
        <v>2</v>
      </c>
      <c r="G4" s="2">
        <v>0.03</v>
      </c>
      <c r="H4" s="2">
        <v>0</v>
      </c>
      <c r="I4" s="2">
        <v>4</v>
      </c>
      <c r="J4" s="2">
        <v>0.03</v>
      </c>
      <c r="K4" s="2">
        <v>2.5000000000000001E-2</v>
      </c>
      <c r="L4" s="2">
        <f>G4-J4</f>
        <v>0</v>
      </c>
      <c r="M4" s="2">
        <f>H4-K4</f>
        <v>-2.5000000000000001E-2</v>
      </c>
      <c r="N4" s="2">
        <v>0</v>
      </c>
      <c r="O4" s="2">
        <f t="shared" ref="O4:O8" si="0">SQRT(L4*L4+M4*M4)*N4/2</f>
        <v>0</v>
      </c>
    </row>
    <row r="5" spans="2:15" x14ac:dyDescent="0.35">
      <c r="B5" s="2">
        <v>3</v>
      </c>
      <c r="C5" s="2">
        <v>1.4999999999999999E-2</v>
      </c>
      <c r="D5" s="2">
        <v>1.4999999999999999E-2</v>
      </c>
      <c r="F5" s="2">
        <v>4</v>
      </c>
      <c r="G5" s="2">
        <v>0.03</v>
      </c>
      <c r="H5" s="2">
        <v>2.5000000000000001E-2</v>
      </c>
      <c r="I5" s="2">
        <v>5</v>
      </c>
      <c r="J5" s="2">
        <v>0</v>
      </c>
      <c r="K5" s="2">
        <v>2.5000000000000001E-2</v>
      </c>
      <c r="L5" s="2">
        <f>G5-J5</f>
        <v>0.03</v>
      </c>
      <c r="M5" s="2">
        <f>H5-K5</f>
        <v>0</v>
      </c>
      <c r="N5" s="2">
        <v>0</v>
      </c>
      <c r="O5" s="2">
        <f t="shared" si="0"/>
        <v>0</v>
      </c>
    </row>
    <row r="6" spans="2:15" x14ac:dyDescent="0.35">
      <c r="B6" s="2">
        <v>4</v>
      </c>
      <c r="C6" s="2">
        <v>0.03</v>
      </c>
      <c r="D6" s="2">
        <v>2.5000000000000001E-2</v>
      </c>
      <c r="F6" s="2">
        <v>5</v>
      </c>
      <c r="G6" s="2">
        <v>0</v>
      </c>
      <c r="H6" s="2">
        <v>2.5000000000000001E-2</v>
      </c>
      <c r="I6" s="2">
        <v>6</v>
      </c>
      <c r="J6" s="2">
        <v>0</v>
      </c>
      <c r="K6" s="2">
        <v>1.4999999999999999E-2</v>
      </c>
      <c r="L6" s="2">
        <f>G6-J6</f>
        <v>0</v>
      </c>
      <c r="M6" s="2">
        <f>H6-K6</f>
        <v>1.0000000000000002E-2</v>
      </c>
      <c r="N6" s="2">
        <v>1000</v>
      </c>
      <c r="O6" s="2">
        <f t="shared" si="0"/>
        <v>5.0000000000000009</v>
      </c>
    </row>
    <row r="7" spans="2:15" x14ac:dyDescent="0.35">
      <c r="B7" s="2">
        <v>5</v>
      </c>
      <c r="C7" s="2">
        <v>0</v>
      </c>
      <c r="D7" s="2">
        <v>2.5000000000000001E-2</v>
      </c>
      <c r="F7" s="2">
        <v>6</v>
      </c>
      <c r="G7" s="2">
        <v>0</v>
      </c>
      <c r="H7" s="2">
        <v>1.4999999999999999E-2</v>
      </c>
      <c r="I7" s="2">
        <v>3</v>
      </c>
      <c r="J7" s="2">
        <v>1.4999999999999999E-2</v>
      </c>
      <c r="K7" s="2">
        <v>1.4999999999999999E-2</v>
      </c>
      <c r="L7" s="2">
        <f>G7-J7</f>
        <v>-1.4999999999999999E-2</v>
      </c>
      <c r="M7" s="2">
        <f>H7-K7</f>
        <v>0</v>
      </c>
      <c r="N7" s="2">
        <v>0</v>
      </c>
      <c r="O7" s="2">
        <f t="shared" si="0"/>
        <v>0</v>
      </c>
    </row>
    <row r="8" spans="2:15" x14ac:dyDescent="0.35">
      <c r="B8" s="2">
        <v>6</v>
      </c>
      <c r="C8" s="2">
        <v>0</v>
      </c>
      <c r="D8" s="2">
        <v>1.4999999999999999E-2</v>
      </c>
      <c r="F8" s="2">
        <v>3</v>
      </c>
      <c r="G8" s="2">
        <v>1.4999999999999999E-2</v>
      </c>
      <c r="H8" s="2">
        <v>1.4999999999999999E-2</v>
      </c>
      <c r="I8" s="2">
        <v>1</v>
      </c>
      <c r="J8" s="2">
        <v>1.4999999999999999E-2</v>
      </c>
      <c r="K8" s="2">
        <v>0</v>
      </c>
      <c r="L8" s="2">
        <f>G8-J8</f>
        <v>0</v>
      </c>
      <c r="M8" s="2">
        <f>H8-K8</f>
        <v>1.4999999999999999E-2</v>
      </c>
      <c r="N8" s="2">
        <v>0</v>
      </c>
      <c r="O8" s="2">
        <f t="shared" si="0"/>
        <v>0</v>
      </c>
    </row>
    <row r="10" spans="2:15" x14ac:dyDescent="0.35">
      <c r="B10" s="1" t="s">
        <v>4</v>
      </c>
      <c r="C10" s="1"/>
      <c r="D10" s="1"/>
    </row>
    <row r="11" spans="2:15" x14ac:dyDescent="0.35">
      <c r="B11" s="3" t="s">
        <v>1</v>
      </c>
      <c r="C11" s="3" t="s">
        <v>2</v>
      </c>
      <c r="D11" s="3" t="s">
        <v>3</v>
      </c>
      <c r="F11" s="4"/>
      <c r="G11" s="3" t="s">
        <v>2</v>
      </c>
      <c r="H11" s="3" t="s">
        <v>3</v>
      </c>
      <c r="J11" s="3" t="s">
        <v>9</v>
      </c>
      <c r="K11" s="3" t="s">
        <v>10</v>
      </c>
    </row>
    <row r="12" spans="2:15" x14ac:dyDescent="0.35">
      <c r="B12" s="2">
        <v>1</v>
      </c>
      <c r="C12" s="2">
        <f t="shared" ref="C12:D12" si="1">C3</f>
        <v>1.4999999999999999E-2</v>
      </c>
      <c r="D12" s="2">
        <f t="shared" si="1"/>
        <v>0</v>
      </c>
      <c r="F12" s="2">
        <v>1</v>
      </c>
      <c r="G12" s="2">
        <f t="shared" ref="G12:H14" si="2">C12</f>
        <v>1.4999999999999999E-2</v>
      </c>
      <c r="H12" s="2">
        <f t="shared" si="2"/>
        <v>0</v>
      </c>
      <c r="J12" s="2">
        <f>(D13-D14)/H15</f>
        <v>-66.666666666666671</v>
      </c>
      <c r="K12" s="2">
        <f>(C14-C13)/H15</f>
        <v>-66.666666666666671</v>
      </c>
      <c r="M12" s="5">
        <f>J12*J12+K12*K12</f>
        <v>8888.8888888888905</v>
      </c>
      <c r="N12" s="5">
        <f>J12*J13+K13*K12</f>
        <v>-4444.4444444444453</v>
      </c>
      <c r="O12" s="5">
        <f>J12*J14+K12*K14</f>
        <v>-4444.4444444444453</v>
      </c>
    </row>
    <row r="13" spans="2:15" x14ac:dyDescent="0.35">
      <c r="B13" s="2">
        <v>2</v>
      </c>
      <c r="C13" s="2">
        <f t="shared" ref="C13:D13" si="3">C4</f>
        <v>0.03</v>
      </c>
      <c r="D13" s="2">
        <f t="shared" si="3"/>
        <v>0</v>
      </c>
      <c r="F13" s="2">
        <v>1</v>
      </c>
      <c r="G13" s="2">
        <f t="shared" si="2"/>
        <v>0.03</v>
      </c>
      <c r="H13" s="2">
        <f t="shared" si="2"/>
        <v>0</v>
      </c>
      <c r="J13" s="2">
        <f>(D14-D12)/H15</f>
        <v>66.666666666666671</v>
      </c>
      <c r="K13" s="2">
        <f>(C12-C14)/H15</f>
        <v>0</v>
      </c>
      <c r="M13" s="5">
        <f>J13*J12+K13*K12</f>
        <v>-4444.4444444444453</v>
      </c>
      <c r="N13" s="5">
        <f>J13*J13+K13*K13</f>
        <v>4444.4444444444453</v>
      </c>
      <c r="O13" s="5">
        <f>J13*J14+K13*K14</f>
        <v>0</v>
      </c>
    </row>
    <row r="14" spans="2:15" x14ac:dyDescent="0.35">
      <c r="B14" s="2">
        <v>3</v>
      </c>
      <c r="C14" s="2">
        <f t="shared" ref="C14:D14" si="4">C5</f>
        <v>1.4999999999999999E-2</v>
      </c>
      <c r="D14" s="2">
        <f t="shared" si="4"/>
        <v>1.4999999999999999E-2</v>
      </c>
      <c r="F14" s="2">
        <v>1</v>
      </c>
      <c r="G14" s="2">
        <f t="shared" si="2"/>
        <v>1.4999999999999999E-2</v>
      </c>
      <c r="H14" s="2">
        <f t="shared" si="2"/>
        <v>1.4999999999999999E-2</v>
      </c>
      <c r="J14" s="2">
        <f>(D12-D13)/H15</f>
        <v>0</v>
      </c>
      <c r="K14" s="2">
        <f>(C13-C12)/H15</f>
        <v>66.666666666666671</v>
      </c>
      <c r="M14" s="5">
        <f>J14*J12+K14*K12</f>
        <v>-4444.4444444444453</v>
      </c>
      <c r="N14" s="5">
        <f>J14*J13+K14*K13</f>
        <v>0</v>
      </c>
      <c r="O14" s="5">
        <f>J14*J14+K14*K14</f>
        <v>4444.4444444444453</v>
      </c>
    </row>
    <row r="15" spans="2:15" x14ac:dyDescent="0.35">
      <c r="H15" s="2">
        <f>MDETERM(F12:H14)</f>
        <v>2.2499999999999999E-4</v>
      </c>
    </row>
    <row r="16" spans="2:15" x14ac:dyDescent="0.35">
      <c r="B16" s="1" t="s">
        <v>5</v>
      </c>
      <c r="C16" s="1"/>
      <c r="D16" s="1"/>
    </row>
    <row r="17" spans="1:15" x14ac:dyDescent="0.35">
      <c r="B17" s="3" t="s">
        <v>1</v>
      </c>
      <c r="C17" s="3" t="s">
        <v>2</v>
      </c>
      <c r="D17" s="3" t="s">
        <v>3</v>
      </c>
      <c r="F17" s="4"/>
      <c r="G17" s="3" t="s">
        <v>2</v>
      </c>
      <c r="H17" s="3" t="s">
        <v>3</v>
      </c>
      <c r="J17" s="3" t="s">
        <v>9</v>
      </c>
      <c r="K17" s="3" t="s">
        <v>10</v>
      </c>
    </row>
    <row r="18" spans="1:15" x14ac:dyDescent="0.35">
      <c r="B18" s="2">
        <v>1</v>
      </c>
      <c r="C18" s="2">
        <f t="shared" ref="C18:D18" si="5">C4</f>
        <v>0.03</v>
      </c>
      <c r="D18" s="2">
        <f t="shared" si="5"/>
        <v>0</v>
      </c>
      <c r="F18" s="2">
        <v>1</v>
      </c>
      <c r="G18" s="2">
        <f t="shared" ref="G18:G20" si="6">C18</f>
        <v>0.03</v>
      </c>
      <c r="H18" s="2">
        <f t="shared" ref="H18:H20" si="7">D18</f>
        <v>0</v>
      </c>
      <c r="J18" s="2">
        <f>(D19-D20)/H21</f>
        <v>26.666666666666671</v>
      </c>
      <c r="K18" s="2">
        <f>(C20-C19)/H21</f>
        <v>-40</v>
      </c>
      <c r="M18" s="5">
        <f>J18*J18+K18*K18</f>
        <v>2311.1111111111113</v>
      </c>
      <c r="N18" s="5">
        <f>J18*J19+K19*K18</f>
        <v>-533.33333333333303</v>
      </c>
      <c r="O18" s="5">
        <f>J18*J20+K18*K20</f>
        <v>-1777.7777777777783</v>
      </c>
    </row>
    <row r="19" spans="1:15" x14ac:dyDescent="0.35">
      <c r="B19" s="2">
        <v>2</v>
      </c>
      <c r="C19" s="2">
        <f t="shared" ref="C19:D19" si="8">C6</f>
        <v>0.03</v>
      </c>
      <c r="D19" s="2">
        <f t="shared" si="8"/>
        <v>2.5000000000000001E-2</v>
      </c>
      <c r="F19" s="2">
        <v>1</v>
      </c>
      <c r="G19" s="2">
        <f t="shared" si="6"/>
        <v>0.03</v>
      </c>
      <c r="H19" s="2">
        <f t="shared" si="7"/>
        <v>2.5000000000000001E-2</v>
      </c>
      <c r="J19" s="2">
        <f>(D20-D18)/H21</f>
        <v>40</v>
      </c>
      <c r="K19" s="2">
        <f>(C18-C20)/H21</f>
        <v>40</v>
      </c>
      <c r="M19" s="5">
        <f>J19*J18+K19*K18</f>
        <v>-533.33333333333303</v>
      </c>
      <c r="N19" s="5">
        <f>J19*J19+K19*K19</f>
        <v>3200</v>
      </c>
      <c r="O19" s="5">
        <f>J19*J20+K19*K20</f>
        <v>-2666.666666666667</v>
      </c>
    </row>
    <row r="20" spans="1:15" x14ac:dyDescent="0.35">
      <c r="B20" s="2">
        <v>3</v>
      </c>
      <c r="C20" s="2">
        <f t="shared" ref="C20:D20" si="9">C5</f>
        <v>1.4999999999999999E-2</v>
      </c>
      <c r="D20" s="2">
        <f t="shared" si="9"/>
        <v>1.4999999999999999E-2</v>
      </c>
      <c r="F20" s="2">
        <v>1</v>
      </c>
      <c r="G20" s="2">
        <f t="shared" si="6"/>
        <v>1.4999999999999999E-2</v>
      </c>
      <c r="H20" s="2">
        <f t="shared" si="7"/>
        <v>1.4999999999999999E-2</v>
      </c>
      <c r="J20" s="2">
        <f>(D18-D19)/H21</f>
        <v>-66.666666666666671</v>
      </c>
      <c r="K20" s="2">
        <f>(C19-C18)/H21</f>
        <v>0</v>
      </c>
      <c r="M20" s="5">
        <f>J20*J18+K20*K18</f>
        <v>-1777.7777777777783</v>
      </c>
      <c r="N20" s="5">
        <f>J20*J19+K20*K19</f>
        <v>-2666.666666666667</v>
      </c>
      <c r="O20" s="5">
        <f>J20*J20+K20*K20</f>
        <v>4444.4444444444453</v>
      </c>
    </row>
    <row r="21" spans="1:15" x14ac:dyDescent="0.35">
      <c r="H21" s="2">
        <f>MDETERM(F18:H20)</f>
        <v>3.7500000000000001E-4</v>
      </c>
    </row>
    <row r="22" spans="1:15" x14ac:dyDescent="0.35">
      <c r="B22" s="1" t="s">
        <v>6</v>
      </c>
      <c r="C22" s="1"/>
      <c r="D22" s="1"/>
    </row>
    <row r="23" spans="1:15" x14ac:dyDescent="0.35">
      <c r="B23" s="3" t="s">
        <v>1</v>
      </c>
      <c r="C23" s="3" t="s">
        <v>2</v>
      </c>
      <c r="D23" s="3" t="s">
        <v>3</v>
      </c>
      <c r="F23" s="4"/>
      <c r="G23" s="3" t="s">
        <v>2</v>
      </c>
      <c r="H23" s="3" t="s">
        <v>3</v>
      </c>
      <c r="J23" s="3" t="s">
        <v>9</v>
      </c>
      <c r="K23" s="3" t="s">
        <v>10</v>
      </c>
    </row>
    <row r="24" spans="1:15" x14ac:dyDescent="0.35">
      <c r="B24" s="2">
        <v>1</v>
      </c>
      <c r="C24" s="2">
        <f t="shared" ref="C24:D24" si="10">C5</f>
        <v>1.4999999999999999E-2</v>
      </c>
      <c r="D24" s="2">
        <f t="shared" si="10"/>
        <v>1.4999999999999999E-2</v>
      </c>
      <c r="F24" s="2">
        <v>1</v>
      </c>
      <c r="G24" s="2">
        <f t="shared" ref="G24:G26" si="11">C24</f>
        <v>1.4999999999999999E-2</v>
      </c>
      <c r="H24" s="2">
        <f t="shared" ref="H24:H26" si="12">D24</f>
        <v>1.4999999999999999E-2</v>
      </c>
      <c r="J24" s="2">
        <f>(D25-D26)/H27</f>
        <v>0</v>
      </c>
      <c r="K24" s="2">
        <f>(C26-C25)/H27</f>
        <v>-99.999999999999986</v>
      </c>
      <c r="M24" s="5">
        <f>J24*J24+K24*K24</f>
        <v>9999.9999999999964</v>
      </c>
      <c r="N24" s="5">
        <f>J24*J25+K25*K24</f>
        <v>-4999.9999999999982</v>
      </c>
      <c r="O24" s="5">
        <f>J24*J26+K24*K26</f>
        <v>-4999.9999999999982</v>
      </c>
    </row>
    <row r="25" spans="1:15" x14ac:dyDescent="0.35">
      <c r="B25" s="2">
        <v>2</v>
      </c>
      <c r="C25" s="2">
        <f t="shared" ref="C25:D25" si="13">C6</f>
        <v>0.03</v>
      </c>
      <c r="D25" s="2">
        <f t="shared" si="13"/>
        <v>2.5000000000000001E-2</v>
      </c>
      <c r="F25" s="2">
        <v>1</v>
      </c>
      <c r="G25" s="2">
        <f t="shared" si="11"/>
        <v>0.03</v>
      </c>
      <c r="H25" s="2">
        <f t="shared" si="12"/>
        <v>2.5000000000000001E-2</v>
      </c>
      <c r="J25" s="2">
        <f>(D26-D24)/H27</f>
        <v>33.333333333333336</v>
      </c>
      <c r="K25" s="2">
        <f>(C24-C26)/H27</f>
        <v>49.999999999999993</v>
      </c>
      <c r="M25" s="5">
        <f>J25*J24+K25*K24</f>
        <v>-4999.9999999999982</v>
      </c>
      <c r="N25" s="5">
        <f>J25*J25+K25*K25</f>
        <v>3611.1111111111104</v>
      </c>
      <c r="O25" s="5">
        <f>J25*J26+K25*K26</f>
        <v>1388.8888888888878</v>
      </c>
    </row>
    <row r="26" spans="1:15" x14ac:dyDescent="0.35">
      <c r="B26" s="2">
        <v>3</v>
      </c>
      <c r="C26" s="2">
        <f t="shared" ref="C26:D26" si="14">C7</f>
        <v>0</v>
      </c>
      <c r="D26" s="2">
        <f t="shared" si="14"/>
        <v>2.5000000000000001E-2</v>
      </c>
      <c r="F26" s="2">
        <v>1</v>
      </c>
      <c r="G26" s="2">
        <f t="shared" si="11"/>
        <v>0</v>
      </c>
      <c r="H26" s="2">
        <f t="shared" si="12"/>
        <v>2.5000000000000001E-2</v>
      </c>
      <c r="J26" s="2">
        <f>(D24-D25)/H27</f>
        <v>-33.333333333333336</v>
      </c>
      <c r="K26" s="2">
        <f>(C25-C24)/H27</f>
        <v>49.999999999999993</v>
      </c>
      <c r="M26" s="5">
        <f>J26*J24+K26*K24</f>
        <v>-4999.9999999999982</v>
      </c>
      <c r="N26" s="5">
        <f>J26*J25+K26*K25</f>
        <v>1388.8888888888878</v>
      </c>
      <c r="O26" s="5">
        <f>J26*J26+K26*K26</f>
        <v>3611.1111111111104</v>
      </c>
    </row>
    <row r="27" spans="1:15" x14ac:dyDescent="0.35">
      <c r="H27" s="2">
        <f>MDETERM(F24:H26)</f>
        <v>3.0000000000000003E-4</v>
      </c>
    </row>
    <row r="28" spans="1:15" x14ac:dyDescent="0.35">
      <c r="A28" s="2" t="s">
        <v>7</v>
      </c>
      <c r="B28" s="1" t="s">
        <v>8</v>
      </c>
      <c r="C28" s="1"/>
      <c r="D28" s="1"/>
    </row>
    <row r="29" spans="1:15" x14ac:dyDescent="0.35">
      <c r="B29" s="3" t="s">
        <v>1</v>
      </c>
      <c r="C29" s="3" t="s">
        <v>2</v>
      </c>
      <c r="D29" s="3" t="s">
        <v>3</v>
      </c>
      <c r="F29" s="4"/>
      <c r="G29" s="3" t="s">
        <v>2</v>
      </c>
      <c r="H29" s="3" t="s">
        <v>3</v>
      </c>
      <c r="J29" s="3" t="s">
        <v>9</v>
      </c>
      <c r="K29" s="3" t="s">
        <v>10</v>
      </c>
    </row>
    <row r="30" spans="1:15" x14ac:dyDescent="0.35">
      <c r="B30" s="2">
        <v>1</v>
      </c>
      <c r="C30" s="2">
        <f t="shared" ref="C30:D30" si="15">C5</f>
        <v>1.4999999999999999E-2</v>
      </c>
      <c r="D30" s="2">
        <f t="shared" si="15"/>
        <v>1.4999999999999999E-2</v>
      </c>
      <c r="F30" s="2">
        <v>1</v>
      </c>
      <c r="G30" s="2">
        <f t="shared" ref="G30:G32" si="16">C30</f>
        <v>1.4999999999999999E-2</v>
      </c>
      <c r="H30" s="2">
        <f t="shared" ref="H30:H32" si="17">D30</f>
        <v>1.4999999999999999E-2</v>
      </c>
      <c r="J30" s="2">
        <f>(D31-D32)/H33</f>
        <v>66.666666666666671</v>
      </c>
      <c r="K30" s="2">
        <f>(C32-C31)/H33</f>
        <v>0</v>
      </c>
      <c r="M30" s="5">
        <f>J30*J30+K30*K30</f>
        <v>4444.4444444444453</v>
      </c>
      <c r="N30" s="5">
        <f>J30*J31+K31*K30</f>
        <v>0</v>
      </c>
      <c r="O30" s="5">
        <f>J30*J32+K30*K32</f>
        <v>-4444.4444444444453</v>
      </c>
    </row>
    <row r="31" spans="1:15" x14ac:dyDescent="0.35">
      <c r="B31" s="2">
        <v>2</v>
      </c>
      <c r="C31" s="2">
        <f t="shared" ref="C31:D31" si="18">C7</f>
        <v>0</v>
      </c>
      <c r="D31" s="2">
        <f t="shared" si="18"/>
        <v>2.5000000000000001E-2</v>
      </c>
      <c r="F31" s="2">
        <v>1</v>
      </c>
      <c r="G31" s="2">
        <f t="shared" si="16"/>
        <v>0</v>
      </c>
      <c r="H31" s="2">
        <f t="shared" si="17"/>
        <v>2.5000000000000001E-2</v>
      </c>
      <c r="J31" s="2">
        <f>(D32-D30)/H33</f>
        <v>0</v>
      </c>
      <c r="K31" s="2">
        <f>(C30-C32)/H33</f>
        <v>99.999999999999986</v>
      </c>
      <c r="M31" s="5">
        <f>J31*J30+K31*K30</f>
        <v>0</v>
      </c>
      <c r="N31" s="5">
        <f>J31*J31+K31*K31</f>
        <v>9999.9999999999964</v>
      </c>
      <c r="O31" s="5">
        <f>J31*J32+K31*K32</f>
        <v>-9999.9999999999964</v>
      </c>
    </row>
    <row r="32" spans="1:15" x14ac:dyDescent="0.35">
      <c r="B32" s="2">
        <v>3</v>
      </c>
      <c r="C32" s="2">
        <f t="shared" ref="C32:D32" si="19">C8</f>
        <v>0</v>
      </c>
      <c r="D32" s="2">
        <f t="shared" si="19"/>
        <v>1.4999999999999999E-2</v>
      </c>
      <c r="F32" s="2">
        <v>1</v>
      </c>
      <c r="G32" s="2">
        <f t="shared" si="16"/>
        <v>0</v>
      </c>
      <c r="H32" s="2">
        <f t="shared" si="17"/>
        <v>1.4999999999999999E-2</v>
      </c>
      <c r="J32" s="2">
        <f>(D30-D31)/H33</f>
        <v>-66.666666666666671</v>
      </c>
      <c r="K32" s="2">
        <f>(C31-C30)/H33</f>
        <v>-99.999999999999986</v>
      </c>
      <c r="M32" s="5">
        <f>J32*J30+K32*K30</f>
        <v>-4444.4444444444453</v>
      </c>
      <c r="N32" s="5">
        <f>J32*J31+K32*K31</f>
        <v>-9999.9999999999964</v>
      </c>
      <c r="O32" s="5">
        <f>J32*J32+K32*K32</f>
        <v>14444.444444444442</v>
      </c>
    </row>
    <row r="33" spans="2:15" x14ac:dyDescent="0.35">
      <c r="B33" s="4"/>
      <c r="C33" s="4"/>
      <c r="D33" s="4"/>
      <c r="H33" s="2">
        <f>MDETERM(F30:H32)</f>
        <v>1.5000000000000001E-4</v>
      </c>
    </row>
    <row r="34" spans="2:15" x14ac:dyDescent="0.35">
      <c r="B34" s="6" t="s">
        <v>11</v>
      </c>
      <c r="C34" s="6"/>
      <c r="D34" s="6"/>
      <c r="E34" s="6"/>
    </row>
    <row r="35" spans="2:15" x14ac:dyDescent="0.35">
      <c r="B35" s="3" t="s">
        <v>12</v>
      </c>
      <c r="C35" s="3" t="s">
        <v>13</v>
      </c>
      <c r="D35" s="3" t="s">
        <v>14</v>
      </c>
      <c r="E35" s="3" t="s">
        <v>15</v>
      </c>
      <c r="G35" s="9" t="s">
        <v>30</v>
      </c>
      <c r="H35" s="9"/>
      <c r="I35" s="9"/>
      <c r="J35" s="9"/>
      <c r="K35" s="9"/>
      <c r="L35" s="9"/>
      <c r="M35" s="9"/>
    </row>
    <row r="36" spans="2:15" x14ac:dyDescent="0.35">
      <c r="B36" s="2">
        <v>1</v>
      </c>
      <c r="C36" s="2">
        <f>H15/2</f>
        <v>1.125E-4</v>
      </c>
      <c r="D36" s="2">
        <v>0.25</v>
      </c>
      <c r="E36" s="7">
        <f>C36*D36</f>
        <v>2.8124999999999999E-5</v>
      </c>
      <c r="G36" s="2" t="s">
        <v>1</v>
      </c>
      <c r="H36" s="2">
        <v>1</v>
      </c>
      <c r="I36" s="2">
        <v>2</v>
      </c>
      <c r="J36" s="2">
        <v>3</v>
      </c>
      <c r="K36" s="2">
        <v>4</v>
      </c>
      <c r="L36" s="2">
        <v>5</v>
      </c>
      <c r="M36" s="2">
        <v>6</v>
      </c>
    </row>
    <row r="37" spans="2:15" x14ac:dyDescent="0.35">
      <c r="B37" s="2">
        <v>2</v>
      </c>
      <c r="C37" s="2">
        <f>H21/2</f>
        <v>1.875E-4</v>
      </c>
      <c r="D37" s="2">
        <v>0.25</v>
      </c>
      <c r="E37" s="7">
        <f t="shared" ref="E37:E39" si="20">C37*D37</f>
        <v>4.6875000000000001E-5</v>
      </c>
      <c r="G37" s="2" t="s">
        <v>31</v>
      </c>
      <c r="H37" s="2">
        <v>273</v>
      </c>
      <c r="I37" s="2">
        <v>273</v>
      </c>
    </row>
    <row r="38" spans="2:15" x14ac:dyDescent="0.35">
      <c r="B38" s="2">
        <v>3</v>
      </c>
      <c r="C38" s="2">
        <f>H27/2</f>
        <v>1.5000000000000001E-4</v>
      </c>
      <c r="D38" s="2">
        <v>0.25</v>
      </c>
      <c r="E38" s="7">
        <f t="shared" si="20"/>
        <v>3.7500000000000003E-5</v>
      </c>
    </row>
    <row r="39" spans="2:15" x14ac:dyDescent="0.35">
      <c r="B39" s="2">
        <v>4</v>
      </c>
      <c r="C39" s="2">
        <f>H33/2</f>
        <v>7.5000000000000007E-5</v>
      </c>
      <c r="D39" s="2">
        <v>0.25</v>
      </c>
      <c r="E39" s="7">
        <f t="shared" si="20"/>
        <v>1.8750000000000002E-5</v>
      </c>
    </row>
    <row r="41" spans="2:15" x14ac:dyDescent="0.35">
      <c r="B41" s="6" t="s">
        <v>16</v>
      </c>
      <c r="C41" s="6"/>
      <c r="D41" s="6"/>
      <c r="E41" s="6"/>
      <c r="G41" s="9" t="s">
        <v>28</v>
      </c>
      <c r="H41" s="9"/>
      <c r="I41" s="9"/>
      <c r="J41" s="9"/>
      <c r="K41" s="9"/>
      <c r="L41" s="9"/>
      <c r="M41" s="9"/>
    </row>
    <row r="42" spans="2:15" x14ac:dyDescent="0.35">
      <c r="C42" s="2">
        <v>1</v>
      </c>
      <c r="D42" s="2">
        <v>2</v>
      </c>
      <c r="E42" s="2">
        <v>3</v>
      </c>
      <c r="H42" s="2">
        <v>1</v>
      </c>
      <c r="I42" s="2">
        <v>2</v>
      </c>
      <c r="J42" s="2">
        <v>3</v>
      </c>
      <c r="K42" s="2">
        <v>4</v>
      </c>
      <c r="L42" s="2">
        <v>5</v>
      </c>
      <c r="M42" s="2">
        <v>6</v>
      </c>
      <c r="O42" s="6" t="s">
        <v>29</v>
      </c>
    </row>
    <row r="43" spans="2:15" x14ac:dyDescent="0.35">
      <c r="B43" s="2">
        <v>1</v>
      </c>
      <c r="C43" s="8" cm="1">
        <f t="array" ref="C43:E45">(M12:O14)*E36</f>
        <v>0.25000000000000006</v>
      </c>
      <c r="D43" s="8">
        <v>-0.12500000000000003</v>
      </c>
      <c r="E43" s="8">
        <v>-0.12500000000000003</v>
      </c>
      <c r="G43" s="2">
        <v>1</v>
      </c>
      <c r="H43" s="2">
        <f>C43</f>
        <v>0.25000000000000006</v>
      </c>
      <c r="I43" s="2">
        <f>D43</f>
        <v>-0.12500000000000003</v>
      </c>
      <c r="J43" s="2">
        <f>E43</f>
        <v>-0.12500000000000003</v>
      </c>
      <c r="K43" s="2">
        <f>0</f>
        <v>0</v>
      </c>
      <c r="L43" s="2">
        <f>0</f>
        <v>0</v>
      </c>
      <c r="M43" s="2">
        <f>0</f>
        <v>0</v>
      </c>
      <c r="O43" s="2">
        <f>O3+O8</f>
        <v>0</v>
      </c>
    </row>
    <row r="44" spans="2:15" x14ac:dyDescent="0.35">
      <c r="B44" s="2">
        <v>2</v>
      </c>
      <c r="C44" s="8">
        <v>-0.12500000000000003</v>
      </c>
      <c r="D44" s="8">
        <v>0.12500000000000003</v>
      </c>
      <c r="E44" s="8">
        <v>0</v>
      </c>
      <c r="G44" s="2">
        <v>2</v>
      </c>
      <c r="H44" s="2">
        <f>C44</f>
        <v>-0.12500000000000003</v>
      </c>
      <c r="I44" s="2">
        <f>D44+C49</f>
        <v>0.23333333333333339</v>
      </c>
      <c r="J44" s="2">
        <f>E44+E49</f>
        <v>-8.3333333333333356E-2</v>
      </c>
      <c r="K44" s="2">
        <f>D49</f>
        <v>-2.4999999999999988E-2</v>
      </c>
      <c r="L44" s="2">
        <f>0</f>
        <v>0</v>
      </c>
      <c r="M44" s="2">
        <f>0</f>
        <v>0</v>
      </c>
      <c r="O44" s="2">
        <f>O4+O3</f>
        <v>0</v>
      </c>
    </row>
    <row r="45" spans="2:15" x14ac:dyDescent="0.35">
      <c r="B45" s="2">
        <v>3</v>
      </c>
      <c r="C45" s="8">
        <v>-0.12500000000000003</v>
      </c>
      <c r="D45" s="8">
        <v>0</v>
      </c>
      <c r="E45" s="8">
        <v>0.12500000000000003</v>
      </c>
      <c r="G45" s="2">
        <v>3</v>
      </c>
      <c r="H45" s="2">
        <f>C45</f>
        <v>-0.12500000000000003</v>
      </c>
      <c r="I45" s="2">
        <f>J44</f>
        <v>-8.3333333333333356E-2</v>
      </c>
      <c r="J45" s="2">
        <f>E45+E51+C55+C61</f>
        <v>0.79166666666666663</v>
      </c>
      <c r="K45" s="2">
        <f>D51+D55</f>
        <v>-0.3125</v>
      </c>
      <c r="L45" s="2">
        <f>E55</f>
        <v>-0.18749999999999994</v>
      </c>
      <c r="M45" s="2">
        <f>E61</f>
        <v>-8.3333333333333356E-2</v>
      </c>
      <c r="O45" s="2">
        <f>O8+O7</f>
        <v>0</v>
      </c>
    </row>
    <row r="46" spans="2:15" x14ac:dyDescent="0.35">
      <c r="G46" s="2">
        <v>4</v>
      </c>
      <c r="H46" s="2">
        <f>K43</f>
        <v>0</v>
      </c>
      <c r="I46" s="2">
        <f>K44</f>
        <v>-2.4999999999999988E-2</v>
      </c>
      <c r="J46" s="2">
        <f>K45</f>
        <v>-0.3125</v>
      </c>
      <c r="K46" s="2">
        <f>D50+D56</f>
        <v>0.28541666666666665</v>
      </c>
      <c r="L46" s="2">
        <f>E56</f>
        <v>5.2083333333333294E-2</v>
      </c>
      <c r="M46" s="2">
        <f>0</f>
        <v>0</v>
      </c>
      <c r="O46" s="2">
        <f>O5+O4</f>
        <v>0</v>
      </c>
    </row>
    <row r="47" spans="2:15" x14ac:dyDescent="0.35">
      <c r="B47" s="6" t="s">
        <v>17</v>
      </c>
      <c r="C47" s="6"/>
      <c r="D47" s="6"/>
      <c r="E47" s="6"/>
      <c r="G47" s="2">
        <v>5</v>
      </c>
      <c r="H47" s="2">
        <f>L43</f>
        <v>0</v>
      </c>
      <c r="I47" s="2">
        <f>L44</f>
        <v>0</v>
      </c>
      <c r="J47" s="2">
        <f>L45</f>
        <v>-0.18749999999999994</v>
      </c>
      <c r="K47" s="2">
        <f>L46</f>
        <v>5.2083333333333294E-2</v>
      </c>
      <c r="L47" s="2">
        <f>E57+D62</f>
        <v>0.32291666666666663</v>
      </c>
      <c r="M47" s="2">
        <f>E62</f>
        <v>-0.18749999999999994</v>
      </c>
      <c r="O47" s="2">
        <f>O6+O5</f>
        <v>5.0000000000000009</v>
      </c>
    </row>
    <row r="48" spans="2:15" x14ac:dyDescent="0.35">
      <c r="C48" s="2">
        <v>2</v>
      </c>
      <c r="D48" s="2">
        <v>4</v>
      </c>
      <c r="E48" s="2">
        <v>3</v>
      </c>
      <c r="G48" s="2">
        <v>6</v>
      </c>
      <c r="H48" s="2">
        <f>M43</f>
        <v>0</v>
      </c>
      <c r="I48" s="2">
        <f>M44</f>
        <v>0</v>
      </c>
      <c r="J48" s="2">
        <f>M45</f>
        <v>-8.3333333333333356E-2</v>
      </c>
      <c r="K48" s="2">
        <f>M46</f>
        <v>0</v>
      </c>
      <c r="L48" s="2">
        <f>M47</f>
        <v>-0.18749999999999994</v>
      </c>
      <c r="M48" s="2">
        <f>E63</f>
        <v>0.27083333333333331</v>
      </c>
      <c r="O48" s="2">
        <f>O7+O6</f>
        <v>5.0000000000000009</v>
      </c>
    </row>
    <row r="49" spans="2:15" x14ac:dyDescent="0.35">
      <c r="B49" s="2">
        <v>2</v>
      </c>
      <c r="C49" s="8" cm="1">
        <f t="array" ref="C49:E51">(M18:O20)*E37</f>
        <v>0.10833333333333335</v>
      </c>
      <c r="D49" s="8">
        <v>-2.4999999999999988E-2</v>
      </c>
      <c r="E49" s="8">
        <v>-8.3333333333333356E-2</v>
      </c>
    </row>
    <row r="50" spans="2:15" x14ac:dyDescent="0.35">
      <c r="B50" s="2">
        <v>4</v>
      </c>
      <c r="C50" s="8">
        <v>-2.4999999999999988E-2</v>
      </c>
      <c r="D50" s="8">
        <v>0.15</v>
      </c>
      <c r="E50" s="8">
        <v>-0.12500000000000003</v>
      </c>
    </row>
    <row r="51" spans="2:15" x14ac:dyDescent="0.35">
      <c r="B51" s="2">
        <v>3</v>
      </c>
      <c r="C51" s="8">
        <v>-8.3333333333333356E-2</v>
      </c>
      <c r="D51" s="8">
        <v>-0.12500000000000003</v>
      </c>
      <c r="E51" s="8">
        <v>0.20833333333333337</v>
      </c>
      <c r="G51" s="9" t="s">
        <v>28</v>
      </c>
      <c r="H51" s="9"/>
      <c r="I51" s="9"/>
      <c r="J51" s="9"/>
      <c r="K51" s="9"/>
      <c r="L51" s="9"/>
      <c r="M51" s="9"/>
    </row>
    <row r="52" spans="2:15" x14ac:dyDescent="0.35">
      <c r="H52" s="2">
        <v>1</v>
      </c>
      <c r="I52" s="2">
        <v>2</v>
      </c>
      <c r="J52" s="2">
        <v>3</v>
      </c>
      <c r="K52" s="2">
        <v>4</v>
      </c>
      <c r="L52" s="2">
        <v>5</v>
      </c>
      <c r="M52" s="2">
        <v>6</v>
      </c>
      <c r="O52" s="6" t="s">
        <v>29</v>
      </c>
    </row>
    <row r="53" spans="2:15" x14ac:dyDescent="0.35">
      <c r="B53" s="6" t="s">
        <v>18</v>
      </c>
      <c r="C53" s="6"/>
      <c r="D53" s="6"/>
      <c r="E53" s="6"/>
      <c r="G53" s="2">
        <v>1</v>
      </c>
      <c r="H53" s="2">
        <f>H43</f>
        <v>0.25000000000000006</v>
      </c>
      <c r="I53" s="2">
        <v>0</v>
      </c>
      <c r="J53" s="2">
        <v>0</v>
      </c>
      <c r="K53" s="2">
        <f t="shared" ref="I53:M53" si="21">K43</f>
        <v>0</v>
      </c>
      <c r="L53" s="2">
        <f t="shared" si="21"/>
        <v>0</v>
      </c>
      <c r="M53" s="2">
        <f t="shared" si="21"/>
        <v>0</v>
      </c>
      <c r="O53" s="2">
        <v>68.25</v>
      </c>
    </row>
    <row r="54" spans="2:15" x14ac:dyDescent="0.35">
      <c r="C54" s="2">
        <v>3</v>
      </c>
      <c r="D54" s="2">
        <v>4</v>
      </c>
      <c r="E54" s="2">
        <v>5</v>
      </c>
      <c r="G54" s="2">
        <v>2</v>
      </c>
      <c r="H54" s="2">
        <v>0</v>
      </c>
      <c r="I54" s="2">
        <f t="shared" ref="H54:M58" si="22">I44</f>
        <v>0.23333333333333339</v>
      </c>
      <c r="J54" s="2">
        <v>0</v>
      </c>
      <c r="K54" s="2">
        <v>0</v>
      </c>
      <c r="L54" s="2">
        <f t="shared" si="22"/>
        <v>0</v>
      </c>
      <c r="M54" s="2">
        <f t="shared" si="22"/>
        <v>0</v>
      </c>
      <c r="O54" s="2">
        <v>63.7</v>
      </c>
    </row>
    <row r="55" spans="2:15" x14ac:dyDescent="0.35">
      <c r="B55" s="2">
        <v>3</v>
      </c>
      <c r="C55" s="8" cm="1">
        <f t="array" ref="C55:E57">(M24:O26)*E38</f>
        <v>0.37499999999999989</v>
      </c>
      <c r="D55" s="8">
        <v>-0.18749999999999994</v>
      </c>
      <c r="E55" s="8">
        <v>-0.18749999999999994</v>
      </c>
      <c r="G55" s="2">
        <v>3</v>
      </c>
      <c r="H55" s="2">
        <v>0</v>
      </c>
      <c r="I55" s="2">
        <v>0</v>
      </c>
      <c r="J55" s="2">
        <f t="shared" si="22"/>
        <v>0.79166666666666663</v>
      </c>
      <c r="K55" s="2">
        <f t="shared" si="22"/>
        <v>-0.3125</v>
      </c>
      <c r="L55" s="2">
        <f t="shared" si="22"/>
        <v>-0.18749999999999994</v>
      </c>
      <c r="M55" s="2">
        <f t="shared" si="22"/>
        <v>-8.3333333333333356E-2</v>
      </c>
      <c r="O55" s="2">
        <v>56.875</v>
      </c>
    </row>
    <row r="56" spans="2:15" x14ac:dyDescent="0.35">
      <c r="B56" s="2">
        <v>4</v>
      </c>
      <c r="C56" s="8">
        <v>-0.18749999999999994</v>
      </c>
      <c r="D56" s="8">
        <v>0.13541666666666666</v>
      </c>
      <c r="E56" s="8">
        <v>5.2083333333333294E-2</v>
      </c>
      <c r="G56" s="2">
        <v>4</v>
      </c>
      <c r="H56" s="2">
        <f t="shared" si="22"/>
        <v>0</v>
      </c>
      <c r="I56" s="2">
        <v>0</v>
      </c>
      <c r="J56" s="2">
        <f t="shared" si="22"/>
        <v>-0.3125</v>
      </c>
      <c r="K56" s="2">
        <f t="shared" si="22"/>
        <v>0.28541666666666665</v>
      </c>
      <c r="L56" s="2">
        <f t="shared" si="22"/>
        <v>5.2083333333333294E-2</v>
      </c>
      <c r="M56" s="2">
        <f t="shared" si="22"/>
        <v>0</v>
      </c>
      <c r="O56" s="2">
        <v>6.8250000000000002</v>
      </c>
    </row>
    <row r="57" spans="2:15" x14ac:dyDescent="0.35">
      <c r="B57" s="2">
        <v>5</v>
      </c>
      <c r="C57" s="8">
        <v>-0.18749999999999994</v>
      </c>
      <c r="D57" s="8">
        <v>5.2083333333333294E-2</v>
      </c>
      <c r="E57" s="8">
        <v>0.13541666666666666</v>
      </c>
      <c r="G57" s="2">
        <v>5</v>
      </c>
      <c r="H57" s="2">
        <f t="shared" si="22"/>
        <v>0</v>
      </c>
      <c r="I57" s="2">
        <f t="shared" si="22"/>
        <v>0</v>
      </c>
      <c r="J57" s="2">
        <f t="shared" si="22"/>
        <v>-0.18749999999999994</v>
      </c>
      <c r="K57" s="2">
        <f t="shared" si="22"/>
        <v>5.2083333333333294E-2</v>
      </c>
      <c r="L57" s="2">
        <f t="shared" si="22"/>
        <v>0.32291666666666663</v>
      </c>
      <c r="M57" s="2">
        <f t="shared" si="22"/>
        <v>-0.18749999999999994</v>
      </c>
      <c r="O57" s="2">
        <v>5</v>
      </c>
    </row>
    <row r="58" spans="2:15" x14ac:dyDescent="0.35">
      <c r="G58" s="2">
        <v>6</v>
      </c>
      <c r="H58" s="2">
        <f t="shared" si="22"/>
        <v>0</v>
      </c>
      <c r="I58" s="2">
        <f t="shared" si="22"/>
        <v>0</v>
      </c>
      <c r="J58" s="2">
        <f t="shared" si="22"/>
        <v>-8.3333333333333356E-2</v>
      </c>
      <c r="K58" s="2">
        <f t="shared" si="22"/>
        <v>0</v>
      </c>
      <c r="L58" s="2">
        <f t="shared" si="22"/>
        <v>-0.18749999999999994</v>
      </c>
      <c r="M58" s="2">
        <f t="shared" si="22"/>
        <v>0.27083333333333331</v>
      </c>
      <c r="O58" s="2">
        <v>5</v>
      </c>
    </row>
    <row r="59" spans="2:15" x14ac:dyDescent="0.35">
      <c r="B59" s="6" t="s">
        <v>19</v>
      </c>
      <c r="C59" s="6"/>
      <c r="D59" s="6"/>
      <c r="E59" s="6"/>
    </row>
    <row r="60" spans="2:15" x14ac:dyDescent="0.35">
      <c r="C60" s="2">
        <v>3</v>
      </c>
      <c r="D60" s="2">
        <v>5</v>
      </c>
      <c r="E60" s="2">
        <v>6</v>
      </c>
      <c r="N60" s="9" t="s">
        <v>33</v>
      </c>
      <c r="O60" s="9"/>
    </row>
    <row r="61" spans="2:15" x14ac:dyDescent="0.35">
      <c r="B61" s="2">
        <v>3</v>
      </c>
      <c r="C61" s="8" cm="1">
        <f t="array" ref="C61:E63">(M30:O32)*E39</f>
        <v>8.3333333333333356E-2</v>
      </c>
      <c r="D61" s="8">
        <v>0</v>
      </c>
      <c r="E61" s="8">
        <v>-8.3333333333333356E-2</v>
      </c>
      <c r="G61" s="9" t="s">
        <v>32</v>
      </c>
      <c r="H61" s="9"/>
      <c r="I61" s="9"/>
      <c r="J61" s="9"/>
      <c r="K61" s="9"/>
      <c r="L61" s="9"/>
      <c r="M61" s="4"/>
      <c r="N61" s="2" t="s">
        <v>1</v>
      </c>
      <c r="O61" s="2" t="s">
        <v>34</v>
      </c>
    </row>
    <row r="62" spans="2:15" x14ac:dyDescent="0.35">
      <c r="B62" s="2">
        <v>5</v>
      </c>
      <c r="C62" s="8">
        <v>0</v>
      </c>
      <c r="D62" s="8">
        <v>0.18749999999999994</v>
      </c>
      <c r="E62" s="8">
        <v>-0.18749999999999994</v>
      </c>
      <c r="G62" s="2">
        <f t="array" ref="G62:L67">MINVERSE(H53:M58)</f>
        <v>3.9999999999999991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N62" s="2">
        <v>1</v>
      </c>
      <c r="O62" s="2" cm="1">
        <f t="array" ref="O62:O67">MMULT(G62:L67,O53:O58)</f>
        <v>272.99999999999994</v>
      </c>
    </row>
    <row r="63" spans="2:15" x14ac:dyDescent="0.35">
      <c r="B63" s="2">
        <v>6</v>
      </c>
      <c r="C63" s="8">
        <v>-8.3333333333333356E-2</v>
      </c>
      <c r="D63" s="8">
        <v>-0.18749999999999994</v>
      </c>
      <c r="E63" s="8">
        <v>0.27083333333333331</v>
      </c>
      <c r="G63" s="2">
        <v>0</v>
      </c>
      <c r="H63" s="2">
        <v>4.2857142857142847</v>
      </c>
      <c r="I63" s="2">
        <v>0</v>
      </c>
      <c r="J63" s="2">
        <v>0</v>
      </c>
      <c r="K63" s="2">
        <v>0</v>
      </c>
      <c r="L63" s="2">
        <v>0</v>
      </c>
      <c r="N63" s="2">
        <v>2</v>
      </c>
      <c r="O63" s="2">
        <v>272.99999999999994</v>
      </c>
    </row>
    <row r="64" spans="2:15" x14ac:dyDescent="0.35">
      <c r="G64" s="2">
        <v>0</v>
      </c>
      <c r="H64" s="2">
        <v>0</v>
      </c>
      <c r="I64" s="2">
        <v>4.3284384694932774</v>
      </c>
      <c r="J64" s="2">
        <v>3.9296794208893502</v>
      </c>
      <c r="K64" s="2">
        <v>4.4359875904860386</v>
      </c>
      <c r="L64" s="2">
        <v>4.4028955532574976</v>
      </c>
      <c r="N64" s="2">
        <v>3</v>
      </c>
      <c r="O64" s="2">
        <v>317.19441571871761</v>
      </c>
    </row>
    <row r="65" spans="7:15" x14ac:dyDescent="0.35">
      <c r="G65" s="2">
        <v>0</v>
      </c>
      <c r="H65" s="2">
        <v>0</v>
      </c>
      <c r="I65" s="2">
        <v>3.9296794208893497</v>
      </c>
      <c r="J65" s="2">
        <v>7.2526714925887656</v>
      </c>
      <c r="K65" s="2">
        <v>3.0334367459496736</v>
      </c>
      <c r="L65" s="2">
        <v>3.30920372285419</v>
      </c>
      <c r="N65" s="2">
        <v>4</v>
      </c>
      <c r="O65" s="2">
        <v>304.71320234401946</v>
      </c>
    </row>
    <row r="66" spans="7:15" x14ac:dyDescent="0.35">
      <c r="G66" s="2">
        <v>0</v>
      </c>
      <c r="H66" s="2">
        <v>0</v>
      </c>
      <c r="I66" s="2">
        <v>4.4359875904860386</v>
      </c>
      <c r="J66" s="2">
        <v>3.0334367459496736</v>
      </c>
      <c r="K66" s="2">
        <v>9.9926921751120279</v>
      </c>
      <c r="L66" s="2">
        <v>8.2829369183040313</v>
      </c>
      <c r="N66" s="2">
        <v>5</v>
      </c>
      <c r="O66" s="2">
        <v>364.37814546708029</v>
      </c>
    </row>
    <row r="67" spans="7:15" x14ac:dyDescent="0.35">
      <c r="G67" s="2">
        <v>0</v>
      </c>
      <c r="H67" s="2">
        <v>0</v>
      </c>
      <c r="I67" s="2">
        <v>4.4028955532574967</v>
      </c>
      <c r="J67" s="2">
        <v>3.30920372285419</v>
      </c>
      <c r="K67" s="2">
        <v>8.2829369183040296</v>
      </c>
      <c r="L67" s="2">
        <v>10.781385729058943</v>
      </c>
      <c r="N67" s="2">
        <v>6</v>
      </c>
      <c r="O67" s="2">
        <v>368.32161323681481</v>
      </c>
    </row>
  </sheetData>
  <mergeCells count="5">
    <mergeCell ref="G61:L61"/>
    <mergeCell ref="N60:O60"/>
    <mergeCell ref="G41:M41"/>
    <mergeCell ref="G51:M51"/>
    <mergeCell ref="G35:M3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Швецов</dc:creator>
  <cp:lastModifiedBy>Григорий Швецов</cp:lastModifiedBy>
  <dcterms:created xsi:type="dcterms:W3CDTF">2015-06-05T18:19:34Z</dcterms:created>
  <dcterms:modified xsi:type="dcterms:W3CDTF">2023-04-16T16:04:31Z</dcterms:modified>
</cp:coreProperties>
</file>