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05" yWindow="-105" windowWidth="19425" windowHeight="10425"/>
  </bookViews>
  <sheets>
    <sheet name="Taul1" sheetId="1" r:id="rId1"/>
  </sheets>
  <definedNames>
    <definedName name="_xlnm._FilterDatabase" localSheetId="0" hidden="1">Taul1!$A$4:$K$22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7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  <c r="B35" i="1"/>
  <c r="B43" i="1" s="1"/>
  <c r="B34" i="1"/>
  <c r="B42" i="1" s="1"/>
  <c r="B44" i="1" s="1"/>
  <c r="D35" i="1" l="1"/>
  <c r="D43" i="1" s="1"/>
  <c r="D44" i="1" s="1"/>
  <c r="D34" i="1"/>
  <c r="D42" i="1" s="1"/>
  <c r="C34" i="1"/>
  <c r="C42" i="1" s="1"/>
  <c r="E34" i="1"/>
  <c r="E42" i="1" s="1"/>
  <c r="C35" i="1"/>
  <c r="C43" i="1" s="1"/>
  <c r="E35" i="1"/>
  <c r="E43" i="1" s="1"/>
  <c r="C44" i="1" l="1"/>
  <c r="E44" i="1"/>
</calcChain>
</file>

<file path=xl/sharedStrings.xml><?xml version="1.0" encoding="utf-8"?>
<sst xmlns="http://schemas.openxmlformats.org/spreadsheetml/2006/main" count="89" uniqueCount="56">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</sst>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_-* #,##0.0\ [$€-1]_-;\-* #,##0.0\ [$€-1]_-;_-* &quot;-&quot;?\ [$€-1]_-;_-@_-"/>
    <numFmt numFmtId="169" formatCode="0.000"/>
    <numFmt numFmtId="170" formatCode="#,##0.00\ &quot;₽&quot;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Fill="1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4" borderId="8" xfId="0" applyNumberFormat="1" applyFont="1" applyFill="1" applyBorder="1"/>
    <xf numFmtId="2" fontId="6" fillId="6" borderId="8" xfId="0" applyNumberFormat="1" applyFont="1" applyFill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168" fontId="0" fillId="3" borderId="8" xfId="1" applyNumberFormat="1" applyFont="1" applyFill="1" applyBorder="1"/>
    <xf numFmtId="2" fontId="0" fillId="0" borderId="0" xfId="0" applyNumberFormat="1"/>
    <xf numFmtId="2" fontId="6" fillId="4" borderId="16" xfId="0" applyNumberFormat="1" applyFont="1" applyFill="1" applyBorder="1"/>
    <xf numFmtId="170" fontId="0" fillId="0" borderId="0" xfId="1" applyNumberFormat="1" applyFont="1" applyFill="1" applyBorder="1"/>
    <xf numFmtId="2" fontId="6" fillId="4" borderId="14" xfId="0" applyNumberFormat="1" applyFont="1" applyFill="1" applyBorder="1"/>
    <xf numFmtId="2" fontId="6" fillId="4" borderId="17" xfId="0" applyNumberFormat="1" applyFont="1" applyFill="1" applyBorder="1"/>
    <xf numFmtId="2" fontId="6" fillId="6" borderId="23" xfId="0" applyNumberFormat="1" applyFont="1" applyFill="1" applyBorder="1"/>
    <xf numFmtId="169" fontId="4" fillId="0" borderId="24" xfId="0" applyNumberFormat="1" applyFont="1" applyFill="1" applyBorder="1"/>
    <xf numFmtId="2" fontId="4" fillId="0" borderId="24" xfId="0" applyNumberFormat="1" applyFon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Денежный" xfId="2" builtinId="4"/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Bruttopalkat osastoittain 202</a:t>
            </a:r>
            <a:r>
              <a:rPr lang="ru-RU" sz="1800" b="0" i="0" u="none" strike="noStrike" baseline="0">
                <a:effectLst/>
              </a:rPr>
              <a:t>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Taul1!$B$40:$B$41</c:f>
              <c:strCache>
                <c:ptCount val="1"/>
                <c:pt idx="0">
                  <c:v>Henkilöstön palkkakustannukset vuodessa Bruttopalkat </c:v>
                </c:pt>
              </c:strCache>
            </c:strRef>
          </c:tx>
          <c:invertIfNegative val="0"/>
          <c:cat>
            <c:strRef>
              <c:f>Taul1!$A$42:$A$44</c:f>
              <c:strCache>
                <c:ptCount val="3"/>
                <c:pt idx="0">
                  <c:v>Myynti</c:v>
                </c:pt>
                <c:pt idx="1">
                  <c:v>Hallinto</c:v>
                </c:pt>
                <c:pt idx="2">
                  <c:v>Kaikki yhteensä</c:v>
                </c:pt>
              </c:strCache>
            </c:strRef>
          </c:cat>
          <c:val>
            <c:numRef>
              <c:f>Taul1!$B$42:$B$44</c:f>
              <c:numCache>
                <c:formatCode>0.00</c:formatCode>
                <c:ptCount val="3"/>
                <c:pt idx="0">
                  <c:v>222603.44818886835</c:v>
                </c:pt>
                <c:pt idx="1">
                  <c:v>252927.73132987873</c:v>
                </c:pt>
                <c:pt idx="2">
                  <c:v>475531.17951874709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92928"/>
        <c:axId val="156494464"/>
      </c:barChart>
      <c:catAx>
        <c:axId val="15649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94464"/>
        <c:crosses val="autoZero"/>
        <c:auto val="1"/>
        <c:lblAlgn val="ctr"/>
        <c:lblOffset val="100"/>
        <c:noMultiLvlLbl val="0"/>
      </c:catAx>
      <c:valAx>
        <c:axId val="156494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49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39</xdr:row>
      <xdr:rowOff>152400</xdr:rowOff>
    </xdr:from>
    <xdr:to>
      <xdr:col>9</xdr:col>
      <xdr:colOff>1200150</xdr:colOff>
      <xdr:row>55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A1:P44"/>
  <sheetViews>
    <sheetView tabSelected="1" topLeftCell="A10" workbookViewId="0">
      <selection activeCell="A40" sqref="A40:B44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1" t="s">
        <v>55</v>
      </c>
    </row>
    <row r="3" spans="1:16" ht="13.5" thickBot="1" x14ac:dyDescent="0.25">
      <c r="A3" s="38"/>
      <c r="B3" s="38"/>
      <c r="C3" s="38"/>
      <c r="D3" s="38"/>
      <c r="E3" s="38"/>
      <c r="F3" s="38"/>
      <c r="G3" s="38"/>
      <c r="H3" s="38"/>
      <c r="I3" s="39">
        <v>4.1000000000000002E-2</v>
      </c>
      <c r="J3" s="39">
        <v>3.3999999999999998E-3</v>
      </c>
      <c r="K3" s="38"/>
    </row>
    <row r="4" spans="1:16" ht="25.5" x14ac:dyDescent="0.2">
      <c r="A4" s="40" t="s">
        <v>0</v>
      </c>
      <c r="B4" s="41" t="s">
        <v>1</v>
      </c>
      <c r="C4" s="41" t="s">
        <v>2</v>
      </c>
      <c r="D4" s="41" t="s">
        <v>3</v>
      </c>
      <c r="E4" s="42" t="s">
        <v>4</v>
      </c>
      <c r="F4" s="42" t="s">
        <v>5</v>
      </c>
      <c r="G4" s="42" t="s">
        <v>6</v>
      </c>
      <c r="H4" s="42" t="s">
        <v>7</v>
      </c>
      <c r="I4" s="42" t="s">
        <v>8</v>
      </c>
      <c r="J4" s="42" t="s">
        <v>9</v>
      </c>
      <c r="K4" s="43" t="s">
        <v>10</v>
      </c>
      <c r="L4" s="5"/>
    </row>
    <row r="5" spans="1:16" x14ac:dyDescent="0.2">
      <c r="A5" s="44" t="s">
        <v>11</v>
      </c>
      <c r="B5" s="30" t="s">
        <v>12</v>
      </c>
      <c r="C5" s="35">
        <v>2225</v>
      </c>
      <c r="D5" s="35" t="s">
        <v>13</v>
      </c>
      <c r="E5" s="34">
        <v>12.614094484613327</v>
      </c>
      <c r="F5" s="35">
        <v>160</v>
      </c>
      <c r="G5" s="36">
        <f>+E5*F5</f>
        <v>2018.2551175381323</v>
      </c>
      <c r="H5" s="37">
        <v>0.27</v>
      </c>
      <c r="I5" s="36">
        <f>+G5*$I$3</f>
        <v>82.748459819063427</v>
      </c>
      <c r="J5" s="56">
        <f>+G5*$J$3</f>
        <v>6.8620673996296491</v>
      </c>
      <c r="K5" s="45">
        <f>+G5*(100%-H5)-I5-J5</f>
        <v>1383.7157085841434</v>
      </c>
      <c r="L5" s="5"/>
      <c r="N5" s="3"/>
    </row>
    <row r="6" spans="1:16" x14ac:dyDescent="0.2">
      <c r="A6" s="44" t="s">
        <v>14</v>
      </c>
      <c r="B6" s="30" t="s">
        <v>15</v>
      </c>
      <c r="C6" s="35">
        <v>4332</v>
      </c>
      <c r="D6" s="35" t="s">
        <v>16</v>
      </c>
      <c r="E6" s="34">
        <v>11.773154852305773</v>
      </c>
      <c r="F6" s="35">
        <v>155</v>
      </c>
      <c r="G6" s="36">
        <f t="shared" ref="G6:G22" si="0">+E6*F6</f>
        <v>1824.8390021073947</v>
      </c>
      <c r="H6" s="37">
        <v>0.32600000000000001</v>
      </c>
      <c r="I6" s="36">
        <f t="shared" ref="I6:I22" si="1">+G6*$I$3</f>
        <v>74.81839908640319</v>
      </c>
      <c r="J6" s="56">
        <f t="shared" ref="J6:J22" si="2">+G6*$J$3</f>
        <v>6.2044526071651411</v>
      </c>
      <c r="K6" s="45">
        <f t="shared" ref="K6:K22" si="3">+G6*(100%-H6)-I6-J6</f>
        <v>1148.9186357268156</v>
      </c>
      <c r="L6" s="5"/>
      <c r="N6" s="3"/>
      <c r="O6" s="2"/>
      <c r="P6" s="2"/>
    </row>
    <row r="7" spans="1:16" x14ac:dyDescent="0.2">
      <c r="A7" s="44" t="s">
        <v>17</v>
      </c>
      <c r="B7" s="30" t="s">
        <v>18</v>
      </c>
      <c r="C7" s="35">
        <v>3312</v>
      </c>
      <c r="D7" s="35" t="s">
        <v>13</v>
      </c>
      <c r="E7" s="34">
        <v>8.0730204701525299</v>
      </c>
      <c r="F7" s="35">
        <v>120</v>
      </c>
      <c r="G7" s="36">
        <f>+E7*F7</f>
        <v>968.7624564183036</v>
      </c>
      <c r="H7" s="37">
        <v>0.26500000000000001</v>
      </c>
      <c r="I7" s="36">
        <f t="shared" si="1"/>
        <v>39.719260713150447</v>
      </c>
      <c r="J7" s="56">
        <f t="shared" si="2"/>
        <v>3.2937923518222321</v>
      </c>
      <c r="K7" s="45">
        <f t="shared" si="3"/>
        <v>669.02735240248046</v>
      </c>
      <c r="L7" s="5"/>
      <c r="N7" s="3"/>
      <c r="O7" s="2"/>
      <c r="P7" s="2"/>
    </row>
    <row r="8" spans="1:16" x14ac:dyDescent="0.2">
      <c r="A8" s="44" t="s">
        <v>19</v>
      </c>
      <c r="B8" s="30" t="s">
        <v>12</v>
      </c>
      <c r="C8" s="35">
        <v>4432</v>
      </c>
      <c r="D8" s="35" t="s">
        <v>13</v>
      </c>
      <c r="E8" s="34">
        <v>10.091275587690662</v>
      </c>
      <c r="F8" s="35">
        <v>160</v>
      </c>
      <c r="G8" s="36">
        <f t="shared" si="0"/>
        <v>1614.6040940305058</v>
      </c>
      <c r="H8" s="37">
        <v>0.22900000000000001</v>
      </c>
      <c r="I8" s="36">
        <f t="shared" si="1"/>
        <v>66.198767855250736</v>
      </c>
      <c r="J8" s="56">
        <f t="shared" si="2"/>
        <v>5.48965391970372</v>
      </c>
      <c r="K8" s="45">
        <f t="shared" si="3"/>
        <v>1173.1713347225657</v>
      </c>
      <c r="L8" s="5"/>
      <c r="N8" s="3"/>
      <c r="O8" s="2"/>
      <c r="P8" s="2"/>
    </row>
    <row r="9" spans="1:16" x14ac:dyDescent="0.2">
      <c r="A9" s="44" t="s">
        <v>20</v>
      </c>
      <c r="B9" s="30" t="s">
        <v>21</v>
      </c>
      <c r="C9" s="35">
        <v>4223</v>
      </c>
      <c r="D9" s="35" t="s">
        <v>16</v>
      </c>
      <c r="E9" s="34">
        <v>14.295973749228438</v>
      </c>
      <c r="F9" s="35">
        <v>155</v>
      </c>
      <c r="G9" s="36">
        <f t="shared" si="0"/>
        <v>2215.8759311304079</v>
      </c>
      <c r="H9" s="37">
        <v>0.28999999999999998</v>
      </c>
      <c r="I9" s="36">
        <f t="shared" si="1"/>
        <v>90.850913176346722</v>
      </c>
      <c r="J9" s="56">
        <f t="shared" si="2"/>
        <v>7.5339781658433864</v>
      </c>
      <c r="K9" s="45">
        <f t="shared" si="3"/>
        <v>1474.8870197603994</v>
      </c>
      <c r="L9" s="5"/>
      <c r="N9" s="3"/>
      <c r="O9" s="2"/>
      <c r="P9" s="2"/>
    </row>
    <row r="10" spans="1:16" x14ac:dyDescent="0.2">
      <c r="A10" s="44" t="s">
        <v>22</v>
      </c>
      <c r="B10" s="30" t="s">
        <v>23</v>
      </c>
      <c r="C10" s="35">
        <v>2345</v>
      </c>
      <c r="D10" s="35" t="s">
        <v>13</v>
      </c>
      <c r="E10" s="34">
        <v>8.7457721759985727</v>
      </c>
      <c r="F10" s="35">
        <v>168</v>
      </c>
      <c r="G10" s="36">
        <f t="shared" si="0"/>
        <v>1469.2897255677601</v>
      </c>
      <c r="H10" s="37">
        <v>0.27</v>
      </c>
      <c r="I10" s="36">
        <f t="shared" si="1"/>
        <v>60.24087874827817</v>
      </c>
      <c r="J10" s="56">
        <f t="shared" si="2"/>
        <v>4.9955850669303841</v>
      </c>
      <c r="K10" s="45">
        <f t="shared" si="3"/>
        <v>1007.3450358492563</v>
      </c>
      <c r="L10" s="5"/>
      <c r="N10" s="3"/>
      <c r="O10" s="2"/>
      <c r="P10" s="2"/>
    </row>
    <row r="11" spans="1:16" x14ac:dyDescent="0.2">
      <c r="A11" s="44" t="s">
        <v>24</v>
      </c>
      <c r="B11" s="30" t="s">
        <v>25</v>
      </c>
      <c r="C11" s="35">
        <v>4773</v>
      </c>
      <c r="D11" s="35" t="s">
        <v>13</v>
      </c>
      <c r="E11" s="34">
        <v>15.136913381535992</v>
      </c>
      <c r="F11" s="35">
        <v>153</v>
      </c>
      <c r="G11" s="36">
        <f t="shared" si="0"/>
        <v>2315.9477473750067</v>
      </c>
      <c r="H11" s="37">
        <v>0.33</v>
      </c>
      <c r="I11" s="36">
        <f t="shared" si="1"/>
        <v>94.953857642375283</v>
      </c>
      <c r="J11" s="56">
        <f t="shared" si="2"/>
        <v>7.8742223410750221</v>
      </c>
      <c r="K11" s="45">
        <f t="shared" si="3"/>
        <v>1448.8569107578041</v>
      </c>
      <c r="L11" s="5"/>
      <c r="N11" s="3"/>
      <c r="O11" s="2"/>
      <c r="P11" s="2"/>
    </row>
    <row r="12" spans="1:16" x14ac:dyDescent="0.2">
      <c r="A12" s="44" t="s">
        <v>26</v>
      </c>
      <c r="B12" s="30" t="s">
        <v>27</v>
      </c>
      <c r="C12" s="35">
        <v>5634</v>
      </c>
      <c r="D12" s="35" t="s">
        <v>16</v>
      </c>
      <c r="E12" s="34">
        <v>15.977853013843548</v>
      </c>
      <c r="F12" s="35">
        <v>155</v>
      </c>
      <c r="G12" s="36">
        <f t="shared" si="0"/>
        <v>2476.56721714575</v>
      </c>
      <c r="H12" s="37">
        <v>0.36</v>
      </c>
      <c r="I12" s="36">
        <f t="shared" si="1"/>
        <v>101.53925590297575</v>
      </c>
      <c r="J12" s="56">
        <f t="shared" si="2"/>
        <v>8.4203285382955499</v>
      </c>
      <c r="K12" s="45">
        <f t="shared" si="3"/>
        <v>1475.0434345320086</v>
      </c>
      <c r="L12" s="5"/>
      <c r="N12" s="3"/>
      <c r="O12" s="2"/>
      <c r="P12" s="2"/>
    </row>
    <row r="13" spans="1:16" x14ac:dyDescent="0.2">
      <c r="A13" s="44" t="s">
        <v>28</v>
      </c>
      <c r="B13" s="30" t="s">
        <v>29</v>
      </c>
      <c r="C13" s="35">
        <v>8867</v>
      </c>
      <c r="D13" s="35" t="s">
        <v>13</v>
      </c>
      <c r="E13" s="34">
        <v>8.5775842495370629</v>
      </c>
      <c r="F13" s="35">
        <v>132</v>
      </c>
      <c r="G13" s="36">
        <f t="shared" si="0"/>
        <v>1132.2411209388922</v>
      </c>
      <c r="H13" s="37">
        <v>0.24</v>
      </c>
      <c r="I13" s="36">
        <f t="shared" si="1"/>
        <v>46.421885958494585</v>
      </c>
      <c r="J13" s="56">
        <f t="shared" si="2"/>
        <v>3.8496198111922335</v>
      </c>
      <c r="K13" s="45">
        <f t="shared" si="3"/>
        <v>810.23174614387119</v>
      </c>
      <c r="L13" s="5"/>
      <c r="N13" s="3"/>
      <c r="O13" s="2"/>
      <c r="P13" s="2"/>
    </row>
    <row r="14" spans="1:16" x14ac:dyDescent="0.2">
      <c r="A14" s="44" t="s">
        <v>30</v>
      </c>
      <c r="B14" s="30" t="s">
        <v>31</v>
      </c>
      <c r="C14" s="35">
        <v>3376</v>
      </c>
      <c r="D14" s="35" t="s">
        <v>16</v>
      </c>
      <c r="E14" s="34">
        <v>15.809665087382037</v>
      </c>
      <c r="F14" s="35">
        <v>144</v>
      </c>
      <c r="G14" s="36">
        <f t="shared" si="0"/>
        <v>2276.5917725830132</v>
      </c>
      <c r="H14" s="37">
        <v>0.36499999999999999</v>
      </c>
      <c r="I14" s="36">
        <f t="shared" si="1"/>
        <v>93.340262675903546</v>
      </c>
      <c r="J14" s="56">
        <f t="shared" si="2"/>
        <v>7.740412026782244</v>
      </c>
      <c r="K14" s="45">
        <f t="shared" si="3"/>
        <v>1344.5551008875275</v>
      </c>
      <c r="L14" s="5"/>
      <c r="N14" s="3"/>
      <c r="O14" s="2"/>
      <c r="P14" s="2"/>
    </row>
    <row r="15" spans="1:16" x14ac:dyDescent="0.2">
      <c r="A15" s="44" t="s">
        <v>32</v>
      </c>
      <c r="B15" s="30" t="s">
        <v>33</v>
      </c>
      <c r="C15" s="35">
        <v>6654</v>
      </c>
      <c r="D15" s="35" t="s">
        <v>13</v>
      </c>
      <c r="E15" s="34">
        <v>16.14604094030506</v>
      </c>
      <c r="F15" s="35">
        <v>168</v>
      </c>
      <c r="G15" s="36">
        <f t="shared" si="0"/>
        <v>2712.5348779712499</v>
      </c>
      <c r="H15" s="37">
        <v>0.35199999999999998</v>
      </c>
      <c r="I15" s="36">
        <f t="shared" si="1"/>
        <v>111.21392999682125</v>
      </c>
      <c r="J15" s="56">
        <f t="shared" si="2"/>
        <v>9.22261858510225</v>
      </c>
      <c r="K15" s="45">
        <f t="shared" si="3"/>
        <v>1637.2860523434465</v>
      </c>
      <c r="L15" s="5"/>
      <c r="N15" s="3"/>
      <c r="O15" s="2"/>
      <c r="P15" s="2"/>
    </row>
    <row r="16" spans="1:16" x14ac:dyDescent="0.2">
      <c r="A16" s="44" t="s">
        <v>34</v>
      </c>
      <c r="B16" s="30" t="s">
        <v>15</v>
      </c>
      <c r="C16" s="35">
        <v>4435</v>
      </c>
      <c r="D16" s="35" t="s">
        <v>16</v>
      </c>
      <c r="E16" s="34">
        <v>18.500671910766211</v>
      </c>
      <c r="F16" s="35">
        <v>120</v>
      </c>
      <c r="G16" s="36">
        <f t="shared" si="0"/>
        <v>2220.0806292919456</v>
      </c>
      <c r="H16" s="37">
        <v>0.41</v>
      </c>
      <c r="I16" s="36">
        <f t="shared" si="1"/>
        <v>91.023305800969766</v>
      </c>
      <c r="J16" s="56">
        <f t="shared" si="2"/>
        <v>7.548274139592615</v>
      </c>
      <c r="K16" s="45">
        <f t="shared" si="3"/>
        <v>1211.2759913416855</v>
      </c>
      <c r="L16" s="5"/>
      <c r="N16" s="3"/>
      <c r="O16" s="2"/>
      <c r="P16" s="2"/>
    </row>
    <row r="17" spans="1:16" x14ac:dyDescent="0.2">
      <c r="A17" s="44" t="s">
        <v>35</v>
      </c>
      <c r="B17" s="30" t="s">
        <v>15</v>
      </c>
      <c r="C17" s="35">
        <v>3645</v>
      </c>
      <c r="D17" s="35" t="s">
        <v>16</v>
      </c>
      <c r="E17" s="34">
        <v>12.277718631690306</v>
      </c>
      <c r="F17" s="35">
        <v>170</v>
      </c>
      <c r="G17" s="36">
        <f t="shared" si="0"/>
        <v>2087.2121673873521</v>
      </c>
      <c r="H17" s="37">
        <v>0.32800000000000001</v>
      </c>
      <c r="I17" s="36">
        <f t="shared" si="1"/>
        <v>85.575698862881438</v>
      </c>
      <c r="J17" s="56">
        <f t="shared" si="2"/>
        <v>7.0965213691169966</v>
      </c>
      <c r="K17" s="45">
        <f t="shared" si="3"/>
        <v>1309.934356252302</v>
      </c>
      <c r="L17" s="5"/>
      <c r="N17" s="3"/>
      <c r="O17" s="2"/>
      <c r="P17" s="2"/>
    </row>
    <row r="18" spans="1:16" x14ac:dyDescent="0.2">
      <c r="A18" s="44" t="s">
        <v>36</v>
      </c>
      <c r="B18" s="30" t="s">
        <v>15</v>
      </c>
      <c r="C18" s="35">
        <v>6654</v>
      </c>
      <c r="D18" s="35" t="s">
        <v>16</v>
      </c>
      <c r="E18" s="34">
        <v>10.427651440613683</v>
      </c>
      <c r="F18" s="35">
        <v>147</v>
      </c>
      <c r="G18" s="36">
        <f t="shared" si="0"/>
        <v>1532.8647617702115</v>
      </c>
      <c r="H18" s="37">
        <v>0.318</v>
      </c>
      <c r="I18" s="36">
        <f t="shared" si="1"/>
        <v>62.847455232578675</v>
      </c>
      <c r="J18" s="56">
        <f t="shared" si="2"/>
        <v>5.2117401900187188</v>
      </c>
      <c r="K18" s="45">
        <f t="shared" si="3"/>
        <v>977.35457210468667</v>
      </c>
      <c r="L18" s="5"/>
      <c r="N18" s="3"/>
      <c r="O18" s="2"/>
      <c r="P18" s="2"/>
    </row>
    <row r="19" spans="1:16" x14ac:dyDescent="0.2">
      <c r="A19" s="44" t="s">
        <v>37</v>
      </c>
      <c r="B19" s="30" t="s">
        <v>15</v>
      </c>
      <c r="C19" s="35">
        <v>1196</v>
      </c>
      <c r="D19" s="35" t="s">
        <v>16</v>
      </c>
      <c r="E19" s="34">
        <v>9.2503359553831057</v>
      </c>
      <c r="F19" s="35">
        <v>137</v>
      </c>
      <c r="G19" s="36">
        <f t="shared" si="0"/>
        <v>1267.2960258874855</v>
      </c>
      <c r="H19" s="37">
        <v>0.307</v>
      </c>
      <c r="I19" s="36">
        <f t="shared" si="1"/>
        <v>51.959137061386905</v>
      </c>
      <c r="J19" s="56">
        <f t="shared" si="2"/>
        <v>4.3088064880174501</v>
      </c>
      <c r="K19" s="45">
        <f t="shared" si="3"/>
        <v>821.96820239062322</v>
      </c>
      <c r="L19" s="5"/>
      <c r="N19" s="3"/>
      <c r="O19" s="2"/>
      <c r="P19" s="2"/>
    </row>
    <row r="20" spans="1:16" x14ac:dyDescent="0.2">
      <c r="A20" s="44" t="s">
        <v>38</v>
      </c>
      <c r="B20" s="30" t="s">
        <v>39</v>
      </c>
      <c r="C20" s="35">
        <v>5647</v>
      </c>
      <c r="D20" s="35" t="s">
        <v>13</v>
      </c>
      <c r="E20" s="34">
        <v>10.259463514152174</v>
      </c>
      <c r="F20" s="35">
        <v>154</v>
      </c>
      <c r="G20" s="36">
        <f t="shared" si="0"/>
        <v>1579.9573811794348</v>
      </c>
      <c r="H20" s="37">
        <v>0.24299999999999999</v>
      </c>
      <c r="I20" s="36">
        <f t="shared" si="1"/>
        <v>64.778252628356825</v>
      </c>
      <c r="J20" s="56">
        <f t="shared" si="2"/>
        <v>5.3718550960100782</v>
      </c>
      <c r="K20" s="45">
        <f t="shared" si="3"/>
        <v>1125.8776298284654</v>
      </c>
      <c r="L20" s="5"/>
      <c r="N20" s="3"/>
      <c r="O20" s="2"/>
      <c r="P20" s="2"/>
    </row>
    <row r="21" spans="1:16" x14ac:dyDescent="0.2">
      <c r="A21" s="44" t="s">
        <v>40</v>
      </c>
      <c r="B21" s="30" t="s">
        <v>41</v>
      </c>
      <c r="C21" s="35">
        <v>4432</v>
      </c>
      <c r="D21" s="35" t="s">
        <v>13</v>
      </c>
      <c r="E21" s="34">
        <v>50.456377938453308</v>
      </c>
      <c r="F21" s="35">
        <v>144</v>
      </c>
      <c r="G21" s="36">
        <f t="shared" si="0"/>
        <v>7265.7184231372767</v>
      </c>
      <c r="H21" s="37">
        <v>0.54</v>
      </c>
      <c r="I21" s="36">
        <f t="shared" si="1"/>
        <v>297.89445534862836</v>
      </c>
      <c r="J21" s="56">
        <f t="shared" si="2"/>
        <v>24.70344263866674</v>
      </c>
      <c r="K21" s="45">
        <f t="shared" si="3"/>
        <v>3019.6325766558516</v>
      </c>
      <c r="L21" s="5"/>
      <c r="N21" s="3"/>
      <c r="O21" s="2"/>
      <c r="P21" s="2"/>
    </row>
    <row r="22" spans="1:16" ht="13.5" thickBot="1" x14ac:dyDescent="0.25">
      <c r="A22" s="46" t="s">
        <v>42</v>
      </c>
      <c r="B22" s="47" t="s">
        <v>27</v>
      </c>
      <c r="C22" s="49">
        <v>1123</v>
      </c>
      <c r="D22" s="49" t="s">
        <v>16</v>
      </c>
      <c r="E22" s="48">
        <v>17.659732278458659</v>
      </c>
      <c r="F22" s="49">
        <v>150</v>
      </c>
      <c r="G22" s="36">
        <f t="shared" si="0"/>
        <v>2648.9598417687989</v>
      </c>
      <c r="H22" s="50">
        <v>0.34</v>
      </c>
      <c r="I22" s="36">
        <f t="shared" si="1"/>
        <v>108.60735351252076</v>
      </c>
      <c r="J22" s="56">
        <f t="shared" si="2"/>
        <v>9.0064634620139152</v>
      </c>
      <c r="K22" s="45">
        <f t="shared" si="3"/>
        <v>1630.6996785928723</v>
      </c>
      <c r="L22" s="5"/>
      <c r="N22" s="3"/>
      <c r="O22" s="2"/>
      <c r="P22" s="2"/>
    </row>
    <row r="23" spans="1:16" x14ac:dyDescent="0.2">
      <c r="E23" s="4"/>
      <c r="F23" s="3"/>
      <c r="G23" s="13"/>
      <c r="H23" s="14"/>
      <c r="I23" s="14"/>
      <c r="J23" s="14"/>
      <c r="K23" s="15"/>
      <c r="L23" s="5"/>
      <c r="N23" s="3"/>
      <c r="O23" s="2"/>
      <c r="P23" s="2"/>
    </row>
    <row r="24" spans="1:16" x14ac:dyDescent="0.2">
      <c r="E24" s="4"/>
      <c r="F24" s="3"/>
      <c r="G24" s="13"/>
      <c r="H24" s="14"/>
      <c r="I24" s="14"/>
      <c r="J24" s="59"/>
      <c r="K24" s="15"/>
      <c r="N24" s="3"/>
      <c r="O24" s="2"/>
      <c r="P24" s="2"/>
    </row>
    <row r="25" spans="1:16" x14ac:dyDescent="0.2">
      <c r="E25" s="4"/>
      <c r="F25" s="3"/>
      <c r="G25" s="13"/>
      <c r="H25" s="14"/>
      <c r="I25" s="59"/>
      <c r="J25" s="14"/>
      <c r="K25" s="15"/>
      <c r="N25" s="3"/>
      <c r="O25" s="2"/>
      <c r="P25" s="2"/>
    </row>
    <row r="26" spans="1:16" x14ac:dyDescent="0.2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65" t="s">
        <v>43</v>
      </c>
      <c r="B30" s="66"/>
      <c r="C30" s="66"/>
      <c r="D30" s="66"/>
      <c r="E30" s="67"/>
      <c r="I30" s="68" t="s">
        <v>44</v>
      </c>
      <c r="J30" s="69"/>
    </row>
    <row r="31" spans="1:16" ht="15.75" thickBot="1" x14ac:dyDescent="0.25">
      <c r="A31" s="17"/>
      <c r="B31" s="18"/>
      <c r="C31" s="18"/>
      <c r="D31" s="18"/>
      <c r="E31" s="18"/>
      <c r="I31" s="7"/>
      <c r="J31" s="6"/>
    </row>
    <row r="32" spans="1:16" ht="16.5" thickBot="1" x14ac:dyDescent="0.3">
      <c r="A32" s="19" t="s">
        <v>45</v>
      </c>
      <c r="B32" s="20"/>
      <c r="C32" s="20"/>
      <c r="D32" s="20"/>
      <c r="E32" s="20"/>
      <c r="I32" s="26" t="s">
        <v>46</v>
      </c>
      <c r="J32" s="55" t="s">
        <v>11</v>
      </c>
    </row>
    <row r="33" spans="1:10" ht="16.5" thickBot="1" x14ac:dyDescent="0.3">
      <c r="A33" s="12" t="s">
        <v>3</v>
      </c>
      <c r="B33" s="21" t="s">
        <v>47</v>
      </c>
      <c r="C33" s="22" t="s">
        <v>48</v>
      </c>
      <c r="D33" s="22" t="s">
        <v>49</v>
      </c>
      <c r="E33" s="23" t="s">
        <v>50</v>
      </c>
      <c r="I33" s="28" t="s">
        <v>51</v>
      </c>
      <c r="J33" s="53">
        <f>VLOOKUP($J$32,A5:D22,3,0)</f>
        <v>2225</v>
      </c>
    </row>
    <row r="34" spans="1:10" ht="16.5" thickBot="1" x14ac:dyDescent="0.3">
      <c r="A34" s="24" t="s">
        <v>16</v>
      </c>
      <c r="B34" s="51">
        <f>SUMIF(D5:D22,D6,G5:G22)</f>
        <v>18550.287349072361</v>
      </c>
      <c r="C34" s="51">
        <f>SUMIF(D5:D22,D6,I5:I22)</f>
        <v>760.56178131196657</v>
      </c>
      <c r="D34" s="51">
        <f>SUMIF(D5:D22,D6,J5:J22)</f>
        <v>63.07097698684602</v>
      </c>
      <c r="E34" s="60">
        <f>SUMIF(D5:D22,D6,K5:K22)</f>
        <v>11394.636991588919</v>
      </c>
      <c r="I34" s="27" t="s">
        <v>52</v>
      </c>
      <c r="J34" s="54" t="str">
        <f>VLOOKUP($J$32,A5:D22,4,0)</f>
        <v>Hallinto</v>
      </c>
    </row>
    <row r="35" spans="1:10" ht="16.5" thickBot="1" x14ac:dyDescent="0.3">
      <c r="A35" s="25" t="s">
        <v>13</v>
      </c>
      <c r="B35" s="58">
        <f>SUMIF(D5:D22,D5,G5:G22)</f>
        <v>21077.310944156561</v>
      </c>
      <c r="C35" s="58">
        <f>SUMIF(D5:D22,D5,I5:I22)</f>
        <v>864.16974871041907</v>
      </c>
      <c r="D35" s="58">
        <f>SUMIF(D5:D22,D5,J5:J22)</f>
        <v>71.662857210132316</v>
      </c>
      <c r="E35" s="61">
        <f>SUMIF(D5:D22,D5,K5:K22)</f>
        <v>12275.144347287884</v>
      </c>
    </row>
    <row r="37" spans="1:10" x14ac:dyDescent="0.2">
      <c r="B37" s="57"/>
      <c r="C37" s="57"/>
      <c r="D37" s="57"/>
      <c r="E37" s="57"/>
    </row>
    <row r="38" spans="1:10" ht="16.5" thickBot="1" x14ac:dyDescent="0.3">
      <c r="A38" s="32"/>
      <c r="B38" s="16"/>
      <c r="C38" s="16"/>
      <c r="D38" s="16"/>
      <c r="E38" s="16"/>
    </row>
    <row r="39" spans="1:10" ht="15.75" thickBot="1" x14ac:dyDescent="0.25">
      <c r="A39" s="33"/>
      <c r="B39" s="20"/>
      <c r="C39" s="20"/>
      <c r="D39" s="20"/>
      <c r="E39" s="20"/>
    </row>
    <row r="40" spans="1:10" ht="16.5" thickBot="1" x14ac:dyDescent="0.25">
      <c r="A40" s="19" t="s">
        <v>53</v>
      </c>
      <c r="B40" s="20"/>
      <c r="C40" s="20"/>
      <c r="D40" s="20"/>
      <c r="E40" s="20"/>
    </row>
    <row r="41" spans="1:10" ht="15.75" x14ac:dyDescent="0.25">
      <c r="A41" s="12" t="s">
        <v>3</v>
      </c>
      <c r="B41" s="21" t="s">
        <v>47</v>
      </c>
      <c r="C41" s="22" t="s">
        <v>48</v>
      </c>
      <c r="D41" s="22" t="s">
        <v>49</v>
      </c>
      <c r="E41" s="23" t="s">
        <v>50</v>
      </c>
    </row>
    <row r="42" spans="1:10" ht="15.75" x14ac:dyDescent="0.25">
      <c r="A42" s="24" t="s">
        <v>16</v>
      </c>
      <c r="B42" s="52">
        <f>B34*12</f>
        <v>222603.44818886835</v>
      </c>
      <c r="C42" s="52">
        <f t="shared" ref="C42:E42" si="4">C34*12</f>
        <v>9126.7413757435988</v>
      </c>
      <c r="D42" s="52">
        <f t="shared" si="4"/>
        <v>756.8517238421523</v>
      </c>
      <c r="E42" s="52">
        <f t="shared" si="4"/>
        <v>136735.64389906701</v>
      </c>
    </row>
    <row r="43" spans="1:10" ht="16.5" thickBot="1" x14ac:dyDescent="0.3">
      <c r="A43" s="29" t="s">
        <v>13</v>
      </c>
      <c r="B43" s="62">
        <f>B35*12</f>
        <v>252927.73132987873</v>
      </c>
      <c r="C43" s="62">
        <f t="shared" ref="C43:E43" si="5">C35*12</f>
        <v>10370.036984525028</v>
      </c>
      <c r="D43" s="62">
        <f>D35*12</f>
        <v>859.95428652158785</v>
      </c>
      <c r="E43" s="62">
        <f t="shared" si="5"/>
        <v>147301.73216745461</v>
      </c>
    </row>
    <row r="44" spans="1:10" ht="16.5" thickBot="1" x14ac:dyDescent="0.3">
      <c r="A44" s="31" t="s">
        <v>54</v>
      </c>
      <c r="B44" s="64">
        <f>SUM(B42:B43)</f>
        <v>475531.17951874709</v>
      </c>
      <c r="C44" s="64">
        <f t="shared" ref="C44:E44" si="6">SUM(C42:C43)</f>
        <v>19496.778360268625</v>
      </c>
      <c r="D44" s="64">
        <f t="shared" si="6"/>
        <v>1616.8060103637401</v>
      </c>
      <c r="E44" s="63">
        <f t="shared" si="6"/>
        <v>284037.37606652163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Taul1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cp:revision/>
  <dcterms:created xsi:type="dcterms:W3CDTF">2009-04-23T21:09:39Z</dcterms:created>
  <dcterms:modified xsi:type="dcterms:W3CDTF">2022-10-30T15:02:13Z</dcterms:modified>
</cp:coreProperties>
</file>