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a9da4622382dea/Documents/Linkedin data/"/>
    </mc:Choice>
  </mc:AlternateContent>
  <xr:revisionPtr revIDLastSave="79" documentId="11_23F244E2D727F410E403B901DBD63BEF794F4076" xr6:coauthVersionLast="47" xr6:coauthVersionMax="47" xr10:uidLastSave="{6A358EB0-BF04-4C32-BE47-3AC400381A5E}"/>
  <bookViews>
    <workbookView xWindow="-98" yWindow="-98" windowWidth="19396" windowHeight="11475" firstSheet="3" activeTab="6" xr2:uid="{00000000-000D-0000-FFFF-FFFF00000000}"/>
  </bookViews>
  <sheets>
    <sheet name="list" sheetId="3" state="hidden" r:id="rId1"/>
    <sheet name="CCyB decisions (database)" sheetId="4" r:id="rId2"/>
    <sheet name="Latest decisions_OLD" sheetId="5" state="hidden" r:id="rId3"/>
    <sheet name="CCyB regulations" sheetId="11" r:id="rId4"/>
    <sheet name="Sheet1" sheetId="12" r:id="rId5"/>
    <sheet name="Sheet2" sheetId="13" r:id="rId6"/>
    <sheet name="Final charts" sheetId="14" r:id="rId7"/>
    <sheet name="CCyB decisions (database) bkp" sheetId="9" state="hidden" r:id="rId8"/>
  </sheets>
  <definedNames>
    <definedName name="_xlnm._FilterDatabase" localSheetId="1" hidden="1">'CCyB decisions (database)'!$B$1:$L$424</definedName>
    <definedName name="_xlnm._FilterDatabase" localSheetId="7" hidden="1">'CCyB decisions (database) bkp'!$A$1:$H$1</definedName>
    <definedName name="_xlnm._FilterDatabase" localSheetId="3" hidden="1">'CCyB regulations'!$A$1:$F$44</definedName>
    <definedName name="_xlnm._FilterDatabase" localSheetId="6" hidden="1">'Final charts'!$ER$39:$FA$74</definedName>
    <definedName name="_xlnm._FilterDatabase" localSheetId="2" hidden="1">'Latest decisions_OLD'!$A$1:$P$28</definedName>
    <definedName name="_xlnm._FilterDatabase" localSheetId="5" hidden="1">Sheet2!$AY$80:$BE$115</definedName>
    <definedName name="additionaltable" localSheetId="1">'CCyB decisions (database)'!$C$1:$J$383</definedName>
    <definedName name="additionaltable" localSheetId="7">'CCyB decisions (database) bkp'!$B$1:$G$668</definedName>
    <definedName name="additionaltable" localSheetId="6">#REF!</definedName>
    <definedName name="additional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F110" i="14" l="1"/>
  <c r="EF111" i="14"/>
  <c r="EF112" i="14"/>
  <c r="EF113" i="14"/>
  <c r="EF114" i="14" s="1"/>
  <c r="EF115" i="14" s="1"/>
  <c r="EF116" i="14" s="1"/>
  <c r="EF117" i="14" s="1"/>
  <c r="EF118" i="14" s="1"/>
  <c r="EF119" i="14" s="1"/>
  <c r="EF120" i="14" s="1"/>
  <c r="EF121" i="14" s="1"/>
  <c r="EF122" i="14" s="1"/>
  <c r="EF123" i="14" s="1"/>
  <c r="EF124" i="14" s="1"/>
  <c r="EF109" i="14"/>
  <c r="EF108" i="14"/>
  <c r="EF85" i="14"/>
  <c r="EF86" i="14" s="1"/>
  <c r="EF87" i="14" s="1"/>
  <c r="EF88" i="14" s="1"/>
  <c r="EF89" i="14" s="1"/>
  <c r="EF90" i="14" s="1"/>
  <c r="EF91" i="14" s="1"/>
  <c r="EF92" i="14" s="1"/>
  <c r="EF93" i="14" s="1"/>
  <c r="EF94" i="14" s="1"/>
  <c r="EF95" i="14" s="1"/>
  <c r="EF96" i="14" s="1"/>
  <c r="EF97" i="14" s="1"/>
  <c r="EF98" i="14" s="1"/>
  <c r="EF99" i="14" s="1"/>
  <c r="EF100" i="14" s="1"/>
  <c r="EF101" i="14" s="1"/>
  <c r="EF102" i="14" s="1"/>
  <c r="EF103" i="14" s="1"/>
  <c r="EF104" i="14" s="1"/>
  <c r="EF105" i="14" s="1"/>
  <c r="EF106" i="14" s="1"/>
  <c r="EF107" i="14" s="1"/>
  <c r="EZ31" i="14"/>
  <c r="EY31" i="14"/>
  <c r="EX31" i="14"/>
  <c r="FA28" i="14"/>
  <c r="FA26" i="14"/>
  <c r="FA27" i="14"/>
  <c r="FA25" i="14"/>
  <c r="FA24" i="14"/>
  <c r="FA23" i="14"/>
  <c r="FA21" i="14"/>
  <c r="FA22" i="14"/>
  <c r="FA17" i="14"/>
  <c r="FA18" i="14"/>
  <c r="FA19" i="14"/>
  <c r="FA20" i="14"/>
  <c r="FA16" i="14"/>
  <c r="FA13" i="14"/>
  <c r="FA14" i="14"/>
  <c r="FA15" i="14"/>
  <c r="A33" i="4"/>
  <c r="A50" i="4"/>
  <c r="A52" i="4"/>
  <c r="A65" i="4"/>
  <c r="A81" i="4"/>
  <c r="A82" i="4"/>
  <c r="A84" i="4"/>
  <c r="A129" i="4"/>
  <c r="A146" i="4"/>
  <c r="A148" i="4"/>
  <c r="A161" i="4"/>
  <c r="A177" i="4"/>
  <c r="A178" i="4"/>
  <c r="A180" i="4"/>
  <c r="A225" i="4"/>
  <c r="A242" i="4"/>
  <c r="A244" i="4"/>
  <c r="A257" i="4"/>
  <c r="A273" i="4"/>
  <c r="A274" i="4"/>
  <c r="A276" i="4"/>
  <c r="A305" i="4"/>
  <c r="A321" i="4"/>
  <c r="A338" i="4"/>
  <c r="A340" i="4"/>
  <c r="A353" i="4"/>
  <c r="A369" i="4"/>
  <c r="A370" i="4"/>
  <c r="A372" i="4"/>
  <c r="A401" i="4"/>
  <c r="A402" i="4"/>
  <c r="A417" i="4"/>
  <c r="F3" i="4"/>
  <c r="A3" i="4" s="1"/>
  <c r="F4" i="4"/>
  <c r="A4" i="4" s="1"/>
  <c r="F5" i="4"/>
  <c r="A5" i="4" s="1"/>
  <c r="F6" i="4"/>
  <c r="A6" i="4" s="1"/>
  <c r="F7" i="4"/>
  <c r="A7" i="4" s="1"/>
  <c r="F8" i="4"/>
  <c r="A8" i="4" s="1"/>
  <c r="F9" i="4"/>
  <c r="A9" i="4" s="1"/>
  <c r="F10" i="4"/>
  <c r="A10" i="4" s="1"/>
  <c r="F11" i="4"/>
  <c r="A11" i="4" s="1"/>
  <c r="AH35" i="14" s="1"/>
  <c r="AI35" i="14" s="1"/>
  <c r="AJ35" i="14" s="1"/>
  <c r="AK35" i="14" s="1"/>
  <c r="AK73" i="14" s="1"/>
  <c r="F12" i="4"/>
  <c r="A12" i="4" s="1"/>
  <c r="F13" i="4"/>
  <c r="A13" i="4" s="1"/>
  <c r="F14" i="4"/>
  <c r="A14" i="4" s="1"/>
  <c r="F15" i="4"/>
  <c r="A15" i="4" s="1"/>
  <c r="F16" i="4"/>
  <c r="A16" i="4" s="1"/>
  <c r="F17" i="4"/>
  <c r="A17" i="4" s="1"/>
  <c r="F18" i="4"/>
  <c r="A18" i="4" s="1"/>
  <c r="F19" i="4"/>
  <c r="A19" i="4" s="1"/>
  <c r="F20" i="4"/>
  <c r="A20" i="4" s="1"/>
  <c r="F21" i="4"/>
  <c r="A21" i="4" s="1"/>
  <c r="F22" i="4"/>
  <c r="A22" i="4" s="1"/>
  <c r="F23" i="4"/>
  <c r="A23" i="4" s="1"/>
  <c r="F24" i="4"/>
  <c r="A24" i="4" s="1"/>
  <c r="F25" i="4"/>
  <c r="A25" i="4" s="1"/>
  <c r="F26" i="4"/>
  <c r="A26" i="4" s="1"/>
  <c r="F27" i="4"/>
  <c r="A27" i="4" s="1"/>
  <c r="F28" i="4"/>
  <c r="A28" i="4" s="1"/>
  <c r="F29" i="4"/>
  <c r="A29" i="4" s="1"/>
  <c r="F30" i="4"/>
  <c r="A30" i="4" s="1"/>
  <c r="F31" i="4"/>
  <c r="A31" i="4" s="1"/>
  <c r="F32" i="4"/>
  <c r="A32" i="4" s="1"/>
  <c r="F33" i="4"/>
  <c r="F34" i="4"/>
  <c r="A34" i="4" s="1"/>
  <c r="F35" i="4"/>
  <c r="A35" i="4" s="1"/>
  <c r="F36" i="4"/>
  <c r="A36" i="4" s="1"/>
  <c r="F37" i="4"/>
  <c r="A37" i="4" s="1"/>
  <c r="F38" i="4"/>
  <c r="A38" i="4" s="1"/>
  <c r="F39" i="4"/>
  <c r="A39" i="4" s="1"/>
  <c r="F40" i="4"/>
  <c r="A40" i="4" s="1"/>
  <c r="F41" i="4"/>
  <c r="A41" i="4" s="1"/>
  <c r="F42" i="4"/>
  <c r="A42" i="4" s="1"/>
  <c r="F43" i="4"/>
  <c r="A43" i="4" s="1"/>
  <c r="F44" i="4"/>
  <c r="A44" i="4" s="1"/>
  <c r="F45" i="4"/>
  <c r="A45" i="4" s="1"/>
  <c r="F46" i="4"/>
  <c r="A46" i="4" s="1"/>
  <c r="F47" i="4"/>
  <c r="A47" i="4" s="1"/>
  <c r="F48" i="4"/>
  <c r="A48" i="4" s="1"/>
  <c r="F49" i="4"/>
  <c r="A49" i="4" s="1"/>
  <c r="F50" i="4"/>
  <c r="F51" i="4"/>
  <c r="A51" i="4" s="1"/>
  <c r="F52" i="4"/>
  <c r="F53" i="4"/>
  <c r="A53" i="4" s="1"/>
  <c r="F54" i="4"/>
  <c r="A54" i="4" s="1"/>
  <c r="F55" i="4"/>
  <c r="A55" i="4" s="1"/>
  <c r="F56" i="4"/>
  <c r="A56" i="4" s="1"/>
  <c r="F57" i="4"/>
  <c r="A57" i="4" s="1"/>
  <c r="F58" i="4"/>
  <c r="A58" i="4" s="1"/>
  <c r="F59" i="4"/>
  <c r="A59" i="4" s="1"/>
  <c r="F60" i="4"/>
  <c r="A60" i="4" s="1"/>
  <c r="F61" i="4"/>
  <c r="A61" i="4" s="1"/>
  <c r="F62" i="4"/>
  <c r="A62" i="4" s="1"/>
  <c r="F63" i="4"/>
  <c r="A63" i="4" s="1"/>
  <c r="F64" i="4"/>
  <c r="A64" i="4" s="1"/>
  <c r="F65" i="4"/>
  <c r="F66" i="4"/>
  <c r="A66" i="4" s="1"/>
  <c r="F67" i="4"/>
  <c r="A67" i="4" s="1"/>
  <c r="F68" i="4"/>
  <c r="A68" i="4" s="1"/>
  <c r="F69" i="4"/>
  <c r="A69" i="4" s="1"/>
  <c r="F70" i="4"/>
  <c r="A70" i="4" s="1"/>
  <c r="F71" i="4"/>
  <c r="A71" i="4" s="1"/>
  <c r="F72" i="4"/>
  <c r="A72" i="4" s="1"/>
  <c r="F73" i="4"/>
  <c r="A73" i="4" s="1"/>
  <c r="F74" i="4"/>
  <c r="A74" i="4" s="1"/>
  <c r="F75" i="4"/>
  <c r="A75" i="4" s="1"/>
  <c r="F76" i="4"/>
  <c r="A76" i="4" s="1"/>
  <c r="F77" i="4"/>
  <c r="A77" i="4" s="1"/>
  <c r="F78" i="4"/>
  <c r="A78" i="4" s="1"/>
  <c r="F79" i="4"/>
  <c r="A79" i="4" s="1"/>
  <c r="F80" i="4"/>
  <c r="A80" i="4" s="1"/>
  <c r="F81" i="4"/>
  <c r="F82" i="4"/>
  <c r="F83" i="4"/>
  <c r="A83" i="4" s="1"/>
  <c r="F84" i="4"/>
  <c r="F85" i="4"/>
  <c r="A85" i="4" s="1"/>
  <c r="F86" i="4"/>
  <c r="A86" i="4" s="1"/>
  <c r="F87" i="4"/>
  <c r="A87" i="4" s="1"/>
  <c r="F88" i="4"/>
  <c r="A88" i="4" s="1"/>
  <c r="F89" i="4"/>
  <c r="A89" i="4" s="1"/>
  <c r="F90" i="4"/>
  <c r="A90" i="4" s="1"/>
  <c r="F91" i="4"/>
  <c r="A91" i="4" s="1"/>
  <c r="F92" i="4"/>
  <c r="A92" i="4" s="1"/>
  <c r="F93" i="4"/>
  <c r="A93" i="4" s="1"/>
  <c r="F94" i="4"/>
  <c r="A94" i="4" s="1"/>
  <c r="F95" i="4"/>
  <c r="A95" i="4" s="1"/>
  <c r="F96" i="4"/>
  <c r="A96" i="4" s="1"/>
  <c r="F97" i="4"/>
  <c r="A97" i="4" s="1"/>
  <c r="F98" i="4"/>
  <c r="A98" i="4" s="1"/>
  <c r="F99" i="4"/>
  <c r="A99" i="4" s="1"/>
  <c r="F100" i="4"/>
  <c r="A100" i="4" s="1"/>
  <c r="F101" i="4"/>
  <c r="A101" i="4" s="1"/>
  <c r="F102" i="4"/>
  <c r="A102" i="4" s="1"/>
  <c r="F103" i="4"/>
  <c r="A103" i="4" s="1"/>
  <c r="F104" i="4"/>
  <c r="A104" i="4" s="1"/>
  <c r="F105" i="4"/>
  <c r="A105" i="4" s="1"/>
  <c r="F106" i="4"/>
  <c r="A106" i="4" s="1"/>
  <c r="F107" i="4"/>
  <c r="A107" i="4" s="1"/>
  <c r="F108" i="4"/>
  <c r="A108" i="4" s="1"/>
  <c r="F109" i="4"/>
  <c r="A109" i="4" s="1"/>
  <c r="F110" i="4"/>
  <c r="A110" i="4" s="1"/>
  <c r="F111" i="4"/>
  <c r="A111" i="4" s="1"/>
  <c r="F112" i="4"/>
  <c r="A112" i="4" s="1"/>
  <c r="F113" i="4"/>
  <c r="A113" i="4" s="1"/>
  <c r="F114" i="4"/>
  <c r="A114" i="4" s="1"/>
  <c r="F115" i="4"/>
  <c r="A115" i="4" s="1"/>
  <c r="F116" i="4"/>
  <c r="A116" i="4" s="1"/>
  <c r="F117" i="4"/>
  <c r="A117" i="4" s="1"/>
  <c r="F118" i="4"/>
  <c r="A118" i="4" s="1"/>
  <c r="F119" i="4"/>
  <c r="A119" i="4" s="1"/>
  <c r="F120" i="4"/>
  <c r="A120" i="4" s="1"/>
  <c r="F121" i="4"/>
  <c r="A121" i="4" s="1"/>
  <c r="F122" i="4"/>
  <c r="A122" i="4" s="1"/>
  <c r="F123" i="4"/>
  <c r="A123" i="4" s="1"/>
  <c r="F124" i="4"/>
  <c r="A124" i="4" s="1"/>
  <c r="F125" i="4"/>
  <c r="A125" i="4" s="1"/>
  <c r="F126" i="4"/>
  <c r="A126" i="4" s="1"/>
  <c r="F127" i="4"/>
  <c r="A127" i="4" s="1"/>
  <c r="F128" i="4"/>
  <c r="A128" i="4" s="1"/>
  <c r="F129" i="4"/>
  <c r="F130" i="4"/>
  <c r="A130" i="4" s="1"/>
  <c r="F131" i="4"/>
  <c r="A131" i="4" s="1"/>
  <c r="F132" i="4"/>
  <c r="A132" i="4" s="1"/>
  <c r="F133" i="4"/>
  <c r="A133" i="4" s="1"/>
  <c r="F134" i="4"/>
  <c r="A134" i="4" s="1"/>
  <c r="F135" i="4"/>
  <c r="A135" i="4" s="1"/>
  <c r="F136" i="4"/>
  <c r="A136" i="4" s="1"/>
  <c r="F137" i="4"/>
  <c r="A137" i="4" s="1"/>
  <c r="F138" i="4"/>
  <c r="A138" i="4" s="1"/>
  <c r="F139" i="4"/>
  <c r="A139" i="4" s="1"/>
  <c r="F140" i="4"/>
  <c r="A140" i="4" s="1"/>
  <c r="F141" i="4"/>
  <c r="A141" i="4" s="1"/>
  <c r="F142" i="4"/>
  <c r="A142" i="4" s="1"/>
  <c r="F143" i="4"/>
  <c r="A143" i="4" s="1"/>
  <c r="F144" i="4"/>
  <c r="A144" i="4" s="1"/>
  <c r="F145" i="4"/>
  <c r="A145" i="4" s="1"/>
  <c r="F146" i="4"/>
  <c r="F147" i="4"/>
  <c r="A147" i="4" s="1"/>
  <c r="F148" i="4"/>
  <c r="F149" i="4"/>
  <c r="A149" i="4" s="1"/>
  <c r="F150" i="4"/>
  <c r="A150" i="4" s="1"/>
  <c r="F151" i="4"/>
  <c r="A151" i="4" s="1"/>
  <c r="F152" i="4"/>
  <c r="A152" i="4" s="1"/>
  <c r="F153" i="4"/>
  <c r="A153" i="4" s="1"/>
  <c r="F154" i="4"/>
  <c r="A154" i="4" s="1"/>
  <c r="F155" i="4"/>
  <c r="A155" i="4" s="1"/>
  <c r="F156" i="4"/>
  <c r="A156" i="4" s="1"/>
  <c r="F157" i="4"/>
  <c r="A157" i="4" s="1"/>
  <c r="F158" i="4"/>
  <c r="A158" i="4" s="1"/>
  <c r="F159" i="4"/>
  <c r="A159" i="4" s="1"/>
  <c r="F160" i="4"/>
  <c r="A160" i="4" s="1"/>
  <c r="F161" i="4"/>
  <c r="F162" i="4"/>
  <c r="A162" i="4" s="1"/>
  <c r="F163" i="4"/>
  <c r="A163" i="4" s="1"/>
  <c r="F164" i="4"/>
  <c r="A164" i="4" s="1"/>
  <c r="F165" i="4"/>
  <c r="A165" i="4" s="1"/>
  <c r="F166" i="4"/>
  <c r="A166" i="4" s="1"/>
  <c r="F167" i="4"/>
  <c r="A167" i="4" s="1"/>
  <c r="F168" i="4"/>
  <c r="A168" i="4" s="1"/>
  <c r="F169" i="4"/>
  <c r="A169" i="4" s="1"/>
  <c r="F170" i="4"/>
  <c r="A170" i="4" s="1"/>
  <c r="F171" i="4"/>
  <c r="A171" i="4" s="1"/>
  <c r="F172" i="4"/>
  <c r="A172" i="4" s="1"/>
  <c r="F173" i="4"/>
  <c r="A173" i="4" s="1"/>
  <c r="F174" i="4"/>
  <c r="A174" i="4" s="1"/>
  <c r="F175" i="4"/>
  <c r="A175" i="4" s="1"/>
  <c r="F176" i="4"/>
  <c r="A176" i="4" s="1"/>
  <c r="F177" i="4"/>
  <c r="F178" i="4"/>
  <c r="F179" i="4"/>
  <c r="A179" i="4" s="1"/>
  <c r="F180" i="4"/>
  <c r="F181" i="4"/>
  <c r="A181" i="4" s="1"/>
  <c r="F182" i="4"/>
  <c r="A182" i="4" s="1"/>
  <c r="F183" i="4"/>
  <c r="A183" i="4" s="1"/>
  <c r="F184" i="4"/>
  <c r="A184" i="4" s="1"/>
  <c r="F185" i="4"/>
  <c r="A185" i="4" s="1"/>
  <c r="F186" i="4"/>
  <c r="A186" i="4" s="1"/>
  <c r="F187" i="4"/>
  <c r="A187" i="4" s="1"/>
  <c r="F188" i="4"/>
  <c r="A188" i="4" s="1"/>
  <c r="F189" i="4"/>
  <c r="A189" i="4" s="1"/>
  <c r="F190" i="4"/>
  <c r="A190" i="4" s="1"/>
  <c r="F191" i="4"/>
  <c r="A191" i="4" s="1"/>
  <c r="F192" i="4"/>
  <c r="A192" i="4" s="1"/>
  <c r="F193" i="4"/>
  <c r="A193" i="4" s="1"/>
  <c r="F194" i="4"/>
  <c r="A194" i="4" s="1"/>
  <c r="F195" i="4"/>
  <c r="A195" i="4" s="1"/>
  <c r="F196" i="4"/>
  <c r="A196" i="4" s="1"/>
  <c r="F197" i="4"/>
  <c r="A197" i="4" s="1"/>
  <c r="F198" i="4"/>
  <c r="A198" i="4" s="1"/>
  <c r="F199" i="4"/>
  <c r="A199" i="4" s="1"/>
  <c r="F200" i="4"/>
  <c r="A200" i="4" s="1"/>
  <c r="F201" i="4"/>
  <c r="A201" i="4" s="1"/>
  <c r="F202" i="4"/>
  <c r="A202" i="4" s="1"/>
  <c r="F203" i="4"/>
  <c r="A203" i="4" s="1"/>
  <c r="F204" i="4"/>
  <c r="A204" i="4" s="1"/>
  <c r="F205" i="4"/>
  <c r="A205" i="4" s="1"/>
  <c r="F206" i="4"/>
  <c r="A206" i="4" s="1"/>
  <c r="F207" i="4"/>
  <c r="A207" i="4" s="1"/>
  <c r="F208" i="4"/>
  <c r="A208" i="4" s="1"/>
  <c r="F209" i="4"/>
  <c r="A209" i="4" s="1"/>
  <c r="F210" i="4"/>
  <c r="A210" i="4" s="1"/>
  <c r="F211" i="4"/>
  <c r="A211" i="4" s="1"/>
  <c r="F212" i="4"/>
  <c r="A212" i="4" s="1"/>
  <c r="F213" i="4"/>
  <c r="A213" i="4" s="1"/>
  <c r="F214" i="4"/>
  <c r="A214" i="4" s="1"/>
  <c r="F215" i="4"/>
  <c r="A215" i="4" s="1"/>
  <c r="F216" i="4"/>
  <c r="A216" i="4" s="1"/>
  <c r="F217" i="4"/>
  <c r="A217" i="4" s="1"/>
  <c r="F218" i="4"/>
  <c r="A218" i="4" s="1"/>
  <c r="F219" i="4"/>
  <c r="A219" i="4" s="1"/>
  <c r="F220" i="4"/>
  <c r="A220" i="4" s="1"/>
  <c r="F221" i="4"/>
  <c r="A221" i="4" s="1"/>
  <c r="F222" i="4"/>
  <c r="A222" i="4" s="1"/>
  <c r="F223" i="4"/>
  <c r="A223" i="4" s="1"/>
  <c r="F224" i="4"/>
  <c r="A224" i="4" s="1"/>
  <c r="F225" i="4"/>
  <c r="F226" i="4"/>
  <c r="A226" i="4" s="1"/>
  <c r="F227" i="4"/>
  <c r="A227" i="4" s="1"/>
  <c r="F228" i="4"/>
  <c r="A228" i="4" s="1"/>
  <c r="F229" i="4"/>
  <c r="A229" i="4" s="1"/>
  <c r="F230" i="4"/>
  <c r="A230" i="4" s="1"/>
  <c r="F231" i="4"/>
  <c r="A231" i="4" s="1"/>
  <c r="F232" i="4"/>
  <c r="A232" i="4" s="1"/>
  <c r="F233" i="4"/>
  <c r="A233" i="4" s="1"/>
  <c r="F234" i="4"/>
  <c r="A234" i="4" s="1"/>
  <c r="F235" i="4"/>
  <c r="A235" i="4" s="1"/>
  <c r="F236" i="4"/>
  <c r="A236" i="4" s="1"/>
  <c r="F237" i="4"/>
  <c r="A237" i="4" s="1"/>
  <c r="F238" i="4"/>
  <c r="A238" i="4" s="1"/>
  <c r="F239" i="4"/>
  <c r="A239" i="4" s="1"/>
  <c r="F240" i="4"/>
  <c r="A240" i="4" s="1"/>
  <c r="F241" i="4"/>
  <c r="A241" i="4" s="1"/>
  <c r="F242" i="4"/>
  <c r="F243" i="4"/>
  <c r="A243" i="4" s="1"/>
  <c r="F244" i="4"/>
  <c r="F245" i="4"/>
  <c r="A245" i="4" s="1"/>
  <c r="F246" i="4"/>
  <c r="A246" i="4" s="1"/>
  <c r="F247" i="4"/>
  <c r="A247" i="4" s="1"/>
  <c r="F248" i="4"/>
  <c r="A248" i="4" s="1"/>
  <c r="F249" i="4"/>
  <c r="A249" i="4" s="1"/>
  <c r="F250" i="4"/>
  <c r="A250" i="4" s="1"/>
  <c r="F251" i="4"/>
  <c r="A251" i="4" s="1"/>
  <c r="F252" i="4"/>
  <c r="A252" i="4" s="1"/>
  <c r="F253" i="4"/>
  <c r="A253" i="4" s="1"/>
  <c r="F254" i="4"/>
  <c r="A254" i="4" s="1"/>
  <c r="F255" i="4"/>
  <c r="A255" i="4" s="1"/>
  <c r="F256" i="4"/>
  <c r="A256" i="4" s="1"/>
  <c r="F257" i="4"/>
  <c r="F258" i="4"/>
  <c r="A258" i="4" s="1"/>
  <c r="F259" i="4"/>
  <c r="A259" i="4" s="1"/>
  <c r="F260" i="4"/>
  <c r="A260" i="4" s="1"/>
  <c r="F261" i="4"/>
  <c r="A261" i="4" s="1"/>
  <c r="F262" i="4"/>
  <c r="A262" i="4" s="1"/>
  <c r="F263" i="4"/>
  <c r="A263" i="4" s="1"/>
  <c r="F264" i="4"/>
  <c r="A264" i="4" s="1"/>
  <c r="F265" i="4"/>
  <c r="A265" i="4" s="1"/>
  <c r="F266" i="4"/>
  <c r="A266" i="4" s="1"/>
  <c r="F267" i="4"/>
  <c r="A267" i="4" s="1"/>
  <c r="F268" i="4"/>
  <c r="A268" i="4" s="1"/>
  <c r="F269" i="4"/>
  <c r="A269" i="4" s="1"/>
  <c r="F270" i="4"/>
  <c r="A270" i="4" s="1"/>
  <c r="F271" i="4"/>
  <c r="A271" i="4" s="1"/>
  <c r="F272" i="4"/>
  <c r="A272" i="4" s="1"/>
  <c r="F273" i="4"/>
  <c r="F274" i="4"/>
  <c r="F275" i="4"/>
  <c r="A275" i="4" s="1"/>
  <c r="F276" i="4"/>
  <c r="F277" i="4"/>
  <c r="A277" i="4" s="1"/>
  <c r="F278" i="4"/>
  <c r="A278" i="4" s="1"/>
  <c r="F279" i="4"/>
  <c r="A279" i="4" s="1"/>
  <c r="F280" i="4"/>
  <c r="A280" i="4" s="1"/>
  <c r="F281" i="4"/>
  <c r="A281" i="4" s="1"/>
  <c r="F282" i="4"/>
  <c r="A282" i="4" s="1"/>
  <c r="F283" i="4"/>
  <c r="A283" i="4" s="1"/>
  <c r="F284" i="4"/>
  <c r="A284" i="4" s="1"/>
  <c r="F285" i="4"/>
  <c r="A285" i="4" s="1"/>
  <c r="F286" i="4"/>
  <c r="A286" i="4" s="1"/>
  <c r="F287" i="4"/>
  <c r="A287" i="4" s="1"/>
  <c r="F288" i="4"/>
  <c r="A288" i="4" s="1"/>
  <c r="F289" i="4"/>
  <c r="A289" i="4" s="1"/>
  <c r="F290" i="4"/>
  <c r="A290" i="4" s="1"/>
  <c r="F291" i="4"/>
  <c r="A291" i="4" s="1"/>
  <c r="F292" i="4"/>
  <c r="A292" i="4" s="1"/>
  <c r="F293" i="4"/>
  <c r="A293" i="4" s="1"/>
  <c r="F294" i="4"/>
  <c r="A294" i="4" s="1"/>
  <c r="F295" i="4"/>
  <c r="A295" i="4" s="1"/>
  <c r="F296" i="4"/>
  <c r="A296" i="4" s="1"/>
  <c r="F297" i="4"/>
  <c r="A297" i="4" s="1"/>
  <c r="F298" i="4"/>
  <c r="A298" i="4" s="1"/>
  <c r="F299" i="4"/>
  <c r="A299" i="4" s="1"/>
  <c r="F300" i="4"/>
  <c r="A300" i="4" s="1"/>
  <c r="F301" i="4"/>
  <c r="A301" i="4" s="1"/>
  <c r="F302" i="4"/>
  <c r="A302" i="4" s="1"/>
  <c r="F303" i="4"/>
  <c r="A303" i="4" s="1"/>
  <c r="F304" i="4"/>
  <c r="A304" i="4" s="1"/>
  <c r="F305" i="4"/>
  <c r="F306" i="4"/>
  <c r="A306" i="4" s="1"/>
  <c r="F307" i="4"/>
  <c r="A307" i="4" s="1"/>
  <c r="F308" i="4"/>
  <c r="A308" i="4" s="1"/>
  <c r="F309" i="4"/>
  <c r="A309" i="4" s="1"/>
  <c r="F310" i="4"/>
  <c r="A310" i="4" s="1"/>
  <c r="F311" i="4"/>
  <c r="A311" i="4" s="1"/>
  <c r="F312" i="4"/>
  <c r="A312" i="4" s="1"/>
  <c r="F313" i="4"/>
  <c r="A313" i="4" s="1"/>
  <c r="F314" i="4"/>
  <c r="A314" i="4" s="1"/>
  <c r="F315" i="4"/>
  <c r="A315" i="4" s="1"/>
  <c r="F316" i="4"/>
  <c r="A316" i="4" s="1"/>
  <c r="F317" i="4"/>
  <c r="A317" i="4" s="1"/>
  <c r="F318" i="4"/>
  <c r="A318" i="4" s="1"/>
  <c r="F319" i="4"/>
  <c r="A319" i="4" s="1"/>
  <c r="F320" i="4"/>
  <c r="A320" i="4" s="1"/>
  <c r="F321" i="4"/>
  <c r="F322" i="4"/>
  <c r="A322" i="4" s="1"/>
  <c r="F323" i="4"/>
  <c r="A323" i="4" s="1"/>
  <c r="F324" i="4"/>
  <c r="A324" i="4" s="1"/>
  <c r="F325" i="4"/>
  <c r="A325" i="4" s="1"/>
  <c r="F326" i="4"/>
  <c r="A326" i="4" s="1"/>
  <c r="F327" i="4"/>
  <c r="A327" i="4" s="1"/>
  <c r="F328" i="4"/>
  <c r="A328" i="4" s="1"/>
  <c r="F329" i="4"/>
  <c r="A329" i="4" s="1"/>
  <c r="F330" i="4"/>
  <c r="A330" i="4" s="1"/>
  <c r="F331" i="4"/>
  <c r="A331" i="4" s="1"/>
  <c r="F332" i="4"/>
  <c r="A332" i="4" s="1"/>
  <c r="F333" i="4"/>
  <c r="A333" i="4" s="1"/>
  <c r="F334" i="4"/>
  <c r="A334" i="4" s="1"/>
  <c r="F335" i="4"/>
  <c r="A335" i="4" s="1"/>
  <c r="F336" i="4"/>
  <c r="A336" i="4" s="1"/>
  <c r="F337" i="4"/>
  <c r="A337" i="4" s="1"/>
  <c r="F338" i="4"/>
  <c r="F339" i="4"/>
  <c r="A339" i="4" s="1"/>
  <c r="F340" i="4"/>
  <c r="F341" i="4"/>
  <c r="A341" i="4" s="1"/>
  <c r="F342" i="4"/>
  <c r="A342" i="4" s="1"/>
  <c r="F343" i="4"/>
  <c r="A343" i="4" s="1"/>
  <c r="F344" i="4"/>
  <c r="A344" i="4" s="1"/>
  <c r="F345" i="4"/>
  <c r="A345" i="4" s="1"/>
  <c r="F346" i="4"/>
  <c r="A346" i="4" s="1"/>
  <c r="F347" i="4"/>
  <c r="A347" i="4" s="1"/>
  <c r="F348" i="4"/>
  <c r="A348" i="4" s="1"/>
  <c r="F349" i="4"/>
  <c r="A349" i="4" s="1"/>
  <c r="F350" i="4"/>
  <c r="A350" i="4" s="1"/>
  <c r="F351" i="4"/>
  <c r="A351" i="4" s="1"/>
  <c r="F352" i="4"/>
  <c r="A352" i="4" s="1"/>
  <c r="F353" i="4"/>
  <c r="F354" i="4"/>
  <c r="A354" i="4" s="1"/>
  <c r="F355" i="4"/>
  <c r="A355" i="4" s="1"/>
  <c r="F356" i="4"/>
  <c r="A356" i="4" s="1"/>
  <c r="F357" i="4"/>
  <c r="A357" i="4" s="1"/>
  <c r="F358" i="4"/>
  <c r="A358" i="4" s="1"/>
  <c r="F359" i="4"/>
  <c r="A359" i="4" s="1"/>
  <c r="F360" i="4"/>
  <c r="A360" i="4" s="1"/>
  <c r="F361" i="4"/>
  <c r="A361" i="4" s="1"/>
  <c r="F362" i="4"/>
  <c r="A362" i="4" s="1"/>
  <c r="F363" i="4"/>
  <c r="A363" i="4" s="1"/>
  <c r="F364" i="4"/>
  <c r="A364" i="4" s="1"/>
  <c r="F365" i="4"/>
  <c r="A365" i="4" s="1"/>
  <c r="F366" i="4"/>
  <c r="A366" i="4" s="1"/>
  <c r="F367" i="4"/>
  <c r="A367" i="4" s="1"/>
  <c r="F368" i="4"/>
  <c r="A368" i="4" s="1"/>
  <c r="F369" i="4"/>
  <c r="F370" i="4"/>
  <c r="F371" i="4"/>
  <c r="A371" i="4" s="1"/>
  <c r="F372" i="4"/>
  <c r="F373" i="4"/>
  <c r="A373" i="4" s="1"/>
  <c r="F374" i="4"/>
  <c r="A374" i="4" s="1"/>
  <c r="F375" i="4"/>
  <c r="A375" i="4" s="1"/>
  <c r="F376" i="4"/>
  <c r="A376" i="4" s="1"/>
  <c r="F377" i="4"/>
  <c r="A377" i="4" s="1"/>
  <c r="F378" i="4"/>
  <c r="A378" i="4" s="1"/>
  <c r="F379" i="4"/>
  <c r="A379" i="4" s="1"/>
  <c r="F380" i="4"/>
  <c r="A380" i="4" s="1"/>
  <c r="F381" i="4"/>
  <c r="A381" i="4" s="1"/>
  <c r="F382" i="4"/>
  <c r="A382" i="4" s="1"/>
  <c r="F383" i="4"/>
  <c r="A383" i="4" s="1"/>
  <c r="F384" i="4"/>
  <c r="A384" i="4" s="1"/>
  <c r="F385" i="4"/>
  <c r="A385" i="4" s="1"/>
  <c r="F386" i="4"/>
  <c r="A386" i="4" s="1"/>
  <c r="F387" i="4"/>
  <c r="A387" i="4" s="1"/>
  <c r="F388" i="4"/>
  <c r="A388" i="4" s="1"/>
  <c r="F389" i="4"/>
  <c r="A389" i="4" s="1"/>
  <c r="F390" i="4"/>
  <c r="A390" i="4" s="1"/>
  <c r="F391" i="4"/>
  <c r="A391" i="4" s="1"/>
  <c r="F392" i="4"/>
  <c r="A392" i="4" s="1"/>
  <c r="F393" i="4"/>
  <c r="A393" i="4" s="1"/>
  <c r="F394" i="4"/>
  <c r="A394" i="4" s="1"/>
  <c r="F395" i="4"/>
  <c r="A395" i="4" s="1"/>
  <c r="F396" i="4"/>
  <c r="A396" i="4" s="1"/>
  <c r="F397" i="4"/>
  <c r="A397" i="4" s="1"/>
  <c r="F398" i="4"/>
  <c r="A398" i="4" s="1"/>
  <c r="F399" i="4"/>
  <c r="A399" i="4" s="1"/>
  <c r="F400" i="4"/>
  <c r="A400" i="4" s="1"/>
  <c r="F401" i="4"/>
  <c r="F402" i="4"/>
  <c r="F403" i="4"/>
  <c r="A403" i="4" s="1"/>
  <c r="F404" i="4"/>
  <c r="A404" i="4" s="1"/>
  <c r="F405" i="4"/>
  <c r="A405" i="4" s="1"/>
  <c r="F406" i="4"/>
  <c r="A406" i="4" s="1"/>
  <c r="F407" i="4"/>
  <c r="A407" i="4" s="1"/>
  <c r="F408" i="4"/>
  <c r="A408" i="4" s="1"/>
  <c r="F409" i="4"/>
  <c r="A409" i="4" s="1"/>
  <c r="F410" i="4"/>
  <c r="A410" i="4" s="1"/>
  <c r="F411" i="4"/>
  <c r="A411" i="4" s="1"/>
  <c r="F412" i="4"/>
  <c r="A412" i="4" s="1"/>
  <c r="F413" i="4"/>
  <c r="A413" i="4" s="1"/>
  <c r="F414" i="4"/>
  <c r="A414" i="4" s="1"/>
  <c r="F415" i="4"/>
  <c r="A415" i="4" s="1"/>
  <c r="F416" i="4"/>
  <c r="A416" i="4" s="1"/>
  <c r="F417" i="4"/>
  <c r="F418" i="4"/>
  <c r="A418" i="4" s="1"/>
  <c r="F419" i="4"/>
  <c r="A419" i="4" s="1"/>
  <c r="F420" i="4"/>
  <c r="A420" i="4" s="1"/>
  <c r="F421" i="4"/>
  <c r="A421" i="4" s="1"/>
  <c r="F422" i="4"/>
  <c r="A422" i="4" s="1"/>
  <c r="F423" i="4"/>
  <c r="A423" i="4" s="1"/>
  <c r="F424" i="4"/>
  <c r="A424" i="4" s="1"/>
  <c r="F2" i="4"/>
  <c r="A2" i="4" s="1"/>
  <c r="BI60" i="13"/>
  <c r="BI61" i="13"/>
  <c r="BI62" i="13"/>
  <c r="BI63" i="13"/>
  <c r="BI64" i="13"/>
  <c r="BI65" i="13"/>
  <c r="BI66" i="13"/>
  <c r="BI67" i="13"/>
  <c r="BI68" i="13"/>
  <c r="BI69" i="13"/>
  <c r="BI70" i="13"/>
  <c r="BI71" i="13"/>
  <c r="BI72" i="13"/>
  <c r="BI73" i="13"/>
  <c r="BI74" i="13"/>
  <c r="BI75" i="13"/>
  <c r="BI76" i="13"/>
  <c r="BI59" i="13"/>
  <c r="D21" i="12"/>
  <c r="BH72" i="13"/>
  <c r="BH69" i="13"/>
  <c r="BH67" i="13"/>
  <c r="BH70" i="13"/>
  <c r="BH63" i="13"/>
  <c r="BH59" i="13"/>
  <c r="BH74" i="13"/>
  <c r="BH60" i="13"/>
  <c r="BH68" i="13"/>
  <c r="BH71" i="13"/>
  <c r="BH75" i="13"/>
  <c r="BH65" i="13"/>
  <c r="BH73" i="13"/>
  <c r="BH64" i="13"/>
  <c r="BH76" i="13"/>
  <c r="BH66" i="13"/>
  <c r="BH61" i="13"/>
  <c r="BH6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P4" i="4"/>
  <c r="O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R4" i="4"/>
  <c r="Q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2" i="4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3" i="12"/>
  <c r="AD33" i="14" l="1"/>
  <c r="AE33" i="14" s="1"/>
  <c r="AF33" i="14" s="1"/>
  <c r="AG33" i="14" s="1"/>
  <c r="AH33" i="14" s="1"/>
  <c r="AI33" i="14" s="1"/>
  <c r="AJ33" i="14" s="1"/>
  <c r="AK33" i="14" s="1"/>
  <c r="B22" i="14"/>
  <c r="C22" i="14" s="1"/>
  <c r="D22" i="14" s="1"/>
  <c r="AM6" i="14"/>
  <c r="AZ12" i="14"/>
  <c r="AB21" i="14"/>
  <c r="AC21" i="14" s="1"/>
  <c r="P29" i="14"/>
  <c r="CH3" i="14"/>
  <c r="CI3" i="14" s="1"/>
  <c r="CI41" i="14" s="1"/>
  <c r="AE7" i="14"/>
  <c r="AF7" i="14" s="1"/>
  <c r="AB13" i="14"/>
  <c r="AC13" i="14" s="1"/>
  <c r="Y25" i="14"/>
  <c r="Z25" i="14" s="1"/>
  <c r="C35" i="14"/>
  <c r="DB8" i="14"/>
  <c r="DC8" i="14" s="1"/>
  <c r="BM13" i="14"/>
  <c r="BG21" i="14"/>
  <c r="Q31" i="14"/>
  <c r="DG8" i="14"/>
  <c r="CH13" i="14"/>
  <c r="BJ21" i="14"/>
  <c r="T31" i="14"/>
  <c r="U31" i="14" s="1"/>
  <c r="AZ4" i="14"/>
  <c r="AJ31" i="14"/>
  <c r="DH10" i="14"/>
  <c r="DI10" i="14" s="1"/>
  <c r="DJ10" i="14" s="1"/>
  <c r="W18" i="14"/>
  <c r="X18" i="14" s="1"/>
  <c r="X56" i="14" s="1"/>
  <c r="AS21" i="14"/>
  <c r="AT21" i="14" s="1"/>
  <c r="O30" i="14"/>
  <c r="P30" i="14" s="1"/>
  <c r="Q30" i="14" s="1"/>
  <c r="R30" i="14" s="1"/>
  <c r="CU3" i="14"/>
  <c r="Q11" i="14"/>
  <c r="AJ18" i="14"/>
  <c r="AK18" i="14" s="1"/>
  <c r="AM25" i="14"/>
  <c r="CX3" i="14"/>
  <c r="T11" i="14"/>
  <c r="AM18" i="14"/>
  <c r="AN18" i="14" s="1"/>
  <c r="AP25" i="14"/>
  <c r="AQ25" i="14" s="1"/>
  <c r="BE35" i="14"/>
  <c r="L10" i="14"/>
  <c r="M10" i="14" s="1"/>
  <c r="M48" i="14" s="1"/>
  <c r="AJ11" i="14"/>
  <c r="AK11" i="14" s="1"/>
  <c r="BE14" i="14"/>
  <c r="BD18" i="14"/>
  <c r="CB21" i="14"/>
  <c r="CG25" i="14"/>
  <c r="CH25" i="14" s="1"/>
  <c r="CH63" i="14" s="1"/>
  <c r="CM35" i="14"/>
  <c r="CN35" i="14" s="1"/>
  <c r="T5" i="14"/>
  <c r="Y10" i="14"/>
  <c r="Z10" i="14" s="1"/>
  <c r="AY11" i="14"/>
  <c r="AZ11" i="14" s="1"/>
  <c r="AZ49" i="14" s="1"/>
  <c r="CS14" i="14"/>
  <c r="CT14" i="14" s="1"/>
  <c r="BS18" i="14"/>
  <c r="BT18" i="14" s="1"/>
  <c r="CW21" i="14"/>
  <c r="CX21" i="14" s="1"/>
  <c r="CY21" i="14" s="1"/>
  <c r="CR25" i="14"/>
  <c r="CS25" i="14" s="1"/>
  <c r="AY31" i="14"/>
  <c r="AZ31" i="14" s="1"/>
  <c r="AZ69" i="14" s="1"/>
  <c r="B34" i="14"/>
  <c r="C34" i="14" s="1"/>
  <c r="W5" i="14"/>
  <c r="AB10" i="14"/>
  <c r="BA11" i="14"/>
  <c r="DG14" i="14"/>
  <c r="BV18" i="14"/>
  <c r="DE21" i="14"/>
  <c r="DF21" i="14" s="1"/>
  <c r="CV25" i="14"/>
  <c r="BA31" i="14"/>
  <c r="B29" i="14"/>
  <c r="C29" i="14" s="1"/>
  <c r="AP5" i="14"/>
  <c r="AQ5" i="14" s="1"/>
  <c r="AR10" i="14"/>
  <c r="BS11" i="14"/>
  <c r="BT11" i="14" s="1"/>
  <c r="AQ15" i="14"/>
  <c r="CL18" i="14"/>
  <c r="U24" i="14"/>
  <c r="V24" i="14" s="1"/>
  <c r="W24" i="14" s="1"/>
  <c r="W62" i="14" s="1"/>
  <c r="Y27" i="14"/>
  <c r="Z27" i="14" s="1"/>
  <c r="BQ31" i="14"/>
  <c r="BR31" i="14" s="1"/>
  <c r="BR69" i="14" s="1"/>
  <c r="B8" i="14"/>
  <c r="C8" i="14" s="1"/>
  <c r="B20" i="14"/>
  <c r="C20" i="14" s="1"/>
  <c r="B32" i="14"/>
  <c r="C32" i="14" s="1"/>
  <c r="C70" i="14" s="1"/>
  <c r="BJ35" i="14"/>
  <c r="BK35" i="14" s="1"/>
  <c r="J35" i="14"/>
  <c r="K35" i="14" s="1"/>
  <c r="DJ32" i="14"/>
  <c r="DH31" i="14"/>
  <c r="BV31" i="14"/>
  <c r="AP31" i="14"/>
  <c r="AQ31" i="14" s="1"/>
  <c r="AR31" i="14" s="1"/>
  <c r="AR69" i="14" s="1"/>
  <c r="AL30" i="14"/>
  <c r="AM30" i="14" s="1"/>
  <c r="BX27" i="14"/>
  <c r="AE27" i="14"/>
  <c r="AF27" i="14" s="1"/>
  <c r="CL25" i="14"/>
  <c r="CM25" i="14" s="1"/>
  <c r="CM63" i="14" s="1"/>
  <c r="AE25" i="14"/>
  <c r="AF25" i="14" s="1"/>
  <c r="C25" i="14"/>
  <c r="D63" i="14" s="1"/>
  <c r="Z24" i="14"/>
  <c r="CL21" i="14"/>
  <c r="CM21" i="14" s="1"/>
  <c r="CM59" i="14" s="1"/>
  <c r="AY21" i="14"/>
  <c r="P21" i="14"/>
  <c r="Q21" i="14" s="1"/>
  <c r="CQ18" i="14"/>
  <c r="BJ18" i="14"/>
  <c r="BK18" i="14" s="1"/>
  <c r="AB18" i="14"/>
  <c r="CJ16" i="14"/>
  <c r="CK16" i="14" s="1"/>
  <c r="Q16" i="14"/>
  <c r="R16" i="14" s="1"/>
  <c r="BJ14" i="14"/>
  <c r="BK14" i="14" s="1"/>
  <c r="AY13" i="14"/>
  <c r="AZ13" i="14" s="1"/>
  <c r="AM12" i="14"/>
  <c r="AN12" i="14" s="1"/>
  <c r="CA11" i="14"/>
  <c r="CB11" i="14" s="1"/>
  <c r="AP11" i="14"/>
  <c r="AQ11" i="14" s="1"/>
  <c r="H11" i="14"/>
  <c r="CF10" i="14"/>
  <c r="CG10" i="14" s="1"/>
  <c r="AX10" i="14"/>
  <c r="Q10" i="14"/>
  <c r="CK8" i="14"/>
  <c r="CL8" i="14" s="1"/>
  <c r="O6" i="14"/>
  <c r="AV5" i="14"/>
  <c r="AW5" i="14" s="1"/>
  <c r="CQ4" i="14"/>
  <c r="CM3" i="14"/>
  <c r="CN3" i="14" s="1"/>
  <c r="CN41" i="14" s="1"/>
  <c r="BE3" i="14"/>
  <c r="BF3" i="14" s="1"/>
  <c r="B9" i="14"/>
  <c r="C9" i="14" s="1"/>
  <c r="C47" i="14" s="1"/>
  <c r="B21" i="14"/>
  <c r="C21" i="14" s="1"/>
  <c r="B33" i="14"/>
  <c r="C33" i="14" s="1"/>
  <c r="BH35" i="14"/>
  <c r="D35" i="14"/>
  <c r="DH32" i="14"/>
  <c r="DI32" i="14" s="1"/>
  <c r="DI70" i="14" s="1"/>
  <c r="DE31" i="14"/>
  <c r="DF31" i="14" s="1"/>
  <c r="DG31" i="14" s="1"/>
  <c r="DG69" i="14" s="1"/>
  <c r="BS31" i="14"/>
  <c r="BT31" i="14" s="1"/>
  <c r="BU31" i="14" s="1"/>
  <c r="BU69" i="14" s="1"/>
  <c r="AM31" i="14"/>
  <c r="AG30" i="14"/>
  <c r="AH30" i="14" s="1"/>
  <c r="AH68" i="14" s="1"/>
  <c r="BV27" i="14"/>
  <c r="AB27" i="14"/>
  <c r="AC27" i="14" s="1"/>
  <c r="AD27" i="14" s="1"/>
  <c r="AD65" i="14" s="1"/>
  <c r="CI25" i="14"/>
  <c r="CJ25" i="14" s="1"/>
  <c r="AB25" i="14"/>
  <c r="AC25" i="14" s="1"/>
  <c r="AD25" i="14" s="1"/>
  <c r="AD63" i="14" s="1"/>
  <c r="CV24" i="14"/>
  <c r="CW24" i="14" s="1"/>
  <c r="X24" i="14"/>
  <c r="Y24" i="14" s="1"/>
  <c r="Y62" i="14" s="1"/>
  <c r="CI21" i="14"/>
  <c r="AV21" i="14"/>
  <c r="CN18" i="14"/>
  <c r="CO18" i="14" s="1"/>
  <c r="CP18" i="14" s="1"/>
  <c r="CP56" i="14" s="1"/>
  <c r="BG18" i="14"/>
  <c r="BH18" i="14" s="1"/>
  <c r="Y18" i="14"/>
  <c r="Z18" i="14" s="1"/>
  <c r="CE16" i="14"/>
  <c r="CF16" i="14" s="1"/>
  <c r="CU15" i="14"/>
  <c r="CV15" i="14" s="1"/>
  <c r="BH14" i="14"/>
  <c r="BI14" i="14" s="1"/>
  <c r="BI52" i="14" s="1"/>
  <c r="AM13" i="14"/>
  <c r="AN13" i="14" s="1"/>
  <c r="AJ12" i="14"/>
  <c r="BV11" i="14"/>
  <c r="AM11" i="14"/>
  <c r="C11" i="14"/>
  <c r="CC10" i="14"/>
  <c r="AU10" i="14"/>
  <c r="N10" i="14"/>
  <c r="O10" i="14" s="1"/>
  <c r="AZ8" i="14"/>
  <c r="BA8" i="14" s="1"/>
  <c r="C6" i="14"/>
  <c r="AS5" i="14"/>
  <c r="AT5" i="14" s="1"/>
  <c r="CG4" i="14"/>
  <c r="CH4" i="14" s="1"/>
  <c r="CJ3" i="14"/>
  <c r="CK3" i="14" s="1"/>
  <c r="B11" i="14"/>
  <c r="B23" i="14"/>
  <c r="B35" i="14"/>
  <c r="BA35" i="14"/>
  <c r="BB35" i="14" s="1"/>
  <c r="BC35" i="14" s="1"/>
  <c r="BD35" i="14" s="1"/>
  <c r="BD73" i="14" s="1"/>
  <c r="Q34" i="14"/>
  <c r="R34" i="14" s="1"/>
  <c r="CL32" i="14"/>
  <c r="CZ31" i="14"/>
  <c r="DA31" i="14" s="1"/>
  <c r="BN31" i="14"/>
  <c r="BO31" i="14" s="1"/>
  <c r="AH31" i="14"/>
  <c r="AI31" i="14" s="1"/>
  <c r="AI69" i="14" s="1"/>
  <c r="BV29" i="14"/>
  <c r="BP27" i="14"/>
  <c r="BQ27" i="14" s="1"/>
  <c r="BQ65" i="14" s="1"/>
  <c r="W27" i="14"/>
  <c r="X27" i="14" s="1"/>
  <c r="X65" i="14" s="1"/>
  <c r="CA25" i="14"/>
  <c r="W25" i="14"/>
  <c r="BA24" i="14"/>
  <c r="BB24" i="14" s="1"/>
  <c r="BC24" i="14" s="1"/>
  <c r="Q24" i="14"/>
  <c r="BY21" i="14"/>
  <c r="AP21" i="14"/>
  <c r="T20" i="14"/>
  <c r="U20" i="14" s="1"/>
  <c r="CI18" i="14"/>
  <c r="BA18" i="14"/>
  <c r="BB18" i="14" s="1"/>
  <c r="T18" i="14"/>
  <c r="U18" i="14" s="1"/>
  <c r="BT16" i="14"/>
  <c r="BU16" i="14" s="1"/>
  <c r="AF15" i="14"/>
  <c r="BB14" i="14"/>
  <c r="Q13" i="14"/>
  <c r="AE12" i="14"/>
  <c r="BP11" i="14"/>
  <c r="AH11" i="14"/>
  <c r="DE10" i="14"/>
  <c r="DF10" i="14" s="1"/>
  <c r="BX10" i="14"/>
  <c r="BY10" i="14" s="1"/>
  <c r="BY48" i="14" s="1"/>
  <c r="AP10" i="14"/>
  <c r="AQ10" i="14" s="1"/>
  <c r="AQ48" i="14" s="1"/>
  <c r="J10" i="14"/>
  <c r="C7" i="14"/>
  <c r="C45" i="14" s="1"/>
  <c r="DA5" i="14"/>
  <c r="DB5" i="14" s="1"/>
  <c r="AM5" i="14"/>
  <c r="AM4" i="14"/>
  <c r="CE3" i="14"/>
  <c r="B12" i="14"/>
  <c r="C12" i="14" s="1"/>
  <c r="D12" i="14" s="1"/>
  <c r="B24" i="14"/>
  <c r="C24" i="14" s="1"/>
  <c r="B36" i="14"/>
  <c r="C36" i="14" s="1"/>
  <c r="AX35" i="14"/>
  <c r="AY35" i="14" s="1"/>
  <c r="AZ35" i="14" s="1"/>
  <c r="AZ73" i="14" s="1"/>
  <c r="DD33" i="14"/>
  <c r="DE33" i="14" s="1"/>
  <c r="CD32" i="14"/>
  <c r="CE32" i="14" s="1"/>
  <c r="CW31" i="14"/>
  <c r="CW69" i="14" s="1"/>
  <c r="BM31" i="14"/>
  <c r="BN69" i="14" s="1"/>
  <c r="AE31" i="14"/>
  <c r="BI29" i="14"/>
  <c r="BJ29" i="14" s="1"/>
  <c r="BK29" i="14" s="1"/>
  <c r="BL29" i="14" s="1"/>
  <c r="BM29" i="14" s="1"/>
  <c r="BN29" i="14" s="1"/>
  <c r="BO29" i="14" s="1"/>
  <c r="BP29" i="14" s="1"/>
  <c r="BQ29" i="14" s="1"/>
  <c r="BR29" i="14" s="1"/>
  <c r="BR67" i="14" s="1"/>
  <c r="BJ27" i="14"/>
  <c r="S27" i="14"/>
  <c r="BM25" i="14"/>
  <c r="BN25" i="14" s="1"/>
  <c r="T25" i="14"/>
  <c r="U25" i="14" s="1"/>
  <c r="V25" i="14" s="1"/>
  <c r="V63" i="14" s="1"/>
  <c r="AY24" i="14"/>
  <c r="U23" i="14"/>
  <c r="V23" i="14" s="1"/>
  <c r="BV21" i="14"/>
  <c r="AM21" i="14"/>
  <c r="AN21" i="14" s="1"/>
  <c r="T19" i="14"/>
  <c r="U19" i="14" s="1"/>
  <c r="CG18" i="14"/>
  <c r="CH18" i="14" s="1"/>
  <c r="CH56" i="14" s="1"/>
  <c r="AY18" i="14"/>
  <c r="Q18" i="14"/>
  <c r="BO16" i="14"/>
  <c r="U15" i="14"/>
  <c r="AN14" i="14"/>
  <c r="CN12" i="14"/>
  <c r="AB12" i="14"/>
  <c r="BM11" i="14"/>
  <c r="BN11" i="14" s="1"/>
  <c r="AE11" i="14"/>
  <c r="DB10" i="14"/>
  <c r="DC10" i="14" s="1"/>
  <c r="BU10" i="14"/>
  <c r="BV10" i="14" s="1"/>
  <c r="AM10" i="14"/>
  <c r="AN10" i="14" s="1"/>
  <c r="G10" i="14"/>
  <c r="AX6" i="14"/>
  <c r="BV5" i="14"/>
  <c r="AJ5" i="14"/>
  <c r="AC4" i="14"/>
  <c r="CB3" i="14"/>
  <c r="B13" i="14"/>
  <c r="C13" i="14" s="1"/>
  <c r="B25" i="14"/>
  <c r="B2" i="14"/>
  <c r="C2" i="14" s="1"/>
  <c r="AW35" i="14"/>
  <c r="CS33" i="14"/>
  <c r="CT33" i="14" s="1"/>
  <c r="BM32" i="14"/>
  <c r="BN32" i="14" s="1"/>
  <c r="BO32" i="14" s="1"/>
  <c r="BP32" i="14" s="1"/>
  <c r="CT31" i="14"/>
  <c r="CU31" i="14" s="1"/>
  <c r="CV31" i="14" s="1"/>
  <c r="CV69" i="14" s="1"/>
  <c r="BJ31" i="14"/>
  <c r="AB31" i="14"/>
  <c r="AC31" i="14" s="1"/>
  <c r="AD31" i="14" s="1"/>
  <c r="AD69" i="14" s="1"/>
  <c r="AX29" i="14"/>
  <c r="BE27" i="14"/>
  <c r="BF27" i="14" s="1"/>
  <c r="BG27" i="14" s="1"/>
  <c r="BH27" i="14" s="1"/>
  <c r="BI27" i="14" s="1"/>
  <c r="BI65" i="14" s="1"/>
  <c r="Q27" i="14"/>
  <c r="R27" i="14" s="1"/>
  <c r="R65" i="14" s="1"/>
  <c r="AY25" i="14"/>
  <c r="AZ25" i="14" s="1"/>
  <c r="Q25" i="14"/>
  <c r="AW24" i="14"/>
  <c r="AX24" i="14" s="1"/>
  <c r="AX62" i="14" s="1"/>
  <c r="C23" i="14"/>
  <c r="BT21" i="14"/>
  <c r="BU21" i="14" s="1"/>
  <c r="BU59" i="14" s="1"/>
  <c r="AJ21" i="14"/>
  <c r="AK21" i="14" s="1"/>
  <c r="CD18" i="14"/>
  <c r="AV18" i="14"/>
  <c r="DI17" i="14"/>
  <c r="BC16" i="14"/>
  <c r="BD16" i="14" s="1"/>
  <c r="K15" i="14"/>
  <c r="AC14" i="14"/>
  <c r="AD14" i="14" s="1"/>
  <c r="CI12" i="14"/>
  <c r="CJ12" i="14" s="1"/>
  <c r="Z12" i="14"/>
  <c r="BH11" i="14"/>
  <c r="AB11" i="14"/>
  <c r="AC11" i="14" s="1"/>
  <c r="CZ10" i="14"/>
  <c r="DA10" i="14" s="1"/>
  <c r="DA48" i="14" s="1"/>
  <c r="BR10" i="14"/>
  <c r="AI10" i="14"/>
  <c r="E10" i="14"/>
  <c r="AV6" i="14"/>
  <c r="BS5" i="14"/>
  <c r="AH5" i="14"/>
  <c r="AI5" i="14" s="1"/>
  <c r="AI43" i="14" s="1"/>
  <c r="Q4" i="14"/>
  <c r="R4" i="14" s="1"/>
  <c r="BY3" i="14"/>
  <c r="BZ3" i="14" s="1"/>
  <c r="B14" i="14"/>
  <c r="C14" i="14" s="1"/>
  <c r="B26" i="14"/>
  <c r="C26" i="14" s="1"/>
  <c r="BA36" i="14"/>
  <c r="BB36" i="14" s="1"/>
  <c r="BC36" i="14" s="1"/>
  <c r="AS35" i="14"/>
  <c r="AT35" i="14" s="1"/>
  <c r="AU35" i="14" s="1"/>
  <c r="BK33" i="14"/>
  <c r="AV32" i="14"/>
  <c r="AW32" i="14" s="1"/>
  <c r="AW70" i="14" s="1"/>
  <c r="CQ31" i="14"/>
  <c r="BG31" i="14"/>
  <c r="Y31" i="14"/>
  <c r="Z31" i="14" s="1"/>
  <c r="AA31" i="14" s="1"/>
  <c r="AA69" i="14" s="1"/>
  <c r="AL29" i="14"/>
  <c r="AY27" i="14"/>
  <c r="AZ27" i="14" s="1"/>
  <c r="BA27" i="14" s="1"/>
  <c r="BA65" i="14" s="1"/>
  <c r="AY26" i="14"/>
  <c r="AV25" i="14"/>
  <c r="AW25" i="14" s="1"/>
  <c r="AX25" i="14" s="1"/>
  <c r="AX63" i="14" s="1"/>
  <c r="N25" i="14"/>
  <c r="AS24" i="14"/>
  <c r="AT24" i="14" s="1"/>
  <c r="H22" i="14"/>
  <c r="I22" i="14" s="1"/>
  <c r="BQ21" i="14"/>
  <c r="AH21" i="14"/>
  <c r="DH18" i="14"/>
  <c r="DI18" i="14" s="1"/>
  <c r="DI56" i="14" s="1"/>
  <c r="CA18" i="14"/>
  <c r="CB18" i="14" s="1"/>
  <c r="AS18" i="14"/>
  <c r="AT18" i="14" s="1"/>
  <c r="CW17" i="14"/>
  <c r="CX17" i="14" s="1"/>
  <c r="AX16" i="14"/>
  <c r="I15" i="14"/>
  <c r="J15" i="14" s="1"/>
  <c r="J53" i="14" s="1"/>
  <c r="R14" i="14"/>
  <c r="S14" i="14" s="1"/>
  <c r="S52" i="14" s="1"/>
  <c r="BM12" i="14"/>
  <c r="W12" i="14"/>
  <c r="X12" i="14" s="1"/>
  <c r="BG11" i="14"/>
  <c r="BH49" i="14" s="1"/>
  <c r="Y11" i="14"/>
  <c r="CW10" i="14"/>
  <c r="BP10" i="14"/>
  <c r="AG10" i="14"/>
  <c r="BS9" i="14"/>
  <c r="BT9" i="14" s="1"/>
  <c r="AS6" i="14"/>
  <c r="AT6" i="14" s="1"/>
  <c r="BQ5" i="14"/>
  <c r="BR5" i="14" s="1"/>
  <c r="BR43" i="14" s="1"/>
  <c r="AE5" i="14"/>
  <c r="AF5" i="14" s="1"/>
  <c r="DF3" i="14"/>
  <c r="DG3" i="14" s="1"/>
  <c r="BW3" i="14"/>
  <c r="B3" i="14"/>
  <c r="C3" i="14" s="1"/>
  <c r="B15" i="14"/>
  <c r="C15" i="14" s="1"/>
  <c r="B27" i="14"/>
  <c r="C27" i="14" s="1"/>
  <c r="AM36" i="14"/>
  <c r="AN36" i="14" s="1"/>
  <c r="AO36" i="14" s="1"/>
  <c r="AP36" i="14" s="1"/>
  <c r="AP35" i="14"/>
  <c r="AZ33" i="14"/>
  <c r="BA33" i="14" s="1"/>
  <c r="BB33" i="14" s="1"/>
  <c r="S32" i="14"/>
  <c r="T32" i="14" s="1"/>
  <c r="U32" i="14" s="1"/>
  <c r="V32" i="14" s="1"/>
  <c r="W32" i="14" s="1"/>
  <c r="X32" i="14" s="1"/>
  <c r="Y32" i="14" s="1"/>
  <c r="CN31" i="14"/>
  <c r="CO31" i="14" s="1"/>
  <c r="CP31" i="14" s="1"/>
  <c r="CP69" i="14" s="1"/>
  <c r="BD31" i="14"/>
  <c r="W31" i="14"/>
  <c r="X31" i="14" s="1"/>
  <c r="X69" i="14" s="1"/>
  <c r="AA29" i="14"/>
  <c r="AB29" i="14" s="1"/>
  <c r="AC29" i="14" s="1"/>
  <c r="AV27" i="14"/>
  <c r="AW27" i="14" s="1"/>
  <c r="CY25" i="14"/>
  <c r="AS25" i="14"/>
  <c r="AT25" i="14" s="1"/>
  <c r="AU25" i="14" s="1"/>
  <c r="AU63" i="14" s="1"/>
  <c r="M25" i="14"/>
  <c r="AP24" i="14"/>
  <c r="AQ24" i="14" s="1"/>
  <c r="DH21" i="14"/>
  <c r="DI21" i="14" s="1"/>
  <c r="BN21" i="14"/>
  <c r="AE21" i="14"/>
  <c r="DE18" i="14"/>
  <c r="BX18" i="14"/>
  <c r="BY18" i="14" s="1"/>
  <c r="AP18" i="14"/>
  <c r="AQ18" i="14" s="1"/>
  <c r="CP17" i="14"/>
  <c r="AR16" i="14"/>
  <c r="DK14" i="14"/>
  <c r="H14" i="14"/>
  <c r="I14" i="14" s="1"/>
  <c r="BB12" i="14"/>
  <c r="U12" i="14"/>
  <c r="BE11" i="14"/>
  <c r="W11" i="14"/>
  <c r="CT10" i="14"/>
  <c r="BM10" i="14"/>
  <c r="BN10" i="14" s="1"/>
  <c r="AE10" i="14"/>
  <c r="AF10" i="14" s="1"/>
  <c r="AF48" i="14" s="1"/>
  <c r="DL8" i="14"/>
  <c r="DM8" i="14" s="1"/>
  <c r="AP6" i="14"/>
  <c r="AQ6" i="14" s="1"/>
  <c r="BM5" i="14"/>
  <c r="AB5" i="14"/>
  <c r="AC5" i="14" s="1"/>
  <c r="DA3" i="14"/>
  <c r="DB3" i="14" s="1"/>
  <c r="BT3" i="14"/>
  <c r="B4" i="14"/>
  <c r="C4" i="14" s="1"/>
  <c r="B16" i="14"/>
  <c r="C16" i="14" s="1"/>
  <c r="B28" i="14"/>
  <c r="Z36" i="14"/>
  <c r="AA36" i="14" s="1"/>
  <c r="AB36" i="14" s="1"/>
  <c r="AC36" i="14" s="1"/>
  <c r="AD36" i="14" s="1"/>
  <c r="AE36" i="14" s="1"/>
  <c r="AF36" i="14" s="1"/>
  <c r="AG36" i="14" s="1"/>
  <c r="AH36" i="14" s="1"/>
  <c r="AI36" i="14" s="1"/>
  <c r="AJ36" i="14" s="1"/>
  <c r="AK36" i="14" s="1"/>
  <c r="AL36" i="14" s="1"/>
  <c r="AL74" i="14" s="1"/>
  <c r="AL35" i="14"/>
  <c r="AM35" i="14" s="1"/>
  <c r="AN35" i="14" s="1"/>
  <c r="AO35" i="14" s="1"/>
  <c r="AO73" i="14" s="1"/>
  <c r="AO33" i="14"/>
  <c r="AP33" i="14" s="1"/>
  <c r="L32" i="14"/>
  <c r="M32" i="14" s="1"/>
  <c r="CL31" i="14"/>
  <c r="CM31" i="14" s="1"/>
  <c r="CM69" i="14" s="1"/>
  <c r="B6" i="14"/>
  <c r="B18" i="14"/>
  <c r="C18" i="14" s="1"/>
  <c r="B30" i="14"/>
  <c r="C30" i="14" s="1"/>
  <c r="CG35" i="14"/>
  <c r="CH35" i="14" s="1"/>
  <c r="CI35" i="14" s="1"/>
  <c r="CJ35" i="14" s="1"/>
  <c r="CK35" i="14" s="1"/>
  <c r="CL35" i="14" s="1"/>
  <c r="CL73" i="14" s="1"/>
  <c r="X35" i="14"/>
  <c r="Y35" i="14" s="1"/>
  <c r="S33" i="14"/>
  <c r="DK31" i="14"/>
  <c r="DL31" i="14" s="1"/>
  <c r="DM31" i="14" s="1"/>
  <c r="DN31" i="14" s="1"/>
  <c r="DN69" i="14" s="1"/>
  <c r="CD31" i="14"/>
  <c r="CE31" i="14" s="1"/>
  <c r="AV31" i="14"/>
  <c r="DM30" i="14"/>
  <c r="C28" i="14"/>
  <c r="D28" i="14" s="1"/>
  <c r="AK27" i="14"/>
  <c r="AL27" i="14" s="1"/>
  <c r="AL65" i="14" s="1"/>
  <c r="CQ25" i="14"/>
  <c r="AJ25" i="14"/>
  <c r="F25" i="14"/>
  <c r="G63" i="14" s="1"/>
  <c r="AH24" i="14"/>
  <c r="CT21" i="14"/>
  <c r="BD21" i="14"/>
  <c r="W21" i="14"/>
  <c r="CW18" i="14"/>
  <c r="BP18" i="14"/>
  <c r="AH18" i="14"/>
  <c r="CU16" i="14"/>
  <c r="CV16" i="14" s="1"/>
  <c r="AA16" i="14"/>
  <c r="CC14" i="14"/>
  <c r="BJ13" i="14"/>
  <c r="AT12" i="14"/>
  <c r="AU12" i="14" s="1"/>
  <c r="CI11" i="14"/>
  <c r="AV11" i="14"/>
  <c r="N11" i="14"/>
  <c r="CL10" i="14"/>
  <c r="CM10" i="14" s="1"/>
  <c r="CM48" i="14" s="1"/>
  <c r="BC10" i="14"/>
  <c r="V10" i="14"/>
  <c r="CV8" i="14"/>
  <c r="AH6" i="14"/>
  <c r="AI6" i="14" s="1"/>
  <c r="AI44" i="14" s="1"/>
  <c r="BA5" i="14"/>
  <c r="BB5" i="14" s="1"/>
  <c r="BB43" i="14" s="1"/>
  <c r="Q5" i="14"/>
  <c r="CR3" i="14"/>
  <c r="CS3" i="14" s="1"/>
  <c r="BL3" i="14"/>
  <c r="B7" i="14"/>
  <c r="B19" i="14"/>
  <c r="C19" i="14" s="1"/>
  <c r="D19" i="14" s="1"/>
  <c r="B31" i="14"/>
  <c r="C31" i="14" s="1"/>
  <c r="BM35" i="14"/>
  <c r="T35" i="14"/>
  <c r="U35" i="14" s="1"/>
  <c r="DN32" i="14"/>
  <c r="DI31" i="14"/>
  <c r="BX31" i="14"/>
  <c r="BY31" i="14" s="1"/>
  <c r="AS31" i="14"/>
  <c r="AX30" i="14"/>
  <c r="AY30" i="14" s="1"/>
  <c r="CA27" i="14"/>
  <c r="CB27" i="14" s="1"/>
  <c r="AH27" i="14"/>
  <c r="CN25" i="14"/>
  <c r="CO25" i="14" s="1"/>
  <c r="AH25" i="14"/>
  <c r="AI25" i="14" s="1"/>
  <c r="AI63" i="14" s="1"/>
  <c r="D25" i="14"/>
  <c r="E25" i="14" s="1"/>
  <c r="E63" i="14" s="1"/>
  <c r="AE24" i="14"/>
  <c r="CN21" i="14"/>
  <c r="BA21" i="14"/>
  <c r="T21" i="14"/>
  <c r="U21" i="14" s="1"/>
  <c r="V21" i="14" s="1"/>
  <c r="V59" i="14" s="1"/>
  <c r="CT18" i="14"/>
  <c r="CU18" i="14" s="1"/>
  <c r="BM18" i="14"/>
  <c r="BN18" i="14" s="1"/>
  <c r="AE18" i="14"/>
  <c r="AF18" i="14" s="1"/>
  <c r="CO16" i="14"/>
  <c r="CP16" i="14" s="1"/>
  <c r="V16" i="14"/>
  <c r="W16" i="14" s="1"/>
  <c r="BM14" i="14"/>
  <c r="BD13" i="14"/>
  <c r="AP12" i="14"/>
  <c r="CG11" i="14"/>
  <c r="AS11" i="14"/>
  <c r="K11" i="14"/>
  <c r="L11" i="14" s="1"/>
  <c r="CI10" i="14"/>
  <c r="BA10" i="14"/>
  <c r="BB10" i="14" s="1"/>
  <c r="BB48" i="14" s="1"/>
  <c r="T10" i="14"/>
  <c r="CP8" i="14"/>
  <c r="CQ8" i="14" s="1"/>
  <c r="AE6" i="14"/>
  <c r="AF6" i="14" s="1"/>
  <c r="AY5" i="14"/>
  <c r="AZ5" i="14" s="1"/>
  <c r="AZ43" i="14" s="1"/>
  <c r="CO3" i="14"/>
  <c r="BH3" i="14"/>
  <c r="BD5" i="14"/>
  <c r="BF10" i="14"/>
  <c r="DH11" i="14"/>
  <c r="DI11" i="14" s="1"/>
  <c r="AG16" i="14"/>
  <c r="AH16" i="14" s="1"/>
  <c r="CZ18" i="14"/>
  <c r="DA18" i="14" s="1"/>
  <c r="AI24" i="14"/>
  <c r="AJ24" i="14" s="1"/>
  <c r="AK24" i="14" s="1"/>
  <c r="AK62" i="14" s="1"/>
  <c r="AM27" i="14"/>
  <c r="AN27" i="14" s="1"/>
  <c r="AO27" i="14" s="1"/>
  <c r="AP27" i="14" s="1"/>
  <c r="AQ27" i="14" s="1"/>
  <c r="CI31" i="14"/>
  <c r="CJ31" i="14" s="1"/>
  <c r="B17" i="14"/>
  <c r="C17" i="14" s="1"/>
  <c r="BG5" i="14"/>
  <c r="BI10" i="14"/>
  <c r="Q12" i="14"/>
  <c r="AL16" i="14"/>
  <c r="AM16" i="14" s="1"/>
  <c r="DC18" i="14"/>
  <c r="DD18" i="14" s="1"/>
  <c r="DD56" i="14" s="1"/>
  <c r="AL24" i="14"/>
  <c r="AT27" i="14"/>
  <c r="DC31" i="14"/>
  <c r="B10" i="14"/>
  <c r="C10" i="14" s="1"/>
  <c r="T2" i="14"/>
  <c r="DE5" i="14"/>
  <c r="DF5" i="14" s="1"/>
  <c r="BZ10" i="14"/>
  <c r="CA10" i="14" s="1"/>
  <c r="CB10" i="14" s="1"/>
  <c r="CB48" i="14" s="1"/>
  <c r="AH12" i="14"/>
  <c r="BY16" i="14"/>
  <c r="CV20" i="14"/>
  <c r="CK24" i="14"/>
  <c r="BR27" i="14"/>
  <c r="BS27" i="14" s="1"/>
  <c r="G32" i="14"/>
  <c r="B5" i="14"/>
  <c r="C5" i="14" s="1"/>
  <c r="BQ3" i="14"/>
  <c r="BR3" i="14" s="1"/>
  <c r="CP10" i="14"/>
  <c r="CQ10" i="14" s="1"/>
  <c r="CL17" i="14"/>
  <c r="J25" i="14"/>
  <c r="BM3" i="14"/>
  <c r="AJ6" i="14"/>
  <c r="CN10" i="14"/>
  <c r="AW12" i="14"/>
  <c r="Y21" i="14"/>
  <c r="G25" i="14"/>
  <c r="H25" i="14" s="1"/>
  <c r="R28" i="14"/>
  <c r="DE32" i="14"/>
  <c r="DF32" i="14" s="1"/>
  <c r="D17" i="14"/>
  <c r="AM68" i="14"/>
  <c r="AN30" i="14"/>
  <c r="AO30" i="14" s="1"/>
  <c r="AP30" i="14" s="1"/>
  <c r="AP68" i="14" s="1"/>
  <c r="AQ69" i="14"/>
  <c r="BN67" i="14"/>
  <c r="BC73" i="14"/>
  <c r="AY73" i="14"/>
  <c r="BA73" i="14"/>
  <c r="AX73" i="14"/>
  <c r="AM73" i="14"/>
  <c r="AJ73" i="14"/>
  <c r="AD74" i="14"/>
  <c r="BA71" i="14"/>
  <c r="AB74" i="14"/>
  <c r="AJ71" i="14"/>
  <c r="D34" i="14"/>
  <c r="C72" i="14"/>
  <c r="DJ21" i="14"/>
  <c r="DI59" i="14"/>
  <c r="AX32" i="14"/>
  <c r="BE5" i="14"/>
  <c r="AF12" i="14"/>
  <c r="C43" i="14"/>
  <c r="AY6" i="14"/>
  <c r="X11" i="14"/>
  <c r="X49" i="14" s="1"/>
  <c r="AI12" i="14"/>
  <c r="AI50" i="14" s="1"/>
  <c r="DH14" i="14"/>
  <c r="BE21" i="14"/>
  <c r="R31" i="14"/>
  <c r="BH31" i="14"/>
  <c r="S34" i="14"/>
  <c r="R72" i="14"/>
  <c r="AI73" i="14"/>
  <c r="AI71" i="14"/>
  <c r="BO70" i="14"/>
  <c r="CU69" i="14"/>
  <c r="BM67" i="14"/>
  <c r="BH5" i="14"/>
  <c r="CJ10" i="14"/>
  <c r="BE13" i="14"/>
  <c r="AI27" i="14"/>
  <c r="R5" i="14"/>
  <c r="BN5" i="14"/>
  <c r="F10" i="14"/>
  <c r="F48" i="14" s="1"/>
  <c r="AS10" i="14"/>
  <c r="Z11" i="14"/>
  <c r="AK12" i="14"/>
  <c r="BK13" i="14"/>
  <c r="DL14" i="14"/>
  <c r="AS16" i="14"/>
  <c r="DJ17" i="14"/>
  <c r="BE18" i="14"/>
  <c r="CR18" i="14"/>
  <c r="BH21" i="14"/>
  <c r="C60" i="14"/>
  <c r="Q29" i="14"/>
  <c r="BK31" i="14"/>
  <c r="CX31" i="14"/>
  <c r="AC74" i="14"/>
  <c r="AH71" i="14"/>
  <c r="BN70" i="14"/>
  <c r="BL67" i="14"/>
  <c r="H10" i="14"/>
  <c r="AV10" i="14"/>
  <c r="CO10" i="14"/>
  <c r="CO48" i="14" s="1"/>
  <c r="BQ11" i="14"/>
  <c r="BN13" i="14"/>
  <c r="D15" i="14"/>
  <c r="C53" i="14"/>
  <c r="AY16" i="14"/>
  <c r="BK21" i="14"/>
  <c r="AZ24" i="14"/>
  <c r="AZ62" i="14" s="1"/>
  <c r="CP25" i="14"/>
  <c r="CP63" i="14" s="1"/>
  <c r="CO63" i="14"/>
  <c r="E35" i="14"/>
  <c r="AG71" i="14"/>
  <c r="CO69" i="14"/>
  <c r="BK67" i="14"/>
  <c r="C65" i="14"/>
  <c r="CP3" i="14"/>
  <c r="X5" i="14"/>
  <c r="BT5" i="14"/>
  <c r="C46" i="14"/>
  <c r="K10" i="14"/>
  <c r="K48" i="14" s="1"/>
  <c r="AY10" i="14"/>
  <c r="AQ12" i="14"/>
  <c r="CI13" i="14"/>
  <c r="R18" i="14"/>
  <c r="CX18" i="14"/>
  <c r="X21" i="14"/>
  <c r="X59" i="14" s="1"/>
  <c r="BO21" i="14"/>
  <c r="BB62" i="14"/>
  <c r="AM29" i="14"/>
  <c r="BN35" i="14"/>
  <c r="C74" i="14"/>
  <c r="AF71" i="14"/>
  <c r="BJ67" i="14"/>
  <c r="AB67" i="14"/>
  <c r="AP65" i="14"/>
  <c r="BI11" i="14"/>
  <c r="BB21" i="14"/>
  <c r="U5" i="14"/>
  <c r="BW5" i="14"/>
  <c r="CU10" i="14"/>
  <c r="AF11" i="14"/>
  <c r="BW11" i="14"/>
  <c r="D14" i="14"/>
  <c r="C52" i="14"/>
  <c r="Z21" i="14"/>
  <c r="BR21" i="14"/>
  <c r="W23" i="14"/>
  <c r="V61" i="14"/>
  <c r="CL24" i="14"/>
  <c r="AK25" i="14"/>
  <c r="CR63" i="14"/>
  <c r="AY29" i="14"/>
  <c r="DK32" i="14"/>
  <c r="DJ70" i="14"/>
  <c r="AE71" i="14"/>
  <c r="C71" i="14"/>
  <c r="AO65" i="14"/>
  <c r="U11" i="14"/>
  <c r="BD10" i="14"/>
  <c r="CX10" i="14"/>
  <c r="AI11" i="14"/>
  <c r="AI49" i="14" s="1"/>
  <c r="AX12" i="14"/>
  <c r="L15" i="14"/>
  <c r="BP16" i="14"/>
  <c r="D24" i="14"/>
  <c r="C62" i="14"/>
  <c r="CX24" i="14"/>
  <c r="CW62" i="14"/>
  <c r="CW25" i="14"/>
  <c r="BB27" i="14"/>
  <c r="BS29" i="14"/>
  <c r="AF31" i="14"/>
  <c r="AE69" i="14"/>
  <c r="DF69" i="14"/>
  <c r="CO35" i="14"/>
  <c r="CN73" i="14"/>
  <c r="AN65" i="14"/>
  <c r="BG10" i="14"/>
  <c r="CH11" i="14"/>
  <c r="CH49" i="14" s="1"/>
  <c r="BA12" i="14"/>
  <c r="BA50" i="14" s="1"/>
  <c r="T14" i="14"/>
  <c r="V15" i="14"/>
  <c r="DF18" i="14"/>
  <c r="AF21" i="14"/>
  <c r="BW21" i="14"/>
  <c r="R24" i="14"/>
  <c r="AN25" i="14"/>
  <c r="CZ25" i="14"/>
  <c r="DM69" i="14"/>
  <c r="AC69" i="14"/>
  <c r="AM65" i="14"/>
  <c r="CF3" i="14"/>
  <c r="BI3" i="14"/>
  <c r="AN11" i="14"/>
  <c r="CJ11" i="14"/>
  <c r="BC12" i="14"/>
  <c r="AG15" i="14"/>
  <c r="BZ16" i="14"/>
  <c r="AC18" i="14"/>
  <c r="BQ18" i="14"/>
  <c r="AI21" i="14"/>
  <c r="AI59" i="14" s="1"/>
  <c r="BZ21" i="14"/>
  <c r="BK27" i="14"/>
  <c r="DJ31" i="14"/>
  <c r="DJ69" i="14" s="1"/>
  <c r="DI69" i="14"/>
  <c r="T33" i="14"/>
  <c r="AM74" i="14"/>
  <c r="CM73" i="14"/>
  <c r="DL69" i="14"/>
  <c r="AB69" i="14"/>
  <c r="CQ17" i="14"/>
  <c r="X25" i="14"/>
  <c r="X63" i="14" s="1"/>
  <c r="W63" i="14"/>
  <c r="CY3" i="14"/>
  <c r="AK5" i="14"/>
  <c r="AJ43" i="14"/>
  <c r="CC21" i="14"/>
  <c r="V62" i="14"/>
  <c r="AT63" i="14"/>
  <c r="AZ26" i="14"/>
  <c r="S30" i="14"/>
  <c r="R68" i="14"/>
  <c r="AL33" i="14"/>
  <c r="AK71" i="14"/>
  <c r="C69" i="14"/>
  <c r="CR4" i="14"/>
  <c r="CM18" i="14"/>
  <c r="CM56" i="14" s="1"/>
  <c r="S28" i="14"/>
  <c r="D3" i="14"/>
  <c r="C41" i="14"/>
  <c r="AN5" i="14"/>
  <c r="W10" i="14"/>
  <c r="AT11" i="14"/>
  <c r="CL16" i="14"/>
  <c r="CK54" i="14"/>
  <c r="AI18" i="14"/>
  <c r="BW18" i="14"/>
  <c r="BW56" i="14" s="1"/>
  <c r="DJ18" i="14"/>
  <c r="CJ21" i="14"/>
  <c r="AW63" i="14"/>
  <c r="AN31" i="14"/>
  <c r="AQ35" i="14"/>
  <c r="AP73" i="14"/>
  <c r="AQ36" i="14"/>
  <c r="AP74" i="14"/>
  <c r="AK74" i="14"/>
  <c r="CK73" i="14"/>
  <c r="V70" i="14"/>
  <c r="Z69" i="14"/>
  <c r="R10" i="14"/>
  <c r="D4" i="14"/>
  <c r="C42" i="14"/>
  <c r="AR15" i="14"/>
  <c r="DH8" i="14"/>
  <c r="BS10" i="14"/>
  <c r="D11" i="14"/>
  <c r="C49" i="14"/>
  <c r="AW11" i="14"/>
  <c r="R12" i="14"/>
  <c r="CO12" i="14"/>
  <c r="BF14" i="14"/>
  <c r="AL18" i="14"/>
  <c r="AL56" i="14" s="1"/>
  <c r="AK56" i="14"/>
  <c r="AQ21" i="14"/>
  <c r="AA24" i="14"/>
  <c r="K25" i="14"/>
  <c r="H32" i="14"/>
  <c r="BC33" i="14"/>
  <c r="BB71" i="14"/>
  <c r="AJ74" i="14"/>
  <c r="CJ73" i="14"/>
  <c r="U70" i="14"/>
  <c r="CW20" i="14"/>
  <c r="CV3" i="14"/>
  <c r="CW8" i="14"/>
  <c r="U10" i="14"/>
  <c r="U48" i="14" s="1"/>
  <c r="BN12" i="14"/>
  <c r="AO14" i="14"/>
  <c r="BQ10" i="14"/>
  <c r="BQ48" i="14" s="1"/>
  <c r="C50" i="14"/>
  <c r="BC14" i="14"/>
  <c r="BU3" i="14"/>
  <c r="AD4" i="14"/>
  <c r="AK6" i="14"/>
  <c r="AC10" i="14"/>
  <c r="I11" i="14"/>
  <c r="V12" i="14"/>
  <c r="V50" i="14" s="1"/>
  <c r="D13" i="14"/>
  <c r="D16" i="14"/>
  <c r="C54" i="14"/>
  <c r="CO21" i="14"/>
  <c r="AF24" i="14"/>
  <c r="BO25" i="14"/>
  <c r="BN63" i="14"/>
  <c r="T27" i="14"/>
  <c r="BW27" i="14"/>
  <c r="BW65" i="14" s="1"/>
  <c r="CI73" i="14"/>
  <c r="T70" i="14"/>
  <c r="Q68" i="14"/>
  <c r="BG65" i="14"/>
  <c r="C44" i="14"/>
  <c r="P6" i="14"/>
  <c r="BX3" i="14"/>
  <c r="BX41" i="14" s="1"/>
  <c r="AN4" i="14"/>
  <c r="AN6" i="14"/>
  <c r="BB11" i="14"/>
  <c r="R13" i="14"/>
  <c r="CE18" i="14"/>
  <c r="D20" i="14"/>
  <c r="CU21" i="14"/>
  <c r="BY27" i="14"/>
  <c r="AW31" i="14"/>
  <c r="Z32" i="14"/>
  <c r="Y70" i="14"/>
  <c r="BL33" i="14"/>
  <c r="BB74" i="14"/>
  <c r="CH73" i="14"/>
  <c r="P68" i="14"/>
  <c r="BQ67" i="14"/>
  <c r="BF65" i="14"/>
  <c r="AW6" i="14"/>
  <c r="AW44" i="14" s="1"/>
  <c r="AZ18" i="14"/>
  <c r="AZ56" i="14" s="1"/>
  <c r="BI35" i="14"/>
  <c r="BI73" i="14" s="1"/>
  <c r="AH10" i="14"/>
  <c r="AH48" i="14" s="1"/>
  <c r="O11" i="14"/>
  <c r="BF11" i="14"/>
  <c r="BF49" i="14" s="1"/>
  <c r="AA12" i="14"/>
  <c r="AA50" i="14" s="1"/>
  <c r="BN14" i="14"/>
  <c r="AW21" i="14"/>
  <c r="R25" i="14"/>
  <c r="CB25" i="14"/>
  <c r="AA27" i="14"/>
  <c r="AA65" i="14" s="1"/>
  <c r="Z65" i="14"/>
  <c r="AL73" i="14"/>
  <c r="BV69" i="14"/>
  <c r="BP67" i="14"/>
  <c r="AJ62" i="14"/>
  <c r="AM56" i="14"/>
  <c r="CR31" i="14"/>
  <c r="BJ10" i="14"/>
  <c r="BA4" i="14"/>
  <c r="CC3" i="14"/>
  <c r="BC5" i="14"/>
  <c r="BC43" i="14" s="1"/>
  <c r="AJ10" i="14"/>
  <c r="CD10" i="14"/>
  <c r="R11" i="14"/>
  <c r="AC12" i="14"/>
  <c r="CD14" i="14"/>
  <c r="AB16" i="14"/>
  <c r="CM17" i="14"/>
  <c r="AW18" i="14"/>
  <c r="AZ21" i="14"/>
  <c r="AZ59" i="14" s="1"/>
  <c r="AM24" i="14"/>
  <c r="AL62" i="14"/>
  <c r="C66" i="14"/>
  <c r="DN30" i="14"/>
  <c r="DN68" i="14" s="1"/>
  <c r="BO67" i="14"/>
  <c r="AZ65" i="14"/>
  <c r="AI62" i="14"/>
  <c r="AA74" i="14"/>
  <c r="AO74" i="14"/>
  <c r="AN74" i="14"/>
  <c r="C40" i="14"/>
  <c r="CA4" i="13"/>
  <c r="CT4" i="13"/>
  <c r="AO5" i="13"/>
  <c r="AP5" i="13" s="1"/>
  <c r="AQ5" i="13" s="1"/>
  <c r="AR5" i="13" s="1"/>
  <c r="AS5" i="13" s="1"/>
  <c r="AT5" i="13" s="1"/>
  <c r="AU5" i="13" s="1"/>
  <c r="AV5" i="13" s="1"/>
  <c r="AW5" i="13" s="1"/>
  <c r="AX5" i="13" s="1"/>
  <c r="AY5" i="13" s="1"/>
  <c r="AZ5" i="13" s="1"/>
  <c r="BA5" i="13" s="1"/>
  <c r="BA6" i="13"/>
  <c r="BB6" i="13" s="1"/>
  <c r="DG6" i="13"/>
  <c r="DH6" i="13" s="1"/>
  <c r="DI6" i="13" s="1"/>
  <c r="DJ6" i="13" s="1"/>
  <c r="DK6" i="13" s="1"/>
  <c r="DL6" i="13" s="1"/>
  <c r="DM6" i="13" s="1"/>
  <c r="DN6" i="13" s="1"/>
  <c r="DO6" i="13" s="1"/>
  <c r="DP6" i="13" s="1"/>
  <c r="AU7" i="13"/>
  <c r="AV7" i="13" s="1"/>
  <c r="AW7" i="13" s="1"/>
  <c r="CM9" i="13"/>
  <c r="AA11" i="13"/>
  <c r="AB11" i="13" s="1"/>
  <c r="AC11" i="13" s="1"/>
  <c r="AT11" i="13"/>
  <c r="CP11" i="13"/>
  <c r="CQ11" i="13" s="1"/>
  <c r="M12" i="13"/>
  <c r="AU12" i="13"/>
  <c r="AV12" i="13" s="1"/>
  <c r="AW12" i="13" s="1"/>
  <c r="BX12" i="13"/>
  <c r="BY12" i="13" s="1"/>
  <c r="BZ12" i="13" s="1"/>
  <c r="CA12" i="13" s="1"/>
  <c r="CB12" i="13" s="1"/>
  <c r="Y13" i="13"/>
  <c r="AY13" i="13"/>
  <c r="AZ13" i="13" s="1"/>
  <c r="BA13" i="13" s="1"/>
  <c r="S14" i="13"/>
  <c r="T14" i="13" s="1"/>
  <c r="U14" i="13" s="1"/>
  <c r="V14" i="13" s="1"/>
  <c r="W14" i="13" s="1"/>
  <c r="X14" i="13" s="1"/>
  <c r="Y14" i="13" s="1"/>
  <c r="Z14" i="13" s="1"/>
  <c r="AA14" i="13" s="1"/>
  <c r="AB14" i="13" s="1"/>
  <c r="AC14" i="13" s="1"/>
  <c r="W16" i="13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C17" i="13"/>
  <c r="AD17" i="13" s="1"/>
  <c r="CA17" i="13"/>
  <c r="CB17" i="13" s="1"/>
  <c r="CC17" i="13" s="1"/>
  <c r="CD17" i="13" s="1"/>
  <c r="CE17" i="13" s="1"/>
  <c r="CF17" i="13" s="1"/>
  <c r="DK18" i="13"/>
  <c r="AU19" i="13"/>
  <c r="AV19" i="13" s="1"/>
  <c r="AW19" i="13" s="1"/>
  <c r="BU19" i="13"/>
  <c r="BV19" i="13" s="1"/>
  <c r="BW19" i="13" s="1"/>
  <c r="CY19" i="13"/>
  <c r="CZ19" i="13" s="1"/>
  <c r="DA19" i="13" s="1"/>
  <c r="AG22" i="13"/>
  <c r="AH22" i="13" s="1"/>
  <c r="AI22" i="13" s="1"/>
  <c r="BP22" i="13"/>
  <c r="BQ22" i="13" s="1"/>
  <c r="BR22" i="13" s="1"/>
  <c r="L26" i="13"/>
  <c r="M26" i="13" s="1"/>
  <c r="N26" i="13" s="1"/>
  <c r="AJ26" i="13"/>
  <c r="S32" i="13"/>
  <c r="T32" i="13" s="1"/>
  <c r="U32" i="13" s="1"/>
  <c r="AR32" i="13"/>
  <c r="AS32" i="13" s="1"/>
  <c r="AT32" i="13" s="1"/>
  <c r="BS32" i="13"/>
  <c r="BT32" i="13" s="1"/>
  <c r="DB32" i="13"/>
  <c r="DC32" i="13" s="1"/>
  <c r="DD32" i="13" s="1"/>
  <c r="CU34" i="13"/>
  <c r="CV34" i="13" s="1"/>
  <c r="CW34" i="13" s="1"/>
  <c r="CX34" i="13" s="1"/>
  <c r="CY34" i="13" s="1"/>
  <c r="CZ34" i="13" s="1"/>
  <c r="DA34" i="13" s="1"/>
  <c r="DB34" i="13" s="1"/>
  <c r="DC34" i="13" s="1"/>
  <c r="DD34" i="13" s="1"/>
  <c r="DE34" i="13" s="1"/>
  <c r="BC36" i="13"/>
  <c r="BD36" i="13" s="1"/>
  <c r="D10" i="13"/>
  <c r="D26" i="13"/>
  <c r="AY36" i="13"/>
  <c r="CB4" i="13"/>
  <c r="CC4" i="13" s="1"/>
  <c r="CU4" i="13"/>
  <c r="CV4" i="13" s="1"/>
  <c r="BB5" i="13"/>
  <c r="BC5" i="13" s="1"/>
  <c r="BD5" i="13" s="1"/>
  <c r="BE5" i="13" s="1"/>
  <c r="BF5" i="13" s="1"/>
  <c r="BG5" i="13" s="1"/>
  <c r="BH5" i="13" s="1"/>
  <c r="BI5" i="13" s="1"/>
  <c r="BJ5" i="13" s="1"/>
  <c r="BK5" i="13" s="1"/>
  <c r="BL5" i="13" s="1"/>
  <c r="BM5" i="13" s="1"/>
  <c r="BN5" i="13" s="1"/>
  <c r="BO5" i="13" s="1"/>
  <c r="BP5" i="13" s="1"/>
  <c r="BQ5" i="13" s="1"/>
  <c r="BR5" i="13" s="1"/>
  <c r="BS5" i="13" s="1"/>
  <c r="BT5" i="13" s="1"/>
  <c r="BU5" i="13" s="1"/>
  <c r="BV5" i="13" s="1"/>
  <c r="BW5" i="13" s="1"/>
  <c r="BX5" i="13" s="1"/>
  <c r="BY5" i="13" s="1"/>
  <c r="BZ5" i="13" s="1"/>
  <c r="CA5" i="13" s="1"/>
  <c r="CB5" i="13" s="1"/>
  <c r="CC5" i="13" s="1"/>
  <c r="CD5" i="13" s="1"/>
  <c r="CE5" i="13" s="1"/>
  <c r="CF5" i="13" s="1"/>
  <c r="CG5" i="13" s="1"/>
  <c r="CH5" i="13" s="1"/>
  <c r="AD6" i="13"/>
  <c r="AE6" i="13" s="1"/>
  <c r="AF6" i="13" s="1"/>
  <c r="BC6" i="13"/>
  <c r="BD6" i="13" s="1"/>
  <c r="BE6" i="13" s="1"/>
  <c r="CN9" i="13"/>
  <c r="CO9" i="13" s="1"/>
  <c r="CP9" i="13" s="1"/>
  <c r="CQ9" i="13" s="1"/>
  <c r="AU11" i="13"/>
  <c r="AV11" i="13" s="1"/>
  <c r="BT11" i="13"/>
  <c r="BU11" i="13" s="1"/>
  <c r="BV11" i="13" s="1"/>
  <c r="N12" i="13"/>
  <c r="O12" i="13" s="1"/>
  <c r="CC12" i="13"/>
  <c r="CD12" i="13" s="1"/>
  <c r="CE12" i="13" s="1"/>
  <c r="CF12" i="13" s="1"/>
  <c r="CG12" i="13" s="1"/>
  <c r="CH12" i="13" s="1"/>
  <c r="Z13" i="13"/>
  <c r="AA13" i="13" s="1"/>
  <c r="BL15" i="13"/>
  <c r="BM15" i="13" s="1"/>
  <c r="BN15" i="13" s="1"/>
  <c r="AE17" i="13"/>
  <c r="AF17" i="13" s="1"/>
  <c r="AG17" i="13" s="1"/>
  <c r="AH17" i="13" s="1"/>
  <c r="DL18" i="13"/>
  <c r="DM18" i="13" s="1"/>
  <c r="DN18" i="13" s="1"/>
  <c r="DO18" i="13" s="1"/>
  <c r="DP18" i="13" s="1"/>
  <c r="BX19" i="13"/>
  <c r="BY19" i="13" s="1"/>
  <c r="AJ22" i="13"/>
  <c r="DG22" i="13"/>
  <c r="DH22" i="13" s="1"/>
  <c r="DI22" i="13" s="1"/>
  <c r="AY25" i="13"/>
  <c r="AZ25" i="13" s="1"/>
  <c r="AK26" i="13"/>
  <c r="CI26" i="13"/>
  <c r="CJ26" i="13" s="1"/>
  <c r="AM28" i="13"/>
  <c r="AN28" i="13" s="1"/>
  <c r="R30" i="13"/>
  <c r="S30" i="13" s="1"/>
  <c r="T30" i="13" s="1"/>
  <c r="U30" i="13" s="1"/>
  <c r="V30" i="13" s="1"/>
  <c r="W30" i="13" s="1"/>
  <c r="X30" i="13" s="1"/>
  <c r="Y30" i="13" s="1"/>
  <c r="Z30" i="13" s="1"/>
  <c r="AA30" i="13" s="1"/>
  <c r="AB30" i="13" s="1"/>
  <c r="AZ31" i="13"/>
  <c r="BA31" i="13" s="1"/>
  <c r="BB31" i="13" s="1"/>
  <c r="BC31" i="13" s="1"/>
  <c r="BD31" i="13" s="1"/>
  <c r="BE31" i="13" s="1"/>
  <c r="BF31" i="13" s="1"/>
  <c r="BG31" i="13" s="1"/>
  <c r="BH31" i="13" s="1"/>
  <c r="BI31" i="13" s="1"/>
  <c r="BJ31" i="13" s="1"/>
  <c r="BK31" i="13" s="1"/>
  <c r="BL31" i="13" s="1"/>
  <c r="BM31" i="13" s="1"/>
  <c r="BN31" i="13" s="1"/>
  <c r="BO31" i="13" s="1"/>
  <c r="BP31" i="13" s="1"/>
  <c r="BQ31" i="13" s="1"/>
  <c r="BR31" i="13" s="1"/>
  <c r="BS31" i="13" s="1"/>
  <c r="BT31" i="13" s="1"/>
  <c r="BU31" i="13" s="1"/>
  <c r="BV31" i="13" s="1"/>
  <c r="BW31" i="13" s="1"/>
  <c r="BX31" i="13" s="1"/>
  <c r="BY31" i="13" s="1"/>
  <c r="BZ31" i="13" s="1"/>
  <c r="CA31" i="13" s="1"/>
  <c r="CB31" i="13" s="1"/>
  <c r="CC31" i="13" s="1"/>
  <c r="CD31" i="13" s="1"/>
  <c r="CE31" i="13" s="1"/>
  <c r="CF31" i="13" s="1"/>
  <c r="CG31" i="13" s="1"/>
  <c r="CH31" i="13" s="1"/>
  <c r="CI31" i="13" s="1"/>
  <c r="CJ31" i="13" s="1"/>
  <c r="CK31" i="13" s="1"/>
  <c r="CL31" i="13" s="1"/>
  <c r="CM31" i="13" s="1"/>
  <c r="CN31" i="13" s="1"/>
  <c r="CO31" i="13" s="1"/>
  <c r="CP31" i="13" s="1"/>
  <c r="CQ31" i="13" s="1"/>
  <c r="CR31" i="13" s="1"/>
  <c r="CS31" i="13" s="1"/>
  <c r="CT31" i="13" s="1"/>
  <c r="CU31" i="13" s="1"/>
  <c r="CV31" i="13" s="1"/>
  <c r="CW31" i="13" s="1"/>
  <c r="CX31" i="13" s="1"/>
  <c r="CY31" i="13" s="1"/>
  <c r="CZ31" i="13" s="1"/>
  <c r="DA31" i="13" s="1"/>
  <c r="DB31" i="13" s="1"/>
  <c r="DC31" i="13" s="1"/>
  <c r="DD31" i="13" s="1"/>
  <c r="DE31" i="13" s="1"/>
  <c r="DF31" i="13" s="1"/>
  <c r="DG31" i="13" s="1"/>
  <c r="DH31" i="13" s="1"/>
  <c r="DI31" i="13" s="1"/>
  <c r="DJ31" i="13" s="1"/>
  <c r="DK31" i="13" s="1"/>
  <c r="DL31" i="13" s="1"/>
  <c r="DM31" i="13" s="1"/>
  <c r="DN31" i="13" s="1"/>
  <c r="AU32" i="13"/>
  <c r="AV32" i="13" s="1"/>
  <c r="AW32" i="13" s="1"/>
  <c r="BU32" i="13"/>
  <c r="BV32" i="13" s="1"/>
  <c r="BW32" i="13" s="1"/>
  <c r="DJ33" i="13"/>
  <c r="DK33" i="13" s="1"/>
  <c r="AQ34" i="13"/>
  <c r="AR34" i="13" s="1"/>
  <c r="AS34" i="13" s="1"/>
  <c r="AT34" i="13" s="1"/>
  <c r="AU34" i="13" s="1"/>
  <c r="AV34" i="13" s="1"/>
  <c r="AW34" i="13" s="1"/>
  <c r="AX34" i="13" s="1"/>
  <c r="AY34" i="13" s="1"/>
  <c r="AZ34" i="13" s="1"/>
  <c r="BA34" i="13" s="1"/>
  <c r="V36" i="13"/>
  <c r="W36" i="13" s="1"/>
  <c r="X36" i="13" s="1"/>
  <c r="Y36" i="13" s="1"/>
  <c r="BE36" i="13"/>
  <c r="BC37" i="13"/>
  <c r="BD37" i="13" s="1"/>
  <c r="BE37" i="13" s="1"/>
  <c r="BF37" i="13" s="1"/>
  <c r="BG37" i="13" s="1"/>
  <c r="BH37" i="13" s="1"/>
  <c r="BI37" i="13" s="1"/>
  <c r="BJ37" i="13" s="1"/>
  <c r="BK37" i="13" s="1"/>
  <c r="BL37" i="13" s="1"/>
  <c r="BM37" i="13" s="1"/>
  <c r="BN37" i="13" s="1"/>
  <c r="BO37" i="13" s="1"/>
  <c r="BP37" i="13" s="1"/>
  <c r="BQ37" i="13" s="1"/>
  <c r="BR37" i="13" s="1"/>
  <c r="BS37" i="13" s="1"/>
  <c r="BT37" i="13" s="1"/>
  <c r="BU37" i="13" s="1"/>
  <c r="BV37" i="13" s="1"/>
  <c r="BW37" i="13" s="1"/>
  <c r="BX37" i="13" s="1"/>
  <c r="BY37" i="13" s="1"/>
  <c r="BZ37" i="13" s="1"/>
  <c r="CA37" i="13" s="1"/>
  <c r="CB37" i="13" s="1"/>
  <c r="CC37" i="13" s="1"/>
  <c r="CD37" i="13" s="1"/>
  <c r="CE37" i="13" s="1"/>
  <c r="CF37" i="13" s="1"/>
  <c r="CG37" i="13" s="1"/>
  <c r="CH37" i="13" s="1"/>
  <c r="CI37" i="13" s="1"/>
  <c r="CJ37" i="13" s="1"/>
  <c r="CK37" i="13" s="1"/>
  <c r="CL37" i="13" s="1"/>
  <c r="CM37" i="13" s="1"/>
  <c r="CN37" i="13" s="1"/>
  <c r="CO37" i="13" s="1"/>
  <c r="CP37" i="13" s="1"/>
  <c r="CQ37" i="13" s="1"/>
  <c r="CR37" i="13" s="1"/>
  <c r="CS37" i="13" s="1"/>
  <c r="CT37" i="13" s="1"/>
  <c r="CU37" i="13" s="1"/>
  <c r="CV37" i="13" s="1"/>
  <c r="CW37" i="13" s="1"/>
  <c r="CX37" i="13" s="1"/>
  <c r="CY37" i="13" s="1"/>
  <c r="CZ37" i="13" s="1"/>
  <c r="DA37" i="13" s="1"/>
  <c r="DB37" i="13" s="1"/>
  <c r="DC37" i="13" s="1"/>
  <c r="DD37" i="13" s="1"/>
  <c r="DE37" i="13" s="1"/>
  <c r="DF37" i="13" s="1"/>
  <c r="DG37" i="13" s="1"/>
  <c r="DH37" i="13" s="1"/>
  <c r="DI37" i="13" s="1"/>
  <c r="DJ37" i="13" s="1"/>
  <c r="DK37" i="13" s="1"/>
  <c r="DL37" i="13" s="1"/>
  <c r="DM37" i="13" s="1"/>
  <c r="DN37" i="13" s="1"/>
  <c r="DO37" i="13" s="1"/>
  <c r="DP37" i="13" s="1"/>
  <c r="D11" i="13"/>
  <c r="D27" i="13"/>
  <c r="E27" i="13" s="1"/>
  <c r="F27" i="13" s="1"/>
  <c r="G27" i="13" s="1"/>
  <c r="H27" i="13" s="1"/>
  <c r="I27" i="13" s="1"/>
  <c r="J27" i="13" s="1"/>
  <c r="K27" i="13" s="1"/>
  <c r="L27" i="13" s="1"/>
  <c r="M27" i="13" s="1"/>
  <c r="N27" i="13" s="1"/>
  <c r="O27" i="13" s="1"/>
  <c r="P27" i="13" s="1"/>
  <c r="Q27" i="13" s="1"/>
  <c r="R27" i="13" s="1"/>
  <c r="S27" i="13" s="1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AD27" i="13" s="1"/>
  <c r="AE27" i="13" s="1"/>
  <c r="AF27" i="13" s="1"/>
  <c r="AG27" i="13" s="1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AR27" i="13" s="1"/>
  <c r="AS27" i="13" s="1"/>
  <c r="AT27" i="13" s="1"/>
  <c r="AU27" i="13" s="1"/>
  <c r="AV27" i="13" s="1"/>
  <c r="AW27" i="13" s="1"/>
  <c r="AX27" i="13" s="1"/>
  <c r="AY27" i="13" s="1"/>
  <c r="AZ27" i="13" s="1"/>
  <c r="L36" i="13"/>
  <c r="M36" i="13" s="1"/>
  <c r="N36" i="13" s="1"/>
  <c r="O36" i="13" s="1"/>
  <c r="P36" i="13" s="1"/>
  <c r="Q36" i="13" s="1"/>
  <c r="R36" i="13" s="1"/>
  <c r="S36" i="13" s="1"/>
  <c r="T36" i="13" s="1"/>
  <c r="U36" i="13" s="1"/>
  <c r="BG4" i="13"/>
  <c r="BH4" i="13" s="1"/>
  <c r="BI4" i="13" s="1"/>
  <c r="CW4" i="13"/>
  <c r="AG6" i="13"/>
  <c r="AH6" i="13" s="1"/>
  <c r="AI6" i="13" s="1"/>
  <c r="AX7" i="13"/>
  <c r="AY7" i="13" s="1"/>
  <c r="CR9" i="13"/>
  <c r="CS9" i="13" s="1"/>
  <c r="CT9" i="13" s="1"/>
  <c r="CU9" i="13" s="1"/>
  <c r="CV9" i="13" s="1"/>
  <c r="CW9" i="13" s="1"/>
  <c r="BW11" i="13"/>
  <c r="CR11" i="13"/>
  <c r="CS11" i="13" s="1"/>
  <c r="CT11" i="13" s="1"/>
  <c r="CU11" i="13" s="1"/>
  <c r="P12" i="13"/>
  <c r="Q12" i="13" s="1"/>
  <c r="R12" i="13" s="1"/>
  <c r="AX12" i="13"/>
  <c r="AB13" i="13"/>
  <c r="AC13" i="13" s="1"/>
  <c r="AD14" i="13"/>
  <c r="AE14" i="13" s="1"/>
  <c r="AF14" i="13" s="1"/>
  <c r="AG14" i="13" s="1"/>
  <c r="AH14" i="13" s="1"/>
  <c r="AI14" i="13" s="1"/>
  <c r="AJ14" i="13" s="1"/>
  <c r="AK14" i="13" s="1"/>
  <c r="AL14" i="13" s="1"/>
  <c r="AM14" i="13" s="1"/>
  <c r="AN14" i="13" s="1"/>
  <c r="BO15" i="13"/>
  <c r="BP15" i="13" s="1"/>
  <c r="BQ15" i="13" s="1"/>
  <c r="BR15" i="13" s="1"/>
  <c r="BS15" i="13" s="1"/>
  <c r="BT15" i="13" s="1"/>
  <c r="BU15" i="13" s="1"/>
  <c r="BV15" i="13" s="1"/>
  <c r="BW15" i="13" s="1"/>
  <c r="BX15" i="13" s="1"/>
  <c r="BY15" i="13" s="1"/>
  <c r="BZ15" i="13" s="1"/>
  <c r="CA15" i="13" s="1"/>
  <c r="CB15" i="13" s="1"/>
  <c r="CC15" i="13" s="1"/>
  <c r="CD15" i="13" s="1"/>
  <c r="AI17" i="13"/>
  <c r="AJ17" i="13" s="1"/>
  <c r="AK17" i="13" s="1"/>
  <c r="AL17" i="13" s="1"/>
  <c r="AM17" i="13" s="1"/>
  <c r="CG17" i="13"/>
  <c r="CH17" i="13" s="1"/>
  <c r="CI17" i="13" s="1"/>
  <c r="CJ17" i="13" s="1"/>
  <c r="CK17" i="13" s="1"/>
  <c r="BZ19" i="13"/>
  <c r="CA19" i="13" s="1"/>
  <c r="CB19" i="13" s="1"/>
  <c r="DB19" i="13"/>
  <c r="DC19" i="13" s="1"/>
  <c r="DD19" i="13" s="1"/>
  <c r="V21" i="13"/>
  <c r="W21" i="13" s="1"/>
  <c r="X21" i="13" s="1"/>
  <c r="Y21" i="13" s="1"/>
  <c r="Z21" i="13" s="1"/>
  <c r="AA21" i="13" s="1"/>
  <c r="AB21" i="13" s="1"/>
  <c r="AC21" i="13" s="1"/>
  <c r="AD21" i="13" s="1"/>
  <c r="AE21" i="13" s="1"/>
  <c r="AF21" i="13" s="1"/>
  <c r="AG21" i="13" s="1"/>
  <c r="AH21" i="13" s="1"/>
  <c r="AI21" i="13" s="1"/>
  <c r="AJ21" i="13" s="1"/>
  <c r="AK21" i="13" s="1"/>
  <c r="AL21" i="13" s="1"/>
  <c r="AM21" i="13" s="1"/>
  <c r="AN21" i="13" s="1"/>
  <c r="AO21" i="13" s="1"/>
  <c r="AP21" i="13" s="1"/>
  <c r="AQ21" i="13" s="1"/>
  <c r="AR21" i="13" s="1"/>
  <c r="AS21" i="13" s="1"/>
  <c r="AT21" i="13" s="1"/>
  <c r="AU21" i="13" s="1"/>
  <c r="AV21" i="13" s="1"/>
  <c r="AW21" i="13" s="1"/>
  <c r="AX21" i="13" s="1"/>
  <c r="AY21" i="13" s="1"/>
  <c r="AZ21" i="13" s="1"/>
  <c r="BA21" i="13" s="1"/>
  <c r="BB21" i="13" s="1"/>
  <c r="BC21" i="13" s="1"/>
  <c r="BD21" i="13" s="1"/>
  <c r="BE21" i="13" s="1"/>
  <c r="BF21" i="13" s="1"/>
  <c r="BG21" i="13" s="1"/>
  <c r="BH21" i="13" s="1"/>
  <c r="BI21" i="13" s="1"/>
  <c r="BJ21" i="13" s="1"/>
  <c r="BK21" i="13" s="1"/>
  <c r="BL21" i="13" s="1"/>
  <c r="BM21" i="13" s="1"/>
  <c r="BN21" i="13" s="1"/>
  <c r="BO21" i="13" s="1"/>
  <c r="BP21" i="13" s="1"/>
  <c r="BQ21" i="13" s="1"/>
  <c r="BR21" i="13" s="1"/>
  <c r="BS21" i="13" s="1"/>
  <c r="BT21" i="13" s="1"/>
  <c r="BU21" i="13" s="1"/>
  <c r="BV21" i="13" s="1"/>
  <c r="BW21" i="13" s="1"/>
  <c r="BX21" i="13" s="1"/>
  <c r="BY21" i="13" s="1"/>
  <c r="BZ21" i="13" s="1"/>
  <c r="CA21" i="13" s="1"/>
  <c r="CB21" i="13" s="1"/>
  <c r="CC21" i="13" s="1"/>
  <c r="CD21" i="13" s="1"/>
  <c r="CE21" i="13" s="1"/>
  <c r="CF21" i="13" s="1"/>
  <c r="CG21" i="13" s="1"/>
  <c r="CH21" i="13" s="1"/>
  <c r="CI21" i="13" s="1"/>
  <c r="CJ21" i="13" s="1"/>
  <c r="CK21" i="13" s="1"/>
  <c r="CL21" i="13" s="1"/>
  <c r="CM21" i="13" s="1"/>
  <c r="CN21" i="13" s="1"/>
  <c r="CO21" i="13" s="1"/>
  <c r="CP21" i="13" s="1"/>
  <c r="CQ21" i="13" s="1"/>
  <c r="CR21" i="13" s="1"/>
  <c r="CS21" i="13" s="1"/>
  <c r="CT21" i="13" s="1"/>
  <c r="CU21" i="13" s="1"/>
  <c r="CV21" i="13" s="1"/>
  <c r="CW21" i="13" s="1"/>
  <c r="AK22" i="13"/>
  <c r="BS22" i="13"/>
  <c r="BT22" i="13" s="1"/>
  <c r="BU22" i="13" s="1"/>
  <c r="DJ22" i="13"/>
  <c r="DK22" i="13" s="1"/>
  <c r="DL22" i="13" s="1"/>
  <c r="DM22" i="13" s="1"/>
  <c r="DN22" i="13" s="1"/>
  <c r="DO22" i="13" s="1"/>
  <c r="DP22" i="13" s="1"/>
  <c r="Z25" i="13"/>
  <c r="AA25" i="13" s="1"/>
  <c r="O26" i="13"/>
  <c r="AL26" i="13"/>
  <c r="AM26" i="13" s="1"/>
  <c r="AN26" i="13" s="1"/>
  <c r="CK26" i="13"/>
  <c r="CL26" i="13" s="1"/>
  <c r="CM26" i="13" s="1"/>
  <c r="BA27" i="13"/>
  <c r="BB27" i="13" s="1"/>
  <c r="BC27" i="13" s="1"/>
  <c r="BD27" i="13" s="1"/>
  <c r="BE27" i="13" s="1"/>
  <c r="BF27" i="13" s="1"/>
  <c r="BG27" i="13" s="1"/>
  <c r="BH27" i="13" s="1"/>
  <c r="BI27" i="13" s="1"/>
  <c r="BJ27" i="13" s="1"/>
  <c r="BK27" i="13" s="1"/>
  <c r="BL27" i="13" s="1"/>
  <c r="BM27" i="13" s="1"/>
  <c r="BN27" i="13" s="1"/>
  <c r="BO27" i="13" s="1"/>
  <c r="BP27" i="13" s="1"/>
  <c r="BQ27" i="13" s="1"/>
  <c r="BR27" i="13" s="1"/>
  <c r="BS27" i="13" s="1"/>
  <c r="BT27" i="13" s="1"/>
  <c r="BU27" i="13" s="1"/>
  <c r="BV27" i="13" s="1"/>
  <c r="BW27" i="13" s="1"/>
  <c r="BX27" i="13" s="1"/>
  <c r="BY27" i="13" s="1"/>
  <c r="BZ27" i="13" s="1"/>
  <c r="CA27" i="13" s="1"/>
  <c r="CB27" i="13" s="1"/>
  <c r="CC27" i="13" s="1"/>
  <c r="CD27" i="13" s="1"/>
  <c r="CE27" i="13" s="1"/>
  <c r="CF27" i="13" s="1"/>
  <c r="CG27" i="13" s="1"/>
  <c r="CH27" i="13" s="1"/>
  <c r="CI27" i="13" s="1"/>
  <c r="CJ27" i="13" s="1"/>
  <c r="CK27" i="13" s="1"/>
  <c r="CL27" i="13" s="1"/>
  <c r="CM27" i="13" s="1"/>
  <c r="CN27" i="13" s="1"/>
  <c r="CO27" i="13" s="1"/>
  <c r="CP27" i="13" s="1"/>
  <c r="CQ27" i="13" s="1"/>
  <c r="CR27" i="13" s="1"/>
  <c r="CS27" i="13" s="1"/>
  <c r="CT27" i="13" s="1"/>
  <c r="CU27" i="13" s="1"/>
  <c r="CV27" i="13" s="1"/>
  <c r="CW27" i="13" s="1"/>
  <c r="CX27" i="13" s="1"/>
  <c r="CY27" i="13" s="1"/>
  <c r="CZ27" i="13" s="1"/>
  <c r="DA27" i="13" s="1"/>
  <c r="DB27" i="13" s="1"/>
  <c r="DC27" i="13" s="1"/>
  <c r="DD27" i="13" s="1"/>
  <c r="DE27" i="13" s="1"/>
  <c r="DF27" i="13" s="1"/>
  <c r="DG27" i="13" s="1"/>
  <c r="DH27" i="13" s="1"/>
  <c r="DI27" i="13" s="1"/>
  <c r="DJ27" i="13" s="1"/>
  <c r="DK27" i="13" s="1"/>
  <c r="DL27" i="13" s="1"/>
  <c r="DM27" i="13" s="1"/>
  <c r="DN27" i="13" s="1"/>
  <c r="DO27" i="13" s="1"/>
  <c r="DP27" i="13" s="1"/>
  <c r="BR28" i="13"/>
  <c r="BS28" i="13" s="1"/>
  <c r="V32" i="13"/>
  <c r="DE32" i="13"/>
  <c r="DF32" i="13" s="1"/>
  <c r="AX33" i="13"/>
  <c r="Z36" i="13"/>
  <c r="AA36" i="13" s="1"/>
  <c r="AB36" i="13" s="1"/>
  <c r="AC36" i="13" s="1"/>
  <c r="AD36" i="13" s="1"/>
  <c r="AE36" i="13" s="1"/>
  <c r="AF36" i="13" s="1"/>
  <c r="AG36" i="13" s="1"/>
  <c r="AH36" i="13" s="1"/>
  <c r="AI36" i="13" s="1"/>
  <c r="BF36" i="13"/>
  <c r="D12" i="13"/>
  <c r="D51" i="13" s="1"/>
  <c r="D28" i="13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CD4" i="13"/>
  <c r="CE4" i="13" s="1"/>
  <c r="CF4" i="13" s="1"/>
  <c r="CX4" i="13"/>
  <c r="CY4" i="13" s="1"/>
  <c r="AJ6" i="13"/>
  <c r="AK6" i="13" s="1"/>
  <c r="BF6" i="13"/>
  <c r="BG6" i="13" s="1"/>
  <c r="BH6" i="13" s="1"/>
  <c r="CX9" i="13"/>
  <c r="G11" i="13"/>
  <c r="H11" i="13" s="1"/>
  <c r="AD11" i="13"/>
  <c r="AW11" i="13"/>
  <c r="BX11" i="13"/>
  <c r="BY11" i="13" s="1"/>
  <c r="CV11" i="13"/>
  <c r="CW11" i="13" s="1"/>
  <c r="CX11" i="13" s="1"/>
  <c r="S12" i="13"/>
  <c r="T12" i="13" s="1"/>
  <c r="U12" i="13" s="1"/>
  <c r="AY12" i="13"/>
  <c r="AZ12" i="13" s="1"/>
  <c r="AD13" i="13"/>
  <c r="AE13" i="13" s="1"/>
  <c r="AF13" i="13" s="1"/>
  <c r="BB13" i="13"/>
  <c r="BC13" i="13" s="1"/>
  <c r="AO14" i="13"/>
  <c r="AP14" i="13" s="1"/>
  <c r="AQ14" i="13" s="1"/>
  <c r="AR14" i="13" s="1"/>
  <c r="AS14" i="13" s="1"/>
  <c r="AT14" i="13" s="1"/>
  <c r="AU14" i="13" s="1"/>
  <c r="AV14" i="13" s="1"/>
  <c r="AW14" i="13" s="1"/>
  <c r="AX14" i="13" s="1"/>
  <c r="AY14" i="13" s="1"/>
  <c r="AZ14" i="13" s="1"/>
  <c r="J15" i="13"/>
  <c r="K15" i="13" s="1"/>
  <c r="L15" i="13" s="1"/>
  <c r="M15" i="13" s="1"/>
  <c r="N15" i="13" s="1"/>
  <c r="O15" i="13" s="1"/>
  <c r="P15" i="13" s="1"/>
  <c r="Q15" i="13" s="1"/>
  <c r="R15" i="13" s="1"/>
  <c r="S15" i="13" s="1"/>
  <c r="AH16" i="13"/>
  <c r="AI16" i="13" s="1"/>
  <c r="AJ16" i="13" s="1"/>
  <c r="AK16" i="13" s="1"/>
  <c r="AL16" i="13" s="1"/>
  <c r="AM16" i="13" s="1"/>
  <c r="AN16" i="13" s="1"/>
  <c r="AO16" i="13" s="1"/>
  <c r="AP16" i="13" s="1"/>
  <c r="AQ16" i="13" s="1"/>
  <c r="AR16" i="13" s="1"/>
  <c r="AX19" i="13"/>
  <c r="AY19" i="13" s="1"/>
  <c r="AZ19" i="13" s="1"/>
  <c r="CC19" i="13"/>
  <c r="CD19" i="13" s="1"/>
  <c r="CE19" i="13" s="1"/>
  <c r="AL22" i="13"/>
  <c r="AM22" i="13" s="1"/>
  <c r="AN22" i="13" s="1"/>
  <c r="BV22" i="13"/>
  <c r="BW22" i="13" s="1"/>
  <c r="BA25" i="13"/>
  <c r="BB25" i="13" s="1"/>
  <c r="P26" i="13"/>
  <c r="Q26" i="13" s="1"/>
  <c r="R26" i="13" s="1"/>
  <c r="CN26" i="13"/>
  <c r="CO26" i="13" s="1"/>
  <c r="AO28" i="13"/>
  <c r="AP28" i="13" s="1"/>
  <c r="AQ28" i="13" s="1"/>
  <c r="AR28" i="13" s="1"/>
  <c r="AS28" i="13" s="1"/>
  <c r="AT28" i="13" s="1"/>
  <c r="AU28" i="13" s="1"/>
  <c r="AC30" i="13"/>
  <c r="AD30" i="13" s="1"/>
  <c r="AE30" i="13" s="1"/>
  <c r="AF30" i="13" s="1"/>
  <c r="AG30" i="13" s="1"/>
  <c r="AH30" i="13" s="1"/>
  <c r="AI30" i="13" s="1"/>
  <c r="AJ30" i="13" s="1"/>
  <c r="AK30" i="13" s="1"/>
  <c r="AL30" i="13" s="1"/>
  <c r="AM30" i="13" s="1"/>
  <c r="W32" i="13"/>
  <c r="X32" i="13" s="1"/>
  <c r="BX32" i="13"/>
  <c r="BY32" i="13" s="1"/>
  <c r="DG32" i="13"/>
  <c r="DH32" i="13" s="1"/>
  <c r="DI32" i="13" s="1"/>
  <c r="AY33" i="13"/>
  <c r="AZ33" i="13" s="1"/>
  <c r="BA33" i="13" s="1"/>
  <c r="BB33" i="13" s="1"/>
  <c r="BC33" i="13" s="1"/>
  <c r="BD33" i="13" s="1"/>
  <c r="BE33" i="13" s="1"/>
  <c r="BF33" i="13" s="1"/>
  <c r="BG33" i="13" s="1"/>
  <c r="BH33" i="13" s="1"/>
  <c r="BI33" i="13" s="1"/>
  <c r="BJ33" i="13" s="1"/>
  <c r="BK33" i="13" s="1"/>
  <c r="BL33" i="13" s="1"/>
  <c r="BM33" i="13" s="1"/>
  <c r="BN33" i="13" s="1"/>
  <c r="DL33" i="13"/>
  <c r="DM33" i="13" s="1"/>
  <c r="DN33" i="13" s="1"/>
  <c r="DO33" i="13" s="1"/>
  <c r="AJ36" i="13"/>
  <c r="AK36" i="13" s="1"/>
  <c r="AL36" i="13" s="1"/>
  <c r="AM36" i="13" s="1"/>
  <c r="BG36" i="13"/>
  <c r="D13" i="13"/>
  <c r="D29" i="13"/>
  <c r="CZ4" i="13"/>
  <c r="DA4" i="13" s="1"/>
  <c r="DB4" i="13" s="1"/>
  <c r="CI5" i="13"/>
  <c r="CJ5" i="13" s="1"/>
  <c r="CK5" i="13" s="1"/>
  <c r="CL5" i="13" s="1"/>
  <c r="CM5" i="13" s="1"/>
  <c r="CN5" i="13" s="1"/>
  <c r="CO5" i="13" s="1"/>
  <c r="CP5" i="13" s="1"/>
  <c r="CQ5" i="13" s="1"/>
  <c r="CR5" i="13" s="1"/>
  <c r="AL6" i="13"/>
  <c r="AM6" i="13" s="1"/>
  <c r="AN6" i="13" s="1"/>
  <c r="AZ7" i="13"/>
  <c r="BA7" i="13" s="1"/>
  <c r="BB7" i="13" s="1"/>
  <c r="BC7" i="13" s="1"/>
  <c r="BD7" i="13" s="1"/>
  <c r="BE7" i="13" s="1"/>
  <c r="BF7" i="13" s="1"/>
  <c r="BG7" i="13" s="1"/>
  <c r="BH7" i="13" s="1"/>
  <c r="BI7" i="13" s="1"/>
  <c r="BJ7" i="13" s="1"/>
  <c r="BK7" i="13" s="1"/>
  <c r="BL7" i="13" s="1"/>
  <c r="BM7" i="13" s="1"/>
  <c r="BN7" i="13" s="1"/>
  <c r="BO7" i="13" s="1"/>
  <c r="BP7" i="13" s="1"/>
  <c r="BQ7" i="13" s="1"/>
  <c r="BR7" i="13" s="1"/>
  <c r="BS7" i="13" s="1"/>
  <c r="BT7" i="13" s="1"/>
  <c r="BU7" i="13" s="1"/>
  <c r="BV7" i="13" s="1"/>
  <c r="BW7" i="13" s="1"/>
  <c r="BX7" i="13" s="1"/>
  <c r="BY7" i="13" s="1"/>
  <c r="BZ7" i="13" s="1"/>
  <c r="CA7" i="13" s="1"/>
  <c r="CB7" i="13" s="1"/>
  <c r="CC7" i="13" s="1"/>
  <c r="CD7" i="13" s="1"/>
  <c r="CE7" i="13" s="1"/>
  <c r="CF7" i="13" s="1"/>
  <c r="CG7" i="13" s="1"/>
  <c r="CH7" i="13" s="1"/>
  <c r="CI7" i="13" s="1"/>
  <c r="CJ7" i="13" s="1"/>
  <c r="CK7" i="13" s="1"/>
  <c r="CL7" i="13" s="1"/>
  <c r="CM7" i="13" s="1"/>
  <c r="CN7" i="13" s="1"/>
  <c r="CO7" i="13" s="1"/>
  <c r="CP7" i="13" s="1"/>
  <c r="CQ7" i="13" s="1"/>
  <c r="CR7" i="13" s="1"/>
  <c r="CS7" i="13" s="1"/>
  <c r="CT7" i="13" s="1"/>
  <c r="CU7" i="13" s="1"/>
  <c r="CV7" i="13" s="1"/>
  <c r="CW7" i="13" s="1"/>
  <c r="CX7" i="13" s="1"/>
  <c r="CY7" i="13" s="1"/>
  <c r="CZ7" i="13" s="1"/>
  <c r="DA7" i="13" s="1"/>
  <c r="DB7" i="13" s="1"/>
  <c r="DC7" i="13" s="1"/>
  <c r="DD7" i="13" s="1"/>
  <c r="DE7" i="13" s="1"/>
  <c r="DF7" i="13" s="1"/>
  <c r="DG7" i="13" s="1"/>
  <c r="DH7" i="13" s="1"/>
  <c r="DI7" i="13" s="1"/>
  <c r="DJ7" i="13" s="1"/>
  <c r="DK7" i="13" s="1"/>
  <c r="DL7" i="13" s="1"/>
  <c r="DM7" i="13" s="1"/>
  <c r="DN7" i="13" s="1"/>
  <c r="DO7" i="13" s="1"/>
  <c r="DP7" i="13" s="1"/>
  <c r="CY9" i="13"/>
  <c r="CZ9" i="13" s="1"/>
  <c r="DA9" i="13" s="1"/>
  <c r="DB9" i="13" s="1"/>
  <c r="DC9" i="13" s="1"/>
  <c r="I11" i="13"/>
  <c r="J11" i="13" s="1"/>
  <c r="K11" i="13" s="1"/>
  <c r="AE11" i="13"/>
  <c r="AF11" i="13" s="1"/>
  <c r="AX11" i="13"/>
  <c r="AY11" i="13" s="1"/>
  <c r="CY11" i="13"/>
  <c r="CZ11" i="13" s="1"/>
  <c r="DA11" i="13" s="1"/>
  <c r="V12" i="13"/>
  <c r="W12" i="13" s="1"/>
  <c r="X12" i="13" s="1"/>
  <c r="BA12" i="13"/>
  <c r="CI12" i="13"/>
  <c r="T15" i="13"/>
  <c r="U15" i="13" s="1"/>
  <c r="V15" i="13" s="1"/>
  <c r="W15" i="13" s="1"/>
  <c r="X15" i="13" s="1"/>
  <c r="Y15" i="13" s="1"/>
  <c r="Z15" i="13" s="1"/>
  <c r="AA15" i="13" s="1"/>
  <c r="AB15" i="13" s="1"/>
  <c r="AC15" i="13" s="1"/>
  <c r="AD15" i="13" s="1"/>
  <c r="CE15" i="13"/>
  <c r="CF15" i="13" s="1"/>
  <c r="CG15" i="13" s="1"/>
  <c r="CH15" i="13" s="1"/>
  <c r="CI15" i="13" s="1"/>
  <c r="CJ15" i="13" s="1"/>
  <c r="CK15" i="13" s="1"/>
  <c r="CL15" i="13" s="1"/>
  <c r="CM15" i="13" s="1"/>
  <c r="CN15" i="13" s="1"/>
  <c r="CO15" i="13" s="1"/>
  <c r="CP15" i="13" s="1"/>
  <c r="CQ15" i="13" s="1"/>
  <c r="CR15" i="13" s="1"/>
  <c r="CS15" i="13" s="1"/>
  <c r="CT15" i="13" s="1"/>
  <c r="AS16" i="13"/>
  <c r="AT16" i="13" s="1"/>
  <c r="AU16" i="13" s="1"/>
  <c r="AV16" i="13" s="1"/>
  <c r="AW16" i="13" s="1"/>
  <c r="AX16" i="13" s="1"/>
  <c r="AY16" i="13" s="1"/>
  <c r="AZ16" i="13" s="1"/>
  <c r="BA16" i="13" s="1"/>
  <c r="BB16" i="13" s="1"/>
  <c r="BC16" i="13" s="1"/>
  <c r="BD16" i="13" s="1"/>
  <c r="BE16" i="13" s="1"/>
  <c r="BF16" i="13" s="1"/>
  <c r="BG16" i="13" s="1"/>
  <c r="BH16" i="13" s="1"/>
  <c r="BI16" i="13" s="1"/>
  <c r="BJ16" i="13" s="1"/>
  <c r="BK16" i="13" s="1"/>
  <c r="BL16" i="13" s="1"/>
  <c r="BM16" i="13" s="1"/>
  <c r="BN16" i="13" s="1"/>
  <c r="BO16" i="13" s="1"/>
  <c r="BP16" i="13" s="1"/>
  <c r="BQ16" i="13" s="1"/>
  <c r="BR16" i="13" s="1"/>
  <c r="BS16" i="13" s="1"/>
  <c r="BT16" i="13" s="1"/>
  <c r="BU16" i="13" s="1"/>
  <c r="BV16" i="13" s="1"/>
  <c r="BW16" i="13" s="1"/>
  <c r="BX16" i="13" s="1"/>
  <c r="BY16" i="13" s="1"/>
  <c r="BZ16" i="13" s="1"/>
  <c r="CA16" i="13" s="1"/>
  <c r="CB16" i="13" s="1"/>
  <c r="CC16" i="13" s="1"/>
  <c r="CD16" i="13" s="1"/>
  <c r="CE16" i="13" s="1"/>
  <c r="CF16" i="13" s="1"/>
  <c r="CG16" i="13" s="1"/>
  <c r="CH16" i="13" s="1"/>
  <c r="CI16" i="13" s="1"/>
  <c r="CJ16" i="13" s="1"/>
  <c r="CK16" i="13" s="1"/>
  <c r="CL16" i="13" s="1"/>
  <c r="CM16" i="13" s="1"/>
  <c r="CN16" i="13" s="1"/>
  <c r="CO16" i="13" s="1"/>
  <c r="CP16" i="13" s="1"/>
  <c r="CQ16" i="13" s="1"/>
  <c r="CR16" i="13" s="1"/>
  <c r="CS16" i="13" s="1"/>
  <c r="CT16" i="13" s="1"/>
  <c r="CU16" i="13" s="1"/>
  <c r="CV16" i="13" s="1"/>
  <c r="CL17" i="13"/>
  <c r="CM17" i="13" s="1"/>
  <c r="CN17" i="13" s="1"/>
  <c r="CO17" i="13" s="1"/>
  <c r="CP17" i="13" s="1"/>
  <c r="CF19" i="13"/>
  <c r="CG19" i="13" s="1"/>
  <c r="CH19" i="13" s="1"/>
  <c r="DE19" i="13"/>
  <c r="DF19" i="13" s="1"/>
  <c r="CX21" i="13"/>
  <c r="CY21" i="13" s="1"/>
  <c r="CZ21" i="13" s="1"/>
  <c r="DA21" i="13" s="1"/>
  <c r="DB21" i="13" s="1"/>
  <c r="DC21" i="13" s="1"/>
  <c r="DD21" i="13" s="1"/>
  <c r="DE21" i="13" s="1"/>
  <c r="DF21" i="13" s="1"/>
  <c r="DG21" i="13" s="1"/>
  <c r="DH21" i="13" s="1"/>
  <c r="DI21" i="13" s="1"/>
  <c r="DJ21" i="13" s="1"/>
  <c r="DK21" i="13" s="1"/>
  <c r="DL21" i="13" s="1"/>
  <c r="DM21" i="13" s="1"/>
  <c r="DN21" i="13" s="1"/>
  <c r="DO21" i="13" s="1"/>
  <c r="DP21" i="13" s="1"/>
  <c r="BX22" i="13"/>
  <c r="BY22" i="13" s="1"/>
  <c r="BZ22" i="13" s="1"/>
  <c r="AB25" i="13"/>
  <c r="AC25" i="13" s="1"/>
  <c r="AD25" i="13" s="1"/>
  <c r="AE25" i="13" s="1"/>
  <c r="AF25" i="13" s="1"/>
  <c r="BC25" i="13"/>
  <c r="BD25" i="13" s="1"/>
  <c r="BE25" i="13" s="1"/>
  <c r="BF25" i="13" s="1"/>
  <c r="BG25" i="13" s="1"/>
  <c r="BH25" i="13" s="1"/>
  <c r="BI25" i="13" s="1"/>
  <c r="BJ25" i="13" s="1"/>
  <c r="BK25" i="13" s="1"/>
  <c r="BL25" i="13" s="1"/>
  <c r="BM25" i="13" s="1"/>
  <c r="BN25" i="13" s="1"/>
  <c r="BO25" i="13" s="1"/>
  <c r="BP25" i="13" s="1"/>
  <c r="BQ25" i="13" s="1"/>
  <c r="BR25" i="13" s="1"/>
  <c r="BS25" i="13" s="1"/>
  <c r="BT25" i="13" s="1"/>
  <c r="BU25" i="13" s="1"/>
  <c r="BV25" i="13" s="1"/>
  <c r="BW25" i="13" s="1"/>
  <c r="BX25" i="13" s="1"/>
  <c r="BY25" i="13" s="1"/>
  <c r="BZ25" i="13" s="1"/>
  <c r="CA25" i="13" s="1"/>
  <c r="CB25" i="13" s="1"/>
  <c r="CC25" i="13" s="1"/>
  <c r="CD25" i="13" s="1"/>
  <c r="CE25" i="13" s="1"/>
  <c r="CF25" i="13" s="1"/>
  <c r="CG25" i="13" s="1"/>
  <c r="CH25" i="13" s="1"/>
  <c r="CI25" i="13" s="1"/>
  <c r="CJ25" i="13" s="1"/>
  <c r="CK25" i="13" s="1"/>
  <c r="CL25" i="13" s="1"/>
  <c r="S26" i="13"/>
  <c r="T26" i="13" s="1"/>
  <c r="U26" i="13" s="1"/>
  <c r="AO26" i="13"/>
  <c r="AP26" i="13" s="1"/>
  <c r="AQ26" i="13" s="1"/>
  <c r="S28" i="13"/>
  <c r="T28" i="13" s="1"/>
  <c r="BT28" i="13"/>
  <c r="BU28" i="13" s="1"/>
  <c r="BV28" i="13" s="1"/>
  <c r="BW28" i="13" s="1"/>
  <c r="Y32" i="13"/>
  <c r="Z32" i="13" s="1"/>
  <c r="AX32" i="13"/>
  <c r="AY32" i="13" s="1"/>
  <c r="AZ32" i="13" s="1"/>
  <c r="BZ32" i="13"/>
  <c r="CA32" i="13" s="1"/>
  <c r="CB32" i="13" s="1"/>
  <c r="CC32" i="13" s="1"/>
  <c r="CD32" i="13" s="1"/>
  <c r="CE32" i="13" s="1"/>
  <c r="BB34" i="13"/>
  <c r="BC34" i="13" s="1"/>
  <c r="BD34" i="13" s="1"/>
  <c r="BE34" i="13" s="1"/>
  <c r="BF34" i="13" s="1"/>
  <c r="BG34" i="13" s="1"/>
  <c r="BH34" i="13" s="1"/>
  <c r="BI34" i="13" s="1"/>
  <c r="BJ34" i="13" s="1"/>
  <c r="BK34" i="13" s="1"/>
  <c r="BL34" i="13" s="1"/>
  <c r="BH36" i="13"/>
  <c r="BI36" i="13" s="1"/>
  <c r="D14" i="13"/>
  <c r="D30" i="13"/>
  <c r="E30" i="13" s="1"/>
  <c r="F30" i="13" s="1"/>
  <c r="G30" i="13" s="1"/>
  <c r="H30" i="13" s="1"/>
  <c r="I30" i="13" s="1"/>
  <c r="J30" i="13" s="1"/>
  <c r="K30" i="13" s="1"/>
  <c r="L30" i="13" s="1"/>
  <c r="M30" i="13" s="1"/>
  <c r="N30" i="13" s="1"/>
  <c r="O30" i="13" s="1"/>
  <c r="P30" i="13" s="1"/>
  <c r="Q30" i="13" s="1"/>
  <c r="BJ4" i="13"/>
  <c r="BK4" i="13" s="1"/>
  <c r="BL4" i="13" s="1"/>
  <c r="BM4" i="13" s="1"/>
  <c r="CG4" i="13"/>
  <c r="CH4" i="13" s="1"/>
  <c r="CI4" i="13" s="1"/>
  <c r="BI6" i="13"/>
  <c r="BJ6" i="13" s="1"/>
  <c r="BK6" i="13" s="1"/>
  <c r="BL6" i="13" s="1"/>
  <c r="BM6" i="13" s="1"/>
  <c r="BN6" i="13" s="1"/>
  <c r="Q7" i="13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Z11" i="13"/>
  <c r="BA11" i="13" s="1"/>
  <c r="BB11" i="13" s="1"/>
  <c r="BZ11" i="13"/>
  <c r="CA11" i="13" s="1"/>
  <c r="DB11" i="13"/>
  <c r="DC11" i="13" s="1"/>
  <c r="Y12" i="13"/>
  <c r="Z12" i="13" s="1"/>
  <c r="BB12" i="13"/>
  <c r="CJ12" i="13"/>
  <c r="AG13" i="13"/>
  <c r="BD13" i="13"/>
  <c r="BE13" i="13" s="1"/>
  <c r="BF13" i="13" s="1"/>
  <c r="BG13" i="13" s="1"/>
  <c r="BH13" i="13" s="1"/>
  <c r="BI13" i="13" s="1"/>
  <c r="BJ13" i="13" s="1"/>
  <c r="BK13" i="13" s="1"/>
  <c r="BL13" i="13" s="1"/>
  <c r="BM13" i="13" s="1"/>
  <c r="BN13" i="13" s="1"/>
  <c r="BA14" i="13"/>
  <c r="BB14" i="13" s="1"/>
  <c r="BC14" i="13" s="1"/>
  <c r="BD14" i="13" s="1"/>
  <c r="BE14" i="13" s="1"/>
  <c r="CU15" i="13"/>
  <c r="CV15" i="13" s="1"/>
  <c r="CW15" i="13" s="1"/>
  <c r="CX15" i="13" s="1"/>
  <c r="CY15" i="13" s="1"/>
  <c r="CZ15" i="13" s="1"/>
  <c r="DA15" i="13" s="1"/>
  <c r="DB15" i="13" s="1"/>
  <c r="DC15" i="13" s="1"/>
  <c r="DD15" i="13" s="1"/>
  <c r="DE15" i="13" s="1"/>
  <c r="DF15" i="13" s="1"/>
  <c r="DG15" i="13" s="1"/>
  <c r="DH15" i="13" s="1"/>
  <c r="AN17" i="13"/>
  <c r="AO17" i="13" s="1"/>
  <c r="AP17" i="13" s="1"/>
  <c r="S19" i="13"/>
  <c r="T19" i="13" s="1"/>
  <c r="U19" i="13" s="1"/>
  <c r="BA19" i="13"/>
  <c r="BB19" i="13" s="1"/>
  <c r="DG19" i="13"/>
  <c r="DH19" i="13" s="1"/>
  <c r="DI19" i="13" s="1"/>
  <c r="AO22" i="13"/>
  <c r="AP22" i="13" s="1"/>
  <c r="AQ22" i="13" s="1"/>
  <c r="CA22" i="13"/>
  <c r="CB22" i="13" s="1"/>
  <c r="CC22" i="13" s="1"/>
  <c r="J23" i="13"/>
  <c r="K23" i="13" s="1"/>
  <c r="L23" i="13" s="1"/>
  <c r="M23" i="13" s="1"/>
  <c r="N23" i="13" s="1"/>
  <c r="O23" i="13" s="1"/>
  <c r="P23" i="13" s="1"/>
  <c r="Q23" i="13" s="1"/>
  <c r="R23" i="13" s="1"/>
  <c r="S23" i="13" s="1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AR23" i="13" s="1"/>
  <c r="AS23" i="13" s="1"/>
  <c r="AT23" i="13" s="1"/>
  <c r="AU23" i="13" s="1"/>
  <c r="AV23" i="13" s="1"/>
  <c r="AW23" i="13" s="1"/>
  <c r="AX23" i="13" s="1"/>
  <c r="AY23" i="13" s="1"/>
  <c r="AZ23" i="13" s="1"/>
  <c r="BA23" i="13" s="1"/>
  <c r="BB23" i="13" s="1"/>
  <c r="BC23" i="13" s="1"/>
  <c r="BD23" i="13" s="1"/>
  <c r="BE23" i="13" s="1"/>
  <c r="BF23" i="13" s="1"/>
  <c r="BG23" i="13" s="1"/>
  <c r="BH23" i="13" s="1"/>
  <c r="BI23" i="13" s="1"/>
  <c r="BJ23" i="13" s="1"/>
  <c r="BK23" i="13" s="1"/>
  <c r="BL23" i="13" s="1"/>
  <c r="BM23" i="13" s="1"/>
  <c r="BN23" i="13" s="1"/>
  <c r="BO23" i="13" s="1"/>
  <c r="BP23" i="13" s="1"/>
  <c r="BQ23" i="13" s="1"/>
  <c r="BR23" i="13" s="1"/>
  <c r="BS23" i="13" s="1"/>
  <c r="BT23" i="13" s="1"/>
  <c r="BU23" i="13" s="1"/>
  <c r="BV23" i="13" s="1"/>
  <c r="BW23" i="13" s="1"/>
  <c r="BX23" i="13" s="1"/>
  <c r="BY23" i="13" s="1"/>
  <c r="BZ23" i="13" s="1"/>
  <c r="CA23" i="13" s="1"/>
  <c r="CB23" i="13" s="1"/>
  <c r="CC23" i="13" s="1"/>
  <c r="CD23" i="13" s="1"/>
  <c r="CE23" i="13" s="1"/>
  <c r="CF23" i="13" s="1"/>
  <c r="CG23" i="13" s="1"/>
  <c r="CH23" i="13" s="1"/>
  <c r="CI23" i="13" s="1"/>
  <c r="CJ23" i="13" s="1"/>
  <c r="CK23" i="13" s="1"/>
  <c r="CL23" i="13" s="1"/>
  <c r="CM23" i="13" s="1"/>
  <c r="CN23" i="13" s="1"/>
  <c r="CO23" i="13" s="1"/>
  <c r="CP23" i="13" s="1"/>
  <c r="CQ23" i="13" s="1"/>
  <c r="CR23" i="13" s="1"/>
  <c r="CS23" i="13" s="1"/>
  <c r="CT23" i="13" s="1"/>
  <c r="CU23" i="13" s="1"/>
  <c r="CV23" i="13" s="1"/>
  <c r="CW23" i="13" s="1"/>
  <c r="CX23" i="13" s="1"/>
  <c r="CY23" i="13" s="1"/>
  <c r="CZ23" i="13" s="1"/>
  <c r="DA23" i="13" s="1"/>
  <c r="DB23" i="13" s="1"/>
  <c r="DC23" i="13" s="1"/>
  <c r="DD23" i="13" s="1"/>
  <c r="DE23" i="13" s="1"/>
  <c r="DF23" i="13" s="1"/>
  <c r="DG23" i="13" s="1"/>
  <c r="DH23" i="13" s="1"/>
  <c r="DI23" i="13" s="1"/>
  <c r="DJ23" i="13" s="1"/>
  <c r="DK23" i="13" s="1"/>
  <c r="DL23" i="13" s="1"/>
  <c r="DM23" i="13" s="1"/>
  <c r="DN23" i="13" s="1"/>
  <c r="DO23" i="13" s="1"/>
  <c r="DP23" i="13" s="1"/>
  <c r="CP26" i="13"/>
  <c r="CQ26" i="13" s="1"/>
  <c r="CR26" i="13" s="1"/>
  <c r="U28" i="13"/>
  <c r="V28" i="13" s="1"/>
  <c r="W28" i="13" s="1"/>
  <c r="X28" i="13" s="1"/>
  <c r="AV28" i="13"/>
  <c r="AW28" i="13" s="1"/>
  <c r="BX28" i="13"/>
  <c r="BA32" i="13"/>
  <c r="BB32" i="13" s="1"/>
  <c r="DF34" i="13"/>
  <c r="DG34" i="13" s="1"/>
  <c r="DH34" i="13" s="1"/>
  <c r="DI34" i="13" s="1"/>
  <c r="DJ34" i="13" s="1"/>
  <c r="DK34" i="13" s="1"/>
  <c r="DL34" i="13" s="1"/>
  <c r="DM34" i="13" s="1"/>
  <c r="DN34" i="13" s="1"/>
  <c r="DO34" i="13" s="1"/>
  <c r="DP34" i="13" s="1"/>
  <c r="BJ36" i="13"/>
  <c r="BK36" i="13" s="1"/>
  <c r="D15" i="13"/>
  <c r="E15" i="13" s="1"/>
  <c r="F15" i="13" s="1"/>
  <c r="G15" i="13" s="1"/>
  <c r="H15" i="13" s="1"/>
  <c r="I15" i="13" s="1"/>
  <c r="D31" i="13"/>
  <c r="E31" i="13" s="1"/>
  <c r="F31" i="13" s="1"/>
  <c r="G31" i="13" s="1"/>
  <c r="H31" i="13" s="1"/>
  <c r="I31" i="13" s="1"/>
  <c r="J31" i="13" s="1"/>
  <c r="K31" i="13" s="1"/>
  <c r="L31" i="13" s="1"/>
  <c r="M31" i="13" s="1"/>
  <c r="N31" i="13" s="1"/>
  <c r="O31" i="13" s="1"/>
  <c r="P31" i="13" s="1"/>
  <c r="DC4" i="13"/>
  <c r="DD4" i="13" s="1"/>
  <c r="DE4" i="13" s="1"/>
  <c r="DF4" i="13" s="1"/>
  <c r="DG4" i="13" s="1"/>
  <c r="CS5" i="13"/>
  <c r="CT5" i="13" s="1"/>
  <c r="CU5" i="13" s="1"/>
  <c r="CV5" i="13" s="1"/>
  <c r="CW5" i="13" s="1"/>
  <c r="CX5" i="13" s="1"/>
  <c r="CY5" i="13" s="1"/>
  <c r="CZ5" i="13" s="1"/>
  <c r="DA5" i="13" s="1"/>
  <c r="DB5" i="13" s="1"/>
  <c r="DC5" i="13" s="1"/>
  <c r="DD5" i="13" s="1"/>
  <c r="DE5" i="13" s="1"/>
  <c r="DF5" i="13" s="1"/>
  <c r="DG5" i="13" s="1"/>
  <c r="DH5" i="13" s="1"/>
  <c r="DI5" i="13" s="1"/>
  <c r="DJ5" i="13" s="1"/>
  <c r="DK5" i="13" s="1"/>
  <c r="DL5" i="13" s="1"/>
  <c r="DM5" i="13" s="1"/>
  <c r="DN5" i="13" s="1"/>
  <c r="DO5" i="13" s="1"/>
  <c r="DP5" i="13" s="1"/>
  <c r="AG7" i="13"/>
  <c r="AH7" i="13" s="1"/>
  <c r="AI7" i="13" s="1"/>
  <c r="DD9" i="13"/>
  <c r="DE9" i="13" s="1"/>
  <c r="DF9" i="13" s="1"/>
  <c r="DG9" i="13" s="1"/>
  <c r="DH9" i="13" s="1"/>
  <c r="L11" i="13"/>
  <c r="M11" i="13" s="1"/>
  <c r="AG11" i="13"/>
  <c r="AH11" i="13" s="1"/>
  <c r="BC11" i="13"/>
  <c r="BD11" i="13" s="1"/>
  <c r="DD11" i="13"/>
  <c r="DE11" i="13" s="1"/>
  <c r="DF11" i="13" s="1"/>
  <c r="AA12" i="13"/>
  <c r="BC12" i="13"/>
  <c r="BD12" i="13" s="1"/>
  <c r="BE12" i="13" s="1"/>
  <c r="BF12" i="13" s="1"/>
  <c r="CK12" i="13"/>
  <c r="CL12" i="13" s="1"/>
  <c r="CM12" i="13" s="1"/>
  <c r="CN12" i="13" s="1"/>
  <c r="CO12" i="13" s="1"/>
  <c r="CP12" i="13" s="1"/>
  <c r="CQ12" i="13" s="1"/>
  <c r="CR12" i="13" s="1"/>
  <c r="CS12" i="13" s="1"/>
  <c r="CT12" i="13" s="1"/>
  <c r="CU12" i="13" s="1"/>
  <c r="CV12" i="13" s="1"/>
  <c r="CW12" i="13" s="1"/>
  <c r="CX12" i="13" s="1"/>
  <c r="CY12" i="13" s="1"/>
  <c r="CZ12" i="13" s="1"/>
  <c r="DA12" i="13" s="1"/>
  <c r="DB12" i="13" s="1"/>
  <c r="DC12" i="13" s="1"/>
  <c r="DD12" i="13" s="1"/>
  <c r="DE12" i="13" s="1"/>
  <c r="DF12" i="13" s="1"/>
  <c r="DG12" i="13" s="1"/>
  <c r="DH12" i="13" s="1"/>
  <c r="DI12" i="13" s="1"/>
  <c r="AH13" i="13"/>
  <c r="AI13" i="13" s="1"/>
  <c r="BO13" i="13"/>
  <c r="BP13" i="13" s="1"/>
  <c r="BQ13" i="13" s="1"/>
  <c r="BR13" i="13" s="1"/>
  <c r="BS13" i="13" s="1"/>
  <c r="BT13" i="13" s="1"/>
  <c r="BU13" i="13" s="1"/>
  <c r="BV13" i="13" s="1"/>
  <c r="BW13" i="13" s="1"/>
  <c r="BX13" i="13" s="1"/>
  <c r="BY13" i="13" s="1"/>
  <c r="BZ13" i="13" s="1"/>
  <c r="CA13" i="13" s="1"/>
  <c r="CB13" i="13" s="1"/>
  <c r="CC13" i="13" s="1"/>
  <c r="CD13" i="13" s="1"/>
  <c r="CE13" i="13" s="1"/>
  <c r="CF13" i="13" s="1"/>
  <c r="CG13" i="13" s="1"/>
  <c r="CH13" i="13" s="1"/>
  <c r="CI13" i="13" s="1"/>
  <c r="CJ13" i="13" s="1"/>
  <c r="DI15" i="13"/>
  <c r="DJ15" i="13" s="1"/>
  <c r="DK15" i="13" s="1"/>
  <c r="DL15" i="13" s="1"/>
  <c r="CW16" i="13"/>
  <c r="CX16" i="13" s="1"/>
  <c r="CY16" i="13" s="1"/>
  <c r="CZ16" i="13" s="1"/>
  <c r="DA16" i="13" s="1"/>
  <c r="DB16" i="13" s="1"/>
  <c r="DC16" i="13" s="1"/>
  <c r="DD16" i="13" s="1"/>
  <c r="DE16" i="13" s="1"/>
  <c r="DF16" i="13" s="1"/>
  <c r="DG16" i="13" s="1"/>
  <c r="DH16" i="13" s="1"/>
  <c r="DI16" i="13" s="1"/>
  <c r="DJ16" i="13" s="1"/>
  <c r="DK16" i="13" s="1"/>
  <c r="DL16" i="13" s="1"/>
  <c r="DM16" i="13" s="1"/>
  <c r="DN16" i="13" s="1"/>
  <c r="DO16" i="13" s="1"/>
  <c r="DP16" i="13" s="1"/>
  <c r="AQ17" i="13"/>
  <c r="AR17" i="13" s="1"/>
  <c r="AS17" i="13" s="1"/>
  <c r="V19" i="13"/>
  <c r="W19" i="13" s="1"/>
  <c r="X19" i="13" s="1"/>
  <c r="CD22" i="13"/>
  <c r="CE22" i="13" s="1"/>
  <c r="CF22" i="13" s="1"/>
  <c r="AR26" i="13"/>
  <c r="BY28" i="13"/>
  <c r="AA32" i="13"/>
  <c r="AB32" i="13" s="1"/>
  <c r="AC32" i="13" s="1"/>
  <c r="CF32" i="13"/>
  <c r="CG32" i="13" s="1"/>
  <c r="CH32" i="13" s="1"/>
  <c r="DJ32" i="13"/>
  <c r="DK32" i="13" s="1"/>
  <c r="DL32" i="13" s="1"/>
  <c r="BO33" i="13"/>
  <c r="BP33" i="13" s="1"/>
  <c r="BQ33" i="13" s="1"/>
  <c r="BR33" i="13" s="1"/>
  <c r="BS33" i="13" s="1"/>
  <c r="BT33" i="13" s="1"/>
  <c r="BU33" i="13" s="1"/>
  <c r="BV33" i="13" s="1"/>
  <c r="BW33" i="13" s="1"/>
  <c r="BX33" i="13" s="1"/>
  <c r="BY33" i="13" s="1"/>
  <c r="BZ33" i="13" s="1"/>
  <c r="CA33" i="13" s="1"/>
  <c r="CB33" i="13" s="1"/>
  <c r="CC33" i="13" s="1"/>
  <c r="CD33" i="13" s="1"/>
  <c r="CE33" i="13" s="1"/>
  <c r="DP33" i="13"/>
  <c r="AN36" i="13"/>
  <c r="AO36" i="13" s="1"/>
  <c r="AP36" i="13" s="1"/>
  <c r="AQ36" i="13" s="1"/>
  <c r="D16" i="13"/>
  <c r="E16" i="13" s="1"/>
  <c r="F16" i="13" s="1"/>
  <c r="G16" i="13" s="1"/>
  <c r="H16" i="13" s="1"/>
  <c r="I16" i="13" s="1"/>
  <c r="J16" i="13" s="1"/>
  <c r="D32" i="13"/>
  <c r="E32" i="13" s="1"/>
  <c r="F32" i="13" s="1"/>
  <c r="G32" i="13" s="1"/>
  <c r="H32" i="13" s="1"/>
  <c r="I32" i="13" s="1"/>
  <c r="J32" i="13" s="1"/>
  <c r="K32" i="13" s="1"/>
  <c r="L32" i="13" s="1"/>
  <c r="M32" i="13" s="1"/>
  <c r="N32" i="13" s="1"/>
  <c r="O32" i="13" s="1"/>
  <c r="P32" i="13" s="1"/>
  <c r="Q32" i="13" s="1"/>
  <c r="R32" i="13" s="1"/>
  <c r="BN4" i="13"/>
  <c r="CJ4" i="13"/>
  <c r="AO6" i="13"/>
  <c r="AP6" i="13" s="1"/>
  <c r="AQ6" i="13" s="1"/>
  <c r="BO6" i="13"/>
  <c r="BP6" i="13" s="1"/>
  <c r="BQ6" i="13" s="1"/>
  <c r="BR6" i="13" s="1"/>
  <c r="AG8" i="13"/>
  <c r="AH8" i="13" s="1"/>
  <c r="AI8" i="13" s="1"/>
  <c r="AJ8" i="13" s="1"/>
  <c r="AK8" i="13" s="1"/>
  <c r="AL8" i="13" s="1"/>
  <c r="AM8" i="13" s="1"/>
  <c r="AN8" i="13" s="1"/>
  <c r="AO8" i="13" s="1"/>
  <c r="AP8" i="13" s="1"/>
  <c r="AQ8" i="13" s="1"/>
  <c r="AR8" i="13" s="1"/>
  <c r="AS8" i="13" s="1"/>
  <c r="AT8" i="13" s="1"/>
  <c r="AU8" i="13" s="1"/>
  <c r="AV8" i="13" s="1"/>
  <c r="AW8" i="13" s="1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BH8" i="13" s="1"/>
  <c r="BI8" i="13" s="1"/>
  <c r="BJ8" i="13" s="1"/>
  <c r="BK8" i="13" s="1"/>
  <c r="BL8" i="13" s="1"/>
  <c r="BM8" i="13" s="1"/>
  <c r="BN8" i="13" s="1"/>
  <c r="BO8" i="13" s="1"/>
  <c r="BP8" i="13" s="1"/>
  <c r="BQ8" i="13" s="1"/>
  <c r="BR8" i="13" s="1"/>
  <c r="BS8" i="13" s="1"/>
  <c r="BT8" i="13" s="1"/>
  <c r="BU8" i="13" s="1"/>
  <c r="BV8" i="13" s="1"/>
  <c r="BW8" i="13" s="1"/>
  <c r="BX8" i="13" s="1"/>
  <c r="BY8" i="13" s="1"/>
  <c r="BZ8" i="13" s="1"/>
  <c r="CA8" i="13" s="1"/>
  <c r="CB8" i="13" s="1"/>
  <c r="CC8" i="13" s="1"/>
  <c r="CD8" i="13" s="1"/>
  <c r="CE8" i="13" s="1"/>
  <c r="CF8" i="13" s="1"/>
  <c r="CG8" i="13" s="1"/>
  <c r="CH8" i="13" s="1"/>
  <c r="CI8" i="13" s="1"/>
  <c r="CJ8" i="13" s="1"/>
  <c r="CK8" i="13" s="1"/>
  <c r="CL8" i="13" s="1"/>
  <c r="CM8" i="13" s="1"/>
  <c r="CN8" i="13" s="1"/>
  <c r="CO8" i="13" s="1"/>
  <c r="CP8" i="13" s="1"/>
  <c r="CQ8" i="13" s="1"/>
  <c r="CR8" i="13" s="1"/>
  <c r="CS8" i="13" s="1"/>
  <c r="CT8" i="13" s="1"/>
  <c r="CU8" i="13" s="1"/>
  <c r="CV8" i="13" s="1"/>
  <c r="CW8" i="13" s="1"/>
  <c r="CX8" i="13" s="1"/>
  <c r="CY8" i="13" s="1"/>
  <c r="CZ8" i="13" s="1"/>
  <c r="DA8" i="13" s="1"/>
  <c r="DB8" i="13" s="1"/>
  <c r="DC8" i="13" s="1"/>
  <c r="DD8" i="13" s="1"/>
  <c r="DE8" i="13" s="1"/>
  <c r="DF8" i="13" s="1"/>
  <c r="DG8" i="13" s="1"/>
  <c r="DH8" i="13" s="1"/>
  <c r="DI8" i="13" s="1"/>
  <c r="DJ8" i="13" s="1"/>
  <c r="DK8" i="13" s="1"/>
  <c r="DL8" i="13" s="1"/>
  <c r="DM8" i="13" s="1"/>
  <c r="DN8" i="13" s="1"/>
  <c r="DO8" i="13" s="1"/>
  <c r="DP8" i="13" s="1"/>
  <c r="DI9" i="13"/>
  <c r="DJ9" i="13" s="1"/>
  <c r="DK9" i="13" s="1"/>
  <c r="DL9" i="13" s="1"/>
  <c r="DM9" i="13" s="1"/>
  <c r="AI11" i="13"/>
  <c r="AJ11" i="13" s="1"/>
  <c r="BE11" i="13"/>
  <c r="BF11" i="13" s="1"/>
  <c r="BG11" i="13" s="1"/>
  <c r="CB11" i="13"/>
  <c r="CC11" i="13" s="1"/>
  <c r="CD11" i="13" s="1"/>
  <c r="AB12" i="13"/>
  <c r="AC12" i="13" s="1"/>
  <c r="AJ13" i="13"/>
  <c r="BF14" i="13"/>
  <c r="BG14" i="13" s="1"/>
  <c r="BH14" i="13" s="1"/>
  <c r="BI14" i="13" s="1"/>
  <c r="BJ14" i="13" s="1"/>
  <c r="BK14" i="13" s="1"/>
  <c r="AT17" i="13"/>
  <c r="AU17" i="13" s="1"/>
  <c r="AV17" i="13" s="1"/>
  <c r="AW17" i="13" s="1"/>
  <c r="AX17" i="13" s="1"/>
  <c r="AY17" i="13" s="1"/>
  <c r="CQ17" i="13"/>
  <c r="CR17" i="13" s="1"/>
  <c r="CS17" i="13" s="1"/>
  <c r="CT17" i="13" s="1"/>
  <c r="CU17" i="13" s="1"/>
  <c r="CV17" i="13" s="1"/>
  <c r="Y19" i="13"/>
  <c r="Z19" i="13" s="1"/>
  <c r="BC19" i="13"/>
  <c r="BD19" i="13" s="1"/>
  <c r="BE19" i="13" s="1"/>
  <c r="CI19" i="13"/>
  <c r="CJ19" i="13" s="1"/>
  <c r="R22" i="13"/>
  <c r="S22" i="13" s="1"/>
  <c r="T22" i="13" s="1"/>
  <c r="U22" i="13" s="1"/>
  <c r="AR22" i="13"/>
  <c r="AS22" i="13" s="1"/>
  <c r="AT22" i="13" s="1"/>
  <c r="CG22" i="13"/>
  <c r="CH22" i="13" s="1"/>
  <c r="CI22" i="13" s="1"/>
  <c r="CJ22" i="13" s="1"/>
  <c r="AG25" i="13"/>
  <c r="AH25" i="13" s="1"/>
  <c r="CM25" i="13"/>
  <c r="CN25" i="13" s="1"/>
  <c r="CO25" i="13" s="1"/>
  <c r="CP25" i="13" s="1"/>
  <c r="CQ25" i="13" s="1"/>
  <c r="CR25" i="13" s="1"/>
  <c r="CS25" i="13" s="1"/>
  <c r="CT25" i="13" s="1"/>
  <c r="CU25" i="13" s="1"/>
  <c r="CV25" i="13" s="1"/>
  <c r="CW25" i="13" s="1"/>
  <c r="V26" i="13"/>
  <c r="W26" i="13" s="1"/>
  <c r="X26" i="13" s="1"/>
  <c r="AS26" i="13"/>
  <c r="AT26" i="13" s="1"/>
  <c r="CS26" i="13"/>
  <c r="Y28" i="13"/>
  <c r="Z28" i="13" s="1"/>
  <c r="AX28" i="13"/>
  <c r="AY28" i="13" s="1"/>
  <c r="AZ28" i="13" s="1"/>
  <c r="BZ28" i="13"/>
  <c r="CA28" i="13" s="1"/>
  <c r="CB28" i="13" s="1"/>
  <c r="Q31" i="13"/>
  <c r="R31" i="13" s="1"/>
  <c r="S31" i="13" s="1"/>
  <c r="T31" i="13" s="1"/>
  <c r="U31" i="13" s="1"/>
  <c r="V31" i="13" s="1"/>
  <c r="W31" i="13" s="1"/>
  <c r="X31" i="13" s="1"/>
  <c r="Y31" i="13" s="1"/>
  <c r="Z31" i="13" s="1"/>
  <c r="AA31" i="13" s="1"/>
  <c r="AB31" i="13" s="1"/>
  <c r="AC31" i="13" s="1"/>
  <c r="AD31" i="13" s="1"/>
  <c r="AE31" i="13" s="1"/>
  <c r="AF31" i="13" s="1"/>
  <c r="AG31" i="13" s="1"/>
  <c r="AH31" i="13" s="1"/>
  <c r="BC32" i="13"/>
  <c r="BD32" i="13" s="1"/>
  <c r="BE32" i="13" s="1"/>
  <c r="CI32" i="13"/>
  <c r="CJ32" i="13" s="1"/>
  <c r="DM32" i="13"/>
  <c r="DN32" i="13" s="1"/>
  <c r="DO32" i="13" s="1"/>
  <c r="DP32" i="13" s="1"/>
  <c r="BL36" i="13"/>
  <c r="BM36" i="13" s="1"/>
  <c r="BN36" i="13" s="1"/>
  <c r="V3" i="13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C3" i="13" s="1"/>
  <c r="BD3" i="13" s="1"/>
  <c r="BE3" i="13" s="1"/>
  <c r="BF3" i="13" s="1"/>
  <c r="BG3" i="13" s="1"/>
  <c r="BH3" i="13" s="1"/>
  <c r="BI3" i="13" s="1"/>
  <c r="BJ3" i="13" s="1"/>
  <c r="BK3" i="13" s="1"/>
  <c r="BL3" i="13" s="1"/>
  <c r="BM3" i="13" s="1"/>
  <c r="BN3" i="13" s="1"/>
  <c r="BO3" i="13" s="1"/>
  <c r="BP3" i="13" s="1"/>
  <c r="BQ3" i="13" s="1"/>
  <c r="BR3" i="13" s="1"/>
  <c r="BS3" i="13" s="1"/>
  <c r="BT3" i="13" s="1"/>
  <c r="BU3" i="13" s="1"/>
  <c r="BV3" i="13" s="1"/>
  <c r="BW3" i="13" s="1"/>
  <c r="BX3" i="13" s="1"/>
  <c r="BY3" i="13" s="1"/>
  <c r="BZ3" i="13" s="1"/>
  <c r="CA3" i="13" s="1"/>
  <c r="CB3" i="13" s="1"/>
  <c r="CC3" i="13" s="1"/>
  <c r="CD3" i="13" s="1"/>
  <c r="CE3" i="13" s="1"/>
  <c r="CF3" i="13" s="1"/>
  <c r="CG3" i="13" s="1"/>
  <c r="CH3" i="13" s="1"/>
  <c r="CI3" i="13" s="1"/>
  <c r="CJ3" i="13" s="1"/>
  <c r="CK3" i="13" s="1"/>
  <c r="CL3" i="13" s="1"/>
  <c r="CM3" i="13" s="1"/>
  <c r="CN3" i="13" s="1"/>
  <c r="CO3" i="13" s="1"/>
  <c r="CP3" i="13" s="1"/>
  <c r="CQ3" i="13" s="1"/>
  <c r="CR3" i="13" s="1"/>
  <c r="CS3" i="13" s="1"/>
  <c r="CT3" i="13" s="1"/>
  <c r="CU3" i="13" s="1"/>
  <c r="CV3" i="13" s="1"/>
  <c r="CW3" i="13" s="1"/>
  <c r="CX3" i="13" s="1"/>
  <c r="CY3" i="13" s="1"/>
  <c r="CZ3" i="13" s="1"/>
  <c r="DA3" i="13" s="1"/>
  <c r="DB3" i="13" s="1"/>
  <c r="DC3" i="13" s="1"/>
  <c r="DD3" i="13" s="1"/>
  <c r="DE3" i="13" s="1"/>
  <c r="DF3" i="13" s="1"/>
  <c r="DG3" i="13" s="1"/>
  <c r="DH3" i="13" s="1"/>
  <c r="DI3" i="13" s="1"/>
  <c r="DJ3" i="13" s="1"/>
  <c r="DK3" i="13" s="1"/>
  <c r="DL3" i="13" s="1"/>
  <c r="DM3" i="13" s="1"/>
  <c r="DN3" i="13" s="1"/>
  <c r="DO3" i="13" s="1"/>
  <c r="DP3" i="13" s="1"/>
  <c r="D17" i="13"/>
  <c r="E17" i="13" s="1"/>
  <c r="F17" i="13" s="1"/>
  <c r="G17" i="13" s="1"/>
  <c r="H17" i="13" s="1"/>
  <c r="I17" i="13" s="1"/>
  <c r="J17" i="13" s="1"/>
  <c r="K17" i="13" s="1"/>
  <c r="L17" i="13" s="1"/>
  <c r="M17" i="13" s="1"/>
  <c r="N17" i="13" s="1"/>
  <c r="O17" i="13" s="1"/>
  <c r="P17" i="13" s="1"/>
  <c r="Q17" i="13" s="1"/>
  <c r="R17" i="13" s="1"/>
  <c r="D33" i="13"/>
  <c r="D72" i="13" s="1"/>
  <c r="BO4" i="13"/>
  <c r="BP4" i="13" s="1"/>
  <c r="BQ4" i="13" s="1"/>
  <c r="BR4" i="13" s="1"/>
  <c r="CK4" i="13"/>
  <c r="N11" i="13"/>
  <c r="O11" i="13" s="1"/>
  <c r="CE11" i="13"/>
  <c r="CF11" i="13" s="1"/>
  <c r="CG11" i="13" s="1"/>
  <c r="DG11" i="13"/>
  <c r="DH11" i="13" s="1"/>
  <c r="DI11" i="13" s="1"/>
  <c r="AD12" i="13"/>
  <c r="AE12" i="13" s="1"/>
  <c r="AF12" i="13" s="1"/>
  <c r="DJ12" i="13"/>
  <c r="DK12" i="13" s="1"/>
  <c r="DL12" i="13" s="1"/>
  <c r="DM12" i="13" s="1"/>
  <c r="DN12" i="13" s="1"/>
  <c r="DO12" i="13" s="1"/>
  <c r="DP12" i="13" s="1"/>
  <c r="AK13" i="13"/>
  <c r="AE15" i="13"/>
  <c r="AF15" i="13" s="1"/>
  <c r="AG15" i="13" s="1"/>
  <c r="AH15" i="13" s="1"/>
  <c r="AI15" i="13" s="1"/>
  <c r="AJ15" i="13" s="1"/>
  <c r="AK15" i="13" s="1"/>
  <c r="AL15" i="13" s="1"/>
  <c r="AM15" i="13" s="1"/>
  <c r="AN15" i="13" s="1"/>
  <c r="AO15" i="13" s="1"/>
  <c r="DM15" i="13"/>
  <c r="DN15" i="13" s="1"/>
  <c r="DO15" i="13" s="1"/>
  <c r="DP15" i="13" s="1"/>
  <c r="AZ17" i="13"/>
  <c r="BA17" i="13" s="1"/>
  <c r="BB17" i="13" s="1"/>
  <c r="BC17" i="13" s="1"/>
  <c r="BD17" i="13" s="1"/>
  <c r="AA19" i="13"/>
  <c r="AB19" i="13" s="1"/>
  <c r="AC19" i="13" s="1"/>
  <c r="DJ19" i="13"/>
  <c r="DK19" i="13" s="1"/>
  <c r="DL19" i="13" s="1"/>
  <c r="DM19" i="13" s="1"/>
  <c r="DN19" i="13" s="1"/>
  <c r="DO19" i="13" s="1"/>
  <c r="DP19" i="13" s="1"/>
  <c r="V22" i="13"/>
  <c r="W22" i="13" s="1"/>
  <c r="X22" i="13" s="1"/>
  <c r="AU22" i="13"/>
  <c r="AV22" i="13" s="1"/>
  <c r="AW22" i="13" s="1"/>
  <c r="AI25" i="13"/>
  <c r="AU26" i="13"/>
  <c r="AV26" i="13" s="1"/>
  <c r="AW26" i="13" s="1"/>
  <c r="CT26" i="13"/>
  <c r="CU26" i="13" s="1"/>
  <c r="CV26" i="13" s="1"/>
  <c r="CW26" i="13" s="1"/>
  <c r="AA28" i="13"/>
  <c r="AB28" i="13" s="1"/>
  <c r="AC28" i="13" s="1"/>
  <c r="BA28" i="13"/>
  <c r="BB28" i="13" s="1"/>
  <c r="BC28" i="13" s="1"/>
  <c r="BD28" i="13" s="1"/>
  <c r="BE28" i="13" s="1"/>
  <c r="BF28" i="13" s="1"/>
  <c r="AN30" i="13"/>
  <c r="AO30" i="13" s="1"/>
  <c r="AP30" i="13" s="1"/>
  <c r="AQ30" i="13" s="1"/>
  <c r="AR30" i="13" s="1"/>
  <c r="AS30" i="13" s="1"/>
  <c r="AT30" i="13" s="1"/>
  <c r="AU30" i="13" s="1"/>
  <c r="AV30" i="13" s="1"/>
  <c r="AW30" i="13" s="1"/>
  <c r="AX30" i="13" s="1"/>
  <c r="AY30" i="13" s="1"/>
  <c r="DO31" i="13"/>
  <c r="DP31" i="13" s="1"/>
  <c r="AD32" i="13"/>
  <c r="AE32" i="13" s="1"/>
  <c r="AF32" i="13" s="1"/>
  <c r="BF32" i="13"/>
  <c r="BG32" i="13" s="1"/>
  <c r="BH32" i="13" s="1"/>
  <c r="CK32" i="13"/>
  <c r="CL32" i="13" s="1"/>
  <c r="CM32" i="13" s="1"/>
  <c r="CF33" i="13"/>
  <c r="CG33" i="13" s="1"/>
  <c r="CH33" i="13" s="1"/>
  <c r="CI33" i="13" s="1"/>
  <c r="CJ33" i="13" s="1"/>
  <c r="CK33" i="13" s="1"/>
  <c r="CL33" i="13" s="1"/>
  <c r="CM33" i="13" s="1"/>
  <c r="BO36" i="13"/>
  <c r="BP36" i="13" s="1"/>
  <c r="BQ36" i="13" s="1"/>
  <c r="BR36" i="13" s="1"/>
  <c r="BS36" i="13" s="1"/>
  <c r="BT36" i="13" s="1"/>
  <c r="BU36" i="13" s="1"/>
  <c r="BV36" i="13" s="1"/>
  <c r="BW36" i="13" s="1"/>
  <c r="BX36" i="13" s="1"/>
  <c r="BY36" i="13" s="1"/>
  <c r="BZ36" i="13" s="1"/>
  <c r="CA36" i="13" s="1"/>
  <c r="CB36" i="13" s="1"/>
  <c r="CC36" i="13" s="1"/>
  <c r="CD36" i="13" s="1"/>
  <c r="CE36" i="13" s="1"/>
  <c r="CF36" i="13" s="1"/>
  <c r="CG36" i="13" s="1"/>
  <c r="CH36" i="13" s="1"/>
  <c r="D18" i="13"/>
  <c r="E18" i="13" s="1"/>
  <c r="F18" i="13" s="1"/>
  <c r="G18" i="13" s="1"/>
  <c r="H18" i="13" s="1"/>
  <c r="I18" i="13" s="1"/>
  <c r="J18" i="13" s="1"/>
  <c r="K18" i="13" s="1"/>
  <c r="L18" i="13" s="1"/>
  <c r="M18" i="13" s="1"/>
  <c r="N18" i="13" s="1"/>
  <c r="O18" i="13" s="1"/>
  <c r="P18" i="13" s="1"/>
  <c r="Q18" i="13" s="1"/>
  <c r="R18" i="13" s="1"/>
  <c r="S18" i="13" s="1"/>
  <c r="T18" i="13" s="1"/>
  <c r="U18" i="13" s="1"/>
  <c r="V18" i="13" s="1"/>
  <c r="W18" i="13" s="1"/>
  <c r="X18" i="13" s="1"/>
  <c r="Y18" i="13" s="1"/>
  <c r="Z18" i="13" s="1"/>
  <c r="AA18" i="13" s="1"/>
  <c r="AB18" i="13" s="1"/>
  <c r="AC18" i="13" s="1"/>
  <c r="AD18" i="13" s="1"/>
  <c r="AE18" i="13" s="1"/>
  <c r="AF18" i="13" s="1"/>
  <c r="AG18" i="13" s="1"/>
  <c r="AH18" i="13" s="1"/>
  <c r="AI18" i="13" s="1"/>
  <c r="AJ18" i="13" s="1"/>
  <c r="AK18" i="13" s="1"/>
  <c r="AL18" i="13" s="1"/>
  <c r="AM18" i="13" s="1"/>
  <c r="AN18" i="13" s="1"/>
  <c r="AO18" i="13" s="1"/>
  <c r="AP18" i="13" s="1"/>
  <c r="AQ18" i="13" s="1"/>
  <c r="AR18" i="13" s="1"/>
  <c r="AS18" i="13" s="1"/>
  <c r="AT18" i="13" s="1"/>
  <c r="AU18" i="13" s="1"/>
  <c r="AV18" i="13" s="1"/>
  <c r="AW18" i="13" s="1"/>
  <c r="AX18" i="13" s="1"/>
  <c r="AY18" i="13" s="1"/>
  <c r="AZ18" i="13" s="1"/>
  <c r="BA18" i="13" s="1"/>
  <c r="BB18" i="13" s="1"/>
  <c r="BC18" i="13" s="1"/>
  <c r="BD18" i="13" s="1"/>
  <c r="BE18" i="13" s="1"/>
  <c r="BF18" i="13" s="1"/>
  <c r="BG18" i="13" s="1"/>
  <c r="BH18" i="13" s="1"/>
  <c r="BI18" i="13" s="1"/>
  <c r="BJ18" i="13" s="1"/>
  <c r="BK18" i="13" s="1"/>
  <c r="BL18" i="13" s="1"/>
  <c r="BM18" i="13" s="1"/>
  <c r="BN18" i="13" s="1"/>
  <c r="BO18" i="13" s="1"/>
  <c r="BP18" i="13" s="1"/>
  <c r="BQ18" i="13" s="1"/>
  <c r="BR18" i="13" s="1"/>
  <c r="BS18" i="13" s="1"/>
  <c r="BT18" i="13" s="1"/>
  <c r="BU18" i="13" s="1"/>
  <c r="BV18" i="13" s="1"/>
  <c r="BW18" i="13" s="1"/>
  <c r="BX18" i="13" s="1"/>
  <c r="BY18" i="13" s="1"/>
  <c r="BZ18" i="13" s="1"/>
  <c r="CA18" i="13" s="1"/>
  <c r="CB18" i="13" s="1"/>
  <c r="CC18" i="13" s="1"/>
  <c r="CD18" i="13" s="1"/>
  <c r="CE18" i="13" s="1"/>
  <c r="CF18" i="13" s="1"/>
  <c r="CG18" i="13" s="1"/>
  <c r="CH18" i="13" s="1"/>
  <c r="CI18" i="13" s="1"/>
  <c r="CJ18" i="13" s="1"/>
  <c r="CK18" i="13" s="1"/>
  <c r="CL18" i="13" s="1"/>
  <c r="CM18" i="13" s="1"/>
  <c r="D34" i="13"/>
  <c r="E34" i="13" s="1"/>
  <c r="F34" i="13" s="1"/>
  <c r="G34" i="13" s="1"/>
  <c r="H34" i="13" s="1"/>
  <c r="I34" i="13" s="1"/>
  <c r="J34" i="13" s="1"/>
  <c r="K34" i="13" s="1"/>
  <c r="L34" i="13" s="1"/>
  <c r="M34" i="13" s="1"/>
  <c r="N34" i="13" s="1"/>
  <c r="O34" i="13" s="1"/>
  <c r="P34" i="13" s="1"/>
  <c r="Q34" i="13" s="1"/>
  <c r="R34" i="13" s="1"/>
  <c r="S34" i="13" s="1"/>
  <c r="T34" i="13" s="1"/>
  <c r="BS4" i="13"/>
  <c r="BT4" i="13" s="1"/>
  <c r="BU4" i="13" s="1"/>
  <c r="CL4" i="13"/>
  <c r="CM4" i="13" s="1"/>
  <c r="CN4" i="13" s="1"/>
  <c r="DH4" i="13"/>
  <c r="DI4" i="13" s="1"/>
  <c r="DJ4" i="13" s="1"/>
  <c r="DK4" i="13" s="1"/>
  <c r="DL4" i="13" s="1"/>
  <c r="DM4" i="13" s="1"/>
  <c r="DN4" i="13" s="1"/>
  <c r="DO4" i="13" s="1"/>
  <c r="DP4" i="13" s="1"/>
  <c r="S6" i="13"/>
  <c r="T6" i="13" s="1"/>
  <c r="U6" i="13" s="1"/>
  <c r="BS6" i="13"/>
  <c r="BT6" i="13" s="1"/>
  <c r="AJ7" i="13"/>
  <c r="AK7" i="13" s="1"/>
  <c r="DN9" i="13"/>
  <c r="DO9" i="13" s="1"/>
  <c r="DP9" i="13" s="1"/>
  <c r="AK11" i="13"/>
  <c r="BH11" i="13"/>
  <c r="BI11" i="13" s="1"/>
  <c r="BJ11" i="13" s="1"/>
  <c r="AG12" i="13"/>
  <c r="AH12" i="13" s="1"/>
  <c r="AI12" i="13" s="1"/>
  <c r="BG12" i="13"/>
  <c r="BH12" i="13" s="1"/>
  <c r="AL13" i="13"/>
  <c r="AM13" i="13" s="1"/>
  <c r="AN13" i="13" s="1"/>
  <c r="CK13" i="13"/>
  <c r="CL13" i="13" s="1"/>
  <c r="CM13" i="13" s="1"/>
  <c r="CN13" i="13" s="1"/>
  <c r="CO13" i="13" s="1"/>
  <c r="BL14" i="13"/>
  <c r="BM14" i="13" s="1"/>
  <c r="BN14" i="13" s="1"/>
  <c r="BE17" i="13"/>
  <c r="BF17" i="13" s="1"/>
  <c r="BG17" i="13" s="1"/>
  <c r="BH17" i="13" s="1"/>
  <c r="BI17" i="13" s="1"/>
  <c r="BJ17" i="13" s="1"/>
  <c r="BK17" i="13" s="1"/>
  <c r="BL17" i="13" s="1"/>
  <c r="BM17" i="13" s="1"/>
  <c r="BN17" i="13" s="1"/>
  <c r="BO17" i="13" s="1"/>
  <c r="BP17" i="13" s="1"/>
  <c r="CW17" i="13"/>
  <c r="CX17" i="13" s="1"/>
  <c r="CY17" i="13" s="1"/>
  <c r="CZ17" i="13" s="1"/>
  <c r="DA17" i="13" s="1"/>
  <c r="DB17" i="13" s="1"/>
  <c r="DC17" i="13" s="1"/>
  <c r="DD17" i="13" s="1"/>
  <c r="DE17" i="13" s="1"/>
  <c r="DF17" i="13" s="1"/>
  <c r="DG17" i="13" s="1"/>
  <c r="DH17" i="13" s="1"/>
  <c r="DI17" i="13" s="1"/>
  <c r="DJ17" i="13" s="1"/>
  <c r="DK17" i="13" s="1"/>
  <c r="DL17" i="13" s="1"/>
  <c r="DM17" i="13" s="1"/>
  <c r="DN17" i="13" s="1"/>
  <c r="DO17" i="13" s="1"/>
  <c r="DP17" i="13" s="1"/>
  <c r="AD19" i="13"/>
  <c r="AE19" i="13" s="1"/>
  <c r="AF19" i="13" s="1"/>
  <c r="BF19" i="13"/>
  <c r="BG19" i="13" s="1"/>
  <c r="BH19" i="13" s="1"/>
  <c r="CK19" i="13"/>
  <c r="CL19" i="13" s="1"/>
  <c r="CM19" i="13" s="1"/>
  <c r="AX22" i="13"/>
  <c r="AY22" i="13" s="1"/>
  <c r="AZ22" i="13" s="1"/>
  <c r="CK22" i="13"/>
  <c r="CL22" i="13" s="1"/>
  <c r="CM22" i="13" s="1"/>
  <c r="AJ25" i="13"/>
  <c r="CX25" i="13"/>
  <c r="CY25" i="13" s="1"/>
  <c r="CZ25" i="13" s="1"/>
  <c r="DA25" i="13" s="1"/>
  <c r="DB25" i="13" s="1"/>
  <c r="DC25" i="13" s="1"/>
  <c r="DD25" i="13" s="1"/>
  <c r="DE25" i="13" s="1"/>
  <c r="DF25" i="13" s="1"/>
  <c r="DG25" i="13" s="1"/>
  <c r="DH25" i="13" s="1"/>
  <c r="DI25" i="13" s="1"/>
  <c r="DJ25" i="13" s="1"/>
  <c r="DK25" i="13" s="1"/>
  <c r="DL25" i="13" s="1"/>
  <c r="DM25" i="13" s="1"/>
  <c r="DN25" i="13" s="1"/>
  <c r="DO25" i="13" s="1"/>
  <c r="DP25" i="13" s="1"/>
  <c r="Y26" i="13"/>
  <c r="Z26" i="13" s="1"/>
  <c r="AX26" i="13"/>
  <c r="AY26" i="13" s="1"/>
  <c r="AZ26" i="13" s="1"/>
  <c r="CC28" i="13"/>
  <c r="CD28" i="13" s="1"/>
  <c r="CE28" i="13" s="1"/>
  <c r="CF28" i="13" s="1"/>
  <c r="CG28" i="13" s="1"/>
  <c r="CH28" i="13" s="1"/>
  <c r="CI28" i="13" s="1"/>
  <c r="CJ28" i="13" s="1"/>
  <c r="CK28" i="13" s="1"/>
  <c r="CL28" i="13" s="1"/>
  <c r="CM28" i="13" s="1"/>
  <c r="CN28" i="13" s="1"/>
  <c r="CO28" i="13" s="1"/>
  <c r="CP28" i="13" s="1"/>
  <c r="CQ28" i="13" s="1"/>
  <c r="CR28" i="13" s="1"/>
  <c r="CS28" i="13" s="1"/>
  <c r="CT28" i="13" s="1"/>
  <c r="CU28" i="13" s="1"/>
  <c r="CV28" i="13" s="1"/>
  <c r="CW28" i="13" s="1"/>
  <c r="CX28" i="13" s="1"/>
  <c r="CY28" i="13" s="1"/>
  <c r="CZ28" i="13" s="1"/>
  <c r="DA28" i="13" s="1"/>
  <c r="DB28" i="13" s="1"/>
  <c r="DC28" i="13" s="1"/>
  <c r="DD28" i="13" s="1"/>
  <c r="DE28" i="13" s="1"/>
  <c r="DF28" i="13" s="1"/>
  <c r="DG28" i="13" s="1"/>
  <c r="DH28" i="13" s="1"/>
  <c r="DI28" i="13" s="1"/>
  <c r="DJ28" i="13" s="1"/>
  <c r="DK28" i="13" s="1"/>
  <c r="DL28" i="13" s="1"/>
  <c r="DM28" i="13" s="1"/>
  <c r="DN28" i="13" s="1"/>
  <c r="DO28" i="13" s="1"/>
  <c r="DP28" i="13" s="1"/>
  <c r="AG32" i="13"/>
  <c r="AH32" i="13" s="1"/>
  <c r="AI32" i="13" s="1"/>
  <c r="U34" i="13"/>
  <c r="V34" i="13" s="1"/>
  <c r="W34" i="13" s="1"/>
  <c r="X34" i="13" s="1"/>
  <c r="Y34" i="13" s="1"/>
  <c r="Z34" i="13" s="1"/>
  <c r="AA34" i="13" s="1"/>
  <c r="AB34" i="13" s="1"/>
  <c r="AC34" i="13" s="1"/>
  <c r="AD34" i="13" s="1"/>
  <c r="AE34" i="13" s="1"/>
  <c r="S35" i="13"/>
  <c r="T35" i="13" s="1"/>
  <c r="U35" i="13" s="1"/>
  <c r="V35" i="13" s="1"/>
  <c r="W35" i="13" s="1"/>
  <c r="X35" i="13" s="1"/>
  <c r="Y35" i="13" s="1"/>
  <c r="Z35" i="13" s="1"/>
  <c r="AA35" i="13" s="1"/>
  <c r="AB35" i="13" s="1"/>
  <c r="AC35" i="13" s="1"/>
  <c r="AD35" i="13" s="1"/>
  <c r="AE35" i="13" s="1"/>
  <c r="AF35" i="13" s="1"/>
  <c r="AG35" i="13" s="1"/>
  <c r="AH35" i="13" s="1"/>
  <c r="AI35" i="13" s="1"/>
  <c r="AJ35" i="13" s="1"/>
  <c r="AK35" i="13" s="1"/>
  <c r="AL35" i="13" s="1"/>
  <c r="AM35" i="13" s="1"/>
  <c r="AN35" i="13" s="1"/>
  <c r="AO35" i="13" s="1"/>
  <c r="AP35" i="13" s="1"/>
  <c r="AQ35" i="13" s="1"/>
  <c r="AR35" i="13" s="1"/>
  <c r="AS35" i="13" s="1"/>
  <c r="AT35" i="13" s="1"/>
  <c r="AU35" i="13" s="1"/>
  <c r="AV35" i="13" s="1"/>
  <c r="AW35" i="13" s="1"/>
  <c r="AX35" i="13" s="1"/>
  <c r="AY35" i="13" s="1"/>
  <c r="AZ35" i="13" s="1"/>
  <c r="BA35" i="13" s="1"/>
  <c r="BB35" i="13" s="1"/>
  <c r="BC35" i="13" s="1"/>
  <c r="BD35" i="13" s="1"/>
  <c r="BE35" i="13" s="1"/>
  <c r="BF35" i="13" s="1"/>
  <c r="BG35" i="13" s="1"/>
  <c r="BH35" i="13" s="1"/>
  <c r="BI35" i="13" s="1"/>
  <c r="BJ35" i="13" s="1"/>
  <c r="BK35" i="13" s="1"/>
  <c r="BL35" i="13" s="1"/>
  <c r="BM35" i="13" s="1"/>
  <c r="BN35" i="13" s="1"/>
  <c r="BO35" i="13" s="1"/>
  <c r="BP35" i="13" s="1"/>
  <c r="BQ35" i="13" s="1"/>
  <c r="BR35" i="13" s="1"/>
  <c r="BS35" i="13" s="1"/>
  <c r="BT35" i="13" s="1"/>
  <c r="BU35" i="13" s="1"/>
  <c r="BV35" i="13" s="1"/>
  <c r="BW35" i="13" s="1"/>
  <c r="BX35" i="13" s="1"/>
  <c r="BY35" i="13" s="1"/>
  <c r="BZ35" i="13" s="1"/>
  <c r="CA35" i="13" s="1"/>
  <c r="CB35" i="13" s="1"/>
  <c r="CC35" i="13" s="1"/>
  <c r="CD35" i="13" s="1"/>
  <c r="CE35" i="13" s="1"/>
  <c r="CF35" i="13" s="1"/>
  <c r="CG35" i="13" s="1"/>
  <c r="CH35" i="13" s="1"/>
  <c r="CI35" i="13" s="1"/>
  <c r="CJ35" i="13" s="1"/>
  <c r="CK35" i="13" s="1"/>
  <c r="CL35" i="13" s="1"/>
  <c r="CM35" i="13" s="1"/>
  <c r="CN35" i="13" s="1"/>
  <c r="CO35" i="13" s="1"/>
  <c r="CP35" i="13" s="1"/>
  <c r="CQ35" i="13" s="1"/>
  <c r="CR35" i="13" s="1"/>
  <c r="CS35" i="13" s="1"/>
  <c r="CT35" i="13" s="1"/>
  <c r="CU35" i="13" s="1"/>
  <c r="CV35" i="13" s="1"/>
  <c r="CW35" i="13" s="1"/>
  <c r="CX35" i="13" s="1"/>
  <c r="CY35" i="13" s="1"/>
  <c r="CZ35" i="13" s="1"/>
  <c r="DA35" i="13" s="1"/>
  <c r="DB35" i="13" s="1"/>
  <c r="DC35" i="13" s="1"/>
  <c r="DD35" i="13" s="1"/>
  <c r="DE35" i="13" s="1"/>
  <c r="DF35" i="13" s="1"/>
  <c r="DG35" i="13" s="1"/>
  <c r="DH35" i="13" s="1"/>
  <c r="DI35" i="13" s="1"/>
  <c r="DJ35" i="13" s="1"/>
  <c r="DK35" i="13" s="1"/>
  <c r="DL35" i="13" s="1"/>
  <c r="DM35" i="13" s="1"/>
  <c r="DN35" i="13" s="1"/>
  <c r="DO35" i="13" s="1"/>
  <c r="DP35" i="13" s="1"/>
  <c r="AR36" i="13"/>
  <c r="AS36" i="13" s="1"/>
  <c r="AT36" i="13" s="1"/>
  <c r="D19" i="13"/>
  <c r="E19" i="13" s="1"/>
  <c r="F19" i="13" s="1"/>
  <c r="G19" i="13" s="1"/>
  <c r="H19" i="13" s="1"/>
  <c r="I19" i="13" s="1"/>
  <c r="J19" i="13" s="1"/>
  <c r="K19" i="13" s="1"/>
  <c r="L19" i="13" s="1"/>
  <c r="M19" i="13" s="1"/>
  <c r="N19" i="13" s="1"/>
  <c r="O19" i="13" s="1"/>
  <c r="P19" i="13" s="1"/>
  <c r="Q19" i="13" s="1"/>
  <c r="R19" i="13" s="1"/>
  <c r="D35" i="13"/>
  <c r="E35" i="13" s="1"/>
  <c r="F35" i="13" s="1"/>
  <c r="G35" i="13" s="1"/>
  <c r="H35" i="13" s="1"/>
  <c r="I35" i="13" s="1"/>
  <c r="J35" i="13" s="1"/>
  <c r="K35" i="13" s="1"/>
  <c r="L35" i="13" s="1"/>
  <c r="M35" i="13" s="1"/>
  <c r="N35" i="13" s="1"/>
  <c r="O35" i="13" s="1"/>
  <c r="P35" i="13" s="1"/>
  <c r="Q35" i="13" s="1"/>
  <c r="R35" i="13" s="1"/>
  <c r="AR6" i="13"/>
  <c r="AS6" i="13" s="1"/>
  <c r="AT6" i="13" s="1"/>
  <c r="AL7" i="13"/>
  <c r="AM7" i="13" s="1"/>
  <c r="AN7" i="13" s="1"/>
  <c r="P11" i="13"/>
  <c r="Q11" i="13" s="1"/>
  <c r="R11" i="13" s="1"/>
  <c r="AL11" i="13"/>
  <c r="AM11" i="13" s="1"/>
  <c r="AN11" i="13" s="1"/>
  <c r="CH11" i="13"/>
  <c r="CI11" i="13" s="1"/>
  <c r="CJ11" i="13" s="1"/>
  <c r="DJ11" i="13"/>
  <c r="DK11" i="13" s="1"/>
  <c r="DL11" i="13" s="1"/>
  <c r="DM11" i="13" s="1"/>
  <c r="DN11" i="13" s="1"/>
  <c r="DO11" i="13" s="1"/>
  <c r="DP11" i="13" s="1"/>
  <c r="E13" i="13"/>
  <c r="F13" i="13" s="1"/>
  <c r="G13" i="13" s="1"/>
  <c r="H13" i="13" s="1"/>
  <c r="I13" i="13" s="1"/>
  <c r="J13" i="13" s="1"/>
  <c r="K13" i="13" s="1"/>
  <c r="L13" i="13" s="1"/>
  <c r="M13" i="13" s="1"/>
  <c r="N13" i="13" s="1"/>
  <c r="O13" i="13" s="1"/>
  <c r="P13" i="13" s="1"/>
  <c r="Q13" i="13" s="1"/>
  <c r="R13" i="13" s="1"/>
  <c r="AP15" i="13"/>
  <c r="AQ15" i="13" s="1"/>
  <c r="AR15" i="13" s="1"/>
  <c r="AS15" i="13" s="1"/>
  <c r="AT15" i="13" s="1"/>
  <c r="AU15" i="13" s="1"/>
  <c r="AV15" i="13" s="1"/>
  <c r="AW15" i="13" s="1"/>
  <c r="AX15" i="13" s="1"/>
  <c r="AY15" i="13" s="1"/>
  <c r="AZ15" i="13" s="1"/>
  <c r="BA15" i="13" s="1"/>
  <c r="BB15" i="13" s="1"/>
  <c r="BC15" i="13" s="1"/>
  <c r="AG19" i="13"/>
  <c r="AH19" i="13" s="1"/>
  <c r="AI19" i="13" s="1"/>
  <c r="CN19" i="13"/>
  <c r="CO19" i="13" s="1"/>
  <c r="Y22" i="13"/>
  <c r="Z22" i="13" s="1"/>
  <c r="BA22" i="13"/>
  <c r="BB22" i="13" s="1"/>
  <c r="CN22" i="13"/>
  <c r="CO22" i="13" s="1"/>
  <c r="W24" i="13"/>
  <c r="X24" i="13" s="1"/>
  <c r="Y24" i="13" s="1"/>
  <c r="Z24" i="13" s="1"/>
  <c r="AA24" i="13" s="1"/>
  <c r="AB24" i="13" s="1"/>
  <c r="AC24" i="13" s="1"/>
  <c r="AD24" i="13" s="1"/>
  <c r="AE24" i="13" s="1"/>
  <c r="AF24" i="13" s="1"/>
  <c r="AG24" i="13" s="1"/>
  <c r="AH24" i="13" s="1"/>
  <c r="AI24" i="13" s="1"/>
  <c r="AJ24" i="13" s="1"/>
  <c r="AK24" i="13" s="1"/>
  <c r="AL24" i="13" s="1"/>
  <c r="AM24" i="13" s="1"/>
  <c r="AN24" i="13" s="1"/>
  <c r="AO24" i="13" s="1"/>
  <c r="AP24" i="13" s="1"/>
  <c r="AQ24" i="13" s="1"/>
  <c r="AR24" i="13" s="1"/>
  <c r="AS24" i="13" s="1"/>
  <c r="AT24" i="13" s="1"/>
  <c r="AU24" i="13" s="1"/>
  <c r="AV24" i="13" s="1"/>
  <c r="AW24" i="13" s="1"/>
  <c r="AX24" i="13" s="1"/>
  <c r="AY24" i="13" s="1"/>
  <c r="AZ24" i="13" s="1"/>
  <c r="BA24" i="13" s="1"/>
  <c r="BB24" i="13" s="1"/>
  <c r="BC24" i="13" s="1"/>
  <c r="BD24" i="13" s="1"/>
  <c r="BE24" i="13" s="1"/>
  <c r="BF24" i="13" s="1"/>
  <c r="BG24" i="13" s="1"/>
  <c r="BH24" i="13" s="1"/>
  <c r="BI24" i="13" s="1"/>
  <c r="BJ24" i="13" s="1"/>
  <c r="BK24" i="13" s="1"/>
  <c r="BL24" i="13" s="1"/>
  <c r="BM24" i="13" s="1"/>
  <c r="BN24" i="13" s="1"/>
  <c r="BO24" i="13" s="1"/>
  <c r="BP24" i="13" s="1"/>
  <c r="BQ24" i="13" s="1"/>
  <c r="BR24" i="13" s="1"/>
  <c r="BS24" i="13" s="1"/>
  <c r="BT24" i="13" s="1"/>
  <c r="BU24" i="13" s="1"/>
  <c r="BV24" i="13" s="1"/>
  <c r="BW24" i="13" s="1"/>
  <c r="BX24" i="13" s="1"/>
  <c r="BY24" i="13" s="1"/>
  <c r="BZ24" i="13" s="1"/>
  <c r="CA24" i="13" s="1"/>
  <c r="CB24" i="13" s="1"/>
  <c r="CC24" i="13" s="1"/>
  <c r="CD24" i="13" s="1"/>
  <c r="CE24" i="13" s="1"/>
  <c r="CF24" i="13" s="1"/>
  <c r="CG24" i="13" s="1"/>
  <c r="CH24" i="13" s="1"/>
  <c r="CI24" i="13" s="1"/>
  <c r="CJ24" i="13" s="1"/>
  <c r="CK24" i="13" s="1"/>
  <c r="CL24" i="13" s="1"/>
  <c r="CM24" i="13" s="1"/>
  <c r="CN24" i="13" s="1"/>
  <c r="CO24" i="13" s="1"/>
  <c r="CP24" i="13" s="1"/>
  <c r="CQ24" i="13" s="1"/>
  <c r="CR24" i="13" s="1"/>
  <c r="CS24" i="13" s="1"/>
  <c r="CT24" i="13" s="1"/>
  <c r="CU24" i="13" s="1"/>
  <c r="CV24" i="13" s="1"/>
  <c r="CW24" i="13" s="1"/>
  <c r="CX24" i="13" s="1"/>
  <c r="CY24" i="13" s="1"/>
  <c r="CZ24" i="13" s="1"/>
  <c r="DA24" i="13" s="1"/>
  <c r="DB24" i="13" s="1"/>
  <c r="DC24" i="13" s="1"/>
  <c r="DD24" i="13" s="1"/>
  <c r="DE24" i="13" s="1"/>
  <c r="DF24" i="13" s="1"/>
  <c r="DG24" i="13" s="1"/>
  <c r="DH24" i="13" s="1"/>
  <c r="DI24" i="13" s="1"/>
  <c r="DJ24" i="13" s="1"/>
  <c r="DK24" i="13" s="1"/>
  <c r="DL24" i="13" s="1"/>
  <c r="DM24" i="13" s="1"/>
  <c r="DN24" i="13" s="1"/>
  <c r="DO24" i="13" s="1"/>
  <c r="DP24" i="13" s="1"/>
  <c r="AK25" i="13"/>
  <c r="AL25" i="13" s="1"/>
  <c r="AM25" i="13" s="1"/>
  <c r="E26" i="13"/>
  <c r="AA26" i="13"/>
  <c r="AB26" i="13" s="1"/>
  <c r="AC26" i="13" s="1"/>
  <c r="BI32" i="13"/>
  <c r="BJ32" i="13" s="1"/>
  <c r="BK32" i="13" s="1"/>
  <c r="CN32" i="13"/>
  <c r="CO32" i="13" s="1"/>
  <c r="CI36" i="13"/>
  <c r="CJ36" i="13" s="1"/>
  <c r="CK36" i="13" s="1"/>
  <c r="CL36" i="13" s="1"/>
  <c r="CM36" i="13" s="1"/>
  <c r="CN36" i="13" s="1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D20" i="13"/>
  <c r="E20" i="13" s="1"/>
  <c r="F20" i="13" s="1"/>
  <c r="G20" i="13" s="1"/>
  <c r="H20" i="13" s="1"/>
  <c r="I20" i="13" s="1"/>
  <c r="J20" i="13" s="1"/>
  <c r="K20" i="13" s="1"/>
  <c r="L20" i="13" s="1"/>
  <c r="M20" i="13" s="1"/>
  <c r="N20" i="13" s="1"/>
  <c r="O20" i="13" s="1"/>
  <c r="P20" i="13" s="1"/>
  <c r="Q20" i="13" s="1"/>
  <c r="R20" i="13" s="1"/>
  <c r="S20" i="13" s="1"/>
  <c r="T20" i="13" s="1"/>
  <c r="U20" i="13" s="1"/>
  <c r="D36" i="13"/>
  <c r="E36" i="13" s="1"/>
  <c r="AO37" i="13"/>
  <c r="AP37" i="13" s="1"/>
  <c r="AQ37" i="13" s="1"/>
  <c r="AR37" i="13" s="1"/>
  <c r="AS37" i="13" s="1"/>
  <c r="AT37" i="13" s="1"/>
  <c r="AU37" i="13" s="1"/>
  <c r="AV37" i="13" s="1"/>
  <c r="AW37" i="13" s="1"/>
  <c r="AX37" i="13" s="1"/>
  <c r="AY37" i="13" s="1"/>
  <c r="AZ37" i="13" s="1"/>
  <c r="BA37" i="13" s="1"/>
  <c r="BB37" i="13" s="1"/>
  <c r="V6" i="13"/>
  <c r="W6" i="13" s="1"/>
  <c r="X6" i="13" s="1"/>
  <c r="AU6" i="13"/>
  <c r="AV6" i="13" s="1"/>
  <c r="AW6" i="13" s="1"/>
  <c r="BU6" i="13"/>
  <c r="BV6" i="13" s="1"/>
  <c r="BW6" i="13" s="1"/>
  <c r="BB9" i="13"/>
  <c r="S11" i="13"/>
  <c r="T11" i="13" s="1"/>
  <c r="U11" i="13" s="1"/>
  <c r="BK11" i="13"/>
  <c r="BL11" i="13" s="1"/>
  <c r="BM11" i="13" s="1"/>
  <c r="BN11" i="13" s="1"/>
  <c r="BI12" i="13"/>
  <c r="S13" i="13"/>
  <c r="T13" i="13" s="1"/>
  <c r="U13" i="13" s="1"/>
  <c r="V13" i="13" s="1"/>
  <c r="CP13" i="13"/>
  <c r="CQ13" i="13" s="1"/>
  <c r="CR13" i="13" s="1"/>
  <c r="CS13" i="13" s="1"/>
  <c r="CT13" i="13" s="1"/>
  <c r="CU13" i="13" s="1"/>
  <c r="CV13" i="13" s="1"/>
  <c r="CW13" i="13" s="1"/>
  <c r="CX13" i="13" s="1"/>
  <c r="CY13" i="13" s="1"/>
  <c r="CZ13" i="13" s="1"/>
  <c r="DA13" i="13" s="1"/>
  <c r="DB13" i="13" s="1"/>
  <c r="DC13" i="13" s="1"/>
  <c r="DD13" i="13" s="1"/>
  <c r="DE13" i="13" s="1"/>
  <c r="DF13" i="13" s="1"/>
  <c r="DG13" i="13" s="1"/>
  <c r="DH13" i="13" s="1"/>
  <c r="DI13" i="13" s="1"/>
  <c r="DJ13" i="13" s="1"/>
  <c r="DK13" i="13" s="1"/>
  <c r="DL13" i="13" s="1"/>
  <c r="DM13" i="13" s="1"/>
  <c r="DN13" i="13" s="1"/>
  <c r="DO13" i="13" s="1"/>
  <c r="DP13" i="13" s="1"/>
  <c r="BO14" i="13"/>
  <c r="BD15" i="13"/>
  <c r="BE15" i="13" s="1"/>
  <c r="BF15" i="13" s="1"/>
  <c r="CN18" i="13"/>
  <c r="CO18" i="13" s="1"/>
  <c r="CP18" i="13" s="1"/>
  <c r="CQ18" i="13" s="1"/>
  <c r="AJ19" i="13"/>
  <c r="AK19" i="13" s="1"/>
  <c r="BI19" i="13"/>
  <c r="BJ19" i="13" s="1"/>
  <c r="BK19" i="13" s="1"/>
  <c r="CP19" i="13"/>
  <c r="CQ19" i="13" s="1"/>
  <c r="CR19" i="13" s="1"/>
  <c r="BC22" i="13"/>
  <c r="BD22" i="13" s="1"/>
  <c r="BE22" i="13" s="1"/>
  <c r="CP22" i="13"/>
  <c r="CQ22" i="13" s="1"/>
  <c r="CR22" i="13" s="1"/>
  <c r="CS22" i="13" s="1"/>
  <c r="CT22" i="13" s="1"/>
  <c r="CU22" i="13" s="1"/>
  <c r="AN25" i="13"/>
  <c r="AO25" i="13" s="1"/>
  <c r="AP25" i="13" s="1"/>
  <c r="AQ25" i="13" s="1"/>
  <c r="F26" i="13"/>
  <c r="G26" i="13" s="1"/>
  <c r="BA26" i="13"/>
  <c r="BB26" i="13" s="1"/>
  <c r="BC26" i="13" s="1"/>
  <c r="BD26" i="13" s="1"/>
  <c r="BE26" i="13" s="1"/>
  <c r="BF26" i="13" s="1"/>
  <c r="BG26" i="13" s="1"/>
  <c r="BH26" i="13" s="1"/>
  <c r="BI26" i="13" s="1"/>
  <c r="BJ26" i="13" s="1"/>
  <c r="BK26" i="13" s="1"/>
  <c r="BL26" i="13" s="1"/>
  <c r="BM26" i="13" s="1"/>
  <c r="BN26" i="13" s="1"/>
  <c r="CX26" i="13"/>
  <c r="CY26" i="13" s="1"/>
  <c r="CZ26" i="13" s="1"/>
  <c r="AD28" i="13"/>
  <c r="AE28" i="13" s="1"/>
  <c r="AF28" i="13" s="1"/>
  <c r="BG28" i="13"/>
  <c r="BH28" i="13" s="1"/>
  <c r="BI28" i="13" s="1"/>
  <c r="BJ28" i="13" s="1"/>
  <c r="BK28" i="13" s="1"/>
  <c r="E29" i="13"/>
  <c r="F29" i="13" s="1"/>
  <c r="G29" i="13" s="1"/>
  <c r="H29" i="13" s="1"/>
  <c r="I29" i="13" s="1"/>
  <c r="J29" i="13" s="1"/>
  <c r="K29" i="13" s="1"/>
  <c r="L29" i="13" s="1"/>
  <c r="M29" i="13" s="1"/>
  <c r="N29" i="13" s="1"/>
  <c r="O29" i="13" s="1"/>
  <c r="P29" i="13" s="1"/>
  <c r="Q29" i="13" s="1"/>
  <c r="R29" i="13" s="1"/>
  <c r="S29" i="13" s="1"/>
  <c r="AI31" i="13"/>
  <c r="AJ31" i="13" s="1"/>
  <c r="AK31" i="13" s="1"/>
  <c r="AL31" i="13" s="1"/>
  <c r="AM31" i="13" s="1"/>
  <c r="AJ32" i="13"/>
  <c r="AK32" i="13" s="1"/>
  <c r="BL32" i="13"/>
  <c r="BM32" i="13" s="1"/>
  <c r="BN32" i="13" s="1"/>
  <c r="CP32" i="13"/>
  <c r="CQ32" i="13" s="1"/>
  <c r="CR32" i="13" s="1"/>
  <c r="AF34" i="13"/>
  <c r="AG34" i="13" s="1"/>
  <c r="AH34" i="13" s="1"/>
  <c r="AI34" i="13" s="1"/>
  <c r="AJ34" i="13" s="1"/>
  <c r="AK34" i="13" s="1"/>
  <c r="AL34" i="13" s="1"/>
  <c r="AM34" i="13" s="1"/>
  <c r="AN34" i="13" s="1"/>
  <c r="AO34" i="13" s="1"/>
  <c r="AP34" i="13" s="1"/>
  <c r="BM34" i="13"/>
  <c r="BN34" i="13" s="1"/>
  <c r="BO34" i="13" s="1"/>
  <c r="BP34" i="13" s="1"/>
  <c r="BQ34" i="13" s="1"/>
  <c r="BR34" i="13" s="1"/>
  <c r="BS34" i="13" s="1"/>
  <c r="BT34" i="13" s="1"/>
  <c r="BU34" i="13" s="1"/>
  <c r="BV34" i="13" s="1"/>
  <c r="BW34" i="13" s="1"/>
  <c r="BX34" i="13" s="1"/>
  <c r="BY34" i="13" s="1"/>
  <c r="BZ34" i="13" s="1"/>
  <c r="CA34" i="13" s="1"/>
  <c r="CB34" i="13" s="1"/>
  <c r="CC34" i="13" s="1"/>
  <c r="CD34" i="13" s="1"/>
  <c r="CE34" i="13" s="1"/>
  <c r="CF34" i="13" s="1"/>
  <c r="CG34" i="13" s="1"/>
  <c r="CH34" i="13" s="1"/>
  <c r="CI34" i="13" s="1"/>
  <c r="CJ34" i="13" s="1"/>
  <c r="CK34" i="13" s="1"/>
  <c r="CL34" i="13" s="1"/>
  <c r="CM34" i="13" s="1"/>
  <c r="CN34" i="13" s="1"/>
  <c r="CO34" i="13" s="1"/>
  <c r="CP34" i="13" s="1"/>
  <c r="CQ34" i="13" s="1"/>
  <c r="CR34" i="13" s="1"/>
  <c r="CS34" i="13" s="1"/>
  <c r="CT34" i="13" s="1"/>
  <c r="AU36" i="13"/>
  <c r="AV36" i="13" s="1"/>
  <c r="AW36" i="13" s="1"/>
  <c r="AX36" i="13" s="1"/>
  <c r="CO36" i="13"/>
  <c r="CP36" i="13" s="1"/>
  <c r="CQ36" i="13" s="1"/>
  <c r="CR36" i="13" s="1"/>
  <c r="CS36" i="13" s="1"/>
  <c r="CT36" i="13" s="1"/>
  <c r="CU36" i="13" s="1"/>
  <c r="CV36" i="13" s="1"/>
  <c r="CW36" i="13" s="1"/>
  <c r="CX36" i="13" s="1"/>
  <c r="CY36" i="13" s="1"/>
  <c r="CZ36" i="13" s="1"/>
  <c r="DA36" i="13" s="1"/>
  <c r="DB36" i="13" s="1"/>
  <c r="DC36" i="13" s="1"/>
  <c r="DD36" i="13" s="1"/>
  <c r="DE36" i="13" s="1"/>
  <c r="DF36" i="13" s="1"/>
  <c r="DG36" i="13" s="1"/>
  <c r="DH36" i="13" s="1"/>
  <c r="DI36" i="13" s="1"/>
  <c r="DJ36" i="13" s="1"/>
  <c r="DK36" i="13" s="1"/>
  <c r="DL36" i="13" s="1"/>
  <c r="DM36" i="13" s="1"/>
  <c r="DN36" i="13" s="1"/>
  <c r="DO36" i="13" s="1"/>
  <c r="DP36" i="13" s="1"/>
  <c r="D5" i="13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D21" i="13"/>
  <c r="E21" i="13" s="1"/>
  <c r="F21" i="13" s="1"/>
  <c r="G21" i="13" s="1"/>
  <c r="H21" i="13" s="1"/>
  <c r="I21" i="13" s="1"/>
  <c r="J21" i="13" s="1"/>
  <c r="K21" i="13" s="1"/>
  <c r="L21" i="13" s="1"/>
  <c r="M21" i="13" s="1"/>
  <c r="N21" i="13" s="1"/>
  <c r="O21" i="13" s="1"/>
  <c r="P21" i="13" s="1"/>
  <c r="Q21" i="13" s="1"/>
  <c r="R21" i="13" s="1"/>
  <c r="S21" i="13" s="1"/>
  <c r="T21" i="13" s="1"/>
  <c r="U21" i="13" s="1"/>
  <c r="D37" i="13"/>
  <c r="E37" i="13" s="1"/>
  <c r="F37" i="13" s="1"/>
  <c r="G37" i="13" s="1"/>
  <c r="H37" i="13" s="1"/>
  <c r="I37" i="13" s="1"/>
  <c r="J37" i="13" s="1"/>
  <c r="K37" i="13" s="1"/>
  <c r="L37" i="13" s="1"/>
  <c r="M37" i="13" s="1"/>
  <c r="N37" i="13" s="1"/>
  <c r="O37" i="13" s="1"/>
  <c r="P37" i="13" s="1"/>
  <c r="Q37" i="13" s="1"/>
  <c r="R37" i="13" s="1"/>
  <c r="S37" i="13" s="1"/>
  <c r="T37" i="13" s="1"/>
  <c r="U37" i="13" s="1"/>
  <c r="V37" i="13" s="1"/>
  <c r="W37" i="13" s="1"/>
  <c r="X37" i="13" s="1"/>
  <c r="Y37" i="13" s="1"/>
  <c r="Z37" i="13" s="1"/>
  <c r="AA37" i="13" s="1"/>
  <c r="BX6" i="13"/>
  <c r="BY6" i="13" s="1"/>
  <c r="BZ6" i="13" s="1"/>
  <c r="CA6" i="13" s="1"/>
  <c r="CB6" i="13" s="1"/>
  <c r="CC6" i="13" s="1"/>
  <c r="CD6" i="13" s="1"/>
  <c r="CE6" i="13" s="1"/>
  <c r="CF6" i="13" s="1"/>
  <c r="CG6" i="13" s="1"/>
  <c r="CH6" i="13" s="1"/>
  <c r="CI6" i="13" s="1"/>
  <c r="CJ6" i="13" s="1"/>
  <c r="CK6" i="13" s="1"/>
  <c r="CL6" i="13" s="1"/>
  <c r="CM6" i="13" s="1"/>
  <c r="CN6" i="13" s="1"/>
  <c r="CO6" i="13" s="1"/>
  <c r="CP6" i="13" s="1"/>
  <c r="CQ6" i="13" s="1"/>
  <c r="CR6" i="13" s="1"/>
  <c r="CS6" i="13" s="1"/>
  <c r="CT6" i="13" s="1"/>
  <c r="CU6" i="13" s="1"/>
  <c r="CV6" i="13" s="1"/>
  <c r="CW6" i="13" s="1"/>
  <c r="CX6" i="13" s="1"/>
  <c r="CY6" i="13" s="1"/>
  <c r="CZ6" i="13" s="1"/>
  <c r="DA6" i="13" s="1"/>
  <c r="DB6" i="13" s="1"/>
  <c r="BU10" i="13"/>
  <c r="BV10" i="13" s="1"/>
  <c r="BW10" i="13" s="1"/>
  <c r="BX10" i="13" s="1"/>
  <c r="BY10" i="13" s="1"/>
  <c r="BZ10" i="13" s="1"/>
  <c r="CA10" i="13" s="1"/>
  <c r="CB10" i="13" s="1"/>
  <c r="CC10" i="13" s="1"/>
  <c r="CD10" i="13" s="1"/>
  <c r="CE10" i="13" s="1"/>
  <c r="CF10" i="13" s="1"/>
  <c r="CG10" i="13" s="1"/>
  <c r="CH10" i="13" s="1"/>
  <c r="CI10" i="13" s="1"/>
  <c r="CJ10" i="13" s="1"/>
  <c r="CK10" i="13" s="1"/>
  <c r="CL10" i="13" s="1"/>
  <c r="CM10" i="13" s="1"/>
  <c r="CN10" i="13" s="1"/>
  <c r="CO10" i="13" s="1"/>
  <c r="CP10" i="13" s="1"/>
  <c r="CQ10" i="13" s="1"/>
  <c r="CR10" i="13" s="1"/>
  <c r="CS10" i="13" s="1"/>
  <c r="CT10" i="13" s="1"/>
  <c r="CU10" i="13" s="1"/>
  <c r="CV10" i="13" s="1"/>
  <c r="CW10" i="13" s="1"/>
  <c r="CX10" i="13" s="1"/>
  <c r="CY10" i="13" s="1"/>
  <c r="CZ10" i="13" s="1"/>
  <c r="DA10" i="13" s="1"/>
  <c r="DB10" i="13" s="1"/>
  <c r="DC10" i="13" s="1"/>
  <c r="DD10" i="13" s="1"/>
  <c r="DE10" i="13" s="1"/>
  <c r="DF10" i="13" s="1"/>
  <c r="DG10" i="13" s="1"/>
  <c r="DH10" i="13" s="1"/>
  <c r="DI10" i="13" s="1"/>
  <c r="DJ10" i="13" s="1"/>
  <c r="DK10" i="13" s="1"/>
  <c r="DL10" i="13" s="1"/>
  <c r="DM10" i="13" s="1"/>
  <c r="DN10" i="13" s="1"/>
  <c r="DO10" i="13" s="1"/>
  <c r="DP10" i="13" s="1"/>
  <c r="AR11" i="13"/>
  <c r="AS11" i="13" s="1"/>
  <c r="AO12" i="13"/>
  <c r="AP12" i="13" s="1"/>
  <c r="AQ12" i="13" s="1"/>
  <c r="AR13" i="13"/>
  <c r="AS13" i="13" s="1"/>
  <c r="AT13" i="13" s="1"/>
  <c r="AU13" i="13" s="1"/>
  <c r="BO19" i="13"/>
  <c r="BP19" i="13" s="1"/>
  <c r="BQ19" i="13" s="1"/>
  <c r="AD22" i="13"/>
  <c r="AE22" i="13" s="1"/>
  <c r="AF22" i="13" s="1"/>
  <c r="S25" i="13"/>
  <c r="T25" i="13" s="1"/>
  <c r="U25" i="13" s="1"/>
  <c r="V25" i="13" s="1"/>
  <c r="BL28" i="13"/>
  <c r="BM28" i="13" s="1"/>
  <c r="BN28" i="13" s="1"/>
  <c r="BO28" i="13" s="1"/>
  <c r="BP28" i="13" s="1"/>
  <c r="BQ28" i="13" s="1"/>
  <c r="BK30" i="13"/>
  <c r="BL30" i="13" s="1"/>
  <c r="BM30" i="13" s="1"/>
  <c r="BN30" i="13" s="1"/>
  <c r="BO30" i="13" s="1"/>
  <c r="BP30" i="13" s="1"/>
  <c r="BQ30" i="13" s="1"/>
  <c r="BR30" i="13" s="1"/>
  <c r="BS30" i="13" s="1"/>
  <c r="BT30" i="13" s="1"/>
  <c r="BU30" i="13" s="1"/>
  <c r="BV30" i="13" s="1"/>
  <c r="BW30" i="13" s="1"/>
  <c r="AO32" i="13"/>
  <c r="BV4" i="13"/>
  <c r="BW4" i="13" s="1"/>
  <c r="BX4" i="13" s="1"/>
  <c r="CO4" i="13"/>
  <c r="CP4" i="13" s="1"/>
  <c r="S5" i="13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O7" i="13"/>
  <c r="AP7" i="13" s="1"/>
  <c r="AQ7" i="13" s="1"/>
  <c r="BC9" i="13"/>
  <c r="BD9" i="13" s="1"/>
  <c r="BE9" i="13" s="1"/>
  <c r="BF9" i="13" s="1"/>
  <c r="BG9" i="13" s="1"/>
  <c r="BH9" i="13" s="1"/>
  <c r="BI9" i="13" s="1"/>
  <c r="BJ9" i="13" s="1"/>
  <c r="BK9" i="13" s="1"/>
  <c r="BL9" i="13" s="1"/>
  <c r="BM9" i="13" s="1"/>
  <c r="BN9" i="13" s="1"/>
  <c r="BO9" i="13" s="1"/>
  <c r="BP9" i="13" s="1"/>
  <c r="BQ9" i="13" s="1"/>
  <c r="BR9" i="13" s="1"/>
  <c r="BS9" i="13" s="1"/>
  <c r="BT9" i="13" s="1"/>
  <c r="BU9" i="13" s="1"/>
  <c r="BV9" i="13" s="1"/>
  <c r="BW9" i="13" s="1"/>
  <c r="BX9" i="13" s="1"/>
  <c r="BY9" i="13" s="1"/>
  <c r="BZ9" i="13" s="1"/>
  <c r="CA9" i="13" s="1"/>
  <c r="CB9" i="13" s="1"/>
  <c r="CC9" i="13" s="1"/>
  <c r="CD9" i="13" s="1"/>
  <c r="CE9" i="13" s="1"/>
  <c r="CF9" i="13" s="1"/>
  <c r="CG9" i="13" s="1"/>
  <c r="CH9" i="13" s="1"/>
  <c r="CI9" i="13" s="1"/>
  <c r="CJ9" i="13" s="1"/>
  <c r="CK9" i="13" s="1"/>
  <c r="CL9" i="13" s="1"/>
  <c r="E10" i="13"/>
  <c r="F10" i="13" s="1"/>
  <c r="G10" i="13" s="1"/>
  <c r="H10" i="13" s="1"/>
  <c r="I10" i="13" s="1"/>
  <c r="J10" i="13" s="1"/>
  <c r="K10" i="13" s="1"/>
  <c r="L10" i="13" s="1"/>
  <c r="M10" i="13" s="1"/>
  <c r="N10" i="13" s="1"/>
  <c r="O10" i="13" s="1"/>
  <c r="P10" i="13" s="1"/>
  <c r="Q10" i="13" s="1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AK10" i="13" s="1"/>
  <c r="AL10" i="13" s="1"/>
  <c r="AM10" i="13" s="1"/>
  <c r="AN10" i="13" s="1"/>
  <c r="AO10" i="13" s="1"/>
  <c r="AP10" i="13" s="1"/>
  <c r="AQ10" i="13" s="1"/>
  <c r="AR10" i="13" s="1"/>
  <c r="AS10" i="13" s="1"/>
  <c r="AT10" i="13" s="1"/>
  <c r="AU10" i="13" s="1"/>
  <c r="AV10" i="13" s="1"/>
  <c r="AW10" i="13" s="1"/>
  <c r="AX10" i="13" s="1"/>
  <c r="AY10" i="13" s="1"/>
  <c r="AZ10" i="13" s="1"/>
  <c r="BA10" i="13" s="1"/>
  <c r="BB10" i="13" s="1"/>
  <c r="BC10" i="13" s="1"/>
  <c r="BD10" i="13" s="1"/>
  <c r="BE10" i="13" s="1"/>
  <c r="BF10" i="13" s="1"/>
  <c r="BG10" i="13" s="1"/>
  <c r="BH10" i="13" s="1"/>
  <c r="BI10" i="13" s="1"/>
  <c r="BJ10" i="13" s="1"/>
  <c r="BK10" i="13" s="1"/>
  <c r="BL10" i="13" s="1"/>
  <c r="BM10" i="13" s="1"/>
  <c r="BN10" i="13" s="1"/>
  <c r="BO10" i="13" s="1"/>
  <c r="BP10" i="13" s="1"/>
  <c r="BQ10" i="13" s="1"/>
  <c r="BR10" i="13" s="1"/>
  <c r="BS10" i="13" s="1"/>
  <c r="BT10" i="13" s="1"/>
  <c r="AO11" i="13"/>
  <c r="CK11" i="13"/>
  <c r="CL11" i="13" s="1"/>
  <c r="CM11" i="13" s="1"/>
  <c r="AJ12" i="13"/>
  <c r="AK12" i="13" s="1"/>
  <c r="BJ12" i="13"/>
  <c r="BK12" i="13" s="1"/>
  <c r="BL12" i="13" s="1"/>
  <c r="BM12" i="13" s="1"/>
  <c r="BN12" i="13" s="1"/>
  <c r="AO13" i="13"/>
  <c r="AP13" i="13" s="1"/>
  <c r="AQ13" i="13" s="1"/>
  <c r="BP14" i="13"/>
  <c r="BQ14" i="13" s="1"/>
  <c r="BR14" i="13" s="1"/>
  <c r="BS14" i="13" s="1"/>
  <c r="BT14" i="13" s="1"/>
  <c r="BU14" i="13" s="1"/>
  <c r="BV14" i="13" s="1"/>
  <c r="BW14" i="13" s="1"/>
  <c r="BX14" i="13" s="1"/>
  <c r="BY14" i="13" s="1"/>
  <c r="BZ14" i="13" s="1"/>
  <c r="CA14" i="13" s="1"/>
  <c r="CB14" i="13" s="1"/>
  <c r="CC14" i="13" s="1"/>
  <c r="CD14" i="13" s="1"/>
  <c r="CE14" i="13" s="1"/>
  <c r="CF14" i="13" s="1"/>
  <c r="CG14" i="13" s="1"/>
  <c r="CH14" i="13" s="1"/>
  <c r="CI14" i="13" s="1"/>
  <c r="BG15" i="13"/>
  <c r="K16" i="13"/>
  <c r="L16" i="13" s="1"/>
  <c r="S17" i="13"/>
  <c r="T17" i="13" s="1"/>
  <c r="U17" i="13" s="1"/>
  <c r="V17" i="13" s="1"/>
  <c r="W17" i="13" s="1"/>
  <c r="BQ17" i="13"/>
  <c r="BR17" i="13" s="1"/>
  <c r="BS17" i="13" s="1"/>
  <c r="BT17" i="13" s="1"/>
  <c r="BU17" i="13" s="1"/>
  <c r="BL19" i="13"/>
  <c r="BM19" i="13" s="1"/>
  <c r="BN19" i="13" s="1"/>
  <c r="CS19" i="13"/>
  <c r="CT19" i="13" s="1"/>
  <c r="CU19" i="13" s="1"/>
  <c r="V20" i="13"/>
  <c r="W20" i="13" s="1"/>
  <c r="X20" i="13" s="1"/>
  <c r="Y20" i="13" s="1"/>
  <c r="Z20" i="13" s="1"/>
  <c r="AA20" i="13" s="1"/>
  <c r="AB20" i="13" s="1"/>
  <c r="AC20" i="13" s="1"/>
  <c r="AD20" i="13" s="1"/>
  <c r="AE20" i="13" s="1"/>
  <c r="AF20" i="13" s="1"/>
  <c r="AG20" i="13" s="1"/>
  <c r="AH20" i="13" s="1"/>
  <c r="AI20" i="13" s="1"/>
  <c r="AJ20" i="13" s="1"/>
  <c r="AK20" i="13" s="1"/>
  <c r="AL20" i="13" s="1"/>
  <c r="AM20" i="13" s="1"/>
  <c r="AN20" i="13" s="1"/>
  <c r="AO20" i="13" s="1"/>
  <c r="AP20" i="13" s="1"/>
  <c r="AQ20" i="13" s="1"/>
  <c r="AR20" i="13" s="1"/>
  <c r="AS20" i="13" s="1"/>
  <c r="AT20" i="13" s="1"/>
  <c r="AU20" i="13" s="1"/>
  <c r="AV20" i="13" s="1"/>
  <c r="AW20" i="13" s="1"/>
  <c r="AX20" i="13" s="1"/>
  <c r="AY20" i="13" s="1"/>
  <c r="AZ20" i="13" s="1"/>
  <c r="BA20" i="13" s="1"/>
  <c r="BB20" i="13" s="1"/>
  <c r="BC20" i="13" s="1"/>
  <c r="BD20" i="13" s="1"/>
  <c r="BE20" i="13" s="1"/>
  <c r="BF20" i="13" s="1"/>
  <c r="BG20" i="13" s="1"/>
  <c r="BH20" i="13" s="1"/>
  <c r="BI20" i="13" s="1"/>
  <c r="BJ20" i="13" s="1"/>
  <c r="BK20" i="13" s="1"/>
  <c r="BL20" i="13" s="1"/>
  <c r="BM20" i="13" s="1"/>
  <c r="BN20" i="13" s="1"/>
  <c r="BO20" i="13" s="1"/>
  <c r="BP20" i="13" s="1"/>
  <c r="BQ20" i="13" s="1"/>
  <c r="BR20" i="13" s="1"/>
  <c r="BS20" i="13" s="1"/>
  <c r="BT20" i="13" s="1"/>
  <c r="BU20" i="13" s="1"/>
  <c r="BV20" i="13" s="1"/>
  <c r="BW20" i="13" s="1"/>
  <c r="BX20" i="13" s="1"/>
  <c r="BY20" i="13" s="1"/>
  <c r="BZ20" i="13" s="1"/>
  <c r="CA20" i="13" s="1"/>
  <c r="CB20" i="13" s="1"/>
  <c r="CC20" i="13" s="1"/>
  <c r="CD20" i="13" s="1"/>
  <c r="CE20" i="13" s="1"/>
  <c r="CF20" i="13" s="1"/>
  <c r="CG20" i="13" s="1"/>
  <c r="CH20" i="13" s="1"/>
  <c r="CI20" i="13" s="1"/>
  <c r="CJ20" i="13" s="1"/>
  <c r="CK20" i="13" s="1"/>
  <c r="CL20" i="13" s="1"/>
  <c r="CM20" i="13" s="1"/>
  <c r="CN20" i="13" s="1"/>
  <c r="CO20" i="13" s="1"/>
  <c r="CP20" i="13" s="1"/>
  <c r="CQ20" i="13" s="1"/>
  <c r="CR20" i="13" s="1"/>
  <c r="CS20" i="13" s="1"/>
  <c r="CT20" i="13" s="1"/>
  <c r="CU20" i="13" s="1"/>
  <c r="CV20" i="13" s="1"/>
  <c r="CW20" i="13" s="1"/>
  <c r="CX20" i="13" s="1"/>
  <c r="CY20" i="13" s="1"/>
  <c r="CZ20" i="13" s="1"/>
  <c r="DA20" i="13" s="1"/>
  <c r="DB20" i="13" s="1"/>
  <c r="DC20" i="13" s="1"/>
  <c r="DD20" i="13" s="1"/>
  <c r="DE20" i="13" s="1"/>
  <c r="DF20" i="13" s="1"/>
  <c r="DG20" i="13" s="1"/>
  <c r="DH20" i="13" s="1"/>
  <c r="DI20" i="13" s="1"/>
  <c r="DJ20" i="13" s="1"/>
  <c r="DK20" i="13" s="1"/>
  <c r="DL20" i="13" s="1"/>
  <c r="DM20" i="13" s="1"/>
  <c r="DN20" i="13" s="1"/>
  <c r="DO20" i="13" s="1"/>
  <c r="DP20" i="13" s="1"/>
  <c r="AA22" i="13"/>
  <c r="AB22" i="13" s="1"/>
  <c r="AC22" i="13" s="1"/>
  <c r="BF22" i="13"/>
  <c r="BG22" i="13" s="1"/>
  <c r="BH22" i="13" s="1"/>
  <c r="AR25" i="13"/>
  <c r="AS25" i="13" s="1"/>
  <c r="AT25" i="13" s="1"/>
  <c r="AZ30" i="13"/>
  <c r="BA30" i="13" s="1"/>
  <c r="BB30" i="13" s="1"/>
  <c r="BC30" i="13" s="1"/>
  <c r="BD30" i="13" s="1"/>
  <c r="BE30" i="13" s="1"/>
  <c r="BF30" i="13" s="1"/>
  <c r="BG30" i="13" s="1"/>
  <c r="BH30" i="13" s="1"/>
  <c r="BI30" i="13" s="1"/>
  <c r="BJ30" i="13" s="1"/>
  <c r="AL32" i="13"/>
  <c r="AM32" i="13" s="1"/>
  <c r="AN32" i="13" s="1"/>
  <c r="CS32" i="13"/>
  <c r="CT32" i="13" s="1"/>
  <c r="CU32" i="13" s="1"/>
  <c r="I33" i="13"/>
  <c r="J33" i="13" s="1"/>
  <c r="K33" i="13" s="1"/>
  <c r="L33" i="13" s="1"/>
  <c r="M33" i="13" s="1"/>
  <c r="CN33" i="13"/>
  <c r="CO33" i="13" s="1"/>
  <c r="CP33" i="13" s="1"/>
  <c r="CQ33" i="13" s="1"/>
  <c r="CR33" i="13" s="1"/>
  <c r="CS33" i="13" s="1"/>
  <c r="CT33" i="13" s="1"/>
  <c r="CU33" i="13" s="1"/>
  <c r="CV33" i="13" s="1"/>
  <c r="CW33" i="13" s="1"/>
  <c r="CX33" i="13" s="1"/>
  <c r="CY33" i="13" s="1"/>
  <c r="CZ33" i="13" s="1"/>
  <c r="DA33" i="13" s="1"/>
  <c r="DB33" i="13" s="1"/>
  <c r="DC33" i="13" s="1"/>
  <c r="DD33" i="13" s="1"/>
  <c r="DE33" i="13" s="1"/>
  <c r="DF33" i="13" s="1"/>
  <c r="D6" i="13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D22" i="13"/>
  <c r="D61" i="13" s="1"/>
  <c r="D3" i="13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Y6" i="13"/>
  <c r="AR7" i="13"/>
  <c r="AS7" i="13" s="1"/>
  <c r="AT7" i="13" s="1"/>
  <c r="CN11" i="13"/>
  <c r="CO11" i="13" s="1"/>
  <c r="W13" i="13"/>
  <c r="X13" i="13" s="1"/>
  <c r="CJ14" i="13"/>
  <c r="CK14" i="13" s="1"/>
  <c r="CL14" i="13" s="1"/>
  <c r="CM14" i="13" s="1"/>
  <c r="CN14" i="13" s="1"/>
  <c r="CO14" i="13" s="1"/>
  <c r="CP14" i="13" s="1"/>
  <c r="CQ14" i="13" s="1"/>
  <c r="CR14" i="13" s="1"/>
  <c r="CS14" i="13" s="1"/>
  <c r="CT14" i="13" s="1"/>
  <c r="CU14" i="13" s="1"/>
  <c r="CV14" i="13" s="1"/>
  <c r="CW14" i="13" s="1"/>
  <c r="CX14" i="13" s="1"/>
  <c r="CY14" i="13" s="1"/>
  <c r="CZ14" i="13" s="1"/>
  <c r="DA14" i="13" s="1"/>
  <c r="DB14" i="13" s="1"/>
  <c r="DC14" i="13" s="1"/>
  <c r="DD14" i="13" s="1"/>
  <c r="DE14" i="13" s="1"/>
  <c r="DF14" i="13" s="1"/>
  <c r="DG14" i="13" s="1"/>
  <c r="DH14" i="13" s="1"/>
  <c r="DI14" i="13" s="1"/>
  <c r="DJ14" i="13" s="1"/>
  <c r="DK14" i="13" s="1"/>
  <c r="DL14" i="13" s="1"/>
  <c r="DM14" i="13" s="1"/>
  <c r="DN14" i="13" s="1"/>
  <c r="DO14" i="13" s="1"/>
  <c r="DP14" i="13" s="1"/>
  <c r="M16" i="13"/>
  <c r="N16" i="13" s="1"/>
  <c r="O16" i="13" s="1"/>
  <c r="P16" i="13" s="1"/>
  <c r="Q16" i="13" s="1"/>
  <c r="R16" i="13" s="1"/>
  <c r="S16" i="13" s="1"/>
  <c r="T16" i="13" s="1"/>
  <c r="U16" i="13" s="1"/>
  <c r="V16" i="13" s="1"/>
  <c r="T29" i="13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E29" i="13" s="1"/>
  <c r="AF29" i="13" s="1"/>
  <c r="AG29" i="13" s="1"/>
  <c r="AH29" i="13" s="1"/>
  <c r="AI29" i="13" s="1"/>
  <c r="AJ29" i="13" s="1"/>
  <c r="AK29" i="13" s="1"/>
  <c r="AL29" i="13" s="1"/>
  <c r="AM29" i="13" s="1"/>
  <c r="AN29" i="13" s="1"/>
  <c r="AO29" i="13" s="1"/>
  <c r="AP29" i="13" s="1"/>
  <c r="AQ29" i="13" s="1"/>
  <c r="AR29" i="13" s="1"/>
  <c r="AS29" i="13" s="1"/>
  <c r="AT29" i="13" s="1"/>
  <c r="AU29" i="13" s="1"/>
  <c r="AV29" i="13" s="1"/>
  <c r="AW29" i="13" s="1"/>
  <c r="AX29" i="13" s="1"/>
  <c r="AY29" i="13" s="1"/>
  <c r="AZ29" i="13" s="1"/>
  <c r="BA29" i="13" s="1"/>
  <c r="BB29" i="13" s="1"/>
  <c r="BC29" i="13" s="1"/>
  <c r="BD29" i="13" s="1"/>
  <c r="BE29" i="13" s="1"/>
  <c r="BF29" i="13" s="1"/>
  <c r="BG29" i="13" s="1"/>
  <c r="BH29" i="13" s="1"/>
  <c r="BI29" i="13" s="1"/>
  <c r="BJ29" i="13" s="1"/>
  <c r="BK29" i="13" s="1"/>
  <c r="BL29" i="13" s="1"/>
  <c r="BM29" i="13" s="1"/>
  <c r="BN29" i="13" s="1"/>
  <c r="BO29" i="13" s="1"/>
  <c r="BP29" i="13" s="1"/>
  <c r="BQ29" i="13" s="1"/>
  <c r="BR29" i="13" s="1"/>
  <c r="BS29" i="13" s="1"/>
  <c r="BT29" i="13" s="1"/>
  <c r="BU29" i="13" s="1"/>
  <c r="BV29" i="13" s="1"/>
  <c r="BW29" i="13" s="1"/>
  <c r="BX29" i="13" s="1"/>
  <c r="BY29" i="13" s="1"/>
  <c r="BZ29" i="13" s="1"/>
  <c r="CA29" i="13" s="1"/>
  <c r="CB29" i="13" s="1"/>
  <c r="CC29" i="13" s="1"/>
  <c r="CD29" i="13" s="1"/>
  <c r="CE29" i="13" s="1"/>
  <c r="CF29" i="13" s="1"/>
  <c r="CG29" i="13" s="1"/>
  <c r="CH29" i="13" s="1"/>
  <c r="CI29" i="13" s="1"/>
  <c r="CJ29" i="13" s="1"/>
  <c r="CK29" i="13" s="1"/>
  <c r="CL29" i="13" s="1"/>
  <c r="CM29" i="13" s="1"/>
  <c r="CN29" i="13" s="1"/>
  <c r="CO29" i="13" s="1"/>
  <c r="CP29" i="13" s="1"/>
  <c r="CQ29" i="13" s="1"/>
  <c r="CR29" i="13" s="1"/>
  <c r="CS29" i="13" s="1"/>
  <c r="CT29" i="13" s="1"/>
  <c r="CU29" i="13" s="1"/>
  <c r="CV29" i="13" s="1"/>
  <c r="CW29" i="13" s="1"/>
  <c r="CX29" i="13" s="1"/>
  <c r="CY29" i="13" s="1"/>
  <c r="CZ29" i="13" s="1"/>
  <c r="DA29" i="13" s="1"/>
  <c r="DB29" i="13" s="1"/>
  <c r="DC29" i="13" s="1"/>
  <c r="DD29" i="13" s="1"/>
  <c r="DE29" i="13" s="1"/>
  <c r="DF29" i="13" s="1"/>
  <c r="DG29" i="13" s="1"/>
  <c r="DH29" i="13" s="1"/>
  <c r="DI29" i="13" s="1"/>
  <c r="DJ29" i="13" s="1"/>
  <c r="DK29" i="13" s="1"/>
  <c r="DL29" i="13" s="1"/>
  <c r="DM29" i="13" s="1"/>
  <c r="DN29" i="13" s="1"/>
  <c r="DO29" i="13" s="1"/>
  <c r="DP29" i="13" s="1"/>
  <c r="BO32" i="13"/>
  <c r="D24" i="13"/>
  <c r="E24" i="13" s="1"/>
  <c r="F24" i="13" s="1"/>
  <c r="G24" i="13" s="1"/>
  <c r="H24" i="13" s="1"/>
  <c r="I24" i="13" s="1"/>
  <c r="J24" i="13" s="1"/>
  <c r="K24" i="13" s="1"/>
  <c r="L24" i="13" s="1"/>
  <c r="M24" i="13" s="1"/>
  <c r="N24" i="13" s="1"/>
  <c r="O24" i="13" s="1"/>
  <c r="P24" i="13" s="1"/>
  <c r="Q24" i="13" s="1"/>
  <c r="R24" i="13" s="1"/>
  <c r="S24" i="13" s="1"/>
  <c r="T24" i="13" s="1"/>
  <c r="U24" i="13" s="1"/>
  <c r="V24" i="13" s="1"/>
  <c r="CQ4" i="13"/>
  <c r="CR4" i="13" s="1"/>
  <c r="CS4" i="13" s="1"/>
  <c r="AX6" i="13"/>
  <c r="V11" i="13"/>
  <c r="W11" i="13" s="1"/>
  <c r="AP11" i="13"/>
  <c r="AQ11" i="13" s="1"/>
  <c r="BO11" i="13"/>
  <c r="BP11" i="13" s="1"/>
  <c r="BQ11" i="13" s="1"/>
  <c r="J12" i="13"/>
  <c r="K12" i="13" s="1"/>
  <c r="L12" i="13" s="1"/>
  <c r="AL12" i="13"/>
  <c r="AM12" i="13" s="1"/>
  <c r="AN12" i="13" s="1"/>
  <c r="BO12" i="13"/>
  <c r="BP12" i="13" s="1"/>
  <c r="BQ12" i="13" s="1"/>
  <c r="E14" i="13"/>
  <c r="F14" i="13" s="1"/>
  <c r="G14" i="13" s="1"/>
  <c r="H14" i="13" s="1"/>
  <c r="I14" i="13" s="1"/>
  <c r="J14" i="13" s="1"/>
  <c r="K14" i="13" s="1"/>
  <c r="L14" i="13" s="1"/>
  <c r="M14" i="13" s="1"/>
  <c r="N14" i="13" s="1"/>
  <c r="O14" i="13" s="1"/>
  <c r="P14" i="13" s="1"/>
  <c r="Q14" i="13" s="1"/>
  <c r="R14" i="13" s="1"/>
  <c r="BH15" i="13"/>
  <c r="BI15" i="13" s="1"/>
  <c r="BV17" i="13"/>
  <c r="BW17" i="13" s="1"/>
  <c r="BX17" i="13" s="1"/>
  <c r="BY17" i="13" s="1"/>
  <c r="BZ17" i="13" s="1"/>
  <c r="CR18" i="13"/>
  <c r="CS18" i="13" s="1"/>
  <c r="CT18" i="13" s="1"/>
  <c r="CU18" i="13" s="1"/>
  <c r="CV18" i="13" s="1"/>
  <c r="CW18" i="13" s="1"/>
  <c r="CX18" i="13" s="1"/>
  <c r="AL19" i="13"/>
  <c r="AM19" i="13" s="1"/>
  <c r="AN19" i="13" s="1"/>
  <c r="CV19" i="13"/>
  <c r="CW19" i="13" s="1"/>
  <c r="CX19" i="13" s="1"/>
  <c r="BI22" i="13"/>
  <c r="BJ22" i="13" s="1"/>
  <c r="BK22" i="13" s="1"/>
  <c r="CV22" i="13"/>
  <c r="CW22" i="13" s="1"/>
  <c r="CX22" i="13" s="1"/>
  <c r="H26" i="13"/>
  <c r="AD26" i="13"/>
  <c r="AE26" i="13" s="1"/>
  <c r="AF26" i="13" s="1"/>
  <c r="BO26" i="13"/>
  <c r="BP26" i="13" s="1"/>
  <c r="BQ26" i="13" s="1"/>
  <c r="BR26" i="13" s="1"/>
  <c r="BS26" i="13" s="1"/>
  <c r="BT26" i="13" s="1"/>
  <c r="BU26" i="13" s="1"/>
  <c r="BV26" i="13" s="1"/>
  <c r="BW26" i="13" s="1"/>
  <c r="BX26" i="13" s="1"/>
  <c r="BY26" i="13" s="1"/>
  <c r="BZ26" i="13" s="1"/>
  <c r="CA26" i="13" s="1"/>
  <c r="CB26" i="13" s="1"/>
  <c r="DA26" i="13"/>
  <c r="DB26" i="13" s="1"/>
  <c r="DC26" i="13" s="1"/>
  <c r="DD26" i="13" s="1"/>
  <c r="DE26" i="13" s="1"/>
  <c r="DF26" i="13" s="1"/>
  <c r="DG26" i="13" s="1"/>
  <c r="DH26" i="13" s="1"/>
  <c r="DI26" i="13" s="1"/>
  <c r="DJ26" i="13" s="1"/>
  <c r="DK26" i="13" s="1"/>
  <c r="DL26" i="13" s="1"/>
  <c r="DM26" i="13" s="1"/>
  <c r="DN26" i="13" s="1"/>
  <c r="DO26" i="13" s="1"/>
  <c r="DP26" i="13" s="1"/>
  <c r="AG28" i="13"/>
  <c r="AH28" i="13" s="1"/>
  <c r="AI28" i="13" s="1"/>
  <c r="N33" i="13"/>
  <c r="O33" i="13" s="1"/>
  <c r="P33" i="13" s="1"/>
  <c r="Q33" i="13" s="1"/>
  <c r="R33" i="13" s="1"/>
  <c r="S33" i="13" s="1"/>
  <c r="T33" i="13" s="1"/>
  <c r="F36" i="13"/>
  <c r="G36" i="13" s="1"/>
  <c r="H36" i="13" s="1"/>
  <c r="I36" i="13" s="1"/>
  <c r="J36" i="13" s="1"/>
  <c r="K36" i="13" s="1"/>
  <c r="AB37" i="13"/>
  <c r="AC37" i="13" s="1"/>
  <c r="AD37" i="13" s="1"/>
  <c r="AE37" i="13" s="1"/>
  <c r="AF37" i="13" s="1"/>
  <c r="AG37" i="13" s="1"/>
  <c r="AH37" i="13" s="1"/>
  <c r="AI37" i="13" s="1"/>
  <c r="AJ37" i="13" s="1"/>
  <c r="AK37" i="13" s="1"/>
  <c r="AL37" i="13" s="1"/>
  <c r="AM37" i="13" s="1"/>
  <c r="AN37" i="13" s="1"/>
  <c r="D7" i="13"/>
  <c r="D23" i="13"/>
  <c r="E23" i="13" s="1"/>
  <c r="F23" i="13" s="1"/>
  <c r="G23" i="13" s="1"/>
  <c r="H23" i="13" s="1"/>
  <c r="I23" i="13" s="1"/>
  <c r="AY6" i="13"/>
  <c r="AZ6" i="13" s="1"/>
  <c r="BR12" i="13"/>
  <c r="BS12" i="13" s="1"/>
  <c r="BT12" i="13" s="1"/>
  <c r="X17" i="13"/>
  <c r="Y17" i="13" s="1"/>
  <c r="Z17" i="13" s="1"/>
  <c r="AA17" i="13" s="1"/>
  <c r="AB17" i="13" s="1"/>
  <c r="AO19" i="13"/>
  <c r="AP19" i="13" s="1"/>
  <c r="AQ19" i="13" s="1"/>
  <c r="I26" i="13"/>
  <c r="J26" i="13" s="1"/>
  <c r="K26" i="13" s="1"/>
  <c r="CV32" i="13"/>
  <c r="CW32" i="13" s="1"/>
  <c r="CX32" i="13" s="1"/>
  <c r="D8" i="13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BY4" i="13"/>
  <c r="BZ4" i="13" s="1"/>
  <c r="AE5" i="13"/>
  <c r="AF5" i="13" s="1"/>
  <c r="AG5" i="13" s="1"/>
  <c r="AH5" i="13" s="1"/>
  <c r="AI5" i="13" s="1"/>
  <c r="AJ5" i="13" s="1"/>
  <c r="AK5" i="13" s="1"/>
  <c r="AL5" i="13" s="1"/>
  <c r="AM5" i="13" s="1"/>
  <c r="AN5" i="13" s="1"/>
  <c r="Z6" i="13"/>
  <c r="AA6" i="13" s="1"/>
  <c r="AB6" i="13" s="1"/>
  <c r="AC6" i="13" s="1"/>
  <c r="DC6" i="13"/>
  <c r="DD6" i="13" s="1"/>
  <c r="DE6" i="13" s="1"/>
  <c r="DF6" i="13" s="1"/>
  <c r="X11" i="13"/>
  <c r="Y11" i="13" s="1"/>
  <c r="Z11" i="13" s="1"/>
  <c r="BR11" i="13"/>
  <c r="BS11" i="13" s="1"/>
  <c r="AR12" i="13"/>
  <c r="AS12" i="13" s="1"/>
  <c r="AT12" i="13" s="1"/>
  <c r="BU12" i="13"/>
  <c r="BV12" i="13" s="1"/>
  <c r="BW12" i="13" s="1"/>
  <c r="AV13" i="13"/>
  <c r="AW13" i="13" s="1"/>
  <c r="AX13" i="13" s="1"/>
  <c r="BJ15" i="13"/>
  <c r="BK15" i="13" s="1"/>
  <c r="CY18" i="13"/>
  <c r="CZ18" i="13" s="1"/>
  <c r="DA18" i="13" s="1"/>
  <c r="DB18" i="13" s="1"/>
  <c r="DC18" i="13" s="1"/>
  <c r="DD18" i="13" s="1"/>
  <c r="DE18" i="13" s="1"/>
  <c r="DF18" i="13" s="1"/>
  <c r="DG18" i="13" s="1"/>
  <c r="DH18" i="13" s="1"/>
  <c r="DI18" i="13" s="1"/>
  <c r="DJ18" i="13" s="1"/>
  <c r="AR19" i="13"/>
  <c r="AS19" i="13" s="1"/>
  <c r="AT19" i="13" s="1"/>
  <c r="BR19" i="13"/>
  <c r="BS19" i="13" s="1"/>
  <c r="BT19" i="13" s="1"/>
  <c r="BL22" i="13"/>
  <c r="BM22" i="13" s="1"/>
  <c r="BN22" i="13" s="1"/>
  <c r="BO22" i="13" s="1"/>
  <c r="CY22" i="13"/>
  <c r="CZ22" i="13" s="1"/>
  <c r="DA22" i="13" s="1"/>
  <c r="DB22" i="13" s="1"/>
  <c r="DC22" i="13" s="1"/>
  <c r="DD22" i="13" s="1"/>
  <c r="DE22" i="13" s="1"/>
  <c r="DF22" i="13" s="1"/>
  <c r="W25" i="13"/>
  <c r="X25" i="13" s="1"/>
  <c r="Y25" i="13" s="1"/>
  <c r="AU25" i="13"/>
  <c r="AV25" i="13" s="1"/>
  <c r="AW25" i="13" s="1"/>
  <c r="AX25" i="13" s="1"/>
  <c r="AG26" i="13"/>
  <c r="AH26" i="13" s="1"/>
  <c r="AI26" i="13" s="1"/>
  <c r="CC26" i="13"/>
  <c r="CD26" i="13" s="1"/>
  <c r="CE26" i="13" s="1"/>
  <c r="CF26" i="13" s="1"/>
  <c r="CG26" i="13" s="1"/>
  <c r="CH26" i="13" s="1"/>
  <c r="AJ28" i="13"/>
  <c r="AK28" i="13" s="1"/>
  <c r="AL28" i="13" s="1"/>
  <c r="BX30" i="13"/>
  <c r="BY30" i="13" s="1"/>
  <c r="BZ30" i="13" s="1"/>
  <c r="CA30" i="13" s="1"/>
  <c r="CB30" i="13" s="1"/>
  <c r="CC30" i="13" s="1"/>
  <c r="CD30" i="13" s="1"/>
  <c r="CE30" i="13" s="1"/>
  <c r="CF30" i="13" s="1"/>
  <c r="CG30" i="13" s="1"/>
  <c r="CH30" i="13" s="1"/>
  <c r="CI30" i="13" s="1"/>
  <c r="CJ30" i="13" s="1"/>
  <c r="CK30" i="13" s="1"/>
  <c r="CL30" i="13" s="1"/>
  <c r="CM30" i="13" s="1"/>
  <c r="CN30" i="13" s="1"/>
  <c r="CO30" i="13" s="1"/>
  <c r="CP30" i="13" s="1"/>
  <c r="CQ30" i="13" s="1"/>
  <c r="CR30" i="13" s="1"/>
  <c r="CS30" i="13" s="1"/>
  <c r="CT30" i="13" s="1"/>
  <c r="CU30" i="13" s="1"/>
  <c r="CV30" i="13" s="1"/>
  <c r="CW30" i="13" s="1"/>
  <c r="CX30" i="13" s="1"/>
  <c r="CY30" i="13" s="1"/>
  <c r="CZ30" i="13" s="1"/>
  <c r="DA30" i="13" s="1"/>
  <c r="DB30" i="13" s="1"/>
  <c r="DC30" i="13" s="1"/>
  <c r="DD30" i="13" s="1"/>
  <c r="DE30" i="13" s="1"/>
  <c r="DF30" i="13" s="1"/>
  <c r="DG30" i="13" s="1"/>
  <c r="DH30" i="13" s="1"/>
  <c r="DI30" i="13" s="1"/>
  <c r="DJ30" i="13" s="1"/>
  <c r="DK30" i="13" s="1"/>
  <c r="DL30" i="13" s="1"/>
  <c r="DM30" i="13" s="1"/>
  <c r="DN30" i="13" s="1"/>
  <c r="DO30" i="13" s="1"/>
  <c r="DP30" i="13" s="1"/>
  <c r="AN31" i="13"/>
  <c r="AO31" i="13" s="1"/>
  <c r="AP31" i="13" s="1"/>
  <c r="AQ31" i="13" s="1"/>
  <c r="AR31" i="13" s="1"/>
  <c r="AS31" i="13" s="1"/>
  <c r="AT31" i="13" s="1"/>
  <c r="AU31" i="13" s="1"/>
  <c r="AV31" i="13" s="1"/>
  <c r="AW31" i="13" s="1"/>
  <c r="AX31" i="13" s="1"/>
  <c r="AY31" i="13" s="1"/>
  <c r="AP32" i="13"/>
  <c r="AQ32" i="13" s="1"/>
  <c r="BP32" i="13"/>
  <c r="BQ32" i="13" s="1"/>
  <c r="BR32" i="13" s="1"/>
  <c r="CY32" i="13"/>
  <c r="CZ32" i="13" s="1"/>
  <c r="DA32" i="13" s="1"/>
  <c r="U33" i="13"/>
  <c r="V33" i="13" s="1"/>
  <c r="W33" i="13" s="1"/>
  <c r="X33" i="13" s="1"/>
  <c r="Y33" i="13" s="1"/>
  <c r="Z33" i="13" s="1"/>
  <c r="AA33" i="13" s="1"/>
  <c r="AB33" i="13" s="1"/>
  <c r="AC33" i="13" s="1"/>
  <c r="AD33" i="13" s="1"/>
  <c r="AE33" i="13" s="1"/>
  <c r="AF33" i="13" s="1"/>
  <c r="AG33" i="13" s="1"/>
  <c r="AH33" i="13" s="1"/>
  <c r="AI33" i="13" s="1"/>
  <c r="AJ33" i="13" s="1"/>
  <c r="AK33" i="13" s="1"/>
  <c r="AL33" i="13" s="1"/>
  <c r="AM33" i="13" s="1"/>
  <c r="AN33" i="13" s="1"/>
  <c r="AO33" i="13" s="1"/>
  <c r="AP33" i="13" s="1"/>
  <c r="AQ33" i="13" s="1"/>
  <c r="AR33" i="13" s="1"/>
  <c r="AS33" i="13" s="1"/>
  <c r="AT33" i="13" s="1"/>
  <c r="AU33" i="13" s="1"/>
  <c r="AV33" i="13" s="1"/>
  <c r="AW33" i="13" s="1"/>
  <c r="DG33" i="13"/>
  <c r="DH33" i="13" s="1"/>
  <c r="DI33" i="13" s="1"/>
  <c r="AZ36" i="13"/>
  <c r="BA36" i="13" s="1"/>
  <c r="BB36" i="13" s="1"/>
  <c r="D9" i="13"/>
  <c r="E9" i="13" s="1"/>
  <c r="F9" i="13" s="1"/>
  <c r="G9" i="13" s="1"/>
  <c r="H9" i="13" s="1"/>
  <c r="I9" i="13" s="1"/>
  <c r="J9" i="13" s="1"/>
  <c r="K9" i="13" s="1"/>
  <c r="L9" i="13" s="1"/>
  <c r="M9" i="13" s="1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AK9" i="13" s="1"/>
  <c r="AL9" i="13" s="1"/>
  <c r="AM9" i="13" s="1"/>
  <c r="AN9" i="13" s="1"/>
  <c r="AO9" i="13" s="1"/>
  <c r="AP9" i="13" s="1"/>
  <c r="AQ9" i="13" s="1"/>
  <c r="AR9" i="13" s="1"/>
  <c r="AS9" i="13" s="1"/>
  <c r="AT9" i="13" s="1"/>
  <c r="AU9" i="13" s="1"/>
  <c r="AV9" i="13" s="1"/>
  <c r="AW9" i="13" s="1"/>
  <c r="AX9" i="13" s="1"/>
  <c r="AY9" i="13" s="1"/>
  <c r="AZ9" i="13" s="1"/>
  <c r="BA9" i="13" s="1"/>
  <c r="D25" i="13"/>
  <c r="D64" i="13" s="1"/>
  <c r="D55" i="13"/>
  <c r="D56" i="13"/>
  <c r="D65" i="13"/>
  <c r="D71" i="13"/>
  <c r="D73" i="13"/>
  <c r="D69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3" i="12"/>
  <c r="C73" i="14" l="1"/>
  <c r="D73" i="14"/>
  <c r="CU33" i="14"/>
  <c r="CT71" i="14"/>
  <c r="D6" i="14"/>
  <c r="E6" i="14" s="1"/>
  <c r="AO18" i="14"/>
  <c r="AO56" i="14" s="1"/>
  <c r="AN56" i="14"/>
  <c r="C57" i="14"/>
  <c r="E17" i="14"/>
  <c r="D55" i="14"/>
  <c r="D30" i="14"/>
  <c r="C68" i="14"/>
  <c r="D18" i="14"/>
  <c r="C56" i="14"/>
  <c r="BD36" i="14"/>
  <c r="BC74" i="14"/>
  <c r="DI48" i="14"/>
  <c r="CI63" i="14"/>
  <c r="BB31" i="14"/>
  <c r="BA69" i="14"/>
  <c r="C58" i="14"/>
  <c r="AK31" i="14"/>
  <c r="AJ69" i="14"/>
  <c r="D8" i="14"/>
  <c r="F63" i="14"/>
  <c r="BN3" i="14"/>
  <c r="BN41" i="14" s="1"/>
  <c r="BM41" i="14"/>
  <c r="C55" i="14"/>
  <c r="D23" i="14"/>
  <c r="C61" i="14"/>
  <c r="CF32" i="14"/>
  <c r="CE70" i="14"/>
  <c r="CJ18" i="14"/>
  <c r="CJ56" i="14" s="1"/>
  <c r="CI56" i="14"/>
  <c r="AC65" i="14"/>
  <c r="CK31" i="14"/>
  <c r="CJ69" i="14"/>
  <c r="O25" i="14"/>
  <c r="N63" i="14"/>
  <c r="D26" i="14"/>
  <c r="E26" i="14" s="1"/>
  <c r="C64" i="14"/>
  <c r="D2" i="14"/>
  <c r="DB31" i="14"/>
  <c r="DB69" i="14" s="1"/>
  <c r="DA69" i="14"/>
  <c r="BI18" i="14"/>
  <c r="BI56" i="14" s="1"/>
  <c r="BH56" i="14"/>
  <c r="U2" i="14"/>
  <c r="AR27" i="14"/>
  <c r="AQ65" i="14"/>
  <c r="AT31" i="14"/>
  <c r="AS69" i="14"/>
  <c r="AD29" i="14"/>
  <c r="AC67" i="14"/>
  <c r="CM32" i="14"/>
  <c r="CN32" i="14" s="1"/>
  <c r="D29" i="14"/>
  <c r="C67" i="14"/>
  <c r="D32" i="14"/>
  <c r="BF35" i="14"/>
  <c r="BE73" i="14"/>
  <c r="AU21" i="14"/>
  <c r="AU59" i="14" s="1"/>
  <c r="AT59" i="14"/>
  <c r="BQ32" i="14"/>
  <c r="BP70" i="14"/>
  <c r="E7" i="13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D46" i="13"/>
  <c r="CX59" i="14"/>
  <c r="AT73" i="14"/>
  <c r="D10" i="14"/>
  <c r="D48" i="14" s="1"/>
  <c r="C48" i="14"/>
  <c r="D36" i="14"/>
  <c r="CA48" i="14"/>
  <c r="AI30" i="14"/>
  <c r="D5" i="14"/>
  <c r="AU27" i="14"/>
  <c r="AU65" i="14" s="1"/>
  <c r="C59" i="14"/>
  <c r="D21" i="14"/>
  <c r="L35" i="14"/>
  <c r="K73" i="14"/>
  <c r="D9" i="14"/>
  <c r="C63" i="14"/>
  <c r="D50" i="13"/>
  <c r="E11" i="13"/>
  <c r="F11" i="13" s="1"/>
  <c r="CU14" i="14"/>
  <c r="CT52" i="14"/>
  <c r="AC63" i="14"/>
  <c r="DD31" i="14"/>
  <c r="DD69" i="14" s="1"/>
  <c r="DC69" i="14"/>
  <c r="BE31" i="14"/>
  <c r="E12" i="13"/>
  <c r="F12" i="13" s="1"/>
  <c r="G12" i="13" s="1"/>
  <c r="H12" i="13" s="1"/>
  <c r="I12" i="13" s="1"/>
  <c r="C51" i="14"/>
  <c r="BW29" i="14"/>
  <c r="U59" i="14"/>
  <c r="D7" i="14"/>
  <c r="AI74" i="14"/>
  <c r="BB73" i="14"/>
  <c r="CQ69" i="14"/>
  <c r="AG74" i="14"/>
  <c r="BH65" i="14"/>
  <c r="BR65" i="14"/>
  <c r="W70" i="14"/>
  <c r="BJ65" i="14"/>
  <c r="Y69" i="14"/>
  <c r="CN69" i="14"/>
  <c r="D31" i="14"/>
  <c r="BW31" i="14"/>
  <c r="BW69" i="14" s="1"/>
  <c r="AF74" i="14"/>
  <c r="U63" i="14"/>
  <c r="BS69" i="14"/>
  <c r="CO56" i="14"/>
  <c r="AE74" i="14"/>
  <c r="BT69" i="14"/>
  <c r="AH74" i="14"/>
  <c r="Y65" i="14"/>
  <c r="X70" i="14"/>
  <c r="AN73" i="14"/>
  <c r="D27" i="14"/>
  <c r="D33" i="14"/>
  <c r="BJ52" i="14"/>
  <c r="AB50" i="14"/>
  <c r="AY62" i="14"/>
  <c r="BA62" i="14"/>
  <c r="CQ63" i="14"/>
  <c r="CO41" i="14"/>
  <c r="AI48" i="14"/>
  <c r="AJ63" i="14"/>
  <c r="L48" i="14"/>
  <c r="AQ30" i="14"/>
  <c r="BB50" i="14"/>
  <c r="AN68" i="14"/>
  <c r="S65" i="14"/>
  <c r="BS43" i="14"/>
  <c r="BX56" i="14"/>
  <c r="K53" i="14"/>
  <c r="AJ59" i="14"/>
  <c r="BJ73" i="14"/>
  <c r="BG49" i="14"/>
  <c r="CN56" i="14"/>
  <c r="X62" i="14"/>
  <c r="AO68" i="14"/>
  <c r="AG48" i="14"/>
  <c r="CI49" i="14"/>
  <c r="AR48" i="14"/>
  <c r="AE63" i="14"/>
  <c r="CN63" i="14"/>
  <c r="DB48" i="14"/>
  <c r="BD43" i="14"/>
  <c r="W50" i="14"/>
  <c r="Z62" i="14"/>
  <c r="CN48" i="14"/>
  <c r="W59" i="14"/>
  <c r="Y49" i="14"/>
  <c r="BZ48" i="14"/>
  <c r="BA49" i="14"/>
  <c r="AO13" i="14"/>
  <c r="AN51" i="14"/>
  <c r="BA13" i="14"/>
  <c r="AZ51" i="14"/>
  <c r="P11" i="14"/>
  <c r="O49" i="14"/>
  <c r="L25" i="14"/>
  <c r="K63" i="14"/>
  <c r="CW15" i="14"/>
  <c r="CV53" i="14"/>
  <c r="DI8" i="14"/>
  <c r="DH46" i="14"/>
  <c r="E4" i="14"/>
  <c r="D42" i="14"/>
  <c r="AI56" i="14"/>
  <c r="AJ56" i="14"/>
  <c r="DH3" i="14"/>
  <c r="DG41" i="14"/>
  <c r="BL27" i="14"/>
  <c r="BK65" i="14"/>
  <c r="CG3" i="14"/>
  <c r="CF41" i="14"/>
  <c r="P10" i="14"/>
  <c r="O48" i="14"/>
  <c r="CP35" i="14"/>
  <c r="CO73" i="14"/>
  <c r="E24" i="14"/>
  <c r="D62" i="14"/>
  <c r="AG27" i="14"/>
  <c r="AF65" i="14"/>
  <c r="BP31" i="14"/>
  <c r="BO69" i="14"/>
  <c r="AA21" i="14"/>
  <c r="Z59" i="14"/>
  <c r="CV10" i="14"/>
  <c r="CU48" i="14"/>
  <c r="BC21" i="14"/>
  <c r="BB59" i="14"/>
  <c r="CR10" i="14"/>
  <c r="CQ48" i="14"/>
  <c r="AO10" i="14"/>
  <c r="AN48" i="14"/>
  <c r="CV18" i="14"/>
  <c r="CU56" i="14"/>
  <c r="BO11" i="14"/>
  <c r="BN49" i="14"/>
  <c r="AG12" i="14"/>
  <c r="AF50" i="14"/>
  <c r="AY12" i="14"/>
  <c r="AX50" i="14"/>
  <c r="BL31" i="14"/>
  <c r="BK69" i="14"/>
  <c r="AD12" i="14"/>
  <c r="AC50" i="14"/>
  <c r="AU18" i="14"/>
  <c r="AT56" i="14"/>
  <c r="CX8" i="14"/>
  <c r="CW46" i="14"/>
  <c r="AB24" i="14"/>
  <c r="AA62" i="14"/>
  <c r="BG14" i="14"/>
  <c r="BF52" i="14"/>
  <c r="AG18" i="14"/>
  <c r="AF56" i="14"/>
  <c r="CM16" i="14"/>
  <c r="CL54" i="14"/>
  <c r="DC3" i="14"/>
  <c r="DB41" i="14"/>
  <c r="CR8" i="14"/>
  <c r="CQ46" i="14"/>
  <c r="AI16" i="14"/>
  <c r="AH54" i="14"/>
  <c r="AZ29" i="14"/>
  <c r="AY67" i="14"/>
  <c r="DB18" i="14"/>
  <c r="DA56" i="14"/>
  <c r="BJ11" i="14"/>
  <c r="BI49" i="14"/>
  <c r="CY18" i="14"/>
  <c r="CX56" i="14"/>
  <c r="AZ10" i="14"/>
  <c r="AY48" i="14"/>
  <c r="CQ56" i="14"/>
  <c r="AA11" i="14"/>
  <c r="Z49" i="14"/>
  <c r="CK25" i="14"/>
  <c r="CJ63" i="14"/>
  <c r="BF5" i="14"/>
  <c r="BE43" i="14"/>
  <c r="DG21" i="14"/>
  <c r="DF59" i="14"/>
  <c r="BD14" i="14"/>
  <c r="BC52" i="14"/>
  <c r="CD3" i="14"/>
  <c r="CC41" i="14"/>
  <c r="BM33" i="14"/>
  <c r="BL71" i="14"/>
  <c r="BC11" i="14"/>
  <c r="BB49" i="14"/>
  <c r="AR11" i="14"/>
  <c r="AQ49" i="14"/>
  <c r="BW10" i="14"/>
  <c r="BV48" i="14"/>
  <c r="E12" i="14"/>
  <c r="D50" i="14"/>
  <c r="AM33" i="14"/>
  <c r="AL71" i="14"/>
  <c r="DJ11" i="14"/>
  <c r="DI49" i="14"/>
  <c r="AE14" i="14"/>
  <c r="AD52" i="14"/>
  <c r="DA25" i="14"/>
  <c r="CZ63" i="14"/>
  <c r="W15" i="14"/>
  <c r="V53" i="14"/>
  <c r="CC11" i="14"/>
  <c r="CB49" i="14"/>
  <c r="BL18" i="14"/>
  <c r="BK56" i="14"/>
  <c r="AN29" i="14"/>
  <c r="AM67" i="14"/>
  <c r="AW10" i="14"/>
  <c r="AV48" i="14"/>
  <c r="V31" i="14"/>
  <c r="U69" i="14"/>
  <c r="CS18" i="14"/>
  <c r="CR56" i="14"/>
  <c r="T34" i="14"/>
  <c r="S72" i="14"/>
  <c r="DI14" i="14"/>
  <c r="DH52" i="14"/>
  <c r="V20" i="14"/>
  <c r="U58" i="14"/>
  <c r="AZ30" i="14"/>
  <c r="AY68" i="14"/>
  <c r="CP12" i="14"/>
  <c r="CO50" i="14"/>
  <c r="AR5" i="14"/>
  <c r="AQ43" i="14"/>
  <c r="DG10" i="14"/>
  <c r="DF48" i="14"/>
  <c r="AU11" i="14"/>
  <c r="AT49" i="14"/>
  <c r="E3" i="14"/>
  <c r="D41" i="14"/>
  <c r="AR25" i="14"/>
  <c r="AQ63" i="14"/>
  <c r="AO25" i="14"/>
  <c r="AN63" i="14"/>
  <c r="BG3" i="14"/>
  <c r="BF41" i="14"/>
  <c r="AD21" i="14"/>
  <c r="AC59" i="14"/>
  <c r="V11" i="14"/>
  <c r="U49" i="14"/>
  <c r="AX27" i="14"/>
  <c r="AW65" i="14"/>
  <c r="S18" i="14"/>
  <c r="R56" i="14"/>
  <c r="E18" i="14"/>
  <c r="D56" i="14"/>
  <c r="G48" i="14"/>
  <c r="E21" i="14"/>
  <c r="D59" i="14"/>
  <c r="BJ56" i="14"/>
  <c r="AH15" i="14"/>
  <c r="AG53" i="14"/>
  <c r="S11" i="14"/>
  <c r="R49" i="14"/>
  <c r="AR6" i="14"/>
  <c r="AQ44" i="14"/>
  <c r="AA32" i="14"/>
  <c r="Z70" i="14"/>
  <c r="E20" i="14"/>
  <c r="D58" i="14"/>
  <c r="M11" i="14"/>
  <c r="L49" i="14"/>
  <c r="Q6" i="14"/>
  <c r="P44" i="14"/>
  <c r="U27" i="14"/>
  <c r="T65" i="14"/>
  <c r="CW16" i="14"/>
  <c r="CV54" i="14"/>
  <c r="AD10" i="14"/>
  <c r="AC48" i="14"/>
  <c r="CW3" i="14"/>
  <c r="CV41" i="14"/>
  <c r="BD33" i="14"/>
  <c r="BC71" i="14"/>
  <c r="AR36" i="14"/>
  <c r="AQ74" i="14"/>
  <c r="I25" i="14"/>
  <c r="H63" i="14"/>
  <c r="V48" i="14"/>
  <c r="AL5" i="14"/>
  <c r="AK43" i="14"/>
  <c r="BD12" i="14"/>
  <c r="BC50" i="14"/>
  <c r="U14" i="14"/>
  <c r="T52" i="14"/>
  <c r="AG31" i="14"/>
  <c r="AF69" i="14"/>
  <c r="V18" i="14"/>
  <c r="U56" i="14"/>
  <c r="I10" i="14"/>
  <c r="H48" i="14"/>
  <c r="R29" i="14"/>
  <c r="Q67" i="14"/>
  <c r="BF18" i="14"/>
  <c r="BE56" i="14"/>
  <c r="BA56" i="14"/>
  <c r="BI31" i="14"/>
  <c r="BH69" i="14"/>
  <c r="CC48" i="14"/>
  <c r="CC27" i="14"/>
  <c r="CB65" i="14"/>
  <c r="X16" i="14"/>
  <c r="W54" i="14"/>
  <c r="AR21" i="14"/>
  <c r="AQ59" i="14"/>
  <c r="S12" i="14"/>
  <c r="R50" i="14"/>
  <c r="S4" i="14"/>
  <c r="R42" i="14"/>
  <c r="S10" i="14"/>
  <c r="R48" i="14"/>
  <c r="X10" i="14"/>
  <c r="W48" i="14"/>
  <c r="T28" i="14"/>
  <c r="S66" i="14"/>
  <c r="S24" i="14"/>
  <c r="R62" i="14"/>
  <c r="AR24" i="14"/>
  <c r="AQ62" i="14"/>
  <c r="CT25" i="14"/>
  <c r="CS63" i="14"/>
  <c r="BB8" i="14"/>
  <c r="BA46" i="14"/>
  <c r="BE16" i="14"/>
  <c r="BD54" i="14"/>
  <c r="E8" i="14"/>
  <c r="D46" i="14"/>
  <c r="AG25" i="14"/>
  <c r="AF63" i="14"/>
  <c r="AZ16" i="14"/>
  <c r="AY54" i="14"/>
  <c r="AT10" i="14"/>
  <c r="AS48" i="14"/>
  <c r="BC18" i="14"/>
  <c r="BB56" i="14"/>
  <c r="CC18" i="14"/>
  <c r="CB56" i="14"/>
  <c r="DF33" i="14"/>
  <c r="DE71" i="14"/>
  <c r="CE10" i="14"/>
  <c r="CD48" i="14"/>
  <c r="BB4" i="14"/>
  <c r="BA42" i="14"/>
  <c r="AX31" i="14"/>
  <c r="AW69" i="14"/>
  <c r="CF18" i="14"/>
  <c r="CE56" i="14"/>
  <c r="BP25" i="14"/>
  <c r="BO63" i="14"/>
  <c r="E16" i="14"/>
  <c r="D54" i="14"/>
  <c r="DN8" i="14"/>
  <c r="DN46" i="14" s="1"/>
  <c r="DM46" i="14"/>
  <c r="DD8" i="14"/>
  <c r="DC46" i="14"/>
  <c r="CX20" i="14"/>
  <c r="CW58" i="14"/>
  <c r="I32" i="14"/>
  <c r="H70" i="14"/>
  <c r="AR35" i="14"/>
  <c r="AQ73" i="14"/>
  <c r="T30" i="14"/>
  <c r="S68" i="14"/>
  <c r="CZ3" i="14"/>
  <c r="CY41" i="14"/>
  <c r="CA21" i="14"/>
  <c r="BZ59" i="14"/>
  <c r="CK11" i="14"/>
  <c r="CJ49" i="14"/>
  <c r="BV59" i="14"/>
  <c r="BT29" i="14"/>
  <c r="BS67" i="14"/>
  <c r="CY10" i="14"/>
  <c r="CX48" i="14"/>
  <c r="AG7" i="14"/>
  <c r="AF45" i="14"/>
  <c r="DK17" i="14"/>
  <c r="DJ55" i="14"/>
  <c r="S31" i="14"/>
  <c r="R69" i="14"/>
  <c r="AY32" i="14"/>
  <c r="AX70" i="14"/>
  <c r="J11" i="14"/>
  <c r="I49" i="14"/>
  <c r="AX18" i="14"/>
  <c r="AW56" i="14"/>
  <c r="BO14" i="14"/>
  <c r="BN52" i="14"/>
  <c r="AP56" i="14"/>
  <c r="AJ44" i="14"/>
  <c r="BZ31" i="14"/>
  <c r="BY69" i="14"/>
  <c r="E19" i="14"/>
  <c r="D57" i="14"/>
  <c r="AX11" i="14"/>
  <c r="AW49" i="14"/>
  <c r="BS3" i="14"/>
  <c r="BR41" i="14"/>
  <c r="AG6" i="14"/>
  <c r="AF44" i="14"/>
  <c r="BX21" i="14"/>
  <c r="BW59" i="14"/>
  <c r="CV14" i="14"/>
  <c r="CU52" i="14"/>
  <c r="BC48" i="14"/>
  <c r="AL25" i="14"/>
  <c r="AK63" i="14"/>
  <c r="E14" i="14"/>
  <c r="D52" i="14"/>
  <c r="BX5" i="14"/>
  <c r="BW43" i="14"/>
  <c r="BU5" i="14"/>
  <c r="BT43" i="14"/>
  <c r="E15" i="14"/>
  <c r="D53" i="14"/>
  <c r="CY17" i="14"/>
  <c r="CX55" i="14"/>
  <c r="CI4" i="14"/>
  <c r="CH42" i="14"/>
  <c r="BV16" i="14"/>
  <c r="BU54" i="14"/>
  <c r="AK10" i="14"/>
  <c r="AJ48" i="14"/>
  <c r="BK10" i="14"/>
  <c r="BJ48" i="14"/>
  <c r="CC25" i="14"/>
  <c r="CB63" i="14"/>
  <c r="BY41" i="14"/>
  <c r="AR30" i="14"/>
  <c r="AQ68" i="14"/>
  <c r="AR18" i="14"/>
  <c r="AQ56" i="14"/>
  <c r="AL6" i="14"/>
  <c r="AK44" i="14"/>
  <c r="BA43" i="14"/>
  <c r="AQ33" i="14"/>
  <c r="AP71" i="14"/>
  <c r="CK21" i="14"/>
  <c r="CJ59" i="14"/>
  <c r="BA26" i="14"/>
  <c r="AZ64" i="14"/>
  <c r="AO11" i="14"/>
  <c r="AN49" i="14"/>
  <c r="AV63" i="14"/>
  <c r="BC27" i="14"/>
  <c r="BB65" i="14"/>
  <c r="BE10" i="14"/>
  <c r="BD48" i="14"/>
  <c r="CJ13" i="14"/>
  <c r="CI51" i="14"/>
  <c r="AT16" i="14"/>
  <c r="AS54" i="14"/>
  <c r="E7" i="14"/>
  <c r="D45" i="14"/>
  <c r="AV35" i="14"/>
  <c r="AU73" i="14"/>
  <c r="CN17" i="14"/>
  <c r="CM55" i="14"/>
  <c r="AD13" i="14"/>
  <c r="AC51" i="14"/>
  <c r="CA3" i="14"/>
  <c r="BZ41" i="14"/>
  <c r="BX65" i="14"/>
  <c r="AG5" i="14"/>
  <c r="AF43" i="14"/>
  <c r="AG24" i="14"/>
  <c r="AF62" i="14"/>
  <c r="BT27" i="14"/>
  <c r="BS65" i="14"/>
  <c r="BZ18" i="14"/>
  <c r="BY56" i="14"/>
  <c r="E11" i="14"/>
  <c r="D49" i="14"/>
  <c r="AS15" i="14"/>
  <c r="AR53" i="14"/>
  <c r="AO5" i="14"/>
  <c r="AN43" i="14"/>
  <c r="CS4" i="14"/>
  <c r="CR42" i="14"/>
  <c r="U33" i="14"/>
  <c r="T71" i="14"/>
  <c r="AG21" i="14"/>
  <c r="AF59" i="14"/>
  <c r="AJ49" i="14"/>
  <c r="N48" i="14"/>
  <c r="CM24" i="14"/>
  <c r="CL62" i="14"/>
  <c r="AV12" i="14"/>
  <c r="AU50" i="14"/>
  <c r="AD5" i="14"/>
  <c r="AC43" i="14"/>
  <c r="BD24" i="14"/>
  <c r="BC62" i="14"/>
  <c r="Y5" i="14"/>
  <c r="X43" i="14"/>
  <c r="J22" i="14"/>
  <c r="I60" i="14"/>
  <c r="BO13" i="14"/>
  <c r="BN51" i="14"/>
  <c r="AN16" i="14"/>
  <c r="AM54" i="14"/>
  <c r="Y63" i="14"/>
  <c r="E48" i="14"/>
  <c r="AJ27" i="14"/>
  <c r="AI65" i="14"/>
  <c r="E28" i="14"/>
  <c r="D66" i="14"/>
  <c r="BU9" i="14"/>
  <c r="BT47" i="14"/>
  <c r="DG5" i="14"/>
  <c r="DF43" i="14"/>
  <c r="S25" i="14"/>
  <c r="R63" i="14"/>
  <c r="BZ27" i="14"/>
  <c r="BY65" i="14"/>
  <c r="S16" i="14"/>
  <c r="R54" i="14"/>
  <c r="AO6" i="14"/>
  <c r="AN44" i="14"/>
  <c r="CN59" i="14"/>
  <c r="E13" i="14"/>
  <c r="D51" i="14"/>
  <c r="AU5" i="14"/>
  <c r="AT43" i="14"/>
  <c r="BU18" i="14"/>
  <c r="BT56" i="14"/>
  <c r="BR48" i="14"/>
  <c r="AO21" i="14"/>
  <c r="AN59" i="14"/>
  <c r="CR17" i="14"/>
  <c r="CQ55" i="14"/>
  <c r="BR18" i="14"/>
  <c r="BQ56" i="14"/>
  <c r="DD10" i="14"/>
  <c r="DC48" i="14"/>
  <c r="DE56" i="14"/>
  <c r="AL11" i="14"/>
  <c r="AK49" i="14"/>
  <c r="CX25" i="14"/>
  <c r="CW63" i="14"/>
  <c r="BQ16" i="14"/>
  <c r="BP54" i="14"/>
  <c r="AR12" i="14"/>
  <c r="AQ50" i="14"/>
  <c r="CH10" i="14"/>
  <c r="CG48" i="14"/>
  <c r="BL35" i="14"/>
  <c r="BK73" i="14"/>
  <c r="DM14" i="14"/>
  <c r="DL52" i="14"/>
  <c r="BO5" i="14"/>
  <c r="BN43" i="14"/>
  <c r="AA25" i="14"/>
  <c r="Z63" i="14"/>
  <c r="AX44" i="14"/>
  <c r="AL21" i="14"/>
  <c r="AK59" i="14"/>
  <c r="AC16" i="14"/>
  <c r="AB54" i="14"/>
  <c r="CP21" i="14"/>
  <c r="CO59" i="14"/>
  <c r="BT10" i="14"/>
  <c r="BS48" i="14"/>
  <c r="CK12" i="14"/>
  <c r="CJ50" i="14"/>
  <c r="DK18" i="14"/>
  <c r="DJ56" i="14"/>
  <c r="CG16" i="14"/>
  <c r="CF54" i="14"/>
  <c r="Z35" i="14"/>
  <c r="Y73" i="14"/>
  <c r="DF56" i="14"/>
  <c r="DG18" i="14"/>
  <c r="CM8" i="14"/>
  <c r="CL46" i="14"/>
  <c r="X23" i="14"/>
  <c r="W61" i="14"/>
  <c r="BX11" i="14"/>
  <c r="BW49" i="14"/>
  <c r="CT3" i="14"/>
  <c r="CS41" i="14"/>
  <c r="CQ3" i="14"/>
  <c r="CP41" i="14"/>
  <c r="F35" i="14"/>
  <c r="E73" i="14"/>
  <c r="BL21" i="14"/>
  <c r="BK59" i="14"/>
  <c r="AO12" i="14"/>
  <c r="AN50" i="14"/>
  <c r="BF13" i="14"/>
  <c r="BE51" i="14"/>
  <c r="AZ6" i="14"/>
  <c r="AY44" i="14"/>
  <c r="DK21" i="14"/>
  <c r="DJ59" i="14"/>
  <c r="Y12" i="14"/>
  <c r="X50" i="14"/>
  <c r="BI5" i="14"/>
  <c r="BH43" i="14"/>
  <c r="AU6" i="14"/>
  <c r="AT44" i="14"/>
  <c r="CZ21" i="14"/>
  <c r="CY59" i="14"/>
  <c r="BL14" i="14"/>
  <c r="BK52" i="14"/>
  <c r="AX5" i="14"/>
  <c r="AW43" i="14"/>
  <c r="N32" i="14"/>
  <c r="M70" i="14"/>
  <c r="AE4" i="14"/>
  <c r="AD42" i="14"/>
  <c r="AP14" i="14"/>
  <c r="AO52" i="14"/>
  <c r="AY63" i="14"/>
  <c r="AB65" i="14"/>
  <c r="AO31" i="14"/>
  <c r="AN69" i="14"/>
  <c r="AD18" i="14"/>
  <c r="AC56" i="14"/>
  <c r="BJ3" i="14"/>
  <c r="BI41" i="14"/>
  <c r="BO18" i="14"/>
  <c r="BN56" i="14"/>
  <c r="M15" i="14"/>
  <c r="L53" i="14"/>
  <c r="BU11" i="14"/>
  <c r="BT49" i="14"/>
  <c r="E22" i="14"/>
  <c r="D60" i="14"/>
  <c r="BL13" i="14"/>
  <c r="BK51" i="14"/>
  <c r="S5" i="14"/>
  <c r="R43" i="14"/>
  <c r="AU24" i="14"/>
  <c r="AT62" i="14"/>
  <c r="V35" i="14"/>
  <c r="U73" i="14"/>
  <c r="CE14" i="14"/>
  <c r="CD52" i="14"/>
  <c r="CS31" i="14"/>
  <c r="CR69" i="14"/>
  <c r="P25" i="14"/>
  <c r="O63" i="14"/>
  <c r="BA25" i="14"/>
  <c r="AZ63" i="14"/>
  <c r="CQ16" i="14"/>
  <c r="CP54" i="14"/>
  <c r="AA10" i="14"/>
  <c r="Z48" i="14"/>
  <c r="DK10" i="14"/>
  <c r="DJ48" i="14"/>
  <c r="BO10" i="14"/>
  <c r="BN48" i="14"/>
  <c r="E30" i="14"/>
  <c r="D68" i="14"/>
  <c r="Y56" i="14"/>
  <c r="CY24" i="14"/>
  <c r="CX62" i="14"/>
  <c r="DC5" i="14"/>
  <c r="DB43" i="14"/>
  <c r="BS21" i="14"/>
  <c r="BR59" i="14"/>
  <c r="AG11" i="14"/>
  <c r="AF49" i="14"/>
  <c r="V5" i="14"/>
  <c r="U43" i="14"/>
  <c r="BP21" i="14"/>
  <c r="BO59" i="14"/>
  <c r="AD11" i="14"/>
  <c r="AC49" i="14"/>
  <c r="DG32" i="14"/>
  <c r="DF70" i="14"/>
  <c r="BR11" i="14"/>
  <c r="BQ49" i="14"/>
  <c r="AJ50" i="14"/>
  <c r="CJ41" i="14"/>
  <c r="E5" i="14"/>
  <c r="D43" i="14"/>
  <c r="CV21" i="14"/>
  <c r="CU59" i="14"/>
  <c r="R21" i="14"/>
  <c r="Q59" i="14"/>
  <c r="AN24" i="14"/>
  <c r="AM62" i="14"/>
  <c r="AX21" i="14"/>
  <c r="AW59" i="14"/>
  <c r="S13" i="14"/>
  <c r="R51" i="14"/>
  <c r="AO4" i="14"/>
  <c r="AN42" i="14"/>
  <c r="CF31" i="14"/>
  <c r="CE69" i="14"/>
  <c r="V19" i="14"/>
  <c r="U57" i="14"/>
  <c r="BV3" i="14"/>
  <c r="BU41" i="14"/>
  <c r="BO12" i="14"/>
  <c r="BN50" i="14"/>
  <c r="AJ30" i="14"/>
  <c r="AI68" i="14"/>
  <c r="DK69" i="14"/>
  <c r="CD21" i="14"/>
  <c r="CC59" i="14"/>
  <c r="CA16" i="14"/>
  <c r="BZ54" i="14"/>
  <c r="DH69" i="14"/>
  <c r="AA18" i="14"/>
  <c r="Z56" i="14"/>
  <c r="BH10" i="14"/>
  <c r="BG48" i="14"/>
  <c r="J14" i="14"/>
  <c r="I52" i="14"/>
  <c r="AE65" i="14"/>
  <c r="DL32" i="14"/>
  <c r="DK70" i="14"/>
  <c r="Y59" i="14"/>
  <c r="BA59" i="14"/>
  <c r="BO35" i="14"/>
  <c r="BN73" i="14"/>
  <c r="CP48" i="14"/>
  <c r="CY31" i="14"/>
  <c r="CX69" i="14"/>
  <c r="BI21" i="14"/>
  <c r="BH59" i="14"/>
  <c r="AL12" i="14"/>
  <c r="AK50" i="14"/>
  <c r="CL3" i="14"/>
  <c r="CK41" i="14"/>
  <c r="CK10" i="14"/>
  <c r="CJ48" i="14"/>
  <c r="BF21" i="14"/>
  <c r="BE59" i="14"/>
  <c r="E34" i="14"/>
  <c r="D72" i="14"/>
  <c r="D76" i="13"/>
  <c r="D62" i="13"/>
  <c r="E25" i="13"/>
  <c r="F25" i="13" s="1"/>
  <c r="G25" i="13" s="1"/>
  <c r="H25" i="13" s="1"/>
  <c r="I25" i="13" s="1"/>
  <c r="J25" i="13" s="1"/>
  <c r="K25" i="13" s="1"/>
  <c r="L25" i="13" s="1"/>
  <c r="M25" i="13" s="1"/>
  <c r="N25" i="13" s="1"/>
  <c r="O25" i="13" s="1"/>
  <c r="P25" i="13" s="1"/>
  <c r="Q25" i="13" s="1"/>
  <c r="R25" i="13" s="1"/>
  <c r="E33" i="13"/>
  <c r="F33" i="13" s="1"/>
  <c r="G33" i="13" s="1"/>
  <c r="H33" i="13" s="1"/>
  <c r="D48" i="13"/>
  <c r="E22" i="13"/>
  <c r="F22" i="13" s="1"/>
  <c r="G22" i="13" s="1"/>
  <c r="H22" i="13" s="1"/>
  <c r="I22" i="13" s="1"/>
  <c r="J22" i="13" s="1"/>
  <c r="K22" i="13" s="1"/>
  <c r="L22" i="13" s="1"/>
  <c r="M22" i="13" s="1"/>
  <c r="N22" i="13" s="1"/>
  <c r="O22" i="13" s="1"/>
  <c r="P22" i="13" s="1"/>
  <c r="Q22" i="13" s="1"/>
  <c r="E51" i="13"/>
  <c r="E90" i="13" s="1"/>
  <c r="E55" i="13"/>
  <c r="E94" i="13" s="1"/>
  <c r="D75" i="13"/>
  <c r="D45" i="13"/>
  <c r="E73" i="13"/>
  <c r="E112" i="13" s="1"/>
  <c r="D68" i="13"/>
  <c r="D63" i="13"/>
  <c r="D52" i="13"/>
  <c r="D43" i="13"/>
  <c r="E56" i="13"/>
  <c r="E95" i="13" s="1"/>
  <c r="D49" i="13"/>
  <c r="D70" i="13"/>
  <c r="D54" i="13"/>
  <c r="D74" i="13"/>
  <c r="D66" i="13"/>
  <c r="D67" i="13"/>
  <c r="D47" i="13"/>
  <c r="D57" i="13"/>
  <c r="D59" i="13"/>
  <c r="D44" i="13"/>
  <c r="D53" i="13"/>
  <c r="D42" i="13"/>
  <c r="D58" i="13"/>
  <c r="D60" i="13"/>
  <c r="H29" i="5" a="1"/>
  <c r="H29" i="5" s="1"/>
  <c r="P28" i="5" a="1"/>
  <c r="P28" i="5" s="1"/>
  <c r="O28" i="5" a="1"/>
  <c r="O28" i="5" s="1"/>
  <c r="N28" i="5" a="1"/>
  <c r="N28" i="5" s="1"/>
  <c r="I28" i="5" a="1"/>
  <c r="I28" i="5" s="1"/>
  <c r="H28" i="5" a="1"/>
  <c r="H28" i="5" s="1"/>
  <c r="P27" i="5" a="1"/>
  <c r="P27" i="5" s="1"/>
  <c r="O27" i="5" a="1"/>
  <c r="O27" i="5" s="1"/>
  <c r="N27" i="5" a="1"/>
  <c r="N27" i="5" s="1"/>
  <c r="I27" i="5" a="1"/>
  <c r="I27" i="5" s="1"/>
  <c r="H27" i="5" a="1"/>
  <c r="H27" i="5" s="1"/>
  <c r="P26" i="5" a="1"/>
  <c r="P26" i="5" s="1"/>
  <c r="O26" i="5" a="1"/>
  <c r="O26" i="5" s="1"/>
  <c r="N26" i="5" a="1"/>
  <c r="N26" i="5" s="1"/>
  <c r="I26" i="5" a="1"/>
  <c r="I26" i="5" s="1"/>
  <c r="H26" i="5" a="1"/>
  <c r="H26" i="5" s="1"/>
  <c r="P25" i="5" a="1"/>
  <c r="P25" i="5" s="1"/>
  <c r="O25" i="5" a="1"/>
  <c r="O25" i="5" s="1"/>
  <c r="N25" i="5" a="1"/>
  <c r="N25" i="5" s="1"/>
  <c r="I25" i="5" a="1"/>
  <c r="I25" i="5" s="1"/>
  <c r="H25" i="5" a="1"/>
  <c r="H25" i="5" s="1"/>
  <c r="P24" i="5" a="1"/>
  <c r="P24" i="5" s="1"/>
  <c r="O24" i="5" a="1"/>
  <c r="O24" i="5" s="1"/>
  <c r="N24" i="5" a="1"/>
  <c r="N24" i="5" s="1"/>
  <c r="I24" i="5" a="1"/>
  <c r="I24" i="5" s="1"/>
  <c r="H24" i="5" a="1"/>
  <c r="H24" i="5" s="1"/>
  <c r="P23" i="5" a="1"/>
  <c r="P23" i="5" s="1"/>
  <c r="O23" i="5" a="1"/>
  <c r="O23" i="5" s="1"/>
  <c r="N23" i="5" a="1"/>
  <c r="N23" i="5" s="1"/>
  <c r="I23" i="5" a="1"/>
  <c r="I23" i="5" s="1"/>
  <c r="H23" i="5" a="1"/>
  <c r="H23" i="5" s="1"/>
  <c r="P22" i="5" a="1"/>
  <c r="P22" i="5" s="1"/>
  <c r="O22" i="5" a="1"/>
  <c r="O22" i="5" s="1"/>
  <c r="N22" i="5" a="1"/>
  <c r="N22" i="5" s="1"/>
  <c r="I22" i="5" a="1"/>
  <c r="I22" i="5" s="1"/>
  <c r="H22" i="5" a="1"/>
  <c r="H22" i="5" s="1"/>
  <c r="P21" i="5" a="1"/>
  <c r="P21" i="5" s="1"/>
  <c r="O21" i="5" a="1"/>
  <c r="O21" i="5" s="1"/>
  <c r="N21" i="5" a="1"/>
  <c r="N21" i="5" s="1"/>
  <c r="I21" i="5" a="1"/>
  <c r="I21" i="5" s="1"/>
  <c r="H21" i="5" a="1"/>
  <c r="H21" i="5" s="1"/>
  <c r="P20" i="5" a="1"/>
  <c r="P20" i="5" s="1"/>
  <c r="O20" i="5" a="1"/>
  <c r="O20" i="5" s="1"/>
  <c r="N20" i="5" a="1"/>
  <c r="N20" i="5" s="1"/>
  <c r="I20" i="5" a="1"/>
  <c r="I20" i="5" s="1"/>
  <c r="M20" i="5" s="1" a="1"/>
  <c r="M20" i="5" s="1"/>
  <c r="H20" i="5" a="1"/>
  <c r="H20" i="5" s="1"/>
  <c r="P19" i="5" a="1"/>
  <c r="P19" i="5" s="1"/>
  <c r="O19" i="5" a="1"/>
  <c r="O19" i="5" s="1"/>
  <c r="N19" i="5" a="1"/>
  <c r="N19" i="5" s="1"/>
  <c r="I19" i="5" a="1"/>
  <c r="I19" i="5" s="1"/>
  <c r="M19" i="5" s="1" a="1"/>
  <c r="M19" i="5" s="1"/>
  <c r="H19" i="5" a="1"/>
  <c r="H19" i="5" s="1"/>
  <c r="P18" i="5" a="1"/>
  <c r="P18" i="5" s="1"/>
  <c r="O18" i="5" a="1"/>
  <c r="O18" i="5" s="1"/>
  <c r="N18" i="5" a="1"/>
  <c r="N18" i="5" s="1"/>
  <c r="I18" i="5" a="1"/>
  <c r="I18" i="5" s="1"/>
  <c r="H18" i="5" a="1"/>
  <c r="H18" i="5" s="1"/>
  <c r="P17" i="5" a="1"/>
  <c r="P17" i="5" s="1"/>
  <c r="O17" i="5" a="1"/>
  <c r="O17" i="5" s="1"/>
  <c r="N17" i="5" a="1"/>
  <c r="N17" i="5" s="1"/>
  <c r="I17" i="5" a="1"/>
  <c r="I17" i="5" s="1"/>
  <c r="M17" i="5" s="1" a="1"/>
  <c r="M17" i="5" s="1"/>
  <c r="H17" i="5" a="1"/>
  <c r="H17" i="5" s="1"/>
  <c r="P16" i="5" a="1"/>
  <c r="P16" i="5" s="1"/>
  <c r="O16" i="5" a="1"/>
  <c r="O16" i="5" s="1"/>
  <c r="N16" i="5" a="1"/>
  <c r="N16" i="5" s="1"/>
  <c r="I16" i="5" a="1"/>
  <c r="I16" i="5" s="1"/>
  <c r="L16" i="5" s="1" a="1"/>
  <c r="L16" i="5" s="1"/>
  <c r="H16" i="5" a="1"/>
  <c r="H16" i="5" s="1"/>
  <c r="P15" i="5" a="1"/>
  <c r="P15" i="5" s="1"/>
  <c r="O15" i="5" a="1"/>
  <c r="O15" i="5" s="1"/>
  <c r="N15" i="5" a="1"/>
  <c r="N15" i="5" s="1"/>
  <c r="I15" i="5" a="1"/>
  <c r="I15" i="5" s="1"/>
  <c r="H15" i="5" a="1"/>
  <c r="H15" i="5" s="1"/>
  <c r="P14" i="5" a="1"/>
  <c r="P14" i="5" s="1"/>
  <c r="O14" i="5" a="1"/>
  <c r="O14" i="5" s="1"/>
  <c r="N14" i="5" a="1"/>
  <c r="N14" i="5" s="1"/>
  <c r="I14" i="5" a="1"/>
  <c r="I14" i="5" s="1"/>
  <c r="M14" i="5" s="1" a="1"/>
  <c r="M14" i="5" s="1"/>
  <c r="H14" i="5" a="1"/>
  <c r="H14" i="5" s="1"/>
  <c r="P13" i="5" a="1"/>
  <c r="P13" i="5" s="1"/>
  <c r="O13" i="5" a="1"/>
  <c r="O13" i="5" s="1"/>
  <c r="N13" i="5" a="1"/>
  <c r="N13" i="5" s="1"/>
  <c r="I13" i="5" a="1"/>
  <c r="I13" i="5" s="1"/>
  <c r="H13" i="5" a="1"/>
  <c r="H13" i="5" s="1"/>
  <c r="P12" i="5" a="1"/>
  <c r="P12" i="5" s="1"/>
  <c r="O12" i="5" a="1"/>
  <c r="O12" i="5" s="1"/>
  <c r="N12" i="5" a="1"/>
  <c r="N12" i="5" s="1"/>
  <c r="I12" i="5" a="1"/>
  <c r="I12" i="5" s="1"/>
  <c r="H12" i="5" a="1"/>
  <c r="H12" i="5" s="1"/>
  <c r="P11" i="5" a="1"/>
  <c r="P11" i="5" s="1"/>
  <c r="O11" i="5" a="1"/>
  <c r="O11" i="5" s="1"/>
  <c r="N11" i="5" a="1"/>
  <c r="N11" i="5" s="1"/>
  <c r="I11" i="5" a="1"/>
  <c r="I11" i="5" s="1"/>
  <c r="H11" i="5" a="1"/>
  <c r="H11" i="5" s="1"/>
  <c r="P10" i="5" a="1"/>
  <c r="P10" i="5" s="1"/>
  <c r="O10" i="5" a="1"/>
  <c r="O10" i="5" s="1"/>
  <c r="N10" i="5" a="1"/>
  <c r="N10" i="5" s="1"/>
  <c r="I10" i="5" a="1"/>
  <c r="I10" i="5" s="1"/>
  <c r="H10" i="5" a="1"/>
  <c r="H10" i="5" s="1"/>
  <c r="P9" i="5" a="1"/>
  <c r="P9" i="5" s="1"/>
  <c r="O9" i="5" a="1"/>
  <c r="O9" i="5" s="1"/>
  <c r="N9" i="5" a="1"/>
  <c r="N9" i="5" s="1"/>
  <c r="I9" i="5" a="1"/>
  <c r="I9" i="5" s="1"/>
  <c r="M9" i="5" s="1" a="1"/>
  <c r="M9" i="5" s="1"/>
  <c r="H9" i="5" a="1"/>
  <c r="H9" i="5" s="1"/>
  <c r="P8" i="5" a="1"/>
  <c r="P8" i="5" s="1"/>
  <c r="O8" i="5" a="1"/>
  <c r="O8" i="5" s="1"/>
  <c r="N8" i="5" a="1"/>
  <c r="N8" i="5" s="1"/>
  <c r="I8" i="5" a="1"/>
  <c r="I8" i="5" s="1"/>
  <c r="M8" i="5" s="1" a="1"/>
  <c r="M8" i="5" s="1"/>
  <c r="H8" i="5" a="1"/>
  <c r="H8" i="5" s="1"/>
  <c r="P7" i="5" a="1"/>
  <c r="P7" i="5" s="1"/>
  <c r="O7" i="5" a="1"/>
  <c r="O7" i="5" s="1"/>
  <c r="N7" i="5" a="1"/>
  <c r="N7" i="5" s="1"/>
  <c r="I7" i="5" a="1"/>
  <c r="I7" i="5" s="1"/>
  <c r="M7" i="5" s="1" a="1"/>
  <c r="M7" i="5" s="1"/>
  <c r="H7" i="5" a="1"/>
  <c r="H7" i="5" s="1"/>
  <c r="P6" i="5" a="1"/>
  <c r="P6" i="5" s="1"/>
  <c r="O6" i="5" a="1"/>
  <c r="O6" i="5" s="1"/>
  <c r="N6" i="5" a="1"/>
  <c r="N6" i="5" s="1"/>
  <c r="I6" i="5" a="1"/>
  <c r="I6" i="5" s="1"/>
  <c r="K6" i="5" s="1" a="1"/>
  <c r="K6" i="5" s="1"/>
  <c r="H6" i="5" a="1"/>
  <c r="H6" i="5" s="1"/>
  <c r="P5" i="5" a="1"/>
  <c r="P5" i="5" s="1"/>
  <c r="O5" i="5" a="1"/>
  <c r="O5" i="5" s="1"/>
  <c r="N5" i="5" a="1"/>
  <c r="N5" i="5" s="1"/>
  <c r="I5" i="5" a="1"/>
  <c r="I5" i="5" s="1"/>
  <c r="H5" i="5" a="1"/>
  <c r="H5" i="5" s="1"/>
  <c r="P4" i="5" a="1"/>
  <c r="P4" i="5" s="1"/>
  <c r="O4" i="5" a="1"/>
  <c r="O4" i="5" s="1"/>
  <c r="N4" i="5" a="1"/>
  <c r="N4" i="5" s="1"/>
  <c r="I4" i="5" a="1"/>
  <c r="I4" i="5" s="1"/>
  <c r="H4" i="5" a="1"/>
  <c r="H4" i="5" s="1"/>
  <c r="P3" i="5" a="1"/>
  <c r="P3" i="5" s="1"/>
  <c r="O3" i="5" a="1"/>
  <c r="O3" i="5" s="1"/>
  <c r="N3" i="5" a="1"/>
  <c r="N3" i="5" s="1"/>
  <c r="I3" i="5" a="1"/>
  <c r="I3" i="5" s="1"/>
  <c r="H3" i="5" a="1"/>
  <c r="H3" i="5" s="1"/>
  <c r="P2" i="5" a="1"/>
  <c r="P2" i="5" s="1"/>
  <c r="O2" i="5" a="1"/>
  <c r="O2" i="5" s="1"/>
  <c r="N2" i="5" a="1"/>
  <c r="N2" i="5" s="1"/>
  <c r="I2" i="5" a="1"/>
  <c r="I2" i="5" s="1"/>
  <c r="M2" i="5" s="1" a="1"/>
  <c r="M2" i="5" s="1"/>
  <c r="H2" i="5" a="1"/>
  <c r="H2" i="5" s="1"/>
  <c r="P1" i="5"/>
  <c r="C6" i="5"/>
  <c r="G14" i="5"/>
  <c r="C11" i="5"/>
  <c r="E25" i="5"/>
  <c r="B7" i="5"/>
  <c r="G23" i="5"/>
  <c r="C12" i="5"/>
  <c r="C10" i="5"/>
  <c r="E26" i="5"/>
  <c r="D8" i="5"/>
  <c r="G2" i="5"/>
  <c r="G5" i="5"/>
  <c r="D11" i="5"/>
  <c r="E6" i="5"/>
  <c r="C22" i="5"/>
  <c r="E28" i="5"/>
  <c r="D20" i="5"/>
  <c r="D15" i="5"/>
  <c r="E5" i="5"/>
  <c r="G27" i="5"/>
  <c r="E27" i="5"/>
  <c r="G6" i="5"/>
  <c r="G13" i="5"/>
  <c r="C14" i="5"/>
  <c r="E20" i="5"/>
  <c r="G15" i="5"/>
  <c r="G24" i="5"/>
  <c r="E24" i="5"/>
  <c r="D2" i="5"/>
  <c r="B8" i="5"/>
  <c r="C4" i="5"/>
  <c r="E17" i="5"/>
  <c r="C25" i="5"/>
  <c r="B17" i="5"/>
  <c r="B12" i="5"/>
  <c r="B10" i="5"/>
  <c r="B11" i="5"/>
  <c r="B15" i="5"/>
  <c r="G19" i="5"/>
  <c r="C16" i="5"/>
  <c r="D26" i="5"/>
  <c r="D22" i="5"/>
  <c r="G28" i="5"/>
  <c r="G26" i="5"/>
  <c r="G7" i="5"/>
  <c r="E18" i="5"/>
  <c r="C13" i="5"/>
  <c r="B13" i="5"/>
  <c r="B28" i="5"/>
  <c r="G21" i="5"/>
  <c r="G17" i="5"/>
  <c r="B22" i="5"/>
  <c r="G18" i="5"/>
  <c r="E7" i="5"/>
  <c r="E10" i="5"/>
  <c r="C5" i="5"/>
  <c r="G11" i="5"/>
  <c r="D23" i="5"/>
  <c r="D18" i="5"/>
  <c r="D14" i="5"/>
  <c r="G20" i="5"/>
  <c r="C2" i="5"/>
  <c r="B4" i="5"/>
  <c r="C7" i="5"/>
  <c r="B2" i="5"/>
  <c r="D16" i="5"/>
  <c r="C8" i="5"/>
  <c r="B23" i="5"/>
  <c r="B19" i="5"/>
  <c r="D25" i="5"/>
  <c r="B20" i="5"/>
  <c r="D4" i="5"/>
  <c r="C15" i="5"/>
  <c r="E8" i="5"/>
  <c r="G8" i="5"/>
  <c r="B5" i="5"/>
  <c r="D27" i="5"/>
  <c r="D5" i="5"/>
  <c r="G9" i="5"/>
  <c r="B14" i="5"/>
  <c r="D21" i="5"/>
  <c r="D13" i="5"/>
  <c r="D10" i="5"/>
  <c r="G3" i="5"/>
  <c r="B24" i="5"/>
  <c r="C27" i="5"/>
  <c r="D6" i="5"/>
  <c r="G12" i="5"/>
  <c r="B18" i="5"/>
  <c r="C28" i="5"/>
  <c r="C26" i="5"/>
  <c r="C3" i="5"/>
  <c r="D7" i="5"/>
  <c r="B25" i="5"/>
  <c r="E13" i="5"/>
  <c r="D12" i="5"/>
  <c r="B21" i="5"/>
  <c r="E19" i="5"/>
  <c r="E4" i="5"/>
  <c r="G25" i="5"/>
  <c r="C9" i="5"/>
  <c r="E12" i="5"/>
  <c r="B9" i="5"/>
  <c r="C23" i="5"/>
  <c r="E16" i="5"/>
  <c r="E11" i="5"/>
  <c r="G22" i="5"/>
  <c r="E22" i="5"/>
  <c r="B3" i="5"/>
  <c r="D9" i="5"/>
  <c r="G16" i="5"/>
  <c r="E23" i="5"/>
  <c r="E21" i="5"/>
  <c r="E3" i="5"/>
  <c r="D19" i="5"/>
  <c r="C19" i="5"/>
  <c r="G10" i="5"/>
  <c r="B6" i="5"/>
  <c r="D28" i="5"/>
  <c r="C20" i="5"/>
  <c r="C18" i="5"/>
  <c r="B16" i="5"/>
  <c r="E14" i="5"/>
  <c r="G4" i="5"/>
  <c r="E15" i="5"/>
  <c r="D17" i="5"/>
  <c r="D24" i="5"/>
  <c r="C24" i="5"/>
  <c r="D3" i="5"/>
  <c r="B27" i="5"/>
  <c r="E9" i="5"/>
  <c r="C17" i="5"/>
  <c r="C21" i="5"/>
  <c r="E2" i="5"/>
  <c r="B26" i="5"/>
  <c r="AS27" i="14" l="1"/>
  <c r="AR65" i="14"/>
  <c r="BC31" i="14"/>
  <c r="BB69" i="14"/>
  <c r="BR32" i="14"/>
  <c r="BQ70" i="14"/>
  <c r="V2" i="14"/>
  <c r="U40" i="14"/>
  <c r="CG32" i="14"/>
  <c r="CF70" i="14"/>
  <c r="AV59" i="14"/>
  <c r="DE69" i="14"/>
  <c r="AV65" i="14"/>
  <c r="E31" i="14"/>
  <c r="D69" i="14"/>
  <c r="BF31" i="14"/>
  <c r="BE69" i="14"/>
  <c r="DS48" i="14"/>
  <c r="CV33" i="14"/>
  <c r="CU71" i="14"/>
  <c r="CM70" i="14"/>
  <c r="D44" i="14"/>
  <c r="D64" i="14"/>
  <c r="BW67" i="14"/>
  <c r="E9" i="14"/>
  <c r="D47" i="14"/>
  <c r="E23" i="14"/>
  <c r="D61" i="14"/>
  <c r="BX29" i="14"/>
  <c r="CK69" i="14"/>
  <c r="CL69" i="14"/>
  <c r="BO3" i="14"/>
  <c r="M35" i="14"/>
  <c r="L73" i="14"/>
  <c r="AE29" i="14"/>
  <c r="AD67" i="14"/>
  <c r="CK18" i="14"/>
  <c r="CL56" i="14" s="1"/>
  <c r="E33" i="14"/>
  <c r="D71" i="14"/>
  <c r="F17" i="14"/>
  <c r="E55" i="14"/>
  <c r="E46" i="13"/>
  <c r="E85" i="13" s="1"/>
  <c r="BX69" i="14"/>
  <c r="E36" i="14"/>
  <c r="D74" i="14"/>
  <c r="E32" i="14"/>
  <c r="D70" i="14"/>
  <c r="AT69" i="14"/>
  <c r="AU31" i="14"/>
  <c r="E27" i="14"/>
  <c r="D65" i="14"/>
  <c r="E29" i="14"/>
  <c r="D67" i="14"/>
  <c r="AL31" i="14"/>
  <c r="AK69" i="14"/>
  <c r="BG35" i="14"/>
  <c r="BF73" i="14"/>
  <c r="BE36" i="14"/>
  <c r="BD74" i="14"/>
  <c r="E2" i="14"/>
  <c r="D40" i="14"/>
  <c r="AO24" i="14"/>
  <c r="AN62" i="14"/>
  <c r="AO49" i="14"/>
  <c r="AP49" i="14"/>
  <c r="F30" i="14"/>
  <c r="E68" i="14"/>
  <c r="DN14" i="14"/>
  <c r="DN52" i="14" s="1"/>
  <c r="DM52" i="14"/>
  <c r="CO17" i="14"/>
  <c r="CN55" i="14"/>
  <c r="AS30" i="14"/>
  <c r="AR68" i="14"/>
  <c r="BS41" i="14"/>
  <c r="BT41" i="14"/>
  <c r="J49" i="14"/>
  <c r="K49" i="14"/>
  <c r="AL43" i="14"/>
  <c r="AM43" i="14"/>
  <c r="AO63" i="14"/>
  <c r="AP63" i="14"/>
  <c r="BA30" i="14"/>
  <c r="AZ68" i="14"/>
  <c r="BL56" i="14"/>
  <c r="BM56" i="14"/>
  <c r="BW48" i="14"/>
  <c r="BX48" i="14"/>
  <c r="CK63" i="14"/>
  <c r="CL63" i="14"/>
  <c r="N15" i="14"/>
  <c r="M53" i="14"/>
  <c r="BU43" i="14"/>
  <c r="BV43" i="14"/>
  <c r="R6" i="14"/>
  <c r="Q44" i="14"/>
  <c r="AG65" i="14"/>
  <c r="AH65" i="14"/>
  <c r="F4" i="14"/>
  <c r="E42" i="14"/>
  <c r="DM32" i="14"/>
  <c r="DL70" i="14"/>
  <c r="BO48" i="14"/>
  <c r="BP48" i="14"/>
  <c r="BL73" i="14"/>
  <c r="BM73" i="14"/>
  <c r="AV73" i="14"/>
  <c r="AW73" i="14"/>
  <c r="AX49" i="14"/>
  <c r="AY49" i="14"/>
  <c r="AZ32" i="14"/>
  <c r="AY70" i="14"/>
  <c r="BF56" i="14"/>
  <c r="BG56" i="14"/>
  <c r="AR63" i="14"/>
  <c r="AS63" i="14"/>
  <c r="W20" i="14"/>
  <c r="V58" i="14"/>
  <c r="CD11" i="14"/>
  <c r="CC49" i="14"/>
  <c r="AR49" i="14"/>
  <c r="AS49" i="14"/>
  <c r="AA49" i="14"/>
  <c r="AB49" i="14"/>
  <c r="BZ56" i="14"/>
  <c r="CA56" i="14"/>
  <c r="AJ16" i="14"/>
  <c r="AI54" i="14"/>
  <c r="CK48" i="14"/>
  <c r="CL48" i="14"/>
  <c r="S21" i="14"/>
  <c r="R59" i="14"/>
  <c r="V43" i="14"/>
  <c r="W43" i="14"/>
  <c r="W35" i="14"/>
  <c r="V73" i="14"/>
  <c r="BO56" i="14"/>
  <c r="BP56" i="14"/>
  <c r="AX43" i="14"/>
  <c r="AY43" i="14"/>
  <c r="BG13" i="14"/>
  <c r="BF51" i="14"/>
  <c r="Y23" i="14"/>
  <c r="X61" i="14"/>
  <c r="CQ21" i="14"/>
  <c r="CP59" i="14"/>
  <c r="CS17" i="14"/>
  <c r="CR55" i="14"/>
  <c r="BZ65" i="14"/>
  <c r="CA65" i="14"/>
  <c r="BP13" i="14"/>
  <c r="BO51" i="14"/>
  <c r="AG59" i="14"/>
  <c r="AH59" i="14"/>
  <c r="BU27" i="14"/>
  <c r="BT65" i="14"/>
  <c r="BB26" i="14"/>
  <c r="BA64" i="14"/>
  <c r="CD25" i="14"/>
  <c r="CC63" i="14"/>
  <c r="BY5" i="14"/>
  <c r="BX43" i="14"/>
  <c r="CZ41" i="14"/>
  <c r="DA41" i="14"/>
  <c r="BQ25" i="14"/>
  <c r="BP63" i="14"/>
  <c r="BC56" i="14"/>
  <c r="BD56" i="14"/>
  <c r="AR62" i="14"/>
  <c r="AS62" i="14"/>
  <c r="I63" i="14"/>
  <c r="J63" i="14"/>
  <c r="M49" i="14"/>
  <c r="N49" i="14"/>
  <c r="CS8" i="14"/>
  <c r="CR46" i="14"/>
  <c r="AU56" i="14"/>
  <c r="AV56" i="14"/>
  <c r="CV56" i="14"/>
  <c r="CW56" i="14"/>
  <c r="F24" i="14"/>
  <c r="E62" i="14"/>
  <c r="DJ8" i="14"/>
  <c r="DI46" i="14"/>
  <c r="BY11" i="14"/>
  <c r="BX49" i="14"/>
  <c r="F16" i="14"/>
  <c r="E54" i="14"/>
  <c r="BP12" i="14"/>
  <c r="BO50" i="14"/>
  <c r="DL10" i="14"/>
  <c r="DK48" i="14"/>
  <c r="CH48" i="14"/>
  <c r="CI48" i="14"/>
  <c r="F19" i="14"/>
  <c r="E57" i="14"/>
  <c r="S69" i="14"/>
  <c r="T69" i="14"/>
  <c r="S29" i="14"/>
  <c r="R67" i="14"/>
  <c r="F18" i="14"/>
  <c r="E56" i="14"/>
  <c r="F3" i="14"/>
  <c r="E41" i="14"/>
  <c r="DJ14" i="14"/>
  <c r="DI52" i="14"/>
  <c r="X15" i="14"/>
  <c r="W53" i="14"/>
  <c r="BD11" i="14"/>
  <c r="BC49" i="14"/>
  <c r="BP59" i="14"/>
  <c r="BQ59" i="14"/>
  <c r="K14" i="14"/>
  <c r="J52" i="14"/>
  <c r="CV59" i="14"/>
  <c r="CW59" i="14"/>
  <c r="AG49" i="14"/>
  <c r="AH49" i="14"/>
  <c r="AV24" i="14"/>
  <c r="AU62" i="14"/>
  <c r="BK3" i="14"/>
  <c r="BJ41" i="14"/>
  <c r="BL52" i="14"/>
  <c r="BM52" i="14"/>
  <c r="AO50" i="14"/>
  <c r="AP50" i="14"/>
  <c r="CN8" i="14"/>
  <c r="CM46" i="14"/>
  <c r="AO59" i="14"/>
  <c r="AP59" i="14"/>
  <c r="S63" i="14"/>
  <c r="T63" i="14"/>
  <c r="K22" i="14"/>
  <c r="J60" i="14"/>
  <c r="AG62" i="14"/>
  <c r="AH62" i="14"/>
  <c r="CK59" i="14"/>
  <c r="CL59" i="14"/>
  <c r="BL10" i="14"/>
  <c r="BK48" i="14"/>
  <c r="F14" i="14"/>
  <c r="E52" i="14"/>
  <c r="U30" i="14"/>
  <c r="T68" i="14"/>
  <c r="CF56" i="14"/>
  <c r="CG56" i="14"/>
  <c r="AT48" i="14"/>
  <c r="AU48" i="14"/>
  <c r="T24" i="14"/>
  <c r="S62" i="14"/>
  <c r="AS36" i="14"/>
  <c r="AR74" i="14"/>
  <c r="F20" i="14"/>
  <c r="E58" i="14"/>
  <c r="F26" i="14"/>
  <c r="E64" i="14"/>
  <c r="AO48" i="14"/>
  <c r="AP48" i="14"/>
  <c r="CQ35" i="14"/>
  <c r="CP73" i="14"/>
  <c r="CX15" i="14"/>
  <c r="CW53" i="14"/>
  <c r="BA6" i="14"/>
  <c r="AZ44" i="14"/>
  <c r="CU25" i="14"/>
  <c r="CT63" i="14"/>
  <c r="CL41" i="14"/>
  <c r="CM41" i="14"/>
  <c r="BV41" i="14"/>
  <c r="BW41" i="14"/>
  <c r="AA48" i="14"/>
  <c r="AB48" i="14"/>
  <c r="DG56" i="14"/>
  <c r="DH56" i="14"/>
  <c r="AS12" i="14"/>
  <c r="AR50" i="14"/>
  <c r="F7" i="14"/>
  <c r="E45" i="14"/>
  <c r="CA31" i="14"/>
  <c r="BZ69" i="14"/>
  <c r="DL17" i="14"/>
  <c r="DK55" i="14"/>
  <c r="Y16" i="14"/>
  <c r="X54" i="14"/>
  <c r="I48" i="14"/>
  <c r="J48" i="14"/>
  <c r="S56" i="14"/>
  <c r="T56" i="14"/>
  <c r="AU49" i="14"/>
  <c r="AV49" i="14"/>
  <c r="U34" i="14"/>
  <c r="T72" i="14"/>
  <c r="DB25" i="14"/>
  <c r="DA63" i="14"/>
  <c r="BN33" i="14"/>
  <c r="BM71" i="14"/>
  <c r="CF14" i="14"/>
  <c r="CE52" i="14"/>
  <c r="CA59" i="14"/>
  <c r="CB59" i="14"/>
  <c r="AL50" i="14"/>
  <c r="AM50" i="14"/>
  <c r="BH48" i="14"/>
  <c r="BI48" i="14"/>
  <c r="W19" i="14"/>
  <c r="V57" i="14"/>
  <c r="F5" i="14"/>
  <c r="E43" i="14"/>
  <c r="BS59" i="14"/>
  <c r="BT59" i="14"/>
  <c r="S43" i="14"/>
  <c r="T43" i="14"/>
  <c r="AD56" i="14"/>
  <c r="AE56" i="14"/>
  <c r="DA21" i="14"/>
  <c r="CZ59" i="14"/>
  <c r="BM21" i="14"/>
  <c r="BL59" i="14"/>
  <c r="AD16" i="14"/>
  <c r="AC54" i="14"/>
  <c r="DH5" i="14"/>
  <c r="DG43" i="14"/>
  <c r="Z5" i="14"/>
  <c r="Y43" i="14"/>
  <c r="V33" i="14"/>
  <c r="U71" i="14"/>
  <c r="AR33" i="14"/>
  <c r="AQ71" i="14"/>
  <c r="AL10" i="14"/>
  <c r="DQ48" i="14" s="1"/>
  <c r="AK48" i="14"/>
  <c r="AL63" i="14"/>
  <c r="AM63" i="14"/>
  <c r="AR73" i="14"/>
  <c r="AS73" i="14"/>
  <c r="AX69" i="14"/>
  <c r="AY69" i="14"/>
  <c r="BA16" i="14"/>
  <c r="AZ54" i="14"/>
  <c r="U28" i="14"/>
  <c r="T66" i="14"/>
  <c r="BE33" i="14"/>
  <c r="BD71" i="14"/>
  <c r="AB32" i="14"/>
  <c r="AA70" i="14"/>
  <c r="AZ48" i="14"/>
  <c r="BA48" i="14"/>
  <c r="DD3" i="14"/>
  <c r="DC41" i="14"/>
  <c r="AD50" i="14"/>
  <c r="AE50" i="14"/>
  <c r="CS10" i="14"/>
  <c r="CR48" i="14"/>
  <c r="P48" i="14"/>
  <c r="Q48" i="14"/>
  <c r="L63" i="14"/>
  <c r="M63" i="14"/>
  <c r="BT48" i="14"/>
  <c r="BU48" i="14"/>
  <c r="BO49" i="14"/>
  <c r="BP49" i="14"/>
  <c r="CR16" i="14"/>
  <c r="CQ54" i="14"/>
  <c r="BR16" i="14"/>
  <c r="BQ54" i="14"/>
  <c r="BU56" i="14"/>
  <c r="BV56" i="14"/>
  <c r="AU16" i="14"/>
  <c r="AT54" i="14"/>
  <c r="AH7" i="14"/>
  <c r="AG45" i="14"/>
  <c r="CD27" i="14"/>
  <c r="CC65" i="14"/>
  <c r="V56" i="14"/>
  <c r="W56" i="14"/>
  <c r="AX65" i="14"/>
  <c r="AY65" i="14"/>
  <c r="DG48" i="14"/>
  <c r="DH48" i="14"/>
  <c r="CS56" i="14"/>
  <c r="CT56" i="14"/>
  <c r="AF14" i="14"/>
  <c r="AE52" i="14"/>
  <c r="CD41" i="14"/>
  <c r="CE41" i="14"/>
  <c r="T16" i="14"/>
  <c r="S54" i="14"/>
  <c r="AA56" i="14"/>
  <c r="AB56" i="14"/>
  <c r="DD5" i="14"/>
  <c r="DC43" i="14"/>
  <c r="BL51" i="14"/>
  <c r="BM51" i="14"/>
  <c r="AO69" i="14"/>
  <c r="AP69" i="14"/>
  <c r="AU44" i="14"/>
  <c r="AV44" i="14"/>
  <c r="G35" i="14"/>
  <c r="F73" i="14"/>
  <c r="AA35" i="14"/>
  <c r="Z73" i="14"/>
  <c r="AL59" i="14"/>
  <c r="AM59" i="14"/>
  <c r="BV9" i="14"/>
  <c r="BU47" i="14"/>
  <c r="BE24" i="14"/>
  <c r="BD62" i="14"/>
  <c r="CT4" i="14"/>
  <c r="CS42" i="14"/>
  <c r="AG43" i="14"/>
  <c r="AH43" i="14"/>
  <c r="BW16" i="14"/>
  <c r="BV54" i="14"/>
  <c r="F6" i="14"/>
  <c r="E44" i="14"/>
  <c r="J32" i="14"/>
  <c r="I70" i="14"/>
  <c r="BC4" i="14"/>
  <c r="BB42" i="14"/>
  <c r="AG63" i="14"/>
  <c r="AH63" i="14"/>
  <c r="X48" i="14"/>
  <c r="Y48" i="14"/>
  <c r="CW41" i="14"/>
  <c r="CX41" i="14"/>
  <c r="AR44" i="14"/>
  <c r="AS44" i="14"/>
  <c r="CY56" i="14"/>
  <c r="CZ56" i="14"/>
  <c r="CN16" i="14"/>
  <c r="CM54" i="14"/>
  <c r="BL69" i="14"/>
  <c r="BM69" i="14"/>
  <c r="BC59" i="14"/>
  <c r="BD59" i="14"/>
  <c r="CG41" i="14"/>
  <c r="CH41" i="14"/>
  <c r="P49" i="14"/>
  <c r="Q49" i="14"/>
  <c r="BR56" i="14"/>
  <c r="BS56" i="14"/>
  <c r="BI59" i="14"/>
  <c r="BJ59" i="14"/>
  <c r="CG31" i="14"/>
  <c r="CF69" i="14"/>
  <c r="BB25" i="14"/>
  <c r="BA63" i="14"/>
  <c r="CX63" i="14"/>
  <c r="CY63" i="14"/>
  <c r="AU43" i="14"/>
  <c r="AV43" i="14"/>
  <c r="CK13" i="14"/>
  <c r="CJ51" i="14"/>
  <c r="BP3" i="14"/>
  <c r="BO41" i="14"/>
  <c r="CW14" i="14"/>
  <c r="CV52" i="14"/>
  <c r="CY48" i="14"/>
  <c r="CZ48" i="14"/>
  <c r="AG69" i="14"/>
  <c r="AH69" i="14"/>
  <c r="V49" i="14"/>
  <c r="W49" i="14"/>
  <c r="AR43" i="14"/>
  <c r="AS43" i="14"/>
  <c r="V69" i="14"/>
  <c r="W69" i="14"/>
  <c r="DK11" i="14"/>
  <c r="DJ49" i="14"/>
  <c r="BD52" i="14"/>
  <c r="BE52" i="14"/>
  <c r="O32" i="14"/>
  <c r="N70" i="14"/>
  <c r="CY69" i="14"/>
  <c r="CZ69" i="14"/>
  <c r="AP4" i="14"/>
  <c r="AO42" i="14"/>
  <c r="BR49" i="14"/>
  <c r="BS49" i="14"/>
  <c r="CZ24" i="14"/>
  <c r="CY62" i="14"/>
  <c r="F22" i="14"/>
  <c r="E60" i="14"/>
  <c r="BJ5" i="14"/>
  <c r="BI43" i="14"/>
  <c r="CQ41" i="14"/>
  <c r="CR41" i="14"/>
  <c r="CH16" i="14"/>
  <c r="CG54" i="14"/>
  <c r="F28" i="14"/>
  <c r="E66" i="14"/>
  <c r="AD43" i="14"/>
  <c r="AE43" i="14"/>
  <c r="AO43" i="14"/>
  <c r="AP43" i="14"/>
  <c r="CJ4" i="14"/>
  <c r="CI42" i="14"/>
  <c r="CY20" i="14"/>
  <c r="CX58" i="14"/>
  <c r="CE48" i="14"/>
  <c r="CF48" i="14"/>
  <c r="F8" i="14"/>
  <c r="E46" i="14"/>
  <c r="S48" i="14"/>
  <c r="T48" i="14"/>
  <c r="CK56" i="14"/>
  <c r="AD48" i="14"/>
  <c r="AE48" i="14"/>
  <c r="S49" i="14"/>
  <c r="T49" i="14"/>
  <c r="BK11" i="14"/>
  <c r="BJ49" i="14"/>
  <c r="AG56" i="14"/>
  <c r="AH56" i="14"/>
  <c r="AY50" i="14"/>
  <c r="AZ50" i="14"/>
  <c r="CV48" i="14"/>
  <c r="CW48" i="14"/>
  <c r="BM27" i="14"/>
  <c r="BL65" i="14"/>
  <c r="BB13" i="14"/>
  <c r="BA51" i="14"/>
  <c r="BF59" i="14"/>
  <c r="BG59" i="14"/>
  <c r="AR59" i="14"/>
  <c r="AS59" i="14"/>
  <c r="CB16" i="14"/>
  <c r="CA54" i="14"/>
  <c r="P63" i="14"/>
  <c r="Q63" i="14"/>
  <c r="AA63" i="14"/>
  <c r="AB63" i="14"/>
  <c r="AL49" i="14"/>
  <c r="AM49" i="14"/>
  <c r="F13" i="14"/>
  <c r="E51" i="14"/>
  <c r="CA41" i="14"/>
  <c r="CB41" i="14"/>
  <c r="BE48" i="14"/>
  <c r="BF48" i="14"/>
  <c r="AL44" i="14"/>
  <c r="AM44" i="14"/>
  <c r="BX59" i="14"/>
  <c r="BY59" i="14"/>
  <c r="BP14" i="14"/>
  <c r="BO52" i="14"/>
  <c r="BU29" i="14"/>
  <c r="BT67" i="14"/>
  <c r="V14" i="14"/>
  <c r="U52" i="14"/>
  <c r="AD59" i="14"/>
  <c r="AE59" i="14"/>
  <c r="CQ12" i="14"/>
  <c r="CP50" i="14"/>
  <c r="AW48" i="14"/>
  <c r="AX48" i="14"/>
  <c r="AN33" i="14"/>
  <c r="AM71" i="14"/>
  <c r="DG59" i="14"/>
  <c r="DH59" i="14"/>
  <c r="CY8" i="14"/>
  <c r="CX46" i="14"/>
  <c r="T13" i="14"/>
  <c r="S51" i="14"/>
  <c r="DG70" i="14"/>
  <c r="DH70" i="14"/>
  <c r="CO32" i="14"/>
  <c r="CN70" i="14"/>
  <c r="AQ14" i="14"/>
  <c r="AP52" i="14"/>
  <c r="Y50" i="14"/>
  <c r="Z50" i="14"/>
  <c r="DL18" i="14"/>
  <c r="DK56" i="14"/>
  <c r="AJ65" i="14"/>
  <c r="AK65" i="14"/>
  <c r="AV50" i="14"/>
  <c r="AW50" i="14"/>
  <c r="AT15" i="14"/>
  <c r="AS53" i="14"/>
  <c r="CZ17" i="14"/>
  <c r="CY55" i="14"/>
  <c r="DE8" i="14"/>
  <c r="DD46" i="14"/>
  <c r="DG33" i="14"/>
  <c r="DF71" i="14"/>
  <c r="BE54" i="14"/>
  <c r="BF16" i="14"/>
  <c r="T4" i="14"/>
  <c r="S42" i="14"/>
  <c r="CX16" i="14"/>
  <c r="CW54" i="14"/>
  <c r="AH53" i="14"/>
  <c r="AI15" i="14"/>
  <c r="DB56" i="14"/>
  <c r="DC56" i="14"/>
  <c r="BG52" i="14"/>
  <c r="BH52" i="14"/>
  <c r="AA59" i="14"/>
  <c r="AB59" i="14"/>
  <c r="DI3" i="14"/>
  <c r="DH41" i="14"/>
  <c r="AP13" i="14"/>
  <c r="AO51" i="14"/>
  <c r="AO16" i="14"/>
  <c r="AN54" i="14"/>
  <c r="BP35" i="14"/>
  <c r="BO73" i="14"/>
  <c r="CE21" i="14"/>
  <c r="CD59" i="14"/>
  <c r="BP5" i="14"/>
  <c r="BO43" i="14"/>
  <c r="AE13" i="14"/>
  <c r="AD51" i="14"/>
  <c r="BD27" i="14"/>
  <c r="BC65" i="14"/>
  <c r="AR56" i="14"/>
  <c r="AS56" i="14"/>
  <c r="AG44" i="14"/>
  <c r="AH44" i="14"/>
  <c r="AX56" i="14"/>
  <c r="AY56" i="14"/>
  <c r="BE12" i="14"/>
  <c r="BD50" i="14"/>
  <c r="BG41" i="14"/>
  <c r="BH41" i="14"/>
  <c r="AO29" i="14"/>
  <c r="AN67" i="14"/>
  <c r="F12" i="14"/>
  <c r="E50" i="14"/>
  <c r="BF43" i="14"/>
  <c r="BG43" i="14"/>
  <c r="AK30" i="14"/>
  <c r="AJ68" i="14"/>
  <c r="F21" i="14"/>
  <c r="E59" i="14"/>
  <c r="F34" i="14"/>
  <c r="E72" i="14"/>
  <c r="AX59" i="14"/>
  <c r="AY59" i="14"/>
  <c r="AD49" i="14"/>
  <c r="AE49" i="14"/>
  <c r="CS69" i="14"/>
  <c r="CT69" i="14"/>
  <c r="BU49" i="14"/>
  <c r="BV49" i="14"/>
  <c r="AF4" i="14"/>
  <c r="AE42" i="14"/>
  <c r="DL21" i="14"/>
  <c r="DK59" i="14"/>
  <c r="CT41" i="14"/>
  <c r="CU41" i="14"/>
  <c r="CL12" i="14"/>
  <c r="CK50" i="14"/>
  <c r="DD48" i="14"/>
  <c r="DE48" i="14"/>
  <c r="AO44" i="14"/>
  <c r="AP44" i="14"/>
  <c r="CN24" i="14"/>
  <c r="CM62" i="14"/>
  <c r="F11" i="14"/>
  <c r="E49" i="14"/>
  <c r="F15" i="14"/>
  <c r="E53" i="14"/>
  <c r="CL11" i="14"/>
  <c r="CK49" i="14"/>
  <c r="CC56" i="14"/>
  <c r="CD56" i="14"/>
  <c r="BC8" i="14"/>
  <c r="BB46" i="14"/>
  <c r="T12" i="14"/>
  <c r="S50" i="14"/>
  <c r="BI69" i="14"/>
  <c r="BJ69" i="14"/>
  <c r="V27" i="14"/>
  <c r="U65" i="14"/>
  <c r="BA29" i="14"/>
  <c r="AZ67" i="14"/>
  <c r="AC24" i="14"/>
  <c r="AB62" i="14"/>
  <c r="AG50" i="14"/>
  <c r="AH50" i="14"/>
  <c r="BP69" i="14"/>
  <c r="BQ69" i="14"/>
  <c r="AE45" i="13"/>
  <c r="E65" i="13"/>
  <c r="E104" i="13" s="1"/>
  <c r="E75" i="13"/>
  <c r="E114" i="13" s="1"/>
  <c r="E48" i="13"/>
  <c r="E62" i="13"/>
  <c r="E50" i="13"/>
  <c r="E54" i="13"/>
  <c r="E93" i="13" s="1"/>
  <c r="E64" i="13"/>
  <c r="E103" i="13" s="1"/>
  <c r="AP61" i="13"/>
  <c r="E63" i="13"/>
  <c r="E66" i="13"/>
  <c r="E44" i="13"/>
  <c r="E43" i="13"/>
  <c r="E82" i="13" s="1"/>
  <c r="E70" i="13"/>
  <c r="E49" i="13"/>
  <c r="E76" i="13"/>
  <c r="E45" i="13"/>
  <c r="F55" i="13"/>
  <c r="F51" i="13"/>
  <c r="F90" i="13" s="1"/>
  <c r="E42" i="13"/>
  <c r="E81" i="13" s="1"/>
  <c r="E59" i="13"/>
  <c r="F56" i="13"/>
  <c r="F95" i="13" s="1"/>
  <c r="E72" i="13"/>
  <c r="E111" i="13" s="1"/>
  <c r="E74" i="13"/>
  <c r="E53" i="13"/>
  <c r="E52" i="13"/>
  <c r="E68" i="13"/>
  <c r="F75" i="13"/>
  <c r="F46" i="13"/>
  <c r="E71" i="13"/>
  <c r="E60" i="13"/>
  <c r="E58" i="13"/>
  <c r="E47" i="13"/>
  <c r="E69" i="13"/>
  <c r="E61" i="13"/>
  <c r="F73" i="13"/>
  <c r="F112" i="13" s="1"/>
  <c r="E67" i="13"/>
  <c r="E57" i="13"/>
  <c r="E96" i="13" s="1"/>
  <c r="J5" i="5"/>
  <c r="L5" i="5" a="1"/>
  <c r="L5" i="5" s="1"/>
  <c r="L21" i="5" a="1"/>
  <c r="L21" i="5" s="1"/>
  <c r="M21" i="5" a="1"/>
  <c r="M21" i="5" s="1"/>
  <c r="M5" i="5" a="1"/>
  <c r="M5" i="5" s="1"/>
  <c r="M4" i="5" a="1"/>
  <c r="M4" i="5" s="1"/>
  <c r="L4" i="5" a="1"/>
  <c r="L4" i="5" s="1"/>
  <c r="K4" i="5" a="1"/>
  <c r="K4" i="5" s="1"/>
  <c r="J4" i="5"/>
  <c r="M13" i="5" a="1"/>
  <c r="M13" i="5" s="1"/>
  <c r="L13" i="5" a="1"/>
  <c r="L13" i="5" s="1"/>
  <c r="K13" i="5" a="1"/>
  <c r="K13" i="5" s="1"/>
  <c r="J13" i="5"/>
  <c r="K22" i="5" a="1"/>
  <c r="K22" i="5" s="1"/>
  <c r="J22" i="5"/>
  <c r="M22" i="5" a="1"/>
  <c r="M22" i="5" s="1"/>
  <c r="L22" i="5" a="1"/>
  <c r="L22" i="5" s="1"/>
  <c r="M23" i="5" a="1"/>
  <c r="M23" i="5" s="1"/>
  <c r="L23" i="5" a="1"/>
  <c r="L23" i="5" s="1"/>
  <c r="K23" i="5" a="1"/>
  <c r="K23" i="5" s="1"/>
  <c r="J23" i="5"/>
  <c r="M11" i="5" a="1"/>
  <c r="M11" i="5" s="1"/>
  <c r="L11" i="5" a="1"/>
  <c r="L11" i="5" s="1"/>
  <c r="K11" i="5" a="1"/>
  <c r="K11" i="5" s="1"/>
  <c r="J11" i="5"/>
  <c r="M3" i="5" a="1"/>
  <c r="M3" i="5" s="1"/>
  <c r="L3" i="5" a="1"/>
  <c r="L3" i="5" s="1"/>
  <c r="J3" i="5"/>
  <c r="J12" i="5"/>
  <c r="M12" i="5" a="1"/>
  <c r="M12" i="5" s="1"/>
  <c r="L12" i="5" a="1"/>
  <c r="L12" i="5" s="1"/>
  <c r="K12" i="5" a="1"/>
  <c r="K12" i="5" s="1"/>
  <c r="M10" i="5" a="1"/>
  <c r="M10" i="5" s="1"/>
  <c r="L10" i="5" a="1"/>
  <c r="L10" i="5" s="1"/>
  <c r="K10" i="5" a="1"/>
  <c r="K10" i="5" s="1"/>
  <c r="J10" i="5"/>
  <c r="K15" i="5" a="1"/>
  <c r="K15" i="5" s="1"/>
  <c r="J15" i="5"/>
  <c r="L15" i="5" a="1"/>
  <c r="L15" i="5" s="1"/>
  <c r="M15" i="5" a="1"/>
  <c r="M15" i="5" s="1"/>
  <c r="L18" i="5" a="1"/>
  <c r="L18" i="5" s="1"/>
  <c r="M18" i="5" a="1"/>
  <c r="M18" i="5" s="1"/>
  <c r="J9" i="5"/>
  <c r="J17" i="5"/>
  <c r="K9" i="5" a="1"/>
  <c r="K9" i="5" s="1"/>
  <c r="L17" i="5" a="1"/>
  <c r="L17" i="5" s="1"/>
  <c r="L9" i="5" a="1"/>
  <c r="L9" i="5" s="1"/>
  <c r="J21" i="5"/>
  <c r="K21" i="5" a="1"/>
  <c r="K21" i="5" s="1"/>
  <c r="L6" i="5" a="1"/>
  <c r="L6" i="5" s="1"/>
  <c r="K16" i="5" a="1"/>
  <c r="K16" i="5" s="1"/>
  <c r="M6" i="5" a="1"/>
  <c r="M6" i="5" s="1"/>
  <c r="M16" i="5" a="1"/>
  <c r="M16" i="5" s="1"/>
  <c r="K5" i="5" a="1"/>
  <c r="K5" i="5" s="1"/>
  <c r="M24" i="5" a="1"/>
  <c r="M24" i="5" s="1"/>
  <c r="L24" i="5" a="1"/>
  <c r="L24" i="5" s="1"/>
  <c r="K24" i="5" a="1"/>
  <c r="K24" i="5" s="1"/>
  <c r="J24" i="5"/>
  <c r="M27" i="5" a="1"/>
  <c r="M27" i="5" s="1"/>
  <c r="L27" i="5" a="1"/>
  <c r="L27" i="5" s="1"/>
  <c r="K27" i="5" a="1"/>
  <c r="K27" i="5" s="1"/>
  <c r="J27" i="5"/>
  <c r="M25" i="5" a="1"/>
  <c r="M25" i="5" s="1"/>
  <c r="L25" i="5" a="1"/>
  <c r="L25" i="5" s="1"/>
  <c r="K25" i="5" a="1"/>
  <c r="K25" i="5" s="1"/>
  <c r="J25" i="5"/>
  <c r="M28" i="5" a="1"/>
  <c r="M28" i="5" s="1"/>
  <c r="L28" i="5" a="1"/>
  <c r="L28" i="5" s="1"/>
  <c r="K28" i="5" a="1"/>
  <c r="K28" i="5" s="1"/>
  <c r="J28" i="5"/>
  <c r="M26" i="5" a="1"/>
  <c r="M26" i="5" s="1"/>
  <c r="L26" i="5" a="1"/>
  <c r="L26" i="5" s="1"/>
  <c r="K26" i="5" a="1"/>
  <c r="K26" i="5" s="1"/>
  <c r="J26" i="5"/>
  <c r="J8" i="5"/>
  <c r="J20" i="5"/>
  <c r="J7" i="5"/>
  <c r="K8" i="5" a="1"/>
  <c r="K8" i="5" s="1"/>
  <c r="J19" i="5"/>
  <c r="K20" i="5" a="1"/>
  <c r="K20" i="5" s="1"/>
  <c r="J6" i="5"/>
  <c r="K7" i="5" a="1"/>
  <c r="K7" i="5" s="1"/>
  <c r="L8" i="5" a="1"/>
  <c r="L8" i="5" s="1"/>
  <c r="J18" i="5"/>
  <c r="K19" i="5" a="1"/>
  <c r="K19" i="5" s="1"/>
  <c r="L20" i="5" a="1"/>
  <c r="L20" i="5" s="1"/>
  <c r="L7" i="5" a="1"/>
  <c r="L7" i="5" s="1"/>
  <c r="K18" i="5" a="1"/>
  <c r="K18" i="5" s="1"/>
  <c r="L19" i="5" a="1"/>
  <c r="L19" i="5" s="1"/>
  <c r="J16" i="5"/>
  <c r="K17" i="5" a="1"/>
  <c r="K17" i="5" s="1"/>
  <c r="J2" i="5"/>
  <c r="K3" i="5" a="1"/>
  <c r="K3" i="5" s="1"/>
  <c r="J14" i="5"/>
  <c r="K2" i="5" a="1"/>
  <c r="K2" i="5" s="1"/>
  <c r="K14" i="5" a="1"/>
  <c r="K14" i="5" s="1"/>
  <c r="L2" i="5" a="1"/>
  <c r="L2" i="5" s="1"/>
  <c r="L14" i="5" a="1"/>
  <c r="L14" i="5" s="1"/>
  <c r="DS49" i="14" l="1"/>
  <c r="F23" i="14"/>
  <c r="E61" i="14"/>
  <c r="AS65" i="14"/>
  <c r="AT65" i="14"/>
  <c r="AU69" i="14"/>
  <c r="AV69" i="14"/>
  <c r="G17" i="14"/>
  <c r="F55" i="14"/>
  <c r="BF69" i="14"/>
  <c r="BG69" i="14"/>
  <c r="CH32" i="14"/>
  <c r="CG70" i="14"/>
  <c r="BF36" i="14"/>
  <c r="BE74" i="14"/>
  <c r="AF29" i="14"/>
  <c r="AE67" i="14"/>
  <c r="E47" i="14"/>
  <c r="F9" i="14"/>
  <c r="F31" i="14"/>
  <c r="E69" i="14"/>
  <c r="BG73" i="14"/>
  <c r="BH73" i="14"/>
  <c r="F32" i="14"/>
  <c r="E70" i="14"/>
  <c r="N35" i="14"/>
  <c r="M73" i="14"/>
  <c r="W2" i="14"/>
  <c r="V40" i="14"/>
  <c r="BC69" i="14"/>
  <c r="BD69" i="14"/>
  <c r="AL69" i="14"/>
  <c r="AM69" i="14"/>
  <c r="BX67" i="14"/>
  <c r="F36" i="14"/>
  <c r="E74" i="14"/>
  <c r="BS32" i="14"/>
  <c r="BR70" i="14"/>
  <c r="F85" i="13"/>
  <c r="BY29" i="14"/>
  <c r="BZ29" i="14" s="1"/>
  <c r="F29" i="14"/>
  <c r="E67" i="14"/>
  <c r="F27" i="14"/>
  <c r="E65" i="14"/>
  <c r="F2" i="14"/>
  <c r="E40" i="14"/>
  <c r="F33" i="14"/>
  <c r="E71" i="14"/>
  <c r="CW33" i="14"/>
  <c r="CV71" i="14"/>
  <c r="CN54" i="14"/>
  <c r="CO54" i="14"/>
  <c r="H35" i="14"/>
  <c r="G73" i="14"/>
  <c r="AG14" i="14"/>
  <c r="AF52" i="14"/>
  <c r="AE16" i="14"/>
  <c r="AD54" i="14"/>
  <c r="V30" i="14"/>
  <c r="U68" i="14"/>
  <c r="G18" i="14"/>
  <c r="F56" i="14"/>
  <c r="BQ12" i="14"/>
  <c r="BP50" i="14"/>
  <c r="BC26" i="14"/>
  <c r="BB64" i="14"/>
  <c r="BH13" i="14"/>
  <c r="BG51" i="14"/>
  <c r="G11" i="14"/>
  <c r="DQ49" i="14" s="1"/>
  <c r="F49" i="14"/>
  <c r="G6" i="14"/>
  <c r="F44" i="14"/>
  <c r="BP43" i="14"/>
  <c r="BQ43" i="14"/>
  <c r="BY67" i="14"/>
  <c r="AQ4" i="14"/>
  <c r="AP42" i="14"/>
  <c r="BX16" i="14"/>
  <c r="BW54" i="14"/>
  <c r="BS16" i="14"/>
  <c r="BR54" i="14"/>
  <c r="DE3" i="14"/>
  <c r="DD41" i="14"/>
  <c r="BM59" i="14"/>
  <c r="BN59" i="14"/>
  <c r="G26" i="14"/>
  <c r="F64" i="14"/>
  <c r="G14" i="14"/>
  <c r="F52" i="14"/>
  <c r="L14" i="14"/>
  <c r="K52" i="14"/>
  <c r="T29" i="14"/>
  <c r="S67" i="14"/>
  <c r="G16" i="14"/>
  <c r="F54" i="14"/>
  <c r="BU65" i="14"/>
  <c r="BV65" i="14"/>
  <c r="O15" i="14"/>
  <c r="N53" i="14"/>
  <c r="BD65" i="14"/>
  <c r="BE65" i="14"/>
  <c r="V65" i="14"/>
  <c r="W65" i="14"/>
  <c r="DH33" i="14"/>
  <c r="DG71" i="14"/>
  <c r="CH31" i="14"/>
  <c r="CG69" i="14"/>
  <c r="CO24" i="14"/>
  <c r="CN62" i="14"/>
  <c r="DF8" i="14"/>
  <c r="DE46" i="14"/>
  <c r="AR14" i="14"/>
  <c r="AQ52" i="14"/>
  <c r="G28" i="14"/>
  <c r="F66" i="14"/>
  <c r="CS16" i="14"/>
  <c r="CR54" i="14"/>
  <c r="DB21" i="14"/>
  <c r="DA59" i="14"/>
  <c r="Z16" i="14"/>
  <c r="Y54" i="14"/>
  <c r="BL48" i="14"/>
  <c r="BM48" i="14"/>
  <c r="CO8" i="14"/>
  <c r="CN46" i="14"/>
  <c r="BZ11" i="14"/>
  <c r="BY49" i="14"/>
  <c r="AT30" i="14"/>
  <c r="AS68" i="14"/>
  <c r="BC25" i="14"/>
  <c r="BB63" i="14"/>
  <c r="T50" i="14"/>
  <c r="U50" i="14"/>
  <c r="CR12" i="14"/>
  <c r="CQ50" i="14"/>
  <c r="BC13" i="14"/>
  <c r="BB51" i="14"/>
  <c r="AL48" i="14"/>
  <c r="AM48" i="14"/>
  <c r="G12" i="14"/>
  <c r="F50" i="14"/>
  <c r="AN71" i="14"/>
  <c r="AO71" i="14"/>
  <c r="G34" i="14"/>
  <c r="F72" i="14"/>
  <c r="CF21" i="14"/>
  <c r="CE59" i="14"/>
  <c r="CP32" i="14"/>
  <c r="CO70" i="14"/>
  <c r="BN27" i="14"/>
  <c r="BM65" i="14"/>
  <c r="P32" i="14"/>
  <c r="O70" i="14"/>
  <c r="CU4" i="14"/>
  <c r="CT42" i="14"/>
  <c r="AC32" i="14"/>
  <c r="AB70" i="14"/>
  <c r="AS33" i="14"/>
  <c r="AR71" i="14"/>
  <c r="CG14" i="14"/>
  <c r="CF52" i="14"/>
  <c r="DM17" i="14"/>
  <c r="DL55" i="14"/>
  <c r="CU63" i="14"/>
  <c r="CV63" i="14"/>
  <c r="G20" i="14"/>
  <c r="F58" i="14"/>
  <c r="DK8" i="14"/>
  <c r="DJ46" i="14"/>
  <c r="BQ13" i="14"/>
  <c r="BP51" i="14"/>
  <c r="W73" i="14"/>
  <c r="X73" i="14"/>
  <c r="CE11" i="14"/>
  <c r="CD49" i="14"/>
  <c r="CO55" i="14"/>
  <c r="CP55" i="14"/>
  <c r="AF13" i="14"/>
  <c r="AE51" i="14"/>
  <c r="BF12" i="14"/>
  <c r="BE50" i="14"/>
  <c r="DA17" i="14"/>
  <c r="CZ55" i="14"/>
  <c r="G13" i="14"/>
  <c r="F51" i="14"/>
  <c r="CI16" i="14"/>
  <c r="CH54" i="14"/>
  <c r="CX14" i="14"/>
  <c r="CW52" i="14"/>
  <c r="AJ15" i="14"/>
  <c r="AI53" i="14"/>
  <c r="G21" i="14"/>
  <c r="F59" i="14"/>
  <c r="AU15" i="14"/>
  <c r="AT53" i="14"/>
  <c r="G8" i="14"/>
  <c r="F46" i="14"/>
  <c r="DD43" i="14"/>
  <c r="DE43" i="14"/>
  <c r="BB6" i="14"/>
  <c r="BA44" i="14"/>
  <c r="AT36" i="14"/>
  <c r="AS74" i="14"/>
  <c r="G19" i="14"/>
  <c r="F57" i="14"/>
  <c r="G24" i="14"/>
  <c r="F62" i="14"/>
  <c r="BR25" i="14"/>
  <c r="BQ63" i="14"/>
  <c r="X20" i="14"/>
  <c r="W58" i="14"/>
  <c r="DM70" i="14"/>
  <c r="DN70" i="14"/>
  <c r="BG16" i="14"/>
  <c r="BF54" i="14"/>
  <c r="AP29" i="14"/>
  <c r="AO67" i="14"/>
  <c r="CM12" i="14"/>
  <c r="CL50" i="14"/>
  <c r="BQ35" i="14"/>
  <c r="BP73" i="14"/>
  <c r="W14" i="14"/>
  <c r="V52" i="14"/>
  <c r="BP41" i="14"/>
  <c r="BQ41" i="14"/>
  <c r="BF24" i="14"/>
  <c r="BE62" i="14"/>
  <c r="BF33" i="14"/>
  <c r="BE71" i="14"/>
  <c r="BO33" i="14"/>
  <c r="BN71" i="14"/>
  <c r="CB31" i="14"/>
  <c r="CA69" i="14"/>
  <c r="BD49" i="14"/>
  <c r="BE49" i="14"/>
  <c r="DM21" i="14"/>
  <c r="DL59" i="14"/>
  <c r="AK68" i="14"/>
  <c r="AL68" i="14"/>
  <c r="CY16" i="14"/>
  <c r="CX54" i="14"/>
  <c r="BU67" i="14"/>
  <c r="BV67" i="14"/>
  <c r="DL11" i="14"/>
  <c r="DK49" i="14"/>
  <c r="CE27" i="14"/>
  <c r="CD65" i="14"/>
  <c r="W33" i="14"/>
  <c r="V71" i="14"/>
  <c r="G7" i="14"/>
  <c r="F45" i="14"/>
  <c r="T62" i="14"/>
  <c r="U62" i="14"/>
  <c r="BK41" i="14"/>
  <c r="BL41" i="14"/>
  <c r="CT17" i="14"/>
  <c r="CS55" i="14"/>
  <c r="S59" i="14"/>
  <c r="T59" i="14"/>
  <c r="G4" i="14"/>
  <c r="F42" i="14"/>
  <c r="BB30" i="14"/>
  <c r="BA68" i="14"/>
  <c r="G30" i="14"/>
  <c r="F68" i="14"/>
  <c r="CM11" i="14"/>
  <c r="CL49" i="14"/>
  <c r="AP16" i="14"/>
  <c r="AO54" i="14"/>
  <c r="U13" i="14"/>
  <c r="T51" i="14"/>
  <c r="BK5" i="14"/>
  <c r="BJ43" i="14"/>
  <c r="CL13" i="14"/>
  <c r="CK51" i="14"/>
  <c r="BW9" i="14"/>
  <c r="BV47" i="14"/>
  <c r="V28" i="14"/>
  <c r="U66" i="14"/>
  <c r="DC25" i="14"/>
  <c r="DB63" i="14"/>
  <c r="CY15" i="14"/>
  <c r="CX53" i="14"/>
  <c r="Y15" i="14"/>
  <c r="X53" i="14"/>
  <c r="G15" i="14"/>
  <c r="F53" i="14"/>
  <c r="AQ13" i="14"/>
  <c r="AP51" i="14"/>
  <c r="CZ8" i="14"/>
  <c r="CY46" i="14"/>
  <c r="CZ20" i="14"/>
  <c r="CY58" i="14"/>
  <c r="BD4" i="14"/>
  <c r="BC42" i="14"/>
  <c r="AI7" i="14"/>
  <c r="AH45" i="14"/>
  <c r="AA5" i="14"/>
  <c r="Z43" i="14"/>
  <c r="V34" i="14"/>
  <c r="U72" i="14"/>
  <c r="AS50" i="14"/>
  <c r="AT50" i="14"/>
  <c r="CR35" i="14"/>
  <c r="CQ73" i="14"/>
  <c r="L22" i="14"/>
  <c r="K60" i="14"/>
  <c r="AV62" i="14"/>
  <c r="AW62" i="14"/>
  <c r="DJ52" i="14"/>
  <c r="DK52" i="14"/>
  <c r="BZ5" i="14"/>
  <c r="BY43" i="14"/>
  <c r="CR21" i="14"/>
  <c r="CQ59" i="14"/>
  <c r="BB29" i="14"/>
  <c r="BA67" i="14"/>
  <c r="BD8" i="14"/>
  <c r="BC46" i="14"/>
  <c r="AD24" i="14"/>
  <c r="AC62" i="14"/>
  <c r="AG4" i="14"/>
  <c r="AF42" i="14"/>
  <c r="BQ14" i="14"/>
  <c r="BP52" i="14"/>
  <c r="G22" i="14"/>
  <c r="F60" i="14"/>
  <c r="U16" i="14"/>
  <c r="T54" i="14"/>
  <c r="BB16" i="14"/>
  <c r="BA54" i="14"/>
  <c r="G5" i="14"/>
  <c r="F43" i="14"/>
  <c r="DJ3" i="14"/>
  <c r="DI41" i="14"/>
  <c r="U4" i="14"/>
  <c r="T42" i="14"/>
  <c r="DM18" i="14"/>
  <c r="DL56" i="14"/>
  <c r="CC16" i="14"/>
  <c r="CB54" i="14"/>
  <c r="BL11" i="14"/>
  <c r="BK49" i="14"/>
  <c r="CK4" i="14"/>
  <c r="CJ42" i="14"/>
  <c r="DA24" i="14"/>
  <c r="CZ62" i="14"/>
  <c r="K32" i="14"/>
  <c r="J70" i="14"/>
  <c r="AB35" i="14"/>
  <c r="AA73" i="14"/>
  <c r="AV16" i="14"/>
  <c r="AU54" i="14"/>
  <c r="CS48" i="14"/>
  <c r="CT48" i="14"/>
  <c r="DI5" i="14"/>
  <c r="DH43" i="14"/>
  <c r="X19" i="14"/>
  <c r="W57" i="14"/>
  <c r="G3" i="14"/>
  <c r="F41" i="14"/>
  <c r="DM10" i="14"/>
  <c r="DL48" i="14"/>
  <c r="CT8" i="14"/>
  <c r="CS46" i="14"/>
  <c r="CE25" i="14"/>
  <c r="CD63" i="14"/>
  <c r="Z23" i="14"/>
  <c r="Y61" i="14"/>
  <c r="AK16" i="14"/>
  <c r="AJ54" i="14"/>
  <c r="BA32" i="14"/>
  <c r="AZ70" i="14"/>
  <c r="S6" i="14"/>
  <c r="R44" i="14"/>
  <c r="AO62" i="14"/>
  <c r="AP62" i="14"/>
  <c r="F114" i="13"/>
  <c r="AP71" i="13"/>
  <c r="F50" i="13"/>
  <c r="F89" i="13" s="1"/>
  <c r="AQ71" i="13"/>
  <c r="AO71" i="13"/>
  <c r="AP110" i="13" s="1"/>
  <c r="G50" i="13"/>
  <c r="AT61" i="13"/>
  <c r="F65" i="13"/>
  <c r="F104" i="13" s="1"/>
  <c r="AR71" i="13"/>
  <c r="AR110" i="13" s="1"/>
  <c r="AO61" i="13"/>
  <c r="AP100" i="13" s="1"/>
  <c r="G75" i="13"/>
  <c r="G114" i="13" s="1"/>
  <c r="E99" i="13"/>
  <c r="G51" i="13"/>
  <c r="G90" i="13" s="1"/>
  <c r="AU61" i="13"/>
  <c r="F54" i="13"/>
  <c r="F61" i="13"/>
  <c r="F100" i="13" s="1"/>
  <c r="F60" i="13"/>
  <c r="G55" i="13"/>
  <c r="G94" i="13" s="1"/>
  <c r="AS71" i="13"/>
  <c r="E89" i="13"/>
  <c r="F69" i="13"/>
  <c r="F108" i="13" s="1"/>
  <c r="G46" i="13"/>
  <c r="E113" i="13"/>
  <c r="G56" i="13"/>
  <c r="G95" i="13" s="1"/>
  <c r="E84" i="13"/>
  <c r="E87" i="13"/>
  <c r="E107" i="13"/>
  <c r="F53" i="13"/>
  <c r="E115" i="13"/>
  <c r="E102" i="13"/>
  <c r="E100" i="13"/>
  <c r="E108" i="13"/>
  <c r="F42" i="13"/>
  <c r="F71" i="13"/>
  <c r="F68" i="13"/>
  <c r="E92" i="13"/>
  <c r="F76" i="13"/>
  <c r="E105" i="13"/>
  <c r="F63" i="13"/>
  <c r="E110" i="13"/>
  <c r="F52" i="13"/>
  <c r="F66" i="13"/>
  <c r="F45" i="13"/>
  <c r="E86" i="13"/>
  <c r="E91" i="13"/>
  <c r="F49" i="13"/>
  <c r="F43" i="13"/>
  <c r="E97" i="13"/>
  <c r="H50" i="13"/>
  <c r="E88" i="13"/>
  <c r="E101" i="13"/>
  <c r="AF45" i="13"/>
  <c r="AF84" i="13" s="1"/>
  <c r="F47" i="13"/>
  <c r="E98" i="13"/>
  <c r="F70" i="13"/>
  <c r="E83" i="13"/>
  <c r="F62" i="13"/>
  <c r="F67" i="13"/>
  <c r="F74" i="13"/>
  <c r="F94" i="13"/>
  <c r="F58" i="13"/>
  <c r="F57" i="13"/>
  <c r="G73" i="13"/>
  <c r="F59" i="13"/>
  <c r="E109" i="13"/>
  <c r="F44" i="13"/>
  <c r="AS61" i="13"/>
  <c r="F72" i="13"/>
  <c r="F48" i="13"/>
  <c r="E106" i="13"/>
  <c r="H75" i="13"/>
  <c r="F64" i="13"/>
  <c r="DT56" i="14" l="1"/>
  <c r="O35" i="14"/>
  <c r="N73" i="14"/>
  <c r="AQ110" i="13"/>
  <c r="F65" i="14"/>
  <c r="G27" i="14"/>
  <c r="BF74" i="14"/>
  <c r="BG36" i="14"/>
  <c r="CX33" i="14"/>
  <c r="CW71" i="14"/>
  <c r="F70" i="14"/>
  <c r="G70" i="14"/>
  <c r="G31" i="14"/>
  <c r="F69" i="14"/>
  <c r="F47" i="14"/>
  <c r="G9" i="14"/>
  <c r="CI32" i="14"/>
  <c r="CH70" i="14"/>
  <c r="G23" i="14"/>
  <c r="F61" i="14"/>
  <c r="G2" i="14"/>
  <c r="F40" i="14"/>
  <c r="EG48" i="14"/>
  <c r="G55" i="14"/>
  <c r="H17" i="14"/>
  <c r="G33" i="14"/>
  <c r="F71" i="14"/>
  <c r="G29" i="14"/>
  <c r="F67" i="14"/>
  <c r="BT32" i="14"/>
  <c r="BS70" i="14"/>
  <c r="X2" i="14"/>
  <c r="W40" i="14"/>
  <c r="AG29" i="14"/>
  <c r="AF67" i="14"/>
  <c r="G36" i="14"/>
  <c r="F74" i="14"/>
  <c r="EF48" i="14"/>
  <c r="EC48" i="14"/>
  <c r="EB48" i="14"/>
  <c r="BB32" i="14"/>
  <c r="BA70" i="14"/>
  <c r="BB54" i="14"/>
  <c r="BC54" i="14"/>
  <c r="H3" i="14"/>
  <c r="G41" i="14"/>
  <c r="U54" i="14"/>
  <c r="V54" i="14"/>
  <c r="W34" i="14"/>
  <c r="V72" i="14"/>
  <c r="AQ16" i="14"/>
  <c r="AP54" i="14"/>
  <c r="T6" i="14"/>
  <c r="S44" i="14"/>
  <c r="X14" i="14"/>
  <c r="W52" i="14"/>
  <c r="H24" i="14"/>
  <c r="G62" i="14"/>
  <c r="H21" i="14"/>
  <c r="G59" i="14"/>
  <c r="AG13" i="14"/>
  <c r="AF51" i="14"/>
  <c r="DN17" i="14"/>
  <c r="DN55" i="14" s="1"/>
  <c r="DM55" i="14"/>
  <c r="CG21" i="14"/>
  <c r="CF59" i="14"/>
  <c r="CH69" i="14"/>
  <c r="CI69" i="14"/>
  <c r="U29" i="14"/>
  <c r="T67" i="14"/>
  <c r="BX54" i="14"/>
  <c r="BY54" i="14"/>
  <c r="BR12" i="14"/>
  <c r="BQ50" i="14"/>
  <c r="CA5" i="14"/>
  <c r="BZ43" i="14"/>
  <c r="AK15" i="14"/>
  <c r="AJ53" i="14"/>
  <c r="BD25" i="14"/>
  <c r="BC63" i="14"/>
  <c r="Z54" i="14"/>
  <c r="AA54" i="14"/>
  <c r="DI33" i="14"/>
  <c r="DH71" i="14"/>
  <c r="M14" i="14"/>
  <c r="L52" i="14"/>
  <c r="AR4" i="14"/>
  <c r="AQ42" i="14"/>
  <c r="H18" i="14"/>
  <c r="G56" i="14"/>
  <c r="CN11" i="14"/>
  <c r="CM49" i="14"/>
  <c r="BR35" i="14"/>
  <c r="BQ73" i="14"/>
  <c r="AK54" i="14"/>
  <c r="AL54" i="14"/>
  <c r="BC30" i="14"/>
  <c r="BB68" i="14"/>
  <c r="CM50" i="14"/>
  <c r="CN50" i="14"/>
  <c r="CY14" i="14"/>
  <c r="CX52" i="14"/>
  <c r="AT33" i="14"/>
  <c r="AS71" i="14"/>
  <c r="AU30" i="14"/>
  <c r="AT68" i="14"/>
  <c r="DC21" i="14"/>
  <c r="DB59" i="14"/>
  <c r="CA29" i="14"/>
  <c r="BZ67" i="14"/>
  <c r="W30" i="14"/>
  <c r="V68" i="14"/>
  <c r="DJ5" i="14"/>
  <c r="DI43" i="14"/>
  <c r="H19" i="14"/>
  <c r="G57" i="14"/>
  <c r="DN18" i="14"/>
  <c r="DN56" i="14" s="1"/>
  <c r="DM56" i="14"/>
  <c r="BE4" i="14"/>
  <c r="BD42" i="14"/>
  <c r="W28" i="14"/>
  <c r="V66" i="14"/>
  <c r="H7" i="14"/>
  <c r="G45" i="14"/>
  <c r="AU36" i="14"/>
  <c r="AT74" i="14"/>
  <c r="CF11" i="14"/>
  <c r="CE49" i="14"/>
  <c r="Y19" i="14"/>
  <c r="X57" i="14"/>
  <c r="H30" i="14"/>
  <c r="G68" i="14"/>
  <c r="AA23" i="14"/>
  <c r="Z61" i="14"/>
  <c r="V4" i="14"/>
  <c r="U42" i="14"/>
  <c r="DA20" i="14"/>
  <c r="CZ58" i="14"/>
  <c r="H4" i="14"/>
  <c r="G42" i="14"/>
  <c r="CC31" i="14"/>
  <c r="DR69" i="14" s="1"/>
  <c r="CB69" i="14"/>
  <c r="BC6" i="14"/>
  <c r="BB44" i="14"/>
  <c r="AD32" i="14"/>
  <c r="AC70" i="14"/>
  <c r="H12" i="14"/>
  <c r="G50" i="14"/>
  <c r="BZ49" i="14"/>
  <c r="CA49" i="14"/>
  <c r="CT16" i="14"/>
  <c r="CS54" i="14"/>
  <c r="G52" i="14"/>
  <c r="H52" i="14"/>
  <c r="BR14" i="14"/>
  <c r="BQ52" i="14"/>
  <c r="CH14" i="14"/>
  <c r="CG52" i="14"/>
  <c r="AW16" i="14"/>
  <c r="AV54" i="14"/>
  <c r="AH4" i="14"/>
  <c r="AG42" i="14"/>
  <c r="BX9" i="14"/>
  <c r="BW47" i="14"/>
  <c r="X33" i="14"/>
  <c r="W71" i="14"/>
  <c r="AQ29" i="14"/>
  <c r="AP67" i="14"/>
  <c r="CI54" i="14"/>
  <c r="CJ54" i="14"/>
  <c r="BL49" i="14"/>
  <c r="BM49" i="14"/>
  <c r="DD25" i="14"/>
  <c r="DC63" i="14"/>
  <c r="CF25" i="14"/>
  <c r="CE63" i="14"/>
  <c r="DK3" i="14"/>
  <c r="DJ41" i="14"/>
  <c r="AD62" i="14"/>
  <c r="AE62" i="14"/>
  <c r="DA8" i="14"/>
  <c r="CZ46" i="14"/>
  <c r="CM13" i="14"/>
  <c r="CL51" i="14"/>
  <c r="CF27" i="14"/>
  <c r="CE65" i="14"/>
  <c r="BP33" i="14"/>
  <c r="BO71" i="14"/>
  <c r="BR13" i="14"/>
  <c r="BQ51" i="14"/>
  <c r="H28" i="14"/>
  <c r="G66" i="14"/>
  <c r="H6" i="14"/>
  <c r="G44" i="14"/>
  <c r="AF16" i="14"/>
  <c r="AE54" i="14"/>
  <c r="CD16" i="14"/>
  <c r="CC54" i="14"/>
  <c r="H34" i="14"/>
  <c r="G72" i="14"/>
  <c r="AC35" i="14"/>
  <c r="AB73" i="14"/>
  <c r="M22" i="14"/>
  <c r="L60" i="14"/>
  <c r="BH16" i="14"/>
  <c r="BG54" i="14"/>
  <c r="H13" i="14"/>
  <c r="G51" i="14"/>
  <c r="CV4" i="14"/>
  <c r="CU42" i="14"/>
  <c r="H26" i="14"/>
  <c r="G64" i="14"/>
  <c r="CS21" i="14"/>
  <c r="CR59" i="14"/>
  <c r="DN21" i="14"/>
  <c r="DM59" i="14"/>
  <c r="K70" i="14"/>
  <c r="L70" i="14"/>
  <c r="BE8" i="14"/>
  <c r="BD46" i="14"/>
  <c r="AR13" i="14"/>
  <c r="AQ51" i="14"/>
  <c r="CU17" i="14"/>
  <c r="CT55" i="14"/>
  <c r="Q32" i="14"/>
  <c r="P70" i="14"/>
  <c r="P15" i="14"/>
  <c r="O53" i="14"/>
  <c r="G49" i="14"/>
  <c r="H49" i="14"/>
  <c r="AH14" i="14"/>
  <c r="AG52" i="14"/>
  <c r="G60" i="14"/>
  <c r="H60" i="14"/>
  <c r="AJ7" i="14"/>
  <c r="AI45" i="14"/>
  <c r="CU8" i="14"/>
  <c r="CT46" i="14"/>
  <c r="H5" i="14"/>
  <c r="G43" i="14"/>
  <c r="CS35" i="14"/>
  <c r="CR73" i="14"/>
  <c r="BL5" i="14"/>
  <c r="BK43" i="14"/>
  <c r="DM11" i="14"/>
  <c r="DL49" i="14"/>
  <c r="BG33" i="14"/>
  <c r="BF71" i="14"/>
  <c r="DB17" i="14"/>
  <c r="DA55" i="14"/>
  <c r="DK46" i="14"/>
  <c r="DL46" i="14"/>
  <c r="BC51" i="14"/>
  <c r="BD51" i="14"/>
  <c r="AS14" i="14"/>
  <c r="AR52" i="14"/>
  <c r="DF46" i="14"/>
  <c r="DG46" i="14"/>
  <c r="DE41" i="14"/>
  <c r="DF41" i="14"/>
  <c r="BI13" i="14"/>
  <c r="BH51" i="14"/>
  <c r="I35" i="14"/>
  <c r="H73" i="14"/>
  <c r="AA43" i="14"/>
  <c r="AB43" i="14"/>
  <c r="DB24" i="14"/>
  <c r="DA62" i="14"/>
  <c r="H15" i="14"/>
  <c r="G53" i="14"/>
  <c r="V13" i="14"/>
  <c r="U51" i="14"/>
  <c r="BG24" i="14"/>
  <c r="BF62" i="14"/>
  <c r="Y20" i="14"/>
  <c r="X58" i="14"/>
  <c r="H8" i="14"/>
  <c r="G46" i="14"/>
  <c r="BG12" i="14"/>
  <c r="BF50" i="14"/>
  <c r="H20" i="14"/>
  <c r="G58" i="14"/>
  <c r="BO27" i="14"/>
  <c r="BN65" i="14"/>
  <c r="CS12" i="14"/>
  <c r="CR50" i="14"/>
  <c r="CO46" i="14"/>
  <c r="CP46" i="14"/>
  <c r="CZ15" i="14"/>
  <c r="CY53" i="14"/>
  <c r="DN10" i="14"/>
  <c r="DN48" i="14" s="1"/>
  <c r="ES48" i="14" s="1"/>
  <c r="DM48" i="14"/>
  <c r="CL4" i="14"/>
  <c r="CK42" i="14"/>
  <c r="BC29" i="14"/>
  <c r="BB67" i="14"/>
  <c r="Z15" i="14"/>
  <c r="Y53" i="14"/>
  <c r="CZ16" i="14"/>
  <c r="CY54" i="14"/>
  <c r="BS25" i="14"/>
  <c r="BR63" i="14"/>
  <c r="AV15" i="14"/>
  <c r="AU53" i="14"/>
  <c r="CQ32" i="14"/>
  <c r="CP70" i="14"/>
  <c r="CP24" i="14"/>
  <c r="CO62" i="14"/>
  <c r="H16" i="14"/>
  <c r="G54" i="14"/>
  <c r="BS54" i="14"/>
  <c r="BT54" i="14"/>
  <c r="BD26" i="14"/>
  <c r="BC64" i="14"/>
  <c r="I75" i="13"/>
  <c r="G89" i="13"/>
  <c r="AU100" i="13"/>
  <c r="H51" i="13"/>
  <c r="AQ45" i="13"/>
  <c r="G72" i="13"/>
  <c r="G111" i="13" s="1"/>
  <c r="J75" i="13"/>
  <c r="J114" i="13" s="1"/>
  <c r="AU71" i="13"/>
  <c r="AG45" i="13"/>
  <c r="AG84" i="13" s="1"/>
  <c r="K75" i="13"/>
  <c r="F96" i="13"/>
  <c r="G76" i="13"/>
  <c r="G42" i="13"/>
  <c r="AS110" i="13"/>
  <c r="F98" i="13"/>
  <c r="F91" i="13"/>
  <c r="G60" i="13"/>
  <c r="G99" i="13" s="1"/>
  <c r="G54" i="13"/>
  <c r="G93" i="13" s="1"/>
  <c r="G57" i="13"/>
  <c r="F101" i="13"/>
  <c r="F109" i="13"/>
  <c r="G47" i="13"/>
  <c r="H89" i="13"/>
  <c r="AQ61" i="13"/>
  <c r="AQ100" i="13" s="1"/>
  <c r="AV61" i="13"/>
  <c r="AV100" i="13" s="1"/>
  <c r="G58" i="13"/>
  <c r="F102" i="13"/>
  <c r="G68" i="13"/>
  <c r="G107" i="13" s="1"/>
  <c r="H55" i="13"/>
  <c r="G62" i="13"/>
  <c r="F107" i="13"/>
  <c r="G69" i="13"/>
  <c r="F97" i="13"/>
  <c r="F113" i="13"/>
  <c r="G63" i="13"/>
  <c r="H56" i="13"/>
  <c r="F110" i="13"/>
  <c r="G61" i="13"/>
  <c r="G48" i="13"/>
  <c r="AT100" i="13"/>
  <c r="G43" i="13"/>
  <c r="G82" i="13" s="1"/>
  <c r="F84" i="13"/>
  <c r="G71" i="13"/>
  <c r="G110" i="13" s="1"/>
  <c r="G64" i="13"/>
  <c r="F111" i="13"/>
  <c r="G44" i="13"/>
  <c r="F106" i="13"/>
  <c r="F88" i="13"/>
  <c r="G45" i="13"/>
  <c r="G84" i="13" s="1"/>
  <c r="G66" i="13"/>
  <c r="G105" i="13" s="1"/>
  <c r="F92" i="13"/>
  <c r="G85" i="13"/>
  <c r="H90" i="13"/>
  <c r="F93" i="13"/>
  <c r="F86" i="13"/>
  <c r="G52" i="13"/>
  <c r="G70" i="13"/>
  <c r="F87" i="13"/>
  <c r="G74" i="13"/>
  <c r="H114" i="13"/>
  <c r="I114" i="13"/>
  <c r="F83" i="13"/>
  <c r="G112" i="13"/>
  <c r="G67" i="13"/>
  <c r="G49" i="13"/>
  <c r="F105" i="13"/>
  <c r="G53" i="13"/>
  <c r="H46" i="13"/>
  <c r="F99" i="13"/>
  <c r="G59" i="13"/>
  <c r="G98" i="13" s="1"/>
  <c r="F82" i="13"/>
  <c r="H73" i="13"/>
  <c r="H112" i="13" s="1"/>
  <c r="F103" i="13"/>
  <c r="F115" i="13"/>
  <c r="F81" i="13"/>
  <c r="CJ32" i="14" l="1"/>
  <c r="CI70" i="14"/>
  <c r="DT69" i="14"/>
  <c r="EK48" i="14"/>
  <c r="H36" i="14"/>
  <c r="G74" i="14"/>
  <c r="EG49" i="14"/>
  <c r="H29" i="14"/>
  <c r="G67" i="14"/>
  <c r="DN59" i="14"/>
  <c r="G71" i="14"/>
  <c r="H33" i="14"/>
  <c r="H2" i="14"/>
  <c r="G40" i="14"/>
  <c r="DR56" i="14"/>
  <c r="P35" i="14"/>
  <c r="O73" i="14"/>
  <c r="CY33" i="14"/>
  <c r="CX71" i="14"/>
  <c r="AH29" i="14"/>
  <c r="AG67" i="14"/>
  <c r="DR48" i="14"/>
  <c r="BG74" i="14"/>
  <c r="BH36" i="14"/>
  <c r="Y2" i="14"/>
  <c r="X40" i="14"/>
  <c r="BT70" i="14"/>
  <c r="BU32" i="14"/>
  <c r="H9" i="14"/>
  <c r="G47" i="14"/>
  <c r="DT48" i="14"/>
  <c r="H55" i="14"/>
  <c r="I17" i="14"/>
  <c r="H23" i="14"/>
  <c r="G61" i="14"/>
  <c r="H31" i="14"/>
  <c r="G69" i="14"/>
  <c r="H27" i="14"/>
  <c r="G65" i="14"/>
  <c r="EI48" i="14"/>
  <c r="EJ48" i="14"/>
  <c r="EI56" i="14"/>
  <c r="EH56" i="14"/>
  <c r="EB49" i="14"/>
  <c r="EF49" i="14"/>
  <c r="EJ49" i="14" s="1"/>
  <c r="EC49" i="14"/>
  <c r="EK49" i="14" s="1"/>
  <c r="EH48" i="14"/>
  <c r="ED56" i="14"/>
  <c r="ED48" i="14"/>
  <c r="EE56" i="14"/>
  <c r="EE48" i="14"/>
  <c r="ET48" i="14"/>
  <c r="EU48" i="14"/>
  <c r="EV48" i="14"/>
  <c r="EY48" i="14" s="1"/>
  <c r="EW48" i="14"/>
  <c r="EX48" i="14"/>
  <c r="I8" i="14"/>
  <c r="H46" i="14"/>
  <c r="CI14" i="14"/>
  <c r="CH52" i="14"/>
  <c r="BD6" i="14"/>
  <c r="BC44" i="14"/>
  <c r="CF49" i="14"/>
  <c r="CG49" i="14"/>
  <c r="X30" i="14"/>
  <c r="W68" i="14"/>
  <c r="BD30" i="14"/>
  <c r="BC68" i="14"/>
  <c r="DJ33" i="14"/>
  <c r="DI71" i="14"/>
  <c r="Z20" i="14"/>
  <c r="Y58" i="14"/>
  <c r="DN11" i="14"/>
  <c r="DM49" i="14"/>
  <c r="I34" i="14"/>
  <c r="H72" i="14"/>
  <c r="BS14" i="14"/>
  <c r="BR52" i="14"/>
  <c r="AV36" i="14"/>
  <c r="AU74" i="14"/>
  <c r="U6" i="14"/>
  <c r="T44" i="14"/>
  <c r="BI51" i="14"/>
  <c r="BJ51" i="14"/>
  <c r="BQ33" i="14"/>
  <c r="BP71" i="14"/>
  <c r="CC69" i="14"/>
  <c r="CD69" i="14"/>
  <c r="CB29" i="14"/>
  <c r="CA67" i="14"/>
  <c r="AW15" i="14"/>
  <c r="AV53" i="14"/>
  <c r="BH24" i="14"/>
  <c r="BG62" i="14"/>
  <c r="Q15" i="14"/>
  <c r="P53" i="14"/>
  <c r="CD54" i="14"/>
  <c r="CE54" i="14"/>
  <c r="I7" i="14"/>
  <c r="H45" i="14"/>
  <c r="BE25" i="14"/>
  <c r="BD63" i="14"/>
  <c r="CH21" i="14"/>
  <c r="CG59" i="14"/>
  <c r="AQ54" i="14"/>
  <c r="AR54" i="14"/>
  <c r="I73" i="14"/>
  <c r="J73" i="14"/>
  <c r="DA15" i="14"/>
  <c r="CZ53" i="14"/>
  <c r="BL43" i="14"/>
  <c r="BM43" i="14"/>
  <c r="CS59" i="14"/>
  <c r="CT59" i="14"/>
  <c r="CG27" i="14"/>
  <c r="CF65" i="14"/>
  <c r="I4" i="14"/>
  <c r="H42" i="14"/>
  <c r="BT25" i="14"/>
  <c r="BS63" i="14"/>
  <c r="CT35" i="14"/>
  <c r="CS73" i="14"/>
  <c r="I26" i="14"/>
  <c r="H64" i="14"/>
  <c r="CN13" i="14"/>
  <c r="CM51" i="14"/>
  <c r="X28" i="14"/>
  <c r="W66" i="14"/>
  <c r="DD21" i="14"/>
  <c r="DT59" i="14" s="1"/>
  <c r="DC59" i="14"/>
  <c r="AL15" i="14"/>
  <c r="AK53" i="14"/>
  <c r="X34" i="14"/>
  <c r="W72" i="14"/>
  <c r="AF54" i="14"/>
  <c r="AG54" i="14"/>
  <c r="AR29" i="14"/>
  <c r="AQ67" i="14"/>
  <c r="DB20" i="14"/>
  <c r="DA58" i="14"/>
  <c r="BS35" i="14"/>
  <c r="BR73" i="14"/>
  <c r="AT14" i="14"/>
  <c r="AS52" i="14"/>
  <c r="R32" i="14"/>
  <c r="Q70" i="14"/>
  <c r="I6" i="14"/>
  <c r="H44" i="14"/>
  <c r="Y33" i="14"/>
  <c r="X71" i="14"/>
  <c r="W4" i="14"/>
  <c r="V42" i="14"/>
  <c r="AV30" i="14"/>
  <c r="AU68" i="14"/>
  <c r="CO11" i="14"/>
  <c r="CN49" i="14"/>
  <c r="CB5" i="14"/>
  <c r="CA43" i="14"/>
  <c r="AH13" i="14"/>
  <c r="AG51" i="14"/>
  <c r="AI14" i="14"/>
  <c r="AH52" i="14"/>
  <c r="CT12" i="14"/>
  <c r="CS50" i="14"/>
  <c r="I5" i="14"/>
  <c r="H43" i="14"/>
  <c r="CW4" i="14"/>
  <c r="CV42" i="14"/>
  <c r="DA46" i="14"/>
  <c r="DB46" i="14"/>
  <c r="CT54" i="14"/>
  <c r="CU54" i="14"/>
  <c r="BF4" i="14"/>
  <c r="BE42" i="14"/>
  <c r="CR32" i="14"/>
  <c r="CQ70" i="14"/>
  <c r="BE26" i="14"/>
  <c r="BD64" i="14"/>
  <c r="I16" i="14"/>
  <c r="H54" i="14"/>
  <c r="BO65" i="14"/>
  <c r="BP65" i="14"/>
  <c r="CU46" i="14"/>
  <c r="CV46" i="14"/>
  <c r="I13" i="14"/>
  <c r="H51" i="14"/>
  <c r="BY9" i="14"/>
  <c r="BX47" i="14"/>
  <c r="I18" i="14"/>
  <c r="H56" i="14"/>
  <c r="I21" i="14"/>
  <c r="H59" i="14"/>
  <c r="I3" i="14"/>
  <c r="H41" i="14"/>
  <c r="CM4" i="14"/>
  <c r="CL42" i="14"/>
  <c r="AD35" i="14"/>
  <c r="AC73" i="14"/>
  <c r="W13" i="14"/>
  <c r="V51" i="14"/>
  <c r="AA15" i="14"/>
  <c r="Z53" i="14"/>
  <c r="H53" i="14"/>
  <c r="I53" i="14"/>
  <c r="CV17" i="14"/>
  <c r="CU55" i="14"/>
  <c r="I28" i="14"/>
  <c r="H66" i="14"/>
  <c r="AB23" i="14"/>
  <c r="AA61" i="14"/>
  <c r="AU33" i="14"/>
  <c r="AT71" i="14"/>
  <c r="BS12" i="14"/>
  <c r="BR50" i="14"/>
  <c r="BH33" i="14"/>
  <c r="BG71" i="14"/>
  <c r="DA16" i="14"/>
  <c r="CZ54" i="14"/>
  <c r="I20" i="14"/>
  <c r="H58" i="14"/>
  <c r="AK7" i="14"/>
  <c r="AJ45" i="14"/>
  <c r="I12" i="14"/>
  <c r="H50" i="14"/>
  <c r="I19" i="14"/>
  <c r="H57" i="14"/>
  <c r="AS4" i="14"/>
  <c r="AR42" i="14"/>
  <c r="I24" i="14"/>
  <c r="H62" i="14"/>
  <c r="DE25" i="14"/>
  <c r="DD63" i="14"/>
  <c r="CQ24" i="14"/>
  <c r="CP62" i="14"/>
  <c r="BD29" i="14"/>
  <c r="BC67" i="14"/>
  <c r="DC24" i="14"/>
  <c r="DB62" i="14"/>
  <c r="AS13" i="14"/>
  <c r="AR51" i="14"/>
  <c r="BI16" i="14"/>
  <c r="BH54" i="14"/>
  <c r="DL3" i="14"/>
  <c r="DK41" i="14"/>
  <c r="AI4" i="14"/>
  <c r="AH42" i="14"/>
  <c r="I30" i="14"/>
  <c r="H68" i="14"/>
  <c r="CZ14" i="14"/>
  <c r="CY52" i="14"/>
  <c r="BH12" i="14"/>
  <c r="BG50" i="14"/>
  <c r="DC17" i="14"/>
  <c r="DB55" i="14"/>
  <c r="BF8" i="14"/>
  <c r="BE46" i="14"/>
  <c r="N22" i="14"/>
  <c r="M60" i="14"/>
  <c r="BS13" i="14"/>
  <c r="BR51" i="14"/>
  <c r="CG63" i="14"/>
  <c r="CF63" i="14"/>
  <c r="AW54" i="14"/>
  <c r="AX54" i="14"/>
  <c r="AE32" i="14"/>
  <c r="AD70" i="14"/>
  <c r="Z19" i="14"/>
  <c r="Y57" i="14"/>
  <c r="DK5" i="14"/>
  <c r="DJ43" i="14"/>
  <c r="N14" i="14"/>
  <c r="M52" i="14"/>
  <c r="V29" i="14"/>
  <c r="U67" i="14"/>
  <c r="Y14" i="14"/>
  <c r="X52" i="14"/>
  <c r="BC32" i="14"/>
  <c r="BB70" i="14"/>
  <c r="I50" i="13"/>
  <c r="I89" i="13" s="1"/>
  <c r="M75" i="13"/>
  <c r="I51" i="13"/>
  <c r="I90" i="13" s="1"/>
  <c r="H72" i="13"/>
  <c r="H111" i="13" s="1"/>
  <c r="H62" i="13"/>
  <c r="I55" i="13"/>
  <c r="I94" i="13" s="1"/>
  <c r="J50" i="13"/>
  <c r="J89" i="13" s="1"/>
  <c r="K114" i="13"/>
  <c r="N75" i="13"/>
  <c r="N114" i="13" s="1"/>
  <c r="AR45" i="13"/>
  <c r="AR84" i="13" s="1"/>
  <c r="J55" i="13"/>
  <c r="AT71" i="13"/>
  <c r="AT110" i="13" s="1"/>
  <c r="AV71" i="13"/>
  <c r="AV110" i="13" s="1"/>
  <c r="G65" i="13"/>
  <c r="G104" i="13" s="1"/>
  <c r="AR61" i="13"/>
  <c r="AR100" i="13" s="1"/>
  <c r="G91" i="13"/>
  <c r="G106" i="13"/>
  <c r="H61" i="13"/>
  <c r="H100" i="13" s="1"/>
  <c r="H54" i="13"/>
  <c r="H42" i="13"/>
  <c r="H81" i="13" s="1"/>
  <c r="H60" i="13"/>
  <c r="G115" i="13"/>
  <c r="H67" i="13"/>
  <c r="H106" i="13" s="1"/>
  <c r="H45" i="13"/>
  <c r="H68" i="13"/>
  <c r="L75" i="13"/>
  <c r="G81" i="13"/>
  <c r="H66" i="13"/>
  <c r="H105" i="13" s="1"/>
  <c r="G101" i="13"/>
  <c r="H101" i="13"/>
  <c r="H71" i="13"/>
  <c r="H110" i="13" s="1"/>
  <c r="G113" i="13"/>
  <c r="H74" i="13"/>
  <c r="G87" i="13"/>
  <c r="H48" i="13"/>
  <c r="G92" i="13"/>
  <c r="H76" i="13"/>
  <c r="I73" i="13"/>
  <c r="I56" i="13"/>
  <c r="H43" i="13"/>
  <c r="G102" i="13"/>
  <c r="H49" i="13"/>
  <c r="G103" i="13"/>
  <c r="H63" i="13"/>
  <c r="G108" i="13"/>
  <c r="G97" i="13"/>
  <c r="G96" i="13"/>
  <c r="H53" i="13"/>
  <c r="H92" i="13" s="1"/>
  <c r="H59" i="13"/>
  <c r="H98" i="13" s="1"/>
  <c r="H64" i="13"/>
  <c r="H58" i="13"/>
  <c r="G86" i="13"/>
  <c r="H57" i="13"/>
  <c r="H52" i="13"/>
  <c r="H91" i="13" s="1"/>
  <c r="G100" i="13"/>
  <c r="H85" i="13"/>
  <c r="I46" i="13"/>
  <c r="I85" i="13" s="1"/>
  <c r="G88" i="13"/>
  <c r="G109" i="13"/>
  <c r="G83" i="13"/>
  <c r="H69" i="13"/>
  <c r="H108" i="13" s="1"/>
  <c r="AH45" i="13"/>
  <c r="AH84" i="13" s="1"/>
  <c r="H70" i="13"/>
  <c r="H44" i="13"/>
  <c r="H83" i="13" s="1"/>
  <c r="H95" i="13"/>
  <c r="H94" i="13"/>
  <c r="H47" i="13"/>
  <c r="BH74" i="14" l="1"/>
  <c r="BI36" i="14"/>
  <c r="AH67" i="14"/>
  <c r="AI29" i="14"/>
  <c r="DR59" i="14"/>
  <c r="EI69" i="14"/>
  <c r="EM69" i="14" s="1"/>
  <c r="EZ48" i="14"/>
  <c r="I9" i="14"/>
  <c r="H47" i="14"/>
  <c r="I2" i="14"/>
  <c r="H40" i="14"/>
  <c r="I33" i="14"/>
  <c r="H71" i="14"/>
  <c r="BU70" i="14"/>
  <c r="BV32" i="14"/>
  <c r="I31" i="14"/>
  <c r="H69" i="14"/>
  <c r="H74" i="14"/>
  <c r="I36" i="14"/>
  <c r="CY71" i="14"/>
  <c r="CZ33" i="14"/>
  <c r="I23" i="14"/>
  <c r="H61" i="14"/>
  <c r="CK32" i="14"/>
  <c r="CJ70" i="14"/>
  <c r="I55" i="14"/>
  <c r="J17" i="14"/>
  <c r="H67" i="14"/>
  <c r="I29" i="14"/>
  <c r="I27" i="14"/>
  <c r="H65" i="14"/>
  <c r="DN49" i="14"/>
  <c r="ED69" i="14"/>
  <c r="P73" i="14"/>
  <c r="Q35" i="14"/>
  <c r="Z2" i="14"/>
  <c r="Y40" i="14"/>
  <c r="EE69" i="14"/>
  <c r="EL48" i="14"/>
  <c r="EL56" i="14"/>
  <c r="EM56" i="14"/>
  <c r="EM48" i="14"/>
  <c r="EH69" i="14"/>
  <c r="FA48" i="14"/>
  <c r="AT13" i="14"/>
  <c r="AS51" i="14"/>
  <c r="CU12" i="14"/>
  <c r="CT50" i="14"/>
  <c r="J3" i="14"/>
  <c r="I41" i="14"/>
  <c r="BF26" i="14"/>
  <c r="BE64" i="14"/>
  <c r="J6" i="14"/>
  <c r="I44" i="14"/>
  <c r="J26" i="14"/>
  <c r="I64" i="14"/>
  <c r="O14" i="14"/>
  <c r="N52" i="14"/>
  <c r="J21" i="14"/>
  <c r="I59" i="14"/>
  <c r="AJ14" i="14"/>
  <c r="AI52" i="14"/>
  <c r="DB15" i="14"/>
  <c r="DA53" i="14"/>
  <c r="V6" i="14"/>
  <c r="U44" i="14"/>
  <c r="DK33" i="14"/>
  <c r="DJ71" i="14"/>
  <c r="CS32" i="14"/>
  <c r="CR70" i="14"/>
  <c r="R70" i="14"/>
  <c r="S70" i="14"/>
  <c r="CU35" i="14"/>
  <c r="CT73" i="14"/>
  <c r="R15" i="14"/>
  <c r="Q53" i="14"/>
  <c r="DD24" i="14"/>
  <c r="DC62" i="14"/>
  <c r="CV55" i="14"/>
  <c r="CW55" i="14"/>
  <c r="AU14" i="14"/>
  <c r="AT52" i="14"/>
  <c r="BU25" i="14"/>
  <c r="BT63" i="14"/>
  <c r="BE30" i="14"/>
  <c r="BD68" i="14"/>
  <c r="J12" i="14"/>
  <c r="I50" i="14"/>
  <c r="AL7" i="14"/>
  <c r="AK45" i="14"/>
  <c r="J18" i="14"/>
  <c r="I56" i="14"/>
  <c r="AI13" i="14"/>
  <c r="AH51" i="14"/>
  <c r="BI24" i="14"/>
  <c r="BH62" i="14"/>
  <c r="DD17" i="14"/>
  <c r="DC55" i="14"/>
  <c r="DA14" i="14"/>
  <c r="CZ52" i="14"/>
  <c r="J20" i="14"/>
  <c r="I58" i="14"/>
  <c r="BG4" i="14"/>
  <c r="BF42" i="14"/>
  <c r="Y34" i="14"/>
  <c r="X72" i="14"/>
  <c r="AX15" i="14"/>
  <c r="AW53" i="14"/>
  <c r="AW36" i="14"/>
  <c r="AV74" i="14"/>
  <c r="Y30" i="14"/>
  <c r="X68" i="14"/>
  <c r="BG8" i="14"/>
  <c r="BF46" i="14"/>
  <c r="BI12" i="14"/>
  <c r="BH50" i="14"/>
  <c r="CR24" i="14"/>
  <c r="CQ62" i="14"/>
  <c r="BZ9" i="14"/>
  <c r="BY47" i="14"/>
  <c r="CC5" i="14"/>
  <c r="CB43" i="14"/>
  <c r="AA19" i="14"/>
  <c r="Z57" i="14"/>
  <c r="DB16" i="14"/>
  <c r="DA54" i="14"/>
  <c r="J13" i="14"/>
  <c r="I51" i="14"/>
  <c r="BT35" i="14"/>
  <c r="BS73" i="14"/>
  <c r="AM15" i="14"/>
  <c r="AL53" i="14"/>
  <c r="CH59" i="14"/>
  <c r="CI59" i="14"/>
  <c r="BT14" i="14"/>
  <c r="BS52" i="14"/>
  <c r="J28" i="14"/>
  <c r="I66" i="14"/>
  <c r="DF25" i="14"/>
  <c r="DE63" i="14"/>
  <c r="AB15" i="14"/>
  <c r="AA53" i="14"/>
  <c r="CP11" i="14"/>
  <c r="CO49" i="14"/>
  <c r="W29" i="14"/>
  <c r="V67" i="14"/>
  <c r="DL5" i="14"/>
  <c r="DK43" i="14"/>
  <c r="AF32" i="14"/>
  <c r="AE70" i="14"/>
  <c r="AJ4" i="14"/>
  <c r="AI42" i="14"/>
  <c r="BI33" i="14"/>
  <c r="BH71" i="14"/>
  <c r="AW30" i="14"/>
  <c r="AV68" i="14"/>
  <c r="DD59" i="14"/>
  <c r="DE59" i="14"/>
  <c r="BF25" i="14"/>
  <c r="BE63" i="14"/>
  <c r="J34" i="14"/>
  <c r="I72" i="14"/>
  <c r="BE6" i="14"/>
  <c r="BD44" i="14"/>
  <c r="J30" i="14"/>
  <c r="I68" i="14"/>
  <c r="BD32" i="14"/>
  <c r="BC70" i="14"/>
  <c r="J24" i="14"/>
  <c r="I62" i="14"/>
  <c r="X13" i="14"/>
  <c r="W51" i="14"/>
  <c r="DC20" i="14"/>
  <c r="DB58" i="14"/>
  <c r="J4" i="14"/>
  <c r="I42" i="14"/>
  <c r="CC29" i="14"/>
  <c r="CB67" i="14"/>
  <c r="BT13" i="14"/>
  <c r="BS51" i="14"/>
  <c r="BT12" i="14"/>
  <c r="BS50" i="14"/>
  <c r="CX4" i="14"/>
  <c r="CW42" i="14"/>
  <c r="AS29" i="14"/>
  <c r="AR67" i="14"/>
  <c r="CH27" i="14"/>
  <c r="CG65" i="14"/>
  <c r="CJ14" i="14"/>
  <c r="CI52" i="14"/>
  <c r="O22" i="14"/>
  <c r="N60" i="14"/>
  <c r="AC23" i="14"/>
  <c r="AB61" i="14"/>
  <c r="BE29" i="14"/>
  <c r="BD67" i="14"/>
  <c r="Z14" i="14"/>
  <c r="Y52" i="14"/>
  <c r="DM3" i="14"/>
  <c r="DL41" i="14"/>
  <c r="AT4" i="14"/>
  <c r="AS42" i="14"/>
  <c r="AE35" i="14"/>
  <c r="AD73" i="14"/>
  <c r="X4" i="14"/>
  <c r="W42" i="14"/>
  <c r="Y28" i="14"/>
  <c r="X66" i="14"/>
  <c r="J7" i="14"/>
  <c r="I45" i="14"/>
  <c r="BJ16" i="14"/>
  <c r="BI54" i="14"/>
  <c r="J19" i="14"/>
  <c r="I57" i="14"/>
  <c r="AV33" i="14"/>
  <c r="AU71" i="14"/>
  <c r="CN4" i="14"/>
  <c r="CM42" i="14"/>
  <c r="J16" i="14"/>
  <c r="I54" i="14"/>
  <c r="J5" i="14"/>
  <c r="I43" i="14"/>
  <c r="Z33" i="14"/>
  <c r="Y71" i="14"/>
  <c r="CO13" i="14"/>
  <c r="CN51" i="14"/>
  <c r="BR33" i="14"/>
  <c r="BQ71" i="14"/>
  <c r="AA20" i="14"/>
  <c r="Z58" i="14"/>
  <c r="J8" i="14"/>
  <c r="I46" i="14"/>
  <c r="I72" i="13"/>
  <c r="I111" i="13" s="1"/>
  <c r="I54" i="13"/>
  <c r="I62" i="13"/>
  <c r="I101" i="13" s="1"/>
  <c r="L46" i="13"/>
  <c r="L58" i="13"/>
  <c r="J94" i="13"/>
  <c r="H65" i="13"/>
  <c r="H104" i="13" s="1"/>
  <c r="AU110" i="13"/>
  <c r="J62" i="13"/>
  <c r="AS45" i="13"/>
  <c r="AS84" i="13" s="1"/>
  <c r="AS100" i="13"/>
  <c r="O75" i="13"/>
  <c r="O114" i="13" s="1"/>
  <c r="J54" i="13"/>
  <c r="L56" i="13"/>
  <c r="K51" i="13"/>
  <c r="J72" i="13"/>
  <c r="I76" i="13"/>
  <c r="I115" i="13" s="1"/>
  <c r="I44" i="13"/>
  <c r="H97" i="13"/>
  <c r="I71" i="13"/>
  <c r="I58" i="13"/>
  <c r="I97" i="13" s="1"/>
  <c r="I95" i="13"/>
  <c r="I112" i="13"/>
  <c r="I67" i="13"/>
  <c r="J73" i="13"/>
  <c r="I42" i="13"/>
  <c r="J56" i="13"/>
  <c r="H109" i="13"/>
  <c r="I64" i="13"/>
  <c r="H87" i="13"/>
  <c r="H107" i="13"/>
  <c r="H93" i="13"/>
  <c r="I93" i="13"/>
  <c r="I47" i="13"/>
  <c r="I86" i="13" s="1"/>
  <c r="H115" i="13"/>
  <c r="I52" i="13"/>
  <c r="H103" i="13"/>
  <c r="I70" i="13"/>
  <c r="I48" i="13"/>
  <c r="I68" i="13"/>
  <c r="I107" i="13" s="1"/>
  <c r="I69" i="13"/>
  <c r="I108" i="13" s="1"/>
  <c r="I59" i="13"/>
  <c r="I98" i="13" s="1"/>
  <c r="H113" i="13"/>
  <c r="AI45" i="13"/>
  <c r="AI84" i="13" s="1"/>
  <c r="I74" i="13"/>
  <c r="I113" i="13" s="1"/>
  <c r="J46" i="13"/>
  <c r="J85" i="13" s="1"/>
  <c r="I66" i="13"/>
  <c r="I57" i="13"/>
  <c r="H102" i="13"/>
  <c r="I49" i="13"/>
  <c r="I88" i="13" s="1"/>
  <c r="I43" i="13"/>
  <c r="I82" i="13" s="1"/>
  <c r="H99" i="13"/>
  <c r="L114" i="13"/>
  <c r="M114" i="13"/>
  <c r="H96" i="13"/>
  <c r="H88" i="13"/>
  <c r="H82" i="13"/>
  <c r="I53" i="13"/>
  <c r="I92" i="13" s="1"/>
  <c r="I63" i="13"/>
  <c r="I60" i="13"/>
  <c r="H84" i="13"/>
  <c r="H86" i="13"/>
  <c r="I45" i="13"/>
  <c r="I61" i="13"/>
  <c r="J111" i="13" l="1"/>
  <c r="CK70" i="14"/>
  <c r="CL70" i="14"/>
  <c r="J31" i="14"/>
  <c r="I69" i="14"/>
  <c r="J93" i="13"/>
  <c r="AA2" i="14"/>
  <c r="Z40" i="14"/>
  <c r="J27" i="14"/>
  <c r="I65" i="14"/>
  <c r="J23" i="14"/>
  <c r="I61" i="14"/>
  <c r="BW32" i="14"/>
  <c r="BV70" i="14"/>
  <c r="EL69" i="14"/>
  <c r="I71" i="14"/>
  <c r="J33" i="14"/>
  <c r="AI67" i="14"/>
  <c r="AJ29" i="14"/>
  <c r="BJ36" i="14"/>
  <c r="BI74" i="14"/>
  <c r="I67" i="14"/>
  <c r="J29" i="14"/>
  <c r="DA33" i="14"/>
  <c r="CZ71" i="14"/>
  <c r="J2" i="14"/>
  <c r="I40" i="14"/>
  <c r="Q73" i="14"/>
  <c r="R35" i="14"/>
  <c r="J36" i="14"/>
  <c r="I74" i="14"/>
  <c r="J55" i="14"/>
  <c r="K17" i="14"/>
  <c r="J9" i="14"/>
  <c r="I47" i="14"/>
  <c r="EH59" i="14"/>
  <c r="EI59" i="14"/>
  <c r="ED59" i="14"/>
  <c r="EE59" i="14"/>
  <c r="DN3" i="14"/>
  <c r="DT41" i="14" s="1"/>
  <c r="DM41" i="14"/>
  <c r="K8" i="14"/>
  <c r="J46" i="14"/>
  <c r="AU4" i="14"/>
  <c r="AT42" i="14"/>
  <c r="AT29" i="14"/>
  <c r="AS67" i="14"/>
  <c r="AC15" i="14"/>
  <c r="AB53" i="14"/>
  <c r="AW33" i="14"/>
  <c r="AV71" i="14"/>
  <c r="DC16" i="14"/>
  <c r="DB54" i="14"/>
  <c r="Z30" i="14"/>
  <c r="Y68" i="14"/>
  <c r="BJ24" i="14"/>
  <c r="BI62" i="14"/>
  <c r="BV25" i="14"/>
  <c r="BU63" i="14"/>
  <c r="CT32" i="14"/>
  <c r="CS70" i="14"/>
  <c r="AB19" i="14"/>
  <c r="AA57" i="14"/>
  <c r="K19" i="14"/>
  <c r="J57" i="14"/>
  <c r="AX36" i="14"/>
  <c r="AW74" i="14"/>
  <c r="AV14" i="14"/>
  <c r="AU52" i="14"/>
  <c r="DL33" i="14"/>
  <c r="DK71" i="14"/>
  <c r="K26" i="14"/>
  <c r="J64" i="14"/>
  <c r="BE32" i="14"/>
  <c r="BD70" i="14"/>
  <c r="BF29" i="14"/>
  <c r="BE67" i="14"/>
  <c r="AJ13" i="14"/>
  <c r="AI51" i="14"/>
  <c r="W6" i="14"/>
  <c r="V44" i="14"/>
  <c r="DG25" i="14"/>
  <c r="DF63" i="14"/>
  <c r="BU13" i="14"/>
  <c r="BT51" i="14"/>
  <c r="AG32" i="14"/>
  <c r="AF70" i="14"/>
  <c r="BU14" i="14"/>
  <c r="BT52" i="14"/>
  <c r="AY15" i="14"/>
  <c r="AX53" i="14"/>
  <c r="K30" i="14"/>
  <c r="J68" i="14"/>
  <c r="AD23" i="14"/>
  <c r="AC61" i="14"/>
  <c r="BF6" i="14"/>
  <c r="BE44" i="14"/>
  <c r="K18" i="14"/>
  <c r="J56" i="14"/>
  <c r="DC15" i="14"/>
  <c r="DB53" i="14"/>
  <c r="K6" i="14"/>
  <c r="J44" i="14"/>
  <c r="BS33" i="14"/>
  <c r="BR71" i="14"/>
  <c r="K7" i="14"/>
  <c r="J45" i="14"/>
  <c r="CD29" i="14"/>
  <c r="CC67" i="14"/>
  <c r="DM5" i="14"/>
  <c r="DL43" i="14"/>
  <c r="CD5" i="14"/>
  <c r="CC43" i="14"/>
  <c r="Z34" i="14"/>
  <c r="Y72" i="14"/>
  <c r="X29" i="14"/>
  <c r="W67" i="14"/>
  <c r="BH4" i="14"/>
  <c r="BG42" i="14"/>
  <c r="DE24" i="14"/>
  <c r="DD62" i="14"/>
  <c r="BG26" i="14"/>
  <c r="BF64" i="14"/>
  <c r="BJ33" i="14"/>
  <c r="BI71" i="14"/>
  <c r="CP13" i="14"/>
  <c r="CO51" i="14"/>
  <c r="K4" i="14"/>
  <c r="J42" i="14"/>
  <c r="K34" i="14"/>
  <c r="J72" i="14"/>
  <c r="CA9" i="14"/>
  <c r="BZ47" i="14"/>
  <c r="AM7" i="14"/>
  <c r="AL45" i="14"/>
  <c r="BU12" i="14"/>
  <c r="BT50" i="14"/>
  <c r="P22" i="14"/>
  <c r="O60" i="14"/>
  <c r="CK14" i="14"/>
  <c r="CJ52" i="14"/>
  <c r="BG25" i="14"/>
  <c r="BF63" i="14"/>
  <c r="AN15" i="14"/>
  <c r="AM53" i="14"/>
  <c r="K20" i="14"/>
  <c r="J58" i="14"/>
  <c r="S15" i="14"/>
  <c r="R53" i="14"/>
  <c r="K3" i="14"/>
  <c r="J41" i="14"/>
  <c r="K28" i="14"/>
  <c r="J66" i="14"/>
  <c r="Z28" i="14"/>
  <c r="Y66" i="14"/>
  <c r="DD20" i="14"/>
  <c r="DC58" i="14"/>
  <c r="CS24" i="14"/>
  <c r="CR62" i="14"/>
  <c r="K12" i="14"/>
  <c r="J50" i="14"/>
  <c r="AK14" i="14"/>
  <c r="AJ52" i="14"/>
  <c r="AB20" i="14"/>
  <c r="AA58" i="14"/>
  <c r="AA14" i="14"/>
  <c r="Z52" i="14"/>
  <c r="AA33" i="14"/>
  <c r="Z71" i="14"/>
  <c r="K16" i="14"/>
  <c r="J54" i="14"/>
  <c r="CI27" i="14"/>
  <c r="CH65" i="14"/>
  <c r="CQ11" i="14"/>
  <c r="CP49" i="14"/>
  <c r="BJ12" i="14"/>
  <c r="BI50" i="14"/>
  <c r="BF30" i="14"/>
  <c r="BE68" i="14"/>
  <c r="K21" i="14"/>
  <c r="J59" i="14"/>
  <c r="CV12" i="14"/>
  <c r="CU50" i="14"/>
  <c r="CY4" i="14"/>
  <c r="CX42" i="14"/>
  <c r="BK16" i="14"/>
  <c r="BJ54" i="14"/>
  <c r="K5" i="14"/>
  <c r="J43" i="14"/>
  <c r="Y4" i="14"/>
  <c r="X42" i="14"/>
  <c r="AF35" i="14"/>
  <c r="AE73" i="14"/>
  <c r="Y13" i="14"/>
  <c r="X51" i="14"/>
  <c r="BU35" i="14"/>
  <c r="BT73" i="14"/>
  <c r="DB14" i="14"/>
  <c r="DA52" i="14"/>
  <c r="CV35" i="14"/>
  <c r="CU73" i="14"/>
  <c r="AK4" i="14"/>
  <c r="AJ42" i="14"/>
  <c r="CO4" i="14"/>
  <c r="CN42" i="14"/>
  <c r="K24" i="14"/>
  <c r="J62" i="14"/>
  <c r="AW68" i="14"/>
  <c r="AX68" i="14"/>
  <c r="K13" i="14"/>
  <c r="J51" i="14"/>
  <c r="BH8" i="14"/>
  <c r="BG46" i="14"/>
  <c r="DE17" i="14"/>
  <c r="DD55" i="14"/>
  <c r="P14" i="14"/>
  <c r="O52" i="14"/>
  <c r="AU13" i="14"/>
  <c r="AT51" i="14"/>
  <c r="L64" i="13"/>
  <c r="M46" i="13"/>
  <c r="M85" i="13" s="1"/>
  <c r="L71" i="13"/>
  <c r="K70" i="13"/>
  <c r="L74" i="13"/>
  <c r="M73" i="13"/>
  <c r="L44" i="13"/>
  <c r="K50" i="13"/>
  <c r="K89" i="13" s="1"/>
  <c r="K55" i="13"/>
  <c r="K94" i="13" s="1"/>
  <c r="L52" i="13"/>
  <c r="J101" i="13"/>
  <c r="L68" i="13"/>
  <c r="L53" i="13"/>
  <c r="L69" i="13"/>
  <c r="I65" i="13"/>
  <c r="I104" i="13" s="1"/>
  <c r="L67" i="13"/>
  <c r="AT45" i="13"/>
  <c r="AT84" i="13" s="1"/>
  <c r="L61" i="13"/>
  <c r="M53" i="13"/>
  <c r="L51" i="13"/>
  <c r="L90" i="13" s="1"/>
  <c r="L55" i="13"/>
  <c r="M69" i="13"/>
  <c r="K62" i="13"/>
  <c r="K101" i="13" s="1"/>
  <c r="M56" i="13"/>
  <c r="M95" i="13" s="1"/>
  <c r="J65" i="13"/>
  <c r="J48" i="13"/>
  <c r="J87" i="13" s="1"/>
  <c r="J60" i="13"/>
  <c r="J99" i="13" s="1"/>
  <c r="I110" i="13"/>
  <c r="J57" i="13"/>
  <c r="J96" i="13" s="1"/>
  <c r="I100" i="13"/>
  <c r="AJ45" i="13"/>
  <c r="AJ84" i="13" s="1"/>
  <c r="I81" i="13"/>
  <c r="J71" i="13"/>
  <c r="J59" i="13"/>
  <c r="J98" i="13" s="1"/>
  <c r="J42" i="13"/>
  <c r="I106" i="13"/>
  <c r="I84" i="13"/>
  <c r="J67" i="13"/>
  <c r="J45" i="13"/>
  <c r="J84" i="13" s="1"/>
  <c r="J47" i="13"/>
  <c r="I87" i="13"/>
  <c r="J95" i="13"/>
  <c r="I109" i="13"/>
  <c r="K56" i="13"/>
  <c r="J69" i="13"/>
  <c r="J76" i="13"/>
  <c r="I83" i="13"/>
  <c r="I99" i="13"/>
  <c r="I96" i="13"/>
  <c r="J112" i="13"/>
  <c r="J44" i="13"/>
  <c r="J58" i="13"/>
  <c r="J97" i="13" s="1"/>
  <c r="I102" i="13"/>
  <c r="J63" i="13"/>
  <c r="J102" i="13" s="1"/>
  <c r="J43" i="13"/>
  <c r="J74" i="13"/>
  <c r="J68" i="13"/>
  <c r="I91" i="13"/>
  <c r="K73" i="13"/>
  <c r="J61" i="13"/>
  <c r="J100" i="13" s="1"/>
  <c r="J70" i="13"/>
  <c r="J53" i="13"/>
  <c r="J52" i="13"/>
  <c r="I103" i="13"/>
  <c r="J49" i="13"/>
  <c r="I105" i="13"/>
  <c r="J64" i="13"/>
  <c r="J66" i="13"/>
  <c r="J74" i="14" l="1"/>
  <c r="K36" i="14"/>
  <c r="R73" i="14"/>
  <c r="S35" i="14"/>
  <c r="BK36" i="14"/>
  <c r="BJ74" i="14"/>
  <c r="J61" i="14"/>
  <c r="K23" i="14"/>
  <c r="K31" i="14"/>
  <c r="J69" i="14"/>
  <c r="AK29" i="14"/>
  <c r="AJ67" i="14"/>
  <c r="BX32" i="14"/>
  <c r="BW70" i="14"/>
  <c r="DN41" i="14"/>
  <c r="ED41" i="14" s="1"/>
  <c r="DR41" i="14"/>
  <c r="EH41" i="14"/>
  <c r="EL41" i="14" s="1"/>
  <c r="J71" i="14"/>
  <c r="K33" i="14"/>
  <c r="L17" i="14"/>
  <c r="K55" i="14"/>
  <c r="DA71" i="14"/>
  <c r="DB33" i="14"/>
  <c r="AB2" i="14"/>
  <c r="AA40" i="14"/>
  <c r="K2" i="14"/>
  <c r="J40" i="14"/>
  <c r="J65" i="14"/>
  <c r="K27" i="14"/>
  <c r="J47" i="14"/>
  <c r="K9" i="14"/>
  <c r="J67" i="14"/>
  <c r="K29" i="14"/>
  <c r="EM59" i="14"/>
  <c r="EL59" i="14"/>
  <c r="BV35" i="14"/>
  <c r="BU73" i="14"/>
  <c r="DF17" i="14"/>
  <c r="DE55" i="14"/>
  <c r="DC14" i="14"/>
  <c r="DB52" i="14"/>
  <c r="AB14" i="14"/>
  <c r="AA52" i="14"/>
  <c r="DF24" i="14"/>
  <c r="DE62" i="14"/>
  <c r="BT33" i="14"/>
  <c r="BS71" i="14"/>
  <c r="AK13" i="14"/>
  <c r="AJ51" i="14"/>
  <c r="AA30" i="14"/>
  <c r="Z68" i="14"/>
  <c r="Z13" i="14"/>
  <c r="Y51" i="14"/>
  <c r="AZ15" i="14"/>
  <c r="AY53" i="14"/>
  <c r="AY36" i="14"/>
  <c r="AX74" i="14"/>
  <c r="DD16" i="14"/>
  <c r="DC54" i="14"/>
  <c r="L21" i="14"/>
  <c r="K59" i="14"/>
  <c r="BK12" i="14"/>
  <c r="BJ50" i="14"/>
  <c r="L20" i="14"/>
  <c r="K58" i="14"/>
  <c r="Y29" i="14"/>
  <c r="X67" i="14"/>
  <c r="BV14" i="14"/>
  <c r="BU52" i="14"/>
  <c r="L19" i="14"/>
  <c r="K57" i="14"/>
  <c r="AX33" i="14"/>
  <c r="AW71" i="14"/>
  <c r="BI8" i="14"/>
  <c r="BH46" i="14"/>
  <c r="AL14" i="14"/>
  <c r="AK52" i="14"/>
  <c r="L12" i="14"/>
  <c r="K50" i="14"/>
  <c r="L34" i="14"/>
  <c r="K72" i="14"/>
  <c r="DD15" i="14"/>
  <c r="DC53" i="14"/>
  <c r="BG30" i="14"/>
  <c r="BF68" i="14"/>
  <c r="CR11" i="14"/>
  <c r="CQ49" i="14"/>
  <c r="AO15" i="14"/>
  <c r="AN53" i="14"/>
  <c r="AA34" i="14"/>
  <c r="Z72" i="14"/>
  <c r="AH32" i="14"/>
  <c r="AG70" i="14"/>
  <c r="AC19" i="14"/>
  <c r="AB57" i="14"/>
  <c r="AD15" i="14"/>
  <c r="AC53" i="14"/>
  <c r="AN7" i="14"/>
  <c r="AM45" i="14"/>
  <c r="Z4" i="14"/>
  <c r="Y42" i="14"/>
  <c r="CT24" i="14"/>
  <c r="CS62" i="14"/>
  <c r="L4" i="14"/>
  <c r="K42" i="14"/>
  <c r="L18" i="14"/>
  <c r="K56" i="14"/>
  <c r="BG29" i="14"/>
  <c r="BF67" i="14"/>
  <c r="L3" i="14"/>
  <c r="K41" i="14"/>
  <c r="AV13" i="14"/>
  <c r="AU51" i="14"/>
  <c r="CJ27" i="14"/>
  <c r="CI65" i="14"/>
  <c r="BH25" i="14"/>
  <c r="BG63" i="14"/>
  <c r="CE5" i="14"/>
  <c r="CD43" i="14"/>
  <c r="BF32" i="14"/>
  <c r="BE70" i="14"/>
  <c r="AU29" i="14"/>
  <c r="AT67" i="14"/>
  <c r="BI4" i="14"/>
  <c r="BH42" i="14"/>
  <c r="L5" i="14"/>
  <c r="K43" i="14"/>
  <c r="CQ13" i="14"/>
  <c r="CP51" i="14"/>
  <c r="BV13" i="14"/>
  <c r="BU51" i="14"/>
  <c r="CB9" i="14"/>
  <c r="CA47" i="14"/>
  <c r="Q14" i="14"/>
  <c r="P52" i="14"/>
  <c r="BL16" i="14"/>
  <c r="BK54" i="14"/>
  <c r="DE20" i="14"/>
  <c r="DD58" i="14"/>
  <c r="DN5" i="14"/>
  <c r="DM43" i="14"/>
  <c r="DH25" i="14"/>
  <c r="DG63" i="14"/>
  <c r="CU32" i="14"/>
  <c r="CT70" i="14"/>
  <c r="AV4" i="14"/>
  <c r="AU42" i="14"/>
  <c r="L13" i="14"/>
  <c r="K51" i="14"/>
  <c r="L24" i="14"/>
  <c r="K62" i="14"/>
  <c r="AL4" i="14"/>
  <c r="AK42" i="14"/>
  <c r="L16" i="14"/>
  <c r="K54" i="14"/>
  <c r="CL14" i="14"/>
  <c r="CK52" i="14"/>
  <c r="BJ71" i="14"/>
  <c r="BK71" i="14"/>
  <c r="BG6" i="14"/>
  <c r="BF44" i="14"/>
  <c r="L26" i="14"/>
  <c r="K64" i="14"/>
  <c r="AC20" i="14"/>
  <c r="AB58" i="14"/>
  <c r="AG35" i="14"/>
  <c r="AF73" i="14"/>
  <c r="CZ4" i="14"/>
  <c r="CY42" i="14"/>
  <c r="AA28" i="14"/>
  <c r="Z66" i="14"/>
  <c r="BH26" i="14"/>
  <c r="BG64" i="14"/>
  <c r="AE23" i="14"/>
  <c r="AD61" i="14"/>
  <c r="BW25" i="14"/>
  <c r="BV63" i="14"/>
  <c r="L8" i="14"/>
  <c r="K46" i="14"/>
  <c r="L6" i="14"/>
  <c r="K44" i="14"/>
  <c r="CP4" i="14"/>
  <c r="CO42" i="14"/>
  <c r="CW35" i="14"/>
  <c r="CV73" i="14"/>
  <c r="AB33" i="14"/>
  <c r="AA71" i="14"/>
  <c r="Q22" i="14"/>
  <c r="P60" i="14"/>
  <c r="CE29" i="14"/>
  <c r="CD67" i="14"/>
  <c r="DM33" i="14"/>
  <c r="DL71" i="14"/>
  <c r="T15" i="14"/>
  <c r="S53" i="14"/>
  <c r="CW12" i="14"/>
  <c r="CV50" i="14"/>
  <c r="L28" i="14"/>
  <c r="K66" i="14"/>
  <c r="BV12" i="14"/>
  <c r="BU50" i="14"/>
  <c r="L7" i="14"/>
  <c r="K45" i="14"/>
  <c r="L30" i="14"/>
  <c r="K68" i="14"/>
  <c r="X6" i="14"/>
  <c r="W44" i="14"/>
  <c r="AW14" i="14"/>
  <c r="AV52" i="14"/>
  <c r="BK24" i="14"/>
  <c r="BJ62" i="14"/>
  <c r="M92" i="13"/>
  <c r="J104" i="13"/>
  <c r="L94" i="13"/>
  <c r="M64" i="13"/>
  <c r="M103" i="13" s="1"/>
  <c r="M108" i="13"/>
  <c r="N46" i="13"/>
  <c r="N85" i="13" s="1"/>
  <c r="M74" i="13"/>
  <c r="M113" i="13" s="1"/>
  <c r="M71" i="13"/>
  <c r="M110" i="13" s="1"/>
  <c r="K72" i="13"/>
  <c r="K111" i="13" s="1"/>
  <c r="M44" i="13"/>
  <c r="M83" i="13" s="1"/>
  <c r="P75" i="13"/>
  <c r="P114" i="13" s="1"/>
  <c r="L50" i="13"/>
  <c r="L89" i="13" s="1"/>
  <c r="L70" i="13"/>
  <c r="L109" i="13" s="1"/>
  <c r="K54" i="13"/>
  <c r="K93" i="13" s="1"/>
  <c r="N73" i="13"/>
  <c r="N112" i="13" s="1"/>
  <c r="O73" i="13"/>
  <c r="M68" i="13"/>
  <c r="M107" i="13" s="1"/>
  <c r="M52" i="13"/>
  <c r="M91" i="13" s="1"/>
  <c r="M45" i="13"/>
  <c r="AU45" i="13"/>
  <c r="AU84" i="13" s="1"/>
  <c r="M60" i="13"/>
  <c r="N68" i="13"/>
  <c r="M50" i="13"/>
  <c r="M70" i="13"/>
  <c r="M51" i="13"/>
  <c r="M90" i="13" s="1"/>
  <c r="M59" i="13"/>
  <c r="J51" i="13"/>
  <c r="M67" i="13"/>
  <c r="M106" i="13" s="1"/>
  <c r="K46" i="13"/>
  <c r="O46" i="13"/>
  <c r="O85" i="13" s="1"/>
  <c r="P56" i="13"/>
  <c r="N56" i="13"/>
  <c r="N95" i="13" s="1"/>
  <c r="O56" i="13"/>
  <c r="M61" i="13"/>
  <c r="M100" i="13" s="1"/>
  <c r="M42" i="13"/>
  <c r="L73" i="13"/>
  <c r="J115" i="13"/>
  <c r="K67" i="13"/>
  <c r="J81" i="13"/>
  <c r="K48" i="13"/>
  <c r="K42" i="13"/>
  <c r="K66" i="13"/>
  <c r="K57" i="13"/>
  <c r="K49" i="13"/>
  <c r="K88" i="13" s="1"/>
  <c r="J108" i="13"/>
  <c r="K47" i="13"/>
  <c r="K86" i="13" s="1"/>
  <c r="J105" i="13"/>
  <c r="K59" i="13"/>
  <c r="K69" i="13"/>
  <c r="J107" i="13"/>
  <c r="J92" i="13"/>
  <c r="K76" i="13"/>
  <c r="K115" i="13" s="1"/>
  <c r="J88" i="13"/>
  <c r="K53" i="13"/>
  <c r="K68" i="13"/>
  <c r="K45" i="13"/>
  <c r="K74" i="13"/>
  <c r="K58" i="13"/>
  <c r="AK45" i="13"/>
  <c r="AK84" i="13" s="1"/>
  <c r="J82" i="13"/>
  <c r="K95" i="13"/>
  <c r="L95" i="13"/>
  <c r="J86" i="13"/>
  <c r="J91" i="13"/>
  <c r="K44" i="13"/>
  <c r="J110" i="13"/>
  <c r="J109" i="13"/>
  <c r="K109" i="13"/>
  <c r="J113" i="13"/>
  <c r="K43" i="13"/>
  <c r="K82" i="13" s="1"/>
  <c r="J83" i="13"/>
  <c r="K64" i="13"/>
  <c r="K61" i="13"/>
  <c r="K71" i="13"/>
  <c r="K60" i="13"/>
  <c r="K52" i="13"/>
  <c r="J103" i="13"/>
  <c r="K112" i="13"/>
  <c r="K63" i="13"/>
  <c r="J106" i="13"/>
  <c r="L33" i="14" l="1"/>
  <c r="K71" i="14"/>
  <c r="L9" i="14"/>
  <c r="K47" i="14"/>
  <c r="DQ73" i="14"/>
  <c r="DS73" i="14"/>
  <c r="S73" i="14"/>
  <c r="T73" i="14"/>
  <c r="N107" i="13"/>
  <c r="EE41" i="14"/>
  <c r="BX70" i="14"/>
  <c r="BY32" i="14"/>
  <c r="K61" i="14"/>
  <c r="L23" i="14"/>
  <c r="BL36" i="14"/>
  <c r="BK74" i="14"/>
  <c r="DN43" i="14"/>
  <c r="EI41" i="14"/>
  <c r="EM41" i="14" s="1"/>
  <c r="L27" i="14"/>
  <c r="K65" i="14"/>
  <c r="L36" i="14"/>
  <c r="K74" i="14"/>
  <c r="AL67" i="14"/>
  <c r="AK67" i="14"/>
  <c r="AC2" i="14"/>
  <c r="AB40" i="14"/>
  <c r="L29" i="14"/>
  <c r="K67" i="14"/>
  <c r="DC33" i="14"/>
  <c r="DB71" i="14"/>
  <c r="L31" i="14"/>
  <c r="K69" i="14"/>
  <c r="M17" i="14"/>
  <c r="L55" i="14"/>
  <c r="L2" i="14"/>
  <c r="K40" i="14"/>
  <c r="M6" i="14"/>
  <c r="L44" i="14"/>
  <c r="M4" i="14"/>
  <c r="L42" i="14"/>
  <c r="AP15" i="14"/>
  <c r="AO53" i="14"/>
  <c r="BJ8" i="14"/>
  <c r="BI46" i="14"/>
  <c r="DE16" i="14"/>
  <c r="DD54" i="14"/>
  <c r="DN33" i="14"/>
  <c r="DN71" i="14" s="1"/>
  <c r="DM71" i="14"/>
  <c r="M26" i="14"/>
  <c r="L64" i="14"/>
  <c r="CF5" i="14"/>
  <c r="CE43" i="14"/>
  <c r="CS11" i="14"/>
  <c r="CR49" i="14"/>
  <c r="AZ36" i="14"/>
  <c r="AY74" i="14"/>
  <c r="BU33" i="14"/>
  <c r="BT71" i="14"/>
  <c r="M13" i="14"/>
  <c r="L51" i="14"/>
  <c r="AW4" i="14"/>
  <c r="AV42" i="14"/>
  <c r="BW13" i="14"/>
  <c r="BV51" i="14"/>
  <c r="CU24" i="14"/>
  <c r="CT62" i="14"/>
  <c r="AY33" i="14"/>
  <c r="AX71" i="14"/>
  <c r="M30" i="14"/>
  <c r="L68" i="14"/>
  <c r="CV32" i="14"/>
  <c r="CU70" i="14"/>
  <c r="BI25" i="14"/>
  <c r="BH63" i="14"/>
  <c r="BH30" i="14"/>
  <c r="BG68" i="14"/>
  <c r="DG24" i="14"/>
  <c r="DF62" i="14"/>
  <c r="AD20" i="14"/>
  <c r="AC58" i="14"/>
  <c r="BH6" i="14"/>
  <c r="BG44" i="14"/>
  <c r="CR13" i="14"/>
  <c r="CQ51" i="14"/>
  <c r="AA4" i="14"/>
  <c r="Z42" i="14"/>
  <c r="M19" i="14"/>
  <c r="L57" i="14"/>
  <c r="BL24" i="14"/>
  <c r="BK62" i="14"/>
  <c r="M7" i="14"/>
  <c r="L45" i="14"/>
  <c r="AO7" i="14"/>
  <c r="AN45" i="14"/>
  <c r="BW14" i="14"/>
  <c r="BV52" i="14"/>
  <c r="BA15" i="14"/>
  <c r="AZ53" i="14"/>
  <c r="AX14" i="14"/>
  <c r="AW52" i="14"/>
  <c r="AF23" i="14"/>
  <c r="AE61" i="14"/>
  <c r="DI25" i="14"/>
  <c r="DH63" i="14"/>
  <c r="CK27" i="14"/>
  <c r="CJ65" i="14"/>
  <c r="Y6" i="14"/>
  <c r="X44" i="14"/>
  <c r="BW12" i="14"/>
  <c r="BV50" i="14"/>
  <c r="CM14" i="14"/>
  <c r="CL52" i="14"/>
  <c r="M5" i="14"/>
  <c r="L43" i="14"/>
  <c r="AE15" i="14"/>
  <c r="AD53" i="14"/>
  <c r="Z29" i="14"/>
  <c r="Y67" i="14"/>
  <c r="AB52" i="14"/>
  <c r="AC52" i="14"/>
  <c r="BG32" i="14"/>
  <c r="BF70" i="14"/>
  <c r="BI26" i="14"/>
  <c r="BH64" i="14"/>
  <c r="AB28" i="14"/>
  <c r="AA66" i="14"/>
  <c r="AW13" i="14"/>
  <c r="AV51" i="14"/>
  <c r="DE15" i="14"/>
  <c r="DD53" i="14"/>
  <c r="AA13" i="14"/>
  <c r="Z51" i="14"/>
  <c r="M28" i="14"/>
  <c r="L66" i="14"/>
  <c r="DA4" i="14"/>
  <c r="CZ42" i="14"/>
  <c r="DF20" i="14"/>
  <c r="DE58" i="14"/>
  <c r="M3" i="14"/>
  <c r="L41" i="14"/>
  <c r="M34" i="14"/>
  <c r="L72" i="14"/>
  <c r="AB30" i="14"/>
  <c r="AA68" i="14"/>
  <c r="DD14" i="14"/>
  <c r="DC52" i="14"/>
  <c r="CC9" i="14"/>
  <c r="CB47" i="14"/>
  <c r="R22" i="14"/>
  <c r="Q60" i="14"/>
  <c r="CX35" i="14"/>
  <c r="CW73" i="14"/>
  <c r="M16" i="14"/>
  <c r="L54" i="14"/>
  <c r="BJ4" i="14"/>
  <c r="BI42" i="14"/>
  <c r="AD19" i="14"/>
  <c r="AC57" i="14"/>
  <c r="M20" i="14"/>
  <c r="L58" i="14"/>
  <c r="BX25" i="14"/>
  <c r="BW63" i="14"/>
  <c r="AC33" i="14"/>
  <c r="AB71" i="14"/>
  <c r="CP42" i="14"/>
  <c r="CQ42" i="14"/>
  <c r="BM16" i="14"/>
  <c r="BL54" i="14"/>
  <c r="BH29" i="14"/>
  <c r="BG67" i="14"/>
  <c r="M12" i="14"/>
  <c r="L50" i="14"/>
  <c r="DG17" i="14"/>
  <c r="DF55" i="14"/>
  <c r="M8" i="14"/>
  <c r="L46" i="14"/>
  <c r="CF29" i="14"/>
  <c r="CE67" i="14"/>
  <c r="CX12" i="14"/>
  <c r="CW50" i="14"/>
  <c r="AL42" i="14"/>
  <c r="AM42" i="14"/>
  <c r="AV29" i="14"/>
  <c r="AU67" i="14"/>
  <c r="AI32" i="14"/>
  <c r="AH70" i="14"/>
  <c r="BL12" i="14"/>
  <c r="BK50" i="14"/>
  <c r="T53" i="14"/>
  <c r="U53" i="14"/>
  <c r="AG73" i="14"/>
  <c r="AH73" i="14"/>
  <c r="M24" i="14"/>
  <c r="L62" i="14"/>
  <c r="Q52" i="14"/>
  <c r="R52" i="14"/>
  <c r="M18" i="14"/>
  <c r="L56" i="14"/>
  <c r="AB34" i="14"/>
  <c r="AA72" i="14"/>
  <c r="AM14" i="14"/>
  <c r="AL52" i="14"/>
  <c r="M21" i="14"/>
  <c r="L59" i="14"/>
  <c r="AL13" i="14"/>
  <c r="AK51" i="14"/>
  <c r="BW35" i="14"/>
  <c r="BV73" i="14"/>
  <c r="M109" i="13"/>
  <c r="O112" i="13"/>
  <c r="N53" i="13"/>
  <c r="N92" i="13" s="1"/>
  <c r="N61" i="13"/>
  <c r="N100" i="13" s="1"/>
  <c r="N71" i="13"/>
  <c r="N110" i="13" s="1"/>
  <c r="L62" i="13"/>
  <c r="L101" i="13" s="1"/>
  <c r="O68" i="13"/>
  <c r="O107" i="13" s="1"/>
  <c r="O71" i="13"/>
  <c r="O110" i="13" s="1"/>
  <c r="N64" i="13"/>
  <c r="N103" i="13" s="1"/>
  <c r="N52" i="13"/>
  <c r="N91" i="13" s="1"/>
  <c r="Q75" i="13"/>
  <c r="Q114" i="13" s="1"/>
  <c r="N55" i="13"/>
  <c r="N74" i="13"/>
  <c r="N113" i="13" s="1"/>
  <c r="N45" i="13"/>
  <c r="N84" i="13" s="1"/>
  <c r="O74" i="13"/>
  <c r="O45" i="13"/>
  <c r="O84" i="13" s="1"/>
  <c r="K65" i="13"/>
  <c r="K104" i="13" s="1"/>
  <c r="M54" i="13"/>
  <c r="Q73" i="13"/>
  <c r="N58" i="13"/>
  <c r="M72" i="13"/>
  <c r="N69" i="13"/>
  <c r="N108" i="13" s="1"/>
  <c r="N63" i="13"/>
  <c r="O69" i="13"/>
  <c r="O108" i="13" s="1"/>
  <c r="N44" i="13"/>
  <c r="N83" i="13" s="1"/>
  <c r="N51" i="13"/>
  <c r="N90" i="13" s="1"/>
  <c r="J90" i="13"/>
  <c r="K90" i="13"/>
  <c r="P45" i="13"/>
  <c r="O95" i="13"/>
  <c r="N42" i="13"/>
  <c r="N81" i="13" s="1"/>
  <c r="N67" i="13"/>
  <c r="N106" i="13" s="1"/>
  <c r="P46" i="13"/>
  <c r="P85" i="13" s="1"/>
  <c r="O67" i="13"/>
  <c r="K85" i="13"/>
  <c r="L85" i="13"/>
  <c r="R75" i="13"/>
  <c r="N59" i="13"/>
  <c r="N98" i="13" s="1"/>
  <c r="L65" i="13"/>
  <c r="O59" i="13"/>
  <c r="O98" i="13" s="1"/>
  <c r="P68" i="13"/>
  <c r="P95" i="13"/>
  <c r="R56" i="13"/>
  <c r="O61" i="13"/>
  <c r="O100" i="13" s="1"/>
  <c r="R73" i="13"/>
  <c r="R112" i="13" s="1"/>
  <c r="N60" i="13"/>
  <c r="N99" i="13" s="1"/>
  <c r="M89" i="13"/>
  <c r="O60" i="13"/>
  <c r="L63" i="13"/>
  <c r="L102" i="13" s="1"/>
  <c r="K92" i="13"/>
  <c r="L92" i="13"/>
  <c r="K87" i="13"/>
  <c r="K100" i="13"/>
  <c r="L100" i="13"/>
  <c r="K108" i="13"/>
  <c r="L108" i="13"/>
  <c r="L47" i="13"/>
  <c r="L86" i="13" s="1"/>
  <c r="L48" i="13"/>
  <c r="L87" i="13" s="1"/>
  <c r="K103" i="13"/>
  <c r="L103" i="13"/>
  <c r="AL45" i="13"/>
  <c r="AL84" i="13" s="1"/>
  <c r="K110" i="13"/>
  <c r="L110" i="13"/>
  <c r="K107" i="13"/>
  <c r="L107" i="13"/>
  <c r="K106" i="13"/>
  <c r="L106" i="13"/>
  <c r="K102" i="13"/>
  <c r="K91" i="13"/>
  <c r="L91" i="13"/>
  <c r="K97" i="13"/>
  <c r="L97" i="13"/>
  <c r="K113" i="13"/>
  <c r="L113" i="13"/>
  <c r="L76" i="13"/>
  <c r="L115" i="13" s="1"/>
  <c r="K98" i="13"/>
  <c r="L43" i="13"/>
  <c r="L59" i="13"/>
  <c r="K99" i="13"/>
  <c r="K84" i="13"/>
  <c r="L49" i="13"/>
  <c r="K105" i="13"/>
  <c r="L60" i="13"/>
  <c r="K83" i="13"/>
  <c r="L83" i="13"/>
  <c r="L66" i="13"/>
  <c r="L105" i="13" s="1"/>
  <c r="K96" i="13"/>
  <c r="K81" i="13"/>
  <c r="L57" i="13"/>
  <c r="L96" i="13" s="1"/>
  <c r="L42" i="13"/>
  <c r="L112" i="13"/>
  <c r="M112" i="13"/>
  <c r="AD2" i="14" l="1"/>
  <c r="AC40" i="14"/>
  <c r="L47" i="14"/>
  <c r="M9" i="14"/>
  <c r="P107" i="13"/>
  <c r="M55" i="14"/>
  <c r="N17" i="14"/>
  <c r="BM36" i="14"/>
  <c r="BL74" i="14"/>
  <c r="L71" i="14"/>
  <c r="M33" i="14"/>
  <c r="M23" i="14"/>
  <c r="L61" i="14"/>
  <c r="M2" i="14"/>
  <c r="L40" i="14"/>
  <c r="M31" i="14"/>
  <c r="L69" i="14"/>
  <c r="O113" i="13"/>
  <c r="BZ32" i="14"/>
  <c r="BY70" i="14"/>
  <c r="M27" i="14"/>
  <c r="L65" i="14"/>
  <c r="L74" i="14"/>
  <c r="M36" i="14"/>
  <c r="M29" i="14"/>
  <c r="L67" i="14"/>
  <c r="DD71" i="14"/>
  <c r="DC71" i="14"/>
  <c r="EF73" i="14"/>
  <c r="EG73" i="14"/>
  <c r="EB73" i="14"/>
  <c r="EC73" i="14"/>
  <c r="AP7" i="14"/>
  <c r="AO45" i="14"/>
  <c r="AE20" i="14"/>
  <c r="AD58" i="14"/>
  <c r="CU62" i="14"/>
  <c r="CV62" i="14"/>
  <c r="N26" i="14"/>
  <c r="M64" i="14"/>
  <c r="BX35" i="14"/>
  <c r="BW73" i="14"/>
  <c r="S22" i="14"/>
  <c r="R60" i="14"/>
  <c r="DH24" i="14"/>
  <c r="DG62" i="14"/>
  <c r="CY12" i="14"/>
  <c r="CX50" i="14"/>
  <c r="N28" i="14"/>
  <c r="M66" i="14"/>
  <c r="CL27" i="14"/>
  <c r="CK65" i="14"/>
  <c r="BX13" i="14"/>
  <c r="BW51" i="14"/>
  <c r="AC71" i="14"/>
  <c r="AD71" i="14"/>
  <c r="Z67" i="14"/>
  <c r="AA67" i="14"/>
  <c r="N7" i="14"/>
  <c r="M45" i="14"/>
  <c r="AL51" i="14"/>
  <c r="AM51" i="14"/>
  <c r="DJ25" i="14"/>
  <c r="DI63" i="14"/>
  <c r="AX4" i="14"/>
  <c r="AW42" i="14"/>
  <c r="N8" i="14"/>
  <c r="M46" i="14"/>
  <c r="AA51" i="14"/>
  <c r="AB51" i="14"/>
  <c r="AG23" i="14"/>
  <c r="AF61" i="14"/>
  <c r="BI30" i="14"/>
  <c r="BH68" i="14"/>
  <c r="N13" i="14"/>
  <c r="M51" i="14"/>
  <c r="DF16" i="14"/>
  <c r="DE54" i="14"/>
  <c r="CG29" i="14"/>
  <c r="CF67" i="14"/>
  <c r="DE14" i="14"/>
  <c r="DD52" i="14"/>
  <c r="AE53" i="14"/>
  <c r="AF53" i="14"/>
  <c r="BM24" i="14"/>
  <c r="BL62" i="14"/>
  <c r="DB4" i="14"/>
  <c r="DA42" i="14"/>
  <c r="BL50" i="14"/>
  <c r="BM50" i="14"/>
  <c r="N20" i="14"/>
  <c r="M58" i="14"/>
  <c r="DF15" i="14"/>
  <c r="DE53" i="14"/>
  <c r="AY14" i="14"/>
  <c r="AX52" i="14"/>
  <c r="BJ25" i="14"/>
  <c r="BI63" i="14"/>
  <c r="BK8" i="14"/>
  <c r="BJ46" i="14"/>
  <c r="BH32" i="14"/>
  <c r="BG70" i="14"/>
  <c r="AM52" i="14"/>
  <c r="AN52" i="14"/>
  <c r="DH17" i="14"/>
  <c r="DG55" i="14"/>
  <c r="AC30" i="14"/>
  <c r="AB68" i="14"/>
  <c r="N5" i="14"/>
  <c r="M43" i="14"/>
  <c r="N19" i="14"/>
  <c r="M57" i="14"/>
  <c r="BV33" i="14"/>
  <c r="BU71" i="14"/>
  <c r="CY35" i="14"/>
  <c r="CX73" i="14"/>
  <c r="N21" i="14"/>
  <c r="M59" i="14"/>
  <c r="AJ32" i="14"/>
  <c r="AI70" i="14"/>
  <c r="AE19" i="14"/>
  <c r="AD57" i="14"/>
  <c r="AX13" i="14"/>
  <c r="AW51" i="14"/>
  <c r="AB4" i="14"/>
  <c r="AA42" i="14"/>
  <c r="AZ74" i="14"/>
  <c r="BA74" i="14"/>
  <c r="AP53" i="14"/>
  <c r="AQ53" i="14"/>
  <c r="CD9" i="14"/>
  <c r="CC47" i="14"/>
  <c r="AC34" i="14"/>
  <c r="AB72" i="14"/>
  <c r="N34" i="14"/>
  <c r="M72" i="14"/>
  <c r="CN14" i="14"/>
  <c r="CM52" i="14"/>
  <c r="CW32" i="14"/>
  <c r="CV70" i="14"/>
  <c r="N24" i="14"/>
  <c r="M62" i="14"/>
  <c r="N18" i="14"/>
  <c r="M56" i="14"/>
  <c r="N12" i="14"/>
  <c r="M50" i="14"/>
  <c r="N3" i="14"/>
  <c r="M41" i="14"/>
  <c r="BX12" i="14"/>
  <c r="BW50" i="14"/>
  <c r="CS13" i="14"/>
  <c r="CR51" i="14"/>
  <c r="CT11" i="14"/>
  <c r="CS49" i="14"/>
  <c r="N4" i="14"/>
  <c r="M42" i="14"/>
  <c r="BN16" i="14"/>
  <c r="BM54" i="14"/>
  <c r="BY25" i="14"/>
  <c r="BX63" i="14"/>
  <c r="AW29" i="14"/>
  <c r="AV67" i="14"/>
  <c r="BK4" i="14"/>
  <c r="BJ42" i="14"/>
  <c r="AC28" i="14"/>
  <c r="AB66" i="14"/>
  <c r="BB15" i="14"/>
  <c r="BA53" i="14"/>
  <c r="N30" i="14"/>
  <c r="M68" i="14"/>
  <c r="BH67" i="14"/>
  <c r="BI67" i="14"/>
  <c r="N16" i="14"/>
  <c r="M54" i="14"/>
  <c r="DG20" i="14"/>
  <c r="DF58" i="14"/>
  <c r="BJ26" i="14"/>
  <c r="BI64" i="14"/>
  <c r="Z6" i="14"/>
  <c r="Y44" i="14"/>
  <c r="BX14" i="14"/>
  <c r="BW52" i="14"/>
  <c r="BI6" i="14"/>
  <c r="BH44" i="14"/>
  <c r="AY71" i="14"/>
  <c r="AZ71" i="14"/>
  <c r="CG5" i="14"/>
  <c r="CF43" i="14"/>
  <c r="N6" i="14"/>
  <c r="M44" i="14"/>
  <c r="P84" i="13"/>
  <c r="R114" i="13"/>
  <c r="Q47" i="13"/>
  <c r="P67" i="13"/>
  <c r="P106" i="13" s="1"/>
  <c r="O63" i="13"/>
  <c r="O102" i="13" s="1"/>
  <c r="P69" i="13"/>
  <c r="P108" i="13" s="1"/>
  <c r="P63" i="13"/>
  <c r="O55" i="13"/>
  <c r="O94" i="13" s="1"/>
  <c r="P53" i="13"/>
  <c r="O58" i="13"/>
  <c r="O97" i="13" s="1"/>
  <c r="P74" i="13"/>
  <c r="P113" i="13" s="1"/>
  <c r="N54" i="13"/>
  <c r="N93" i="13" s="1"/>
  <c r="P76" i="13"/>
  <c r="O50" i="13"/>
  <c r="O99" i="13"/>
  <c r="P44" i="13"/>
  <c r="P83" i="13" s="1"/>
  <c r="O53" i="13"/>
  <c r="O92" i="13" s="1"/>
  <c r="N70" i="13"/>
  <c r="N109" i="13" s="1"/>
  <c r="N72" i="13"/>
  <c r="N111" i="13" s="1"/>
  <c r="M62" i="13"/>
  <c r="M101" i="13" s="1"/>
  <c r="O44" i="13"/>
  <c r="O83" i="13" s="1"/>
  <c r="P58" i="13"/>
  <c r="P71" i="13"/>
  <c r="P110" i="13" s="1"/>
  <c r="P60" i="13"/>
  <c r="P99" i="13" s="1"/>
  <c r="P59" i="13"/>
  <c r="P98" i="13" s="1"/>
  <c r="Q63" i="13"/>
  <c r="Q102" i="13" s="1"/>
  <c r="Q71" i="13"/>
  <c r="Q110" i="13" s="1"/>
  <c r="P64" i="13"/>
  <c r="P61" i="13"/>
  <c r="P100" i="13" s="1"/>
  <c r="O54" i="13"/>
  <c r="O93" i="13" s="1"/>
  <c r="P52" i="13"/>
  <c r="O51" i="13"/>
  <c r="O90" i="13" s="1"/>
  <c r="L104" i="13"/>
  <c r="O106" i="13"/>
  <c r="X66" i="13"/>
  <c r="O42" i="13"/>
  <c r="O81" i="13" s="1"/>
  <c r="P55" i="13"/>
  <c r="Q58" i="13"/>
  <c r="Q97" i="13" s="1"/>
  <c r="AM45" i="13"/>
  <c r="AM84" i="13" s="1"/>
  <c r="M48" i="13"/>
  <c r="M76" i="13"/>
  <c r="M47" i="13"/>
  <c r="M86" i="13" s="1"/>
  <c r="M49" i="13"/>
  <c r="M88" i="13" s="1"/>
  <c r="L81" i="13"/>
  <c r="M81" i="13"/>
  <c r="M66" i="13"/>
  <c r="M63" i="13"/>
  <c r="L88" i="13"/>
  <c r="L99" i="13"/>
  <c r="M99" i="13"/>
  <c r="M57" i="13"/>
  <c r="L98" i="13"/>
  <c r="M98" i="13"/>
  <c r="L82" i="13"/>
  <c r="M43" i="13"/>
  <c r="AE2" i="14" l="1"/>
  <c r="AD40" i="14"/>
  <c r="M61" i="14"/>
  <c r="N23" i="14"/>
  <c r="BM74" i="14"/>
  <c r="BN36" i="14"/>
  <c r="N55" i="14"/>
  <c r="O17" i="14"/>
  <c r="M67" i="14"/>
  <c r="N29" i="14"/>
  <c r="M74" i="14"/>
  <c r="N36" i="14"/>
  <c r="N31" i="14"/>
  <c r="M69" i="14"/>
  <c r="CA32" i="14"/>
  <c r="BZ70" i="14"/>
  <c r="M65" i="14"/>
  <c r="N27" i="14"/>
  <c r="N9" i="14"/>
  <c r="M47" i="14"/>
  <c r="P102" i="13"/>
  <c r="N2" i="14"/>
  <c r="M40" i="14"/>
  <c r="M71" i="14"/>
  <c r="N33" i="14"/>
  <c r="EK73" i="14"/>
  <c r="EJ73" i="14"/>
  <c r="O18" i="14"/>
  <c r="N56" i="14"/>
  <c r="BK25" i="14"/>
  <c r="BJ63" i="14"/>
  <c r="DF14" i="14"/>
  <c r="DE52" i="14"/>
  <c r="T22" i="14"/>
  <c r="S60" i="14"/>
  <c r="AW67" i="14"/>
  <c r="AX67" i="14"/>
  <c r="BN54" i="14"/>
  <c r="BO54" i="14"/>
  <c r="O19" i="14"/>
  <c r="N57" i="14"/>
  <c r="CH29" i="14"/>
  <c r="CG67" i="14"/>
  <c r="BY35" i="14"/>
  <c r="BX73" i="14"/>
  <c r="BK26" i="14"/>
  <c r="BJ64" i="14"/>
  <c r="O24" i="14"/>
  <c r="N62" i="14"/>
  <c r="AZ14" i="14"/>
  <c r="AY52" i="14"/>
  <c r="AY4" i="14"/>
  <c r="AX42" i="14"/>
  <c r="BZ25" i="14"/>
  <c r="BY63" i="14"/>
  <c r="O5" i="14"/>
  <c r="N43" i="14"/>
  <c r="DG16" i="14"/>
  <c r="DF54" i="14"/>
  <c r="BY13" i="14"/>
  <c r="BX51" i="14"/>
  <c r="CH5" i="14"/>
  <c r="CG43" i="14"/>
  <c r="DG15" i="14"/>
  <c r="DF53" i="14"/>
  <c r="DK25" i="14"/>
  <c r="DJ63" i="14"/>
  <c r="CU11" i="14"/>
  <c r="CT49" i="14"/>
  <c r="O20" i="14"/>
  <c r="N58" i="14"/>
  <c r="O13" i="14"/>
  <c r="N51" i="14"/>
  <c r="CM27" i="14"/>
  <c r="CL65" i="14"/>
  <c r="O26" i="14"/>
  <c r="N64" i="14"/>
  <c r="AB42" i="14"/>
  <c r="AC42" i="14"/>
  <c r="AD30" i="14"/>
  <c r="AC68" i="14"/>
  <c r="CX32" i="14"/>
  <c r="CW70" i="14"/>
  <c r="BJ6" i="14"/>
  <c r="BI44" i="14"/>
  <c r="CT13" i="14"/>
  <c r="CS51" i="14"/>
  <c r="AF19" i="14"/>
  <c r="AE57" i="14"/>
  <c r="O28" i="14"/>
  <c r="N66" i="14"/>
  <c r="N44" i="14"/>
  <c r="O44" i="14"/>
  <c r="CO14" i="14"/>
  <c r="CN52" i="14"/>
  <c r="BC15" i="14"/>
  <c r="BB53" i="14"/>
  <c r="O34" i="14"/>
  <c r="N72" i="14"/>
  <c r="DH55" i="14"/>
  <c r="DI55" i="14"/>
  <c r="BJ30" i="14"/>
  <c r="BI68" i="14"/>
  <c r="DH20" i="14"/>
  <c r="DG58" i="14"/>
  <c r="N68" i="14"/>
  <c r="O68" i="14"/>
  <c r="AD28" i="14"/>
  <c r="AC66" i="14"/>
  <c r="AK32" i="14"/>
  <c r="AJ70" i="14"/>
  <c r="AH23" i="14"/>
  <c r="AG61" i="14"/>
  <c r="AF20" i="14"/>
  <c r="AE58" i="14"/>
  <c r="BW33" i="14"/>
  <c r="BV71" i="14"/>
  <c r="AX51" i="14"/>
  <c r="AY51" i="14"/>
  <c r="BY12" i="14"/>
  <c r="BX50" i="14"/>
  <c r="DC4" i="14"/>
  <c r="DB42" i="14"/>
  <c r="CZ12" i="14"/>
  <c r="CY50" i="14"/>
  <c r="O16" i="14"/>
  <c r="N54" i="14"/>
  <c r="AA6" i="14"/>
  <c r="Z44" i="14"/>
  <c r="O3" i="14"/>
  <c r="N41" i="14"/>
  <c r="O21" i="14"/>
  <c r="N59" i="14"/>
  <c r="BN24" i="14"/>
  <c r="BM62" i="14"/>
  <c r="DI24" i="14"/>
  <c r="DH62" i="14"/>
  <c r="AQ7" i="14"/>
  <c r="AP45" i="14"/>
  <c r="O4" i="14"/>
  <c r="N42" i="14"/>
  <c r="BY14" i="14"/>
  <c r="BX52" i="14"/>
  <c r="BL4" i="14"/>
  <c r="BK42" i="14"/>
  <c r="AD34" i="14"/>
  <c r="AC72" i="14"/>
  <c r="BI32" i="14"/>
  <c r="BH70" i="14"/>
  <c r="O12" i="14"/>
  <c r="N50" i="14"/>
  <c r="CE9" i="14"/>
  <c r="CD47" i="14"/>
  <c r="CZ35" i="14"/>
  <c r="CY73" i="14"/>
  <c r="BL8" i="14"/>
  <c r="BK46" i="14"/>
  <c r="O8" i="14"/>
  <c r="N46" i="14"/>
  <c r="O7" i="14"/>
  <c r="N45" i="14"/>
  <c r="P94" i="13"/>
  <c r="Q44" i="13"/>
  <c r="Q83" i="13" s="1"/>
  <c r="O70" i="13"/>
  <c r="O109" i="13" s="1"/>
  <c r="Q68" i="13"/>
  <c r="Q107" i="13" s="1"/>
  <c r="N62" i="13"/>
  <c r="N101" i="13" s="1"/>
  <c r="Q76" i="13"/>
  <c r="Q115" i="13" s="1"/>
  <c r="Q46" i="13"/>
  <c r="Q85" i="13" s="1"/>
  <c r="Q69" i="13"/>
  <c r="Q108" i="13" s="1"/>
  <c r="P50" i="13"/>
  <c r="P89" i="13" s="1"/>
  <c r="O72" i="13"/>
  <c r="O111" i="13" s="1"/>
  <c r="S73" i="13"/>
  <c r="S112" i="13" s="1"/>
  <c r="Q53" i="13"/>
  <c r="Q92" i="13" s="1"/>
  <c r="P92" i="13"/>
  <c r="R47" i="13"/>
  <c r="R86" i="13" s="1"/>
  <c r="Q45" i="13"/>
  <c r="Q84" i="13" s="1"/>
  <c r="Y48" i="13"/>
  <c r="P97" i="13"/>
  <c r="S75" i="13"/>
  <c r="S114" i="13" s="1"/>
  <c r="Q74" i="13"/>
  <c r="Q113" i="13" s="1"/>
  <c r="Q52" i="13"/>
  <c r="Q91" i="13" s="1"/>
  <c r="M65" i="13"/>
  <c r="M104" i="13" s="1"/>
  <c r="P42" i="13"/>
  <c r="P81" i="13" s="1"/>
  <c r="Q64" i="13"/>
  <c r="Q103" i="13" s="1"/>
  <c r="Q60" i="13"/>
  <c r="Q99" i="13" s="1"/>
  <c r="Q50" i="13"/>
  <c r="Q59" i="13"/>
  <c r="Q98" i="13" s="1"/>
  <c r="R71" i="13"/>
  <c r="Q67" i="13"/>
  <c r="Q106" i="13" s="1"/>
  <c r="Q61" i="13"/>
  <c r="R76" i="13"/>
  <c r="R115" i="13" s="1"/>
  <c r="R63" i="13"/>
  <c r="R102" i="13" s="1"/>
  <c r="S47" i="13"/>
  <c r="T56" i="13"/>
  <c r="Q55" i="13"/>
  <c r="Q94" i="13" s="1"/>
  <c r="P51" i="13"/>
  <c r="P90" i="13" s="1"/>
  <c r="R53" i="13"/>
  <c r="N49" i="13"/>
  <c r="N88" i="13" s="1"/>
  <c r="M115" i="13"/>
  <c r="N76" i="13"/>
  <c r="N115" i="13" s="1"/>
  <c r="M102" i="13"/>
  <c r="N102" i="13"/>
  <c r="M82" i="13"/>
  <c r="N43" i="13"/>
  <c r="N82" i="13" s="1"/>
  <c r="M87" i="13"/>
  <c r="N48" i="13"/>
  <c r="N87" i="13" s="1"/>
  <c r="N47" i="13"/>
  <c r="N86" i="13" s="1"/>
  <c r="N57" i="13"/>
  <c r="N96" i="13" s="1"/>
  <c r="M105" i="13"/>
  <c r="M96" i="13"/>
  <c r="N66" i="13"/>
  <c r="N105" i="13" s="1"/>
  <c r="AN45" i="13"/>
  <c r="AN84" i="13" s="1"/>
  <c r="BN74" i="14" l="1"/>
  <c r="BO36" i="14"/>
  <c r="DS59" i="14"/>
  <c r="DQ59" i="14"/>
  <c r="N67" i="14"/>
  <c r="O29" i="14"/>
  <c r="DS67" i="14" s="1"/>
  <c r="DQ67" i="14"/>
  <c r="O33" i="14"/>
  <c r="N71" i="14"/>
  <c r="O2" i="14"/>
  <c r="N40" i="14"/>
  <c r="CB32" i="14"/>
  <c r="CA70" i="14"/>
  <c r="O31" i="14"/>
  <c r="N69" i="14"/>
  <c r="P17" i="14"/>
  <c r="O55" i="14"/>
  <c r="O36" i="14"/>
  <c r="N74" i="14"/>
  <c r="O9" i="14"/>
  <c r="N47" i="14"/>
  <c r="AF2" i="14"/>
  <c r="AE40" i="14"/>
  <c r="S86" i="13"/>
  <c r="O27" i="14"/>
  <c r="N65" i="14"/>
  <c r="O23" i="14"/>
  <c r="N61" i="14"/>
  <c r="DS51" i="14"/>
  <c r="BK30" i="14"/>
  <c r="BJ68" i="14"/>
  <c r="DH16" i="14"/>
  <c r="DG54" i="14"/>
  <c r="CI29" i="14"/>
  <c r="CH67" i="14"/>
  <c r="AG20" i="14"/>
  <c r="AF58" i="14"/>
  <c r="P20" i="14"/>
  <c r="O58" i="14"/>
  <c r="P19" i="14"/>
  <c r="O57" i="14"/>
  <c r="AE34" i="14"/>
  <c r="AD72" i="14"/>
  <c r="BK6" i="14"/>
  <c r="BJ44" i="14"/>
  <c r="P5" i="14"/>
  <c r="O43" i="14"/>
  <c r="BZ14" i="14"/>
  <c r="BY52" i="14"/>
  <c r="P34" i="14"/>
  <c r="O72" i="14"/>
  <c r="CV11" i="14"/>
  <c r="CU49" i="14"/>
  <c r="BZ63" i="14"/>
  <c r="CA63" i="14"/>
  <c r="BM8" i="14"/>
  <c r="BL46" i="14"/>
  <c r="CY32" i="14"/>
  <c r="CX70" i="14"/>
  <c r="P3" i="14"/>
  <c r="O41" i="14"/>
  <c r="P4" i="14"/>
  <c r="O42" i="14"/>
  <c r="BD15" i="14"/>
  <c r="BC53" i="14"/>
  <c r="DL25" i="14"/>
  <c r="DK63" i="14"/>
  <c r="AY42" i="14"/>
  <c r="AZ42" i="14"/>
  <c r="BM4" i="14"/>
  <c r="BL42" i="14"/>
  <c r="AI23" i="14"/>
  <c r="AH61" i="14"/>
  <c r="CU13" i="14"/>
  <c r="CT51" i="14"/>
  <c r="AR7" i="14"/>
  <c r="AQ45" i="14"/>
  <c r="AL32" i="14"/>
  <c r="AK70" i="14"/>
  <c r="DH15" i="14"/>
  <c r="DG53" i="14"/>
  <c r="U22" i="14"/>
  <c r="T60" i="14"/>
  <c r="P7" i="14"/>
  <c r="O45" i="14"/>
  <c r="P16" i="14"/>
  <c r="DS54" i="14" s="1"/>
  <c r="O54" i="14"/>
  <c r="DD4" i="14"/>
  <c r="DC42" i="14"/>
  <c r="CP14" i="14"/>
  <c r="CO52" i="14"/>
  <c r="AE30" i="14"/>
  <c r="AD68" i="14"/>
  <c r="BA14" i="14"/>
  <c r="DS52" i="14" s="1"/>
  <c r="AZ52" i="14"/>
  <c r="P8" i="14"/>
  <c r="O46" i="14"/>
  <c r="CF9" i="14"/>
  <c r="CE47" i="14"/>
  <c r="DJ24" i="14"/>
  <c r="DI62" i="14"/>
  <c r="AE28" i="14"/>
  <c r="AD66" i="14"/>
  <c r="P24" i="14"/>
  <c r="O62" i="14"/>
  <c r="DF52" i="14"/>
  <c r="DG52" i="14"/>
  <c r="P13" i="14"/>
  <c r="DQ51" i="14" s="1"/>
  <c r="O51" i="14"/>
  <c r="DA12" i="14"/>
  <c r="CZ50" i="14"/>
  <c r="P12" i="14"/>
  <c r="O50" i="14"/>
  <c r="CI5" i="14"/>
  <c r="CH43" i="14"/>
  <c r="AB6" i="14"/>
  <c r="AA44" i="14"/>
  <c r="BO24" i="14"/>
  <c r="BN62" i="14"/>
  <c r="P28" i="14"/>
  <c r="O66" i="14"/>
  <c r="BL25" i="14"/>
  <c r="BK63" i="14"/>
  <c r="BX33" i="14"/>
  <c r="BW71" i="14"/>
  <c r="DA35" i="14"/>
  <c r="CZ73" i="14"/>
  <c r="BZ12" i="14"/>
  <c r="BY50" i="14"/>
  <c r="P26" i="14"/>
  <c r="O64" i="14"/>
  <c r="BL26" i="14"/>
  <c r="BK64" i="14"/>
  <c r="BJ32" i="14"/>
  <c r="BI70" i="14"/>
  <c r="O59" i="14"/>
  <c r="P59" i="14"/>
  <c r="DI20" i="14"/>
  <c r="DH58" i="14"/>
  <c r="AG19" i="14"/>
  <c r="AF57" i="14"/>
  <c r="CN27" i="14"/>
  <c r="CM65" i="14"/>
  <c r="BZ13" i="14"/>
  <c r="BY51" i="14"/>
  <c r="BZ35" i="14"/>
  <c r="BY73" i="14"/>
  <c r="P18" i="14"/>
  <c r="O56" i="14"/>
  <c r="Q89" i="13"/>
  <c r="R92" i="13"/>
  <c r="AA43" i="13"/>
  <c r="P72" i="13"/>
  <c r="P111" i="13" s="1"/>
  <c r="R58" i="13"/>
  <c r="R97" i="13" s="1"/>
  <c r="R74" i="13"/>
  <c r="R113" i="13" s="1"/>
  <c r="Q54" i="13"/>
  <c r="P70" i="13"/>
  <c r="P109" i="13" s="1"/>
  <c r="R69" i="13"/>
  <c r="R108" i="13" s="1"/>
  <c r="S46" i="13"/>
  <c r="U75" i="13"/>
  <c r="U73" i="13"/>
  <c r="Z48" i="13"/>
  <c r="Z87" i="13" s="1"/>
  <c r="R68" i="13"/>
  <c r="R107" i="13" s="1"/>
  <c r="R45" i="13"/>
  <c r="R84" i="13" s="1"/>
  <c r="O62" i="13"/>
  <c r="O101" i="13" s="1"/>
  <c r="R44" i="13"/>
  <c r="R83" i="13" s="1"/>
  <c r="Y66" i="13"/>
  <c r="Y105" i="13" s="1"/>
  <c r="R64" i="13"/>
  <c r="R103" i="13" s="1"/>
  <c r="N65" i="13"/>
  <c r="N104" i="13" s="1"/>
  <c r="AE49" i="13"/>
  <c r="Q100" i="13"/>
  <c r="S44" i="13"/>
  <c r="R60" i="13"/>
  <c r="R99" i="13" s="1"/>
  <c r="R52" i="13"/>
  <c r="R91" i="13" s="1"/>
  <c r="R110" i="13"/>
  <c r="R67" i="13"/>
  <c r="R106" i="13" s="1"/>
  <c r="T46" i="13"/>
  <c r="T85" i="13" s="1"/>
  <c r="Q42" i="13"/>
  <c r="Q81" i="13" s="1"/>
  <c r="R59" i="13"/>
  <c r="R98" i="13" s="1"/>
  <c r="S63" i="13"/>
  <c r="S102" i="13" s="1"/>
  <c r="R61" i="13"/>
  <c r="AA48" i="13"/>
  <c r="Q72" i="13"/>
  <c r="Q51" i="13"/>
  <c r="Q90" i="13" s="1"/>
  <c r="V56" i="13"/>
  <c r="O47" i="13"/>
  <c r="O86" i="13" s="1"/>
  <c r="O43" i="13"/>
  <c r="O82" i="13" s="1"/>
  <c r="O49" i="13"/>
  <c r="O88" i="13" s="1"/>
  <c r="O66" i="13"/>
  <c r="O105" i="13" s="1"/>
  <c r="AO45" i="13"/>
  <c r="AO84" i="13" s="1"/>
  <c r="AV45" i="13"/>
  <c r="AV84" i="13" s="1"/>
  <c r="O57" i="13"/>
  <c r="O96" i="13" s="1"/>
  <c r="O48" i="13"/>
  <c r="O87" i="13" s="1"/>
  <c r="DS63" i="14" l="1"/>
  <c r="DQ63" i="14"/>
  <c r="DS50" i="14"/>
  <c r="DQ50" i="14"/>
  <c r="DS43" i="14"/>
  <c r="DQ43" i="14"/>
  <c r="DQ54" i="14"/>
  <c r="P2" i="14"/>
  <c r="O40" i="14"/>
  <c r="BP36" i="14"/>
  <c r="BO74" i="14"/>
  <c r="O61" i="14"/>
  <c r="P23" i="14"/>
  <c r="P31" i="14"/>
  <c r="O69" i="14"/>
  <c r="P33" i="14"/>
  <c r="O71" i="14"/>
  <c r="CC32" i="14"/>
  <c r="CB70" i="14"/>
  <c r="S83" i="13"/>
  <c r="P27" i="14"/>
  <c r="O65" i="14"/>
  <c r="DQ56" i="14"/>
  <c r="DS56" i="14"/>
  <c r="Q17" i="14"/>
  <c r="P55" i="14"/>
  <c r="P67" i="14"/>
  <c r="O67" i="14"/>
  <c r="DQ52" i="14"/>
  <c r="O74" i="14"/>
  <c r="P36" i="14"/>
  <c r="P9" i="14"/>
  <c r="O47" i="14"/>
  <c r="AG2" i="14"/>
  <c r="AF40" i="14"/>
  <c r="EF59" i="14"/>
  <c r="EG59" i="14"/>
  <c r="EB59" i="14"/>
  <c r="EC59" i="14"/>
  <c r="ES59" i="14"/>
  <c r="EW59" i="14"/>
  <c r="EU59" i="14"/>
  <c r="EX59" i="14"/>
  <c r="ET59" i="14"/>
  <c r="EV59" i="14"/>
  <c r="P62" i="14"/>
  <c r="Q62" i="14"/>
  <c r="CZ32" i="14"/>
  <c r="CY70" i="14"/>
  <c r="BL6" i="14"/>
  <c r="BK44" i="14"/>
  <c r="CJ5" i="14"/>
  <c r="CI43" i="14"/>
  <c r="P54" i="14"/>
  <c r="Q54" i="14"/>
  <c r="AF34" i="14"/>
  <c r="AE72" i="14"/>
  <c r="AF28" i="14"/>
  <c r="AE66" i="14"/>
  <c r="AJ23" i="14"/>
  <c r="AI61" i="14"/>
  <c r="DK24" i="14"/>
  <c r="DJ62" i="14"/>
  <c r="BN4" i="14"/>
  <c r="BM42" i="14"/>
  <c r="Q19" i="14"/>
  <c r="P57" i="14"/>
  <c r="DE4" i="14"/>
  <c r="DD42" i="14"/>
  <c r="Q7" i="14"/>
  <c r="P45" i="14"/>
  <c r="BN8" i="14"/>
  <c r="BM46" i="14"/>
  <c r="DJ20" i="14"/>
  <c r="DI58" i="14"/>
  <c r="P50" i="14"/>
  <c r="Q50" i="14"/>
  <c r="V22" i="14"/>
  <c r="U60" i="14"/>
  <c r="Q20" i="14"/>
  <c r="P58" i="14"/>
  <c r="AH19" i="14"/>
  <c r="AG57" i="14"/>
  <c r="BL63" i="14"/>
  <c r="BM63" i="14"/>
  <c r="CG9" i="14"/>
  <c r="CF47" i="14"/>
  <c r="CO27" i="14"/>
  <c r="CN65" i="14"/>
  <c r="Q8" i="14"/>
  <c r="P46" i="14"/>
  <c r="DM25" i="14"/>
  <c r="DL63" i="14"/>
  <c r="AH20" i="14"/>
  <c r="AG58" i="14"/>
  <c r="AC6" i="14"/>
  <c r="AB44" i="14"/>
  <c r="BK32" i="14"/>
  <c r="BJ70" i="14"/>
  <c r="DB12" i="14"/>
  <c r="DA50" i="14"/>
  <c r="DI15" i="14"/>
  <c r="DH53" i="14"/>
  <c r="CW11" i="14"/>
  <c r="CV49" i="14"/>
  <c r="P56" i="14"/>
  <c r="Q56" i="14"/>
  <c r="Q28" i="14"/>
  <c r="P66" i="14"/>
  <c r="BA52" i="14"/>
  <c r="BB52" i="14"/>
  <c r="BE15" i="14"/>
  <c r="BD53" i="14"/>
  <c r="CJ29" i="14"/>
  <c r="CI67" i="14"/>
  <c r="DB35" i="14"/>
  <c r="DA73" i="14"/>
  <c r="BM26" i="14"/>
  <c r="BL64" i="14"/>
  <c r="P51" i="14"/>
  <c r="Q51" i="14"/>
  <c r="AM32" i="14"/>
  <c r="AL70" i="14"/>
  <c r="P72" i="14"/>
  <c r="Q72" i="14"/>
  <c r="CA13" i="14"/>
  <c r="BZ51" i="14"/>
  <c r="Q26" i="14"/>
  <c r="P64" i="14"/>
  <c r="BP24" i="14"/>
  <c r="BO62" i="14"/>
  <c r="AF30" i="14"/>
  <c r="AE68" i="14"/>
  <c r="P42" i="14"/>
  <c r="Q42" i="14"/>
  <c r="DI16" i="14"/>
  <c r="DH54" i="14"/>
  <c r="BY33" i="14"/>
  <c r="BX71" i="14"/>
  <c r="CA35" i="14"/>
  <c r="BZ73" i="14"/>
  <c r="AS7" i="14"/>
  <c r="AR45" i="14"/>
  <c r="CA14" i="14"/>
  <c r="BZ52" i="14"/>
  <c r="CA12" i="14"/>
  <c r="BZ50" i="14"/>
  <c r="CQ14" i="14"/>
  <c r="CP52" i="14"/>
  <c r="CV13" i="14"/>
  <c r="CU51" i="14"/>
  <c r="Q3" i="14"/>
  <c r="P41" i="14"/>
  <c r="P43" i="14"/>
  <c r="Q43" i="14"/>
  <c r="BL30" i="14"/>
  <c r="BK68" i="14"/>
  <c r="Q111" i="13"/>
  <c r="AA87" i="13"/>
  <c r="R42" i="13"/>
  <c r="R81" i="13" s="1"/>
  <c r="S58" i="13"/>
  <c r="S97" i="13" s="1"/>
  <c r="S71" i="13"/>
  <c r="S110" i="13" s="1"/>
  <c r="AB43" i="13"/>
  <c r="AB82" i="13" s="1"/>
  <c r="S68" i="13"/>
  <c r="S107" i="13" s="1"/>
  <c r="T47" i="13"/>
  <c r="T86" i="13" s="1"/>
  <c r="R70" i="13"/>
  <c r="V75" i="13"/>
  <c r="V114" i="13" s="1"/>
  <c r="P62" i="13"/>
  <c r="P101" i="13" s="1"/>
  <c r="S74" i="13"/>
  <c r="S113" i="13" s="1"/>
  <c r="R54" i="13"/>
  <c r="R93" i="13" s="1"/>
  <c r="S45" i="13"/>
  <c r="S84" i="13" s="1"/>
  <c r="S76" i="13"/>
  <c r="S115" i="13" s="1"/>
  <c r="S53" i="13"/>
  <c r="S92" i="13" s="1"/>
  <c r="W56" i="13"/>
  <c r="W95" i="13" s="1"/>
  <c r="R55" i="13"/>
  <c r="R94" i="13" s="1"/>
  <c r="Z66" i="13"/>
  <c r="Z105" i="13" s="1"/>
  <c r="S69" i="13"/>
  <c r="S108" i="13" s="1"/>
  <c r="R50" i="13"/>
  <c r="R89" i="13" s="1"/>
  <c r="S52" i="13"/>
  <c r="S91" i="13" s="1"/>
  <c r="S61" i="13"/>
  <c r="S100" i="13" s="1"/>
  <c r="S59" i="13"/>
  <c r="S98" i="13" s="1"/>
  <c r="O65" i="13"/>
  <c r="O104" i="13" s="1"/>
  <c r="S67" i="13"/>
  <c r="S106" i="13" s="1"/>
  <c r="S60" i="13"/>
  <c r="S99" i="13" s="1"/>
  <c r="Q62" i="13"/>
  <c r="V73" i="13"/>
  <c r="V112" i="13" s="1"/>
  <c r="X75" i="13"/>
  <c r="S64" i="13"/>
  <c r="S103" i="13" s="1"/>
  <c r="AB48" i="13"/>
  <c r="AB87" i="13" s="1"/>
  <c r="R51" i="13"/>
  <c r="R90" i="13" s="1"/>
  <c r="S54" i="13"/>
  <c r="AF49" i="13"/>
  <c r="AF88" i="13" s="1"/>
  <c r="R100" i="13"/>
  <c r="U47" i="13"/>
  <c r="AC43" i="13"/>
  <c r="AC82" i="13" s="1"/>
  <c r="P43" i="13"/>
  <c r="P82" i="13" s="1"/>
  <c r="P48" i="13"/>
  <c r="P87" i="13" s="1"/>
  <c r="P57" i="13"/>
  <c r="P96" i="13" s="1"/>
  <c r="P66" i="13"/>
  <c r="P105" i="13" s="1"/>
  <c r="AP45" i="13"/>
  <c r="P47" i="13"/>
  <c r="P49" i="13"/>
  <c r="P88" i="13" s="1"/>
  <c r="EG52" i="14" l="1"/>
  <c r="CC70" i="14"/>
  <c r="CD70" i="14"/>
  <c r="P47" i="14"/>
  <c r="Q9" i="14"/>
  <c r="BP74" i="14"/>
  <c r="BQ36" i="14"/>
  <c r="EG54" i="14"/>
  <c r="Q2" i="14"/>
  <c r="P40" i="14"/>
  <c r="Q101" i="13"/>
  <c r="AH2" i="14"/>
  <c r="AG40" i="14"/>
  <c r="P74" i="14"/>
  <c r="Q36" i="14"/>
  <c r="EC50" i="14"/>
  <c r="EF67" i="14"/>
  <c r="EB67" i="14"/>
  <c r="EG67" i="14"/>
  <c r="EK67" i="14" s="1"/>
  <c r="EC67" i="14"/>
  <c r="Q33" i="14"/>
  <c r="P71" i="14"/>
  <c r="P69" i="14"/>
  <c r="Q69" i="14"/>
  <c r="DS69" i="14"/>
  <c r="DQ69" i="14"/>
  <c r="EG65" i="14"/>
  <c r="R17" i="14"/>
  <c r="Q55" i="14"/>
  <c r="DS65" i="14"/>
  <c r="DQ65" i="14"/>
  <c r="Q65" i="14"/>
  <c r="P65" i="14"/>
  <c r="EB65" i="14" s="1"/>
  <c r="Q23" i="14"/>
  <c r="P61" i="14"/>
  <c r="EX69" i="14"/>
  <c r="EW69" i="14"/>
  <c r="FA59" i="14"/>
  <c r="EF63" i="14"/>
  <c r="EK59" i="14"/>
  <c r="EJ59" i="14"/>
  <c r="EG50" i="14"/>
  <c r="EF56" i="14"/>
  <c r="EG56" i="14"/>
  <c r="EF50" i="14"/>
  <c r="EC51" i="14"/>
  <c r="EF51" i="14"/>
  <c r="EG51" i="14"/>
  <c r="EK51" i="14" s="1"/>
  <c r="EB51" i="14"/>
  <c r="EF54" i="14"/>
  <c r="EJ54" i="14" s="1"/>
  <c r="EC63" i="14"/>
  <c r="EG63" i="14"/>
  <c r="EG43" i="14"/>
  <c r="EF43" i="14"/>
  <c r="EC52" i="14"/>
  <c r="EF52" i="14"/>
  <c r="EC54" i="14"/>
  <c r="EB54" i="14"/>
  <c r="EB43" i="14"/>
  <c r="EC43" i="14"/>
  <c r="EB52" i="14"/>
  <c r="EB63" i="14"/>
  <c r="EC56" i="14"/>
  <c r="EB56" i="14"/>
  <c r="EB50" i="14"/>
  <c r="EZ59" i="14"/>
  <c r="ET56" i="14"/>
  <c r="EX56" i="14"/>
  <c r="ES56" i="14"/>
  <c r="EV56" i="14"/>
  <c r="EW56" i="14"/>
  <c r="EU56" i="14"/>
  <c r="EY59" i="14"/>
  <c r="DK20" i="14"/>
  <c r="DJ58" i="14"/>
  <c r="AK23" i="14"/>
  <c r="AJ61" i="14"/>
  <c r="CB12" i="14"/>
  <c r="CA50" i="14"/>
  <c r="CP27" i="14"/>
  <c r="CO65" i="14"/>
  <c r="AG28" i="14"/>
  <c r="AF66" i="14"/>
  <c r="DJ15" i="14"/>
  <c r="DI53" i="14"/>
  <c r="BO8" i="14"/>
  <c r="BN46" i="14"/>
  <c r="BQ24" i="14"/>
  <c r="BP62" i="14"/>
  <c r="CH9" i="14"/>
  <c r="CG47" i="14"/>
  <c r="AG34" i="14"/>
  <c r="AF72" i="14"/>
  <c r="DC35" i="14"/>
  <c r="DB73" i="14"/>
  <c r="R7" i="14"/>
  <c r="Q45" i="14"/>
  <c r="R26" i="14"/>
  <c r="Q64" i="14"/>
  <c r="BL32" i="14"/>
  <c r="BK70" i="14"/>
  <c r="DF4" i="14"/>
  <c r="DE42" i="14"/>
  <c r="BM30" i="14"/>
  <c r="BL68" i="14"/>
  <c r="CK29" i="14"/>
  <c r="CJ67" i="14"/>
  <c r="BN26" i="14"/>
  <c r="BM64" i="14"/>
  <c r="AI19" i="14"/>
  <c r="AH57" i="14"/>
  <c r="CK5" i="14"/>
  <c r="CJ43" i="14"/>
  <c r="CB14" i="14"/>
  <c r="CA52" i="14"/>
  <c r="BF15" i="14"/>
  <c r="BE53" i="14"/>
  <c r="AD6" i="14"/>
  <c r="AC44" i="14"/>
  <c r="R19" i="14"/>
  <c r="Q57" i="14"/>
  <c r="CX11" i="14"/>
  <c r="CW49" i="14"/>
  <c r="R3" i="14"/>
  <c r="Q41" i="14"/>
  <c r="CB13" i="14"/>
  <c r="CA51" i="14"/>
  <c r="R20" i="14"/>
  <c r="Q58" i="14"/>
  <c r="BM6" i="14"/>
  <c r="BL44" i="14"/>
  <c r="AT7" i="14"/>
  <c r="AS45" i="14"/>
  <c r="CB35" i="14"/>
  <c r="CA73" i="14"/>
  <c r="AI20" i="14"/>
  <c r="AH58" i="14"/>
  <c r="BO4" i="14"/>
  <c r="BN42" i="14"/>
  <c r="DC12" i="14"/>
  <c r="DB50" i="14"/>
  <c r="BZ33" i="14"/>
  <c r="BY71" i="14"/>
  <c r="Q66" i="14"/>
  <c r="R66" i="14"/>
  <c r="W22" i="14"/>
  <c r="V60" i="14"/>
  <c r="DA32" i="14"/>
  <c r="CZ70" i="14"/>
  <c r="CW13" i="14"/>
  <c r="CV51" i="14"/>
  <c r="DN25" i="14"/>
  <c r="DM63" i="14"/>
  <c r="DL24" i="14"/>
  <c r="DK62" i="14"/>
  <c r="AF68" i="14"/>
  <c r="AG68" i="14"/>
  <c r="CR14" i="14"/>
  <c r="DT52" i="14" s="1"/>
  <c r="CQ52" i="14"/>
  <c r="DJ16" i="14"/>
  <c r="DI54" i="14"/>
  <c r="AN32" i="14"/>
  <c r="AM70" i="14"/>
  <c r="R8" i="14"/>
  <c r="Q46" i="14"/>
  <c r="U86" i="13"/>
  <c r="S93" i="13"/>
  <c r="T53" i="13"/>
  <c r="T92" i="13" s="1"/>
  <c r="T58" i="13"/>
  <c r="T97" i="13" s="1"/>
  <c r="X56" i="13"/>
  <c r="X95" i="13" s="1"/>
  <c r="W46" i="13"/>
  <c r="T71" i="13"/>
  <c r="T110" i="13" s="1"/>
  <c r="AL57" i="13"/>
  <c r="T76" i="13"/>
  <c r="T115" i="13" s="1"/>
  <c r="T45" i="13"/>
  <c r="T84" i="13" s="1"/>
  <c r="T69" i="13"/>
  <c r="T108" i="13" s="1"/>
  <c r="S55" i="13"/>
  <c r="S94" i="13" s="1"/>
  <c r="T44" i="13"/>
  <c r="T83" i="13" s="1"/>
  <c r="AA66" i="13"/>
  <c r="AA105" i="13" s="1"/>
  <c r="T74" i="13"/>
  <c r="T113" i="13" s="1"/>
  <c r="R72" i="13"/>
  <c r="R111" i="13" s="1"/>
  <c r="S70" i="13"/>
  <c r="S109" i="13" s="1"/>
  <c r="T63" i="13"/>
  <c r="T102" i="13" s="1"/>
  <c r="T68" i="13"/>
  <c r="T107" i="13" s="1"/>
  <c r="P65" i="13"/>
  <c r="P104" i="13" s="1"/>
  <c r="S51" i="13"/>
  <c r="S90" i="13" s="1"/>
  <c r="T67" i="13"/>
  <c r="T106" i="13" s="1"/>
  <c r="U64" i="13"/>
  <c r="T52" i="13"/>
  <c r="T91" i="13" s="1"/>
  <c r="AG49" i="13"/>
  <c r="AG88" i="13" s="1"/>
  <c r="W73" i="13"/>
  <c r="W112" i="13" s="1"/>
  <c r="T59" i="13"/>
  <c r="T98" i="13" s="1"/>
  <c r="S42" i="13"/>
  <c r="S81" i="13" s="1"/>
  <c r="X46" i="13"/>
  <c r="U63" i="13"/>
  <c r="U102" i="13" s="1"/>
  <c r="S50" i="13"/>
  <c r="S89" i="13" s="1"/>
  <c r="T61" i="13"/>
  <c r="T60" i="13"/>
  <c r="T99" i="13" s="1"/>
  <c r="Q66" i="13"/>
  <c r="Q105" i="13" s="1"/>
  <c r="Q48" i="13"/>
  <c r="Q87" i="13" s="1"/>
  <c r="P86" i="13"/>
  <c r="Q86" i="13"/>
  <c r="Q49" i="13"/>
  <c r="Q88" i="13" s="1"/>
  <c r="Q57" i="13"/>
  <c r="Q96" i="13" s="1"/>
  <c r="AP84" i="13"/>
  <c r="AQ84" i="13"/>
  <c r="Q43" i="13"/>
  <c r="Q82" i="13" s="1"/>
  <c r="Q47" i="14" l="1"/>
  <c r="R9" i="14"/>
  <c r="EF69" i="14"/>
  <c r="Q74" i="14"/>
  <c r="R36" i="14"/>
  <c r="BQ74" i="14"/>
  <c r="BR36" i="14"/>
  <c r="EJ67" i="14"/>
  <c r="EZ69" i="14"/>
  <c r="EG69" i="14"/>
  <c r="EK69" i="14" s="1"/>
  <c r="EU69" i="14"/>
  <c r="FA69" i="14" s="1"/>
  <c r="EB69" i="14"/>
  <c r="EC69" i="14"/>
  <c r="EV69" i="14"/>
  <c r="ES69" i="14"/>
  <c r="ET69" i="14"/>
  <c r="EK54" i="14"/>
  <c r="R23" i="14"/>
  <c r="Q61" i="14"/>
  <c r="EF65" i="14"/>
  <c r="EJ65" i="14" s="1"/>
  <c r="EK65" i="14"/>
  <c r="EK52" i="14"/>
  <c r="AI2" i="14"/>
  <c r="AH40" i="14"/>
  <c r="EK50" i="14"/>
  <c r="S17" i="14"/>
  <c r="R55" i="14"/>
  <c r="R33" i="14"/>
  <c r="Q71" i="14"/>
  <c r="EC65" i="14"/>
  <c r="X85" i="13"/>
  <c r="DN63" i="14"/>
  <c r="EW63" i="14" s="1"/>
  <c r="DR63" i="14"/>
  <c r="DT63" i="14"/>
  <c r="EK63" i="14"/>
  <c r="R2" i="14"/>
  <c r="Q40" i="14"/>
  <c r="EJ51" i="14"/>
  <c r="EJ50" i="14"/>
  <c r="EK56" i="14"/>
  <c r="EJ56" i="14"/>
  <c r="EJ52" i="14"/>
  <c r="EJ43" i="14"/>
  <c r="EK43" i="14"/>
  <c r="EJ63" i="14"/>
  <c r="EH63" i="14"/>
  <c r="EI63" i="14"/>
  <c r="EZ56" i="14"/>
  <c r="EY56" i="14"/>
  <c r="ED63" i="14"/>
  <c r="EE63" i="14"/>
  <c r="EV63" i="14"/>
  <c r="ES63" i="14"/>
  <c r="ET63" i="14"/>
  <c r="FA56" i="14"/>
  <c r="DG4" i="14"/>
  <c r="DF42" i="14"/>
  <c r="BR24" i="14"/>
  <c r="BQ62" i="14"/>
  <c r="CB52" i="14"/>
  <c r="CC52" i="14"/>
  <c r="BP8" i="14"/>
  <c r="BO46" i="14"/>
  <c r="CR52" i="14"/>
  <c r="CS52" i="14"/>
  <c r="BL70" i="14"/>
  <c r="BM70" i="14"/>
  <c r="BG15" i="14"/>
  <c r="BF53" i="14"/>
  <c r="CL5" i="14"/>
  <c r="CK43" i="14"/>
  <c r="DK15" i="14"/>
  <c r="DJ53" i="14"/>
  <c r="S20" i="14"/>
  <c r="R58" i="14"/>
  <c r="S26" i="14"/>
  <c r="R64" i="14"/>
  <c r="DK16" i="14"/>
  <c r="DJ54" i="14"/>
  <c r="AH28" i="14"/>
  <c r="AG66" i="14"/>
  <c r="CC13" i="14"/>
  <c r="CB51" i="14"/>
  <c r="AJ19" i="14"/>
  <c r="AI57" i="14"/>
  <c r="CA33" i="14"/>
  <c r="BZ71" i="14"/>
  <c r="DD12" i="14"/>
  <c r="DC50" i="14"/>
  <c r="CQ27" i="14"/>
  <c r="CP65" i="14"/>
  <c r="X22" i="14"/>
  <c r="W60" i="14"/>
  <c r="S3" i="14"/>
  <c r="R41" i="14"/>
  <c r="S7" i="14"/>
  <c r="R45" i="14"/>
  <c r="DM24" i="14"/>
  <c r="DL62" i="14"/>
  <c r="BP4" i="14"/>
  <c r="BO42" i="14"/>
  <c r="BO26" i="14"/>
  <c r="BN64" i="14"/>
  <c r="CC12" i="14"/>
  <c r="CB50" i="14"/>
  <c r="BN6" i="14"/>
  <c r="BM44" i="14"/>
  <c r="CX13" i="14"/>
  <c r="CW51" i="14"/>
  <c r="CY11" i="14"/>
  <c r="CX49" i="14"/>
  <c r="DD35" i="14"/>
  <c r="DC73" i="14"/>
  <c r="AU7" i="14"/>
  <c r="AT45" i="14"/>
  <c r="S8" i="14"/>
  <c r="R46" i="14"/>
  <c r="AJ20" i="14"/>
  <c r="AI58" i="14"/>
  <c r="CL29" i="14"/>
  <c r="CK67" i="14"/>
  <c r="AL23" i="14"/>
  <c r="AK61" i="14"/>
  <c r="DB32" i="14"/>
  <c r="DA70" i="14"/>
  <c r="S19" i="14"/>
  <c r="R57" i="14"/>
  <c r="AH34" i="14"/>
  <c r="AG72" i="14"/>
  <c r="AO32" i="14"/>
  <c r="AN70" i="14"/>
  <c r="CC35" i="14"/>
  <c r="CB73" i="14"/>
  <c r="AD44" i="14"/>
  <c r="AE44" i="14"/>
  <c r="BN30" i="14"/>
  <c r="BM68" i="14"/>
  <c r="CI9" i="14"/>
  <c r="CH47" i="14"/>
  <c r="DL20" i="14"/>
  <c r="DK58" i="14"/>
  <c r="U58" i="13"/>
  <c r="U97" i="13" s="1"/>
  <c r="Y75" i="13"/>
  <c r="Y114" i="13" s="1"/>
  <c r="U68" i="13"/>
  <c r="U107" i="13" s="1"/>
  <c r="S72" i="13"/>
  <c r="S111" i="13" s="1"/>
  <c r="U74" i="13"/>
  <c r="U113" i="13" s="1"/>
  <c r="T54" i="13"/>
  <c r="T93" i="13" s="1"/>
  <c r="U71" i="13"/>
  <c r="U110" i="13" s="1"/>
  <c r="U44" i="13"/>
  <c r="U83" i="13" s="1"/>
  <c r="V47" i="13"/>
  <c r="V86" i="13" s="1"/>
  <c r="R62" i="13"/>
  <c r="R101" i="13" s="1"/>
  <c r="U45" i="13"/>
  <c r="U84" i="13" s="1"/>
  <c r="T55" i="13"/>
  <c r="T94" i="13" s="1"/>
  <c r="AB66" i="13"/>
  <c r="AB105" i="13" s="1"/>
  <c r="AC48" i="13"/>
  <c r="AC87" i="13" s="1"/>
  <c r="Q65" i="13"/>
  <c r="Q104" i="13" s="1"/>
  <c r="U76" i="13"/>
  <c r="U115" i="13" s="1"/>
  <c r="U53" i="13"/>
  <c r="U92" i="13" s="1"/>
  <c r="AM57" i="13"/>
  <c r="AM96" i="13" s="1"/>
  <c r="U52" i="13"/>
  <c r="AH49" i="13"/>
  <c r="AH88" i="13" s="1"/>
  <c r="T42" i="13"/>
  <c r="T81" i="13" s="1"/>
  <c r="U69" i="13"/>
  <c r="U108" i="13" s="1"/>
  <c r="Z56" i="13"/>
  <c r="U59" i="13"/>
  <c r="U98" i="13" s="1"/>
  <c r="U91" i="13"/>
  <c r="T51" i="13"/>
  <c r="V64" i="13"/>
  <c r="V103" i="13" s="1"/>
  <c r="AC66" i="13"/>
  <c r="V76" i="13"/>
  <c r="Y73" i="13"/>
  <c r="T100" i="13"/>
  <c r="T50" i="13"/>
  <c r="T89" i="13" s="1"/>
  <c r="T70" i="13"/>
  <c r="T109" i="13" s="1"/>
  <c r="U50" i="13"/>
  <c r="V69" i="13"/>
  <c r="U60" i="13"/>
  <c r="U99" i="13" s="1"/>
  <c r="U67" i="13"/>
  <c r="U106" i="13" s="1"/>
  <c r="AD43" i="13"/>
  <c r="AD82" i="13" s="1"/>
  <c r="V53" i="13"/>
  <c r="U61" i="13"/>
  <c r="U100" i="13" s="1"/>
  <c r="L54" i="13"/>
  <c r="R43" i="13"/>
  <c r="R82" i="13" s="1"/>
  <c r="R66" i="13"/>
  <c r="R105" i="13" s="1"/>
  <c r="R49" i="13"/>
  <c r="R88" i="13" s="1"/>
  <c r="R57" i="13"/>
  <c r="R96" i="13" s="1"/>
  <c r="R48" i="13"/>
  <c r="T17" i="14" l="1"/>
  <c r="S55" i="14"/>
  <c r="S23" i="14"/>
  <c r="R61" i="14"/>
  <c r="EU63" i="14"/>
  <c r="FA63" i="14" s="1"/>
  <c r="BS36" i="14"/>
  <c r="BR74" i="14"/>
  <c r="R74" i="14"/>
  <c r="S36" i="14"/>
  <c r="EX63" i="14"/>
  <c r="EY69" i="14"/>
  <c r="S9" i="14"/>
  <c r="R47" i="14"/>
  <c r="S2" i="14"/>
  <c r="R40" i="14"/>
  <c r="S71" i="14"/>
  <c r="R71" i="14"/>
  <c r="DS71" i="14"/>
  <c r="DQ71" i="14"/>
  <c r="AJ2" i="14"/>
  <c r="AI40" i="14"/>
  <c r="EJ69" i="14"/>
  <c r="EM63" i="14"/>
  <c r="EL63" i="14"/>
  <c r="EE52" i="14"/>
  <c r="EI52" i="14"/>
  <c r="EH52" i="14"/>
  <c r="ED52" i="14"/>
  <c r="ET52" i="14"/>
  <c r="EX52" i="14"/>
  <c r="EW52" i="14"/>
  <c r="EZ52" i="14" s="1"/>
  <c r="EV52" i="14"/>
  <c r="EU52" i="14"/>
  <c r="EZ63" i="14"/>
  <c r="EY63" i="14"/>
  <c r="ES52" i="14"/>
  <c r="CM5" i="14"/>
  <c r="CL43" i="14"/>
  <c r="S57" i="14"/>
  <c r="T57" i="14"/>
  <c r="BH15" i="14"/>
  <c r="BG53" i="14"/>
  <c r="CD13" i="14"/>
  <c r="CC51" i="14"/>
  <c r="CZ11" i="14"/>
  <c r="CY49" i="14"/>
  <c r="AI28" i="14"/>
  <c r="AH66" i="14"/>
  <c r="AK19" i="14"/>
  <c r="AJ57" i="14"/>
  <c r="T3" i="14"/>
  <c r="S41" i="14"/>
  <c r="DM20" i="14"/>
  <c r="DL58" i="14"/>
  <c r="CY13" i="14"/>
  <c r="CX51" i="14"/>
  <c r="Y22" i="14"/>
  <c r="X60" i="14"/>
  <c r="AV7" i="14"/>
  <c r="AU45" i="14"/>
  <c r="CD35" i="14"/>
  <c r="CC73" i="14"/>
  <c r="CR27" i="14"/>
  <c r="CQ65" i="14"/>
  <c r="BQ8" i="14"/>
  <c r="BP46" i="14"/>
  <c r="BO30" i="14"/>
  <c r="BN68" i="14"/>
  <c r="BO6" i="14"/>
  <c r="BN44" i="14"/>
  <c r="DL16" i="14"/>
  <c r="DK54" i="14"/>
  <c r="DE35" i="14"/>
  <c r="DD73" i="14"/>
  <c r="CD12" i="14"/>
  <c r="CC50" i="14"/>
  <c r="T26" i="14"/>
  <c r="S64" i="14"/>
  <c r="CJ9" i="14"/>
  <c r="CI47" i="14"/>
  <c r="AM23" i="14"/>
  <c r="AL61" i="14"/>
  <c r="CM29" i="14"/>
  <c r="CL67" i="14"/>
  <c r="DN24" i="14"/>
  <c r="DN62" i="14" s="1"/>
  <c r="DM62" i="14"/>
  <c r="DC32" i="14"/>
  <c r="DB70" i="14"/>
  <c r="AK20" i="14"/>
  <c r="AJ58" i="14"/>
  <c r="DE12" i="14"/>
  <c r="DD50" i="14"/>
  <c r="BS24" i="14"/>
  <c r="BR62" i="14"/>
  <c r="T7" i="14"/>
  <c r="S45" i="14"/>
  <c r="AP32" i="14"/>
  <c r="AO70" i="14"/>
  <c r="BP26" i="14"/>
  <c r="BO64" i="14"/>
  <c r="S58" i="14"/>
  <c r="T58" i="14"/>
  <c r="AI34" i="14"/>
  <c r="AH72" i="14"/>
  <c r="T8" i="14"/>
  <c r="S46" i="14"/>
  <c r="BQ4" i="14"/>
  <c r="BP42" i="14"/>
  <c r="CB33" i="14"/>
  <c r="CA71" i="14"/>
  <c r="DL15" i="14"/>
  <c r="DK53" i="14"/>
  <c r="DH4" i="14"/>
  <c r="DG42" i="14"/>
  <c r="V115" i="13"/>
  <c r="V108" i="13"/>
  <c r="AC105" i="13"/>
  <c r="V44" i="13"/>
  <c r="V83" i="13" s="1"/>
  <c r="V63" i="13"/>
  <c r="V102" i="13" s="1"/>
  <c r="V58" i="13"/>
  <c r="V97" i="13" s="1"/>
  <c r="U54" i="13"/>
  <c r="U93" i="13" s="1"/>
  <c r="Y46" i="13"/>
  <c r="Y85" i="13" s="1"/>
  <c r="V71" i="13"/>
  <c r="V110" i="13" s="1"/>
  <c r="U55" i="13"/>
  <c r="U94" i="13" s="1"/>
  <c r="T72" i="13"/>
  <c r="T111" i="13" s="1"/>
  <c r="S62" i="13"/>
  <c r="S101" i="13" s="1"/>
  <c r="AB75" i="13"/>
  <c r="W47" i="13"/>
  <c r="W86" i="13" s="1"/>
  <c r="V45" i="13"/>
  <c r="V84" i="13" s="1"/>
  <c r="V68" i="13"/>
  <c r="V107" i="13" s="1"/>
  <c r="AN57" i="13"/>
  <c r="AN96" i="13" s="1"/>
  <c r="AD48" i="13"/>
  <c r="AD87" i="13" s="1"/>
  <c r="V74" i="13"/>
  <c r="V113" i="13" s="1"/>
  <c r="R65" i="13"/>
  <c r="V61" i="13"/>
  <c r="V100" i="13" s="1"/>
  <c r="AF43" i="13"/>
  <c r="AA56" i="13"/>
  <c r="AA95" i="13" s="1"/>
  <c r="AI49" i="13"/>
  <c r="AI88" i="13" s="1"/>
  <c r="V52" i="13"/>
  <c r="V91" i="13" s="1"/>
  <c r="U42" i="13"/>
  <c r="U81" i="13" s="1"/>
  <c r="R104" i="13"/>
  <c r="AO57" i="13"/>
  <c r="L93" i="13"/>
  <c r="M93" i="13"/>
  <c r="AD66" i="13"/>
  <c r="AD105" i="13" s="1"/>
  <c r="X64" i="13"/>
  <c r="AE48" i="13"/>
  <c r="W58" i="13"/>
  <c r="U70" i="13"/>
  <c r="U109" i="13" s="1"/>
  <c r="W71" i="13"/>
  <c r="U51" i="13"/>
  <c r="U90" i="13" s="1"/>
  <c r="V59" i="13"/>
  <c r="V98" i="13" s="1"/>
  <c r="X47" i="13"/>
  <c r="W67" i="13"/>
  <c r="Z73" i="13"/>
  <c r="Z112" i="13" s="1"/>
  <c r="T90" i="13"/>
  <c r="U89" i="13"/>
  <c r="L45" i="13"/>
  <c r="W45" i="13"/>
  <c r="V92" i="13"/>
  <c r="V60" i="13"/>
  <c r="V99" i="13" s="1"/>
  <c r="S48" i="13"/>
  <c r="S87" i="13" s="1"/>
  <c r="S49" i="13"/>
  <c r="S88" i="13" s="1"/>
  <c r="R87" i="13"/>
  <c r="S57" i="13"/>
  <c r="S96" i="13" s="1"/>
  <c r="S43" i="13"/>
  <c r="S82" i="13" s="1"/>
  <c r="S66" i="13"/>
  <c r="S105" i="13" s="1"/>
  <c r="BS74" i="14" l="1"/>
  <c r="BT36" i="14"/>
  <c r="EC71" i="14"/>
  <c r="EB71" i="14"/>
  <c r="EG71" i="14"/>
  <c r="EF71" i="14"/>
  <c r="EJ71" i="14" s="1"/>
  <c r="EM52" i="14"/>
  <c r="S40" i="14"/>
  <c r="T40" i="14"/>
  <c r="T23" i="14"/>
  <c r="S61" i="14"/>
  <c r="AK2" i="14"/>
  <c r="AJ40" i="14"/>
  <c r="T9" i="14"/>
  <c r="S47" i="14"/>
  <c r="U17" i="14"/>
  <c r="T55" i="14"/>
  <c r="T36" i="14"/>
  <c r="S74" i="14"/>
  <c r="EL52" i="14"/>
  <c r="FA52" i="14"/>
  <c r="EY52" i="14"/>
  <c r="U3" i="14"/>
  <c r="T41" i="14"/>
  <c r="BR4" i="14"/>
  <c r="BQ42" i="14"/>
  <c r="AL19" i="14"/>
  <c r="AK57" i="14"/>
  <c r="CE35" i="14"/>
  <c r="CD73" i="14"/>
  <c r="AJ28" i="14"/>
  <c r="AI66" i="14"/>
  <c r="U26" i="14"/>
  <c r="T64" i="14"/>
  <c r="AW7" i="14"/>
  <c r="AV45" i="14"/>
  <c r="DF12" i="14"/>
  <c r="DE50" i="14"/>
  <c r="Z22" i="14"/>
  <c r="Y60" i="14"/>
  <c r="DA11" i="14"/>
  <c r="CZ49" i="14"/>
  <c r="CS27" i="14"/>
  <c r="CR65" i="14"/>
  <c r="DF35" i="14"/>
  <c r="DE73" i="14"/>
  <c r="AJ34" i="14"/>
  <c r="AI72" i="14"/>
  <c r="DM16" i="14"/>
  <c r="DL54" i="14"/>
  <c r="CE13" i="14"/>
  <c r="CD51" i="14"/>
  <c r="AL20" i="14"/>
  <c r="AK58" i="14"/>
  <c r="DI4" i="14"/>
  <c r="DH42" i="14"/>
  <c r="BP6" i="14"/>
  <c r="BO44" i="14"/>
  <c r="BI15" i="14"/>
  <c r="BH53" i="14"/>
  <c r="U8" i="14"/>
  <c r="T46" i="14"/>
  <c r="BQ26" i="14"/>
  <c r="BP64" i="14"/>
  <c r="CN29" i="14"/>
  <c r="CM67" i="14"/>
  <c r="DD32" i="14"/>
  <c r="DC70" i="14"/>
  <c r="DM15" i="14"/>
  <c r="DL53" i="14"/>
  <c r="AN23" i="14"/>
  <c r="AM61" i="14"/>
  <c r="CZ13" i="14"/>
  <c r="CY51" i="14"/>
  <c r="CE12" i="14"/>
  <c r="CD50" i="14"/>
  <c r="AQ32" i="14"/>
  <c r="AP70" i="14"/>
  <c r="U7" i="14"/>
  <c r="T45" i="14"/>
  <c r="BP30" i="14"/>
  <c r="BO68" i="14"/>
  <c r="CC33" i="14"/>
  <c r="CB71" i="14"/>
  <c r="BT24" i="14"/>
  <c r="BS62" i="14"/>
  <c r="CK9" i="14"/>
  <c r="CJ47" i="14"/>
  <c r="BR8" i="14"/>
  <c r="BQ46" i="14"/>
  <c r="DN20" i="14"/>
  <c r="DN58" i="14" s="1"/>
  <c r="DM58" i="14"/>
  <c r="CN5" i="14"/>
  <c r="CM43" i="14"/>
  <c r="W84" i="13"/>
  <c r="W97" i="13"/>
  <c r="X86" i="13"/>
  <c r="V42" i="13"/>
  <c r="V81" i="13" s="1"/>
  <c r="V55" i="13"/>
  <c r="V94" i="13" s="1"/>
  <c r="W76" i="13"/>
  <c r="W115" i="13" s="1"/>
  <c r="AC75" i="13"/>
  <c r="AC114" i="13" s="1"/>
  <c r="Z46" i="13"/>
  <c r="Z85" i="13" s="1"/>
  <c r="W53" i="13"/>
  <c r="W92" i="13" s="1"/>
  <c r="V54" i="13"/>
  <c r="V93" i="13" s="1"/>
  <c r="W44" i="13"/>
  <c r="W83" i="13" s="1"/>
  <c r="W74" i="13"/>
  <c r="W113" i="13" s="1"/>
  <c r="T62" i="13"/>
  <c r="T101" i="13" s="1"/>
  <c r="W63" i="13"/>
  <c r="W102" i="13" s="1"/>
  <c r="W50" i="13"/>
  <c r="AE87" i="13"/>
  <c r="W68" i="13"/>
  <c r="W107" i="13" s="1"/>
  <c r="S65" i="13"/>
  <c r="S104" i="13" s="1"/>
  <c r="Y64" i="13"/>
  <c r="Y103" i="13" s="1"/>
  <c r="W61" i="13"/>
  <c r="W100" i="13" s="1"/>
  <c r="AB56" i="13"/>
  <c r="AB95" i="13" s="1"/>
  <c r="V70" i="13"/>
  <c r="V109" i="13" s="1"/>
  <c r="W69" i="13"/>
  <c r="W108" i="13" s="1"/>
  <c r="M84" i="13"/>
  <c r="L84" i="13"/>
  <c r="AA73" i="13"/>
  <c r="AA112" i="13" s="1"/>
  <c r="W52" i="13"/>
  <c r="W60" i="13"/>
  <c r="W99" i="13" s="1"/>
  <c r="W110" i="13"/>
  <c r="AJ49" i="13"/>
  <c r="AJ88" i="13" s="1"/>
  <c r="X71" i="13"/>
  <c r="X67" i="13"/>
  <c r="X106" i="13" s="1"/>
  <c r="W59" i="13"/>
  <c r="W98" i="13" s="1"/>
  <c r="W54" i="13"/>
  <c r="X58" i="13"/>
  <c r="X97" i="13" s="1"/>
  <c r="U62" i="13"/>
  <c r="AA46" i="13"/>
  <c r="L72" i="13"/>
  <c r="AH43" i="13"/>
  <c r="X50" i="13"/>
  <c r="V51" i="13"/>
  <c r="V90" i="13" s="1"/>
  <c r="AO96" i="13"/>
  <c r="T43" i="13"/>
  <c r="T82" i="13" s="1"/>
  <c r="T49" i="13"/>
  <c r="T88" i="13" s="1"/>
  <c r="T48" i="13"/>
  <c r="T57" i="13"/>
  <c r="T96" i="13" s="1"/>
  <c r="T66" i="13"/>
  <c r="T105" i="13" s="1"/>
  <c r="T61" i="14" l="1"/>
  <c r="U61" i="14"/>
  <c r="T74" i="14"/>
  <c r="U36" i="14"/>
  <c r="EK71" i="14"/>
  <c r="U55" i="14"/>
  <c r="V17" i="14"/>
  <c r="DR70" i="14"/>
  <c r="DT70" i="14"/>
  <c r="U9" i="14"/>
  <c r="T47" i="14"/>
  <c r="BU36" i="14"/>
  <c r="BT74" i="14"/>
  <c r="AL2" i="14"/>
  <c r="AK40" i="14"/>
  <c r="AX7" i="14"/>
  <c r="AW45" i="14"/>
  <c r="V26" i="14"/>
  <c r="U64" i="14"/>
  <c r="DN16" i="14"/>
  <c r="DM54" i="14"/>
  <c r="BS8" i="14"/>
  <c r="BR46" i="14"/>
  <c r="AK28" i="14"/>
  <c r="AJ66" i="14"/>
  <c r="AR32" i="14"/>
  <c r="AQ70" i="14"/>
  <c r="AK34" i="14"/>
  <c r="AJ72" i="14"/>
  <c r="BR26" i="14"/>
  <c r="BQ64" i="14"/>
  <c r="AO23" i="14"/>
  <c r="AN61" i="14"/>
  <c r="DG35" i="14"/>
  <c r="DF73" i="14"/>
  <c r="V8" i="14"/>
  <c r="U46" i="14"/>
  <c r="BQ6" i="14"/>
  <c r="BP44" i="14"/>
  <c r="DN15" i="14"/>
  <c r="DN53" i="14" s="1"/>
  <c r="DM53" i="14"/>
  <c r="CT27" i="14"/>
  <c r="CS65" i="14"/>
  <c r="CO5" i="14"/>
  <c r="CN43" i="14"/>
  <c r="CL9" i="14"/>
  <c r="CK47" i="14"/>
  <c r="DJ4" i="14"/>
  <c r="DI42" i="14"/>
  <c r="CF35" i="14"/>
  <c r="CE73" i="14"/>
  <c r="CF13" i="14"/>
  <c r="CE51" i="14"/>
  <c r="CD33" i="14"/>
  <c r="CC71" i="14"/>
  <c r="AM20" i="14"/>
  <c r="AL58" i="14"/>
  <c r="AM19" i="14"/>
  <c r="AL57" i="14"/>
  <c r="BJ15" i="14"/>
  <c r="BI53" i="14"/>
  <c r="DD70" i="14"/>
  <c r="DE70" i="14"/>
  <c r="DB11" i="14"/>
  <c r="DA49" i="14"/>
  <c r="DA13" i="14"/>
  <c r="CZ51" i="14"/>
  <c r="BQ30" i="14"/>
  <c r="BP68" i="14"/>
  <c r="BS4" i="14"/>
  <c r="BR42" i="14"/>
  <c r="CF12" i="14"/>
  <c r="CE50" i="14"/>
  <c r="BU24" i="14"/>
  <c r="BT62" i="14"/>
  <c r="AA22" i="14"/>
  <c r="Z60" i="14"/>
  <c r="V7" i="14"/>
  <c r="U45" i="14"/>
  <c r="CO29" i="14"/>
  <c r="CN67" i="14"/>
  <c r="DG12" i="14"/>
  <c r="DF50" i="14"/>
  <c r="V3" i="14"/>
  <c r="U41" i="14"/>
  <c r="X89" i="13"/>
  <c r="AA85" i="13"/>
  <c r="U101" i="13"/>
  <c r="W93" i="13"/>
  <c r="AI43" i="13"/>
  <c r="X44" i="13"/>
  <c r="X83" i="13" s="1"/>
  <c r="X53" i="13"/>
  <c r="X92" i="13" s="1"/>
  <c r="W42" i="13"/>
  <c r="W81" i="13" s="1"/>
  <c r="Y76" i="13"/>
  <c r="Y47" i="13"/>
  <c r="Y86" i="13" s="1"/>
  <c r="AP57" i="13"/>
  <c r="AP96" i="13" s="1"/>
  <c r="X68" i="13"/>
  <c r="X107" i="13" s="1"/>
  <c r="W55" i="13"/>
  <c r="W94" i="13" s="1"/>
  <c r="X63" i="13"/>
  <c r="X102" i="13" s="1"/>
  <c r="AE66" i="13"/>
  <c r="AE105" i="13" s="1"/>
  <c r="AF48" i="13"/>
  <c r="AF87" i="13" s="1"/>
  <c r="X45" i="13"/>
  <c r="X84" i="13" s="1"/>
  <c r="X60" i="13"/>
  <c r="X99" i="13" s="1"/>
  <c r="AD75" i="13"/>
  <c r="AD114" i="13" s="1"/>
  <c r="X74" i="13"/>
  <c r="X113" i="13" s="1"/>
  <c r="U72" i="13"/>
  <c r="U111" i="13" s="1"/>
  <c r="Y67" i="13"/>
  <c r="Y106" i="13" s="1"/>
  <c r="T65" i="13"/>
  <c r="T104" i="13" s="1"/>
  <c r="W70" i="13"/>
  <c r="AK49" i="13"/>
  <c r="AK88" i="13" s="1"/>
  <c r="X52" i="13"/>
  <c r="X91" i="13" s="1"/>
  <c r="Z64" i="13"/>
  <c r="Z103" i="13" s="1"/>
  <c r="L111" i="13"/>
  <c r="M111" i="13"/>
  <c r="Y58" i="13"/>
  <c r="X110" i="13"/>
  <c r="Y71" i="13"/>
  <c r="X61" i="13"/>
  <c r="X100" i="13" s="1"/>
  <c r="AB73" i="13"/>
  <c r="AB112" i="13" s="1"/>
  <c r="X55" i="13"/>
  <c r="W91" i="13"/>
  <c r="Z76" i="13"/>
  <c r="W51" i="13"/>
  <c r="W90" i="13" s="1"/>
  <c r="X59" i="13"/>
  <c r="X98" i="13" s="1"/>
  <c r="AI82" i="13"/>
  <c r="AD56" i="13"/>
  <c r="Y45" i="13"/>
  <c r="V62" i="13"/>
  <c r="V101" i="13" s="1"/>
  <c r="X69" i="13"/>
  <c r="X108" i="13" s="1"/>
  <c r="U49" i="13"/>
  <c r="U88" i="13" s="1"/>
  <c r="U57" i="13"/>
  <c r="U96" i="13" s="1"/>
  <c r="U66" i="13"/>
  <c r="U105" i="13" s="1"/>
  <c r="T87" i="13"/>
  <c r="U48" i="13"/>
  <c r="U43" i="13"/>
  <c r="U82" i="13" s="1"/>
  <c r="DN54" i="14" l="1"/>
  <c r="DT54" i="14"/>
  <c r="DR54" i="14"/>
  <c r="V9" i="14"/>
  <c r="U47" i="14"/>
  <c r="BV36" i="14"/>
  <c r="BU74" i="14"/>
  <c r="U74" i="14"/>
  <c r="V36" i="14"/>
  <c r="W17" i="14"/>
  <c r="V55" i="14"/>
  <c r="AM2" i="14"/>
  <c r="AL40" i="14"/>
  <c r="EH54" i="14"/>
  <c r="EI54" i="14"/>
  <c r="EH70" i="14"/>
  <c r="EI70" i="14"/>
  <c r="EE54" i="14"/>
  <c r="ED54" i="14"/>
  <c r="ED70" i="14"/>
  <c r="EE70" i="14"/>
  <c r="EU54" i="14"/>
  <c r="ES54" i="14"/>
  <c r="EX54" i="14"/>
  <c r="EW54" i="14"/>
  <c r="ET54" i="14"/>
  <c r="EV54" i="14"/>
  <c r="CM9" i="14"/>
  <c r="CL47" i="14"/>
  <c r="BS26" i="14"/>
  <c r="BR64" i="14"/>
  <c r="AL34" i="14"/>
  <c r="AK72" i="14"/>
  <c r="CP5" i="14"/>
  <c r="CO43" i="14"/>
  <c r="AS32" i="14"/>
  <c r="AR70" i="14"/>
  <c r="CU27" i="14"/>
  <c r="CT65" i="14"/>
  <c r="BV24" i="14"/>
  <c r="BU62" i="14"/>
  <c r="AL28" i="14"/>
  <c r="AK66" i="14"/>
  <c r="W3" i="14"/>
  <c r="V41" i="14"/>
  <c r="AN19" i="14"/>
  <c r="AM57" i="14"/>
  <c r="CE33" i="14"/>
  <c r="CD71" i="14"/>
  <c r="BT8" i="14"/>
  <c r="BS46" i="14"/>
  <c r="DH12" i="14"/>
  <c r="DG50" i="14"/>
  <c r="BR6" i="14"/>
  <c r="BQ44" i="14"/>
  <c r="AN20" i="14"/>
  <c r="AM58" i="14"/>
  <c r="CG13" i="14"/>
  <c r="CF51" i="14"/>
  <c r="BK15" i="14"/>
  <c r="BJ53" i="14"/>
  <c r="BR30" i="14"/>
  <c r="BQ68" i="14"/>
  <c r="W8" i="14"/>
  <c r="V46" i="14"/>
  <c r="BT4" i="14"/>
  <c r="BS42" i="14"/>
  <c r="W7" i="14"/>
  <c r="V45" i="14"/>
  <c r="CF73" i="14"/>
  <c r="CG73" i="14"/>
  <c r="W26" i="14"/>
  <c r="V64" i="14"/>
  <c r="CG12" i="14"/>
  <c r="CF50" i="14"/>
  <c r="CP29" i="14"/>
  <c r="CO67" i="14"/>
  <c r="DB13" i="14"/>
  <c r="DA51" i="14"/>
  <c r="DH35" i="14"/>
  <c r="DG73" i="14"/>
  <c r="AB22" i="14"/>
  <c r="AA60" i="14"/>
  <c r="DC11" i="14"/>
  <c r="DB49" i="14"/>
  <c r="DK4" i="14"/>
  <c r="DJ42" i="14"/>
  <c r="AP23" i="14"/>
  <c r="AO61" i="14"/>
  <c r="AY7" i="14"/>
  <c r="AX45" i="14"/>
  <c r="Z115" i="13"/>
  <c r="X94" i="13"/>
  <c r="AE75" i="13"/>
  <c r="AE114" i="13" s="1"/>
  <c r="Y53" i="13"/>
  <c r="Y92" i="13" s="1"/>
  <c r="Z47" i="13"/>
  <c r="Z86" i="13" s="1"/>
  <c r="Y44" i="13"/>
  <c r="Y83" i="13" s="1"/>
  <c r="Y74" i="13"/>
  <c r="Y113" i="13" s="1"/>
  <c r="Y63" i="13"/>
  <c r="Y102" i="13" s="1"/>
  <c r="AQ57" i="13"/>
  <c r="AQ96" i="13" s="1"/>
  <c r="Y52" i="13"/>
  <c r="Y91" i="13" s="1"/>
  <c r="AF66" i="13"/>
  <c r="AF105" i="13" s="1"/>
  <c r="Y68" i="13"/>
  <c r="Y107" i="13" s="1"/>
  <c r="V72" i="13"/>
  <c r="V111" i="13" s="1"/>
  <c r="AB46" i="13"/>
  <c r="AB85" i="13" s="1"/>
  <c r="X54" i="13"/>
  <c r="X93" i="13" s="1"/>
  <c r="AG48" i="13"/>
  <c r="AG87" i="13" s="1"/>
  <c r="AJ43" i="13"/>
  <c r="AJ82" i="13" s="1"/>
  <c r="U65" i="13"/>
  <c r="U104" i="13" s="1"/>
  <c r="Y60" i="13"/>
  <c r="Y99" i="13" s="1"/>
  <c r="AF56" i="13"/>
  <c r="Y97" i="13"/>
  <c r="X42" i="13"/>
  <c r="X81" i="13" s="1"/>
  <c r="Y50" i="13"/>
  <c r="Y89" i="13" s="1"/>
  <c r="Z68" i="13"/>
  <c r="AA67" i="13"/>
  <c r="Y59" i="13"/>
  <c r="Y98" i="13" s="1"/>
  <c r="X70" i="13"/>
  <c r="X109" i="13" s="1"/>
  <c r="W62" i="13"/>
  <c r="W101" i="13" s="1"/>
  <c r="Y84" i="13"/>
  <c r="Z45" i="13"/>
  <c r="Z84" i="13" s="1"/>
  <c r="X51" i="13"/>
  <c r="Y61" i="13"/>
  <c r="Y100" i="13" s="1"/>
  <c r="AH48" i="13"/>
  <c r="W109" i="13"/>
  <c r="Y110" i="13"/>
  <c r="AL49" i="13"/>
  <c r="AL88" i="13" s="1"/>
  <c r="AR57" i="13"/>
  <c r="Z74" i="13"/>
  <c r="AC73" i="13"/>
  <c r="AC112" i="13" s="1"/>
  <c r="AA64" i="13"/>
  <c r="AA103" i="13" s="1"/>
  <c r="Y69" i="13"/>
  <c r="Y108" i="13" s="1"/>
  <c r="W72" i="13"/>
  <c r="V66" i="13"/>
  <c r="V105" i="13" s="1"/>
  <c r="U87" i="13"/>
  <c r="V43" i="13"/>
  <c r="V82" i="13" s="1"/>
  <c r="V48" i="13"/>
  <c r="V87" i="13" s="1"/>
  <c r="V57" i="13"/>
  <c r="V96" i="13" s="1"/>
  <c r="V49" i="13"/>
  <c r="BW36" i="14" l="1"/>
  <c r="BV74" i="14"/>
  <c r="V74" i="14"/>
  <c r="W36" i="14"/>
  <c r="DS62" i="14"/>
  <c r="DQ62" i="14"/>
  <c r="W55" i="14"/>
  <c r="X17" i="14"/>
  <c r="V47" i="14"/>
  <c r="W9" i="14"/>
  <c r="AN2" i="14"/>
  <c r="AM40" i="14"/>
  <c r="EM70" i="14"/>
  <c r="EL70" i="14"/>
  <c r="EY54" i="14"/>
  <c r="EM54" i="14"/>
  <c r="EL54" i="14"/>
  <c r="EZ54" i="14"/>
  <c r="FA54" i="14"/>
  <c r="DD11" i="14"/>
  <c r="DC49" i="14"/>
  <c r="AO20" i="14"/>
  <c r="AN58" i="14"/>
  <c r="AM28" i="14"/>
  <c r="AL66" i="14"/>
  <c r="BW24" i="14"/>
  <c r="BV62" i="14"/>
  <c r="CV27" i="14"/>
  <c r="CU65" i="14"/>
  <c r="DC13" i="14"/>
  <c r="DB51" i="14"/>
  <c r="AT32" i="14"/>
  <c r="AS70" i="14"/>
  <c r="BS6" i="14"/>
  <c r="BR44" i="14"/>
  <c r="DI12" i="14"/>
  <c r="DH50" i="14"/>
  <c r="AC22" i="14"/>
  <c r="AB60" i="14"/>
  <c r="CQ29" i="14"/>
  <c r="CP67" i="14"/>
  <c r="BU8" i="14"/>
  <c r="BT46" i="14"/>
  <c r="DI35" i="14"/>
  <c r="DH73" i="14"/>
  <c r="BS30" i="14"/>
  <c r="BR68" i="14"/>
  <c r="CQ5" i="14"/>
  <c r="CP43" i="14"/>
  <c r="AZ7" i="14"/>
  <c r="AY45" i="14"/>
  <c r="AM34" i="14"/>
  <c r="AL72" i="14"/>
  <c r="CH12" i="14"/>
  <c r="CG50" i="14"/>
  <c r="CF33" i="14"/>
  <c r="CE71" i="14"/>
  <c r="BU4" i="14"/>
  <c r="BT42" i="14"/>
  <c r="AQ23" i="14"/>
  <c r="AP61" i="14"/>
  <c r="BL15" i="14"/>
  <c r="BK53" i="14"/>
  <c r="BT26" i="14"/>
  <c r="BS64" i="14"/>
  <c r="X8" i="14"/>
  <c r="W46" i="14"/>
  <c r="X26" i="14"/>
  <c r="W64" i="14"/>
  <c r="AO19" i="14"/>
  <c r="AN57" i="14"/>
  <c r="X7" i="14"/>
  <c r="W45" i="14"/>
  <c r="DL4" i="14"/>
  <c r="DK42" i="14"/>
  <c r="CG51" i="14"/>
  <c r="CH51" i="14"/>
  <c r="X3" i="14"/>
  <c r="W41" i="14"/>
  <c r="CN9" i="14"/>
  <c r="CM47" i="14"/>
  <c r="Z113" i="13"/>
  <c r="AR96" i="13"/>
  <c r="Z107" i="13"/>
  <c r="AH87" i="13"/>
  <c r="AC46" i="13"/>
  <c r="AC85" i="13" s="1"/>
  <c r="Z54" i="13"/>
  <c r="Y55" i="13"/>
  <c r="Y94" i="13" s="1"/>
  <c r="AG66" i="13"/>
  <c r="AG105" i="13" s="1"/>
  <c r="Z53" i="13"/>
  <c r="Z92" i="13" s="1"/>
  <c r="Z58" i="13"/>
  <c r="Z97" i="13" s="1"/>
  <c r="Z44" i="13"/>
  <c r="Z83" i="13" s="1"/>
  <c r="AA47" i="13"/>
  <c r="AA86" i="13" s="1"/>
  <c r="Z71" i="13"/>
  <c r="Z110" i="13" s="1"/>
  <c r="AA76" i="13"/>
  <c r="AA115" i="13" s="1"/>
  <c r="Z63" i="13"/>
  <c r="Z102" i="13" s="1"/>
  <c r="AF75" i="13"/>
  <c r="AF114" i="13" s="1"/>
  <c r="AB64" i="13"/>
  <c r="AB103" i="13" s="1"/>
  <c r="V65" i="13"/>
  <c r="V104" i="13" s="1"/>
  <c r="AD73" i="13"/>
  <c r="AD112" i="13" s="1"/>
  <c r="AB67" i="13"/>
  <c r="AB106" i="13" s="1"/>
  <c r="Z60" i="13"/>
  <c r="Z99" i="13" s="1"/>
  <c r="Z69" i="13"/>
  <c r="Z108" i="13" s="1"/>
  <c r="Y70" i="13"/>
  <c r="Y109" i="13" s="1"/>
  <c r="Z59" i="13"/>
  <c r="Z98" i="13" s="1"/>
  <c r="X90" i="13"/>
  <c r="AH56" i="13"/>
  <c r="Z55" i="13"/>
  <c r="Y51" i="13"/>
  <c r="Y90" i="13" s="1"/>
  <c r="Y42" i="13"/>
  <c r="Y81" i="13" s="1"/>
  <c r="AM43" i="13"/>
  <c r="AA74" i="13"/>
  <c r="AA113" i="13" s="1"/>
  <c r="AM49" i="13"/>
  <c r="AM88" i="13" s="1"/>
  <c r="AA68" i="13"/>
  <c r="AA107" i="13" s="1"/>
  <c r="Z52" i="13"/>
  <c r="Z91" i="13" s="1"/>
  <c r="W111" i="13"/>
  <c r="X72" i="13"/>
  <c r="X111" i="13" s="1"/>
  <c r="Z50" i="13"/>
  <c r="Z89" i="13" s="1"/>
  <c r="AH66" i="13"/>
  <c r="Z61" i="13"/>
  <c r="Z100" i="13" s="1"/>
  <c r="X62" i="13"/>
  <c r="X101" i="13" s="1"/>
  <c r="AA63" i="13"/>
  <c r="AI48" i="13"/>
  <c r="AI87" i="13" s="1"/>
  <c r="W43" i="13"/>
  <c r="W82" i="13" s="1"/>
  <c r="W49" i="13"/>
  <c r="W88" i="13" s="1"/>
  <c r="W66" i="13"/>
  <c r="V88" i="13"/>
  <c r="W57" i="13"/>
  <c r="W96" i="13" s="1"/>
  <c r="W48" i="13"/>
  <c r="X36" i="14" l="1"/>
  <c r="W74" i="14"/>
  <c r="X9" i="14"/>
  <c r="W47" i="14"/>
  <c r="BW74" i="14"/>
  <c r="BX36" i="14"/>
  <c r="Y17" i="14"/>
  <c r="X55" i="14"/>
  <c r="Z94" i="13"/>
  <c r="AO2" i="14"/>
  <c r="AN40" i="14"/>
  <c r="EF62" i="14"/>
  <c r="EG62" i="14"/>
  <c r="EB62" i="14"/>
  <c r="EC62" i="14"/>
  <c r="AU32" i="14"/>
  <c r="AT70" i="14"/>
  <c r="DD13" i="14"/>
  <c r="DC51" i="14"/>
  <c r="BV4" i="14"/>
  <c r="BU42" i="14"/>
  <c r="DJ35" i="14"/>
  <c r="DI73" i="14"/>
  <c r="Y7" i="14"/>
  <c r="X45" i="14"/>
  <c r="CW27" i="14"/>
  <c r="CV65" i="14"/>
  <c r="CH50" i="14"/>
  <c r="CI50" i="14"/>
  <c r="AR23" i="14"/>
  <c r="AQ61" i="14"/>
  <c r="BX24" i="14"/>
  <c r="BW62" i="14"/>
  <c r="DM4" i="14"/>
  <c r="DL42" i="14"/>
  <c r="Y26" i="14"/>
  <c r="X64" i="14"/>
  <c r="CR29" i="14"/>
  <c r="CQ67" i="14"/>
  <c r="AP19" i="14"/>
  <c r="AO57" i="14"/>
  <c r="AN34" i="14"/>
  <c r="AM72" i="14"/>
  <c r="AN28" i="14"/>
  <c r="AM66" i="14"/>
  <c r="CG33" i="14"/>
  <c r="CF71" i="14"/>
  <c r="Y8" i="14"/>
  <c r="X46" i="14"/>
  <c r="AD22" i="14"/>
  <c r="AC60" i="14"/>
  <c r="BT30" i="14"/>
  <c r="BS68" i="14"/>
  <c r="CO9" i="14"/>
  <c r="CN47" i="14"/>
  <c r="AP20" i="14"/>
  <c r="AO58" i="14"/>
  <c r="CR5" i="14"/>
  <c r="CQ43" i="14"/>
  <c r="BV8" i="14"/>
  <c r="BU46" i="14"/>
  <c r="BU26" i="14"/>
  <c r="BT64" i="14"/>
  <c r="DJ12" i="14"/>
  <c r="DI50" i="14"/>
  <c r="Y3" i="14"/>
  <c r="X41" i="14"/>
  <c r="BM15" i="14"/>
  <c r="BL53" i="14"/>
  <c r="BA7" i="14"/>
  <c r="AZ45" i="14"/>
  <c r="BT6" i="14"/>
  <c r="BS44" i="14"/>
  <c r="DE11" i="14"/>
  <c r="DD49" i="14"/>
  <c r="AH105" i="13"/>
  <c r="AA102" i="13"/>
  <c r="AA54" i="13"/>
  <c r="AA93" i="13" s="1"/>
  <c r="AD46" i="13"/>
  <c r="AD85" i="13" s="1"/>
  <c r="AS57" i="13"/>
  <c r="AS96" i="13" s="1"/>
  <c r="AB76" i="13"/>
  <c r="AB115" i="13" s="1"/>
  <c r="Z70" i="13"/>
  <c r="Z109" i="13" s="1"/>
  <c r="AB47" i="13"/>
  <c r="AB86" i="13" s="1"/>
  <c r="AA44" i="13"/>
  <c r="AA83" i="13" s="1"/>
  <c r="AA45" i="13"/>
  <c r="AA84" i="13" s="1"/>
  <c r="AG75" i="13"/>
  <c r="AG114" i="13" s="1"/>
  <c r="AA53" i="13"/>
  <c r="AA92" i="13" s="1"/>
  <c r="AA71" i="13"/>
  <c r="AA110" i="13" s="1"/>
  <c r="AA58" i="13"/>
  <c r="AA97" i="13" s="1"/>
  <c r="W65" i="13"/>
  <c r="W104" i="13" s="1"/>
  <c r="AJ56" i="13"/>
  <c r="AE73" i="13"/>
  <c r="AE112" i="13" s="1"/>
  <c r="AA52" i="13"/>
  <c r="AA91" i="13" s="1"/>
  <c r="Z42" i="13"/>
  <c r="Z81" i="13" s="1"/>
  <c r="AC64" i="13"/>
  <c r="AC103" i="13" s="1"/>
  <c r="AN49" i="13"/>
  <c r="AN88" i="13" s="1"/>
  <c r="AA60" i="13"/>
  <c r="AA99" i="13" s="1"/>
  <c r="AE50" i="13"/>
  <c r="N50" i="13"/>
  <c r="AE46" i="13"/>
  <c r="AH75" i="13"/>
  <c r="AC67" i="13"/>
  <c r="AC106" i="13" s="1"/>
  <c r="AA51" i="13"/>
  <c r="AB63" i="13"/>
  <c r="AB102" i="13" s="1"/>
  <c r="M55" i="13"/>
  <c r="AA61" i="13"/>
  <c r="AA100" i="13" s="1"/>
  <c r="AA69" i="13"/>
  <c r="AN43" i="13"/>
  <c r="AN82" i="13" s="1"/>
  <c r="AA59" i="13"/>
  <c r="AA98" i="13" s="1"/>
  <c r="AT57" i="13"/>
  <c r="AB71" i="13"/>
  <c r="AB74" i="13"/>
  <c r="AB113" i="13" s="1"/>
  <c r="AB58" i="13"/>
  <c r="X49" i="13"/>
  <c r="X57" i="13"/>
  <c r="X96" i="13" s="1"/>
  <c r="X43" i="13"/>
  <c r="X82" i="13" s="1"/>
  <c r="W105" i="13"/>
  <c r="X105" i="13"/>
  <c r="W87" i="13"/>
  <c r="AE85" i="13" l="1"/>
  <c r="Z17" i="14"/>
  <c r="Y55" i="14"/>
  <c r="BX74" i="14"/>
  <c r="BY36" i="14"/>
  <c r="DQ42" i="14"/>
  <c r="DS42" i="14"/>
  <c r="AP2" i="14"/>
  <c r="AO40" i="14"/>
  <c r="Y9" i="14"/>
  <c r="X47" i="14"/>
  <c r="DQ70" i="14"/>
  <c r="DS70" i="14"/>
  <c r="Y36" i="14"/>
  <c r="X74" i="14"/>
  <c r="EK62" i="14"/>
  <c r="EJ62" i="14"/>
  <c r="AO34" i="14"/>
  <c r="AN72" i="14"/>
  <c r="CX27" i="14"/>
  <c r="CW65" i="14"/>
  <c r="BB7" i="14"/>
  <c r="BA45" i="14"/>
  <c r="Z7" i="14"/>
  <c r="Y45" i="14"/>
  <c r="CS29" i="14"/>
  <c r="CR67" i="14"/>
  <c r="DK35" i="14"/>
  <c r="DJ73" i="14"/>
  <c r="BU30" i="14"/>
  <c r="BT68" i="14"/>
  <c r="CP9" i="14"/>
  <c r="CO47" i="14"/>
  <c r="DN4" i="14"/>
  <c r="DN42" i="14" s="1"/>
  <c r="DM42" i="14"/>
  <c r="BU6" i="14"/>
  <c r="BT44" i="14"/>
  <c r="DK12" i="14"/>
  <c r="DJ50" i="14"/>
  <c r="Z3" i="14"/>
  <c r="Y41" i="14"/>
  <c r="Z8" i="14"/>
  <c r="Y46" i="14"/>
  <c r="BW4" i="14"/>
  <c r="BV42" i="14"/>
  <c r="BN15" i="14"/>
  <c r="BM53" i="14"/>
  <c r="BV26" i="14"/>
  <c r="BU64" i="14"/>
  <c r="BY24" i="14"/>
  <c r="BX62" i="14"/>
  <c r="AQ19" i="14"/>
  <c r="AP57" i="14"/>
  <c r="AE22" i="14"/>
  <c r="AD60" i="14"/>
  <c r="CH33" i="14"/>
  <c r="CG71" i="14"/>
  <c r="DE13" i="14"/>
  <c r="DD51" i="14"/>
  <c r="AQ20" i="14"/>
  <c r="AP58" i="14"/>
  <c r="Z26" i="14"/>
  <c r="Y64" i="14"/>
  <c r="BW8" i="14"/>
  <c r="BV46" i="14"/>
  <c r="DF11" i="14"/>
  <c r="DE49" i="14"/>
  <c r="CS5" i="14"/>
  <c r="CR43" i="14"/>
  <c r="AO28" i="14"/>
  <c r="AN66" i="14"/>
  <c r="AS23" i="14"/>
  <c r="AR61" i="14"/>
  <c r="AU70" i="14"/>
  <c r="AV70" i="14"/>
  <c r="AH114" i="13"/>
  <c r="AB97" i="13"/>
  <c r="AB110" i="13"/>
  <c r="AT96" i="13"/>
  <c r="AJ48" i="13"/>
  <c r="AJ87" i="13" s="1"/>
  <c r="Y62" i="13"/>
  <c r="Y101" i="13" s="1"/>
  <c r="AC47" i="13"/>
  <c r="AC86" i="13" s="1"/>
  <c r="AB53" i="13"/>
  <c r="AB92" i="13" s="1"/>
  <c r="AI66" i="13"/>
  <c r="AI105" i="13" s="1"/>
  <c r="AB44" i="13"/>
  <c r="AB83" i="13" s="1"/>
  <c r="AB68" i="13"/>
  <c r="AB107" i="13" s="1"/>
  <c r="Y72" i="13"/>
  <c r="Y111" i="13" s="1"/>
  <c r="AB45" i="13"/>
  <c r="AB84" i="13" s="1"/>
  <c r="AC76" i="13"/>
  <c r="AC115" i="13" s="1"/>
  <c r="X65" i="13"/>
  <c r="X104" i="13" s="1"/>
  <c r="AB51" i="13"/>
  <c r="AB90" i="13" s="1"/>
  <c r="AB52" i="13"/>
  <c r="AB91" i="13" s="1"/>
  <c r="AD64" i="13"/>
  <c r="AD103" i="13" s="1"/>
  <c r="AB61" i="13"/>
  <c r="AB100" i="13" s="1"/>
  <c r="AB59" i="13"/>
  <c r="AB98" i="13" s="1"/>
  <c r="AB60" i="13"/>
  <c r="AB99" i="13" s="1"/>
  <c r="AF73" i="13"/>
  <c r="AF112" i="13" s="1"/>
  <c r="AA70" i="13"/>
  <c r="AA109" i="13" s="1"/>
  <c r="M94" i="13"/>
  <c r="N94" i="13"/>
  <c r="AJ66" i="13"/>
  <c r="AF46" i="13"/>
  <c r="AF85" i="13" s="1"/>
  <c r="AA42" i="13"/>
  <c r="AA81" i="13" s="1"/>
  <c r="AO43" i="13"/>
  <c r="AO82" i="13" s="1"/>
  <c r="AC51" i="13"/>
  <c r="AC54" i="13"/>
  <c r="AB69" i="13"/>
  <c r="AB108" i="13" s="1"/>
  <c r="N89" i="13"/>
  <c r="O89" i="13"/>
  <c r="AO49" i="13"/>
  <c r="AO88" i="13" s="1"/>
  <c r="AD76" i="13"/>
  <c r="AA108" i="13"/>
  <c r="AD67" i="13"/>
  <c r="AD106" i="13" s="1"/>
  <c r="AK56" i="13"/>
  <c r="AK95" i="13" s="1"/>
  <c r="Y43" i="13"/>
  <c r="Y82" i="13" s="1"/>
  <c r="Y57" i="13"/>
  <c r="Y96" i="13" s="1"/>
  <c r="X88" i="13"/>
  <c r="Y49" i="13"/>
  <c r="EG74" i="14" l="1"/>
  <c r="AJ105" i="13"/>
  <c r="Y47" i="14"/>
  <c r="Z9" i="14"/>
  <c r="Y74" i="14"/>
  <c r="Z74" i="14"/>
  <c r="EC74" i="14" s="1"/>
  <c r="DQ74" i="14"/>
  <c r="DS74" i="14"/>
  <c r="BZ36" i="14"/>
  <c r="BY74" i="14"/>
  <c r="Z55" i="14"/>
  <c r="AA17" i="14"/>
  <c r="AQ2" i="14"/>
  <c r="AP40" i="14"/>
  <c r="EG70" i="14"/>
  <c r="EF70" i="14"/>
  <c r="EG42" i="14"/>
  <c r="EF42" i="14"/>
  <c r="EB70" i="14"/>
  <c r="EC70" i="14"/>
  <c r="EB42" i="14"/>
  <c r="EC42" i="14"/>
  <c r="EW70" i="14"/>
  <c r="EX70" i="14"/>
  <c r="EU70" i="14"/>
  <c r="EV70" i="14"/>
  <c r="ES70" i="14"/>
  <c r="ET70" i="14"/>
  <c r="BX4" i="14"/>
  <c r="BW42" i="14"/>
  <c r="DL35" i="14"/>
  <c r="DK73" i="14"/>
  <c r="BV30" i="14"/>
  <c r="BU68" i="14"/>
  <c r="AA3" i="14"/>
  <c r="Z41" i="14"/>
  <c r="AP28" i="14"/>
  <c r="AO66" i="14"/>
  <c r="CT29" i="14"/>
  <c r="CS67" i="14"/>
  <c r="CT5" i="14"/>
  <c r="CS43" i="14"/>
  <c r="AA7" i="14"/>
  <c r="Z45" i="14"/>
  <c r="DF13" i="14"/>
  <c r="DE51" i="14"/>
  <c r="AR19" i="14"/>
  <c r="AQ57" i="14"/>
  <c r="DL12" i="14"/>
  <c r="DK50" i="14"/>
  <c r="CI33" i="14"/>
  <c r="CH71" i="14"/>
  <c r="BZ24" i="14"/>
  <c r="BY62" i="14"/>
  <c r="BC7" i="14"/>
  <c r="BB45" i="14"/>
  <c r="AA8" i="14"/>
  <c r="Z46" i="14"/>
  <c r="BV6" i="14"/>
  <c r="BU44" i="14"/>
  <c r="AT23" i="14"/>
  <c r="AS61" i="14"/>
  <c r="DG11" i="14"/>
  <c r="DF49" i="14"/>
  <c r="BW26" i="14"/>
  <c r="BV64" i="14"/>
  <c r="CY27" i="14"/>
  <c r="CX65" i="14"/>
  <c r="AR20" i="14"/>
  <c r="AQ58" i="14"/>
  <c r="AF22" i="14"/>
  <c r="AE60" i="14"/>
  <c r="BX8" i="14"/>
  <c r="BW46" i="14"/>
  <c r="AA26" i="14"/>
  <c r="Z64" i="14"/>
  <c r="BO15" i="14"/>
  <c r="BN53" i="14"/>
  <c r="CQ9" i="14"/>
  <c r="CP47" i="14"/>
  <c r="AP34" i="14"/>
  <c r="AO72" i="14"/>
  <c r="AC90" i="13"/>
  <c r="AD115" i="13"/>
  <c r="AC63" i="13"/>
  <c r="AC102" i="13" s="1"/>
  <c r="AC44" i="13"/>
  <c r="AC83" i="13" s="1"/>
  <c r="AI75" i="13"/>
  <c r="AI114" i="13" s="1"/>
  <c r="Z62" i="13"/>
  <c r="Z101" i="13" s="1"/>
  <c r="AL48" i="13"/>
  <c r="AC68" i="13"/>
  <c r="AC107" i="13" s="1"/>
  <c r="AC74" i="13"/>
  <c r="AC113" i="13" s="1"/>
  <c r="Z72" i="13"/>
  <c r="Z111" i="13" s="1"/>
  <c r="AU57" i="13"/>
  <c r="AU96" i="13" s="1"/>
  <c r="AD54" i="13"/>
  <c r="AD93" i="13" s="1"/>
  <c r="AD47" i="13"/>
  <c r="AD86" i="13" s="1"/>
  <c r="AA55" i="13"/>
  <c r="AA94" i="13" s="1"/>
  <c r="Y65" i="13"/>
  <c r="Y104" i="13" s="1"/>
  <c r="AC53" i="13"/>
  <c r="AC92" i="13" s="1"/>
  <c r="AP49" i="13"/>
  <c r="AP88" i="13" s="1"/>
  <c r="AC61" i="13"/>
  <c r="AC100" i="13" s="1"/>
  <c r="AC69" i="13"/>
  <c r="AF50" i="13"/>
  <c r="AF89" i="13" s="1"/>
  <c r="AC52" i="13"/>
  <c r="AC91" i="13" s="1"/>
  <c r="AA62" i="13"/>
  <c r="AC45" i="13"/>
  <c r="AP43" i="13"/>
  <c r="AP82" i="13" s="1"/>
  <c r="AC59" i="13"/>
  <c r="AC98" i="13" s="1"/>
  <c r="AD45" i="13"/>
  <c r="AB42" i="13"/>
  <c r="AB81" i="13" s="1"/>
  <c r="AB70" i="13"/>
  <c r="AB109" i="13" s="1"/>
  <c r="AG73" i="13"/>
  <c r="AG112" i="13" s="1"/>
  <c r="AC71" i="13"/>
  <c r="AC110" i="13" s="1"/>
  <c r="M58" i="13"/>
  <c r="AD44" i="13"/>
  <c r="AE64" i="13"/>
  <c r="AE103" i="13" s="1"/>
  <c r="AL56" i="13"/>
  <c r="AL95" i="13" s="1"/>
  <c r="AC60" i="13"/>
  <c r="AC99" i="13" s="1"/>
  <c r="AE67" i="13"/>
  <c r="AE106" i="13" s="1"/>
  <c r="AE47" i="13"/>
  <c r="Z57" i="13"/>
  <c r="Z96" i="13" s="1"/>
  <c r="Z49" i="13"/>
  <c r="Z43" i="13"/>
  <c r="Y88" i="13"/>
  <c r="Z47" i="14" l="1"/>
  <c r="AA9" i="14"/>
  <c r="DT49" i="14"/>
  <c r="DR49" i="14"/>
  <c r="EF74" i="14"/>
  <c r="EJ74" i="14" s="1"/>
  <c r="DS44" i="14"/>
  <c r="DQ44" i="14"/>
  <c r="BZ74" i="14"/>
  <c r="CA36" i="14"/>
  <c r="EK74" i="14"/>
  <c r="AA101" i="13"/>
  <c r="EB74" i="14"/>
  <c r="AD83" i="13"/>
  <c r="AR2" i="14"/>
  <c r="AQ40" i="14"/>
  <c r="DQ68" i="14"/>
  <c r="DS68" i="14"/>
  <c r="AA55" i="14"/>
  <c r="AB17" i="14"/>
  <c r="EJ42" i="14"/>
  <c r="EK42" i="14"/>
  <c r="EJ70" i="14"/>
  <c r="EK70" i="14"/>
  <c r="EY70" i="14"/>
  <c r="FA70" i="14"/>
  <c r="EZ70" i="14"/>
  <c r="CU29" i="14"/>
  <c r="CT67" i="14"/>
  <c r="CA24" i="14"/>
  <c r="BZ62" i="14"/>
  <c r="AQ28" i="14"/>
  <c r="AP66" i="14"/>
  <c r="AQ34" i="14"/>
  <c r="AP72" i="14"/>
  <c r="AB3" i="14"/>
  <c r="AA41" i="14"/>
  <c r="CR9" i="14"/>
  <c r="CQ47" i="14"/>
  <c r="AU23" i="14"/>
  <c r="AT61" i="14"/>
  <c r="BD7" i="14"/>
  <c r="BC45" i="14"/>
  <c r="BP15" i="14"/>
  <c r="BO53" i="14"/>
  <c r="AS19" i="14"/>
  <c r="AR57" i="14"/>
  <c r="BX26" i="14"/>
  <c r="BW64" i="14"/>
  <c r="BW6" i="14"/>
  <c r="BV44" i="14"/>
  <c r="BW30" i="14"/>
  <c r="BV68" i="14"/>
  <c r="CJ33" i="14"/>
  <c r="CI71" i="14"/>
  <c r="AB26" i="14"/>
  <c r="AA64" i="14"/>
  <c r="DG13" i="14"/>
  <c r="DF51" i="14"/>
  <c r="AS20" i="14"/>
  <c r="AR58" i="14"/>
  <c r="DM12" i="14"/>
  <c r="DL50" i="14"/>
  <c r="DM35" i="14"/>
  <c r="DL73" i="14"/>
  <c r="CZ27" i="14"/>
  <c r="CY65" i="14"/>
  <c r="DG49" i="14"/>
  <c r="DH49" i="14"/>
  <c r="BY8" i="14"/>
  <c r="BX46" i="14"/>
  <c r="AB7" i="14"/>
  <c r="AA45" i="14"/>
  <c r="AG22" i="14"/>
  <c r="AF60" i="14"/>
  <c r="AB8" i="14"/>
  <c r="AA46" i="14"/>
  <c r="CU5" i="14"/>
  <c r="CT43" i="14"/>
  <c r="BY4" i="14"/>
  <c r="BX42" i="14"/>
  <c r="AE86" i="13"/>
  <c r="AG67" i="13"/>
  <c r="AC70" i="13"/>
  <c r="AC109" i="13" s="1"/>
  <c r="AB55" i="13"/>
  <c r="AN48" i="13"/>
  <c r="AJ75" i="13"/>
  <c r="AJ114" i="13" s="1"/>
  <c r="AD68" i="13"/>
  <c r="AD107" i="13" s="1"/>
  <c r="AK66" i="13"/>
  <c r="AK105" i="13" s="1"/>
  <c r="AA72" i="13"/>
  <c r="AA111" i="13" s="1"/>
  <c r="AG46" i="13"/>
  <c r="AG85" i="13" s="1"/>
  <c r="AC58" i="13"/>
  <c r="AC97" i="13" s="1"/>
  <c r="AD63" i="13"/>
  <c r="AD102" i="13" s="1"/>
  <c r="AE76" i="13"/>
  <c r="AE115" i="13" s="1"/>
  <c r="AH73" i="13"/>
  <c r="AH112" i="13" s="1"/>
  <c r="AD74" i="13"/>
  <c r="AD113" i="13" s="1"/>
  <c r="AR43" i="13"/>
  <c r="Z65" i="13"/>
  <c r="Z104" i="13" s="1"/>
  <c r="AC108" i="13"/>
  <c r="AC42" i="13"/>
  <c r="AC81" i="13" s="1"/>
  <c r="AC84" i="13"/>
  <c r="AZ84" i="13" s="1"/>
  <c r="AG50" i="13"/>
  <c r="AG89" i="13" s="1"/>
  <c r="AQ49" i="13"/>
  <c r="AQ88" i="13" s="1"/>
  <c r="AO48" i="13"/>
  <c r="AD53" i="13"/>
  <c r="AD92" i="13" s="1"/>
  <c r="AB62" i="13"/>
  <c r="AB101" i="13" s="1"/>
  <c r="AF47" i="13"/>
  <c r="AF86" i="13" s="1"/>
  <c r="AM56" i="13"/>
  <c r="AM95" i="13" s="1"/>
  <c r="AD52" i="13"/>
  <c r="AD91" i="13" s="1"/>
  <c r="AE54" i="13"/>
  <c r="AE93" i="13" s="1"/>
  <c r="M97" i="13"/>
  <c r="N97" i="13"/>
  <c r="AF64" i="13"/>
  <c r="AF103" i="13" s="1"/>
  <c r="AD71" i="13"/>
  <c r="AD110" i="13" s="1"/>
  <c r="AD69" i="13"/>
  <c r="AD108" i="13" s="1"/>
  <c r="AD60" i="13"/>
  <c r="AD99" i="13" s="1"/>
  <c r="AE84" i="13"/>
  <c r="AD84" i="13"/>
  <c r="AD51" i="13"/>
  <c r="AD90" i="13" s="1"/>
  <c r="AD61" i="13"/>
  <c r="AD100" i="13" s="1"/>
  <c r="AB94" i="13"/>
  <c r="AD59" i="13"/>
  <c r="AD98" i="13" s="1"/>
  <c r="Z88" i="13"/>
  <c r="AA49" i="13"/>
  <c r="AA88" i="13" s="1"/>
  <c r="AA57" i="13"/>
  <c r="AA96" i="13" s="1"/>
  <c r="Z82" i="13"/>
  <c r="AA82" i="13"/>
  <c r="BB84" i="13" l="1"/>
  <c r="BD84" i="13" s="1"/>
  <c r="AC17" i="14"/>
  <c r="AB55" i="14"/>
  <c r="AB9" i="14"/>
  <c r="AA47" i="14"/>
  <c r="CB36" i="14"/>
  <c r="CA74" i="14"/>
  <c r="AO87" i="13"/>
  <c r="AS2" i="14"/>
  <c r="AR40" i="14"/>
  <c r="EI49" i="14"/>
  <c r="EH49" i="14"/>
  <c r="EG68" i="14"/>
  <c r="EF68" i="14"/>
  <c r="EF44" i="14"/>
  <c r="EG44" i="14"/>
  <c r="EE49" i="14"/>
  <c r="ED49" i="14"/>
  <c r="EC68" i="14"/>
  <c r="EB68" i="14"/>
  <c r="EB44" i="14"/>
  <c r="EC44" i="14"/>
  <c r="EV49" i="14"/>
  <c r="EW49" i="14"/>
  <c r="EX49" i="14"/>
  <c r="EU49" i="14"/>
  <c r="ES49" i="14"/>
  <c r="ET49" i="14"/>
  <c r="AV23" i="14"/>
  <c r="AU61" i="14"/>
  <c r="DA27" i="14"/>
  <c r="CZ65" i="14"/>
  <c r="AC3" i="14"/>
  <c r="AB41" i="14"/>
  <c r="BX6" i="14"/>
  <c r="BW44" i="14"/>
  <c r="AR34" i="14"/>
  <c r="AQ72" i="14"/>
  <c r="BY26" i="14"/>
  <c r="BX64" i="14"/>
  <c r="DN35" i="14"/>
  <c r="DM73" i="14"/>
  <c r="AT19" i="14"/>
  <c r="AS57" i="14"/>
  <c r="BX30" i="14"/>
  <c r="BW68" i="14"/>
  <c r="DN12" i="14"/>
  <c r="DM50" i="14"/>
  <c r="AR28" i="14"/>
  <c r="AQ66" i="14"/>
  <c r="CV5" i="14"/>
  <c r="CU43" i="14"/>
  <c r="AT20" i="14"/>
  <c r="AS58" i="14"/>
  <c r="CB24" i="14"/>
  <c r="CA62" i="14"/>
  <c r="BZ4" i="14"/>
  <c r="BY42" i="14"/>
  <c r="AH22" i="14"/>
  <c r="AG60" i="14"/>
  <c r="BQ15" i="14"/>
  <c r="BP53" i="14"/>
  <c r="CS9" i="14"/>
  <c r="CR47" i="14"/>
  <c r="AC8" i="14"/>
  <c r="AB46" i="14"/>
  <c r="DH13" i="14"/>
  <c r="DG51" i="14"/>
  <c r="CV29" i="14"/>
  <c r="CU67" i="14"/>
  <c r="CK33" i="14"/>
  <c r="CJ71" i="14"/>
  <c r="AC7" i="14"/>
  <c r="AB45" i="14"/>
  <c r="BE7" i="14"/>
  <c r="BD45" i="14"/>
  <c r="BZ8" i="14"/>
  <c r="BY46" i="14"/>
  <c r="AC26" i="14"/>
  <c r="AB64" i="14"/>
  <c r="AK75" i="13"/>
  <c r="AK114" i="13" s="1"/>
  <c r="AB72" i="13"/>
  <c r="AB111" i="13" s="1"/>
  <c r="AE74" i="13"/>
  <c r="AE113" i="13" s="1"/>
  <c r="AE44" i="13"/>
  <c r="AE83" i="13" s="1"/>
  <c r="AC55" i="13"/>
  <c r="AC94" i="13" s="1"/>
  <c r="AF76" i="13"/>
  <c r="AF115" i="13" s="1"/>
  <c r="AH46" i="13"/>
  <c r="AH85" i="13" s="1"/>
  <c r="AL66" i="13"/>
  <c r="AL105" i="13" s="1"/>
  <c r="AG64" i="13"/>
  <c r="AG103" i="13" s="1"/>
  <c r="AE63" i="13"/>
  <c r="AE102" i="13" s="1"/>
  <c r="AD58" i="13"/>
  <c r="AD97" i="13" s="1"/>
  <c r="AE68" i="13"/>
  <c r="AE107" i="13" s="1"/>
  <c r="AF54" i="13"/>
  <c r="AF93" i="13" s="1"/>
  <c r="AN56" i="13"/>
  <c r="AN95" i="13" s="1"/>
  <c r="AD70" i="13"/>
  <c r="AD109" i="13" s="1"/>
  <c r="BC84" i="13"/>
  <c r="AA65" i="13"/>
  <c r="AA104" i="13" s="1"/>
  <c r="AH67" i="13"/>
  <c r="AH106" i="13" s="1"/>
  <c r="AE52" i="13"/>
  <c r="AE91" i="13" s="1"/>
  <c r="BA84" i="13"/>
  <c r="AE53" i="13"/>
  <c r="AE92" i="13" s="1"/>
  <c r="AD42" i="13"/>
  <c r="AD81" i="13" s="1"/>
  <c r="AC62" i="13"/>
  <c r="AC101" i="13" s="1"/>
  <c r="AE61" i="13"/>
  <c r="AE100" i="13" s="1"/>
  <c r="AE60" i="13"/>
  <c r="AE99" i="13" s="1"/>
  <c r="AE51" i="13"/>
  <c r="AE90" i="13" s="1"/>
  <c r="AL75" i="13"/>
  <c r="AR49" i="13"/>
  <c r="AR88" i="13" s="1"/>
  <c r="AF74" i="13"/>
  <c r="AF113" i="13" s="1"/>
  <c r="AE69" i="13"/>
  <c r="AE108" i="13" s="1"/>
  <c r="AK50" i="13"/>
  <c r="AE59" i="13"/>
  <c r="AE98" i="13" s="1"/>
  <c r="AS43" i="13"/>
  <c r="AS82" i="13" s="1"/>
  <c r="AE71" i="13"/>
  <c r="AE110" i="13" s="1"/>
  <c r="AI73" i="13"/>
  <c r="AI112" i="13" s="1"/>
  <c r="AF63" i="13"/>
  <c r="AB57" i="13"/>
  <c r="AB96" i="13" s="1"/>
  <c r="AB49" i="13"/>
  <c r="AB88" i="13" s="1"/>
  <c r="AD17" i="14" l="1"/>
  <c r="AC55" i="14"/>
  <c r="AL114" i="13"/>
  <c r="BE84" i="13"/>
  <c r="DN73" i="14"/>
  <c r="DT73" i="14"/>
  <c r="DR73" i="14"/>
  <c r="AT2" i="14"/>
  <c r="AS40" i="14"/>
  <c r="DN50" i="14"/>
  <c r="ED50" i="14" s="1"/>
  <c r="DR50" i="14"/>
  <c r="DT50" i="14"/>
  <c r="AB47" i="14"/>
  <c r="AC9" i="14"/>
  <c r="CB74" i="14"/>
  <c r="CC36" i="14"/>
  <c r="EK44" i="14"/>
  <c r="EJ44" i="14"/>
  <c r="EJ68" i="14"/>
  <c r="EK68" i="14"/>
  <c r="EL49" i="14"/>
  <c r="EM49" i="14"/>
  <c r="EH73" i="14"/>
  <c r="EI73" i="14"/>
  <c r="EH50" i="14"/>
  <c r="EI50" i="14"/>
  <c r="ED73" i="14"/>
  <c r="EE73" i="14"/>
  <c r="EX73" i="14"/>
  <c r="ES73" i="14"/>
  <c r="EW73" i="14"/>
  <c r="ET73" i="14"/>
  <c r="EU73" i="14"/>
  <c r="EV73" i="14"/>
  <c r="FA49" i="14"/>
  <c r="EZ49" i="14"/>
  <c r="EW50" i="14"/>
  <c r="EV50" i="14"/>
  <c r="EU50" i="14"/>
  <c r="EY49" i="14"/>
  <c r="AU19" i="14"/>
  <c r="AT57" i="14"/>
  <c r="CA4" i="14"/>
  <c r="BZ42" i="14"/>
  <c r="BZ26" i="14"/>
  <c r="BY64" i="14"/>
  <c r="CL33" i="14"/>
  <c r="CK71" i="14"/>
  <c r="AU20" i="14"/>
  <c r="AT58" i="14"/>
  <c r="BY6" i="14"/>
  <c r="BX44" i="14"/>
  <c r="DI13" i="14"/>
  <c r="DH51" i="14"/>
  <c r="CW5" i="14"/>
  <c r="CV43" i="14"/>
  <c r="AD8" i="14"/>
  <c r="AC46" i="14"/>
  <c r="AD3" i="14"/>
  <c r="AC41" i="14"/>
  <c r="CC24" i="14"/>
  <c r="CB62" i="14"/>
  <c r="AD26" i="14"/>
  <c r="AC64" i="14"/>
  <c r="AS28" i="14"/>
  <c r="AR66" i="14"/>
  <c r="AS34" i="14"/>
  <c r="AR72" i="14"/>
  <c r="CT9" i="14"/>
  <c r="CS47" i="14"/>
  <c r="DB27" i="14"/>
  <c r="DA65" i="14"/>
  <c r="AI22" i="14"/>
  <c r="AH60" i="14"/>
  <c r="CW29" i="14"/>
  <c r="CV67" i="14"/>
  <c r="CA8" i="14"/>
  <c r="BZ46" i="14"/>
  <c r="AD7" i="14"/>
  <c r="AC45" i="14"/>
  <c r="BF7" i="14"/>
  <c r="BE45" i="14"/>
  <c r="BR15" i="14"/>
  <c r="BQ53" i="14"/>
  <c r="BY30" i="14"/>
  <c r="BX68" i="14"/>
  <c r="AW23" i="14"/>
  <c r="AV61" i="14"/>
  <c r="AF102" i="13"/>
  <c r="AM66" i="13"/>
  <c r="AM105" i="13" s="1"/>
  <c r="AP48" i="13"/>
  <c r="AP87" i="13" s="1"/>
  <c r="AT43" i="13"/>
  <c r="AT82" i="13" s="1"/>
  <c r="AD55" i="13"/>
  <c r="AE58" i="13"/>
  <c r="AF44" i="13"/>
  <c r="AF83" i="13" s="1"/>
  <c r="AG47" i="13"/>
  <c r="AG86" i="13" s="1"/>
  <c r="AC72" i="13"/>
  <c r="AC111" i="13" s="1"/>
  <c r="AG76" i="13"/>
  <c r="AG115" i="13" s="1"/>
  <c r="AI46" i="13"/>
  <c r="AI85" i="13" s="1"/>
  <c r="AF68" i="13"/>
  <c r="AF107" i="13" s="1"/>
  <c r="AH64" i="13"/>
  <c r="AH103" i="13" s="1"/>
  <c r="AJ73" i="13"/>
  <c r="AJ112" i="13" s="1"/>
  <c r="AE42" i="13"/>
  <c r="AE81" i="13" s="1"/>
  <c r="AF59" i="13"/>
  <c r="AF98" i="13" s="1"/>
  <c r="AB65" i="13"/>
  <c r="AB104" i="13" s="1"/>
  <c r="O64" i="13"/>
  <c r="AG54" i="13"/>
  <c r="AG93" i="13" s="1"/>
  <c r="AF61" i="13"/>
  <c r="AF100" i="13" s="1"/>
  <c r="AF52" i="13"/>
  <c r="AF91" i="13" s="1"/>
  <c r="AF51" i="13"/>
  <c r="AF90" i="13" s="1"/>
  <c r="AD94" i="13"/>
  <c r="AF53" i="13"/>
  <c r="AF92" i="13" s="1"/>
  <c r="AH47" i="13"/>
  <c r="AJ46" i="13"/>
  <c r="AF60" i="13"/>
  <c r="AF99" i="13" s="1"/>
  <c r="AE70" i="13"/>
  <c r="AE109" i="13" s="1"/>
  <c r="AE97" i="13"/>
  <c r="AN66" i="13"/>
  <c r="AN105" i="13" s="1"/>
  <c r="AI67" i="13"/>
  <c r="AI106" i="13" s="1"/>
  <c r="AM75" i="13"/>
  <c r="AM114" i="13" s="1"/>
  <c r="AD72" i="13"/>
  <c r="AM50" i="13"/>
  <c r="AS49" i="13"/>
  <c r="AS88" i="13" s="1"/>
  <c r="AF69" i="13"/>
  <c r="AF71" i="13"/>
  <c r="AF110" i="13" s="1"/>
  <c r="AG74" i="13"/>
  <c r="AG113" i="13" s="1"/>
  <c r="AO56" i="13"/>
  <c r="AO95" i="13" s="1"/>
  <c r="AC57" i="13"/>
  <c r="AC96" i="13" s="1"/>
  <c r="AC49" i="13"/>
  <c r="AC88" i="13" s="1"/>
  <c r="AD55" i="14" l="1"/>
  <c r="AE17" i="14"/>
  <c r="AU2" i="14"/>
  <c r="AT40" i="14"/>
  <c r="ET50" i="14"/>
  <c r="EZ50" i="14" s="1"/>
  <c r="EY50" i="14"/>
  <c r="EX50" i="14"/>
  <c r="FA50" i="14" s="1"/>
  <c r="EE50" i="14"/>
  <c r="CC74" i="14"/>
  <c r="CD36" i="14"/>
  <c r="AD9" i="14"/>
  <c r="AC47" i="14"/>
  <c r="AH86" i="13"/>
  <c r="ES50" i="14"/>
  <c r="EM50" i="14"/>
  <c r="EL50" i="14"/>
  <c r="EM73" i="14"/>
  <c r="EL73" i="14"/>
  <c r="EY73" i="14"/>
  <c r="EZ73" i="14"/>
  <c r="FA73" i="14"/>
  <c r="BZ6" i="14"/>
  <c r="BY44" i="14"/>
  <c r="AT28" i="14"/>
  <c r="AS66" i="14"/>
  <c r="AV20" i="14"/>
  <c r="AU58" i="14"/>
  <c r="CD24" i="14"/>
  <c r="CC62" i="14"/>
  <c r="AE3" i="14"/>
  <c r="AD41" i="14"/>
  <c r="AD45" i="14"/>
  <c r="AE45" i="14"/>
  <c r="BG7" i="14"/>
  <c r="BF45" i="14"/>
  <c r="AJ22" i="14"/>
  <c r="AI60" i="14"/>
  <c r="CM33" i="14"/>
  <c r="CL71" i="14"/>
  <c r="CB8" i="14"/>
  <c r="CA46" i="14"/>
  <c r="AE8" i="14"/>
  <c r="AD46" i="14"/>
  <c r="AX23" i="14"/>
  <c r="AW61" i="14"/>
  <c r="DC27" i="14"/>
  <c r="DB65" i="14"/>
  <c r="CA26" i="14"/>
  <c r="BZ64" i="14"/>
  <c r="CX29" i="14"/>
  <c r="CW67" i="14"/>
  <c r="CX5" i="14"/>
  <c r="CW43" i="14"/>
  <c r="AE26" i="14"/>
  <c r="AD64" i="14"/>
  <c r="CU9" i="14"/>
  <c r="CT47" i="14"/>
  <c r="CB4" i="14"/>
  <c r="CA42" i="14"/>
  <c r="BZ30" i="14"/>
  <c r="BY68" i="14"/>
  <c r="DJ13" i="14"/>
  <c r="DI51" i="14"/>
  <c r="BS15" i="14"/>
  <c r="BR53" i="14"/>
  <c r="AT34" i="14"/>
  <c r="AS72" i="14"/>
  <c r="AV19" i="14"/>
  <c r="AU57" i="14"/>
  <c r="AJ85" i="13"/>
  <c r="AD111" i="13"/>
  <c r="AD62" i="13"/>
  <c r="AD101" i="13" s="1"/>
  <c r="AQ48" i="13"/>
  <c r="AQ87" i="13" s="1"/>
  <c r="AE55" i="13"/>
  <c r="AE94" i="13" s="1"/>
  <c r="AF58" i="13"/>
  <c r="AF97" i="13" s="1"/>
  <c r="AT49" i="13"/>
  <c r="AT88" i="13" s="1"/>
  <c r="AG68" i="13"/>
  <c r="AG107" i="13" s="1"/>
  <c r="AG63" i="13"/>
  <c r="AG102" i="13" s="1"/>
  <c r="AG44" i="13"/>
  <c r="AG83" i="13" s="1"/>
  <c r="AH76" i="13"/>
  <c r="AH115" i="13" s="1"/>
  <c r="AN50" i="13"/>
  <c r="AN89" i="13" s="1"/>
  <c r="AF70" i="13"/>
  <c r="AF109" i="13" s="1"/>
  <c r="AG59" i="13"/>
  <c r="AG98" i="13" s="1"/>
  <c r="AC65" i="13"/>
  <c r="AC104" i="13" s="1"/>
  <c r="AG71" i="13"/>
  <c r="AG110" i="13" s="1"/>
  <c r="AG61" i="13"/>
  <c r="AG100" i="13" s="1"/>
  <c r="AG69" i="13"/>
  <c r="AG108" i="13" s="1"/>
  <c r="AI54" i="13"/>
  <c r="AU43" i="13"/>
  <c r="AU82" i="13" s="1"/>
  <c r="AE43" i="13"/>
  <c r="AG60" i="13"/>
  <c r="AG99" i="13" s="1"/>
  <c r="AV49" i="13"/>
  <c r="AJ67" i="13"/>
  <c r="AJ106" i="13" s="1"/>
  <c r="O76" i="13"/>
  <c r="AI64" i="13"/>
  <c r="AI103" i="13" s="1"/>
  <c r="O103" i="13"/>
  <c r="P103" i="13"/>
  <c r="AG52" i="13"/>
  <c r="AG91" i="13" s="1"/>
  <c r="AF108" i="13"/>
  <c r="AF42" i="13"/>
  <c r="AF81" i="13" s="1"/>
  <c r="AG53" i="13"/>
  <c r="AG92" i="13" s="1"/>
  <c r="AP56" i="13"/>
  <c r="AP95" i="13" s="1"/>
  <c r="AF55" i="13"/>
  <c r="AK73" i="13"/>
  <c r="AK112" i="13" s="1"/>
  <c r="AG51" i="13"/>
  <c r="AG90" i="13" s="1"/>
  <c r="AD57" i="13"/>
  <c r="AD96" i="13" s="1"/>
  <c r="AD49" i="13"/>
  <c r="AV2" i="14" l="1"/>
  <c r="AU40" i="14"/>
  <c r="AF17" i="14"/>
  <c r="AE55" i="14"/>
  <c r="CE36" i="14"/>
  <c r="CD74" i="14"/>
  <c r="AD47" i="14"/>
  <c r="AE9" i="14"/>
  <c r="BH7" i="14"/>
  <c r="BG45" i="14"/>
  <c r="CA30" i="14"/>
  <c r="BZ68" i="14"/>
  <c r="DK13" i="14"/>
  <c r="DJ51" i="14"/>
  <c r="AF3" i="14"/>
  <c r="AE41" i="14"/>
  <c r="DD27" i="14"/>
  <c r="DC65" i="14"/>
  <c r="CB26" i="14"/>
  <c r="CA64" i="14"/>
  <c r="AF8" i="14"/>
  <c r="AE46" i="14"/>
  <c r="AY23" i="14"/>
  <c r="AX61" i="14"/>
  <c r="CE24" i="14"/>
  <c r="CD62" i="14"/>
  <c r="BT15" i="14"/>
  <c r="BS53" i="14"/>
  <c r="CV9" i="14"/>
  <c r="CU47" i="14"/>
  <c r="AW20" i="14"/>
  <c r="AV58" i="14"/>
  <c r="AW19" i="14"/>
  <c r="AV57" i="14"/>
  <c r="CC8" i="14"/>
  <c r="CB46" i="14"/>
  <c r="CY29" i="14"/>
  <c r="CX67" i="14"/>
  <c r="CC4" i="14"/>
  <c r="CB42" i="14"/>
  <c r="AF26" i="14"/>
  <c r="AE64" i="14"/>
  <c r="AU28" i="14"/>
  <c r="AT66" i="14"/>
  <c r="CN33" i="14"/>
  <c r="CM71" i="14"/>
  <c r="AU34" i="14"/>
  <c r="AT72" i="14"/>
  <c r="CY5" i="14"/>
  <c r="CX43" i="14"/>
  <c r="AK22" i="14"/>
  <c r="AJ60" i="14"/>
  <c r="CA6" i="14"/>
  <c r="BZ44" i="14"/>
  <c r="AJ64" i="13"/>
  <c r="AJ103" i="13" s="1"/>
  <c r="AN75" i="13"/>
  <c r="AN114" i="13" s="1"/>
  <c r="AG58" i="13"/>
  <c r="AG97" i="13" s="1"/>
  <c r="AI47" i="13"/>
  <c r="AI86" i="13" s="1"/>
  <c r="AH44" i="13"/>
  <c r="AH83" i="13" s="1"/>
  <c r="AO66" i="13"/>
  <c r="AO105" i="13" s="1"/>
  <c r="AE72" i="13"/>
  <c r="AE111" i="13" s="1"/>
  <c r="AR48" i="13"/>
  <c r="AR87" i="13" s="1"/>
  <c r="AH74" i="13"/>
  <c r="AH113" i="13" s="1"/>
  <c r="AH71" i="13"/>
  <c r="AH110" i="13" s="1"/>
  <c r="AE62" i="13"/>
  <c r="AE101" i="13" s="1"/>
  <c r="AH63" i="13"/>
  <c r="AH102" i="13" s="1"/>
  <c r="AH68" i="13"/>
  <c r="AH107" i="13" s="1"/>
  <c r="AK46" i="13"/>
  <c r="AK85" i="13" s="1"/>
  <c r="AO50" i="13"/>
  <c r="AO89" i="13" s="1"/>
  <c r="AD65" i="13"/>
  <c r="AD104" i="13" s="1"/>
  <c r="AH52" i="13"/>
  <c r="AH91" i="13" s="1"/>
  <c r="O115" i="13"/>
  <c r="P115" i="13"/>
  <c r="AG43" i="13"/>
  <c r="AE82" i="13"/>
  <c r="AF82" i="13"/>
  <c r="AE65" i="13"/>
  <c r="AP66" i="13"/>
  <c r="AP105" i="13" s="1"/>
  <c r="AH61" i="13"/>
  <c r="AH100" i="13" s="1"/>
  <c r="AH59" i="13"/>
  <c r="AH98" i="13" s="1"/>
  <c r="AG70" i="13"/>
  <c r="AG109" i="13" s="1"/>
  <c r="AF94" i="13"/>
  <c r="AJ54" i="13"/>
  <c r="AJ93" i="13" s="1"/>
  <c r="AL46" i="13"/>
  <c r="AI68" i="13"/>
  <c r="AI107" i="13" s="1"/>
  <c r="AQ56" i="13"/>
  <c r="AQ95" i="13" s="1"/>
  <c r="AK67" i="13"/>
  <c r="AK106" i="13" s="1"/>
  <c r="AI74" i="13"/>
  <c r="AH53" i="13"/>
  <c r="AH92" i="13" s="1"/>
  <c r="AH60" i="13"/>
  <c r="AH99" i="13" s="1"/>
  <c r="AH51" i="13"/>
  <c r="AH90" i="13" s="1"/>
  <c r="AG42" i="13"/>
  <c r="AG81" i="13" s="1"/>
  <c r="AH69" i="13"/>
  <c r="AH108" i="13" s="1"/>
  <c r="AL73" i="13"/>
  <c r="AL112" i="13" s="1"/>
  <c r="AU49" i="13"/>
  <c r="AU88" i="13" s="1"/>
  <c r="AD88" i="13"/>
  <c r="AE88" i="13"/>
  <c r="AE57" i="13"/>
  <c r="AE96" i="13" s="1"/>
  <c r="CF36" i="14" l="1"/>
  <c r="CE74" i="14"/>
  <c r="AF9" i="14"/>
  <c r="AE47" i="14"/>
  <c r="AF55" i="14"/>
  <c r="AG17" i="14"/>
  <c r="AW2" i="14"/>
  <c r="AV40" i="14"/>
  <c r="AZ23" i="14"/>
  <c r="AY61" i="14"/>
  <c r="CZ5" i="14"/>
  <c r="CY43" i="14"/>
  <c r="AG8" i="14"/>
  <c r="AF46" i="14"/>
  <c r="AV34" i="14"/>
  <c r="AU72" i="14"/>
  <c r="DE27" i="14"/>
  <c r="DD65" i="14"/>
  <c r="CD8" i="14"/>
  <c r="CC46" i="14"/>
  <c r="AX20" i="14"/>
  <c r="AW58" i="14"/>
  <c r="AX19" i="14"/>
  <c r="AW57" i="14"/>
  <c r="AG3" i="14"/>
  <c r="AF41" i="14"/>
  <c r="CO33" i="14"/>
  <c r="CN71" i="14"/>
  <c r="AV28" i="14"/>
  <c r="AU66" i="14"/>
  <c r="DL13" i="14"/>
  <c r="DK51" i="14"/>
  <c r="CZ29" i="14"/>
  <c r="CY67" i="14"/>
  <c r="CW9" i="14"/>
  <c r="CV47" i="14"/>
  <c r="AG26" i="14"/>
  <c r="AF64" i="14"/>
  <c r="CB30" i="14"/>
  <c r="CA68" i="14"/>
  <c r="CC26" i="14"/>
  <c r="CB64" i="14"/>
  <c r="CB6" i="14"/>
  <c r="CA44" i="14"/>
  <c r="BU15" i="14"/>
  <c r="BT53" i="14"/>
  <c r="AL22" i="14"/>
  <c r="AK60" i="14"/>
  <c r="CD4" i="14"/>
  <c r="CC42" i="14"/>
  <c r="CF24" i="14"/>
  <c r="CE62" i="14"/>
  <c r="BI7" i="14"/>
  <c r="BH45" i="14"/>
  <c r="AE104" i="13"/>
  <c r="AL85" i="13"/>
  <c r="AI113" i="13"/>
  <c r="AI63" i="13"/>
  <c r="AI102" i="13" s="1"/>
  <c r="AG55" i="13"/>
  <c r="AG94" i="13" s="1"/>
  <c r="AF72" i="13"/>
  <c r="AF111" i="13" s="1"/>
  <c r="AJ44" i="13"/>
  <c r="AS48" i="13"/>
  <c r="AS87" i="13" s="1"/>
  <c r="AO75" i="13"/>
  <c r="AO114" i="13" s="1"/>
  <c r="AH58" i="13"/>
  <c r="AH97" i="13" s="1"/>
  <c r="AJ47" i="13"/>
  <c r="AJ86" i="13" s="1"/>
  <c r="AI76" i="13"/>
  <c r="AI115" i="13" s="1"/>
  <c r="AH70" i="13"/>
  <c r="AH109" i="13" s="1"/>
  <c r="AF62" i="13"/>
  <c r="AF101" i="13" s="1"/>
  <c r="AK64" i="13"/>
  <c r="AK103" i="13" s="1"/>
  <c r="AM73" i="13"/>
  <c r="AM112" i="13" s="1"/>
  <c r="AI69" i="13"/>
  <c r="AI108" i="13" s="1"/>
  <c r="AI71" i="13"/>
  <c r="AI110" i="13" s="1"/>
  <c r="AL67" i="13"/>
  <c r="AL106" i="13" s="1"/>
  <c r="AH42" i="13"/>
  <c r="AH81" i="13" s="1"/>
  <c r="AI51" i="13"/>
  <c r="AI90" i="13" s="1"/>
  <c r="AI61" i="13"/>
  <c r="AI100" i="13" s="1"/>
  <c r="BB88" i="13"/>
  <c r="AI52" i="13"/>
  <c r="AI91" i="13" s="1"/>
  <c r="AI53" i="13"/>
  <c r="AI92" i="13" s="1"/>
  <c r="AK47" i="13"/>
  <c r="AG72" i="13"/>
  <c r="AG111" i="13" s="1"/>
  <c r="AI59" i="13"/>
  <c r="AI98" i="13" s="1"/>
  <c r="AQ50" i="13"/>
  <c r="AK54" i="13"/>
  <c r="AK93" i="13" s="1"/>
  <c r="AK44" i="13"/>
  <c r="AK43" i="13"/>
  <c r="AG82" i="13"/>
  <c r="AH82" i="13"/>
  <c r="AI60" i="13"/>
  <c r="AI99" i="13" s="1"/>
  <c r="AR56" i="13"/>
  <c r="AR95" i="13" s="1"/>
  <c r="AV88" i="13"/>
  <c r="BC88" i="13" s="1"/>
  <c r="AF57" i="13"/>
  <c r="AF96" i="13" s="1"/>
  <c r="AK83" i="13" l="1"/>
  <c r="AX2" i="14"/>
  <c r="AW40" i="14"/>
  <c r="AH17" i="14"/>
  <c r="AG55" i="14"/>
  <c r="DT43" i="14"/>
  <c r="DR43" i="14"/>
  <c r="AG9" i="14"/>
  <c r="AF47" i="14"/>
  <c r="AK86" i="13"/>
  <c r="AZ88" i="13"/>
  <c r="BD88" i="13" s="1"/>
  <c r="CF74" i="14"/>
  <c r="CG36" i="14"/>
  <c r="AY20" i="14"/>
  <c r="AX58" i="14"/>
  <c r="AM22" i="14"/>
  <c r="AL60" i="14"/>
  <c r="CX9" i="14"/>
  <c r="CW47" i="14"/>
  <c r="DF27" i="14"/>
  <c r="DE65" i="14"/>
  <c r="CE8" i="14"/>
  <c r="CD46" i="14"/>
  <c r="AW34" i="14"/>
  <c r="AV72" i="14"/>
  <c r="CE4" i="14"/>
  <c r="CD42" i="14"/>
  <c r="DM13" i="14"/>
  <c r="DL51" i="14"/>
  <c r="AW28" i="14"/>
  <c r="AV66" i="14"/>
  <c r="CC30" i="14"/>
  <c r="CB68" i="14"/>
  <c r="AH8" i="14"/>
  <c r="AG46" i="14"/>
  <c r="BV15" i="14"/>
  <c r="BU53" i="14"/>
  <c r="CD26" i="14"/>
  <c r="CC64" i="14"/>
  <c r="CP33" i="14"/>
  <c r="CO71" i="14"/>
  <c r="CC6" i="14"/>
  <c r="CB44" i="14"/>
  <c r="AH26" i="14"/>
  <c r="AG64" i="14"/>
  <c r="CZ43" i="14"/>
  <c r="DA43" i="14"/>
  <c r="DA29" i="14"/>
  <c r="CZ67" i="14"/>
  <c r="BJ7" i="14"/>
  <c r="BI45" i="14"/>
  <c r="AH3" i="14"/>
  <c r="AG41" i="14"/>
  <c r="CG24" i="14"/>
  <c r="CF62" i="14"/>
  <c r="AY19" i="14"/>
  <c r="AX57" i="14"/>
  <c r="BA23" i="14"/>
  <c r="AZ61" i="14"/>
  <c r="AP75" i="13"/>
  <c r="AP114" i="13" s="1"/>
  <c r="AT48" i="13"/>
  <c r="AT87" i="13" s="1"/>
  <c r="AJ74" i="13"/>
  <c r="AJ113" i="13" s="1"/>
  <c r="AJ63" i="13"/>
  <c r="AJ102" i="13" s="1"/>
  <c r="AH55" i="13"/>
  <c r="AH94" i="13" s="1"/>
  <c r="AG62" i="13"/>
  <c r="AG101" i="13" s="1"/>
  <c r="AQ66" i="13"/>
  <c r="AQ105" i="13" s="1"/>
  <c r="AM46" i="13"/>
  <c r="AM85" i="13" s="1"/>
  <c r="AI42" i="13"/>
  <c r="AI81" i="13" s="1"/>
  <c r="AJ68" i="13"/>
  <c r="AJ107" i="13" s="1"/>
  <c r="AI58" i="13"/>
  <c r="AI97" i="13" s="1"/>
  <c r="AJ76" i="13"/>
  <c r="AJ115" i="13" s="1"/>
  <c r="AK51" i="13"/>
  <c r="AF65" i="13"/>
  <c r="AF104" i="13" s="1"/>
  <c r="AJ59" i="13"/>
  <c r="AJ98" i="13" s="1"/>
  <c r="AM67" i="13"/>
  <c r="AM106" i="13" s="1"/>
  <c r="AL54" i="13"/>
  <c r="AL93" i="13" s="1"/>
  <c r="AJ69" i="13"/>
  <c r="AJ108" i="13" s="1"/>
  <c r="AK53" i="13"/>
  <c r="AL43" i="13"/>
  <c r="AM82" i="13" s="1"/>
  <c r="AR50" i="13"/>
  <c r="AR89" i="13" s="1"/>
  <c r="AL64" i="13"/>
  <c r="AL103" i="13" s="1"/>
  <c r="AJ71" i="13"/>
  <c r="AJ110" i="13" s="1"/>
  <c r="BA88" i="13"/>
  <c r="BE88" i="13" s="1"/>
  <c r="AJ61" i="13"/>
  <c r="AJ100" i="13" s="1"/>
  <c r="AS56" i="13"/>
  <c r="AS95" i="13" s="1"/>
  <c r="AL82" i="13"/>
  <c r="AK82" i="13"/>
  <c r="Q56" i="13"/>
  <c r="X48" i="13"/>
  <c r="AJ60" i="13"/>
  <c r="AJ99" i="13" s="1"/>
  <c r="AN73" i="13"/>
  <c r="AN112" i="13" s="1"/>
  <c r="AK63" i="13"/>
  <c r="AJ52" i="13"/>
  <c r="AJ91" i="13" s="1"/>
  <c r="AI70" i="13"/>
  <c r="AI109" i="13" s="1"/>
  <c r="P73" i="13"/>
  <c r="AN46" i="13"/>
  <c r="AN85" i="13" s="1"/>
  <c r="AH72" i="13"/>
  <c r="AH111" i="13" s="1"/>
  <c r="AG57" i="13"/>
  <c r="AG96" i="13" s="1"/>
  <c r="AH9" i="14" l="1"/>
  <c r="AG47" i="14"/>
  <c r="DS53" i="14"/>
  <c r="DQ53" i="14"/>
  <c r="AI17" i="14"/>
  <c r="AH55" i="14"/>
  <c r="AK102" i="13"/>
  <c r="AY2" i="14"/>
  <c r="AX40" i="14"/>
  <c r="CH36" i="14"/>
  <c r="CG74" i="14"/>
  <c r="EH43" i="14"/>
  <c r="EI43" i="14"/>
  <c r="EE43" i="14"/>
  <c r="ED43" i="14"/>
  <c r="ES43" i="14"/>
  <c r="EV43" i="14"/>
  <c r="EW43" i="14"/>
  <c r="ET43" i="14"/>
  <c r="EX43" i="14"/>
  <c r="EU43" i="14"/>
  <c r="CF4" i="14"/>
  <c r="CE42" i="14"/>
  <c r="AI3" i="14"/>
  <c r="AH41" i="14"/>
  <c r="AX34" i="14"/>
  <c r="AW72" i="14"/>
  <c r="CH24" i="14"/>
  <c r="CG62" i="14"/>
  <c r="DG27" i="14"/>
  <c r="DF65" i="14"/>
  <c r="BK7" i="14"/>
  <c r="BJ45" i="14"/>
  <c r="CD30" i="14"/>
  <c r="CC68" i="14"/>
  <c r="CQ33" i="14"/>
  <c r="CP71" i="14"/>
  <c r="AI8" i="14"/>
  <c r="AH46" i="14"/>
  <c r="CY9" i="14"/>
  <c r="CX47" i="14"/>
  <c r="CE26" i="14"/>
  <c r="CD64" i="14"/>
  <c r="DB29" i="14"/>
  <c r="DA67" i="14"/>
  <c r="BW15" i="14"/>
  <c r="BV53" i="14"/>
  <c r="AI26" i="14"/>
  <c r="AH64" i="14"/>
  <c r="AN22" i="14"/>
  <c r="AM60" i="14"/>
  <c r="CF8" i="14"/>
  <c r="CE46" i="14"/>
  <c r="BB23" i="14"/>
  <c r="BA61" i="14"/>
  <c r="AX28" i="14"/>
  <c r="AW66" i="14"/>
  <c r="AZ19" i="14"/>
  <c r="AY57" i="14"/>
  <c r="CD6" i="14"/>
  <c r="CC44" i="14"/>
  <c r="DN13" i="14"/>
  <c r="DM51" i="14"/>
  <c r="AZ20" i="14"/>
  <c r="AY58" i="14"/>
  <c r="AL44" i="13"/>
  <c r="AL83" i="13" s="1"/>
  <c r="AK74" i="13"/>
  <c r="AK113" i="13" s="1"/>
  <c r="AK76" i="13"/>
  <c r="AK115" i="13" s="1"/>
  <c r="AT50" i="13"/>
  <c r="AL47" i="13"/>
  <c r="AL86" i="13" s="1"/>
  <c r="AQ75" i="13"/>
  <c r="AQ114" i="13" s="1"/>
  <c r="AI55" i="13"/>
  <c r="AI94" i="13" s="1"/>
  <c r="AJ58" i="13"/>
  <c r="AJ97" i="13" s="1"/>
  <c r="AH62" i="13"/>
  <c r="AH101" i="13" s="1"/>
  <c r="AK68" i="13"/>
  <c r="AK107" i="13" s="1"/>
  <c r="AR66" i="13"/>
  <c r="AR105" i="13" s="1"/>
  <c r="AG65" i="13"/>
  <c r="AG104" i="13" s="1"/>
  <c r="AK71" i="13"/>
  <c r="AK110" i="13" s="1"/>
  <c r="AK52" i="13"/>
  <c r="AK91" i="13" s="1"/>
  <c r="AT56" i="13"/>
  <c r="AT95" i="13" s="1"/>
  <c r="AK61" i="13"/>
  <c r="AK100" i="13" s="1"/>
  <c r="AJ42" i="13"/>
  <c r="AJ81" i="13" s="1"/>
  <c r="AM54" i="13"/>
  <c r="AM93" i="13" s="1"/>
  <c r="X87" i="13"/>
  <c r="Y87" i="13"/>
  <c r="Q95" i="13"/>
  <c r="R95" i="13"/>
  <c r="AS66" i="13"/>
  <c r="AM64" i="13"/>
  <c r="AM103" i="13" s="1"/>
  <c r="AK69" i="13"/>
  <c r="AK108" i="13" s="1"/>
  <c r="AK59" i="13"/>
  <c r="AK98" i="13" s="1"/>
  <c r="P54" i="13"/>
  <c r="P112" i="13"/>
  <c r="Q112" i="13"/>
  <c r="AN67" i="13"/>
  <c r="AN106" i="13" s="1"/>
  <c r="AK60" i="13"/>
  <c r="AI72" i="13"/>
  <c r="AI111" i="13" s="1"/>
  <c r="AQ43" i="13"/>
  <c r="AV43" i="13"/>
  <c r="AV82" i="13" s="1"/>
  <c r="AL51" i="13"/>
  <c r="AL90" i="13" s="1"/>
  <c r="AK48" i="13"/>
  <c r="AJ70" i="13"/>
  <c r="AJ109" i="13" s="1"/>
  <c r="AL53" i="13"/>
  <c r="AL92" i="13" s="1"/>
  <c r="AH57" i="13"/>
  <c r="AH96" i="13" s="1"/>
  <c r="CI36" i="14" l="1"/>
  <c r="CH74" i="14"/>
  <c r="DN51" i="14"/>
  <c r="EE51" i="14" s="1"/>
  <c r="DT51" i="14"/>
  <c r="DR51" i="14"/>
  <c r="AJ17" i="14"/>
  <c r="AI55" i="14"/>
  <c r="AZ2" i="14"/>
  <c r="AY40" i="14"/>
  <c r="DR42" i="14"/>
  <c r="DT42" i="14"/>
  <c r="AI9" i="14"/>
  <c r="AH47" i="14"/>
  <c r="EM43" i="14"/>
  <c r="EL43" i="14"/>
  <c r="EF53" i="14"/>
  <c r="EG53" i="14"/>
  <c r="EH51" i="14"/>
  <c r="EI51" i="14"/>
  <c r="EC53" i="14"/>
  <c r="EB53" i="14"/>
  <c r="ED51" i="14"/>
  <c r="EZ43" i="14"/>
  <c r="ET51" i="14"/>
  <c r="EW51" i="14"/>
  <c r="ES51" i="14"/>
  <c r="EX51" i="14"/>
  <c r="EU51" i="14"/>
  <c r="EV51" i="14"/>
  <c r="FA43" i="14"/>
  <c r="EY43" i="14"/>
  <c r="BL7" i="14"/>
  <c r="BK45" i="14"/>
  <c r="BA19" i="14"/>
  <c r="AZ57" i="14"/>
  <c r="AY34" i="14"/>
  <c r="AX72" i="14"/>
  <c r="DH27" i="14"/>
  <c r="DG65" i="14"/>
  <c r="CE6" i="14"/>
  <c r="CD44" i="14"/>
  <c r="CZ9" i="14"/>
  <c r="CY47" i="14"/>
  <c r="DC29" i="14"/>
  <c r="DB67" i="14"/>
  <c r="BC23" i="14"/>
  <c r="BB61" i="14"/>
  <c r="AJ3" i="14"/>
  <c r="AI41" i="14"/>
  <c r="BX15" i="14"/>
  <c r="BW53" i="14"/>
  <c r="CF26" i="14"/>
  <c r="CE64" i="14"/>
  <c r="AJ8" i="14"/>
  <c r="AI46" i="14"/>
  <c r="CI24" i="14"/>
  <c r="CH62" i="14"/>
  <c r="AO22" i="14"/>
  <c r="AN60" i="14"/>
  <c r="AY28" i="14"/>
  <c r="AX66" i="14"/>
  <c r="CG8" i="14"/>
  <c r="CF46" i="14"/>
  <c r="CR33" i="14"/>
  <c r="CQ71" i="14"/>
  <c r="BA20" i="14"/>
  <c r="AZ58" i="14"/>
  <c r="AJ26" i="14"/>
  <c r="AI64" i="14"/>
  <c r="CE30" i="14"/>
  <c r="CD68" i="14"/>
  <c r="CF42" i="14"/>
  <c r="CG42" i="14"/>
  <c r="AS105" i="13"/>
  <c r="AM47" i="13"/>
  <c r="AM86" i="13" s="1"/>
  <c r="AL74" i="13"/>
  <c r="AL113" i="13" s="1"/>
  <c r="AR75" i="13"/>
  <c r="AR114" i="13" s="1"/>
  <c r="AI62" i="13"/>
  <c r="AI101" i="13" s="1"/>
  <c r="AM44" i="13"/>
  <c r="AM83" i="13" s="1"/>
  <c r="AL63" i="13"/>
  <c r="AL102" i="13" s="1"/>
  <c r="AO46" i="13"/>
  <c r="AO85" i="13" s="1"/>
  <c r="AL68" i="13"/>
  <c r="AL107" i="13" s="1"/>
  <c r="AK58" i="13"/>
  <c r="AK97" i="13" s="1"/>
  <c r="AL76" i="13"/>
  <c r="AL115" i="13" s="1"/>
  <c r="AJ55" i="13"/>
  <c r="AJ94" i="13" s="1"/>
  <c r="AH65" i="13"/>
  <c r="AH104" i="13" s="1"/>
  <c r="AL60" i="13"/>
  <c r="AL99" i="13" s="1"/>
  <c r="AL69" i="13"/>
  <c r="AL108" i="13" s="1"/>
  <c r="AN64" i="13"/>
  <c r="AN103" i="13" s="1"/>
  <c r="AL71" i="13"/>
  <c r="AL110" i="13" s="1"/>
  <c r="AK42" i="13"/>
  <c r="AK81" i="13" s="1"/>
  <c r="AK87" i="13"/>
  <c r="AL87" i="13"/>
  <c r="AM52" i="13"/>
  <c r="AK99" i="13"/>
  <c r="AU50" i="13"/>
  <c r="AU89" i="13" s="1"/>
  <c r="V50" i="13"/>
  <c r="AM48" i="13"/>
  <c r="AU56" i="13"/>
  <c r="AU95" i="13" s="1"/>
  <c r="S56" i="13"/>
  <c r="O52" i="13"/>
  <c r="AO73" i="13"/>
  <c r="AO112" i="13" s="1"/>
  <c r="AM53" i="13"/>
  <c r="AM92" i="13" s="1"/>
  <c r="AK70" i="13"/>
  <c r="AK109" i="13" s="1"/>
  <c r="AQ82" i="13"/>
  <c r="AR82" i="13"/>
  <c r="AL59" i="13"/>
  <c r="AL98" i="13" s="1"/>
  <c r="AM51" i="13"/>
  <c r="AM90" i="13" s="1"/>
  <c r="AO67" i="13"/>
  <c r="AO106" i="13" s="1"/>
  <c r="P93" i="13"/>
  <c r="Q93" i="13"/>
  <c r="AT66" i="13"/>
  <c r="AN44" i="13"/>
  <c r="AN83" i="13" s="1"/>
  <c r="AL61" i="13"/>
  <c r="AL100" i="13" s="1"/>
  <c r="AI57" i="13"/>
  <c r="AI96" i="13" s="1"/>
  <c r="BA2" i="14" l="1"/>
  <c r="AZ40" i="14"/>
  <c r="AJ55" i="14"/>
  <c r="AK17" i="14"/>
  <c r="EK53" i="14"/>
  <c r="BB82" i="13"/>
  <c r="EJ53" i="14"/>
  <c r="EM51" i="14"/>
  <c r="AJ9" i="14"/>
  <c r="AI47" i="14"/>
  <c r="CJ36" i="14"/>
  <c r="CI74" i="14"/>
  <c r="DR71" i="14"/>
  <c r="DT71" i="14"/>
  <c r="EL51" i="14"/>
  <c r="EH42" i="14"/>
  <c r="EI42" i="14"/>
  <c r="EY51" i="14"/>
  <c r="ED42" i="14"/>
  <c r="EE42" i="14"/>
  <c r="EV42" i="14"/>
  <c r="ES42" i="14"/>
  <c r="EX42" i="14"/>
  <c r="ET42" i="14"/>
  <c r="EW42" i="14"/>
  <c r="EZ42" i="14" s="1"/>
  <c r="EU42" i="14"/>
  <c r="FA51" i="14"/>
  <c r="EZ51" i="14"/>
  <c r="CG26" i="14"/>
  <c r="CF64" i="14"/>
  <c r="AK8" i="14"/>
  <c r="AJ46" i="14"/>
  <c r="CF30" i="14"/>
  <c r="CE68" i="14"/>
  <c r="BY15" i="14"/>
  <c r="BX53" i="14"/>
  <c r="AK26" i="14"/>
  <c r="AJ64" i="14"/>
  <c r="AZ34" i="14"/>
  <c r="AY72" i="14"/>
  <c r="DD29" i="14"/>
  <c r="DC67" i="14"/>
  <c r="BB20" i="14"/>
  <c r="BA58" i="14"/>
  <c r="AK3" i="14"/>
  <c r="AJ41" i="14"/>
  <c r="DA9" i="14"/>
  <c r="CZ47" i="14"/>
  <c r="CR71" i="14"/>
  <c r="CS71" i="14"/>
  <c r="AP22" i="14"/>
  <c r="AO60" i="14"/>
  <c r="DI27" i="14"/>
  <c r="DH65" i="14"/>
  <c r="AZ28" i="14"/>
  <c r="AY66" i="14"/>
  <c r="BB19" i="14"/>
  <c r="BA57" i="14"/>
  <c r="CF6" i="14"/>
  <c r="CE44" i="14"/>
  <c r="CH8" i="14"/>
  <c r="CG46" i="14"/>
  <c r="BD23" i="14"/>
  <c r="BC61" i="14"/>
  <c r="CJ24" i="14"/>
  <c r="CI62" i="14"/>
  <c r="BM7" i="14"/>
  <c r="BL45" i="14"/>
  <c r="AZ82" i="13"/>
  <c r="AO64" i="13"/>
  <c r="AO103" i="13" s="1"/>
  <c r="AM68" i="13"/>
  <c r="AM107" i="13" s="1"/>
  <c r="AJ72" i="13"/>
  <c r="AJ111" i="13" s="1"/>
  <c r="AM76" i="13"/>
  <c r="AM115" i="13" s="1"/>
  <c r="AN47" i="13"/>
  <c r="AN86" i="13" s="1"/>
  <c r="AM63" i="13"/>
  <c r="AM102" i="13" s="1"/>
  <c r="AL58" i="13"/>
  <c r="AL97" i="13" s="1"/>
  <c r="AK55" i="13"/>
  <c r="AK94" i="13" s="1"/>
  <c r="AP46" i="13"/>
  <c r="AP85" i="13" s="1"/>
  <c r="AJ62" i="13"/>
  <c r="AJ101" i="13" s="1"/>
  <c r="AS75" i="13"/>
  <c r="AS114" i="13" s="1"/>
  <c r="AM74" i="13"/>
  <c r="AM113" i="13" s="1"/>
  <c r="AL70" i="13"/>
  <c r="AL109" i="13" s="1"/>
  <c r="AM69" i="13"/>
  <c r="AM108" i="13" s="1"/>
  <c r="AM60" i="13"/>
  <c r="AM99" i="13" s="1"/>
  <c r="AI65" i="13"/>
  <c r="AI104" i="13" s="1"/>
  <c r="BA82" i="13"/>
  <c r="AN53" i="13"/>
  <c r="AN92" i="13" s="1"/>
  <c r="BD82" i="13"/>
  <c r="BC82" i="13"/>
  <c r="BE82" i="13" s="1"/>
  <c r="AO54" i="13"/>
  <c r="U56" i="13"/>
  <c r="S95" i="13"/>
  <c r="T95" i="13"/>
  <c r="AP73" i="13"/>
  <c r="AP112" i="13" s="1"/>
  <c r="AN51" i="13"/>
  <c r="AN90" i="13" s="1"/>
  <c r="AK72" i="13"/>
  <c r="AK111" i="13" s="1"/>
  <c r="AL42" i="13"/>
  <c r="AL81" i="13" s="1"/>
  <c r="AT105" i="13"/>
  <c r="AN68" i="13"/>
  <c r="AN107" i="13" s="1"/>
  <c r="AM71" i="13"/>
  <c r="AM110" i="13" s="1"/>
  <c r="AN71" i="13"/>
  <c r="AU48" i="13"/>
  <c r="AV48" i="13"/>
  <c r="O91" i="13"/>
  <c r="P91" i="13"/>
  <c r="AN63" i="13"/>
  <c r="AM87" i="13"/>
  <c r="AN87" i="13"/>
  <c r="AM61" i="13"/>
  <c r="AM100" i="13" s="1"/>
  <c r="AA50" i="13"/>
  <c r="AA89" i="13" s="1"/>
  <c r="AN61" i="13"/>
  <c r="AM59" i="13"/>
  <c r="AM98" i="13" s="1"/>
  <c r="V89" i="13"/>
  <c r="W89" i="13"/>
  <c r="AV66" i="13"/>
  <c r="AP67" i="13"/>
  <c r="AP106" i="13" s="1"/>
  <c r="AJ65" i="13"/>
  <c r="AJ57" i="13"/>
  <c r="AJ96" i="13" s="1"/>
  <c r="DT62" i="14" l="1"/>
  <c r="DR62" i="14"/>
  <c r="AJ104" i="13"/>
  <c r="CK36" i="14"/>
  <c r="CJ74" i="14"/>
  <c r="AK9" i="14"/>
  <c r="AJ47" i="14"/>
  <c r="AL17" i="14"/>
  <c r="AK55" i="14"/>
  <c r="BB2" i="14"/>
  <c r="BA40" i="14"/>
  <c r="EM42" i="14"/>
  <c r="EL42" i="14"/>
  <c r="EI71" i="14"/>
  <c r="EH71" i="14"/>
  <c r="ED71" i="14"/>
  <c r="EE71" i="14"/>
  <c r="EY42" i="14"/>
  <c r="ES71" i="14"/>
  <c r="EU71" i="14"/>
  <c r="EX71" i="14"/>
  <c r="FA71" i="14" s="1"/>
  <c r="EV71" i="14"/>
  <c r="EW71" i="14"/>
  <c r="ET71" i="14"/>
  <c r="FA42" i="14"/>
  <c r="BC20" i="14"/>
  <c r="BB58" i="14"/>
  <c r="BA34" i="14"/>
  <c r="AZ72" i="14"/>
  <c r="DJ27" i="14"/>
  <c r="DI65" i="14"/>
  <c r="AL26" i="14"/>
  <c r="AK64" i="14"/>
  <c r="BN7" i="14"/>
  <c r="BM45" i="14"/>
  <c r="BZ15" i="14"/>
  <c r="BY53" i="14"/>
  <c r="CJ62" i="14"/>
  <c r="CK62" i="14"/>
  <c r="AQ22" i="14"/>
  <c r="AP60" i="14"/>
  <c r="CG30" i="14"/>
  <c r="CF68" i="14"/>
  <c r="BE23" i="14"/>
  <c r="BD61" i="14"/>
  <c r="BA28" i="14"/>
  <c r="AZ66" i="14"/>
  <c r="CI8" i="14"/>
  <c r="CH46" i="14"/>
  <c r="AL8" i="14"/>
  <c r="AK46" i="14"/>
  <c r="DE29" i="14"/>
  <c r="DD67" i="14"/>
  <c r="DB9" i="14"/>
  <c r="DA47" i="14"/>
  <c r="BC19" i="14"/>
  <c r="BB57" i="14"/>
  <c r="CG6" i="14"/>
  <c r="CF44" i="14"/>
  <c r="AL3" i="14"/>
  <c r="AK41" i="14"/>
  <c r="CH26" i="14"/>
  <c r="CG64" i="14"/>
  <c r="AN102" i="13"/>
  <c r="AV87" i="13"/>
  <c r="BB87" i="13" s="1"/>
  <c r="AO44" i="13"/>
  <c r="AO83" i="13" s="1"/>
  <c r="AT75" i="13"/>
  <c r="AT114" i="13" s="1"/>
  <c r="AQ46" i="13"/>
  <c r="AQ85" i="13" s="1"/>
  <c r="AN74" i="13"/>
  <c r="AN113" i="13" s="1"/>
  <c r="AO47" i="13"/>
  <c r="AO86" i="13" s="1"/>
  <c r="AU66" i="13"/>
  <c r="AU105" i="13" s="1"/>
  <c r="AL55" i="13"/>
  <c r="AL94" i="13" s="1"/>
  <c r="AK62" i="13"/>
  <c r="AK101" i="13" s="1"/>
  <c r="AN76" i="13"/>
  <c r="AN115" i="13" s="1"/>
  <c r="AM42" i="13"/>
  <c r="AM81" i="13" s="1"/>
  <c r="AM70" i="13"/>
  <c r="AM109" i="13" s="1"/>
  <c r="AO53" i="13"/>
  <c r="AO92" i="13" s="1"/>
  <c r="AN60" i="13"/>
  <c r="AN99" i="13" s="1"/>
  <c r="AN110" i="13"/>
  <c r="BC110" i="13" s="1"/>
  <c r="AO110" i="13"/>
  <c r="AZ110" i="13"/>
  <c r="AB50" i="13"/>
  <c r="AB89" i="13" s="1"/>
  <c r="AP64" i="13"/>
  <c r="AP103" i="13" s="1"/>
  <c r="AQ73" i="13"/>
  <c r="AQ112" i="13" s="1"/>
  <c r="AO51" i="13"/>
  <c r="AO90" i="13" s="1"/>
  <c r="Y56" i="13"/>
  <c r="AO63" i="13"/>
  <c r="AO102" i="13" s="1"/>
  <c r="AU75" i="13"/>
  <c r="AU114" i="13" s="1"/>
  <c r="AM58" i="13"/>
  <c r="AM97" i="13" s="1"/>
  <c r="U95" i="13"/>
  <c r="V95" i="13"/>
  <c r="AN59" i="13"/>
  <c r="AN98" i="13" s="1"/>
  <c r="AN69" i="13"/>
  <c r="AN108" i="13" s="1"/>
  <c r="AN52" i="13"/>
  <c r="AN91" i="13" s="1"/>
  <c r="AP44" i="13"/>
  <c r="AP54" i="13"/>
  <c r="AP93" i="13" s="1"/>
  <c r="AM55" i="13"/>
  <c r="AQ67" i="13"/>
  <c r="AQ106" i="13" s="1"/>
  <c r="AN100" i="13"/>
  <c r="AZ100" i="13" s="1"/>
  <c r="AO100" i="13"/>
  <c r="BA100" i="13" s="1"/>
  <c r="AU87" i="13"/>
  <c r="BA87" i="13"/>
  <c r="BC87" i="13"/>
  <c r="AV57" i="13"/>
  <c r="AV96" i="13" s="1"/>
  <c r="AK57" i="13"/>
  <c r="AM17" i="14" l="1"/>
  <c r="AL55" i="14"/>
  <c r="AZ87" i="13"/>
  <c r="AK47" i="14"/>
  <c r="AL9" i="14"/>
  <c r="BB110" i="13"/>
  <c r="CL36" i="14"/>
  <c r="CK74" i="14"/>
  <c r="BC2" i="14"/>
  <c r="BB40" i="14"/>
  <c r="BB100" i="13"/>
  <c r="BD100" i="13" s="1"/>
  <c r="AV105" i="13"/>
  <c r="AZ105" i="13" s="1"/>
  <c r="EM71" i="14"/>
  <c r="EL71" i="14"/>
  <c r="EH62" i="14"/>
  <c r="EI62" i="14"/>
  <c r="ED62" i="14"/>
  <c r="EE62" i="14"/>
  <c r="EX62" i="14"/>
  <c r="EV62" i="14"/>
  <c r="EU62" i="14"/>
  <c r="ES62" i="14"/>
  <c r="ET62" i="14"/>
  <c r="EW62" i="14"/>
  <c r="EZ71" i="14"/>
  <c r="EY71" i="14"/>
  <c r="BO7" i="14"/>
  <c r="BN45" i="14"/>
  <c r="CJ8" i="14"/>
  <c r="CI46" i="14"/>
  <c r="DF29" i="14"/>
  <c r="DE67" i="14"/>
  <c r="AM26" i="14"/>
  <c r="AL64" i="14"/>
  <c r="AM3" i="14"/>
  <c r="AL41" i="14"/>
  <c r="BF23" i="14"/>
  <c r="BE61" i="14"/>
  <c r="BB28" i="14"/>
  <c r="BA66" i="14"/>
  <c r="DK27" i="14"/>
  <c r="DJ65" i="14"/>
  <c r="CH6" i="14"/>
  <c r="CG44" i="14"/>
  <c r="CI26" i="14"/>
  <c r="CH64" i="14"/>
  <c r="DC9" i="14"/>
  <c r="DB47" i="14"/>
  <c r="BB34" i="14"/>
  <c r="BA72" i="14"/>
  <c r="AM8" i="14"/>
  <c r="AL46" i="14"/>
  <c r="BD19" i="14"/>
  <c r="BC57" i="14"/>
  <c r="CH30" i="14"/>
  <c r="CG68" i="14"/>
  <c r="CA15" i="14"/>
  <c r="BZ53" i="14"/>
  <c r="AR22" i="14"/>
  <c r="AQ60" i="14"/>
  <c r="BD20" i="14"/>
  <c r="BC58" i="14"/>
  <c r="AP83" i="13"/>
  <c r="BD110" i="13"/>
  <c r="BB105" i="13"/>
  <c r="BD105" i="13" s="1"/>
  <c r="AM94" i="13"/>
  <c r="BC105" i="13"/>
  <c r="BA105" i="13"/>
  <c r="AQ54" i="13"/>
  <c r="AQ93" i="13" s="1"/>
  <c r="AL72" i="13"/>
  <c r="AL111" i="13" s="1"/>
  <c r="AO68" i="13"/>
  <c r="AO107" i="13" s="1"/>
  <c r="AL62" i="13"/>
  <c r="AL101" i="13" s="1"/>
  <c r="AO76" i="13"/>
  <c r="AO115" i="13" s="1"/>
  <c r="AR46" i="13"/>
  <c r="AR85" i="13" s="1"/>
  <c r="BA110" i="13"/>
  <c r="BE110" i="13" s="1"/>
  <c r="AP47" i="13"/>
  <c r="AP86" i="13" s="1"/>
  <c r="AO74" i="13"/>
  <c r="AO113" i="13" s="1"/>
  <c r="AO69" i="13"/>
  <c r="AO108" i="13" s="1"/>
  <c r="AN58" i="13"/>
  <c r="AN97" i="13" s="1"/>
  <c r="AN42" i="13"/>
  <c r="AN81" i="13" s="1"/>
  <c r="AK65" i="13"/>
  <c r="AK104" i="13" s="1"/>
  <c r="AO60" i="13"/>
  <c r="AO99" i="13" s="1"/>
  <c r="AC56" i="13"/>
  <c r="AQ64" i="13"/>
  <c r="AQ103" i="13" s="1"/>
  <c r="Y95" i="13"/>
  <c r="Z95" i="13"/>
  <c r="BE87" i="13"/>
  <c r="BC100" i="13"/>
  <c r="BE100" i="13" s="1"/>
  <c r="AN70" i="13"/>
  <c r="AN109" i="13" s="1"/>
  <c r="AP53" i="13"/>
  <c r="AP92" i="13" s="1"/>
  <c r="BD87" i="13"/>
  <c r="AO59" i="13"/>
  <c r="AO98" i="13" s="1"/>
  <c r="AC50" i="13"/>
  <c r="AC89" i="13" s="1"/>
  <c r="AO52" i="13"/>
  <c r="AO91" i="13" s="1"/>
  <c r="AP51" i="13"/>
  <c r="AP90" i="13" s="1"/>
  <c r="AR73" i="13"/>
  <c r="AR112" i="13" s="1"/>
  <c r="AR67" i="13"/>
  <c r="AR106" i="13" s="1"/>
  <c r="AP74" i="13"/>
  <c r="T75" i="13"/>
  <c r="AK96" i="13"/>
  <c r="AL96" i="13"/>
  <c r="AZ96" i="13" s="1"/>
  <c r="BB96" i="13"/>
  <c r="BC96" i="13"/>
  <c r="BA96" i="13"/>
  <c r="CM36" i="14" l="1"/>
  <c r="CL74" i="14"/>
  <c r="AL47" i="14"/>
  <c r="AM9" i="14"/>
  <c r="BD2" i="14"/>
  <c r="BC40" i="14"/>
  <c r="BE105" i="13"/>
  <c r="DT46" i="14"/>
  <c r="DR46" i="14"/>
  <c r="AN17" i="14"/>
  <c r="AM55" i="14"/>
  <c r="EM62" i="14"/>
  <c r="EL62" i="14"/>
  <c r="EZ62" i="14"/>
  <c r="FA62" i="14"/>
  <c r="EY62" i="14"/>
  <c r="AN8" i="14"/>
  <c r="AM46" i="14"/>
  <c r="AN26" i="14"/>
  <c r="AM64" i="14"/>
  <c r="BC28" i="14"/>
  <c r="BB66" i="14"/>
  <c r="BE19" i="14"/>
  <c r="BD57" i="14"/>
  <c r="CJ26" i="14"/>
  <c r="CI64" i="14"/>
  <c r="AN3" i="14"/>
  <c r="AM41" i="14"/>
  <c r="DG29" i="14"/>
  <c r="DF67" i="14"/>
  <c r="AS22" i="14"/>
  <c r="AR60" i="14"/>
  <c r="CJ46" i="14"/>
  <c r="CK46" i="14"/>
  <c r="DD9" i="14"/>
  <c r="DC47" i="14"/>
  <c r="BC34" i="14"/>
  <c r="BB72" i="14"/>
  <c r="CB15" i="14"/>
  <c r="CA53" i="14"/>
  <c r="BE20" i="14"/>
  <c r="BD58" i="14"/>
  <c r="CI6" i="14"/>
  <c r="CH44" i="14"/>
  <c r="BG23" i="14"/>
  <c r="BF61" i="14"/>
  <c r="CI30" i="14"/>
  <c r="CH68" i="14"/>
  <c r="DL27" i="14"/>
  <c r="DK65" i="14"/>
  <c r="BP7" i="14"/>
  <c r="BO45" i="14"/>
  <c r="AS46" i="13"/>
  <c r="AS85" i="13" s="1"/>
  <c r="AP69" i="13"/>
  <c r="AP108" i="13" s="1"/>
  <c r="AQ47" i="13"/>
  <c r="AQ86" i="13" s="1"/>
  <c r="AP68" i="13"/>
  <c r="AP107" i="13" s="1"/>
  <c r="AN55" i="13"/>
  <c r="AN94" i="13" s="1"/>
  <c r="AQ44" i="13"/>
  <c r="AQ83" i="13" s="1"/>
  <c r="AM72" i="13"/>
  <c r="AM111" i="13" s="1"/>
  <c r="AP113" i="13"/>
  <c r="AM62" i="13"/>
  <c r="AM101" i="13" s="1"/>
  <c r="AP63" i="13"/>
  <c r="AP102" i="13" s="1"/>
  <c r="AP76" i="13"/>
  <c r="AP115" i="13" s="1"/>
  <c r="AP59" i="13"/>
  <c r="AP98" i="13" s="1"/>
  <c r="AS73" i="13"/>
  <c r="AS112" i="13" s="1"/>
  <c r="AL65" i="13"/>
  <c r="AL104" i="13" s="1"/>
  <c r="AO42" i="13"/>
  <c r="AO81" i="13" s="1"/>
  <c r="AD50" i="13"/>
  <c r="AR54" i="13"/>
  <c r="AR93" i="13" s="1"/>
  <c r="AP60" i="13"/>
  <c r="AR64" i="13"/>
  <c r="AR103" i="13" s="1"/>
  <c r="W75" i="13"/>
  <c r="AO70" i="13"/>
  <c r="AO109" i="13" s="1"/>
  <c r="AO58" i="13"/>
  <c r="AO97" i="13" s="1"/>
  <c r="T114" i="13"/>
  <c r="U114" i="13"/>
  <c r="AQ51" i="13"/>
  <c r="AQ90" i="13" s="1"/>
  <c r="AE56" i="13"/>
  <c r="AP52" i="13"/>
  <c r="AP91" i="13" s="1"/>
  <c r="AQ53" i="13"/>
  <c r="AQ92" i="13" s="1"/>
  <c r="AC95" i="13"/>
  <c r="AD95" i="13"/>
  <c r="AS67" i="13"/>
  <c r="AS106" i="13" s="1"/>
  <c r="BE96" i="13"/>
  <c r="BD96" i="13"/>
  <c r="BE2" i="14" l="1"/>
  <c r="BD40" i="14"/>
  <c r="AN9" i="14"/>
  <c r="AM47" i="14"/>
  <c r="AO17" i="14"/>
  <c r="AN55" i="14"/>
  <c r="CN36" i="14"/>
  <c r="CM74" i="14"/>
  <c r="EH46" i="14"/>
  <c r="EI46" i="14"/>
  <c r="ED46" i="14"/>
  <c r="EE46" i="14"/>
  <c r="AT22" i="14"/>
  <c r="AS60" i="14"/>
  <c r="BQ7" i="14"/>
  <c r="BP45" i="14"/>
  <c r="BF20" i="14"/>
  <c r="BE58" i="14"/>
  <c r="BD34" i="14"/>
  <c r="BC72" i="14"/>
  <c r="AO3" i="14"/>
  <c r="AN41" i="14"/>
  <c r="BF19" i="14"/>
  <c r="BE57" i="14"/>
  <c r="DM27" i="14"/>
  <c r="DL65" i="14"/>
  <c r="BD28" i="14"/>
  <c r="BC66" i="14"/>
  <c r="CK26" i="14"/>
  <c r="CJ64" i="14"/>
  <c r="BH23" i="14"/>
  <c r="BG61" i="14"/>
  <c r="AO26" i="14"/>
  <c r="AN64" i="14"/>
  <c r="DH29" i="14"/>
  <c r="DG67" i="14"/>
  <c r="CJ30" i="14"/>
  <c r="CI68" i="14"/>
  <c r="DE9" i="14"/>
  <c r="DD47" i="14"/>
  <c r="CC15" i="14"/>
  <c r="CB53" i="14"/>
  <c r="CJ6" i="14"/>
  <c r="CI44" i="14"/>
  <c r="AO8" i="14"/>
  <c r="AN46" i="14"/>
  <c r="AQ68" i="13"/>
  <c r="AQ107" i="13" s="1"/>
  <c r="AN62" i="13"/>
  <c r="AN101" i="13" s="1"/>
  <c r="AT46" i="13"/>
  <c r="AT85" i="13" s="1"/>
  <c r="AQ76" i="13"/>
  <c r="AQ115" i="13" s="1"/>
  <c r="AQ74" i="13"/>
  <c r="AQ113" i="13" s="1"/>
  <c r="AQ63" i="13"/>
  <c r="AQ102" i="13" s="1"/>
  <c r="AP55" i="13"/>
  <c r="AP70" i="13"/>
  <c r="AP109" i="13" s="1"/>
  <c r="AR47" i="13"/>
  <c r="AR86" i="13" s="1"/>
  <c r="AN72" i="13"/>
  <c r="AN111" i="13" s="1"/>
  <c r="AR44" i="13"/>
  <c r="AR83" i="13" s="1"/>
  <c r="AQ60" i="13"/>
  <c r="AM65" i="13"/>
  <c r="AM104" i="13" s="1"/>
  <c r="AT73" i="13"/>
  <c r="AT112" i="13" s="1"/>
  <c r="AT54" i="13"/>
  <c r="AQ99" i="13"/>
  <c r="Z75" i="13"/>
  <c r="AR53" i="13"/>
  <c r="AR92" i="13" s="1"/>
  <c r="AE95" i="13"/>
  <c r="AF95" i="13"/>
  <c r="AQ52" i="13"/>
  <c r="AQ91" i="13" s="1"/>
  <c r="W114" i="13"/>
  <c r="X114" i="13"/>
  <c r="AQ59" i="13"/>
  <c r="AS64" i="13"/>
  <c r="AS103" i="13" s="1"/>
  <c r="AP42" i="13"/>
  <c r="AP81" i="13" s="1"/>
  <c r="AG56" i="13"/>
  <c r="AR51" i="13"/>
  <c r="AR90" i="13" s="1"/>
  <c r="AT67" i="13"/>
  <c r="AT106" i="13" s="1"/>
  <c r="AH50" i="13"/>
  <c r="AH89" i="13" s="1"/>
  <c r="AP99" i="13"/>
  <c r="AD89" i="13"/>
  <c r="AE89" i="13"/>
  <c r="AR76" i="13"/>
  <c r="AP58" i="13"/>
  <c r="AP97" i="13" s="1"/>
  <c r="AQ69" i="13"/>
  <c r="AQ108" i="13" s="1"/>
  <c r="Y54" i="13"/>
  <c r="CO36" i="14" l="1"/>
  <c r="CN74" i="14"/>
  <c r="AO55" i="14"/>
  <c r="AP17" i="14"/>
  <c r="AN47" i="14"/>
  <c r="AO9" i="14"/>
  <c r="BF2" i="14"/>
  <c r="BE40" i="14"/>
  <c r="EM46" i="14"/>
  <c r="EL46" i="14"/>
  <c r="CK30" i="14"/>
  <c r="CJ68" i="14"/>
  <c r="DN27" i="14"/>
  <c r="DM65" i="14"/>
  <c r="BE34" i="14"/>
  <c r="BD72" i="14"/>
  <c r="DI29" i="14"/>
  <c r="DH67" i="14"/>
  <c r="AP26" i="14"/>
  <c r="AO64" i="14"/>
  <c r="BG20" i="14"/>
  <c r="BF58" i="14"/>
  <c r="BI23" i="14"/>
  <c r="BH61" i="14"/>
  <c r="BR7" i="14"/>
  <c r="BQ45" i="14"/>
  <c r="AP8" i="14"/>
  <c r="AO46" i="14"/>
  <c r="AP3" i="14"/>
  <c r="AO41" i="14"/>
  <c r="CD15" i="14"/>
  <c r="CC53" i="14"/>
  <c r="AU22" i="14"/>
  <c r="AT60" i="14"/>
  <c r="BG19" i="14"/>
  <c r="BF57" i="14"/>
  <c r="CK6" i="14"/>
  <c r="CJ44" i="14"/>
  <c r="CL26" i="14"/>
  <c r="CK64" i="14"/>
  <c r="DF9" i="14"/>
  <c r="DE47" i="14"/>
  <c r="BE28" i="14"/>
  <c r="BD66" i="14"/>
  <c r="AR115" i="13"/>
  <c r="AS53" i="13"/>
  <c r="AS92" i="13" s="1"/>
  <c r="AR74" i="13"/>
  <c r="AR113" i="13" s="1"/>
  <c r="AS47" i="13"/>
  <c r="AU46" i="13"/>
  <c r="AU85" i="13" s="1"/>
  <c r="AR68" i="13"/>
  <c r="AR107" i="13" s="1"/>
  <c r="AQ55" i="13"/>
  <c r="AQ94" i="13" s="1"/>
  <c r="AS44" i="13"/>
  <c r="AS83" i="13" s="1"/>
  <c r="AO72" i="13"/>
  <c r="AO111" i="13" s="1"/>
  <c r="AR63" i="13"/>
  <c r="AR102" i="13" s="1"/>
  <c r="AO62" i="13"/>
  <c r="AO101" i="13" s="1"/>
  <c r="AR60" i="13"/>
  <c r="AR99" i="13" s="1"/>
  <c r="AN65" i="13"/>
  <c r="AN104" i="13" s="1"/>
  <c r="AR55" i="13"/>
  <c r="AR52" i="13"/>
  <c r="AR91" i="13" s="1"/>
  <c r="V67" i="13"/>
  <c r="AU67" i="13"/>
  <c r="AU106" i="13" s="1"/>
  <c r="AQ70" i="13"/>
  <c r="AQ109" i="13" s="1"/>
  <c r="R46" i="13"/>
  <c r="AG95" i="13"/>
  <c r="AH95" i="13"/>
  <c r="AQ42" i="13"/>
  <c r="AQ81" i="13" s="1"/>
  <c r="AB54" i="13"/>
  <c r="AT44" i="13"/>
  <c r="Y93" i="13"/>
  <c r="Z93" i="13"/>
  <c r="AT64" i="13"/>
  <c r="AT103" i="13" s="1"/>
  <c r="AI56" i="13"/>
  <c r="AV56" i="13"/>
  <c r="AS86" i="13"/>
  <c r="AS51" i="13"/>
  <c r="AS90" i="13" s="1"/>
  <c r="AR69" i="13"/>
  <c r="AR108" i="13" s="1"/>
  <c r="AT47" i="13"/>
  <c r="AU73" i="13"/>
  <c r="AU112" i="13" s="1"/>
  <c r="AR59" i="13"/>
  <c r="T73" i="13"/>
  <c r="AA75" i="13"/>
  <c r="AV75" i="13"/>
  <c r="AV114" i="13" s="1"/>
  <c r="AQ58" i="13"/>
  <c r="AQ97" i="13" s="1"/>
  <c r="AI50" i="13"/>
  <c r="AI89" i="13" s="1"/>
  <c r="AQ98" i="13"/>
  <c r="Z114" i="13"/>
  <c r="BG2" i="14" l="1"/>
  <c r="BF40" i="14"/>
  <c r="AR94" i="13"/>
  <c r="AQ17" i="14"/>
  <c r="AP55" i="14"/>
  <c r="AO47" i="14"/>
  <c r="AP9" i="14"/>
  <c r="AT83" i="13"/>
  <c r="DN65" i="14"/>
  <c r="EH65" i="14" s="1"/>
  <c r="DR65" i="14"/>
  <c r="DT65" i="14"/>
  <c r="CP36" i="14"/>
  <c r="CO74" i="14"/>
  <c r="ED65" i="14"/>
  <c r="ET65" i="14"/>
  <c r="ES65" i="14"/>
  <c r="EV65" i="14"/>
  <c r="EW65" i="14"/>
  <c r="EX65" i="14"/>
  <c r="EU65" i="14"/>
  <c r="CE15" i="14"/>
  <c r="CD53" i="14"/>
  <c r="AV22" i="14"/>
  <c r="AU60" i="14"/>
  <c r="AQ3" i="14"/>
  <c r="AP41" i="14"/>
  <c r="BH19" i="14"/>
  <c r="BG57" i="14"/>
  <c r="DJ29" i="14"/>
  <c r="DI67" i="14"/>
  <c r="BF34" i="14"/>
  <c r="BE72" i="14"/>
  <c r="CL6" i="14"/>
  <c r="CK44" i="14"/>
  <c r="AQ26" i="14"/>
  <c r="AP64" i="14"/>
  <c r="DG9" i="14"/>
  <c r="DF47" i="14"/>
  <c r="BH20" i="14"/>
  <c r="BG58" i="14"/>
  <c r="BF28" i="14"/>
  <c r="BE66" i="14"/>
  <c r="AQ8" i="14"/>
  <c r="AP46" i="14"/>
  <c r="BJ23" i="14"/>
  <c r="BI61" i="14"/>
  <c r="CM26" i="14"/>
  <c r="CL64" i="14"/>
  <c r="BS7" i="14"/>
  <c r="BR45" i="14"/>
  <c r="CL30" i="14"/>
  <c r="CK68" i="14"/>
  <c r="AT86" i="13"/>
  <c r="AP72" i="13"/>
  <c r="AP111" i="13" s="1"/>
  <c r="AS63" i="13"/>
  <c r="AS102" i="13" s="1"/>
  <c r="AS74" i="13"/>
  <c r="AS113" i="13" s="1"/>
  <c r="AP62" i="13"/>
  <c r="AP101" i="13" s="1"/>
  <c r="AS76" i="13"/>
  <c r="AS115" i="13" s="1"/>
  <c r="AS68" i="13"/>
  <c r="AS107" i="13" s="1"/>
  <c r="AO65" i="13"/>
  <c r="AO104" i="13" s="1"/>
  <c r="BA114" i="13"/>
  <c r="AT53" i="13"/>
  <c r="AT92" i="13" s="1"/>
  <c r="X73" i="13"/>
  <c r="AV73" i="13"/>
  <c r="AV112" i="13" s="1"/>
  <c r="AT51" i="13"/>
  <c r="AT90" i="13" s="1"/>
  <c r="AJ50" i="13"/>
  <c r="AV47" i="13"/>
  <c r="AS69" i="13"/>
  <c r="AS108" i="13" s="1"/>
  <c r="AU64" i="13"/>
  <c r="AU103" i="13" s="1"/>
  <c r="AS60" i="13"/>
  <c r="Z67" i="13"/>
  <c r="AU44" i="13"/>
  <c r="AU83" i="13" s="1"/>
  <c r="V106" i="13"/>
  <c r="W106" i="13"/>
  <c r="AA114" i="13"/>
  <c r="BB114" i="13" s="1"/>
  <c r="AB114" i="13"/>
  <c r="BC114" i="13"/>
  <c r="AR70" i="13"/>
  <c r="AR109" i="13" s="1"/>
  <c r="AS52" i="13"/>
  <c r="AS91" i="13" s="1"/>
  <c r="AH54" i="13"/>
  <c r="AS70" i="13"/>
  <c r="AS109" i="13" s="1"/>
  <c r="U46" i="13"/>
  <c r="U85" i="13" s="1"/>
  <c r="AV95" i="13"/>
  <c r="AR42" i="13"/>
  <c r="R85" i="13"/>
  <c r="S85" i="13"/>
  <c r="AB93" i="13"/>
  <c r="AC93" i="13"/>
  <c r="AI95" i="13"/>
  <c r="AJ95" i="13"/>
  <c r="T112" i="13"/>
  <c r="U112" i="13"/>
  <c r="AR98" i="13"/>
  <c r="AR58" i="13"/>
  <c r="AR97" i="13" s="1"/>
  <c r="T64" i="13"/>
  <c r="AS59" i="13"/>
  <c r="AS98" i="13" s="1"/>
  <c r="EE65" i="14" l="1"/>
  <c r="AQ55" i="14"/>
  <c r="AR17" i="14"/>
  <c r="AZ114" i="13"/>
  <c r="AP47" i="14"/>
  <c r="AQ9" i="14"/>
  <c r="BE114" i="13"/>
  <c r="EI65" i="14"/>
  <c r="EM65" i="14" s="1"/>
  <c r="CQ36" i="14"/>
  <c r="CP74" i="14"/>
  <c r="BB95" i="13"/>
  <c r="BD95" i="13" s="1"/>
  <c r="BH2" i="14"/>
  <c r="BG40" i="14"/>
  <c r="EL65" i="14"/>
  <c r="EY65" i="14"/>
  <c r="EZ65" i="14"/>
  <c r="FA65" i="14"/>
  <c r="BK23" i="14"/>
  <c r="BJ61" i="14"/>
  <c r="DK29" i="14"/>
  <c r="DJ67" i="14"/>
  <c r="BG28" i="14"/>
  <c r="BF66" i="14"/>
  <c r="DH9" i="14"/>
  <c r="DG47" i="14"/>
  <c r="AR8" i="14"/>
  <c r="AQ46" i="14"/>
  <c r="BI19" i="14"/>
  <c r="BH57" i="14"/>
  <c r="AR3" i="14"/>
  <c r="AQ41" i="14"/>
  <c r="BI20" i="14"/>
  <c r="BH58" i="14"/>
  <c r="AR26" i="14"/>
  <c r="AQ64" i="14"/>
  <c r="BG34" i="14"/>
  <c r="BF72" i="14"/>
  <c r="BT7" i="14"/>
  <c r="BS45" i="14"/>
  <c r="AW22" i="14"/>
  <c r="AV60" i="14"/>
  <c r="CM6" i="14"/>
  <c r="CL44" i="14"/>
  <c r="CM30" i="14"/>
  <c r="CL68" i="14"/>
  <c r="CN26" i="14"/>
  <c r="CM64" i="14"/>
  <c r="CF15" i="14"/>
  <c r="CE53" i="14"/>
  <c r="AZ95" i="13"/>
  <c r="AT68" i="13"/>
  <c r="AT107" i="13" s="1"/>
  <c r="AQ72" i="13"/>
  <c r="AQ111" i="13" s="1"/>
  <c r="AT63" i="13"/>
  <c r="AT102" i="13" s="1"/>
  <c r="AT76" i="13"/>
  <c r="AT115" i="13" s="1"/>
  <c r="AQ62" i="13"/>
  <c r="AQ101" i="13" s="1"/>
  <c r="AS55" i="13"/>
  <c r="AS94" i="13" s="1"/>
  <c r="AT74" i="13"/>
  <c r="AT113" i="13" s="1"/>
  <c r="AU47" i="13"/>
  <c r="AU86" i="13" s="1"/>
  <c r="AP65" i="13"/>
  <c r="AP104" i="13" s="1"/>
  <c r="AT52" i="13"/>
  <c r="AT91" i="13" s="1"/>
  <c r="AJ53" i="13"/>
  <c r="AV53" i="13"/>
  <c r="AI44" i="13"/>
  <c r="AV44" i="13"/>
  <c r="V46" i="13"/>
  <c r="AV46" i="13"/>
  <c r="AV85" i="13" s="1"/>
  <c r="AL50" i="13"/>
  <c r="W64" i="13"/>
  <c r="AV64" i="13"/>
  <c r="AV103" i="13" s="1"/>
  <c r="BA95" i="13"/>
  <c r="BC95" i="13"/>
  <c r="T103" i="13"/>
  <c r="U103" i="13"/>
  <c r="AS42" i="13"/>
  <c r="AS81" i="13" s="1"/>
  <c r="Z106" i="13"/>
  <c r="AA106" i="13"/>
  <c r="AT60" i="13"/>
  <c r="AT99" i="13" s="1"/>
  <c r="AJ89" i="13"/>
  <c r="AK89" i="13"/>
  <c r="AV74" i="13"/>
  <c r="BD114" i="13"/>
  <c r="AV60" i="13"/>
  <c r="AF67" i="13"/>
  <c r="AV67" i="13"/>
  <c r="AV106" i="13" s="1"/>
  <c r="Q70" i="13"/>
  <c r="AV68" i="13"/>
  <c r="AT55" i="13"/>
  <c r="AT94" i="13" s="1"/>
  <c r="AN54" i="13"/>
  <c r="AH93" i="13"/>
  <c r="AI93" i="13"/>
  <c r="AS99" i="13"/>
  <c r="AU51" i="13"/>
  <c r="AU90" i="13" s="1"/>
  <c r="Z51" i="13"/>
  <c r="AS58" i="13"/>
  <c r="AS97" i="13" s="1"/>
  <c r="AT59" i="13"/>
  <c r="AT98" i="13" s="1"/>
  <c r="AT69" i="13"/>
  <c r="AT108" i="13" s="1"/>
  <c r="X112" i="13"/>
  <c r="BB112" i="13" s="1"/>
  <c r="Y112" i="13"/>
  <c r="AV59" i="13"/>
  <c r="AR81" i="13"/>
  <c r="AV63" i="13"/>
  <c r="AU53" i="13"/>
  <c r="AU92" i="13" s="1"/>
  <c r="AV69" i="13"/>
  <c r="AQ47" i="14" l="1"/>
  <c r="AR9" i="14"/>
  <c r="AS17" i="14"/>
  <c r="AR55" i="14"/>
  <c r="BI2" i="14"/>
  <c r="BH40" i="14"/>
  <c r="CR36" i="14"/>
  <c r="CQ74" i="14"/>
  <c r="AS8" i="14"/>
  <c r="AR46" i="14"/>
  <c r="BJ19" i="14"/>
  <c r="BI57" i="14"/>
  <c r="BU7" i="14"/>
  <c r="BT45" i="14"/>
  <c r="DI9" i="14"/>
  <c r="DH47" i="14"/>
  <c r="AX22" i="14"/>
  <c r="AW60" i="14"/>
  <c r="BH28" i="14"/>
  <c r="BG66" i="14"/>
  <c r="CN30" i="14"/>
  <c r="CM68" i="14"/>
  <c r="BH34" i="14"/>
  <c r="BG72" i="14"/>
  <c r="CN6" i="14"/>
  <c r="CM44" i="14"/>
  <c r="DL29" i="14"/>
  <c r="DK67" i="14"/>
  <c r="AS3" i="14"/>
  <c r="AR41" i="14"/>
  <c r="CG15" i="14"/>
  <c r="CF53" i="14"/>
  <c r="AS26" i="14"/>
  <c r="AR64" i="14"/>
  <c r="CO26" i="14"/>
  <c r="CN64" i="14"/>
  <c r="BJ20" i="14"/>
  <c r="BI58" i="14"/>
  <c r="BL23" i="14"/>
  <c r="BK61" i="14"/>
  <c r="AZ112" i="13"/>
  <c r="BD112" i="13" s="1"/>
  <c r="AV86" i="13"/>
  <c r="AZ86" i="13" s="1"/>
  <c r="AU68" i="13"/>
  <c r="AV107" i="13" s="1"/>
  <c r="AU69" i="13"/>
  <c r="AU63" i="13"/>
  <c r="AV102" i="13" s="1"/>
  <c r="BA102" i="13" s="1"/>
  <c r="AU76" i="13"/>
  <c r="AU115" i="13" s="1"/>
  <c r="AR62" i="13"/>
  <c r="AR101" i="13" s="1"/>
  <c r="AS72" i="13"/>
  <c r="AU74" i="13"/>
  <c r="AV113" i="13" s="1"/>
  <c r="AU60" i="13"/>
  <c r="AV99" i="13" s="1"/>
  <c r="AQ65" i="13"/>
  <c r="AQ104" i="13" s="1"/>
  <c r="AT58" i="13"/>
  <c r="AT97" i="13" s="1"/>
  <c r="AT42" i="13"/>
  <c r="AT81" i="13" s="1"/>
  <c r="AV58" i="13"/>
  <c r="AS54" i="13"/>
  <c r="AN93" i="13"/>
  <c r="AO93" i="13"/>
  <c r="BC112" i="13"/>
  <c r="BA112" i="13"/>
  <c r="BE95" i="13"/>
  <c r="AV108" i="13"/>
  <c r="AV42" i="13"/>
  <c r="W103" i="13"/>
  <c r="X103" i="13"/>
  <c r="AP50" i="13"/>
  <c r="AU52" i="13"/>
  <c r="AL89" i="13"/>
  <c r="AM89" i="13"/>
  <c r="AL52" i="13"/>
  <c r="AV52" i="13"/>
  <c r="Z90" i="13"/>
  <c r="AA90" i="13"/>
  <c r="Q109" i="13"/>
  <c r="R109" i="13"/>
  <c r="V85" i="13"/>
  <c r="BA85" i="13" s="1"/>
  <c r="W85" i="13"/>
  <c r="AV83" i="13"/>
  <c r="AF106" i="13"/>
  <c r="BA106" i="13" s="1"/>
  <c r="AG106" i="13"/>
  <c r="AZ106" i="13" s="1"/>
  <c r="AI83" i="13"/>
  <c r="BA83" i="13" s="1"/>
  <c r="AJ83" i="13"/>
  <c r="AV92" i="13"/>
  <c r="AJ92" i="13"/>
  <c r="AK92" i="13"/>
  <c r="X76" i="13"/>
  <c r="AV76" i="13"/>
  <c r="AJ51" i="13"/>
  <c r="AV51" i="13"/>
  <c r="AU59" i="13"/>
  <c r="CS36" i="14" l="1"/>
  <c r="CR74" i="14"/>
  <c r="BJ2" i="14"/>
  <c r="BI40" i="14"/>
  <c r="AS55" i="14"/>
  <c r="AT17" i="14"/>
  <c r="BB85" i="13"/>
  <c r="AU107" i="13"/>
  <c r="AZ107" i="13" s="1"/>
  <c r="AR47" i="14"/>
  <c r="AS9" i="14"/>
  <c r="AZ103" i="13"/>
  <c r="BD103" i="13" s="1"/>
  <c r="AT26" i="14"/>
  <c r="AS64" i="14"/>
  <c r="CH15" i="14"/>
  <c r="CG53" i="14"/>
  <c r="DM29" i="14"/>
  <c r="DL67" i="14"/>
  <c r="BI28" i="14"/>
  <c r="BH66" i="14"/>
  <c r="AY22" i="14"/>
  <c r="AX60" i="14"/>
  <c r="BV7" i="14"/>
  <c r="BU45" i="14"/>
  <c r="BM23" i="14"/>
  <c r="BL61" i="14"/>
  <c r="BK19" i="14"/>
  <c r="BJ57" i="14"/>
  <c r="DJ9" i="14"/>
  <c r="DI47" i="14"/>
  <c r="CO6" i="14"/>
  <c r="CN44" i="14"/>
  <c r="BK20" i="14"/>
  <c r="BJ58" i="14"/>
  <c r="AT8" i="14"/>
  <c r="AS46" i="14"/>
  <c r="AT3" i="14"/>
  <c r="AS41" i="14"/>
  <c r="BI34" i="14"/>
  <c r="BH72" i="14"/>
  <c r="CP26" i="14"/>
  <c r="CO64" i="14"/>
  <c r="CO30" i="14"/>
  <c r="CN68" i="14"/>
  <c r="BB103" i="13"/>
  <c r="AZ83" i="13"/>
  <c r="BB92" i="13"/>
  <c r="BB106" i="13"/>
  <c r="BA113" i="13"/>
  <c r="AZ92" i="13"/>
  <c r="BB107" i="13"/>
  <c r="BD107" i="13" s="1"/>
  <c r="BB83" i="13"/>
  <c r="BD83" i="13" s="1"/>
  <c r="AZ85" i="13"/>
  <c r="BD85" i="13" s="1"/>
  <c r="BB86" i="13"/>
  <c r="BD86" i="13" s="1"/>
  <c r="AU113" i="13"/>
  <c r="BC113" i="13" s="1"/>
  <c r="BE113" i="13" s="1"/>
  <c r="AU102" i="13"/>
  <c r="BB102" i="13" s="1"/>
  <c r="BB99" i="13"/>
  <c r="BA107" i="13"/>
  <c r="BC102" i="13"/>
  <c r="BE102" i="13" s="1"/>
  <c r="BC85" i="13"/>
  <c r="BE85" i="13" s="1"/>
  <c r="AT72" i="13"/>
  <c r="AT111" i="13" s="1"/>
  <c r="AU55" i="13"/>
  <c r="AU94" i="13" s="1"/>
  <c r="BC107" i="13"/>
  <c r="BC83" i="13"/>
  <c r="BE83" i="13" s="1"/>
  <c r="AS62" i="13"/>
  <c r="AS101" i="13" s="1"/>
  <c r="AV115" i="13"/>
  <c r="AU108" i="13"/>
  <c r="BA108" i="13" s="1"/>
  <c r="BA86" i="13"/>
  <c r="BC86" i="13"/>
  <c r="BE86" i="13" s="1"/>
  <c r="AU99" i="13"/>
  <c r="AZ99" i="13" s="1"/>
  <c r="BC92" i="13"/>
  <c r="AR65" i="13"/>
  <c r="AR104" i="13" s="1"/>
  <c r="AT70" i="13"/>
  <c r="AT109" i="13" s="1"/>
  <c r="BC106" i="13"/>
  <c r="BE106" i="13" s="1"/>
  <c r="BE112" i="13"/>
  <c r="BA103" i="13"/>
  <c r="AU54" i="13"/>
  <c r="AV54" i="13"/>
  <c r="BC108" i="13"/>
  <c r="AS93" i="13"/>
  <c r="AT93" i="13"/>
  <c r="AU58" i="13"/>
  <c r="AU97" i="13" s="1"/>
  <c r="X115" i="13"/>
  <c r="Y115" i="13"/>
  <c r="BA115" i="13"/>
  <c r="AL91" i="13"/>
  <c r="BC91" i="13" s="1"/>
  <c r="AM91" i="13"/>
  <c r="AV98" i="13"/>
  <c r="AV90" i="13"/>
  <c r="AJ90" i="13"/>
  <c r="AK90" i="13"/>
  <c r="BD106" i="13"/>
  <c r="AP89" i="13"/>
  <c r="AQ89" i="13"/>
  <c r="AU42" i="13"/>
  <c r="AV70" i="13"/>
  <c r="BC99" i="13"/>
  <c r="BA99" i="13"/>
  <c r="AV91" i="13"/>
  <c r="AU91" i="13"/>
  <c r="BC103" i="13"/>
  <c r="AU98" i="13"/>
  <c r="BC98" i="13" s="1"/>
  <c r="BA92" i="13"/>
  <c r="AS50" i="13"/>
  <c r="AV50" i="13"/>
  <c r="AO55" i="13"/>
  <c r="AV55" i="13"/>
  <c r="BD92" i="13" l="1"/>
  <c r="AU17" i="14"/>
  <c r="AT55" i="14"/>
  <c r="AT9" i="14"/>
  <c r="AS47" i="14"/>
  <c r="BK2" i="14"/>
  <c r="BJ40" i="14"/>
  <c r="DQ45" i="14"/>
  <c r="DS45" i="14"/>
  <c r="BB91" i="13"/>
  <c r="BD91" i="13" s="1"/>
  <c r="CT36" i="14"/>
  <c r="CS74" i="14"/>
  <c r="AU3" i="14"/>
  <c r="AT41" i="14"/>
  <c r="AU8" i="14"/>
  <c r="AT46" i="14"/>
  <c r="AZ22" i="14"/>
  <c r="AY60" i="14"/>
  <c r="DN29" i="14"/>
  <c r="DM67" i="14"/>
  <c r="BW7" i="14"/>
  <c r="BV45" i="14"/>
  <c r="CP6" i="14"/>
  <c r="CO44" i="14"/>
  <c r="BL20" i="14"/>
  <c r="BK58" i="14"/>
  <c r="BJ28" i="14"/>
  <c r="BI66" i="14"/>
  <c r="DK9" i="14"/>
  <c r="DJ47" i="14"/>
  <c r="CP30" i="14"/>
  <c r="CO68" i="14"/>
  <c r="CI15" i="14"/>
  <c r="CH53" i="14"/>
  <c r="BL19" i="14"/>
  <c r="BK57" i="14"/>
  <c r="BJ34" i="14"/>
  <c r="BI72" i="14"/>
  <c r="CQ26" i="14"/>
  <c r="CP64" i="14"/>
  <c r="BN23" i="14"/>
  <c r="BM61" i="14"/>
  <c r="AU26" i="14"/>
  <c r="AT64" i="14"/>
  <c r="BB90" i="13"/>
  <c r="AZ102" i="13"/>
  <c r="BD102" i="13" s="1"/>
  <c r="AZ91" i="13"/>
  <c r="AZ115" i="13"/>
  <c r="AZ90" i="13"/>
  <c r="BD90" i="13" s="1"/>
  <c r="BE107" i="13"/>
  <c r="BB108" i="13"/>
  <c r="AZ108" i="13"/>
  <c r="BB98" i="13"/>
  <c r="AZ113" i="13"/>
  <c r="BB113" i="13"/>
  <c r="BD113" i="13" s="1"/>
  <c r="BB115" i="13"/>
  <c r="BD115" i="13" s="1"/>
  <c r="AZ98" i="13"/>
  <c r="BD99" i="13"/>
  <c r="BE108" i="13"/>
  <c r="BC115" i="13"/>
  <c r="BE115" i="13" s="1"/>
  <c r="AU72" i="13"/>
  <c r="AU111" i="13" s="1"/>
  <c r="AT62" i="13"/>
  <c r="AT101" i="13" s="1"/>
  <c r="BE92" i="13"/>
  <c r="AS65" i="13"/>
  <c r="AS104" i="13" s="1"/>
  <c r="BE103" i="13"/>
  <c r="BC90" i="13"/>
  <c r="BA91" i="13"/>
  <c r="BE91" i="13" s="1"/>
  <c r="BA90" i="13"/>
  <c r="BE90" i="13" s="1"/>
  <c r="AR72" i="13"/>
  <c r="AV72" i="13"/>
  <c r="AS89" i="13"/>
  <c r="AT89" i="13"/>
  <c r="BA98" i="13"/>
  <c r="BE98" i="13" s="1"/>
  <c r="AV93" i="13"/>
  <c r="AU93" i="13"/>
  <c r="AV89" i="13"/>
  <c r="BE99" i="13"/>
  <c r="AU70" i="13"/>
  <c r="AV109" i="13" s="1"/>
  <c r="AV62" i="13"/>
  <c r="BC97" i="13"/>
  <c r="AU81" i="13"/>
  <c r="AZ81" i="13"/>
  <c r="AV81" i="13"/>
  <c r="AV94" i="13"/>
  <c r="AO94" i="13"/>
  <c r="BC94" i="13" s="1"/>
  <c r="AP94" i="13"/>
  <c r="BA94" i="13" s="1"/>
  <c r="AV97" i="13"/>
  <c r="BA97" i="13" s="1"/>
  <c r="DN67" i="14" l="1"/>
  <c r="DR67" i="14"/>
  <c r="DT67" i="14"/>
  <c r="BB81" i="13"/>
  <c r="BD81" i="13" s="1"/>
  <c r="AZ89" i="13"/>
  <c r="BL2" i="14"/>
  <c r="BK40" i="14"/>
  <c r="AU9" i="14"/>
  <c r="AT47" i="14"/>
  <c r="AU55" i="14"/>
  <c r="AV17" i="14"/>
  <c r="CU36" i="14"/>
  <c r="CT74" i="14"/>
  <c r="EH67" i="14"/>
  <c r="EI67" i="14"/>
  <c r="EF45" i="14"/>
  <c r="EG45" i="14"/>
  <c r="EB45" i="14"/>
  <c r="EC45" i="14"/>
  <c r="ED67" i="14"/>
  <c r="EE67" i="14"/>
  <c r="EW67" i="14"/>
  <c r="EX67" i="14"/>
  <c r="ES67" i="14"/>
  <c r="ET67" i="14"/>
  <c r="EV67" i="14"/>
  <c r="EU67" i="14"/>
  <c r="CQ6" i="14"/>
  <c r="CP44" i="14"/>
  <c r="CQ30" i="14"/>
  <c r="CP68" i="14"/>
  <c r="BM19" i="14"/>
  <c r="BL57" i="14"/>
  <c r="CJ15" i="14"/>
  <c r="CI53" i="14"/>
  <c r="BA22" i="14"/>
  <c r="AZ60" i="14"/>
  <c r="BX7" i="14"/>
  <c r="BW45" i="14"/>
  <c r="BM20" i="14"/>
  <c r="BL58" i="14"/>
  <c r="BO23" i="14"/>
  <c r="BN61" i="14"/>
  <c r="AV8" i="14"/>
  <c r="AU46" i="14"/>
  <c r="AV26" i="14"/>
  <c r="AU64" i="14"/>
  <c r="DL9" i="14"/>
  <c r="DK47" i="14"/>
  <c r="BK34" i="14"/>
  <c r="BJ72" i="14"/>
  <c r="CR26" i="14"/>
  <c r="CQ64" i="14"/>
  <c r="BK28" i="14"/>
  <c r="BJ66" i="14"/>
  <c r="AV3" i="14"/>
  <c r="AU41" i="14"/>
  <c r="AZ93" i="13"/>
  <c r="AZ97" i="13"/>
  <c r="BD97" i="13" s="1"/>
  <c r="BB94" i="13"/>
  <c r="BD94" i="13" s="1"/>
  <c r="BB97" i="13"/>
  <c r="AZ94" i="13"/>
  <c r="BB89" i="13"/>
  <c r="BD89" i="13" s="1"/>
  <c r="BB93" i="13"/>
  <c r="BD93" i="13" s="1"/>
  <c r="BD98" i="13"/>
  <c r="BD108" i="13"/>
  <c r="AV111" i="13"/>
  <c r="BE94" i="13"/>
  <c r="AU62" i="13"/>
  <c r="AV101" i="13" s="1"/>
  <c r="AT65" i="13"/>
  <c r="AT104" i="13" s="1"/>
  <c r="BC89" i="13"/>
  <c r="BC93" i="13"/>
  <c r="BA93" i="13"/>
  <c r="AV65" i="13"/>
  <c r="BE97" i="13"/>
  <c r="AU109" i="13"/>
  <c r="BC109" i="13" s="1"/>
  <c r="BA109" i="13"/>
  <c r="BA89" i="13"/>
  <c r="AR111" i="13"/>
  <c r="AS111" i="13"/>
  <c r="BC81" i="13"/>
  <c r="BB111" i="13"/>
  <c r="AZ111" i="13"/>
  <c r="BA111" i="13"/>
  <c r="BC111" i="13"/>
  <c r="BA81" i="13"/>
  <c r="AU47" i="14" l="1"/>
  <c r="AV9" i="14"/>
  <c r="BM2" i="14"/>
  <c r="BL40" i="14"/>
  <c r="BB109" i="13"/>
  <c r="EY67" i="14"/>
  <c r="AZ109" i="13"/>
  <c r="CV36" i="14"/>
  <c r="CU74" i="14"/>
  <c r="AV55" i="14"/>
  <c r="AW17" i="14"/>
  <c r="EK45" i="14"/>
  <c r="EJ45" i="14"/>
  <c r="EM67" i="14"/>
  <c r="EL67" i="14"/>
  <c r="EZ67" i="14"/>
  <c r="FA67" i="14"/>
  <c r="CS26" i="14"/>
  <c r="CR64" i="14"/>
  <c r="BL34" i="14"/>
  <c r="BK72" i="14"/>
  <c r="DM9" i="14"/>
  <c r="DL47" i="14"/>
  <c r="BN19" i="14"/>
  <c r="BM57" i="14"/>
  <c r="AW26" i="14"/>
  <c r="AV64" i="14"/>
  <c r="CR30" i="14"/>
  <c r="CQ68" i="14"/>
  <c r="BB22" i="14"/>
  <c r="BA60" i="14"/>
  <c r="AW8" i="14"/>
  <c r="AV46" i="14"/>
  <c r="CK15" i="14"/>
  <c r="CJ53" i="14"/>
  <c r="BY7" i="14"/>
  <c r="BX45" i="14"/>
  <c r="AW3" i="14"/>
  <c r="AV41" i="14"/>
  <c r="BP23" i="14"/>
  <c r="BO61" i="14"/>
  <c r="BL28" i="14"/>
  <c r="BK66" i="14"/>
  <c r="BN20" i="14"/>
  <c r="BM58" i="14"/>
  <c r="CR6" i="14"/>
  <c r="CQ44" i="14"/>
  <c r="AU101" i="13"/>
  <c r="BC101" i="13" s="1"/>
  <c r="BB101" i="13"/>
  <c r="BD109" i="13"/>
  <c r="BE109" i="13"/>
  <c r="AZ101" i="13"/>
  <c r="BD101" i="13" s="1"/>
  <c r="BA101" i="13"/>
  <c r="BE89" i="13"/>
  <c r="BE111" i="13"/>
  <c r="AU65" i="13"/>
  <c r="AU104" i="13" s="1"/>
  <c r="BD111" i="13"/>
  <c r="BE81" i="13"/>
  <c r="BE93" i="13"/>
  <c r="CW36" i="14" l="1"/>
  <c r="CV74" i="14"/>
  <c r="BN2" i="14"/>
  <c r="BM40" i="14"/>
  <c r="AW9" i="14"/>
  <c r="AV47" i="14"/>
  <c r="BE101" i="13"/>
  <c r="AX17" i="14"/>
  <c r="AW55" i="14"/>
  <c r="BM28" i="14"/>
  <c r="BL66" i="14"/>
  <c r="BQ23" i="14"/>
  <c r="BP61" i="14"/>
  <c r="BO19" i="14"/>
  <c r="BN57" i="14"/>
  <c r="CS30" i="14"/>
  <c r="CR68" i="14"/>
  <c r="BZ7" i="14"/>
  <c r="BY45" i="14"/>
  <c r="DN9" i="14"/>
  <c r="DM47" i="14"/>
  <c r="CL15" i="14"/>
  <c r="CK53" i="14"/>
  <c r="AX26" i="14"/>
  <c r="AW64" i="14"/>
  <c r="CS6" i="14"/>
  <c r="CR44" i="14"/>
  <c r="BM34" i="14"/>
  <c r="BL72" i="14"/>
  <c r="AX3" i="14"/>
  <c r="AW41" i="14"/>
  <c r="AX8" i="14"/>
  <c r="AW46" i="14"/>
  <c r="BO20" i="14"/>
  <c r="BN58" i="14"/>
  <c r="BC22" i="14"/>
  <c r="BB60" i="14"/>
  <c r="CT26" i="14"/>
  <c r="CS64" i="14"/>
  <c r="AZ104" i="13"/>
  <c r="AZ76" i="13" s="1"/>
  <c r="AV104" i="13"/>
  <c r="BB104" i="13" s="1"/>
  <c r="BD104" i="13" s="1"/>
  <c r="AY17" i="14" l="1"/>
  <c r="AX55" i="14"/>
  <c r="DN47" i="14"/>
  <c r="DR47" i="14"/>
  <c r="DT47" i="14"/>
  <c r="DQ64" i="14"/>
  <c r="DS64" i="14"/>
  <c r="BO2" i="14"/>
  <c r="BN40" i="14"/>
  <c r="AX9" i="14"/>
  <c r="AW47" i="14"/>
  <c r="CX36" i="14"/>
  <c r="CW74" i="14"/>
  <c r="EH47" i="14"/>
  <c r="EI47" i="14"/>
  <c r="ED47" i="14"/>
  <c r="EE47" i="14"/>
  <c r="BP20" i="14"/>
  <c r="BO58" i="14"/>
  <c r="AY8" i="14"/>
  <c r="AX46" i="14"/>
  <c r="CA7" i="14"/>
  <c r="BZ45" i="14"/>
  <c r="BN34" i="14"/>
  <c r="BM72" i="14"/>
  <c r="CT30" i="14"/>
  <c r="CS68" i="14"/>
  <c r="AY3" i="14"/>
  <c r="AX41" i="14"/>
  <c r="BP19" i="14"/>
  <c r="BO57" i="14"/>
  <c r="CT6" i="14"/>
  <c r="CS44" i="14"/>
  <c r="BR23" i="14"/>
  <c r="BQ61" i="14"/>
  <c r="CU26" i="14"/>
  <c r="CT64" i="14"/>
  <c r="AX64" i="14"/>
  <c r="AY64" i="14"/>
  <c r="BD22" i="14"/>
  <c r="BC60" i="14"/>
  <c r="CM15" i="14"/>
  <c r="CL53" i="14"/>
  <c r="BN28" i="14"/>
  <c r="BM66" i="14"/>
  <c r="BC104" i="13"/>
  <c r="BA104" i="13"/>
  <c r="AX47" i="14" l="1"/>
  <c r="AY9" i="14"/>
  <c r="DS46" i="14"/>
  <c r="DQ46" i="14"/>
  <c r="BP2" i="14"/>
  <c r="BO40" i="14"/>
  <c r="CY36" i="14"/>
  <c r="CX74" i="14"/>
  <c r="AZ17" i="14"/>
  <c r="AY55" i="14"/>
  <c r="EM47" i="14"/>
  <c r="EL47" i="14"/>
  <c r="EF64" i="14"/>
  <c r="EG64" i="14"/>
  <c r="EB64" i="14"/>
  <c r="EC64" i="14"/>
  <c r="CN15" i="14"/>
  <c r="CM53" i="14"/>
  <c r="CU30" i="14"/>
  <c r="CT68" i="14"/>
  <c r="BQ19" i="14"/>
  <c r="BP57" i="14"/>
  <c r="BO34" i="14"/>
  <c r="BN72" i="14"/>
  <c r="BE22" i="14"/>
  <c r="BD60" i="14"/>
  <c r="CB7" i="14"/>
  <c r="CA45" i="14"/>
  <c r="CV26" i="14"/>
  <c r="CU64" i="14"/>
  <c r="BS23" i="14"/>
  <c r="BR61" i="14"/>
  <c r="AZ3" i="14"/>
  <c r="AY41" i="14"/>
  <c r="AY46" i="14"/>
  <c r="AZ46" i="14"/>
  <c r="BO28" i="14"/>
  <c r="BN66" i="14"/>
  <c r="CU6" i="14"/>
  <c r="CT44" i="14"/>
  <c r="BQ20" i="14"/>
  <c r="BP58" i="14"/>
  <c r="BA76" i="13"/>
  <c r="AZ75" i="13"/>
  <c r="BE104" i="13"/>
  <c r="BA17" i="14" l="1"/>
  <c r="AZ55" i="14"/>
  <c r="CZ36" i="14"/>
  <c r="CY74" i="14"/>
  <c r="BQ2" i="14"/>
  <c r="BP40" i="14"/>
  <c r="AY47" i="14"/>
  <c r="AZ9" i="14"/>
  <c r="EK64" i="14"/>
  <c r="EJ64" i="14"/>
  <c r="EF46" i="14"/>
  <c r="EG46" i="14"/>
  <c r="EK46" i="14" s="1"/>
  <c r="EB46" i="14"/>
  <c r="EC46" i="14"/>
  <c r="EX46" i="14"/>
  <c r="EV46" i="14"/>
  <c r="ES46" i="14"/>
  <c r="EW46" i="14"/>
  <c r="EU46" i="14"/>
  <c r="ET46" i="14"/>
  <c r="CV6" i="14"/>
  <c r="CU44" i="14"/>
  <c r="BR20" i="14"/>
  <c r="BQ58" i="14"/>
  <c r="BF22" i="14"/>
  <c r="BE60" i="14"/>
  <c r="CW26" i="14"/>
  <c r="CV64" i="14"/>
  <c r="BA3" i="14"/>
  <c r="AZ41" i="14"/>
  <c r="CC7" i="14"/>
  <c r="CB45" i="14"/>
  <c r="BR19" i="14"/>
  <c r="BQ57" i="14"/>
  <c r="BP34" i="14"/>
  <c r="BO72" i="14"/>
  <c r="CV30" i="14"/>
  <c r="CU68" i="14"/>
  <c r="BT23" i="14"/>
  <c r="BS61" i="14"/>
  <c r="BP28" i="14"/>
  <c r="BO66" i="14"/>
  <c r="CO15" i="14"/>
  <c r="CN53" i="14"/>
  <c r="BR2" i="14" l="1"/>
  <c r="BQ40" i="14"/>
  <c r="AZ47" i="14"/>
  <c r="BA9" i="14"/>
  <c r="CZ74" i="14"/>
  <c r="DA36" i="14"/>
  <c r="BB17" i="14"/>
  <c r="BA55" i="14"/>
  <c r="EJ46" i="14"/>
  <c r="EZ46" i="14"/>
  <c r="EY46" i="14"/>
  <c r="FA46" i="14"/>
  <c r="CP15" i="14"/>
  <c r="CO53" i="14"/>
  <c r="BQ34" i="14"/>
  <c r="BP72" i="14"/>
  <c r="CX26" i="14"/>
  <c r="CW64" i="14"/>
  <c r="BS19" i="14"/>
  <c r="BR57" i="14"/>
  <c r="BG22" i="14"/>
  <c r="BF60" i="14"/>
  <c r="BQ28" i="14"/>
  <c r="BP66" i="14"/>
  <c r="CD7" i="14"/>
  <c r="CC45" i="14"/>
  <c r="BU23" i="14"/>
  <c r="BT61" i="14"/>
  <c r="BS20" i="14"/>
  <c r="BR58" i="14"/>
  <c r="BB3" i="14"/>
  <c r="BA41" i="14"/>
  <c r="CW30" i="14"/>
  <c r="CV68" i="14"/>
  <c r="CW6" i="14"/>
  <c r="CV44" i="14"/>
  <c r="BB55" i="14" l="1"/>
  <c r="BC17" i="14"/>
  <c r="BA47" i="14"/>
  <c r="BB9" i="14"/>
  <c r="DA74" i="14"/>
  <c r="DB36" i="14"/>
  <c r="BS2" i="14"/>
  <c r="BR40" i="14"/>
  <c r="CX6" i="14"/>
  <c r="CW44" i="14"/>
  <c r="BT19" i="14"/>
  <c r="BS57" i="14"/>
  <c r="BV23" i="14"/>
  <c r="BU61" i="14"/>
  <c r="BC3" i="14"/>
  <c r="BB41" i="14"/>
  <c r="CY26" i="14"/>
  <c r="CX64" i="14"/>
  <c r="BR34" i="14"/>
  <c r="BQ72" i="14"/>
  <c r="BH22" i="14"/>
  <c r="BG60" i="14"/>
  <c r="BT20" i="14"/>
  <c r="BS58" i="14"/>
  <c r="CE7" i="14"/>
  <c r="CD45" i="14"/>
  <c r="CX30" i="14"/>
  <c r="CW68" i="14"/>
  <c r="BR28" i="14"/>
  <c r="BQ66" i="14"/>
  <c r="CQ15" i="14"/>
  <c r="CP53" i="14"/>
  <c r="BT2" i="14" l="1"/>
  <c r="BS40" i="14"/>
  <c r="DB74" i="14"/>
  <c r="DC36" i="14"/>
  <c r="DQ61" i="14"/>
  <c r="DS61" i="14"/>
  <c r="BC9" i="14"/>
  <c r="BB47" i="14"/>
  <c r="BC55" i="14"/>
  <c r="BD17" i="14"/>
  <c r="CY30" i="14"/>
  <c r="CX68" i="14"/>
  <c r="CR15" i="14"/>
  <c r="CQ53" i="14"/>
  <c r="CZ26" i="14"/>
  <c r="CY64" i="14"/>
  <c r="BU19" i="14"/>
  <c r="BT57" i="14"/>
  <c r="BD3" i="14"/>
  <c r="BC41" i="14"/>
  <c r="BU20" i="14"/>
  <c r="BT58" i="14"/>
  <c r="BW23" i="14"/>
  <c r="BV61" i="14"/>
  <c r="CF7" i="14"/>
  <c r="CE45" i="14"/>
  <c r="BI22" i="14"/>
  <c r="BH60" i="14"/>
  <c r="BS28" i="14"/>
  <c r="BR66" i="14"/>
  <c r="BS34" i="14"/>
  <c r="BR72" i="14"/>
  <c r="CY6" i="14"/>
  <c r="CX44" i="14"/>
  <c r="BD55" i="14" l="1"/>
  <c r="BE17" i="14"/>
  <c r="DD36" i="14"/>
  <c r="DC74" i="14"/>
  <c r="BC47" i="14"/>
  <c r="BD9" i="14"/>
  <c r="DQ41" i="14"/>
  <c r="DS41" i="14"/>
  <c r="BU2" i="14"/>
  <c r="BT40" i="14"/>
  <c r="EF61" i="14"/>
  <c r="EG61" i="14"/>
  <c r="EC61" i="14"/>
  <c r="EB61" i="14"/>
  <c r="BT34" i="14"/>
  <c r="BS72" i="14"/>
  <c r="CZ6" i="14"/>
  <c r="CY44" i="14"/>
  <c r="BV20" i="14"/>
  <c r="BU58" i="14"/>
  <c r="BD41" i="14"/>
  <c r="BE41" i="14"/>
  <c r="CS15" i="14"/>
  <c r="CR53" i="14"/>
  <c r="BT28" i="14"/>
  <c r="BS66" i="14"/>
  <c r="CG7" i="14"/>
  <c r="CF45" i="14"/>
  <c r="BJ22" i="14"/>
  <c r="BI60" i="14"/>
  <c r="CZ30" i="14"/>
  <c r="CY68" i="14"/>
  <c r="DA26" i="14"/>
  <c r="CZ64" i="14"/>
  <c r="BV19" i="14"/>
  <c r="BU57" i="14"/>
  <c r="BX23" i="14"/>
  <c r="BW61" i="14"/>
  <c r="BV2" i="14" l="1"/>
  <c r="BU40" i="14"/>
  <c r="DE36" i="14"/>
  <c r="DD74" i="14"/>
  <c r="BF17" i="14"/>
  <c r="BE55" i="14"/>
  <c r="DQ58" i="14"/>
  <c r="DS58" i="14"/>
  <c r="DQ57" i="14"/>
  <c r="DS57" i="14"/>
  <c r="BD47" i="14"/>
  <c r="BE9" i="14"/>
  <c r="EK61" i="14"/>
  <c r="EJ61" i="14"/>
  <c r="EG41" i="14"/>
  <c r="EF41" i="14"/>
  <c r="EC41" i="14"/>
  <c r="EB41" i="14"/>
  <c r="EX41" i="14"/>
  <c r="EU41" i="14"/>
  <c r="ET41" i="14"/>
  <c r="ES41" i="14"/>
  <c r="EV41" i="14"/>
  <c r="EW41" i="14"/>
  <c r="EZ41" i="14" s="1"/>
  <c r="BU28" i="14"/>
  <c r="BT66" i="14"/>
  <c r="BY23" i="14"/>
  <c r="BX61" i="14"/>
  <c r="DB26" i="14"/>
  <c r="DA64" i="14"/>
  <c r="BW20" i="14"/>
  <c r="BV58" i="14"/>
  <c r="BW19" i="14"/>
  <c r="BV57" i="14"/>
  <c r="DA30" i="14"/>
  <c r="CZ68" i="14"/>
  <c r="CH7" i="14"/>
  <c r="CG45" i="14"/>
  <c r="DA6" i="14"/>
  <c r="CZ44" i="14"/>
  <c r="CT15" i="14"/>
  <c r="CS53" i="14"/>
  <c r="BK22" i="14"/>
  <c r="BJ60" i="14"/>
  <c r="BU34" i="14"/>
  <c r="BT72" i="14"/>
  <c r="BF9" i="14" l="1"/>
  <c r="BE47" i="14"/>
  <c r="DE74" i="14"/>
  <c r="DF36" i="14"/>
  <c r="DR53" i="14"/>
  <c r="DT53" i="14"/>
  <c r="BW2" i="14"/>
  <c r="BV40" i="14"/>
  <c r="DS40" i="14"/>
  <c r="DQ40" i="14"/>
  <c r="BG17" i="14"/>
  <c r="BF55" i="14"/>
  <c r="EJ41" i="14"/>
  <c r="EK41" i="14"/>
  <c r="EF57" i="14"/>
  <c r="EG57" i="14"/>
  <c r="EF58" i="14"/>
  <c r="EG58" i="14"/>
  <c r="EK58" i="14" s="1"/>
  <c r="EB57" i="14"/>
  <c r="EC57" i="14"/>
  <c r="EC58" i="14"/>
  <c r="EB58" i="14"/>
  <c r="EY41" i="14"/>
  <c r="FA41" i="14"/>
  <c r="BX19" i="14"/>
  <c r="BW57" i="14"/>
  <c r="BL22" i="14"/>
  <c r="BK60" i="14"/>
  <c r="CT53" i="14"/>
  <c r="CU53" i="14"/>
  <c r="BV34" i="14"/>
  <c r="BU72" i="14"/>
  <c r="BZ23" i="14"/>
  <c r="BY61" i="14"/>
  <c r="DB30" i="14"/>
  <c r="DA68" i="14"/>
  <c r="DB6" i="14"/>
  <c r="DA44" i="14"/>
  <c r="DC26" i="14"/>
  <c r="DB64" i="14"/>
  <c r="BX20" i="14"/>
  <c r="BW58" i="14"/>
  <c r="CI7" i="14"/>
  <c r="CH45" i="14"/>
  <c r="BV28" i="14"/>
  <c r="BU66" i="14"/>
  <c r="BX2" i="14" l="1"/>
  <c r="BW40" i="14"/>
  <c r="EB40" i="14"/>
  <c r="EC40" i="14"/>
  <c r="EF40" i="14"/>
  <c r="EJ40" i="14" s="1"/>
  <c r="EG40" i="14"/>
  <c r="EK40" i="14" s="1"/>
  <c r="DQ72" i="14"/>
  <c r="DS72" i="14"/>
  <c r="DG36" i="14"/>
  <c r="DF74" i="14"/>
  <c r="BG9" i="14"/>
  <c r="BF47" i="14"/>
  <c r="BH17" i="14"/>
  <c r="BG55" i="14"/>
  <c r="DS66" i="14"/>
  <c r="DQ66" i="14"/>
  <c r="EK57" i="14"/>
  <c r="EJ58" i="14"/>
  <c r="EJ57" i="14"/>
  <c r="EH53" i="14"/>
  <c r="EI53" i="14"/>
  <c r="EM53" i="14" s="1"/>
  <c r="ED53" i="14"/>
  <c r="EE53" i="14"/>
  <c r="ES53" i="14"/>
  <c r="EW53" i="14"/>
  <c r="EU53" i="14"/>
  <c r="EX53" i="14"/>
  <c r="EV53" i="14"/>
  <c r="ET53" i="14"/>
  <c r="BW28" i="14"/>
  <c r="BV66" i="14"/>
  <c r="BY20" i="14"/>
  <c r="BX58" i="14"/>
  <c r="DC6" i="14"/>
  <c r="DB44" i="14"/>
  <c r="BW34" i="14"/>
  <c r="BV72" i="14"/>
  <c r="DC30" i="14"/>
  <c r="DB68" i="14"/>
  <c r="CJ7" i="14"/>
  <c r="CI45" i="14"/>
  <c r="BM22" i="14"/>
  <c r="BL60" i="14"/>
  <c r="CA23" i="14"/>
  <c r="BZ61" i="14"/>
  <c r="DD26" i="14"/>
  <c r="DC64" i="14"/>
  <c r="BY19" i="14"/>
  <c r="BX57" i="14"/>
  <c r="BI17" i="14" l="1"/>
  <c r="BH55" i="14"/>
  <c r="BH9" i="14"/>
  <c r="BG47" i="14"/>
  <c r="DH36" i="14"/>
  <c r="DG74" i="14"/>
  <c r="BY2" i="14"/>
  <c r="BX40" i="14"/>
  <c r="FA53" i="14"/>
  <c r="EL53" i="14"/>
  <c r="EF72" i="14"/>
  <c r="EG72" i="14"/>
  <c r="EK72" i="14" s="1"/>
  <c r="EF66" i="14"/>
  <c r="EG66" i="14"/>
  <c r="EC66" i="14"/>
  <c r="EB66" i="14"/>
  <c r="EB72" i="14"/>
  <c r="EC72" i="14"/>
  <c r="EY53" i="14"/>
  <c r="EZ53" i="14"/>
  <c r="BZ19" i="14"/>
  <c r="BY57" i="14"/>
  <c r="DD6" i="14"/>
  <c r="DC44" i="14"/>
  <c r="DE26" i="14"/>
  <c r="DD64" i="14"/>
  <c r="DD30" i="14"/>
  <c r="DC68" i="14"/>
  <c r="BZ20" i="14"/>
  <c r="BY58" i="14"/>
  <c r="BX34" i="14"/>
  <c r="BW72" i="14"/>
  <c r="BX28" i="14"/>
  <c r="BW66" i="14"/>
  <c r="CB23" i="14"/>
  <c r="CA61" i="14"/>
  <c r="CK7" i="14"/>
  <c r="CJ45" i="14"/>
  <c r="BN22" i="14"/>
  <c r="BM60" i="14"/>
  <c r="EJ66" i="14" l="1"/>
  <c r="DH74" i="14"/>
  <c r="DI36" i="14"/>
  <c r="BI55" i="14"/>
  <c r="BJ17" i="14"/>
  <c r="BZ2" i="14"/>
  <c r="BY40" i="14"/>
  <c r="BH47" i="14"/>
  <c r="BI9" i="14"/>
  <c r="EK66" i="14"/>
  <c r="EJ72" i="14"/>
  <c r="BY28" i="14"/>
  <c r="BX66" i="14"/>
  <c r="BY34" i="14"/>
  <c r="BX72" i="14"/>
  <c r="DF26" i="14"/>
  <c r="DE64" i="14"/>
  <c r="CA20" i="14"/>
  <c r="BZ58" i="14"/>
  <c r="CL7" i="14"/>
  <c r="CK45" i="14"/>
  <c r="DE30" i="14"/>
  <c r="DD68" i="14"/>
  <c r="DE6" i="14"/>
  <c r="DD44" i="14"/>
  <c r="BO22" i="14"/>
  <c r="BN60" i="14"/>
  <c r="CC23" i="14"/>
  <c r="CB61" i="14"/>
  <c r="CA19" i="14"/>
  <c r="BZ57" i="14"/>
  <c r="DI74" i="14" l="1"/>
  <c r="DJ36" i="14"/>
  <c r="BI47" i="14"/>
  <c r="BJ9" i="14"/>
  <c r="BJ55" i="14"/>
  <c r="BK17" i="14"/>
  <c r="CA2" i="14"/>
  <c r="BZ40" i="14"/>
  <c r="CB20" i="14"/>
  <c r="CA58" i="14"/>
  <c r="DF30" i="14"/>
  <c r="DE68" i="14"/>
  <c r="CD23" i="14"/>
  <c r="CC61" i="14"/>
  <c r="CB19" i="14"/>
  <c r="CA57" i="14"/>
  <c r="DG26" i="14"/>
  <c r="DF64" i="14"/>
  <c r="CM7" i="14"/>
  <c r="CL45" i="14"/>
  <c r="BP22" i="14"/>
  <c r="BO60" i="14"/>
  <c r="BZ34" i="14"/>
  <c r="BY72" i="14"/>
  <c r="DF6" i="14"/>
  <c r="DE44" i="14"/>
  <c r="BZ28" i="14"/>
  <c r="BY66" i="14"/>
  <c r="BL17" i="14" l="1"/>
  <c r="BK55" i="14"/>
  <c r="DJ74" i="14"/>
  <c r="DK36" i="14"/>
  <c r="BJ47" i="14"/>
  <c r="BK9" i="14"/>
  <c r="CB2" i="14"/>
  <c r="CA40" i="14"/>
  <c r="DH26" i="14"/>
  <c r="DG64" i="14"/>
  <c r="CN7" i="14"/>
  <c r="CM45" i="14"/>
  <c r="DG6" i="14"/>
  <c r="DF44" i="14"/>
  <c r="CA28" i="14"/>
  <c r="BZ66" i="14"/>
  <c r="DG30" i="14"/>
  <c r="DF68" i="14"/>
  <c r="CC19" i="14"/>
  <c r="CB57" i="14"/>
  <c r="CC20" i="14"/>
  <c r="CB58" i="14"/>
  <c r="CE23" i="14"/>
  <c r="CD61" i="14"/>
  <c r="CA34" i="14"/>
  <c r="BZ72" i="14"/>
  <c r="BQ22" i="14"/>
  <c r="BP60" i="14"/>
  <c r="BL9" i="14" l="1"/>
  <c r="BK47" i="14"/>
  <c r="CC2" i="14"/>
  <c r="CB40" i="14"/>
  <c r="DL36" i="14"/>
  <c r="DK74" i="14"/>
  <c r="BM17" i="14"/>
  <c r="BL55" i="14"/>
  <c r="CD20" i="14"/>
  <c r="CC58" i="14"/>
  <c r="DH30" i="14"/>
  <c r="DG68" i="14"/>
  <c r="BR22" i="14"/>
  <c r="BQ60" i="14"/>
  <c r="DH6" i="14"/>
  <c r="DG44" i="14"/>
  <c r="CD19" i="14"/>
  <c r="CC57" i="14"/>
  <c r="CB34" i="14"/>
  <c r="CA72" i="14"/>
  <c r="CO7" i="14"/>
  <c r="CN45" i="14"/>
  <c r="CB28" i="14"/>
  <c r="CA66" i="14"/>
  <c r="CF23" i="14"/>
  <c r="CE61" i="14"/>
  <c r="DI26" i="14"/>
  <c r="DH64" i="14"/>
  <c r="BM55" i="14" l="1"/>
  <c r="BN17" i="14"/>
  <c r="DM36" i="14"/>
  <c r="DL74" i="14"/>
  <c r="CD2" i="14"/>
  <c r="CC40" i="14"/>
  <c r="BM9" i="14"/>
  <c r="BL47" i="14"/>
  <c r="CC34" i="14"/>
  <c r="CB72" i="14"/>
  <c r="DJ26" i="14"/>
  <c r="DI64" i="14"/>
  <c r="CG23" i="14"/>
  <c r="CF61" i="14"/>
  <c r="CE19" i="14"/>
  <c r="CD57" i="14"/>
  <c r="CC28" i="14"/>
  <c r="CB66" i="14"/>
  <c r="DI6" i="14"/>
  <c r="DH44" i="14"/>
  <c r="BS22" i="14"/>
  <c r="BR60" i="14"/>
  <c r="DI30" i="14"/>
  <c r="DH68" i="14"/>
  <c r="CP7" i="14"/>
  <c r="CO45" i="14"/>
  <c r="CE20" i="14"/>
  <c r="CD58" i="14"/>
  <c r="CE2" i="14" l="1"/>
  <c r="CD40" i="14"/>
  <c r="DN36" i="14"/>
  <c r="DM74" i="14"/>
  <c r="BN55" i="14"/>
  <c r="BO17" i="14"/>
  <c r="BM47" i="14"/>
  <c r="BN9" i="14"/>
  <c r="DJ6" i="14"/>
  <c r="DI44" i="14"/>
  <c r="CF20" i="14"/>
  <c r="CE58" i="14"/>
  <c r="BT22" i="14"/>
  <c r="BS60" i="14"/>
  <c r="CH23" i="14"/>
  <c r="CG61" i="14"/>
  <c r="CD28" i="14"/>
  <c r="CC66" i="14"/>
  <c r="CQ7" i="14"/>
  <c r="CP45" i="14"/>
  <c r="CF19" i="14"/>
  <c r="CE57" i="14"/>
  <c r="DK26" i="14"/>
  <c r="DJ64" i="14"/>
  <c r="DJ30" i="14"/>
  <c r="DI68" i="14"/>
  <c r="CD34" i="14"/>
  <c r="CC72" i="14"/>
  <c r="BO9" i="14" l="1"/>
  <c r="BN47" i="14"/>
  <c r="BP17" i="14"/>
  <c r="BO55" i="14"/>
  <c r="DN74" i="14"/>
  <c r="DR74" i="14"/>
  <c r="DT74" i="14"/>
  <c r="EU74" i="14"/>
  <c r="EW74" i="14"/>
  <c r="EE74" i="14"/>
  <c r="EX74" i="14"/>
  <c r="FA74" i="14" s="1"/>
  <c r="ET74" i="14"/>
  <c r="EV74" i="14"/>
  <c r="EY74" i="14" s="1"/>
  <c r="ES74" i="14"/>
  <c r="EH74" i="14"/>
  <c r="EL74" i="14" s="1"/>
  <c r="EI74" i="14"/>
  <c r="CF2" i="14"/>
  <c r="CE40" i="14"/>
  <c r="ED74" i="14"/>
  <c r="CG19" i="14"/>
  <c r="CF57" i="14"/>
  <c r="DK30" i="14"/>
  <c r="DJ68" i="14"/>
  <c r="CI23" i="14"/>
  <c r="CH61" i="14"/>
  <c r="BU22" i="14"/>
  <c r="BT60" i="14"/>
  <c r="CE28" i="14"/>
  <c r="CD66" i="14"/>
  <c r="CE34" i="14"/>
  <c r="CD72" i="14"/>
  <c r="CG20" i="14"/>
  <c r="CF58" i="14"/>
  <c r="CR7" i="14"/>
  <c r="CQ45" i="14"/>
  <c r="DL26" i="14"/>
  <c r="DK64" i="14"/>
  <c r="DK6" i="14"/>
  <c r="DJ44" i="14"/>
  <c r="CG2" i="14" l="1"/>
  <c r="CF40" i="14"/>
  <c r="EZ74" i="14"/>
  <c r="EM74" i="14"/>
  <c r="BQ17" i="14"/>
  <c r="BP55" i="14"/>
  <c r="BO47" i="14"/>
  <c r="BP9" i="14"/>
  <c r="CF28" i="14"/>
  <c r="CE66" i="14"/>
  <c r="CJ23" i="14"/>
  <c r="CI61" i="14"/>
  <c r="DM26" i="14"/>
  <c r="DL64" i="14"/>
  <c r="CF34" i="14"/>
  <c r="CE72" i="14"/>
  <c r="DL30" i="14"/>
  <c r="DK68" i="14"/>
  <c r="BV22" i="14"/>
  <c r="BU60" i="14"/>
  <c r="CS7" i="14"/>
  <c r="CR45" i="14"/>
  <c r="DL6" i="14"/>
  <c r="DK44" i="14"/>
  <c r="CH20" i="14"/>
  <c r="CG58" i="14"/>
  <c r="CH19" i="14"/>
  <c r="CG57" i="14"/>
  <c r="DS60" i="14" l="1"/>
  <c r="DQ60" i="14"/>
  <c r="DT68" i="14"/>
  <c r="DR68" i="14"/>
  <c r="BP47" i="14"/>
  <c r="BQ9" i="14"/>
  <c r="BR17" i="14"/>
  <c r="BQ55" i="14"/>
  <c r="CH2" i="14"/>
  <c r="CG40" i="14"/>
  <c r="CI19" i="14"/>
  <c r="CH57" i="14"/>
  <c r="CT7" i="14"/>
  <c r="CS45" i="14"/>
  <c r="CI20" i="14"/>
  <c r="CH58" i="14"/>
  <c r="BW22" i="14"/>
  <c r="BV60" i="14"/>
  <c r="CG34" i="14"/>
  <c r="CF72" i="14"/>
  <c r="DN26" i="14"/>
  <c r="DM64" i="14"/>
  <c r="CK23" i="14"/>
  <c r="CJ61" i="14"/>
  <c r="DL68" i="14"/>
  <c r="DM68" i="14"/>
  <c r="DM6" i="14"/>
  <c r="DL44" i="14"/>
  <c r="CG28" i="14"/>
  <c r="CF66" i="14"/>
  <c r="CI2" i="14" l="1"/>
  <c r="CH40" i="14"/>
  <c r="BR55" i="14"/>
  <c r="BS17" i="14"/>
  <c r="DN64" i="14"/>
  <c r="ED64" i="14" s="1"/>
  <c r="DT64" i="14"/>
  <c r="DR64" i="14"/>
  <c r="BR9" i="14"/>
  <c r="BQ47" i="14"/>
  <c r="EF60" i="14"/>
  <c r="EG60" i="14"/>
  <c r="EI64" i="14"/>
  <c r="EH68" i="14"/>
  <c r="EI68" i="14"/>
  <c r="EB60" i="14"/>
  <c r="EC60" i="14"/>
  <c r="EE64" i="14"/>
  <c r="EE68" i="14"/>
  <c r="ED68" i="14"/>
  <c r="ES64" i="14"/>
  <c r="EX64" i="14"/>
  <c r="ET64" i="14"/>
  <c r="EU64" i="14"/>
  <c r="EV64" i="14"/>
  <c r="EW68" i="14"/>
  <c r="ET68" i="14"/>
  <c r="EU68" i="14"/>
  <c r="EX68" i="14"/>
  <c r="ES68" i="14"/>
  <c r="EV68" i="14"/>
  <c r="CH28" i="14"/>
  <c r="CG66" i="14"/>
  <c r="BX22" i="14"/>
  <c r="BW60" i="14"/>
  <c r="DN6" i="14"/>
  <c r="DM44" i="14"/>
  <c r="CJ20" i="14"/>
  <c r="CI58" i="14"/>
  <c r="CH34" i="14"/>
  <c r="CG72" i="14"/>
  <c r="CU7" i="14"/>
  <c r="CT45" i="14"/>
  <c r="CL23" i="14"/>
  <c r="CK61" i="14"/>
  <c r="CJ19" i="14"/>
  <c r="CI57" i="14"/>
  <c r="DS47" i="14" l="1"/>
  <c r="DQ47" i="14"/>
  <c r="BS47" i="14"/>
  <c r="BR47" i="14"/>
  <c r="EF47" i="14" s="1"/>
  <c r="BT17" i="14"/>
  <c r="BS55" i="14"/>
  <c r="EH64" i="14"/>
  <c r="EL64" i="14" s="1"/>
  <c r="EY64" i="14"/>
  <c r="DN44" i="14"/>
  <c r="EE44" i="14" s="1"/>
  <c r="DR44" i="14"/>
  <c r="DT44" i="14"/>
  <c r="CJ2" i="14"/>
  <c r="CI40" i="14"/>
  <c r="EW64" i="14"/>
  <c r="EL68" i="14"/>
  <c r="EK60" i="14"/>
  <c r="EJ60" i="14"/>
  <c r="EM68" i="14"/>
  <c r="EM64" i="14"/>
  <c r="EH44" i="14"/>
  <c r="EZ64" i="14"/>
  <c r="EY68" i="14"/>
  <c r="FA64" i="14"/>
  <c r="EV44" i="14"/>
  <c r="EU44" i="14"/>
  <c r="EZ68" i="14"/>
  <c r="FA68" i="14"/>
  <c r="CV7" i="14"/>
  <c r="CU45" i="14"/>
  <c r="CK20" i="14"/>
  <c r="CJ58" i="14"/>
  <c r="CM23" i="14"/>
  <c r="CL61" i="14"/>
  <c r="CI34" i="14"/>
  <c r="CH72" i="14"/>
  <c r="BY22" i="14"/>
  <c r="BX60" i="14"/>
  <c r="CK19" i="14"/>
  <c r="CJ57" i="14"/>
  <c r="CI28" i="14"/>
  <c r="CH66" i="14"/>
  <c r="EW44" i="14" l="1"/>
  <c r="EI44" i="14"/>
  <c r="ET44" i="14"/>
  <c r="ES47" i="14"/>
  <c r="EX44" i="14"/>
  <c r="EV47" i="14"/>
  <c r="EY47" i="14" s="1"/>
  <c r="ET47" i="14"/>
  <c r="DQ77" i="14"/>
  <c r="DV77" i="14" s="1"/>
  <c r="DQ76" i="14"/>
  <c r="BU17" i="14"/>
  <c r="BT55" i="14"/>
  <c r="ES44" i="14"/>
  <c r="EY44" i="14" s="1"/>
  <c r="EB47" i="14"/>
  <c r="EJ47" i="14" s="1"/>
  <c r="EU47" i="14"/>
  <c r="EC47" i="14"/>
  <c r="EX47" i="14"/>
  <c r="FA47" i="14" s="1"/>
  <c r="ED44" i="14"/>
  <c r="EL44" i="14" s="1"/>
  <c r="CK2" i="14"/>
  <c r="CJ40" i="14"/>
  <c r="EW47" i="14"/>
  <c r="EG47" i="14"/>
  <c r="EM44" i="14"/>
  <c r="EZ44" i="14"/>
  <c r="FA44" i="14"/>
  <c r="CJ28" i="14"/>
  <c r="CI66" i="14"/>
  <c r="BZ22" i="14"/>
  <c r="BY60" i="14"/>
  <c r="CN23" i="14"/>
  <c r="CM61" i="14"/>
  <c r="CL19" i="14"/>
  <c r="CK57" i="14"/>
  <c r="CL20" i="14"/>
  <c r="CK58" i="14"/>
  <c r="CJ34" i="14"/>
  <c r="CI72" i="14"/>
  <c r="CW7" i="14"/>
  <c r="CV45" i="14"/>
  <c r="DQ78" i="14" l="1"/>
  <c r="DV76" i="14"/>
  <c r="DV78" i="14" s="1"/>
  <c r="CL2" i="14"/>
  <c r="CK40" i="14"/>
  <c r="EK47" i="14"/>
  <c r="BU55" i="14"/>
  <c r="BV17" i="14"/>
  <c r="EZ47" i="14"/>
  <c r="CK34" i="14"/>
  <c r="CJ72" i="14"/>
  <c r="CM20" i="14"/>
  <c r="CL58" i="14"/>
  <c r="CM19" i="14"/>
  <c r="CL57" i="14"/>
  <c r="CX7" i="14"/>
  <c r="CW45" i="14"/>
  <c r="CA22" i="14"/>
  <c r="BZ60" i="14"/>
  <c r="CO23" i="14"/>
  <c r="CN61" i="14"/>
  <c r="CK28" i="14"/>
  <c r="CJ66" i="14"/>
  <c r="DS55" i="14" l="1"/>
  <c r="BW17" i="14"/>
  <c r="BV55" i="14"/>
  <c r="EC55" i="14"/>
  <c r="EF55" i="14"/>
  <c r="EG55" i="14"/>
  <c r="EB55" i="14"/>
  <c r="CM2" i="14"/>
  <c r="CL40" i="14"/>
  <c r="CP23" i="14"/>
  <c r="CO61" i="14"/>
  <c r="CB22" i="14"/>
  <c r="CA60" i="14"/>
  <c r="CN19" i="14"/>
  <c r="CM57" i="14"/>
  <c r="CL28" i="14"/>
  <c r="CK66" i="14"/>
  <c r="CN20" i="14"/>
  <c r="CM58" i="14"/>
  <c r="CY7" i="14"/>
  <c r="CX45" i="14"/>
  <c r="CL34" i="14"/>
  <c r="CK72" i="14"/>
  <c r="CN2" i="14" l="1"/>
  <c r="CM40" i="14"/>
  <c r="BX17" i="14"/>
  <c r="BW55" i="14"/>
  <c r="DS76" i="14"/>
  <c r="DS77" i="14"/>
  <c r="EG79" i="14"/>
  <c r="EK55" i="14"/>
  <c r="EK79" i="14" s="1"/>
  <c r="EJ55" i="14"/>
  <c r="EJ79" i="14" s="1"/>
  <c r="EF79" i="14"/>
  <c r="CM34" i="14"/>
  <c r="CL72" i="14"/>
  <c r="CO20" i="14"/>
  <c r="CN58" i="14"/>
  <c r="CO19" i="14"/>
  <c r="CN57" i="14"/>
  <c r="CZ7" i="14"/>
  <c r="CY45" i="14"/>
  <c r="CC22" i="14"/>
  <c r="CB60" i="14"/>
  <c r="CM28" i="14"/>
  <c r="CL66" i="14"/>
  <c r="CQ23" i="14"/>
  <c r="CP61" i="14"/>
  <c r="BY17" i="14" l="1"/>
  <c r="BX55" i="14"/>
  <c r="CO2" i="14"/>
  <c r="CN40" i="14"/>
  <c r="CN28" i="14"/>
  <c r="CM66" i="14"/>
  <c r="DA7" i="14"/>
  <c r="CZ45" i="14"/>
  <c r="CP19" i="14"/>
  <c r="CO57" i="14"/>
  <c r="CR23" i="14"/>
  <c r="CQ61" i="14"/>
  <c r="CP20" i="14"/>
  <c r="CO58" i="14"/>
  <c r="CD22" i="14"/>
  <c r="CC60" i="14"/>
  <c r="CN34" i="14"/>
  <c r="CM72" i="14"/>
  <c r="CP2" i="14" l="1"/>
  <c r="CO40" i="14"/>
  <c r="BZ17" i="14"/>
  <c r="BY55" i="14"/>
  <c r="CE22" i="14"/>
  <c r="CD60" i="14"/>
  <c r="CQ20" i="14"/>
  <c r="CP58" i="14"/>
  <c r="CS23" i="14"/>
  <c r="CR61" i="14"/>
  <c r="CO34" i="14"/>
  <c r="CN72" i="14"/>
  <c r="DB7" i="14"/>
  <c r="DA45" i="14"/>
  <c r="CQ19" i="14"/>
  <c r="CP57" i="14"/>
  <c r="CO28" i="14"/>
  <c r="CN66" i="14"/>
  <c r="CA17" i="14" l="1"/>
  <c r="BZ55" i="14"/>
  <c r="CQ2" i="14"/>
  <c r="CP40" i="14"/>
  <c r="CR19" i="14"/>
  <c r="CQ57" i="14"/>
  <c r="CP34" i="14"/>
  <c r="CO72" i="14"/>
  <c r="CT23" i="14"/>
  <c r="CS61" i="14"/>
  <c r="CP28" i="14"/>
  <c r="CO66" i="14"/>
  <c r="CR20" i="14"/>
  <c r="CQ58" i="14"/>
  <c r="DC7" i="14"/>
  <c r="DB45" i="14"/>
  <c r="CF22" i="14"/>
  <c r="CE60" i="14"/>
  <c r="CR2" i="14" l="1"/>
  <c r="CQ40" i="14"/>
  <c r="CB17" i="14"/>
  <c r="CA55" i="14"/>
  <c r="CG22" i="14"/>
  <c r="CF60" i="14"/>
  <c r="CS20" i="14"/>
  <c r="CR58" i="14"/>
  <c r="CU23" i="14"/>
  <c r="CT61" i="14"/>
  <c r="DD7" i="14"/>
  <c r="DC45" i="14"/>
  <c r="CQ34" i="14"/>
  <c r="CP72" i="14"/>
  <c r="CQ28" i="14"/>
  <c r="CP66" i="14"/>
  <c r="CS19" i="14"/>
  <c r="CR57" i="14"/>
  <c r="CC17" i="14" l="1"/>
  <c r="CB55" i="14"/>
  <c r="CS2" i="14"/>
  <c r="CR40" i="14"/>
  <c r="CT19" i="14"/>
  <c r="CS57" i="14"/>
  <c r="DE7" i="14"/>
  <c r="DD45" i="14"/>
  <c r="CV23" i="14"/>
  <c r="CU61" i="14"/>
  <c r="CR28" i="14"/>
  <c r="CQ66" i="14"/>
  <c r="CT20" i="14"/>
  <c r="CS58" i="14"/>
  <c r="CR34" i="14"/>
  <c r="CQ72" i="14"/>
  <c r="CH22" i="14"/>
  <c r="CG60" i="14"/>
  <c r="CT2" i="14" l="1"/>
  <c r="CS40" i="14"/>
  <c r="CC55" i="14"/>
  <c r="CD17" i="14"/>
  <c r="CI22" i="14"/>
  <c r="CH60" i="14"/>
  <c r="CU20" i="14"/>
  <c r="CT58" i="14"/>
  <c r="CW23" i="14"/>
  <c r="CV61" i="14"/>
  <c r="CS34" i="14"/>
  <c r="CR72" i="14"/>
  <c r="DF7" i="14"/>
  <c r="DE45" i="14"/>
  <c r="CS28" i="14"/>
  <c r="CR66" i="14"/>
  <c r="CU19" i="14"/>
  <c r="CT57" i="14"/>
  <c r="DT58" i="14" l="1"/>
  <c r="DR58" i="14"/>
  <c r="CD55" i="14"/>
  <c r="CE17" i="14"/>
  <c r="CU2" i="14"/>
  <c r="CT40" i="14"/>
  <c r="CV19" i="14"/>
  <c r="CU57" i="14"/>
  <c r="CT34" i="14"/>
  <c r="CS72" i="14"/>
  <c r="CX23" i="14"/>
  <c r="CW61" i="14"/>
  <c r="CT28" i="14"/>
  <c r="CS66" i="14"/>
  <c r="CU58" i="14"/>
  <c r="CV58" i="14"/>
  <c r="DG7" i="14"/>
  <c r="DF45" i="14"/>
  <c r="CJ22" i="14"/>
  <c r="CI60" i="14"/>
  <c r="CF17" i="14" l="1"/>
  <c r="CE55" i="14"/>
  <c r="CV2" i="14"/>
  <c r="CU40" i="14"/>
  <c r="EH58" i="14"/>
  <c r="EI58" i="14"/>
  <c r="EE58" i="14"/>
  <c r="ED58" i="14"/>
  <c r="EV58" i="14"/>
  <c r="ET58" i="14"/>
  <c r="ES58" i="14"/>
  <c r="EU58" i="14"/>
  <c r="EW58" i="14"/>
  <c r="EX58" i="14"/>
  <c r="CK22" i="14"/>
  <c r="CJ60" i="14"/>
  <c r="DH7" i="14"/>
  <c r="DG45" i="14"/>
  <c r="CY23" i="14"/>
  <c r="CX61" i="14"/>
  <c r="CU34" i="14"/>
  <c r="CT72" i="14"/>
  <c r="CU28" i="14"/>
  <c r="CT66" i="14"/>
  <c r="CW19" i="14"/>
  <c r="CV57" i="14"/>
  <c r="CW2" i="14" l="1"/>
  <c r="CV40" i="14"/>
  <c r="FA58" i="14"/>
  <c r="CF55" i="14"/>
  <c r="CG17" i="14"/>
  <c r="EM58" i="14"/>
  <c r="EL58" i="14"/>
  <c r="EZ58" i="14"/>
  <c r="EY58" i="14"/>
  <c r="CV28" i="14"/>
  <c r="CU66" i="14"/>
  <c r="CV34" i="14"/>
  <c r="CU72" i="14"/>
  <c r="CZ23" i="14"/>
  <c r="CY61" i="14"/>
  <c r="DI7" i="14"/>
  <c r="DH45" i="14"/>
  <c r="CX19" i="14"/>
  <c r="CW57" i="14"/>
  <c r="CL22" i="14"/>
  <c r="CK60" i="14"/>
  <c r="CH17" i="14" l="1"/>
  <c r="CG55" i="14"/>
  <c r="CX2" i="14"/>
  <c r="CW40" i="14"/>
  <c r="CM22" i="14"/>
  <c r="CL60" i="14"/>
  <c r="CY19" i="14"/>
  <c r="CX57" i="14"/>
  <c r="DJ7" i="14"/>
  <c r="DI45" i="14"/>
  <c r="CW34" i="14"/>
  <c r="CV72" i="14"/>
  <c r="DA23" i="14"/>
  <c r="CZ61" i="14"/>
  <c r="CW28" i="14"/>
  <c r="CV66" i="14"/>
  <c r="CY2" i="14" l="1"/>
  <c r="CX40" i="14"/>
  <c r="CI17" i="14"/>
  <c r="CH55" i="14"/>
  <c r="CX34" i="14"/>
  <c r="CW72" i="14"/>
  <c r="DK7" i="14"/>
  <c r="DJ45" i="14"/>
  <c r="CX28" i="14"/>
  <c r="CW66" i="14"/>
  <c r="CZ19" i="14"/>
  <c r="CY57" i="14"/>
  <c r="DB23" i="14"/>
  <c r="DA61" i="14"/>
  <c r="CN22" i="14"/>
  <c r="CM60" i="14"/>
  <c r="CJ17" i="14" l="1"/>
  <c r="CI55" i="14"/>
  <c r="CZ2" i="14"/>
  <c r="CY40" i="14"/>
  <c r="DC23" i="14"/>
  <c r="DB61" i="14"/>
  <c r="DA19" i="14"/>
  <c r="CZ57" i="14"/>
  <c r="DL7" i="14"/>
  <c r="DK45" i="14"/>
  <c r="CY28" i="14"/>
  <c r="CX66" i="14"/>
  <c r="CO22" i="14"/>
  <c r="CN60" i="14"/>
  <c r="CY34" i="14"/>
  <c r="CX72" i="14"/>
  <c r="DA2" i="14" l="1"/>
  <c r="CZ40" i="14"/>
  <c r="CJ55" i="14"/>
  <c r="CK17" i="14"/>
  <c r="CZ34" i="14"/>
  <c r="CY72" i="14"/>
  <c r="CZ28" i="14"/>
  <c r="CY66" i="14"/>
  <c r="DM7" i="14"/>
  <c r="DL45" i="14"/>
  <c r="DB19" i="14"/>
  <c r="DA57" i="14"/>
  <c r="CP22" i="14"/>
  <c r="CO60" i="14"/>
  <c r="DD23" i="14"/>
  <c r="DC61" i="14"/>
  <c r="DT55" i="14" l="1"/>
  <c r="DR55" i="14"/>
  <c r="CK55" i="14"/>
  <c r="CL55" i="14"/>
  <c r="EW55" i="14" s="1"/>
  <c r="EZ55" i="14" s="1"/>
  <c r="ET55" i="14"/>
  <c r="EU55" i="14"/>
  <c r="EV55" i="14"/>
  <c r="EH55" i="14"/>
  <c r="EL55" i="14" s="1"/>
  <c r="EI55" i="14"/>
  <c r="EM55" i="14" s="1"/>
  <c r="ED55" i="14"/>
  <c r="ES55" i="14"/>
  <c r="EX55" i="14"/>
  <c r="FA55" i="14" s="1"/>
  <c r="EE55" i="14"/>
  <c r="DB2" i="14"/>
  <c r="DA40" i="14"/>
  <c r="CQ22" i="14"/>
  <c r="CP60" i="14"/>
  <c r="DC19" i="14"/>
  <c r="DB57" i="14"/>
  <c r="DN7" i="14"/>
  <c r="DM45" i="14"/>
  <c r="DA28" i="14"/>
  <c r="CZ66" i="14"/>
  <c r="DE23" i="14"/>
  <c r="DD61" i="14"/>
  <c r="DA34" i="14"/>
  <c r="CZ72" i="14"/>
  <c r="EY55" i="14" l="1"/>
  <c r="DC2" i="14"/>
  <c r="DB40" i="14"/>
  <c r="DN45" i="14"/>
  <c r="DT45" i="14"/>
  <c r="DR45" i="14"/>
  <c r="EH45" i="14"/>
  <c r="EI45" i="14"/>
  <c r="ED45" i="14"/>
  <c r="EE45" i="14"/>
  <c r="EW45" i="14"/>
  <c r="EU45" i="14"/>
  <c r="EV45" i="14"/>
  <c r="ET45" i="14"/>
  <c r="EX45" i="14"/>
  <c r="ES45" i="14"/>
  <c r="DB34" i="14"/>
  <c r="DA72" i="14"/>
  <c r="DB28" i="14"/>
  <c r="DA66" i="14"/>
  <c r="DD19" i="14"/>
  <c r="DC57" i="14"/>
  <c r="DF23" i="14"/>
  <c r="DE61" i="14"/>
  <c r="CR22" i="14"/>
  <c r="CQ60" i="14"/>
  <c r="FA45" i="14" l="1"/>
  <c r="DD2" i="14"/>
  <c r="DC40" i="14"/>
  <c r="EM45" i="14"/>
  <c r="EL45" i="14"/>
  <c r="EZ45" i="14"/>
  <c r="EY45" i="14"/>
  <c r="DG23" i="14"/>
  <c r="DF61" i="14"/>
  <c r="DE19" i="14"/>
  <c r="DD57" i="14"/>
  <c r="DC28" i="14"/>
  <c r="DB66" i="14"/>
  <c r="CS22" i="14"/>
  <c r="CR60" i="14"/>
  <c r="DC34" i="14"/>
  <c r="DB72" i="14"/>
  <c r="DE2" i="14" l="1"/>
  <c r="DD40" i="14"/>
  <c r="CT22" i="14"/>
  <c r="CS60" i="14"/>
  <c r="DD28" i="14"/>
  <c r="DC66" i="14"/>
  <c r="DF19" i="14"/>
  <c r="DE57" i="14"/>
  <c r="DD34" i="14"/>
  <c r="DC72" i="14"/>
  <c r="DH23" i="14"/>
  <c r="DG61" i="14"/>
  <c r="DF2" i="14" l="1"/>
  <c r="DE40" i="14"/>
  <c r="DE34" i="14"/>
  <c r="DD72" i="14"/>
  <c r="DG19" i="14"/>
  <c r="DF57" i="14"/>
  <c r="DE28" i="14"/>
  <c r="DD66" i="14"/>
  <c r="DI23" i="14"/>
  <c r="DH61" i="14"/>
  <c r="CU22" i="14"/>
  <c r="CT60" i="14"/>
  <c r="DG2" i="14" l="1"/>
  <c r="DF40" i="14"/>
  <c r="DJ23" i="14"/>
  <c r="DI61" i="14"/>
  <c r="DF28" i="14"/>
  <c r="DE66" i="14"/>
  <c r="DH19" i="14"/>
  <c r="DG57" i="14"/>
  <c r="CV22" i="14"/>
  <c r="CU60" i="14"/>
  <c r="DF34" i="14"/>
  <c r="DE72" i="14"/>
  <c r="DH2" i="14" l="1"/>
  <c r="DG40" i="14"/>
  <c r="CW22" i="14"/>
  <c r="CV60" i="14"/>
  <c r="DI19" i="14"/>
  <c r="DH57" i="14"/>
  <c r="DG28" i="14"/>
  <c r="DF66" i="14"/>
  <c r="DG34" i="14"/>
  <c r="DF72" i="14"/>
  <c r="DK23" i="14"/>
  <c r="DJ61" i="14"/>
  <c r="DI2" i="14" l="1"/>
  <c r="DH40" i="14"/>
  <c r="DH34" i="14"/>
  <c r="DG72" i="14"/>
  <c r="DH28" i="14"/>
  <c r="DG66" i="14"/>
  <c r="DJ19" i="14"/>
  <c r="DI57" i="14"/>
  <c r="DL23" i="14"/>
  <c r="DK61" i="14"/>
  <c r="CX22" i="14"/>
  <c r="CW60" i="14"/>
  <c r="DJ2" i="14" l="1"/>
  <c r="DI40" i="14"/>
  <c r="DM23" i="14"/>
  <c r="DL61" i="14"/>
  <c r="DK19" i="14"/>
  <c r="DJ57" i="14"/>
  <c r="DI28" i="14"/>
  <c r="DH66" i="14"/>
  <c r="CY22" i="14"/>
  <c r="CX60" i="14"/>
  <c r="DI34" i="14"/>
  <c r="DH72" i="14"/>
  <c r="DK2" i="14" l="1"/>
  <c r="DJ40" i="14"/>
  <c r="DJ34" i="14"/>
  <c r="DI72" i="14"/>
  <c r="CZ22" i="14"/>
  <c r="CY60" i="14"/>
  <c r="DJ28" i="14"/>
  <c r="DI66" i="14"/>
  <c r="DL19" i="14"/>
  <c r="DK57" i="14"/>
  <c r="DN23" i="14"/>
  <c r="DM61" i="14"/>
  <c r="DN61" i="14" l="1"/>
  <c r="DT61" i="14"/>
  <c r="DR61" i="14"/>
  <c r="DL2" i="14"/>
  <c r="DK40" i="14"/>
  <c r="EH61" i="14"/>
  <c r="EI61" i="14"/>
  <c r="ED61" i="14"/>
  <c r="EE61" i="14"/>
  <c r="EW61" i="14"/>
  <c r="EV61" i="14"/>
  <c r="ET61" i="14"/>
  <c r="EX61" i="14"/>
  <c r="EU61" i="14"/>
  <c r="ES61" i="14"/>
  <c r="DM19" i="14"/>
  <c r="DL57" i="14"/>
  <c r="DK28" i="14"/>
  <c r="DJ66" i="14"/>
  <c r="DA22" i="14"/>
  <c r="CZ60" i="14"/>
  <c r="DK34" i="14"/>
  <c r="DJ72" i="14"/>
  <c r="DM2" i="14" l="1"/>
  <c r="DL40" i="14"/>
  <c r="EM61" i="14"/>
  <c r="EL61" i="14"/>
  <c r="FA61" i="14"/>
  <c r="EZ61" i="14"/>
  <c r="EY61" i="14"/>
  <c r="DL34" i="14"/>
  <c r="DK72" i="14"/>
  <c r="DB22" i="14"/>
  <c r="DA60" i="14"/>
  <c r="DL28" i="14"/>
  <c r="DK66" i="14"/>
  <c r="DN19" i="14"/>
  <c r="DM57" i="14"/>
  <c r="DN57" i="14" l="1"/>
  <c r="DT57" i="14"/>
  <c r="DR57" i="14"/>
  <c r="DN2" i="14"/>
  <c r="DM40" i="14"/>
  <c r="EH57" i="14"/>
  <c r="EI57" i="14"/>
  <c r="ED57" i="14"/>
  <c r="EE57" i="14"/>
  <c r="EU57" i="14"/>
  <c r="EX57" i="14"/>
  <c r="ET57" i="14"/>
  <c r="EW57" i="14"/>
  <c r="ES57" i="14"/>
  <c r="EV57" i="14"/>
  <c r="DM28" i="14"/>
  <c r="DL66" i="14"/>
  <c r="DC22" i="14"/>
  <c r="DB60" i="14"/>
  <c r="DM34" i="14"/>
  <c r="DL72" i="14"/>
  <c r="DN40" i="14" l="1"/>
  <c r="DR40" i="14"/>
  <c r="DT40" i="14"/>
  <c r="EM57" i="14"/>
  <c r="EL57" i="14"/>
  <c r="EY57" i="14"/>
  <c r="EZ57" i="14"/>
  <c r="FA57" i="14"/>
  <c r="DN34" i="14"/>
  <c r="DM72" i="14"/>
  <c r="DD22" i="14"/>
  <c r="DC60" i="14"/>
  <c r="DN28" i="14"/>
  <c r="DM66" i="14"/>
  <c r="DN72" i="14" l="1"/>
  <c r="DR72" i="14"/>
  <c r="DT72" i="14"/>
  <c r="DN66" i="14"/>
  <c r="ED66" i="14" s="1"/>
  <c r="DR66" i="14"/>
  <c r="DT66" i="14"/>
  <c r="EU40" i="14"/>
  <c r="EV40" i="14"/>
  <c r="EY40" i="14" s="1"/>
  <c r="EX40" i="14"/>
  <c r="EW40" i="14"/>
  <c r="ES40" i="14"/>
  <c r="ET40" i="14"/>
  <c r="EH40" i="14"/>
  <c r="EE40" i="14"/>
  <c r="ED40" i="14"/>
  <c r="EI40" i="14"/>
  <c r="EM40" i="14" s="1"/>
  <c r="EH66" i="14"/>
  <c r="EI66" i="14"/>
  <c r="EH72" i="14"/>
  <c r="EI72" i="14"/>
  <c r="EE72" i="14"/>
  <c r="ED72" i="14"/>
  <c r="ET66" i="14"/>
  <c r="EV66" i="14"/>
  <c r="EU66" i="14"/>
  <c r="EX66" i="14"/>
  <c r="ES66" i="14"/>
  <c r="EW66" i="14"/>
  <c r="EU72" i="14"/>
  <c r="ES72" i="14"/>
  <c r="EX72" i="14"/>
  <c r="ET72" i="14"/>
  <c r="EW72" i="14"/>
  <c r="EV72" i="14"/>
  <c r="DE22" i="14"/>
  <c r="DD60" i="14"/>
  <c r="EL40" i="14" l="1"/>
  <c r="EZ40" i="14"/>
  <c r="EE66" i="14"/>
  <c r="FA40" i="14"/>
  <c r="EL72" i="14"/>
  <c r="EM66" i="14"/>
  <c r="EM72" i="14"/>
  <c r="EL66" i="14"/>
  <c r="FA66" i="14"/>
  <c r="EY72" i="14"/>
  <c r="FA72" i="14"/>
  <c r="EZ72" i="14"/>
  <c r="EZ66" i="14"/>
  <c r="EY66" i="14"/>
  <c r="DF22" i="14"/>
  <c r="DE60" i="14"/>
  <c r="DG22" i="14" l="1"/>
  <c r="DF60" i="14"/>
  <c r="DH22" i="14" l="1"/>
  <c r="DG60" i="14"/>
  <c r="DI22" i="14" l="1"/>
  <c r="DH60" i="14"/>
  <c r="DJ22" i="14" l="1"/>
  <c r="DI60" i="14"/>
  <c r="DK22" i="14" l="1"/>
  <c r="DJ60" i="14"/>
  <c r="DL22" i="14" l="1"/>
  <c r="DK60" i="14"/>
  <c r="DM22" i="14" l="1"/>
  <c r="DL60" i="14"/>
  <c r="DN22" i="14" l="1"/>
  <c r="DM60" i="14"/>
  <c r="DN60" i="14" l="1"/>
  <c r="DT60" i="14"/>
  <c r="DR60" i="14"/>
  <c r="EH60" i="14"/>
  <c r="EI60" i="14"/>
  <c r="EE60" i="14"/>
  <c r="ED60" i="14"/>
  <c r="ET60" i="14"/>
  <c r="EW60" i="14"/>
  <c r="ES60" i="14"/>
  <c r="EU60" i="14"/>
  <c r="EV60" i="14"/>
  <c r="EY60" i="14" s="1"/>
  <c r="EX60" i="14"/>
  <c r="ES78" i="14"/>
  <c r="ER78" i="14"/>
  <c r="DR76" i="14" l="1"/>
  <c r="DR77" i="14"/>
  <c r="DW77" i="14" s="1"/>
  <c r="DT77" i="14"/>
  <c r="DT76" i="14"/>
  <c r="FA60" i="14"/>
  <c r="EM60" i="14"/>
  <c r="EM79" i="14" s="1"/>
  <c r="EI79" i="14"/>
  <c r="EL60" i="14"/>
  <c r="EL79" i="14" s="1"/>
  <c r="EH79" i="14"/>
  <c r="ES35" i="14"/>
  <c r="EZ60" i="14"/>
  <c r="DR78" i="14" l="1"/>
  <c r="DW76" i="14"/>
  <c r="DW78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Conkling, Page</author>
  </authors>
  <commentList>
    <comment ref="G21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Conkling, Page: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<sst xmlns="http://schemas.openxmlformats.org/spreadsheetml/2006/main" count="4314" uniqueCount="793">
  <si>
    <t>CCyB rate</t>
  </si>
  <si>
    <t>Type of setting</t>
  </si>
  <si>
    <t>Confirmation</t>
  </si>
  <si>
    <t>Increase</t>
  </si>
  <si>
    <t>First time setting</t>
  </si>
  <si>
    <t>Belgium</t>
  </si>
  <si>
    <t>Decrease</t>
  </si>
  <si>
    <t>Luxembourg</t>
  </si>
  <si>
    <t>Netherlands</t>
  </si>
  <si>
    <t>Sweden</t>
  </si>
  <si>
    <t>France</t>
  </si>
  <si>
    <t>Germany</t>
  </si>
  <si>
    <t>Italy</t>
  </si>
  <si>
    <t>Norway</t>
  </si>
  <si>
    <t>Spain</t>
  </si>
  <si>
    <t>Jurisdiction</t>
  </si>
  <si>
    <t>UK</t>
  </si>
  <si>
    <t>United Kingdom</t>
  </si>
  <si>
    <t>Effective from</t>
  </si>
  <si>
    <t>Notes</t>
  </si>
  <si>
    <t>AR</t>
  </si>
  <si>
    <t>Argentina</t>
  </si>
  <si>
    <t>AU</t>
  </si>
  <si>
    <t>Australia</t>
  </si>
  <si>
    <t>BE</t>
  </si>
  <si>
    <t>CA</t>
  </si>
  <si>
    <t>Canada</t>
  </si>
  <si>
    <t>CN</t>
  </si>
  <si>
    <t>China</t>
  </si>
  <si>
    <t>FR</t>
  </si>
  <si>
    <t>India</t>
  </si>
  <si>
    <t>Indonesia</t>
  </si>
  <si>
    <t>IT</t>
  </si>
  <si>
    <t>Ordinances and notices on capital buffer ratios (available in Japanese only)</t>
  </si>
  <si>
    <t>Japan</t>
  </si>
  <si>
    <t>Korea</t>
  </si>
  <si>
    <t>CSSF Regulation N° 15-04 on the setting of a countercyclical buffer rate (only in French)</t>
  </si>
  <si>
    <t>NL</t>
  </si>
  <si>
    <t>Mexico</t>
  </si>
  <si>
    <t>Russia</t>
  </si>
  <si>
    <t>Saudi Arabia</t>
  </si>
  <si>
    <t>Singapore</t>
  </si>
  <si>
    <t>South Africa</t>
  </si>
  <si>
    <t>Switzerland</t>
  </si>
  <si>
    <t>Turkey</t>
  </si>
  <si>
    <t>United States</t>
  </si>
  <si>
    <t xml:space="preserve">Norway </t>
  </si>
  <si>
    <t>DE</t>
  </si>
  <si>
    <t>Hong Kong</t>
  </si>
  <si>
    <t>HK</t>
  </si>
  <si>
    <t>IN</t>
  </si>
  <si>
    <t>ID</t>
  </si>
  <si>
    <t>JP</t>
  </si>
  <si>
    <t>KR</t>
  </si>
  <si>
    <t>LU</t>
  </si>
  <si>
    <t>MX</t>
  </si>
  <si>
    <t>RU</t>
  </si>
  <si>
    <t>SA</t>
  </si>
  <si>
    <t>SG</t>
  </si>
  <si>
    <t>ZA</t>
  </si>
  <si>
    <t>ES</t>
  </si>
  <si>
    <t>SE</t>
  </si>
  <si>
    <t>CH</t>
  </si>
  <si>
    <t>TR</t>
  </si>
  <si>
    <t>US</t>
  </si>
  <si>
    <t>NO</t>
  </si>
  <si>
    <t>30/06/2023</t>
  </si>
  <si>
    <t>28/06/2023</t>
  </si>
  <si>
    <t>27/09/2023</t>
  </si>
  <si>
    <t>Country code</t>
  </si>
  <si>
    <t>CCYB regulations</t>
  </si>
  <si>
    <t>Compiled text on Profits distribution (in Spanish only)</t>
  </si>
  <si>
    <t>Prudential Standard APS 110 - Capital Adequacy</t>
  </si>
  <si>
    <t>Arrèté royal portant approbation du règlement du 24 novembre 2015 de la Banque national de Belgique relatif à la détermination du taux de coussin de conservation des fonds propres de base de catégorie 1 contracyclique (available in French and Dutch only)</t>
  </si>
  <si>
    <t>Brazil</t>
  </si>
  <si>
    <t>Implementation of the CCyB in Brazil (Resolution 4,193, 03.01.2013, Articles 8 and 9, as amended by Resolution 4.443, 10.29.2015)</t>
  </si>
  <si>
    <t>Capital Adequacy Requirements</t>
  </si>
  <si>
    <t>Capital Rules for Commercial Banks (Provisional) (Decree of the CBRC, No 1, 2012) (in English)</t>
  </si>
  <si>
    <t>Capital Rules for Commercial Banks (Provision), (Decree of the CBRC, No 1, 2012)</t>
  </si>
  <si>
    <t>German Banking Act (KWG) - Article 10d</t>
  </si>
  <si>
    <t>Hong Kong SAR</t>
  </si>
  <si>
    <t>Implementation of the CCyB in Hong Kong</t>
  </si>
  <si>
    <t>Guidelines for implementation of Countercyclical Capital Buffer (CCCB)</t>
  </si>
  <si>
    <t>Bank of Italy's Circular No. 285 - Supervisory instructions for banks (available in Italian only)</t>
  </si>
  <si>
    <t xml:space="preserve">General Provisions Applicable to the Credit Institutions (Chapter VI Bis 2, Title First Bis; in Spanish only) </t>
  </si>
  <si>
    <t>CRD IV, Articles 135 and 136</t>
  </si>
  <si>
    <t>ESRB Recommendation on Guidance for Setting CCyB Rates</t>
  </si>
  <si>
    <t>Financial Supervision Act, Article 3:62a (in Dutch, 13.07.2015)</t>
  </si>
  <si>
    <t>Decree on prudential rule under the Financial Supervision Act, Article 105 and 105b</t>
  </si>
  <si>
    <t>Bank of Russia Ordinance No. 3855-U, dated  30 November 2015, 'On Amending of Bank of Russia Instruction No. 139-I, Dated 3 December 2012, On Banks' Required Ratios' (becomes effective from 1 January 2016) (available in Russian only)</t>
  </si>
  <si>
    <t>Instruction No. 180-I, Dated 28 June 2017, On Banks' Required Rations' (replaced Instruction No. 139-I) (with updates) (available in Russian only)</t>
  </si>
  <si>
    <t>On applicability of the countercyclical capital buffer (04.01.2016)</t>
  </si>
  <si>
    <t>MAS Notice 637 on Risk Based Capital Adequacy Requirements for Banks Incorporated in Singapore</t>
  </si>
  <si>
    <t>Banks Act Circular 8 of 2015 - Countercyclical capital buffer for South Africa based on the Basel III framework</t>
  </si>
  <si>
    <t>Articles 130 and 135-140 of the CRD provides legal basis for the implementation of the CCB in Europe. The CCB is one of the macroprudential instruments available to the BdE. Spanish Law 10/2014, Royal Decree 84/2015 and Circular 2/2016 provide for and develop on the implementation of the CCB in accordance with CRR/CRD provisions. Specific provisions on the CCB are mainly concentrated in Title II Chapter III of the Law 10/2014, Title II Chapter II of the Royal Decree 84/201, and Norms 8-12 of the Circular 2/2016.</t>
  </si>
  <si>
    <t>Regulations regarding the countercyclical buffer rate</t>
  </si>
  <si>
    <t>Capital Ordinance Article 44 (available in German, French, and Italian)</t>
  </si>
  <si>
    <t>Regulation on Capital Conservation Buffer and Countercyclical Capital Buffer (available in Turkish)</t>
  </si>
  <si>
    <t>Statutory Instruments - Financial Services and Markets: The Capital Requirements (Capital Buffers and Macroprudential Measures) Regulations 2014</t>
  </si>
  <si>
    <t>The Financial Policy Committee's powers to supplement capital requirements</t>
  </si>
  <si>
    <t>See section 11 of the regulatory capital rules for each U.S. federal banking agency:</t>
  </si>
  <si>
    <t>Federal Reserve Board: 12 CFR § 217.11</t>
  </si>
  <si>
    <t>The Federal Reserve Board’s Framework for Implementing the Countercyclical Capital Buffer (08.09.2016)</t>
  </si>
  <si>
    <t>Office of the Comptroller of the Currency: 12 CFR § 3.11</t>
  </si>
  <si>
    <t>Norwegian Financial Institutions Act Section 2-9e (in Norwegian only)</t>
  </si>
  <si>
    <t>Regulation on the Countercyclical capital buffer (in English)</t>
  </si>
  <si>
    <t>Regulation regarding the countercyclical buffer level (12.12.2013, ed. 18.06.2015 - in Norwegian)</t>
  </si>
  <si>
    <t>link</t>
  </si>
  <si>
    <t>CSSF Regulation N° 15-05 on the exemption of investment firms that qualify as small and medium-sized enterprises from the requirements of countercyclical capital buffer and capital conservation buffer (only in French)</t>
  </si>
  <si>
    <t>Announcement</t>
  </si>
  <si>
    <t>Announcement date</t>
  </si>
  <si>
    <t>latest row with country name</t>
  </si>
  <si>
    <t>last effective date</t>
  </si>
  <si>
    <t>effective rate today</t>
  </si>
  <si>
    <t>effective rat today complete</t>
  </si>
  <si>
    <t>effective from</t>
  </si>
  <si>
    <t>latest row with country and date&gt;today</t>
  </si>
  <si>
    <t>note that the announcment published later but effective earlier</t>
  </si>
  <si>
    <t>Cyprus</t>
  </si>
  <si>
    <t>CY</t>
  </si>
  <si>
    <t>linktest</t>
  </si>
  <si>
    <t>Cyprus added just for testing purposes</t>
  </si>
  <si>
    <t>https://www.nbb.be/doc/cp/eng/2023/20240831_bufferrate_2023q4_en.pdf</t>
  </si>
  <si>
    <t>https://www.hkma.gov.hk/eng/news-and-media/press-releases/2023/02/20230208-3/</t>
  </si>
  <si>
    <t>BR</t>
  </si>
  <si>
    <t>https://www.bcra.gob.ar/Pdfs/comytexord/A5938.pdf</t>
  </si>
  <si>
    <t>https://www.apra.gov.au/news-and-publications/apra-announces-countercyclical-capital-buffer-rate-for-adis</t>
  </si>
  <si>
    <t>https://www.apra.gov.au/news-and-publications/apra-releases-annual-information-paper-on-countercyclical-capital-buffer</t>
  </si>
  <si>
    <t>https://www.apra.gov.au/news-and-publications/apra-releases-annual-paper-on-countercyclical-capital-buffer</t>
  </si>
  <si>
    <t>https://www.apra.gov.au/news-and-publications/apra-keeps-countercyclical-capital-buffer-on-hold-releases-assessment-of</t>
  </si>
  <si>
    <t>https://www.apra.gov.au/sites/default/files/2021-12/Information%20paper%20-%20Countercyclical%20capital%20buffer%20December%202021.pdf</t>
  </si>
  <si>
    <t>https://www.apra.gov.au/news-and-publications/apra-issues-annual-update-on-countercyclical-capital-buffer-setting</t>
  </si>
  <si>
    <t>https://www.nbb.be/doc/ts/publications/buffer_rate_quarterly_decision.pdf</t>
  </si>
  <si>
    <t>https://www.bcb.gov.br/ingles/norms/brprudential/Circular3769.pdf</t>
  </si>
  <si>
    <t>https://www.nbb.be/doc/ts/publications/buffer_rate_quarterly_decision_april.pdf</t>
  </si>
  <si>
    <t>https://www.nbb.be/doc/ts/publications/buffer_rate_quarterly_decision_july.pdf</t>
  </si>
  <si>
    <t>https://www.nbb.be/doc/cp/eng/2016/20161223_bufferrate_2017q1.pdf</t>
  </si>
  <si>
    <t>https://www.nbb.be/doc/cp/eng/2017/20170329_bufferrate_2017q2.pdf</t>
  </si>
  <si>
    <t>https://www.nbb.be/doc/cp/eng/2017/20170628_bufferrate_2017q3.pdf</t>
  </si>
  <si>
    <t>https://www.nbb.be/doc/cp/eng/2017/20170928_bufferrate_2017q4.pdf</t>
  </si>
  <si>
    <t>https://www.nbb.be/doc/cp/eng/2017/20171227_bufferrate_2018q1.pdf</t>
  </si>
  <si>
    <t>https://www.nbb.be/en/articles/nbb-keeps-ccyb-rate-0-1</t>
  </si>
  <si>
    <t>https://www.nbb.be/en/articles/nbb-keeps-ccyb-rate-0-0</t>
  </si>
  <si>
    <t>https://www.nbb.be/doc/cp/eng/2020/200630_bufferrate_2020q3.pdf</t>
  </si>
  <si>
    <t>https://www.nbb.be/doc/cp/eng/2020/20200327_bufferrate_2020q2.pdf</t>
  </si>
  <si>
    <t>https://www.nbb.be/doc/cp/eng/2018/20180329_bufferrate_2018q2.pdf</t>
  </si>
  <si>
    <t>https://www.nbb.be/doc/cp/eng/2018/20180629_bufferrate_2018q3.pdf</t>
  </si>
  <si>
    <t>https://www.nbb.be/doc/cp/eng/2018/20180925_bufferrate_2018q4.pdf</t>
  </si>
  <si>
    <t>https://www.nbb.be/doc/cp/eng/2019/20181228_bufferrate_2019q1.pdf</t>
  </si>
  <si>
    <t>https://www.nbb.be/doc/cp/eng/2019/20190329_bufferrate_2019q2.pdf</t>
  </si>
  <si>
    <t>https://www.nbb.be/doc/cp/eng/2019/20190628_bufferrate_2019q3.pdf</t>
  </si>
  <si>
    <t>https://www.nbb.be/doc/cp/eng/2019/20190916_bufferrate_2019q4.pdf</t>
  </si>
  <si>
    <t>https://www.bcb.gov.br/estabilidadefinanceira/exibenormativo?tipo=Comunicado&amp;numero=30499</t>
  </si>
  <si>
    <t>https://www.bcb.gov.br/estabilidadefinanceira/exibenormativo?tipo=Comunicado&amp;numero=30848</t>
  </si>
  <si>
    <t>https://www.bcb.gov.br/estabilidadefinanceira/exibenormativo?tipo=Comunicado&amp;numero=31188</t>
  </si>
  <si>
    <t>https://www.bcb.gov.br/estabilidadefinanceira/exibenormativo?tipo=Comunicado&amp;numero=31478</t>
  </si>
  <si>
    <t>https://www.bcb.gov.br/estabilidadefinanceira/exibenormativo?tipo=Comunicado&amp;numero=31752</t>
  </si>
  <si>
    <t>https://www.bcb.gov.br/estabilidadefinanceira/exibenormativo?tipo=Comunicado&amp;numero=32139</t>
  </si>
  <si>
    <t>https://www.bcb.gov.br/estabilidadefinanceira/exibenormativo?tipo=Comunicado&amp;numero=32516</t>
  </si>
  <si>
    <t>https://www.bcb.gov.br/estabilidadefinanceira/exibenormativo?tipo=Comunicado&amp;numero=32794</t>
  </si>
  <si>
    <t>http://www.pbc.gov.cn/en/3688110/3688172/4048269/4106897/index.html</t>
  </si>
  <si>
    <t>http://www.economie.gouv.fr/hcsf/coussin-fonds-propres-contra-cyclique</t>
  </si>
  <si>
    <t>https://www.economie.gouv.fr/files/files/directions_services/hcsf/HCSF_2022-09-15_PressRelease_eng.pdf</t>
  </si>
  <si>
    <t>https://www.economie.gouv.fr/files/files/directions_services/hcsf/HCSF_20220324_CP_eng.pdf?v=1652276048</t>
  </si>
  <si>
    <t>https://www.economie.gouv.fr/files/files/directions_services/hcsf/HCSF_20200318_Communique_de_presse_de_seance.pdf</t>
  </si>
  <si>
    <t>http://www.bafin.de/SharedDocs/Veroeffentlichungen/DE/Meldung/2015/meldung_151215_antizyklischer_kapitalpuffer.html</t>
  </si>
  <si>
    <t>https://www.bafin.de/EN/Aufsicht/BankenFinanzdienstleister/Eigenmittelanforderungen/Kapitalpuffer/antizyklischer_kapitalpuffer_node_en.html</t>
  </si>
  <si>
    <t>https://www.bafin.de/SharedDocs/Veroeffentlichungen/EN/Aufsichtsrecht/Verfuegung/vf_200331_allgvfg_antizykl_kapitalpuffer_en.html?nn=19591106</t>
  </si>
  <si>
    <t>http://www.hkma.gov.hk/eng/key-information/press-releases/2015/20150127-4.shtml</t>
  </si>
  <si>
    <t>http://www.hkma.gov.hk/eng/key-information/press-releases/2016/20160114-4.shtml</t>
  </si>
  <si>
    <t>http://www.hkma.gov.hk/eng/key-information/press-releases/2017/20170127-8.shtml</t>
  </si>
  <si>
    <t>http://www.hkma.gov.hk/eng/key-information/press-releases/2018/20180110-4.shtml</t>
  </si>
  <si>
    <t>https://www.hkma.gov.hk/eng/key-information/press-releases/2019/20190416-4.shtml</t>
  </si>
  <si>
    <t>https://www.hkma.gov.hk/eng/key-information/press-releases/2019/20190709-4.shtml</t>
  </si>
  <si>
    <t>https://www.hkma.gov.hk/eng/key-functions/banking/banking-legislation-policies-and-standards-implementation/countercyclical-capital-buffer-ccyb/</t>
  </si>
  <si>
    <t>https://rbi.org.in/Scripts/BS_PressReleaseDisplay.aspx?prid=33628</t>
  </si>
  <si>
    <t>https://rbi.org.in/Scripts/BS_PressReleaseDisplay.aspx?prid=36654</t>
  </si>
  <si>
    <t>https://rbi.org.in/Scripts/BS_PressReleaseDisplay.aspx?prid=40071</t>
  </si>
  <si>
    <t>https://rbi.org.in/Scripts/BS_PressReleaseDisplay.aspx?prid=43574</t>
  </si>
  <si>
    <t>http://www.bancaditalia.it/compiti/stabilita-finanziaria/politica-macroprudenziale/documenti/en_CCyB_2016Q1.pdf?language_id=1</t>
  </si>
  <si>
    <t>http://www.bancaditalia.it/compiti/stabilita-finanziaria/politica-macroprudenziale/ccyb-2-2016/index.html</t>
  </si>
  <si>
    <t>http://www.bancaditalia.it/compiti/stabilita-finanziaria/politica-macroprudenziale/ccyb-3-2016/index.html</t>
  </si>
  <si>
    <t>http://www.bancaditalia.it/compiti/stabilita-finanziaria/politica-macroprudenziale/ccyb-4-2016-/index.html</t>
  </si>
  <si>
    <t>http://www.bancaditalia.it/compiti/stabilita-finanziaria/politica-macroprudenziale/ccyb-1-2017/index.html</t>
  </si>
  <si>
    <t>http://www.bancaditalia.it/compiti/stabilita-finanziaria/politica-macroprudenziale/ccyb-2-2017/index.html</t>
  </si>
  <si>
    <t>http://www.bancaditalia.it/compiti/stabilita-finanziaria/politica-macroprudenziale/ccyb-2017-3/index.html</t>
  </si>
  <si>
    <t>http://www.bancaditalia.it/compiti/stabilita-finanziaria/politica-macroprudenziale/ccyb-4-2017/index.html</t>
  </si>
  <si>
    <t>http://www.bancaditalia.it/compiti/stabilita-finanziaria/politica-macroprudenziale/ccyb-1-2018/index.html</t>
  </si>
  <si>
    <t>http://www.bancaditalia.it/compiti/stabilita-finanziaria/politica-macroprudenziale/ccyb-2-2018/index.html</t>
  </si>
  <si>
    <t>http://www.bancaditalia.it/compiti/stabilita-finanziaria/politica-macroprudenziale/ccyb-3-2018/index.html</t>
  </si>
  <si>
    <t>http://www.bancaditalia.it/compiti/stabilita-finanziaria/politica-macroprudenziale/ccyb-4-trim-2018/index.html</t>
  </si>
  <si>
    <t>http://www.bancaditalia.it/compiti/stabilita-finanziaria/politica-macroprudenziale/ccyb-1-2019/index.html</t>
  </si>
  <si>
    <t>http://www.fsa.go.jp/news/27/syouken/20151126-1.html</t>
  </si>
  <si>
    <t>https://www.fsc.go.kr/eng/pr010101/80048</t>
  </si>
  <si>
    <t>http://www.cssf.lu/fileadmin/files/Lois_reglements/Legislation/RG_CSSF/RCSSF_No15-04.pdf</t>
  </si>
  <si>
    <t>http://www.cssf.lu/fileadmin/files/Lois_reglements/Legislation/RG_CSSF/RCSSF_No16-02.pdf</t>
  </si>
  <si>
    <t>http://www.cssf.lu/fileadmin/files/Lois_reglements/Legislation/RG_CSSF/RCSSF_No16-03.pdf</t>
  </si>
  <si>
    <t>http://www.cssf.lu/fileadmin/files/Lois_reglements/Legislation/RG_CSSF/RCSSF_No16-05eng.pdf</t>
  </si>
  <si>
    <t>http://www.cssf.lu/fileadmin/files/Lois_reglements/Legislation/RG_CSSF/RCSSF_No16-15eng.pdf</t>
  </si>
  <si>
    <t>http://www.cssf.lu/fileadmin/files/Lois_reglements/Legislation/RG_CSSF/RCSSF_No17_01eng.pdf</t>
  </si>
  <si>
    <t>http://www.cssf.lu/fileadmin/files/Lois_reglements/Legislation/RG_CSSF/RCSSF_No17-02.pdf</t>
  </si>
  <si>
    <t>http://www.cssf.lu/fileadmin/files/Lois_reglements/Legislation/RG_CSSF/RCSSF_No17-03.pdf</t>
  </si>
  <si>
    <t>http://www.cssf.lu/fileadmin/files/Lois_reglements/Legislation/RG_CSSF/RCSSF_No17-05.pdf</t>
  </si>
  <si>
    <t>http://data.legilux.public.lu/file/eli-etat-leg-rcsf-2018-03-27-a232-jo-fr-pdf.pdf</t>
  </si>
  <si>
    <t>http://data.legilux.public.lu/file/eli-etat-leg-rcsf-2018-06-25-a554-jo-fr-pdf.pdf</t>
  </si>
  <si>
    <t>http://data.legilux.public.lu/file/eli-etat-leg-rcsf-2018-09-28-a922-jo-fr-pdf.pdf</t>
  </si>
  <si>
    <t>http://data.legilux.public.lu/file/eli-etat-leg-rcsf-2018-12-31-a1200-jo-fr-pdf.pdf</t>
  </si>
  <si>
    <t>http://data.legilux.public.lu/file/eli-etat-leg-rcsf-2019-06-28-a448-jo-fr-pdf.pdf</t>
  </si>
  <si>
    <t>http://data.legilux.public.lu/file/eli-etat-leg-rcsf-2019-10-01-a683-jo-fr-pdf.pdf</t>
  </si>
  <si>
    <t>http://data.legilux.public.lu/file/eli-etat-leg-rcsf-2019-12-20-a897-jo-fr-pdf.pdf</t>
  </si>
  <si>
    <t>https://data.legilux.public.lu/file/eli-etat-leg-rcsf-2020-04-15-a322-jo-fr-pdf.pdf</t>
  </si>
  <si>
    <t>http://data.legilux.public.lu/file/eli-etat-leg-rcsf-2020-06-30-a566-jo-fr-pdf.pdf</t>
  </si>
  <si>
    <t>https://data.legilux.public.lu/file/eli-etat-leg-rcsf-2020-09-30-a803-jo-fr-pdf.pdf</t>
  </si>
  <si>
    <t>https://data.legilux.public.lu/file/eli-etat-leg-rcsf-2020-12-29-a1093-jo-fr-pdf.pdf</t>
  </si>
  <si>
    <t>https://data.legilux.public.lu/file/eli-etat-leg-rcsf-2021-03-31-a273-jo-fr-pdf.pdf</t>
  </si>
  <si>
    <t>https://www.cssf.lu/fr/Document/reglement-cssf-n-21-02-du-30-juin-2021/</t>
  </si>
  <si>
    <t>https://data.legilux.public.lu/file/eli-etat-leg-rcsf-2022-03-31-a153-jo-fr-pdf.pdf</t>
  </si>
  <si>
    <t>http://data.legilux.public.lu/eli/etat/leg/rcsf/2022/06/30/a329/jo</t>
  </si>
  <si>
    <t>https://www.legilux.public.lu/eli/etat/leg/rcsf/2022/09/30/a508/jo</t>
  </si>
  <si>
    <t>https://www.cssf.lu/fr/Document/reglement-cssf-n-23-01-du-31-mars-2023/</t>
  </si>
  <si>
    <t>http://www.cnbv.gob.mx/SECTORES-SUPERVISADOS/BANCA-MULTIPLE/Paginas/Cargos-de-capital-contracíclico-vigentes.aspx</t>
  </si>
  <si>
    <t>http://www.toezicht.dnb.nl/en/7/51-237232.jsp</t>
  </si>
  <si>
    <t>http://www.toezicht.dnb.nl/en/7/51-237355.jsp</t>
  </si>
  <si>
    <t>https://www.toezicht.dnb.nl/en/7/51-237444.jsp</t>
  </si>
  <si>
    <t>https://www.toezicht.dnb.nl/en/7/50-237581.jsp</t>
  </si>
  <si>
    <t>https://www.dnb.nl/en/sector-news/2022/dnb-increases-countercyclical-capital-buffer-to-1-may-2022/</t>
  </si>
  <si>
    <t>https://www.dnb.nl/en/sector-news/supervision-2023/dnb-raises-countercyclical-capital-buffer-ccyb-from-1-0-to-2-0/</t>
  </si>
  <si>
    <t>https://www.regjeringen.no/en/aktuelt/countercyclical-buffer-at-1-pct/id747825/</t>
  </si>
  <si>
    <t>https://www.regjeringen.no/en/aktuelt/reduction-of-the-countercyclical-buffer/id2693388/</t>
  </si>
  <si>
    <t>https://www.federalreserve.gov/newsevents/pressreleases/bcreg20190306c.htm</t>
  </si>
  <si>
    <t>http://www.federalreserve.gov/newsevents/press/bcreg/20161024a.htm</t>
  </si>
  <si>
    <t>https://www.regjeringen.no/en/historical-archive/solbergs-government/Ministries/fin/press-releases/2021/countercyclical-buffer-increases/id2861445/</t>
  </si>
  <si>
    <t>https://www.norges-bank.no/en/news-events/news-publications/Press-releases/2022/2022-03-24-ccb/</t>
  </si>
  <si>
    <t>http://cbr.ru/eng/press/PR.aspx?file=11012016_125758eng2016-01-11T12_33_35.htm</t>
  </si>
  <si>
    <t>http://www.cbr.ru/eng/press/PR.aspx?file=25022016_095305eng2016-02-25T09_53_57.htm</t>
  </si>
  <si>
    <t>http://www.cbr.ru/eng/press/PR.aspx?file=03062016_170908eng2016-06-03T17_08_34.htm</t>
  </si>
  <si>
    <t>http://cbr.ru/eng/press/PR.aspx?file=29092016_170049NANT_E2016-09-29T17_00_03.htm</t>
  </si>
  <si>
    <t>http://cbr.ru/eng/press/PR.aspx?file=29122016_151211NANT_E2016-12-29T15_11_49.htm</t>
  </si>
  <si>
    <t>http://cbr.ru/eng/press/PR.aspx?file=04042017_103634NANT_E2017-04-04T10_36_07.htm</t>
  </si>
  <si>
    <t>http://cbr.ru/eng/press/PR.aspx?file=06072017_120629NANT_E2017-07-06T12_05_32.htm</t>
  </si>
  <si>
    <t>http://cbr.ru/eng/press/PR/?file=06102017_165434eng2017-10-06T16_54_01.htm</t>
  </si>
  <si>
    <t>http://cbr.ru/press/PR.aspx?file=26122017_190354NANT2017-12-26T19_02_51.htm</t>
  </si>
  <si>
    <t>http://cbr.ru/eng/press/PR/?file=10072018_131300NANT_E2018-07-10T13_12_08.htm</t>
  </si>
  <si>
    <t>http://cbr.ru/eng/press/PR/?file=03102018_143601NANT_E2018-10-03T14_24_27.htm</t>
  </si>
  <si>
    <t>http://cbr.ru/eng/press/PR/?file=27122018_164749NANT_E2018-12-27T16_47_02.htm</t>
  </si>
  <si>
    <t>http://cbr.ru/eng/press/PR/?file=30082019_173454NANT_E2019-08-30T17_23_12.htm</t>
  </si>
  <si>
    <t>http://cbr.ru/eng/press/pr/?file=20122019_100852NANT_E2019-12-20T10_07_40.htm</t>
  </si>
  <si>
    <t>http://www.cbr.ru/eng/press/pr/?file=25062020_091852NANT_E2020-06-25T09_18_09.htm</t>
  </si>
  <si>
    <t>http://www.cbr.ru/eng/press/pr/?file=14082020_123042ENG_PP2020-08-14T12_29_48.htm</t>
  </si>
  <si>
    <t>http://www.cbr.ru/eng/press/PR/?file=18122020_143000ENG_PP24122020_091954.htm</t>
  </si>
  <si>
    <t>https://cbr.ru/eng/press/pr/?file=19032021_152647NANT_E24032021_103434.htm</t>
  </si>
  <si>
    <t>http://www.cbr.ru/eng/press/pr/?id=33249</t>
  </si>
  <si>
    <t>http://www.sama.gov.sa/en-US/Laws/Documents/3.%20SAMA%20Basel%20III%20Program/8.%20Applicabilty%20of%20Countercylical%20Captital%20Buffer%20(CCYB)%20in%20Saudi%20Arabia.pdf</t>
  </si>
  <si>
    <t>https://www.mas.gov.sg/publications/financial-stability-review/2020/financial-stability-review-2020</t>
  </si>
  <si>
    <t>http://www.bde.es/f/webbde/GAP/Secciones/SalaPrensa/NotasInformativas/15/Arc/Fic/presbe2015_57en.pdf</t>
  </si>
  <si>
    <t>http://www.bde.es/f/webbde/INF/MenuVertical/EstabilidadFinanciera/Relacionados/2016_03_21_presbe2016_13_en_cba2.pdf</t>
  </si>
  <si>
    <t>http://www.bde.es/f/webbde/GAP/Secciones/SalaPrensa/NotasInformativas/16/Arc/Fic/presbe2016_28en.pdf</t>
  </si>
  <si>
    <t>http://www.bde.es/f/webbde/GAP/Secciones/SalaPrensa/NotasInformativas/16/Arc/Fic/presbe2016_42en.pdf</t>
  </si>
  <si>
    <t>http://www.bde.es/f/webbde/GAP/Secciones/SalaPrensa/ComunicadosBCE/NotasInformativasBCE/16/Arc/Fic/presbe2016_57en.pdf</t>
  </si>
  <si>
    <t>http://www.bde.es/f/webbde/GAP/Secciones/SalaPrensa/NotasInformativas/17/presbe2017_19en.pdf</t>
  </si>
  <si>
    <t>http://www.bde.es/f/webbde/GAP/Secciones/SalaPrensa/NotasInformativas/17/presbe2017_35en.pdf</t>
  </si>
  <si>
    <t>https://www.bde.es/f/webbde/GAP/Secciones/SalaPrensa/NotasInformativas/17/presbe2017_51en.pdf</t>
  </si>
  <si>
    <t>https://www.bde.es/f/webbde/GAP/Secciones/SalaPrensa/ComunicadosBCE/NotasInformativasBCE/17/presbe2017_72en.pdf</t>
  </si>
  <si>
    <t>https://www.bde.es/f/webbde/GAP/Secciones/SalaPrensa/NotasInformativas/18/presbe2018_14en.pdf</t>
  </si>
  <si>
    <t>https://www.bde.es/f/webbde/GAP/Secciones/SalaPrensa/NotasInformativas/18/presbe2018_30en.pdf</t>
  </si>
  <si>
    <t>https://www.bde.es/f/webbde/GAP/Secciones/SalaPrensa/NotasInformativas/18/presbe2018_52en.pdf</t>
  </si>
  <si>
    <t>https://www.bde.es/f/webbde/GAP/Secciones/SalaPrensa/NotasInformativas/18/presbe2018_69en.pdf</t>
  </si>
  <si>
    <t>https://www.bde.es/f/webbde/GAP/Secciones/SalaPrensa/NotasInformativas/19/presbe2019_14en.pdf</t>
  </si>
  <si>
    <t>https://www.bde.es/f/webbde/GAP/Secciones/SalaPrensa/NotasInformativas/19/presbe2019_38en.pdf</t>
  </si>
  <si>
    <t>https://www.bde.es/f/webbde/GAP/Secciones/SalaPrensa/NotasInformativas/19/presbe2019_62en.pdf</t>
  </si>
  <si>
    <t>https://www.bde.es/f/webbde/GAP/Secciones/SalaPrensa/NotasInformativas/19/presbe2019_80en.pdf</t>
  </si>
  <si>
    <t>https://www.bde.es/f/webbde/GAP/Secciones/SalaPrensa/NotasInformativas/20/presbe2020_29en.pdf</t>
  </si>
  <si>
    <t>https://www.bde.es/f/webbde/GAP/Secciones/SalaPrensa/NotasInformativas/20/presbe2020_49en.pdf</t>
  </si>
  <si>
    <t>https://www.bde.es/f/webbde/GAP/Secciones/SalaPrensa/NotasInformativas/20/presbe2020_71en.pdf</t>
  </si>
  <si>
    <t>https://www.bde.es/f/webbde/GAP/Secciones/SalaPrensa/NotasInformativas/20/presbe2020_102en.pdf</t>
  </si>
  <si>
    <t>https://www.bde.es/f/webbde/GAP/Secciones/SalaPrensa/NotasInformativas/21/presbe2021_24en.pdf</t>
  </si>
  <si>
    <t>https://www.bde.es/bde/en/areas/estabilidad/herramientas-macroprudenciales/colchon-de-capital-anticiclico/fijacion_del_po_abd79f06544b261.html</t>
  </si>
  <si>
    <t>https://www.bde.es/bde/en/areas/estabilidad/herramientas-macroprudenciales/colchon-de-capital-anticiclico/fijacion_del_po_abd79f06544b261.html#xabd7</t>
  </si>
  <si>
    <t>https://www.bde.es/f/webbde/GAP/Secciones/SalaPrensa/NotasInformativas/22/presbe2022_53en.pdf</t>
  </si>
  <si>
    <t>https://www.bde.es/f/webbde/GAP/Secciones/SalaPrensa/NotasInformativas/22/presbe2022_80en.pdf </t>
  </si>
  <si>
    <t>https://www.bde.es/f/webbde/GAP/Secciones/SalaPrensa/NotasInformativas/22/presbe2022_107en.pdf</t>
  </si>
  <si>
    <t>https://www.bde.es/f/webbde/GAP/Secciones/SalaPrensa/NotasInformativas/23/presbe2023-25en.pdf</t>
  </si>
  <si>
    <t>https://www.bde.es/f/webbe/GAP/Secciones/SalaPrensa/NotasInformativas/23/presbe2023-55en.pdf</t>
  </si>
  <si>
    <t>https://www.bde.es/f/webbe/GAP/Secciones/SalaPrensa/NotasInformativas/23/presbe2023-77en.pdf</t>
  </si>
  <si>
    <t>https://www.fi.se/en/published/news/2020/proposed-amendment-to-regulations-due-to-reduction-in-countercyclical-buffer-rate/</t>
  </si>
  <si>
    <t>http://www.snb.ch/n/mmr/reference/CCB_communication_2016/source/CCB_communication_2016.n.pdf</t>
  </si>
  <si>
    <t>http://www.snb.ch/en/mmr/reference/ccb_20170224_basel_III_countercyclical_capital_buffer/source/ccb_20170224_basel_III_countercyclical_capital_buffer.en.pdf</t>
  </si>
  <si>
    <t>https://www.snb.ch/en/mmr/reference/ccb_20180228_basel_III_countercyclical_capital_buffer/source/ccb_20180228_basel_III_countercyclical_capital_buffer.en.pdf</t>
  </si>
  <si>
    <t>https://www.snb.ch/en/mmr/reference/ccb_20190207_basel_III_countercyclical_capital_buffer/source/ccb_20190207_basel_III_countercyclical_capital_buffer.en.pdf</t>
  </si>
  <si>
    <t>https://www.snb.ch/en/mmr/reference/ccb_20200207_basel_III_countercyclical_capital_buffer/source/ccb_20200207_basel_III_countercyclical_capital_buffer.en.pdf</t>
  </si>
  <si>
    <t>https://www.snb.ch/en/mmr/reference/ccb_20230221_basel_III_countercyclical_capital_buffer/source/ccb_20230221_basel_III_countercyclical_capital_buffer.en.pdf</t>
  </si>
  <si>
    <t>https://www.bankofengland.co.uk/financial-policy-summary-and-record/2021/december-2021</t>
  </si>
  <si>
    <t>https://www.bankofengland.co.uk/financial-policy-summary-and-record/2022/july-2022</t>
  </si>
  <si>
    <t>https://www.rbi.org.in/Scripts/NotificationUser.aspx?Mode=0&amp;Id=9546</t>
  </si>
  <si>
    <t>https://www.bi.go.id/en/publikasi/ruang-media/news-release/Pages/sp_179715.aspx</t>
  </si>
  <si>
    <t>https://www.bi.go.id/en/publikasi/ruang-media/news-release/Pages/sp_183916.aspx</t>
  </si>
  <si>
    <t>https://www.bi.go.id/en/publikasi/ruang-media/news-release/Pages/sp_213719.aspx</t>
  </si>
  <si>
    <t>https://www.bi.go.id/en/publikasi/ruang-media/news-release/Pages/sp_208718.aspx</t>
  </si>
  <si>
    <t>https://www.bi.go.id/en/publikasi/ruang-media/news-release/Pages/sp_204418.aspx</t>
  </si>
  <si>
    <t>https://www.bi.go.id/en/publikasi/ruang-media/news-release/Pages/sp_198717.aspx</t>
  </si>
  <si>
    <t>https://www.bi.go.id/en/publikasi/ruang-media/news-release/Pages/sp_194117.aspx</t>
  </si>
  <si>
    <t>Swedish implementation of overall capital requirements, including combined buffer and reciprocity of CCyB</t>
  </si>
  <si>
    <t>link not working</t>
  </si>
  <si>
    <t>http://www.toezicht.dnb.nl/en/2/51-234733.jsp</t>
  </si>
  <si>
    <t>http://www.toezicht.dnb.nl/en/7/51-235828.jsp</t>
  </si>
  <si>
    <t>http://www.toezicht.dnb.nl/en/7/51-236229.jsp</t>
  </si>
  <si>
    <t>http://www.toezicht.dnb.nl/en/7/51-236511.jsp</t>
  </si>
  <si>
    <t>http://www.toezicht.dnb.nl/en/7/51-236655.jsp</t>
  </si>
  <si>
    <t>http://www.toezicht.dnb.nl/en/7/51-236815.jsp</t>
  </si>
  <si>
    <t>http://www.toezicht.dnb.nl/en/7/51-237087.jsp</t>
  </si>
  <si>
    <t>http://www.regjeringen.no/en/dep/fin/press-center/press-releases/2014/Countercyclical-buffer-unchanged1.html?id=764636</t>
  </si>
  <si>
    <t>http://www.regjeringen.no/en/dep/fin/press-center/press-releases/2014/Countercyclical-buffer-unchanged2.html?id=768031</t>
  </si>
  <si>
    <t>https://www.regjeringen.no/en/whatsnew/news-and-press-releases/id2006120/</t>
  </si>
  <si>
    <t>https://www.regjeringen.no/en/aktuelt/motsyklisk-kapitalbufferkrav-uendret/id2356320/</t>
  </si>
  <si>
    <t>https://www.regjeringen.no/en/aktuelt/countercyclical-buffer-increases-next-year/id2423198/</t>
  </si>
  <si>
    <t>https://www.regjeringen.no/en/aktuelt/countercyclical-buffer-unchanged2/id2453952/</t>
  </si>
  <si>
    <t>https://www.regjeringen.no/en/aktuelt/countercyclical-buffer-unchanged3/id2467949/</t>
  </si>
  <si>
    <t>https://www.regjeringen.no/no/aktuelt/motsyklisk-kapitalbuffer-uendret/id2480319/</t>
  </si>
  <si>
    <t>https://www.regjeringen.no/en/aktuelt/countercyclical-buffer-unchanged2/id2505702/</t>
  </si>
  <si>
    <t>https://www.regjeringen.no/en/aktuelt/countercyclical-buffer-unchanged3/id2511950/</t>
  </si>
  <si>
    <t>https://www.regjeringen.no/en/aktuelt/countercyclical-buffer-increases/id2524266/</t>
  </si>
  <si>
    <t>https://www.regjeringen.no/en/aktuelt/countercyclical-buffer-unchanged/id2543692/</t>
  </si>
  <si>
    <t>https://www.regjeringen.no/en/aktuelt/countercyclical-buffer-unchanged2/id2558509/</t>
  </si>
  <si>
    <t>https://www.regjeringen.no/en/aktuelt/countercyclical-buffer-unchanged3/id2572030/</t>
  </si>
  <si>
    <t>https://www.regjeringen.no/en/aktuelt/countercyclical-buffer-unchanged4/id2582060/</t>
  </si>
  <si>
    <t>https://www.regjeringen.no/en/aktuelt/countercyclical-buffer-unchanged/id2593759/</t>
  </si>
  <si>
    <t>https://www.regjeringen.no/en/aktuelt/countercyclical-buffer-unchanged2/id2605190/</t>
  </si>
  <si>
    <t>https://www.regjeringen.no/en/aktuelt/countercyclical-buffer-unchanged3/id2611525/</t>
  </si>
  <si>
    <t>https://www.regjeringen.no/en/historical-archive/solbergs-government/Ministries/fin/press-releases/2018/countercyclical-buffer-increases/id2622440/</t>
  </si>
  <si>
    <t>https://www.norges-bank.no/en/news-events/news-publications/Press-releases/2021/2021-12-16-ccb/</t>
  </si>
  <si>
    <t>https://www.norges-bank.no/en/news-events/news-publications/Press-releases/2022/2022-06-23-ccb/</t>
  </si>
  <si>
    <t>https://www.norges-bank.no/en/news-events/news-publications/Press-releases/2022/2022-09-22-ccb/</t>
  </si>
  <si>
    <t>https://www.norges-bank.no/en/news-events/news-publications/Press-releases/2022/2022-12-15-ccb/</t>
  </si>
  <si>
    <t>https://www.norges-bank.no/en/news-events/news-publications/News-items/2023/2023-01-19-ccb/</t>
  </si>
  <si>
    <t>https://www.norges-bank.no/en/news-events/news-publications/News-items/2023/2023-05-10-ccb/</t>
  </si>
  <si>
    <t>https://www.norges-bank.no/en/news-events/news-publications/News-items/2023/2023-08-17-ccb/</t>
  </si>
  <si>
    <t>https://www.mas.gov.sg/publications/financial-stability-review/2015/financial-stability-review-2015</t>
  </si>
  <si>
    <t>https://www.mas.gov.sg/publications/financial-stability-review/2016/financial-stability-review-2016</t>
  </si>
  <si>
    <t>https://www.mas.gov.sg/publications/financial-stability-review/2017/financial-stability-review-2017</t>
  </si>
  <si>
    <t>https://www.mas.gov.sg/publications/financial-stability-review/2018/financial-stability-review-2018</t>
  </si>
  <si>
    <t>https://www.mas.gov.sg/-/media/mas/resource/publications/fsr/financial-stability-review-2019.pdf</t>
  </si>
  <si>
    <t>Türkiye</t>
  </si>
  <si>
    <t>https://www.resbank.co.za/en/home/publications/publication-detail-pages/reviews/finstab-review/2015/6938</t>
  </si>
  <si>
    <t>https://www.resbank.co.za/en/home/publications/publication-detail-pages/reviews/finstab-review/2017/7786</t>
  </si>
  <si>
    <t>https://www.resbank.co.za/en/home/publications/publication-detail-pages/reviews/finstab-review/2017/8073</t>
  </si>
  <si>
    <t>https://www.resbank.co.za/en/home/publications/publication-detail-pages/reviews/finstab-review/2018/8904</t>
  </si>
  <si>
    <t>https://www.bankofengland.co.uk/financial-stability-report/2017/june-2017</t>
  </si>
  <si>
    <t>https://www.bankofengland.co.uk/-/media/boe/files/financial-policy-summary-and-record/2019/july-2019.pdf</t>
  </si>
  <si>
    <t xml:space="preserve">https://www.bi.go.id/id/publikasi/peraturan/Documents/pbi_172215_f.pdf </t>
  </si>
  <si>
    <t xml:space="preserve"> https://www.bi.go.id/id/publikasi/ruang-media/news-release/Pages/sp_189516.aspx</t>
  </si>
  <si>
    <t>https://www.bi.go.id/en/publikasi/ruang-media/news-release/Pages/SP_218219.aspx</t>
  </si>
  <si>
    <t>https://www.bi.go.id/en/publikasi/ruang-media/news-release/Pages/sp_223920.aspx</t>
  </si>
  <si>
    <t>https://www.bi.go.id/en/publikasi/ruang-media/news-release/Pages/sp_228720.aspx</t>
  </si>
  <si>
    <t>https://www.bi.go.id/en/publikasi/ruang-media/news-release/Pages/sp_2310521.aspx</t>
  </si>
  <si>
    <t>https://www.bi.go.id/en/publikasi/ruang-media/news-release/Pages/sp_2326821.aspx</t>
  </si>
  <si>
    <t>https://www.bi.go.id/en/publikasi/ruang-media/news-release/Pages/sp_2410822.aspx</t>
  </si>
  <si>
    <t>https://www.bi.go.id/en/publikasi/ruang-media/news-release/Pages/sp_2428522.aspx</t>
  </si>
  <si>
    <t>https://www.bi.go.id/en/publikasi/ruang-media/news-release/Pages/sp_2510223.aspx</t>
  </si>
  <si>
    <t>https://www.bddk.org.tr/Mevzuat/DokumanGetir/702</t>
  </si>
  <si>
    <t>https://www.osfi-bsif.gc.ca/Eng/fi-if/rg-ro/gdn-ort/gl-ld/Pages/CAR22_chpt1.aspx#ToC1.7.2</t>
  </si>
  <si>
    <t>Notice of the amendments to the banking regulation</t>
  </si>
  <si>
    <t>https://www.fsc.go.kr/eng/pr010101/22130</t>
  </si>
  <si>
    <t>Federal Deposit Insurance Corporation: 12 CFR § 324.11</t>
  </si>
  <si>
    <t>State</t>
  </si>
  <si>
    <t>Number</t>
  </si>
  <si>
    <t>https://www.bcra.gob.ar/Pdfs/Texord/t-disres.pdf</t>
  </si>
  <si>
    <t>ps://www.legislation.gov.au/Details/F2015L02076</t>
  </si>
  <si>
    <t>https://www.nbb.be/doc/cp/moniteur/2015/20151228_kb_tier1.pdf</t>
  </si>
  <si>
    <t>https://www.bcb.gov.br/ingles/norms/brprudential/Resolution4193.pdf</t>
  </si>
  <si>
    <t>https://www.bafin.de/SharedDocs/Downloads/EN/Aufsichtsrecht/dl_kwg_en.html?nn=2821360</t>
  </si>
  <si>
    <t>https://www.bi.go.id/id/publikasi/peraturan/Documents/pbi_172215_f.pdf</t>
  </si>
  <si>
    <t>https://www.bancaditalia.it/compiti/vigilanza/normativa/archivio-norme/circolari/c285/Circ_285_pub.pdf</t>
  </si>
  <si>
    <t>https://www.fsa.go.jp/news/27/syouken/20151126-1.html</t>
  </si>
  <si>
    <t>https://www.fsc.go.kr/po040301/view?noticeId=3123&amp;curPage=81&amp;srchKey=&amp;srchText=&amp;srchBeginDt=&amp;srchEndDt=</t>
  </si>
  <si>
    <t>https://www.cssf.lu/wp-content/uploads/files/Lois_reglements/Legislation/RG_CSSF/RCSSF_No15-04.pdf</t>
  </si>
  <si>
    <t>https://www.cssf.lu/wp-content/uploads/files/Lois_reglements/Legislation/RG_CSSF/RCSSF_No15-05.pdf</t>
  </si>
  <si>
    <t>https://finance.ec.europa.eu/banking/banking-regulation_en</t>
  </si>
  <si>
    <t>https://wetten.overheid.nl/BWBR0020368/2015-07-09</t>
  </si>
  <si>
    <t>https://wetten.overheid.nl/BWBR0020420/2015-02-07</t>
  </si>
  <si>
    <t>https://www.sama.gov.sa/en-US/Laws/Documents/3.%20SAMA%20Basel%20III%20Program/8.%20Applicabilty%20of%20Countercylical%20Captital%20Buffer%20(CCYB)%20in%20Saudi%20Arabia.pdf</t>
  </si>
  <si>
    <t>https://www.mas.gov.sg/regulation/notices/notice-637</t>
  </si>
  <si>
    <t>https://www.resbank.co.za/Lists/News%20and%20Publications/Attachments/7005/C8%20of%202015.pdf</t>
  </si>
  <si>
    <t>https://www.fi.se/en/our-registers/search-fffs/2014/201433/</t>
  </si>
  <si>
    <t>https://www.fi.se/contentassets/91a11ceca3f54525a4a0a24dbb514cf5/kapitalkrav-svenska-banker-140910enny.pdf</t>
  </si>
  <si>
    <t>https://www.fedlex.admin.ch/eli/cc/2012/629/de</t>
  </si>
  <si>
    <t>https://www.mevzuat.gov.tr/mevzuat?MevzuatNo=18991&amp;MevzuatTur=7&amp;MevzuatTertip=5</t>
  </si>
  <si>
    <t>https://www.legislation.gov.uk/uksi/2014/894/pdfs/uksi_20140894_en.pdf</t>
  </si>
  <si>
    <t>https://www.ecfr.gov/current/title-12/chapter-II/subchapter-A/part-217</t>
  </si>
  <si>
    <t>https://www.federalreserve.gov/newsevents/pressreleases/bcreg20160908b.htm</t>
  </si>
  <si>
    <t>https://www.ecfr.gov/current/title-12/chapter-I/part-3/subpart-B/section-3.11</t>
  </si>
  <si>
    <t>https://www.ecfr.gov/current/title-12/chapter-III/subchapter-B/part-324/subpart-B/section-324.11</t>
  </si>
  <si>
    <t>CCYBLink</t>
  </si>
  <si>
    <t>https://www.fi.se/en/published/news/2014/decision-regarding-the-countercyclical-buffer-rate/</t>
  </si>
  <si>
    <t>https://www.fi.se/sv/publicerat/nyheter/2015/Forslag-till-andring-av-foreskrifter-om-kontracyklisk-kapitalbuffert/</t>
  </si>
  <si>
    <t>https://www.fi.se/sv/publicerat/nyheter/2016/Forslag-till-andring-av-foreskrifter-om-kontracyklisk-kapitalbuffert-/</t>
  </si>
  <si>
    <t>https://www.fi.se/en/published/news/2018/fi-raises-the-countercyclical-buffer-rate/</t>
  </si>
  <si>
    <t>https://www.fi.se/en/published/news/2021/2021/fi-raises-the-countercyclical-buffer-rate-to-1-per-cent/</t>
  </si>
  <si>
    <t>https://www.fi.se/en/published/news/2022/2022/the-countercyclical-buffer-rate-will-be-raised/</t>
  </si>
  <si>
    <t>https://www.bankofengland.co.uk/-/media/boe/files/financial-policy-summary-and-record/2019/march-2019.pdf</t>
  </si>
  <si>
    <t>https://www.esrb.europa.eu/pub/pdf/recommendations/140630_ESRB_Recommendation.en.pdf</t>
  </si>
  <si>
    <t>Regulations amending Finansinspektionen’s regulations (FFFS 2014:33) regarding the countercyclical buffer rate</t>
  </si>
  <si>
    <t>https://www.fi.se/en/our-registers/fffs/search-fffs/2021/202132/</t>
  </si>
  <si>
    <t>https://www.bankofengland.co.uk/financial-stability-report/2014/june-2014</t>
  </si>
  <si>
    <t>https://www.bankofengland.co.uk/statement/fpc/2015/financial-policy-committee-statement-march-2015</t>
  </si>
  <si>
    <t>https://www.bankofengland.co.uk/-/media/boe/files/statement/fpc/2016/financial-policy-committee-statement-march-2016.pdf</t>
  </si>
  <si>
    <t>https://www.bankofengland.co.uk/financial-stability-report/2016/july-2016</t>
  </si>
  <si>
    <t>https://www.bankofengland.co.uk/financial-stability-report/2017/november-2017</t>
  </si>
  <si>
    <t>https://www.bankofengland.co.uk/statement/fpc/2018/financial-policy-committee-statement-march-2018</t>
  </si>
  <si>
    <t>https://www.bankofengland.co.uk/financial-stability-report/2018/june-2018</t>
  </si>
  <si>
    <t>https://www.bankofengland.co.uk/statement/fpc/2018/financial-policy-committee-statement-october-2018</t>
  </si>
  <si>
    <t>https://www.bankofengland.co.uk/financial-stability-report/2018/november-2018</t>
  </si>
  <si>
    <t>confirmation</t>
  </si>
  <si>
    <t>https://www.bankofengland.co.uk/financial-policy-summary-and-record/2019/october-2019</t>
  </si>
  <si>
    <t xml:space="preserve">Increase </t>
  </si>
  <si>
    <t>https://www.bankofengland.co.uk/financial-stability-report/2019/december-2019</t>
  </si>
  <si>
    <t>https://www.bankofengland.co.uk/news/2020/march/boe-measures-to-respond-to-the-economic-shock-from-covid-19</t>
  </si>
  <si>
    <t>https://www.bde.es/f/webbe/GAP/Secciones/SalaPrensa/NotasInformativas/23/presbe2023-101en.pdf</t>
  </si>
  <si>
    <t>GB</t>
  </si>
  <si>
    <t>CZ</t>
  </si>
  <si>
    <t>Czech Republic</t>
  </si>
  <si>
    <t>https://www.cnb.cz/en/financial-stability/macroprudential-policy/the-countercyclical-capital-buffer/provision-of-a-general-nature-on-setting-the-countercyclical-capital-buffer-rate/Provision-of-a-general-nature-1-2014/</t>
  </si>
  <si>
    <t>https://www.cnb.cz/en/financial-stability/macroprudential-policy/the-countercyclical-capital-buffer/provision-of-a-general-nature-on-setting-the-countercyclical-capital-buffer-rate/Provision-of-a-general-nature-2-2014/</t>
  </si>
  <si>
    <t>https://www.cnb.cz/en/financial-stability/macroprudential-policy/the-countercyclical-capital-buffer/provision-of-a-general-nature-on-setting-the-countercyclical-capital-buffer-rate/Provision-of-a-general-nature-I-2015/</t>
  </si>
  <si>
    <t>https://www.cnb.cz/en/financial-stability/macroprudential-policy/the-countercyclical-capital-buffer/provision-of-a-general-nature-on-setting-the-countercyclical-capital-buffer-rate/Provision-of-a-general-nature-II-2015/</t>
  </si>
  <si>
    <t>https://www.cnb.cz/en/financial-stability/macroprudential-policy/the-countercyclical-capital-buffer/provision-of-a-general-nature-on-setting-the-countercyclical-capital-buffer-rate/Provision-of-a-general-nature-III-2015/</t>
  </si>
  <si>
    <t>https://www.cnb.cz/en/financial-stability/macroprudential-policy/the-countercyclical-capital-buffer/provision-of-a-general-nature-on-setting-the-countercyclical-capital-buffer-rate/Provision-of-a-general-nature-IV-2015/</t>
  </si>
  <si>
    <t>https://www.cnb.cz/en/financial-stability/macroprudential-policy/the-countercyclical-capital-buffer/provision-of-a-general-nature-on-setting-the-countercyclical-capital-buffer-rate/Provision-of-a-general-nature-I-2016/</t>
  </si>
  <si>
    <t>https://www.cnb.cz/en/financial-stability/macroprudential-policy/the-countercyclical-capital-buffer/provision-of-a-general-nature-on-setting-the-countercyclical-capital-buffer-rate/Provision-of-a-general-nature-II-2016/</t>
  </si>
  <si>
    <t>https://www.cnb.cz/en/financial-stability/macroprudential-policy/the-countercyclical-capital-buffer/provision-of-a-general-nature-on-setting-the-countercyclical-capital-buffer-rate/Provision-of-a-general-nature-III-2016/</t>
  </si>
  <si>
    <t>https://www.cnb.cz/en/financial-stability/macroprudential-policy/the-countercyclical-capital-buffer/provision-of-a-general-nature-on-setting-the-countercyclical-capital-buffer-rate/Provision-of-a-general-nature-IV-2016/</t>
  </si>
  <si>
    <t>https://www.cnb.cz/en/financial-stability/macroprudential-policy/the-countercyclical-capital-buffer/provision-of-a-general-nature-on-setting-the-countercyclical-capital-buffer-rate/Provision-of-a-general-nature-I-2017/</t>
  </si>
  <si>
    <t>https://www.cnb.cz/en/financial-stability/macroprudential-policy/the-countercyclical-capital-buffer/provision-of-a-general-nature-on-setting-the-countercyclical-capital-buffer-rate/Provision-of-a-general-nature-II-2017/</t>
  </si>
  <si>
    <t>https://www.cnb.cz/en/financial-stability/macroprudential-policy/the-countercyclical-capital-buffer/provision-of-a-general-nature-on-setting-the-countercyclical-capital-buffer-rate/Provision-of-a-general-nature-III-2017/</t>
  </si>
  <si>
    <t>https://www.cnb.cz/en/financial-stability/macroprudential-policy/the-countercyclical-capital-buffer/provision-of-a-general-nature-on-setting-the-countercyclical-capital-buffer-rate/Provision-of-a-general-nature-IV-2017/</t>
  </si>
  <si>
    <t>https://www.cnb.cz/en/financial-stability/macroprudential-policy/the-countercyclical-capital-buffer/provision-of-a-general-nature-on-setting-the-countercyclical-capital-buffer-rate/Provision-of-a-general-nature-I-2018/</t>
  </si>
  <si>
    <t>https://www.cnb.cz/en/financial-stability/macroprudential-policy/the-countercyclical-capital-buffer/provision-of-a-general-nature-on-setting-the-countercyclical-capital-buffer-rate/Provision-of-a-general-nature-II-2018/</t>
  </si>
  <si>
    <t>https://www.cnb.cz/en/financial-stability/macroprudential-policy/the-countercyclical-capital-buffer/provision-of-a-general-nature-on-setting-the-countercyclical-capital-buffer-rate/Provision-of-a-general-nature-III-2018/</t>
  </si>
  <si>
    <t>https://www.cnb.cz/en/financial-stability/macroprudential-policy/the-countercyclical-capital-buffer/provision-of-a-general-nature-on-setting-the-countercyclical-capital-buffer-rate/Provision-of-a-general-nature-IV-2018/</t>
  </si>
  <si>
    <t>https://www.cnb.cz/en/financial-stability/macroprudential-policy/the-countercyclical-capital-buffer/provision-of-a-general-nature-on-setting-the-countercyclical-capital-buffer-rate/Provision-of-a-general-nature-I-2019/</t>
  </si>
  <si>
    <t>https://www.cnb.cz/en/financial-stability/cnb-board-decision/CNB-Board-decision-on-setting-the-countercyclical-capital-buffer-rate-1558619460000/</t>
  </si>
  <si>
    <t>https://www.cnb.cz/cs/financni-stabilita/makroobezretnostni-politika/proticyklicka-kapitalova-rezerva/opatreni-obecne-povahy-ke-stanoveni-sazby-proticyklicke-kapitalove-rezervy/Opatreni-obecne-povahy-III-2019/</t>
  </si>
  <si>
    <t>https://www.cnb.cz/en/financial-stability/cnb-board-decision/CNB-Board-decision-on-financial-stability-1574952660000/</t>
  </si>
  <si>
    <t>https://www.cnb.cz/en/financial-stability/cnb-board-decision/CNB-Board-decision-on-setting-the-countercyclical-capital-buffer-rate-1583419860000/</t>
  </si>
  <si>
    <t>https://www.cnb.cz/en/financial-stability/cnb-board-decision/CNB-Board-decision-on-setting-the-countercyclical-capital-buffer-rate-1584370260000/</t>
  </si>
  <si>
    <t>https://www.cnb.cz/en/financial-stability/cnb-board-decision/CNB-Board-decision-on-setting-the-countercyclical-capital-buffer-rate-1585234260000/</t>
  </si>
  <si>
    <t>https://www.cnb.cz/en/financial-stability/cnb-board-decision/CNB-Board-decision-on-financial-stability-1592488260000/</t>
  </si>
  <si>
    <t>https://www.cnb.cz/en/financial-stability/cnb-board-decision/CNB-Board-decision-on-setting-the-countercyclical-capital-buffer-rate-1598536260000/</t>
  </si>
  <si>
    <t>https://www.cnb.cz/en/financial-stability/cnb-board-decision/CNB-Board-decision-on-financial-stability-1606402260000/</t>
  </si>
  <si>
    <t>https://www.cnb.cz/en/financial-stability/cnb-board-decision/CNB-Board-decision-on-setting-the-countercyclical-capital-buffer-rate-1614869460000/</t>
  </si>
  <si>
    <t>https://www.cnb.cz/en/financial-stability/cnb-board-decision/CNB-Board-decision-on-financial-stability-1622123460000/</t>
  </si>
  <si>
    <t>https://www.cnb.cz/en/financial-stability/cnb-board-decision/CNB-Board-decision-on-setting-the-countercyclical-capital-buffer-rate-1629977400000/</t>
  </si>
  <si>
    <t>https://www.cnb.cz/en/financial-stability/cnb-board-decision/CNB-Board-decision-on-financial-stability-1637852400000/</t>
  </si>
  <si>
    <t>https://www.cnb.cz/en/financial-stability/cnb-board-decision/CNB-Board-decision-on-setting-the-countercyclical-capital-buffer-rate-1646923500000/</t>
  </si>
  <si>
    <t>https://www.cnb.cz/en/financial-stability/cnb-board-decision/CNB-Board-decision-on-financial-stability-1655390520000/</t>
  </si>
  <si>
    <t>https://www.cnb.cz/en/financial-stability/cnb-board-decision/CNB-Board-decision-on-setting-the-countercyclical-capital-buffer-rate-1663249500000/</t>
  </si>
  <si>
    <t>https://www.cnb.cz/en/financial-stability/cnb-board-decision/CNB-Board-decision-on-financial-stability-1669819680000/</t>
  </si>
  <si>
    <t>https://www.cnb.cz/en/financial-stability/cnb-board-decision/CNB-Board-decision-on-setting-the-countercyclical-capital-buffer-rate-1678373100000/</t>
  </si>
  <si>
    <t>https://www.cnb.cz/en/financial-stability/cnb-board-decision/CNB-Board-decision-on-financial-stability-1685627400000/</t>
  </si>
  <si>
    <t>https://www.cnb.cz/en/financial-stability/cnb-board-decision/CNB-Board-decision-on-setting-the-countercyclical-capital-buffer-rate-1694699100000/</t>
  </si>
  <si>
    <t>https://www.cnb.cz/en/financial-stability/cnb-board-decision/CNB-Board-decision-on-financial-stability-1701269400000/</t>
  </si>
  <si>
    <t>21/1992 Coll. Act of 20 December 1991 on Banks</t>
  </si>
  <si>
    <t>https://www.cnb.cz/en/financial-stability/macroprudential-policy/the-countercyclical-capital-buffer/</t>
  </si>
  <si>
    <t xml:space="preserve">The CNB’s approach to setting the countercyclical capital buffer </t>
  </si>
  <si>
    <t xml:space="preserve">https://www.cnb.cz/en/financial-stability/macroprudential-policy/the-countercyclical-capital-buffer/provision-of-a-general-nature-on-setting-the-countercyclical-capital-buffer-rate/Provision-of-a-general-nature-III-2023/ </t>
  </si>
  <si>
    <t>DK</t>
  </si>
  <si>
    <t>Denmark</t>
  </si>
  <si>
    <t>http://evm.dk/nyheder/2015/15-12-17-kontracyklisk-buffersats</t>
  </si>
  <si>
    <t>http://risikoraad.dk/nyhedsarkiv/nyheder/2016/mar/press-release-after-thirteenth-meeting/</t>
  </si>
  <si>
    <t>http://risikoraad.dk/nyhedsarkiv/nyheder/2016/jun/press-release-after-fourteenth-meeting/</t>
  </si>
  <si>
    <t>http://risikoraad.dk/nyhedsarkiv/nyheder/2016/sep/press-release-after-fifteenth-meeting/</t>
  </si>
  <si>
    <t>http://risikoraad.dk/nyhedsarkiv/nyheder/2016/dec/press-relaese-after-sixteenth-meeting/</t>
  </si>
  <si>
    <t>http://risikoraad.dk/nyhedsarkiv/nyheder/2017/mar/press-release-after-17th-meeting/</t>
  </si>
  <si>
    <t>http://risikoraad.dk/nyhedsarkiv/nyheder/2017/jun/press-release-after-18th-meeting/</t>
  </si>
  <si>
    <t>http://risikoraad.dk/nyhedsarkiv/nyheder/2017/sep/press-release-after-19th-meeting/</t>
  </si>
  <si>
    <t>http://em.dk/nyheder/2017/12-21-faestsaettelse-af-den-kontracykliske-buffer</t>
  </si>
  <si>
    <t>http://em.dk/nyheder/2018/03-14-fastsattelse-af-den-kontracykliske-buffer-for-1-kvartal-2018</t>
  </si>
  <si>
    <t>http://www.risikoraad.dk/nyheder/2018/dec/pressemeddelelse-efter-24-moede/</t>
  </si>
  <si>
    <t>http://www.risikoraad.dk/nyheder/2019/mar/pressemeddelse-efter-det-25-moede/</t>
  </si>
  <si>
    <t>https://em.dk/nyhedsarkiv/2020/marts/covid-19-regeringen-klar-med-mere-hjaelp-til-danske-arbejdspladser/</t>
  </si>
  <si>
    <t>https://systemicriskcouncil.dk/news/2020/june/press-release-after-the-29th-meeting/</t>
  </si>
  <si>
    <t>https://em.dk/nyhedsarkiv/2020/september/erhvervsministeren-fastholder-den-kontracykliske-kapitalbuffer-paa-0-procent/</t>
  </si>
  <si>
    <t>https://em.dk/nyhedsarkiv/2020/december/erhvervsministeren-fastholder-den-kontracykliske-kapitalbuffer-paa-0-pct/</t>
  </si>
  <si>
    <t>https://em.dk/nyhedsarkiv/2021/juni/genopbygning-af-den-kontracykliske-kapitalbuffer/</t>
  </si>
  <si>
    <t>https://em.dk/nyhedsarkiv/2021/december/foroegelse-af-den-kontracykliske-kapitalbuffer-i-danmark/</t>
  </si>
  <si>
    <t>https://em.dk/nyhedsarkiv/2022/marts/foroegelse-af-den-kontracykliske-kapitalbuffer-i-danmark/</t>
  </si>
  <si>
    <t>https://www.retsinformation.dk/eli/lta/2023/1731#P125f</t>
  </si>
  <si>
    <t>AM</t>
  </si>
  <si>
    <t>Armenia</t>
  </si>
  <si>
    <t>https://www.cba.am/EN/pmessagesannouncements/Cyclic%20buffer%20II.2019.pdf</t>
  </si>
  <si>
    <t>https://www.cba.am/EN/pmessagesannouncements/Cyclic%20buffer%20III.2019.pdf</t>
  </si>
  <si>
    <t>https://www.cba.am/EN/pmessagesannouncements/Cyclic%20buffer%20IV.2019.pdf</t>
  </si>
  <si>
    <t>https://www.cba.am/EN/pmessagesannouncements/Cyclic%20buffer%20I.2020.pdf</t>
  </si>
  <si>
    <t>https://www.cba.am/EN/pmessagesannouncements/Cyclic%20buffer%20II.2020.pdf</t>
  </si>
  <si>
    <t>https://www.cba.am/EN/pmessagesannouncements/Cyclic%20buffer%20III.2020.pdf</t>
  </si>
  <si>
    <t>https://www.cba.am/EN/pmessagesannouncements/Cyclic%20buffer%20IV.2020.pdf</t>
  </si>
  <si>
    <t>https://www.cba.am/Storage/EN/finstability/Countercyclical-Capital-Buffer-I-2021.pdf</t>
  </si>
  <si>
    <t>https://www.cba.am/Storage/EN/finstability/Countercyclical-Capital-%20Buffer-II-2022.pdf</t>
  </si>
  <si>
    <t>https://www.cba.am/Storage/EN/finstability/Countercyclical-Capital-Buffer-III-2021.pdf</t>
  </si>
  <si>
    <t>https://www.cba.am/Storage/EN/finstability/Countercyclical-Capital-Buffer-IV-2021.pdf</t>
  </si>
  <si>
    <t>https://www.cba.am/Storage/EN/finstability/Cyclic%2025.04.2022%20_eng.pdf</t>
  </si>
  <si>
    <t>https://www.cba.am/Storage/EN/finstability/Capital-Buffer-III-2022.pdf</t>
  </si>
  <si>
    <t>https://www.cba.am/Storage/EN/finstability/Cyclic-2022.4.pdf</t>
  </si>
  <si>
    <t>https://www.cba.am/Storage/AM/downloads/finstability/Cyclic_2023Q1_Eng.pdf</t>
  </si>
  <si>
    <t>https://www.cba.am/Storage/EN/finstability/Cyclic_2023Q2_Eng.pdf</t>
  </si>
  <si>
    <t>https://www.cba.am/Storage/EN/finstability/Cyclic_2023Q3ENG.pdf</t>
  </si>
  <si>
    <t>Setting and Calculating Thresholds above the Capital Adequacy Ratio of Banks (only Armenian version available)</t>
  </si>
  <si>
    <t>General Methodology for Setting the Counter-Cyclical Capital Threshold</t>
  </si>
  <si>
    <t>Financial stability report 2022 (Box 2, pages 77-80)</t>
  </si>
  <si>
    <t>https://www.cba.am/AM/laregulations/Capital%20buffers.pdf</t>
  </si>
  <si>
    <t>https://www.cba.am/Storage/EN/finstability/CCyB%20methodology.pdf</t>
  </si>
  <si>
    <t>https://www.cba.am/EN/pperiodicals/Stability_Report_2022.pdf</t>
  </si>
  <si>
    <t>GH</t>
  </si>
  <si>
    <t>Ghana</t>
  </si>
  <si>
    <t>Bank of Ghana Capital Requirement Directive (CRD), 2018</t>
  </si>
  <si>
    <t>Basel-II-BOG-CRD-Final-27-June-2018-Basel-Committee-BSD.pdf</t>
  </si>
  <si>
    <t>PH</t>
  </si>
  <si>
    <t>Philippines</t>
  </si>
  <si>
    <t>https://www.bsp.gov.ph/SitePages/MediaAndResearch/MediaDisp.aspx?ItemId=4785</t>
  </si>
  <si>
    <t>BSP Regulations - c1024.pdf (bsp.gov.ph)</t>
  </si>
  <si>
    <t>https://www.bsp.gov.ph/Regulations/Issuances/2018/c1024.pdf</t>
  </si>
  <si>
    <t>https://www.osfi-bsif.gc.ca/en/guidance/guidance-library/capital-adequacy-requirements-car-2024-chapter-1-overview-risk-based-capital-requirements#ToC1.7</t>
  </si>
  <si>
    <t>CL</t>
  </si>
  <si>
    <t>Chile</t>
  </si>
  <si>
    <t>https://www.bcn.cl/leychile/navegar?idLey=21130&amp;tipoVersion=0</t>
  </si>
  <si>
    <t>https://www.bcentral.cl/documents/33528/3536981/comunicado_rpf_17052022.pdf/eca0345a-d072-6c9c-52e2-9b5dba616159?version=1.1&amp;t=1692814887003</t>
  </si>
  <si>
    <t>https://www.bcentral.cl/documents/33528/3536981/comunicado_rpf_08112022.pdf/7e1f4586-34df-6fc6-b73a-7b051b013592?version=1.1&amp;t=1692813046326</t>
  </si>
  <si>
    <t>https://www.bcentral.cl/documents/33528/133208/comunicado_rpf_23052023.pdf/3d86ceba-ce1d-a2e1-4dbb-c012fde3efb1?version=1.2&amp;t=1692808388033</t>
  </si>
  <si>
    <t>https://www.bcentral.cl/documents/33528/3536981/Comunicado_RPF_Nov23.pdf/118f69fc-d2c3-062d-4825-5983adefee47?version=1.0&amp;t=1699379157556</t>
  </si>
  <si>
    <t>General Banking Act, Article 66 ter</t>
  </si>
  <si>
    <t>https://www.bcn.cl/leychile/navegar?idNorma=83135&amp;idParte=9988537</t>
  </si>
  <si>
    <t>Updated compilation of Rules for Banks (CMF), Chapter 21-12</t>
  </si>
  <si>
    <t>https://www.cmfchile.cl/portal/principal/613/articles-29887_doc_pdf.pdf</t>
  </si>
  <si>
    <t>Financial Policy, Central Bank of Chile</t>
  </si>
  <si>
    <t>https://www.bcentral.cl/contenido/-/detalle/politica-financiera-del-banco-central-de-chile</t>
  </si>
  <si>
    <t>BCBS member</t>
  </si>
  <si>
    <t>non-BCBS</t>
  </si>
  <si>
    <t>https://www.rbi.org.in/Scripts/BS_PressReleaseDisplay.aspx?prid=55543</t>
  </si>
  <si>
    <t>https://www.snb.ch/dam/jcr:4cd11f8b-29b7-4867-8965-3ce61f6dc826/ccb_20240213_basel_III_countercyclical_capital_buffer.en.pdf</t>
  </si>
  <si>
    <t>https://www.fi.se/en/published/news/2024/fi-leaves-the-countercyclical-buffer-rate-unchanged/</t>
  </si>
  <si>
    <t>https://www.bde.es/f/webbe/GAP/Secciones/SalaPrensa/NotasInformativas/24/presbe2024-18en.pdf</t>
  </si>
  <si>
    <t>https://www.nbb.be/en/articles/national-bank-belgium-confirms-previous-decisions-countercyclical-capital-buffer-credit-0</t>
  </si>
  <si>
    <t>https://www.cssf.lu/fr/Document/reglement-cssf-n-24-03-du-28-mars-2024/</t>
  </si>
  <si>
    <t>link expired</t>
  </si>
  <si>
    <t>Hong Kong Monetary Authority - Monetary Authority Announces Countercyclical Capital Buffer Ratio for Hong Kong (hkma.gov.hk)</t>
  </si>
  <si>
    <t>https://www.bcentral.cl/c/document_library/get_file?uuid=bb1a132f-0cb1-c7d2-7cb2-45bb60ad2c08&amp;groupId=33528</t>
  </si>
  <si>
    <t>https://legilux.public.lu/eli/etat/leg/rcsf/2024/06/28/a266/jo</t>
  </si>
  <si>
    <t>https://www.bde.es/f/webbe/GAP/Secciones/SalaPrensa/NotasInformativas/24/presbe2024-52en.pdf</t>
  </si>
  <si>
    <t>https://www.fi.se/en/published/news/2024/fi-leaves-the-countercyclical-buffer-rate-unchanged2/</t>
  </si>
  <si>
    <t>MT</t>
  </si>
  <si>
    <t>Malta</t>
  </si>
  <si>
    <t>https://www.centralbankmalta.org/en/countercyclical-capital-buffer</t>
  </si>
  <si>
    <t>IE</t>
  </si>
  <si>
    <t>Ireland</t>
  </si>
  <si>
    <t>https://www.centralbank.ie/docs/default-source/publications/financial-stability-review/financial-stability/financial-stability-review-2022-i.pdf#page=72</t>
  </si>
  <si>
    <t>https://www.centralbank.ie/macro-prudential-policies-for-bank-capital/countercyclical-capital-buffer</t>
  </si>
  <si>
    <t>https://www.bancaditalia.it/compiti/stabilita-finanziaria/politica-macroprudenziale/ccyb-2-2019/index.html</t>
  </si>
  <si>
    <t>https://www.bancaditalia.it/compiti/stabilita-finanziaria/politica-macroprudenziale/ccyb-3-2019/index.html</t>
  </si>
  <si>
    <t>https://www.bancaditalia.it/compiti/stabilita-finanziaria/politica-macroprudenziale/ccyb-4-2019/index.html</t>
  </si>
  <si>
    <t>https://www.bancaditalia.it/compiti/stabilita-finanziaria/politica-macroprudenziale/ccyb-1-2020/index.html</t>
  </si>
  <si>
    <t>https://www.bancaditalia.it/compiti/stabilita-finanziaria/politica-macroprudenziale/ccyb-2-2020/index.html</t>
  </si>
  <si>
    <t>https://www.bancaditalia.it/compiti/stabilita-finanziaria/politica-macroprudenziale/ccyb-3-2020/index.html</t>
  </si>
  <si>
    <t>https://www.bancaditalia.it/compiti/stabilita-finanziaria/politica-macroprudenziale/ccyb-4-2020/index.html</t>
  </si>
  <si>
    <t>https://www.bancaditalia.it/compiti/stabilita-finanziaria/politica-macroprudenziale/ccyb-1-2021/index.html</t>
  </si>
  <si>
    <t>https://www.bancaditalia.it/compiti/stabilita-finanziaria/politica-macroprudenziale/ccyb-2-2021/index.html</t>
  </si>
  <si>
    <t>https://www.bancaditalia.it/compiti/stabilita-finanziaria/politica-macroprudenziale/ccyb-3-2021/index.html</t>
  </si>
  <si>
    <t>https://www.bancaditalia.it/compiti/stabilita-finanziaria/politica-macroprudenziale/ccyb-4-2021/index.html</t>
  </si>
  <si>
    <t>https://www.bancaditalia.it/compiti/stabilita-finanziaria/politica-macroprudenziale/ccyb-1-2022/index.html</t>
  </si>
  <si>
    <t>https://www.bancaditalia.it/compiti/stabilita-finanziaria/politica-macroprudenziale/ccyb-2-2022/index.html</t>
  </si>
  <si>
    <t>https://www.bancaditalia.it/compiti/stabilita-finanziaria/politica-macroprudenziale/ccyb-3-2022/index.html</t>
  </si>
  <si>
    <t>https://www.bancaditalia.it/compiti/stabilita-finanziaria/politica-macroprudenziale/ccyb-4-2022/index.html</t>
  </si>
  <si>
    <t>https://www.bancaditalia.it/compiti/stabilita-finanziaria/politica-macroprudenziale/ccyb-1-2023/index.html</t>
  </si>
  <si>
    <t>https://www.bancaditalia.it/compiti/stabilita-finanziaria/politica-macroprudenziale/ccyb-2-2023/index.html</t>
  </si>
  <si>
    <t>https://www.bancaditalia.it/compiti/stabilita-finanziaria/politica-macroprudenziale/ccyb-3-2023/index.html</t>
  </si>
  <si>
    <t>https://www.bancaditalia.it/compiti/stabilita-finanziaria/politica-macroprudenziale/ccyb-4-2023/index.html</t>
  </si>
  <si>
    <t>https://www.bancaditalia.it/compiti/stabilita-finanziaria/politica-macroprudenziale/ccyb-1-2024/index.html</t>
  </si>
  <si>
    <t>https://www.bancaditalia.it/compiti/stabilita-finanziaria/politica-macroprudenziale/ccyb-2-2024/index.html</t>
  </si>
  <si>
    <t>https://www.bancaditalia.it/compiti/stabilita-finanziaria/politica-macroprudenziale/ccyb-3-2024/index.html</t>
  </si>
  <si>
    <t>https://www.cba.am/Storage/AM/downloads/finstability/Cyclic_2024Q1_Eng.pdf</t>
  </si>
  <si>
    <t>https://www.cnb.cz/en/financial-stability/cnb-board-decision/CNB-Board-decision-on-financial-stability-1717681500000/</t>
  </si>
  <si>
    <t>https://www.cnb.cz/en/financial-stability/cnb-board-decision/CNB-Board-decision-on-setting-the-countercyclical-capital-buffer-rate-1709822700000/</t>
  </si>
  <si>
    <t>https://systemicriskcouncil.dk/news/2024/june/press-release-after-45-meeting</t>
  </si>
  <si>
    <t>https://www.centralbank.ie/docs/default-source/financial-system/financial-stability/macroprudential-policy/countercyclical-capital-buffer/ccyb-rate-announcement-august-2024.pdf</t>
  </si>
  <si>
    <t xml:space="preserve">https://www.bde.es/f/webbe/GAP/Secciones/SalaPrensa/NotasInformativas/24/presbe2024-78en.pdf </t>
  </si>
  <si>
    <t>FI leaves the countercyclical buffer rate unchanged | Finansinspektionen</t>
  </si>
  <si>
    <t>https://www.hkma.gov.hk/eng/news-and-media/press-releases/2024/10/20241018-3/</t>
  </si>
  <si>
    <t>https://www.bcentral.cl/c/document_library/get_file?uuid=6c7d3442-be51-bb7e-9280-64b3ba357241&amp;groupId=33528</t>
  </si>
  <si>
    <t>Counter Cyclical Capital Requirement, Central Bank of Chile (november 2024 update)</t>
  </si>
  <si>
    <t>https://www.bcentral.cl/contenido/-/detalle/rcc-noviembre-2024</t>
  </si>
  <si>
    <t>AnnouncementDate</t>
  </si>
  <si>
    <t>CountryCode</t>
  </si>
  <si>
    <t>CCyBRate</t>
  </si>
  <si>
    <t>TypeOfSetting</t>
  </si>
  <si>
    <t>ImplementationDate</t>
  </si>
  <si>
    <t>LinkToAnnouncement</t>
  </si>
  <si>
    <t>D6-2024 - Positive cycle-neutral countercyclical capital buffer</t>
  </si>
  <si>
    <t>https://www.fi.se/en/published/news/2025/fi-leaves-the-countercyclical-buffer-rate-unchanged4/</t>
  </si>
  <si>
    <t>Country</t>
  </si>
  <si>
    <t>PNR</t>
  </si>
  <si>
    <t>Date</t>
  </si>
  <si>
    <t>Hungary</t>
  </si>
  <si>
    <t>Estonia</t>
  </si>
  <si>
    <t>Latvia</t>
  </si>
  <si>
    <t>Lithuania</t>
  </si>
  <si>
    <t>Poland</t>
  </si>
  <si>
    <t>Slovenia</t>
  </si>
  <si>
    <t>Greece</t>
  </si>
  <si>
    <t>Austria</t>
  </si>
  <si>
    <t>Bulgaria</t>
  </si>
  <si>
    <t>Colombia</t>
  </si>
  <si>
    <t>Croatia</t>
  </si>
  <si>
    <t>CzechRepublic</t>
  </si>
  <si>
    <t>Finland</t>
  </si>
  <si>
    <t>HongKongSAR</t>
  </si>
  <si>
    <t>Iceland</t>
  </si>
  <si>
    <t>Israel</t>
  </si>
  <si>
    <t>Kuwait</t>
  </si>
  <si>
    <t>Lebanon</t>
  </si>
  <si>
    <t>Malaysia</t>
  </si>
  <si>
    <t>Mongolia</t>
  </si>
  <si>
    <t>NewZealand</t>
  </si>
  <si>
    <t>Nigeria</t>
  </si>
  <si>
    <t>Peru</t>
  </si>
  <si>
    <t>Portugal</t>
  </si>
  <si>
    <t>Romania</t>
  </si>
  <si>
    <t>SaudiArabia</t>
  </si>
  <si>
    <t>Serbia</t>
  </si>
  <si>
    <t>SlovakRepublic</t>
  </si>
  <si>
    <t>SouthAfrica</t>
  </si>
  <si>
    <t>TaiwanProvinceofChina</t>
  </si>
  <si>
    <t>Thailand</t>
  </si>
  <si>
    <t>Ukraine</t>
  </si>
  <si>
    <t>UnitedArabEmirates</t>
  </si>
  <si>
    <t>UnitedKingdom</t>
  </si>
  <si>
    <t>UnitedStates</t>
  </si>
  <si>
    <t>Uruguay</t>
  </si>
  <si>
    <t>Vietnam</t>
  </si>
  <si>
    <t>Albania</t>
  </si>
  <si>
    <t>Algeria</t>
  </si>
  <si>
    <t>Angola</t>
  </si>
  <si>
    <t>Azerbaijan</t>
  </si>
  <si>
    <t>Bahamas</t>
  </si>
  <si>
    <t>Bahrain</t>
  </si>
  <si>
    <t>Bangladesh</t>
  </si>
  <si>
    <t>Belarus</t>
  </si>
  <si>
    <t>Benin</t>
  </si>
  <si>
    <t>Bhutan</t>
  </si>
  <si>
    <t>BosniaandHerzegovina</t>
  </si>
  <si>
    <t>Botswana</t>
  </si>
  <si>
    <t>BruneiDarussalam</t>
  </si>
  <si>
    <t>BurkinaFaso</t>
  </si>
  <si>
    <t>Burundi</t>
  </si>
  <si>
    <t>Cambodia</t>
  </si>
  <si>
    <t>CapeVerde</t>
  </si>
  <si>
    <t>CongoDemocraticRepublic</t>
  </si>
  <si>
    <t>CostaRica</t>
  </si>
  <si>
    <t>CotedIvoire</t>
  </si>
  <si>
    <t>Curacao</t>
  </si>
  <si>
    <t>DominicanRepublic</t>
  </si>
  <si>
    <t>Ecuador</t>
  </si>
  <si>
    <t>ElSalvador</t>
  </si>
  <si>
    <t>Ethiopia</t>
  </si>
  <si>
    <t>Fiji</t>
  </si>
  <si>
    <t>Gambia</t>
  </si>
  <si>
    <t>Georgia</t>
  </si>
  <si>
    <t>GuineaBissau</t>
  </si>
  <si>
    <t>Haiti</t>
  </si>
  <si>
    <t>Honduras</t>
  </si>
  <si>
    <t>Jamaica</t>
  </si>
  <si>
    <t>Jordan</t>
  </si>
  <si>
    <t>Kazakhstan</t>
  </si>
  <si>
    <t>Kenya</t>
  </si>
  <si>
    <t>Kosovo</t>
  </si>
  <si>
    <t>KyrgyzRepublic</t>
  </si>
  <si>
    <t>Laos</t>
  </si>
  <si>
    <t>Lesotho</t>
  </si>
  <si>
    <t>Macedonia</t>
  </si>
  <si>
    <t>Mali</t>
  </si>
  <si>
    <t>Mauritania</t>
  </si>
  <si>
    <t>Mauritius</t>
  </si>
  <si>
    <t>Moldova</t>
  </si>
  <si>
    <t>Montenegro</t>
  </si>
  <si>
    <t>Morocco</t>
  </si>
  <si>
    <t>Mozambique</t>
  </si>
  <si>
    <t>Nepal</t>
  </si>
  <si>
    <t>Niger</t>
  </si>
  <si>
    <t>Oman</t>
  </si>
  <si>
    <t>Pakistan</t>
  </si>
  <si>
    <t>Paraguay</t>
  </si>
  <si>
    <t>SaintKittsAndNevis</t>
  </si>
  <si>
    <t>Senegal</t>
  </si>
  <si>
    <t>SolomonIslands</t>
  </si>
  <si>
    <t>SriLanka</t>
  </si>
  <si>
    <t>Sudan</t>
  </si>
  <si>
    <t>Tajikistan</t>
  </si>
  <si>
    <t>Tanzania</t>
  </si>
  <si>
    <t>TimorLeste</t>
  </si>
  <si>
    <t>Togo</t>
  </si>
  <si>
    <t>Tonga</t>
  </si>
  <si>
    <t>TrinidadandTobago</t>
  </si>
  <si>
    <t>Tunisia</t>
  </si>
  <si>
    <t>Uganda</t>
  </si>
  <si>
    <t>Yemen</t>
  </si>
  <si>
    <t>Zambia</t>
  </si>
  <si>
    <t>Afghanistan</t>
  </si>
  <si>
    <t>Belize</t>
  </si>
  <si>
    <t>Bolivia</t>
  </si>
  <si>
    <t>Djibouti</t>
  </si>
  <si>
    <t>Egypt</t>
  </si>
  <si>
    <t>Guatemala</t>
  </si>
  <si>
    <t>Guyana</t>
  </si>
  <si>
    <t>Iran,IslamicRepublicof</t>
  </si>
  <si>
    <t>Iraq</t>
  </si>
  <si>
    <t>Liberia</t>
  </si>
  <si>
    <t>Madagascar</t>
  </si>
  <si>
    <t>Maldives</t>
  </si>
  <si>
    <t>Myanmar</t>
  </si>
  <si>
    <t>Namibia</t>
  </si>
  <si>
    <t>Nicaragua</t>
  </si>
  <si>
    <t>Panama</t>
  </si>
  <si>
    <t>PapuaNewGuinea</t>
  </si>
  <si>
    <t>Qatar</t>
  </si>
  <si>
    <t>Rwanda</t>
  </si>
  <si>
    <t>Samoa</t>
  </si>
  <si>
    <t>SanMarino</t>
  </si>
  <si>
    <t>SãoToméandPríncipe</t>
  </si>
  <si>
    <t>SierraLeone</t>
  </si>
  <si>
    <t>Tuvalu</t>
  </si>
  <si>
    <t>Vanuatu</t>
  </si>
  <si>
    <t>Venezuela</t>
  </si>
  <si>
    <t>2013 q4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</si>
  <si>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</si>
  <si>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</si>
  <si>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</si>
  <si>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</si>
  <si>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</si>
  <si>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</si>
  <si>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</si>
  <si>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</si>
  <si>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</si>
  <si>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</si>
  <si>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</si>
  <si>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</si>
  <si>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</si>
  <si>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</si>
  <si>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</si>
  <si>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</si>
  <si>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</si>
  <si>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</si>
  <si>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</si>
  <si>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</si>
  <si>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</si>
  <si>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</si>
  <si>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</si>
  <si>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</si>
  <si>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</si>
  <si>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</si>
  <si>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</si>
  <si>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</si>
  <si>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</si>
  <si>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</si>
  <si>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</si>
  <si>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</si>
  <si>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</si>
  <si>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</si>
  <si>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</si>
  <si>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</si>
  <si>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</si>
  <si>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</si>
  <si>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</si>
  <si>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</si>
  <si>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</si>
  <si>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</si>
  <si>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</si>
  <si>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q4</t>
  </si>
  <si>
    <t>Quarterly</t>
  </si>
  <si>
    <t>Up to 1.5</t>
  </si>
  <si>
    <t>From 1.5</t>
  </si>
  <si>
    <t>Count</t>
  </si>
  <si>
    <t>Value</t>
  </si>
  <si>
    <t>Average</t>
  </si>
  <si>
    <t/>
  </si>
  <si>
    <t>Diff</t>
  </si>
  <si>
    <t>Monthly</t>
  </si>
  <si>
    <t>Loosening</t>
  </si>
  <si>
    <t>Prior 2020</t>
  </si>
  <si>
    <t>After 2020</t>
  </si>
  <si>
    <t>Sum</t>
  </si>
  <si>
    <t>Up to 1.25%</t>
  </si>
  <si>
    <t>From 1.25%</t>
  </si>
  <si>
    <t>Max</t>
  </si>
  <si>
    <t>Up to Neutral level</t>
  </si>
  <si>
    <t>After neutral level</t>
  </si>
  <si>
    <t>Prior to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</si>
</sst>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;@"/>
    <numFmt numFmtId="165" formatCode="dd/mm/yy;@"/>
    <numFmt numFmtId="166" formatCode="0.000%"/>
    <numFmt numFmtId="167" formatCode="0.0%"/>
    <numFmt numFmtId="168" formatCode="0.0000%"/>
    <numFmt numFmtId="169" formatCode="0.0000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Segoe UI"/>
      <family val="2"/>
    </font>
    <font>
      <u/>
      <sz val="11"/>
      <name val="Calibri"/>
      <family val="2"/>
      <scheme val="minor"/>
    </font>
    <font>
      <sz val="11"/>
      <color theme="1"/>
      <name val="Segoe UI"/>
      <family val="2"/>
      <charset val="238"/>
    </font>
    <font>
      <i/>
      <sz val="11"/>
      <color theme="1"/>
      <name val="Segoe UI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3">
    <xf numFmtId="0" fontId="0" fillId="0" borderId="0"/>
    <xf numFmtId="9" fontId="3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37" fillId="0" borderId="0" applyNumberFormat="0" applyFill="0" applyBorder="0" applyAlignment="0" applyProtection="0"/>
    <xf numFmtId="0" fontId="30" fillId="0" borderId="2"/>
    <xf numFmtId="9" fontId="30" fillId="0" borderId="2" applyFont="0" applyFill="0" applyBorder="0" applyAlignment="0" applyProtection="0"/>
    <xf numFmtId="0" fontId="32" fillId="0" borderId="2" applyNumberFormat="0" applyFill="0" applyBorder="0" applyAlignment="0" applyProtection="0"/>
    <xf numFmtId="0" fontId="36" fillId="0" borderId="2"/>
    <xf numFmtId="0" fontId="37" fillId="0" borderId="2" applyNumberFormat="0" applyFill="0" applyBorder="0" applyAlignment="0" applyProtection="0"/>
    <xf numFmtId="0" fontId="30" fillId="0" borderId="2"/>
    <xf numFmtId="0" fontId="30" fillId="0" borderId="2"/>
    <xf numFmtId="0" fontId="30" fillId="0" borderId="2"/>
  </cellStyleXfs>
  <cellXfs count="241">
    <xf numFmtId="0" fontId="0" fillId="0" borderId="0" xfId="0"/>
    <xf numFmtId="0" fontId="33" fillId="0" borderId="0" xfId="2" applyFont="1"/>
    <xf numFmtId="0" fontId="29" fillId="0" borderId="0" xfId="0" applyFont="1"/>
    <xf numFmtId="10" fontId="29" fillId="0" borderId="0" xfId="1" applyNumberFormat="1" applyFont="1"/>
    <xf numFmtId="0" fontId="29" fillId="2" borderId="0" xfId="0" applyFont="1" applyFill="1"/>
    <xf numFmtId="0" fontId="29" fillId="3" borderId="0" xfId="0" applyFont="1" applyFill="1"/>
    <xf numFmtId="10" fontId="29" fillId="3" borderId="0" xfId="1" applyNumberFormat="1" applyFont="1" applyFill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64" fontId="29" fillId="0" borderId="0" xfId="0" applyNumberFormat="1" applyFont="1" applyAlignment="1">
      <alignment horizontal="left" vertical="center"/>
    </xf>
    <xf numFmtId="0" fontId="33" fillId="0" borderId="0" xfId="2" applyFont="1" applyFill="1" applyAlignment="1">
      <alignment horizontal="left"/>
    </xf>
    <xf numFmtId="0" fontId="33" fillId="0" borderId="0" xfId="2" applyFont="1" applyAlignment="1">
      <alignment horizontal="left"/>
    </xf>
    <xf numFmtId="0" fontId="29" fillId="2" borderId="0" xfId="0" applyFont="1" applyFill="1" applyAlignment="1">
      <alignment horizontal="left"/>
    </xf>
    <xf numFmtId="164" fontId="29" fillId="2" borderId="0" xfId="0" applyNumberFormat="1" applyFont="1" applyFill="1" applyAlignment="1">
      <alignment horizontal="left" vertical="center"/>
    </xf>
    <xf numFmtId="0" fontId="33" fillId="2" borderId="0" xfId="2" applyFont="1" applyFill="1" applyAlignment="1">
      <alignment horizontal="left"/>
    </xf>
    <xf numFmtId="0" fontId="29" fillId="3" borderId="0" xfId="0" applyFont="1" applyFill="1" applyAlignment="1">
      <alignment horizontal="left"/>
    </xf>
    <xf numFmtId="164" fontId="29" fillId="3" borderId="0" xfId="0" applyNumberFormat="1" applyFont="1" applyFill="1" applyAlignment="1">
      <alignment horizontal="left" vertical="center"/>
    </xf>
    <xf numFmtId="14" fontId="29" fillId="3" borderId="0" xfId="0" applyNumberFormat="1" applyFont="1" applyFill="1" applyAlignment="1">
      <alignment horizontal="left" vertical="center"/>
    </xf>
    <xf numFmtId="0" fontId="33" fillId="3" borderId="0" xfId="4" applyFont="1" applyFill="1" applyBorder="1" applyAlignment="1">
      <alignment horizontal="left"/>
    </xf>
    <xf numFmtId="0" fontId="33" fillId="3" borderId="0" xfId="2" applyFont="1" applyFill="1" applyBorder="1" applyAlignment="1">
      <alignment horizontal="left"/>
    </xf>
    <xf numFmtId="10" fontId="29" fillId="0" borderId="0" xfId="1" applyNumberFormat="1" applyFont="1" applyAlignment="1">
      <alignment horizontal="right"/>
    </xf>
    <xf numFmtId="0" fontId="29" fillId="2" borderId="0" xfId="0" applyFont="1" applyFill="1" applyAlignment="1">
      <alignment horizontal="right"/>
    </xf>
    <xf numFmtId="10" fontId="29" fillId="2" borderId="0" xfId="1" applyNumberFormat="1" applyFont="1" applyFill="1" applyAlignment="1">
      <alignment horizontal="right"/>
    </xf>
    <xf numFmtId="10" fontId="29" fillId="0" borderId="0" xfId="1" applyNumberFormat="1" applyFont="1" applyFill="1" applyAlignment="1">
      <alignment horizontal="right"/>
    </xf>
    <xf numFmtId="10" fontId="29" fillId="3" borderId="0" xfId="0" applyNumberFormat="1" applyFont="1" applyFill="1" applyAlignment="1">
      <alignment horizontal="right"/>
    </xf>
    <xf numFmtId="10" fontId="29" fillId="3" borderId="0" xfId="1" applyNumberFormat="1" applyFont="1" applyFill="1" applyAlignment="1">
      <alignment horizontal="right"/>
    </xf>
    <xf numFmtId="0" fontId="32" fillId="3" borderId="0" xfId="2" applyFill="1" applyAlignment="1">
      <alignment horizontal="left"/>
    </xf>
    <xf numFmtId="165" fontId="29" fillId="0" borderId="0" xfId="0" applyNumberFormat="1" applyFont="1" applyAlignment="1">
      <alignment horizontal="left" vertical="center"/>
    </xf>
    <xf numFmtId="165" fontId="29" fillId="0" borderId="0" xfId="0" applyNumberFormat="1" applyFont="1" applyAlignment="1">
      <alignment horizontal="left"/>
    </xf>
    <xf numFmtId="0" fontId="33" fillId="3" borderId="0" xfId="2" applyFont="1" applyFill="1"/>
    <xf numFmtId="0" fontId="29" fillId="0" borderId="1" xfId="0" applyFont="1" applyBorder="1" applyAlignment="1">
      <alignment horizontal="left"/>
    </xf>
    <xf numFmtId="0" fontId="29" fillId="0" borderId="1" xfId="0" applyFont="1" applyBorder="1" applyAlignment="1">
      <alignment horizontal="right"/>
    </xf>
    <xf numFmtId="0" fontId="29" fillId="0" borderId="1" xfId="0" applyFont="1" applyBorder="1" applyAlignment="1">
      <alignment horizontal="center"/>
    </xf>
    <xf numFmtId="14" fontId="29" fillId="0" borderId="0" xfId="0" applyNumberFormat="1" applyFont="1" applyAlignment="1">
      <alignment horizontal="left" vertical="center"/>
    </xf>
    <xf numFmtId="164" fontId="29" fillId="0" borderId="0" xfId="0" applyNumberFormat="1" applyFont="1" applyAlignment="1">
      <alignment horizontal="left"/>
    </xf>
    <xf numFmtId="164" fontId="29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29" fillId="0" borderId="1" xfId="0" applyNumberFormat="1" applyFont="1" applyBorder="1" applyAlignment="1">
      <alignment horizontal="left"/>
    </xf>
    <xf numFmtId="10" fontId="29" fillId="0" borderId="1" xfId="1" applyNumberFormat="1" applyFont="1" applyBorder="1"/>
    <xf numFmtId="0" fontId="29" fillId="0" borderId="1" xfId="0" applyFont="1" applyBorder="1"/>
    <xf numFmtId="0" fontId="33" fillId="0" borderId="1" xfId="2" applyFont="1" applyBorder="1"/>
    <xf numFmtId="0" fontId="28" fillId="0" borderId="0" xfId="0" applyFont="1" applyAlignment="1">
      <alignment horizontal="left"/>
    </xf>
    <xf numFmtId="0" fontId="28" fillId="0" borderId="0" xfId="0" applyFont="1"/>
    <xf numFmtId="14" fontId="29" fillId="0" borderId="0" xfId="0" applyNumberFormat="1" applyFont="1"/>
    <xf numFmtId="14" fontId="0" fillId="0" borderId="0" xfId="0" applyNumberFormat="1"/>
    <xf numFmtId="0" fontId="32" fillId="4" borderId="0" xfId="2" applyFill="1" applyAlignment="1">
      <alignment horizontal="left"/>
    </xf>
    <xf numFmtId="0" fontId="28" fillId="2" borderId="0" xfId="0" applyFont="1" applyFill="1" applyAlignment="1">
      <alignment horizontal="left"/>
    </xf>
    <xf numFmtId="0" fontId="28" fillId="6" borderId="0" xfId="0" applyFont="1" applyFill="1" applyAlignment="1">
      <alignment horizontal="left"/>
    </xf>
    <xf numFmtId="0" fontId="0" fillId="6" borderId="0" xfId="0" applyFill="1"/>
    <xf numFmtId="14" fontId="0" fillId="6" borderId="0" xfId="0" applyNumberFormat="1" applyFill="1"/>
    <xf numFmtId="10" fontId="0" fillId="6" borderId="0" xfId="0" applyNumberFormat="1" applyFill="1"/>
    <xf numFmtId="10" fontId="0" fillId="6" borderId="0" xfId="1" applyNumberFormat="1" applyFont="1" applyFill="1"/>
    <xf numFmtId="10" fontId="0" fillId="0" borderId="0" xfId="1" applyNumberFormat="1" applyFont="1" applyFill="1"/>
    <xf numFmtId="0" fontId="28" fillId="5" borderId="0" xfId="0" applyFont="1" applyFill="1"/>
    <xf numFmtId="165" fontId="29" fillId="5" borderId="0" xfId="0" applyNumberFormat="1" applyFont="1" applyFill="1" applyAlignment="1">
      <alignment horizontal="left"/>
    </xf>
    <xf numFmtId="0" fontId="29" fillId="5" borderId="0" xfId="0" applyFont="1" applyFill="1" applyAlignment="1">
      <alignment horizontal="right"/>
    </xf>
    <xf numFmtId="0" fontId="29" fillId="5" borderId="0" xfId="0" applyFont="1" applyFill="1"/>
    <xf numFmtId="165" fontId="29" fillId="5" borderId="0" xfId="0" applyNumberFormat="1" applyFont="1" applyFill="1" applyAlignment="1">
      <alignment horizontal="left" vertical="center"/>
    </xf>
    <xf numFmtId="10" fontId="29" fillId="5" borderId="0" xfId="0" applyNumberFormat="1" applyFont="1" applyFill="1" applyAlignment="1">
      <alignment horizontal="right"/>
    </xf>
    <xf numFmtId="9" fontId="29" fillId="5" borderId="0" xfId="0" applyNumberFormat="1" applyFont="1" applyFill="1" applyAlignment="1">
      <alignment horizontal="right"/>
    </xf>
    <xf numFmtId="0" fontId="27" fillId="0" borderId="0" xfId="0" applyFont="1"/>
    <xf numFmtId="10" fontId="29" fillId="0" borderId="0" xfId="0" applyNumberFormat="1" applyFont="1" applyAlignment="1">
      <alignment horizontal="right"/>
    </xf>
    <xf numFmtId="0" fontId="32" fillId="0" borderId="0" xfId="2"/>
    <xf numFmtId="9" fontId="29" fillId="0" borderId="0" xfId="0" applyNumberFormat="1" applyFont="1" applyAlignment="1">
      <alignment horizontal="right"/>
    </xf>
    <xf numFmtId="0" fontId="27" fillId="2" borderId="0" xfId="0" applyFont="1" applyFill="1"/>
    <xf numFmtId="14" fontId="29" fillId="2" borderId="0" xfId="0" applyNumberFormat="1" applyFont="1" applyFill="1" applyAlignment="1">
      <alignment horizontal="left" vertical="center"/>
    </xf>
    <xf numFmtId="14" fontId="29" fillId="5" borderId="0" xfId="0" applyNumberFormat="1" applyFont="1" applyFill="1" applyAlignment="1">
      <alignment horizontal="left"/>
    </xf>
    <xf numFmtId="14" fontId="29" fillId="5" borderId="0" xfId="0" applyNumberFormat="1" applyFont="1" applyFill="1" applyAlignment="1">
      <alignment horizontal="left" vertical="center"/>
    </xf>
    <xf numFmtId="0" fontId="29" fillId="0" borderId="1" xfId="0" applyFont="1" applyBorder="1" applyAlignment="1">
      <alignment horizontal="center" wrapText="1"/>
    </xf>
    <xf numFmtId="0" fontId="29" fillId="0" borderId="2" xfId="3" applyFont="1" applyBorder="1" applyAlignment="1">
      <alignment vertical="center" wrapText="1"/>
    </xf>
    <xf numFmtId="0" fontId="29" fillId="0" borderId="2" xfId="3" applyFont="1" applyBorder="1" applyAlignment="1">
      <alignment horizontal="left" vertical="center" wrapText="1"/>
    </xf>
    <xf numFmtId="0" fontId="25" fillId="0" borderId="2" xfId="3" applyFont="1" applyBorder="1" applyAlignment="1">
      <alignment vertical="center" wrapText="1"/>
    </xf>
    <xf numFmtId="0" fontId="26" fillId="0" borderId="2" xfId="3" applyFont="1" applyBorder="1" applyAlignment="1">
      <alignment vertical="center" wrapText="1"/>
    </xf>
    <xf numFmtId="0" fontId="31" fillId="0" borderId="2" xfId="3" applyFont="1" applyBorder="1" applyAlignment="1">
      <alignment vertical="center" wrapText="1"/>
    </xf>
    <xf numFmtId="0" fontId="24" fillId="0" borderId="2" xfId="3" applyFont="1" applyBorder="1" applyAlignment="1">
      <alignment vertical="center" wrapText="1"/>
    </xf>
    <xf numFmtId="0" fontId="31" fillId="0" borderId="2" xfId="3" applyFont="1" applyBorder="1" applyAlignment="1">
      <alignment horizontal="left" vertical="center" wrapText="1"/>
    </xf>
    <xf numFmtId="0" fontId="33" fillId="0" borderId="2" xfId="4" applyFont="1" applyFill="1" applyBorder="1" applyAlignment="1">
      <alignment horizontal="left" vertical="center" wrapText="1"/>
    </xf>
    <xf numFmtId="0" fontId="37" fillId="0" borderId="2" xfId="4" applyFill="1" applyBorder="1" applyAlignment="1">
      <alignment horizontal="left" vertical="center" wrapText="1"/>
    </xf>
    <xf numFmtId="0" fontId="32" fillId="0" borderId="2" xfId="2" applyFill="1" applyBorder="1" applyAlignment="1">
      <alignment horizontal="left" vertical="center" wrapText="1"/>
    </xf>
    <xf numFmtId="4" fontId="33" fillId="0" borderId="2" xfId="4" applyNumberFormat="1" applyFont="1" applyFill="1" applyBorder="1" applyAlignment="1">
      <alignment horizontal="left" vertical="center" wrapText="1"/>
    </xf>
    <xf numFmtId="4" fontId="32" fillId="0" borderId="2" xfId="2" applyNumberFormat="1" applyFill="1" applyBorder="1" applyAlignment="1">
      <alignment horizontal="left" vertical="center" wrapText="1"/>
    </xf>
    <xf numFmtId="14" fontId="32" fillId="0" borderId="0" xfId="2" applyNumberFormat="1" applyFill="1" applyAlignment="1" applyProtection="1">
      <alignment horizontal="left" vertical="center"/>
    </xf>
    <xf numFmtId="0" fontId="32" fillId="0" borderId="0" xfId="2" applyFill="1"/>
    <xf numFmtId="164" fontId="32" fillId="0" borderId="0" xfId="2" applyNumberFormat="1" applyFill="1" applyAlignment="1" applyProtection="1">
      <alignment horizontal="left" vertical="center"/>
    </xf>
    <xf numFmtId="0" fontId="23" fillId="0" borderId="2" xfId="3" applyFont="1" applyBorder="1" applyAlignment="1">
      <alignment vertical="center" wrapText="1"/>
    </xf>
    <xf numFmtId="10" fontId="22" fillId="0" borderId="0" xfId="1" applyNumberFormat="1" applyFont="1" applyFill="1" applyAlignment="1">
      <alignment horizontal="right"/>
    </xf>
    <xf numFmtId="166" fontId="22" fillId="0" borderId="0" xfId="1" applyNumberFormat="1" applyFont="1" applyFill="1" applyAlignment="1">
      <alignment horizontal="right"/>
    </xf>
    <xf numFmtId="10" fontId="38" fillId="0" borderId="0" xfId="1" applyNumberFormat="1" applyFont="1" applyFill="1" applyAlignment="1">
      <alignment horizontal="right"/>
    </xf>
    <xf numFmtId="164" fontId="39" fillId="0" borderId="0" xfId="2" applyNumberFormat="1" applyFont="1" applyFill="1" applyAlignment="1" applyProtection="1">
      <alignment horizontal="left" vertical="center"/>
    </xf>
    <xf numFmtId="0" fontId="39" fillId="0" borderId="0" xfId="2" applyFont="1" applyFill="1"/>
    <xf numFmtId="0" fontId="21" fillId="0" borderId="2" xfId="3" applyFont="1" applyBorder="1" applyAlignment="1">
      <alignment vertical="center" wrapText="1"/>
    </xf>
    <xf numFmtId="10" fontId="20" fillId="0" borderId="0" xfId="1" applyNumberFormat="1" applyFont="1" applyFill="1" applyAlignment="1">
      <alignment horizontal="right"/>
    </xf>
    <xf numFmtId="0" fontId="20" fillId="0" borderId="2" xfId="3" applyFont="1" applyBorder="1" applyAlignment="1">
      <alignment vertical="center" wrapText="1"/>
    </xf>
    <xf numFmtId="0" fontId="20" fillId="0" borderId="2" xfId="3" applyFont="1" applyBorder="1" applyAlignment="1">
      <alignment horizontal="left" vertical="center" wrapText="1"/>
    </xf>
    <xf numFmtId="10" fontId="19" fillId="0" borderId="0" xfId="1" applyNumberFormat="1" applyFont="1" applyFill="1" applyAlignment="1">
      <alignment horizontal="right"/>
    </xf>
    <xf numFmtId="0" fontId="17" fillId="0" borderId="2" xfId="3" applyFont="1" applyBorder="1" applyAlignment="1">
      <alignment vertical="center" wrapText="1"/>
    </xf>
    <xf numFmtId="0" fontId="17" fillId="0" borderId="2" xfId="3" applyFont="1" applyBorder="1" applyAlignment="1">
      <alignment horizontal="left" vertical="center" wrapText="1"/>
    </xf>
    <xf numFmtId="0" fontId="38" fillId="0" borderId="2" xfId="3" applyFont="1" applyBorder="1" applyAlignment="1">
      <alignment vertical="center"/>
    </xf>
    <xf numFmtId="0" fontId="38" fillId="0" borderId="2" xfId="3" applyFont="1" applyBorder="1" applyAlignment="1">
      <alignment horizontal="left" vertical="center"/>
    </xf>
    <xf numFmtId="0" fontId="32" fillId="0" borderId="2" xfId="2" applyFill="1" applyBorder="1" applyAlignment="1">
      <alignment vertical="center"/>
    </xf>
    <xf numFmtId="0" fontId="38" fillId="0" borderId="2" xfId="8" applyFont="1" applyAlignment="1">
      <alignment horizontal="left" vertical="center"/>
    </xf>
    <xf numFmtId="0" fontId="16" fillId="0" borderId="2" xfId="8" applyFont="1" applyAlignment="1">
      <alignment vertical="center" wrapText="1"/>
    </xf>
    <xf numFmtId="0" fontId="38" fillId="0" borderId="2" xfId="8" applyFont="1" applyAlignment="1">
      <alignment vertical="center"/>
    </xf>
    <xf numFmtId="0" fontId="42" fillId="0" borderId="2" xfId="7" applyFont="1"/>
    <xf numFmtId="0" fontId="16" fillId="0" borderId="2" xfId="8" applyFont="1" applyAlignment="1">
      <alignment horizontal="left" vertical="center" wrapText="1"/>
    </xf>
    <xf numFmtId="0" fontId="32" fillId="0" borderId="2" xfId="7" applyFill="1" applyBorder="1" applyAlignment="1">
      <alignment horizontal="left" vertical="center" wrapText="1"/>
    </xf>
    <xf numFmtId="10" fontId="16" fillId="0" borderId="0" xfId="6" applyNumberFormat="1" applyFont="1" applyFill="1" applyBorder="1" applyAlignment="1">
      <alignment horizontal="right"/>
    </xf>
    <xf numFmtId="10" fontId="22" fillId="0" borderId="2" xfId="1" applyNumberFormat="1" applyFont="1" applyFill="1" applyBorder="1" applyAlignment="1">
      <alignment horizontal="right"/>
    </xf>
    <xf numFmtId="14" fontId="32" fillId="0" borderId="0" xfId="7" applyNumberFormat="1" applyFill="1" applyBorder="1" applyAlignment="1" applyProtection="1">
      <alignment horizontal="left" vertical="center"/>
    </xf>
    <xf numFmtId="10" fontId="22" fillId="0" borderId="0" xfId="1" applyNumberFormat="1" applyFont="1" applyFill="1" applyBorder="1" applyAlignment="1">
      <alignment horizontal="right"/>
    </xf>
    <xf numFmtId="164" fontId="32" fillId="0" borderId="0" xfId="2" applyNumberFormat="1" applyFill="1" applyBorder="1" applyAlignment="1" applyProtection="1">
      <alignment horizontal="left" vertical="center"/>
    </xf>
    <xf numFmtId="14" fontId="32" fillId="0" borderId="0" xfId="2" applyNumberFormat="1" applyFill="1" applyBorder="1" applyAlignment="1" applyProtection="1">
      <alignment horizontal="left" vertical="center"/>
    </xf>
    <xf numFmtId="0" fontId="15" fillId="0" borderId="0" xfId="0" applyFont="1"/>
    <xf numFmtId="49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49" fontId="22" fillId="0" borderId="0" xfId="0" applyNumberFormat="1" applyFont="1"/>
    <xf numFmtId="10" fontId="22" fillId="0" borderId="0" xfId="0" applyNumberFormat="1" applyFont="1" applyAlignment="1">
      <alignment horizontal="right"/>
    </xf>
    <xf numFmtId="0" fontId="22" fillId="0" borderId="0" xfId="0" applyFont="1"/>
    <xf numFmtId="0" fontId="38" fillId="0" borderId="0" xfId="0" applyFont="1" applyAlignment="1">
      <alignment horizontal="left"/>
    </xf>
    <xf numFmtId="49" fontId="38" fillId="0" borderId="0" xfId="0" applyNumberFormat="1" applyFont="1" applyAlignment="1">
      <alignment horizontal="left"/>
    </xf>
    <xf numFmtId="10" fontId="38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4" fillId="0" borderId="0" xfId="0" applyFont="1"/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0" fontId="20" fillId="0" borderId="0" xfId="0" applyNumberFormat="1" applyFont="1" applyAlignment="1">
      <alignment horizontal="right"/>
    </xf>
    <xf numFmtId="0" fontId="18" fillId="0" borderId="0" xfId="0" applyFont="1"/>
    <xf numFmtId="49" fontId="40" fillId="0" borderId="0" xfId="0" applyNumberFormat="1" applyFont="1" applyAlignment="1">
      <alignment horizontal="left"/>
    </xf>
    <xf numFmtId="0" fontId="20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14" fontId="32" fillId="0" borderId="0" xfId="2" applyNumberFormat="1" applyAlignment="1">
      <alignment horizontal="left" vertical="center"/>
    </xf>
    <xf numFmtId="49" fontId="22" fillId="0" borderId="2" xfId="0" applyNumberFormat="1" applyFont="1" applyBorder="1" applyAlignment="1">
      <alignment horizontal="left"/>
    </xf>
    <xf numFmtId="49" fontId="8" fillId="0" borderId="0" xfId="11" applyNumberFormat="1" applyFont="1" applyBorder="1" applyAlignment="1">
      <alignment horizontal="left"/>
    </xf>
    <xf numFmtId="49" fontId="7" fillId="0" borderId="0" xfId="12" applyNumberFormat="1" applyFont="1" applyBorder="1" applyAlignment="1">
      <alignment horizontal="left"/>
    </xf>
    <xf numFmtId="10" fontId="7" fillId="0" borderId="0" xfId="6" applyNumberFormat="1" applyFont="1" applyFill="1" applyBorder="1" applyAlignment="1">
      <alignment horizontal="right"/>
    </xf>
    <xf numFmtId="10" fontId="29" fillId="0" borderId="2" xfId="0" applyNumberFormat="1" applyFont="1" applyBorder="1" applyAlignment="1">
      <alignment horizontal="right"/>
    </xf>
    <xf numFmtId="0" fontId="8" fillId="0" borderId="0" xfId="11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7" fillId="0" borderId="0" xfId="12" applyFont="1" applyBorder="1" applyAlignment="1">
      <alignment horizontal="left"/>
    </xf>
    <xf numFmtId="164" fontId="32" fillId="0" borderId="2" xfId="2" applyNumberFormat="1" applyFill="1" applyBorder="1" applyAlignment="1" applyProtection="1">
      <alignment horizontal="left" vertical="center"/>
    </xf>
    <xf numFmtId="165" fontId="32" fillId="0" borderId="2" xfId="2" applyNumberFormat="1" applyFill="1" applyBorder="1" applyAlignment="1" applyProtection="1">
      <alignment horizontal="left" vertical="center"/>
    </xf>
    <xf numFmtId="14" fontId="32" fillId="0" borderId="2" xfId="2" applyNumberFormat="1" applyBorder="1" applyAlignment="1">
      <alignment horizontal="left" vertical="center"/>
    </xf>
    <xf numFmtId="164" fontId="22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16" fillId="0" borderId="0" xfId="5" applyNumberFormat="1" applyFont="1" applyBorder="1" applyAlignment="1">
      <alignment horizontal="right" vertical="center"/>
    </xf>
    <xf numFmtId="164" fontId="8" fillId="0" borderId="0" xfId="11" applyNumberFormat="1" applyFont="1" applyBorder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4" fontId="20" fillId="0" borderId="0" xfId="0" applyNumberFormat="1" applyFont="1" applyAlignment="1">
      <alignment horizontal="right" vertical="center"/>
    </xf>
    <xf numFmtId="164" fontId="40" fillId="0" borderId="0" xfId="0" applyNumberFormat="1" applyFont="1" applyAlignment="1">
      <alignment horizontal="right" vertical="center"/>
    </xf>
    <xf numFmtId="164" fontId="41" fillId="0" borderId="0" xfId="0" applyNumberFormat="1" applyFont="1" applyAlignment="1">
      <alignment horizontal="right" vertical="center"/>
    </xf>
    <xf numFmtId="164" fontId="29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7" fillId="0" borderId="0" xfId="12" applyNumberFormat="1" applyFont="1" applyBorder="1" applyAlignment="1">
      <alignment horizontal="right" vertical="center"/>
    </xf>
    <xf numFmtId="164" fontId="22" fillId="0" borderId="2" xfId="0" applyNumberFormat="1" applyFont="1" applyBorder="1" applyAlignment="1">
      <alignment horizontal="right" vertical="center"/>
    </xf>
    <xf numFmtId="164" fontId="38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10" fontId="6" fillId="0" borderId="0" xfId="6" applyNumberFormat="1" applyFont="1" applyFill="1" applyBorder="1" applyAlignment="1">
      <alignment horizontal="right"/>
    </xf>
    <xf numFmtId="164" fontId="32" fillId="0" borderId="0" xfId="7" applyNumberFormat="1" applyFill="1" applyBorder="1" applyAlignment="1" applyProtection="1">
      <alignment horizontal="left" vertical="center"/>
    </xf>
    <xf numFmtId="14" fontId="32" fillId="0" borderId="0" xfId="7" applyNumberFormat="1" applyBorder="1" applyAlignment="1" applyProtection="1">
      <alignment horizontal="left" vertical="center"/>
    </xf>
    <xf numFmtId="0" fontId="32" fillId="0" borderId="0" xfId="7" applyBorder="1" applyAlignment="1">
      <alignment horizontal="left"/>
    </xf>
    <xf numFmtId="0" fontId="6" fillId="0" borderId="0" xfId="12" applyFont="1" applyBorder="1" applyAlignment="1">
      <alignment horizontal="left"/>
    </xf>
    <xf numFmtId="10" fontId="16" fillId="0" borderId="2" xfId="6" applyNumberFormat="1" applyFont="1" applyFill="1" applyBorder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32" fillId="0" borderId="2" xfId="7" applyAlignment="1">
      <alignment horizontal="left"/>
    </xf>
    <xf numFmtId="9" fontId="5" fillId="0" borderId="0" xfId="0" applyNumberFormat="1" applyFont="1" applyAlignment="1">
      <alignment horizontal="right"/>
    </xf>
    <xf numFmtId="0" fontId="32" fillId="0" borderId="2" xfId="7"/>
    <xf numFmtId="0" fontId="4" fillId="0" borderId="0" xfId="0" applyFont="1"/>
    <xf numFmtId="10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16" fillId="0" borderId="0" xfId="5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right" vertical="center"/>
    </xf>
    <xf numFmtId="10" fontId="6" fillId="0" borderId="2" xfId="6" applyNumberFormat="1" applyFont="1" applyFill="1" applyBorder="1" applyAlignment="1">
      <alignment horizontal="right"/>
    </xf>
    <xf numFmtId="10" fontId="40" fillId="0" borderId="2" xfId="1" applyNumberFormat="1" applyFont="1" applyFill="1" applyBorder="1" applyAlignment="1">
      <alignment horizontal="right"/>
    </xf>
    <xf numFmtId="10" fontId="22" fillId="0" borderId="2" xfId="0" applyNumberFormat="1" applyFont="1" applyBorder="1" applyAlignment="1">
      <alignment horizontal="right"/>
    </xf>
    <xf numFmtId="10" fontId="20" fillId="0" borderId="2" xfId="1" applyNumberFormat="1" applyFont="1" applyFill="1" applyBorder="1" applyAlignment="1">
      <alignment horizontal="right"/>
    </xf>
    <xf numFmtId="10" fontId="7" fillId="0" borderId="2" xfId="6" applyNumberFormat="1" applyFont="1" applyFill="1" applyBorder="1" applyAlignment="1">
      <alignment horizontal="right"/>
    </xf>
    <xf numFmtId="10" fontId="8" fillId="0" borderId="2" xfId="6" applyNumberFormat="1" applyFont="1" applyFill="1" applyBorder="1" applyAlignment="1">
      <alignment horizontal="right"/>
    </xf>
    <xf numFmtId="9" fontId="29" fillId="0" borderId="2" xfId="0" applyNumberFormat="1" applyFont="1" applyBorder="1" applyAlignment="1">
      <alignment horizontal="right"/>
    </xf>
    <xf numFmtId="0" fontId="16" fillId="0" borderId="0" xfId="5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32" fillId="0" borderId="2" xfId="2" applyNumberFormat="1" applyFill="1" applyBorder="1" applyAlignment="1" applyProtection="1">
      <alignment horizontal="left" vertical="center"/>
    </xf>
    <xf numFmtId="0" fontId="32" fillId="0" borderId="2" xfId="7" applyBorder="1" applyAlignment="1">
      <alignment horizontal="left"/>
    </xf>
    <xf numFmtId="14" fontId="32" fillId="0" borderId="2" xfId="7" applyNumberFormat="1" applyBorder="1" applyAlignment="1" applyProtection="1">
      <alignment horizontal="left" vertical="center"/>
    </xf>
    <xf numFmtId="14" fontId="32" fillId="0" borderId="2" xfId="2" applyNumberFormat="1" applyFill="1" applyBorder="1" applyAlignment="1">
      <alignment horizontal="left" vertical="center"/>
    </xf>
    <xf numFmtId="0" fontId="32" fillId="0" borderId="2" xfId="2" applyFill="1" applyBorder="1"/>
    <xf numFmtId="14" fontId="32" fillId="0" borderId="0" xfId="7" applyNumberFormat="1" applyFill="1" applyBorder="1" applyAlignment="1" applyProtection="1">
      <alignment horizontal="fill" vertical="center" wrapText="1"/>
    </xf>
    <xf numFmtId="14" fontId="32" fillId="0" borderId="2" xfId="7" applyNumberFormat="1" applyFill="1" applyBorder="1" applyAlignment="1" applyProtection="1">
      <alignment horizontal="left" vertical="center"/>
    </xf>
    <xf numFmtId="0" fontId="32" fillId="0" borderId="2" xfId="2" applyBorder="1"/>
    <xf numFmtId="0" fontId="3" fillId="0" borderId="0" xfId="0" applyFont="1"/>
    <xf numFmtId="164" fontId="29" fillId="0" borderId="0" xfId="0" applyNumberFormat="1" applyFont="1" applyAlignment="1">
      <alignment horizontal="right"/>
    </xf>
    <xf numFmtId="14" fontId="32" fillId="0" borderId="2" xfId="7" applyNumberFormat="1" applyFill="1" applyAlignment="1" applyProtection="1">
      <alignment horizontal="left" vertical="center"/>
    </xf>
    <xf numFmtId="0" fontId="32" fillId="0" borderId="0" xfId="2" applyFill="1" applyBorder="1"/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10" fontId="2" fillId="0" borderId="2" xfId="6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0" fontId="20" fillId="0" borderId="0" xfId="1" applyNumberFormat="1" applyFont="1" applyFill="1" applyBorder="1" applyAlignment="1">
      <alignment horizontal="right"/>
    </xf>
    <xf numFmtId="10" fontId="38" fillId="0" borderId="0" xfId="1" applyNumberFormat="1" applyFont="1" applyFill="1" applyBorder="1" applyAlignment="1">
      <alignment horizontal="right"/>
    </xf>
    <xf numFmtId="0" fontId="32" fillId="0" borderId="2" xfId="7" applyBorder="1"/>
    <xf numFmtId="14" fontId="32" fillId="0" borderId="0" xfId="2" applyNumberFormat="1" applyBorder="1" applyAlignment="1">
      <alignment horizontal="left" vertical="center"/>
    </xf>
    <xf numFmtId="164" fontId="39" fillId="0" borderId="0" xfId="2" applyNumberFormat="1" applyFont="1" applyFill="1" applyBorder="1" applyAlignment="1" applyProtection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7" fontId="0" fillId="0" borderId="0" xfId="1" applyNumberFormat="1" applyFont="1"/>
    <xf numFmtId="10" fontId="0" fillId="0" borderId="0" xfId="1" applyNumberFormat="1" applyFont="1"/>
    <xf numFmtId="166" fontId="0" fillId="0" borderId="0" xfId="1" applyNumberFormat="1" applyFont="1"/>
    <xf numFmtId="49" fontId="1" fillId="0" borderId="1" xfId="0" applyNumberFormat="1" applyFont="1" applyBorder="1" applyAlignment="1">
      <alignment horizontal="center" wrapText="1"/>
    </xf>
    <xf numFmtId="0" fontId="31" fillId="0" borderId="0" xfId="0" applyFont="1"/>
    <xf numFmtId="10" fontId="0" fillId="0" borderId="0" xfId="0" applyNumberFormat="1"/>
    <xf numFmtId="0" fontId="43" fillId="0" borderId="0" xfId="0" applyFont="1"/>
    <xf numFmtId="167" fontId="0" fillId="0" borderId="0" xfId="0" applyNumberFormat="1"/>
    <xf numFmtId="166" fontId="0" fillId="0" borderId="0" xfId="0" applyNumberFormat="1"/>
    <xf numFmtId="0" fontId="0" fillId="2" borderId="0" xfId="0" applyFill="1"/>
    <xf numFmtId="169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</cellXfs>
  <cellStyles count="13">
    <cellStyle name="Hyperlink" xfId="2" builtinId="8"/>
    <cellStyle name="Hyperlink 2" xfId="4" xr:uid="{00000000-0005-0000-0000-000001000000}"/>
    <cellStyle name="Hyperlink 2 2" xfId="9" xr:uid="{00000000-0005-0000-0000-000002000000}"/>
    <cellStyle name="Hyperlink 3" xfId="7" xr:uid="{00000000-0005-0000-0000-000003000000}"/>
    <cellStyle name="Normal" xfId="0" builtinId="0"/>
    <cellStyle name="Normal 2" xfId="3" xr:uid="{00000000-0005-0000-0000-000005000000}"/>
    <cellStyle name="Normal 2 2" xfId="8" xr:uid="{00000000-0005-0000-0000-000006000000}"/>
    <cellStyle name="Normal 3" xfId="5" xr:uid="{00000000-0005-0000-0000-000007000000}"/>
    <cellStyle name="Normal 4" xfId="10" xr:uid="{00000000-0005-0000-0000-000008000000}"/>
    <cellStyle name="Normal 5" xfId="11" xr:uid="{00000000-0005-0000-0000-000009000000}"/>
    <cellStyle name="Normal 6" xfId="12" xr:uid="{00000000-0005-0000-0000-00000A000000}"/>
    <cellStyle name="Percent" xfId="1" builtinId="5"/>
    <cellStyle name="Percent 2" xfId="6" xr:uid="{00000000-0005-0000-0000-00000C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Sheet2!$BB$61:$BB$69</c:f>
              <c:numCache>
                <c:formatCode>0.00%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6.6666666666666671E-3</c:v>
                </c:pt>
                <c:pt idx="3">
                  <c:v>8.2500000000000004E-3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C-4AE4-A209-F6846A7A53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Sheet2!$BC$61:$BC$69</c:f>
              <c:numCache>
                <c:formatCode>0.00%</c:formatCode>
                <c:ptCount val="9"/>
                <c:pt idx="0">
                  <c:v>4.9999999999999992E-3</c:v>
                </c:pt>
                <c:pt idx="1">
                  <c:v>3.5714285714285718E-3</c:v>
                </c:pt>
                <c:pt idx="2">
                  <c:v>1.4000000000000002E-2</c:v>
                </c:pt>
                <c:pt idx="3">
                  <c:v>2.0312500000000001E-2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9.1666666666666684E-3</c:v>
                </c:pt>
                <c:pt idx="7">
                  <c:v>0.02</c:v>
                </c:pt>
                <c:pt idx="8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C-4AE4-A209-F6846A7A5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888336"/>
        <c:axId val="946885840"/>
      </c:barChart>
      <c:catAx>
        <c:axId val="94688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5840"/>
        <c:crosses val="autoZero"/>
        <c:auto val="1"/>
        <c:lblAlgn val="ctr"/>
        <c:lblOffset val="100"/>
        <c:noMultiLvlLbl val="0"/>
      </c:catAx>
      <c:valAx>
        <c:axId val="9468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Sheet2!$D$54:$AV$54</c:f>
              <c:numCache>
                <c:formatCode>0.00%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6.2500000000000012E-3</c:v>
                </c:pt>
                <c:pt idx="5">
                  <c:v>6.2500000000000012E-3</c:v>
                </c:pt>
                <c:pt idx="6">
                  <c:v>6.2500000000000003E-3</c:v>
                </c:pt>
                <c:pt idx="7">
                  <c:v>6.2500000000000012E-3</c:v>
                </c:pt>
                <c:pt idx="8">
                  <c:v>1.2500000000000002E-2</c:v>
                </c:pt>
                <c:pt idx="9">
                  <c:v>1.2500000000000002E-2</c:v>
                </c:pt>
                <c:pt idx="10">
                  <c:v>1.2500000000000001E-2</c:v>
                </c:pt>
                <c:pt idx="11">
                  <c:v>1.2500000000000002E-2</c:v>
                </c:pt>
                <c:pt idx="12">
                  <c:v>1.8749999999999999E-2</c:v>
                </c:pt>
                <c:pt idx="13">
                  <c:v>1.8749999999999999E-2</c:v>
                </c:pt>
                <c:pt idx="14">
                  <c:v>1.8749999999999999E-2</c:v>
                </c:pt>
                <c:pt idx="15">
                  <c:v>1.8749999999999999E-2</c:v>
                </c:pt>
                <c:pt idx="16">
                  <c:v>2.5000000000000005E-2</c:v>
                </c:pt>
                <c:pt idx="17">
                  <c:v>2.5000000000000005E-2</c:v>
                </c:pt>
                <c:pt idx="18">
                  <c:v>2.5000000000000005E-2</c:v>
                </c:pt>
                <c:pt idx="19">
                  <c:v>2.5000000000000005E-2</c:v>
                </c:pt>
                <c:pt idx="20">
                  <c:v>2.5000000000000001E-2</c:v>
                </c:pt>
                <c:pt idx="21">
                  <c:v>2.5000000000000005E-2</c:v>
                </c:pt>
                <c:pt idx="22">
                  <c:v>2.5000000000000005E-2</c:v>
                </c:pt>
                <c:pt idx="23">
                  <c:v>0.02</c:v>
                </c:pt>
                <c:pt idx="24">
                  <c:v>1.6666666666666666E-2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5.0000000000000001E-3</c:v>
                </c:pt>
                <c:pt idx="44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6-47C6-9A1D-C8D4AFBC9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385504"/>
        <c:axId val="1238381344"/>
      </c:lineChart>
      <c:catAx>
        <c:axId val="123838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81344"/>
        <c:crosses val="autoZero"/>
        <c:auto val="1"/>
        <c:lblAlgn val="ctr"/>
        <c:lblOffset val="100"/>
        <c:noMultiLvlLbl val="0"/>
      </c:catAx>
      <c:valAx>
        <c:axId val="12383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38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charts'!$EX$12</c:f>
              <c:strCache>
                <c:ptCount val="1"/>
                <c:pt idx="0">
                  <c:v>Up to 1.5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charts'!$EW$13:$EW$29</c:f>
              <c:strCache>
                <c:ptCount val="16"/>
                <c:pt idx="0">
                  <c:v>Armenia</c:v>
                </c:pt>
                <c:pt idx="1">
                  <c:v>Australia</c:v>
                </c:pt>
                <c:pt idx="2">
                  <c:v>Belgium</c:v>
                </c:pt>
                <c:pt idx="3">
                  <c:v>Chile</c:v>
                </c:pt>
                <c:pt idx="4">
                  <c:v>Czech Republic</c:v>
                </c:pt>
                <c:pt idx="5">
                  <c:v>Denmark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Korea</c:v>
                </c:pt>
                <c:pt idx="10">
                  <c:v>Luxembourg</c:v>
                </c:pt>
                <c:pt idx="11">
                  <c:v>Netherlands</c:v>
                </c:pt>
                <c:pt idx="12">
                  <c:v>South Africa</c:v>
                </c:pt>
                <c:pt idx="13">
                  <c:v>Spain</c:v>
                </c:pt>
                <c:pt idx="14">
                  <c:v>Sweden</c:v>
                </c:pt>
                <c:pt idx="15">
                  <c:v>United Kingdom</c:v>
                </c:pt>
              </c:strCache>
            </c:strRef>
          </c:cat>
          <c:val>
            <c:numRef>
              <c:f>'Final charts'!$EX$13:$EX$29</c:f>
              <c:numCache>
                <c:formatCode>General</c:formatCode>
                <c:ptCount val="17"/>
                <c:pt idx="0">
                  <c:v>0.01</c:v>
                </c:pt>
                <c:pt idx="1">
                  <c:v>0.01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6.6666666666666671E-3</c:v>
                </c:pt>
                <c:pt idx="6">
                  <c:v>3.7499999999999999E-3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2.5000000000000001E-3</c:v>
                </c:pt>
                <c:pt idx="11">
                  <c:v>0.01</c:v>
                </c:pt>
                <c:pt idx="12">
                  <c:v>0.01</c:v>
                </c:pt>
                <c:pt idx="13">
                  <c:v>5.0000000000000001E-3</c:v>
                </c:pt>
                <c:pt idx="14">
                  <c:v>0.01</c:v>
                </c:pt>
                <c:pt idx="15">
                  <c:v>6.2500000000000003E-3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5-4F8C-A860-301354655539}"/>
            </c:ext>
          </c:extLst>
        </c:ser>
        <c:ser>
          <c:idx val="1"/>
          <c:order val="1"/>
          <c:tx>
            <c:strRef>
              <c:f>'Final charts'!$EY$12</c:f>
              <c:strCache>
                <c:ptCount val="1"/>
                <c:pt idx="0">
                  <c:v>From 1.5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charts'!$EW$13:$EW$29</c:f>
              <c:strCache>
                <c:ptCount val="16"/>
                <c:pt idx="0">
                  <c:v>Armenia</c:v>
                </c:pt>
                <c:pt idx="1">
                  <c:v>Australia</c:v>
                </c:pt>
                <c:pt idx="2">
                  <c:v>Belgium</c:v>
                </c:pt>
                <c:pt idx="3">
                  <c:v>Chile</c:v>
                </c:pt>
                <c:pt idx="4">
                  <c:v>Czech Republic</c:v>
                </c:pt>
                <c:pt idx="5">
                  <c:v>Denmark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Korea</c:v>
                </c:pt>
                <c:pt idx="10">
                  <c:v>Luxembourg</c:v>
                </c:pt>
                <c:pt idx="11">
                  <c:v>Netherlands</c:v>
                </c:pt>
                <c:pt idx="12">
                  <c:v>South Africa</c:v>
                </c:pt>
                <c:pt idx="13">
                  <c:v>Spain</c:v>
                </c:pt>
                <c:pt idx="14">
                  <c:v>Sweden</c:v>
                </c:pt>
                <c:pt idx="15">
                  <c:v>United Kingdom</c:v>
                </c:pt>
              </c:strCache>
            </c:strRef>
          </c:cat>
          <c:val>
            <c:numRef>
              <c:f>'Final charts'!$EY$13:$EY$29</c:f>
              <c:numCache>
                <c:formatCode>General</c:formatCode>
                <c:ptCount val="17"/>
                <c:pt idx="0">
                  <c:v>4.9999999999999992E-3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3.5714285714285718E-3</c:v>
                </c:pt>
                <c:pt idx="5">
                  <c:v>6.2500000000000003E-3</c:v>
                </c:pt>
                <c:pt idx="6">
                  <c:v>0</c:v>
                </c:pt>
                <c:pt idx="7">
                  <c:v>0</c:v>
                </c:pt>
                <c:pt idx="8">
                  <c:v>4.9999999999999992E-3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6.2500000000000003E-3</c:v>
                </c:pt>
                <c:pt idx="1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5-4F8C-A860-301354655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720608"/>
        <c:axId val="1345734336"/>
      </c:barChart>
      <c:catAx>
        <c:axId val="134572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34336"/>
        <c:crosses val="autoZero"/>
        <c:auto val="1"/>
        <c:lblAlgn val="ctr"/>
        <c:lblOffset val="100"/>
        <c:noMultiLvlLbl val="0"/>
      </c:catAx>
      <c:valAx>
        <c:axId val="13457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 CCyB increase</a:t>
            </a:r>
            <a:r>
              <a:rPr lang="en-US" b="1" baseline="0">
                <a:solidFill>
                  <a:sysClr val="windowText" lastClr="000000"/>
                </a:solidFill>
              </a:rPr>
              <a:t> step size before 1.25 neutral level and after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943018263773345"/>
          <c:y val="8.70716435081233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15264747932358"/>
          <c:y val="0.19234126050944453"/>
          <c:w val="0.85944694271722089"/>
          <c:h val="0.586141622370967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'Final charts'!$EJ$77:$EM$78</c:f>
              <c:multiLvlStrCache>
                <c:ptCount val="4"/>
                <c:lvl>
                  <c:pt idx="0">
                    <c:v>Up to Neutral level</c:v>
                  </c:pt>
                  <c:pt idx="1">
                    <c:v>After neutral level</c:v>
                  </c:pt>
                  <c:pt idx="2">
                    <c:v>Up to Neutral level</c:v>
                  </c:pt>
                  <c:pt idx="3">
                    <c:v>After neutral level</c:v>
                  </c:pt>
                </c:lvl>
                <c:lvl>
                  <c:pt idx="0">
                    <c:v>Prior to COVID</c:v>
                  </c:pt>
                  <c:pt idx="2">
                    <c:v>After 2020</c:v>
                  </c:pt>
                </c:lvl>
              </c:multiLvlStrCache>
            </c:multiLvlStrRef>
          </c:cat>
          <c:val>
            <c:numRef>
              <c:f>'Final charts'!$EJ$79:$EM$79</c:f>
              <c:numCache>
                <c:formatCode>0.0%</c:formatCode>
                <c:ptCount val="4"/>
                <c:pt idx="0">
                  <c:v>4.1145833333333329E-3</c:v>
                </c:pt>
                <c:pt idx="1">
                  <c:v>5.6250000000000007E-3</c:v>
                </c:pt>
                <c:pt idx="2">
                  <c:v>7.8333333333333328E-3</c:v>
                </c:pt>
                <c:pt idx="3">
                  <c:v>7.1875000000000003E-3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A-4DEF-A1ED-B9E0A2C8F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728096"/>
        <c:axId val="1345740576"/>
      </c:barChart>
      <c:catAx>
        <c:axId val="134572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40576"/>
        <c:crosses val="autoZero"/>
        <c:auto val="1"/>
        <c:lblAlgn val="ctr"/>
        <c:lblOffset val="100"/>
        <c:noMultiLvlLbl val="0"/>
      </c:catAx>
      <c:valAx>
        <c:axId val="134574057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2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517071</xdr:colOff>
      <xdr:row>61</xdr:row>
      <xdr:rowOff>138793</xdr:rowOff>
    </xdr:from>
    <xdr:to>
      <xdr:col>50</xdr:col>
      <xdr:colOff>326571</xdr:colOff>
      <xdr:row>75</xdr:row>
      <xdr:rowOff>95249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598715</xdr:colOff>
      <xdr:row>72</xdr:row>
      <xdr:rowOff>70757</xdr:rowOff>
    </xdr:from>
    <xdr:to>
      <xdr:col>41</xdr:col>
      <xdr:colOff>435429</xdr:colOff>
      <xdr:row>86</xdr:row>
      <xdr:rowOff>24493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156</xdr:col>
      <xdr:colOff>693964</xdr:colOff>
      <xdr:row>17</xdr:row>
      <xdr:rowOff>16330</xdr:rowOff>
    </xdr:from>
    <xdr:to>
      <xdr:col>164</xdr:col>
      <xdr:colOff>653141</xdr:colOff>
      <xdr:row>40</xdr:row>
      <xdr:rowOff>68036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124</xdr:col>
      <xdr:colOff>449035</xdr:colOff>
      <xdr:row>54</xdr:row>
      <xdr:rowOff>138794</xdr:rowOff>
    </xdr:from>
    <xdr:to>
      <xdr:col>129</xdr:col>
      <xdr:colOff>157500</xdr:colOff>
      <xdr:row>70</xdr:row>
      <xdr:rowOff>150000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119</xdr:col>
      <xdr:colOff>777208</xdr:colOff>
      <xdr:row>74</xdr:row>
      <xdr:rowOff>33617</xdr:rowOff>
    </xdr:from>
    <xdr:to>
      <xdr:col>129</xdr:col>
      <xdr:colOff>137672</xdr:colOff>
      <xdr:row>104</xdr:row>
      <xdr:rowOff>33618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102801238" y="13581676"/>
          <a:ext cx="7820168" cy="5476876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326571</xdr:colOff>
      <xdr:row>100</xdr:row>
      <xdr:rowOff>108857</xdr:rowOff>
    </xdr:from>
    <xdr:to>
      <xdr:col>128</xdr:col>
      <xdr:colOff>408214</xdr:colOff>
      <xdr:row>100</xdr:row>
      <xdr:rowOff>108857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96406607" y="19226893"/>
          <a:ext cx="63953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605117</xdr:colOff>
      <xdr:row>93</xdr:row>
      <xdr:rowOff>112059</xdr:rowOff>
    </xdr:from>
    <xdr:to>
      <xdr:col>128</xdr:col>
      <xdr:colOff>280147</xdr:colOff>
      <xdr:row>93</xdr:row>
      <xdr:rowOff>112059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>
          <a:off x="96751588" y="17940618"/>
          <a:ext cx="6039971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515469</xdr:colOff>
      <xdr:row>92</xdr:row>
      <xdr:rowOff>89645</xdr:rowOff>
    </xdr:from>
    <xdr:to>
      <xdr:col>123</xdr:col>
      <xdr:colOff>156881</xdr:colOff>
      <xdr:row>95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96661940" y="17727704"/>
          <a:ext cx="2028265" cy="549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Positive</a:t>
          </a:r>
          <a:r>
            <a:rPr lang="en-US" sz="1100" b="1" baseline="0"/>
            <a:t> neutral </a:t>
          </a:r>
        </a:p>
        <a:p>
          <a:r>
            <a:rPr lang="en-US" sz="1100" b="1" baseline="0"/>
            <a:t>CCyB --&gt; 1.25%</a:t>
          </a:r>
          <a:endParaRPr lang="en-US" sz="1100" b="1"/>
        </a:p>
      </xdr:txBody>
    </xdr:sp>
    <xdr:clientData/>
  </xdr:twoCellAnchor>
  <xdr:twoCellAnchor>
    <xdr:from>
      <xdr:col>121</xdr:col>
      <xdr:colOff>454384</xdr:colOff>
      <xdr:row>96</xdr:row>
      <xdr:rowOff>45561</xdr:rowOff>
    </xdr:from>
    <xdr:to>
      <xdr:col>124</xdr:col>
      <xdr:colOff>95796</xdr:colOff>
      <xdr:row>97</xdr:row>
      <xdr:rowOff>129888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 rot="20024691">
          <a:off x="97396472" y="18445620"/>
          <a:ext cx="2028265" cy="27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2060"/>
              </a:solidFill>
            </a:rPr>
            <a:t>Avg. step is ~40 bps</a:t>
          </a:r>
        </a:p>
      </xdr:txBody>
    </xdr:sp>
    <xdr:clientData/>
  </xdr:twoCellAnchor>
  <xdr:twoCellAnchor>
    <xdr:from>
      <xdr:col>124</xdr:col>
      <xdr:colOff>462102</xdr:colOff>
      <xdr:row>83</xdr:row>
      <xdr:rowOff>68578</xdr:rowOff>
    </xdr:from>
    <xdr:to>
      <xdr:col>124</xdr:col>
      <xdr:colOff>736929</xdr:colOff>
      <xdr:row>94</xdr:row>
      <xdr:rowOff>1343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 rot="18138999">
          <a:off x="98914324" y="16868856"/>
          <a:ext cx="2028265" cy="27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2060"/>
              </a:solidFill>
            </a:rPr>
            <a:t>Avg step is ~50 bps</a:t>
          </a:r>
        </a:p>
      </xdr:txBody>
    </xdr:sp>
    <xdr:clientData/>
  </xdr:twoCellAnchor>
  <xdr:twoCellAnchor>
    <xdr:from>
      <xdr:col>126</xdr:col>
      <xdr:colOff>459442</xdr:colOff>
      <xdr:row>89</xdr:row>
      <xdr:rowOff>149679</xdr:rowOff>
    </xdr:from>
    <xdr:to>
      <xdr:col>126</xdr:col>
      <xdr:colOff>734269</xdr:colOff>
      <xdr:row>100</xdr:row>
      <xdr:rowOff>82444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 rot="17385326">
          <a:off x="100502899" y="18092957"/>
          <a:ext cx="2028265" cy="27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680000"/>
              </a:solidFill>
            </a:rPr>
            <a:t>Avg step is ~80 bps</a:t>
          </a:r>
        </a:p>
      </xdr:txBody>
    </xdr:sp>
    <xdr:clientData/>
  </xdr:twoCellAnchor>
  <xdr:twoCellAnchor>
    <xdr:from>
      <xdr:col>126</xdr:col>
      <xdr:colOff>636072</xdr:colOff>
      <xdr:row>89</xdr:row>
      <xdr:rowOff>17869</xdr:rowOff>
    </xdr:from>
    <xdr:to>
      <xdr:col>129</xdr:col>
      <xdr:colOff>277484</xdr:colOff>
      <xdr:row>90</xdr:row>
      <xdr:rowOff>102196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 rot="19510618">
          <a:off x="101556248" y="17084428"/>
          <a:ext cx="2028265" cy="27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680000"/>
              </a:solidFill>
            </a:rPr>
            <a:t>Avg step is ~70 bps</a:t>
          </a:r>
        </a:p>
      </xdr:txBody>
    </xdr:sp>
    <xdr:clientData/>
  </xdr:twoCellAnchor>
  <xdr:twoCellAnchor>
    <xdr:from>
      <xdr:col>125</xdr:col>
      <xdr:colOff>48830</xdr:colOff>
      <xdr:row>89</xdr:row>
      <xdr:rowOff>182495</xdr:rowOff>
    </xdr:from>
    <xdr:to>
      <xdr:col>126</xdr:col>
      <xdr:colOff>89648</xdr:colOff>
      <xdr:row>93</xdr:row>
      <xdr:rowOff>11206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100173389" y="17249054"/>
          <a:ext cx="836435" cy="59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COVID-19</a:t>
          </a:r>
          <a:r>
            <a:rPr lang="en-US" sz="1400" b="1" baseline="0"/>
            <a:t> Crisis</a:t>
          </a:r>
          <a:endParaRPr lang="en-US" sz="1400" b="1"/>
        </a:p>
      </xdr:txBody>
    </xdr:sp>
    <xdr:clientData/>
  </xdr:twoCellAnchor>
  <xdr:twoCellAnchor>
    <xdr:from>
      <xdr:col>121</xdr:col>
      <xdr:colOff>328973</xdr:colOff>
      <xdr:row>101</xdr:row>
      <xdr:rowOff>767</xdr:rowOff>
    </xdr:from>
    <xdr:to>
      <xdr:col>124</xdr:col>
      <xdr:colOff>714375</xdr:colOff>
      <xdr:row>104</xdr:row>
      <xdr:rowOff>31332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104044944" y="18480521"/>
          <a:ext cx="2923313" cy="575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CCyB accumulation to its max level takes </a:t>
          </a:r>
          <a:r>
            <a:rPr lang="en-US" sz="1400" b="1">
              <a:solidFill>
                <a:srgbClr val="0070C0"/>
              </a:solidFill>
            </a:rPr>
            <a:t>~4.25 years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125</xdr:col>
      <xdr:colOff>429826</xdr:colOff>
      <xdr:row>100</xdr:row>
      <xdr:rowOff>171289</xdr:rowOff>
    </xdr:from>
    <xdr:to>
      <xdr:col>128</xdr:col>
      <xdr:colOff>571500</xdr:colOff>
      <xdr:row>103</xdr:row>
      <xdr:rowOff>89646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100554385" y="19333348"/>
          <a:ext cx="2528527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CCyB accumulation takes</a:t>
          </a:r>
          <a:r>
            <a:rPr lang="en-US" sz="1400" b="1">
              <a:solidFill>
                <a:srgbClr val="C00000"/>
              </a:solidFill>
            </a:rPr>
            <a:t> ~2.7 years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120</xdr:col>
      <xdr:colOff>633795</xdr:colOff>
      <xdr:row>83</xdr:row>
      <xdr:rowOff>167865</xdr:rowOff>
    </xdr:from>
    <xdr:to>
      <xdr:col>123</xdr:col>
      <xdr:colOff>720640</xdr:colOff>
      <xdr:row>90</xdr:row>
      <xdr:rowOff>93995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103503795" y="15376533"/>
          <a:ext cx="2624757" cy="11982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rgbClr val="0070C0"/>
              </a:solidFill>
              <a:latin typeface="Aptos" panose="020B0004020202020204" pitchFamily="34" charset="0"/>
              <a:ea typeface="ADLaM Display" panose="02010000000000000000" pitchFamily="2" charset="0"/>
              <a:cs typeface="Aldhabi" panose="020F0502020204030204" pitchFamily="2" charset="-78"/>
            </a:rPr>
            <a:t>Before COVID-19</a:t>
          </a:r>
          <a:r>
            <a:rPr lang="en-US" sz="1200">
              <a:latin typeface="Aptos" panose="020B0004020202020204" pitchFamily="34" charset="0"/>
              <a:ea typeface="ADLaM Display" panose="02010000000000000000" pitchFamily="2" charset="0"/>
              <a:cs typeface="Aldhabi" panose="020F0502020204030204" pitchFamily="2" charset="-78"/>
            </a:rPr>
            <a:t>, </a:t>
          </a:r>
          <a:r>
            <a:rPr lang="en-US" sz="1200" b="1">
              <a:latin typeface="Aptos" panose="020B0004020202020204" pitchFamily="34" charset="0"/>
              <a:ea typeface="ADLaM Display" panose="02010000000000000000" pitchFamily="2" charset="0"/>
              <a:cs typeface="Aldhabi" panose="020F0502020204030204" pitchFamily="2" charset="-78"/>
            </a:rPr>
            <a:t>central banks raised the CCyB more slowly </a:t>
          </a:r>
          <a:r>
            <a:rPr lang="en-US" sz="1200">
              <a:latin typeface="Aptos" panose="020B0004020202020204" pitchFamily="34" charset="0"/>
              <a:ea typeface="ADLaM Display" panose="02010000000000000000" pitchFamily="2" charset="0"/>
              <a:cs typeface="Aldhabi" panose="020F0502020204030204" pitchFamily="2" charset="-78"/>
            </a:rPr>
            <a:t>on the way to the neutral level than they did after reaching it</a:t>
          </a:r>
        </a:p>
      </xdr:txBody>
    </xdr:sp>
    <xdr:clientData/>
  </xdr:twoCellAnchor>
  <xdr:twoCellAnchor>
    <xdr:from>
      <xdr:col>125</xdr:col>
      <xdr:colOff>745706</xdr:colOff>
      <xdr:row>82</xdr:row>
      <xdr:rowOff>122307</xdr:rowOff>
    </xdr:from>
    <xdr:to>
      <xdr:col>128</xdr:col>
      <xdr:colOff>119063</xdr:colOff>
      <xdr:row>89</xdr:row>
      <xdr:rowOff>68930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107845559" y="15149248"/>
          <a:ext cx="1911267" cy="1218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rgbClr val="C00000"/>
              </a:solidFill>
              <a:latin typeface="Aptos" panose="020B0004020202020204" pitchFamily="34" charset="0"/>
            </a:rPr>
            <a:t>Since the pandemic</a:t>
          </a:r>
          <a:r>
            <a:rPr lang="en-US" sz="1200">
              <a:latin typeface="Aptos" panose="020B0004020202020204" pitchFamily="34" charset="0"/>
            </a:rPr>
            <a:t>, the pattern has flipped: </a:t>
          </a:r>
          <a:r>
            <a:rPr lang="en-US" sz="1200" b="1">
              <a:latin typeface="Aptos" panose="020B0004020202020204" pitchFamily="34" charset="0"/>
            </a:rPr>
            <a:t>central banks now reach the positive-neutral CCyB about twice as fast as before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121</xdr:col>
      <xdr:colOff>0</xdr:colOff>
      <xdr:row>85</xdr:row>
      <xdr:rowOff>134470</xdr:rowOff>
    </xdr:from>
    <xdr:to>
      <xdr:col>125</xdr:col>
      <xdr:colOff>67235</xdr:colOff>
      <xdr:row>99</xdr:row>
      <xdr:rowOff>112059</xdr:rowOff>
    </xdr:to>
    <xdr:sp macro="" textlink="">
      <xdr:nvSpPr>
        <xdr:cNvPr id="62" name="Freeform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96942088" y="16439029"/>
          <a:ext cx="3249706" cy="2644589"/>
        </a:xfrm>
        <a:custGeom>
          <a:avLst/>
          <a:gdLst>
            <a:gd name="connsiteX0" fmla="*/ 0 w 3496236"/>
            <a:gd name="connsiteY0" fmla="*/ 2645509 h 2645509"/>
            <a:gd name="connsiteX1" fmla="*/ 1893794 w 3496236"/>
            <a:gd name="connsiteY1" fmla="*/ 1636979 h 2645509"/>
            <a:gd name="connsiteX2" fmla="*/ 3014383 w 3496236"/>
            <a:gd name="connsiteY2" fmla="*/ 247450 h 2645509"/>
            <a:gd name="connsiteX3" fmla="*/ 3249706 w 3496236"/>
            <a:gd name="connsiteY3" fmla="*/ 920 h 2645509"/>
            <a:gd name="connsiteX4" fmla="*/ 3496236 w 3496236"/>
            <a:gd name="connsiteY4" fmla="*/ 157803 h 2645509"/>
            <a:gd name="connsiteX5" fmla="*/ 3496236 w 3496236"/>
            <a:gd name="connsiteY5" fmla="*/ 157803 h 2645509"/>
            <a:gd name="connsiteX0" fmla="*/ 0 w 3496236"/>
            <a:gd name="connsiteY0" fmla="*/ 2645509 h 2645509"/>
            <a:gd name="connsiteX1" fmla="*/ 1893794 w 3496236"/>
            <a:gd name="connsiteY1" fmla="*/ 1636979 h 2645509"/>
            <a:gd name="connsiteX2" fmla="*/ 3014383 w 3496236"/>
            <a:gd name="connsiteY2" fmla="*/ 247450 h 2645509"/>
            <a:gd name="connsiteX3" fmla="*/ 3249706 w 3496236"/>
            <a:gd name="connsiteY3" fmla="*/ 920 h 2645509"/>
            <a:gd name="connsiteX4" fmla="*/ 3496236 w 3496236"/>
            <a:gd name="connsiteY4" fmla="*/ 157803 h 2645509"/>
            <a:gd name="connsiteX0" fmla="*/ 0 w 3249706"/>
            <a:gd name="connsiteY0" fmla="*/ 2644589 h 2644589"/>
            <a:gd name="connsiteX1" fmla="*/ 1893794 w 3249706"/>
            <a:gd name="connsiteY1" fmla="*/ 1636059 h 2644589"/>
            <a:gd name="connsiteX2" fmla="*/ 3014383 w 3249706"/>
            <a:gd name="connsiteY2" fmla="*/ 246530 h 2644589"/>
            <a:gd name="connsiteX3" fmla="*/ 3249706 w 3249706"/>
            <a:gd name="connsiteY3" fmla="*/ 0 h 2644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49706" h="2644589">
              <a:moveTo>
                <a:pt x="0" y="2644589"/>
              </a:moveTo>
              <a:cubicBezTo>
                <a:pt x="695698" y="2340162"/>
                <a:pt x="1391397" y="2035735"/>
                <a:pt x="1893794" y="1636059"/>
              </a:cubicBezTo>
              <a:cubicBezTo>
                <a:pt x="2396191" y="1236382"/>
                <a:pt x="2788398" y="519206"/>
                <a:pt x="3014383" y="246530"/>
              </a:cubicBezTo>
              <a:cubicBezTo>
                <a:pt x="3240368" y="-26146"/>
                <a:pt x="3169397" y="14941"/>
                <a:pt x="3249706" y="0"/>
              </a:cubicBezTo>
            </a:path>
          </a:pathLst>
        </a:cu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145678</xdr:colOff>
      <xdr:row>88</xdr:row>
      <xdr:rowOff>0</xdr:rowOff>
    </xdr:from>
    <xdr:to>
      <xdr:col>128</xdr:col>
      <xdr:colOff>112059</xdr:colOff>
      <xdr:row>98</xdr:row>
      <xdr:rowOff>168088</xdr:rowOff>
    </xdr:to>
    <xdr:sp macro="" textlink="">
      <xdr:nvSpPr>
        <xdr:cNvPr id="63" name="Freeform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101065854" y="16876059"/>
          <a:ext cx="1557617" cy="2073088"/>
        </a:xfrm>
        <a:custGeom>
          <a:avLst/>
          <a:gdLst>
            <a:gd name="connsiteX0" fmla="*/ 0 w 1568823"/>
            <a:gd name="connsiteY0" fmla="*/ 2073088 h 2073088"/>
            <a:gd name="connsiteX1" fmla="*/ 537882 w 1568823"/>
            <a:gd name="connsiteY1" fmla="*/ 1075765 h 2073088"/>
            <a:gd name="connsiteX2" fmla="*/ 1568823 w 1568823"/>
            <a:gd name="connsiteY2" fmla="*/ 0 h 2073088"/>
            <a:gd name="connsiteX0" fmla="*/ 0 w 1568823"/>
            <a:gd name="connsiteY0" fmla="*/ 2073088 h 2073088"/>
            <a:gd name="connsiteX1" fmla="*/ 481853 w 1568823"/>
            <a:gd name="connsiteY1" fmla="*/ 997324 h 2073088"/>
            <a:gd name="connsiteX2" fmla="*/ 1568823 w 1568823"/>
            <a:gd name="connsiteY2" fmla="*/ 0 h 2073088"/>
            <a:gd name="connsiteX0" fmla="*/ 0 w 1479176"/>
            <a:gd name="connsiteY0" fmla="*/ 2095500 h 2095500"/>
            <a:gd name="connsiteX1" fmla="*/ 392206 w 1479176"/>
            <a:gd name="connsiteY1" fmla="*/ 997324 h 2095500"/>
            <a:gd name="connsiteX2" fmla="*/ 1479176 w 1479176"/>
            <a:gd name="connsiteY2" fmla="*/ 0 h 2095500"/>
            <a:gd name="connsiteX0" fmla="*/ 0 w 1557617"/>
            <a:gd name="connsiteY0" fmla="*/ 2073088 h 2073088"/>
            <a:gd name="connsiteX1" fmla="*/ 392206 w 1557617"/>
            <a:gd name="connsiteY1" fmla="*/ 974912 h 2073088"/>
            <a:gd name="connsiteX2" fmla="*/ 1557617 w 1557617"/>
            <a:gd name="connsiteY2" fmla="*/ 0 h 2073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7617" h="2073088">
              <a:moveTo>
                <a:pt x="0" y="2073088"/>
              </a:moveTo>
              <a:cubicBezTo>
                <a:pt x="138206" y="1747184"/>
                <a:pt x="132603" y="1320427"/>
                <a:pt x="392206" y="974912"/>
              </a:cubicBezTo>
              <a:cubicBezTo>
                <a:pt x="651809" y="629397"/>
                <a:pt x="1172881" y="365125"/>
                <a:pt x="1557617" y="0"/>
              </a:cubicBez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817190</xdr:colOff>
      <xdr:row>85</xdr:row>
      <xdr:rowOff>114365</xdr:rowOff>
    </xdr:from>
    <xdr:to>
      <xdr:col>126</xdr:col>
      <xdr:colOff>145677</xdr:colOff>
      <xdr:row>99</xdr:row>
      <xdr:rowOff>34863</xdr:rowOff>
    </xdr:to>
    <xdr:sp macro="" textlink="">
      <xdr:nvSpPr>
        <xdr:cNvPr id="65" name="Freeform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07221467" y="15664795"/>
          <a:ext cx="1025248" cy="2457928"/>
        </a:xfrm>
        <a:custGeom>
          <a:avLst/>
          <a:gdLst>
            <a:gd name="connsiteX0" fmla="*/ 0 w 952500"/>
            <a:gd name="connsiteY0" fmla="*/ 67389 h 2578751"/>
            <a:gd name="connsiteX1" fmla="*/ 100853 w 952500"/>
            <a:gd name="connsiteY1" fmla="*/ 22565 h 2578751"/>
            <a:gd name="connsiteX2" fmla="*/ 336176 w 952500"/>
            <a:gd name="connsiteY2" fmla="*/ 381154 h 2578751"/>
            <a:gd name="connsiteX3" fmla="*/ 526676 w 952500"/>
            <a:gd name="connsiteY3" fmla="*/ 1748271 h 2578751"/>
            <a:gd name="connsiteX4" fmla="*/ 840441 w 952500"/>
            <a:gd name="connsiteY4" fmla="*/ 2521477 h 2578751"/>
            <a:gd name="connsiteX5" fmla="*/ 952500 w 952500"/>
            <a:gd name="connsiteY5" fmla="*/ 2521477 h 2578751"/>
            <a:gd name="connsiteX6" fmla="*/ 952500 w 952500"/>
            <a:gd name="connsiteY6" fmla="*/ 2521477 h 2578751"/>
            <a:gd name="connsiteX0" fmla="*/ 0 w 952500"/>
            <a:gd name="connsiteY0" fmla="*/ 77107 h 2588469"/>
            <a:gd name="connsiteX1" fmla="*/ 218889 w 952500"/>
            <a:gd name="connsiteY1" fmla="*/ 20103 h 2588469"/>
            <a:gd name="connsiteX2" fmla="*/ 336176 w 952500"/>
            <a:gd name="connsiteY2" fmla="*/ 390872 h 2588469"/>
            <a:gd name="connsiteX3" fmla="*/ 526676 w 952500"/>
            <a:gd name="connsiteY3" fmla="*/ 1757989 h 2588469"/>
            <a:gd name="connsiteX4" fmla="*/ 840441 w 952500"/>
            <a:gd name="connsiteY4" fmla="*/ 2531195 h 2588469"/>
            <a:gd name="connsiteX5" fmla="*/ 952500 w 952500"/>
            <a:gd name="connsiteY5" fmla="*/ 2531195 h 2588469"/>
            <a:gd name="connsiteX6" fmla="*/ 952500 w 952500"/>
            <a:gd name="connsiteY6" fmla="*/ 2531195 h 2588469"/>
            <a:gd name="connsiteX0" fmla="*/ 0 w 917784"/>
            <a:gd name="connsiteY0" fmla="*/ 97816 h 2582786"/>
            <a:gd name="connsiteX1" fmla="*/ 184173 w 917784"/>
            <a:gd name="connsiteY1" fmla="*/ 14420 h 2582786"/>
            <a:gd name="connsiteX2" fmla="*/ 301460 w 917784"/>
            <a:gd name="connsiteY2" fmla="*/ 385189 h 2582786"/>
            <a:gd name="connsiteX3" fmla="*/ 491960 w 917784"/>
            <a:gd name="connsiteY3" fmla="*/ 1752306 h 2582786"/>
            <a:gd name="connsiteX4" fmla="*/ 805725 w 917784"/>
            <a:gd name="connsiteY4" fmla="*/ 2525512 h 2582786"/>
            <a:gd name="connsiteX5" fmla="*/ 917784 w 917784"/>
            <a:gd name="connsiteY5" fmla="*/ 2525512 h 2582786"/>
            <a:gd name="connsiteX6" fmla="*/ 917784 w 917784"/>
            <a:gd name="connsiteY6" fmla="*/ 2525512 h 2582786"/>
            <a:gd name="connsiteX0" fmla="*/ 0 w 922991"/>
            <a:gd name="connsiteY0" fmla="*/ 78628 h 2587960"/>
            <a:gd name="connsiteX1" fmla="*/ 189380 w 922991"/>
            <a:gd name="connsiteY1" fmla="*/ 19594 h 2587960"/>
            <a:gd name="connsiteX2" fmla="*/ 306667 w 922991"/>
            <a:gd name="connsiteY2" fmla="*/ 390363 h 2587960"/>
            <a:gd name="connsiteX3" fmla="*/ 497167 w 922991"/>
            <a:gd name="connsiteY3" fmla="*/ 1757480 h 2587960"/>
            <a:gd name="connsiteX4" fmla="*/ 810932 w 922991"/>
            <a:gd name="connsiteY4" fmla="*/ 2530686 h 2587960"/>
            <a:gd name="connsiteX5" fmla="*/ 922991 w 922991"/>
            <a:gd name="connsiteY5" fmla="*/ 2530686 h 2587960"/>
            <a:gd name="connsiteX6" fmla="*/ 922991 w 922991"/>
            <a:gd name="connsiteY6" fmla="*/ 2530686 h 25879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22991" h="2587960">
              <a:moveTo>
                <a:pt x="0" y="78628"/>
              </a:moveTo>
              <a:cubicBezTo>
                <a:pt x="22412" y="30069"/>
                <a:pt x="138269" y="-32362"/>
                <a:pt x="189380" y="19594"/>
              </a:cubicBezTo>
              <a:cubicBezTo>
                <a:pt x="240491" y="71550"/>
                <a:pt x="255369" y="100715"/>
                <a:pt x="306667" y="390363"/>
              </a:cubicBezTo>
              <a:cubicBezTo>
                <a:pt x="357965" y="680011"/>
                <a:pt x="413123" y="1400760"/>
                <a:pt x="497167" y="1757480"/>
              </a:cubicBezTo>
              <a:cubicBezTo>
                <a:pt x="581211" y="2114200"/>
                <a:pt x="739961" y="2401818"/>
                <a:pt x="810932" y="2530686"/>
              </a:cubicBezTo>
              <a:cubicBezTo>
                <a:pt x="881903" y="2659554"/>
                <a:pt x="922991" y="2530686"/>
                <a:pt x="922991" y="2530686"/>
              </a:cubicBezTo>
              <a:lnTo>
                <a:pt x="922991" y="2530686"/>
              </a:lnTo>
            </a:path>
          </a:pathLst>
        </a:custGeom>
        <a:ln w="9525" cap="flat" cmpd="sng" algn="ctr">
          <a:solidFill>
            <a:schemeClr val="bg1">
              <a:lumMod val="6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375987</xdr:colOff>
      <xdr:row>74</xdr:row>
      <xdr:rowOff>40843</xdr:rowOff>
    </xdr:from>
    <xdr:to>
      <xdr:col>128</xdr:col>
      <xdr:colOff>570247</xdr:colOff>
      <xdr:row>80</xdr:row>
      <xdr:rowOff>6266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518E9-4818-422D-98DF-17CBA98D82D9}"/>
            </a:ext>
          </a:extLst>
        </xdr:cNvPr>
        <xdr:cNvSpPr txBox="1"/>
      </xdr:nvSpPr>
      <xdr:spPr>
        <a:xfrm>
          <a:off x="103245987" y="13588902"/>
          <a:ext cx="6962023" cy="1080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latin typeface="Amasis MT Pro Black" panose="02040A04050005020304" pitchFamily="18" charset="0"/>
            </a:rPr>
            <a:t>Following COVID-19, </a:t>
          </a:r>
          <a:r>
            <a:rPr lang="en-US" sz="1800">
              <a:solidFill>
                <a:srgbClr val="C00000"/>
              </a:solidFill>
              <a:latin typeface="Amasis MT Pro Black" panose="02040A04050005020304" pitchFamily="18" charset="0"/>
            </a:rPr>
            <a:t>central banks are accumulating the cycle-neutral CCyB about twice as quickly </a:t>
          </a:r>
          <a:r>
            <a:rPr lang="en-US" sz="1800">
              <a:latin typeface="Amasis MT Pro Black" panose="02040A04050005020304" pitchFamily="18" charset="0"/>
            </a:rPr>
            <a:t>as they did before the pandemic</a:t>
          </a:r>
        </a:p>
      </xdr:txBody>
    </xdr:sp>
    <xdr:clientData/>
  </xdr:twoCellAnchor>
  <xdr:twoCellAnchor>
    <xdr:from>
      <xdr:col>120</xdr:col>
      <xdr:colOff>259919</xdr:colOff>
      <xdr:row>77</xdr:row>
      <xdr:rowOff>15689</xdr:rowOff>
    </xdr:from>
    <xdr:to>
      <xdr:col>120</xdr:col>
      <xdr:colOff>544445</xdr:colOff>
      <xdr:row>100</xdr:row>
      <xdr:rowOff>66132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AF0E6D-7E80-47E3-9A9A-4CAC58038776}"/>
            </a:ext>
          </a:extLst>
        </xdr:cNvPr>
        <xdr:cNvSpPr txBox="1"/>
      </xdr:nvSpPr>
      <xdr:spPr>
        <a:xfrm rot="16200000">
          <a:off x="101128258" y="16219369"/>
          <a:ext cx="4287847" cy="284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1"/>
            <a:t>Data from BIS. Chart prepared by Arthur Grigoryan, CFA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sf.lu/fr/Document/reglement-cssf-n-23-01-du-31-mars-2023/" TargetMode="External"/><Relationship Id="rId299" Type="http://schemas.openxmlformats.org/officeDocument/2006/relationships/hyperlink" Target="https://legilux.public.lu/eli/etat/leg/rcsf/2024/06/28/a266/jo" TargetMode="External"/><Relationship Id="rId21" Type="http://schemas.openxmlformats.org/officeDocument/2006/relationships/hyperlink" Target="https://www.nbb.be/doc/cp/eng/2023/20240831_bufferrate_2023q4_en.pdf" TargetMode="External"/><Relationship Id="rId63" Type="http://schemas.openxmlformats.org/officeDocument/2006/relationships/hyperlink" Target="https://www.bafin.de/SharedDocs/Veroeffentlichungen/EN/Aufsichtsrecht/Verfuegung/vf_200331_allgvfg_antizykl_kapitalpuffer_en.html?nn=19591106" TargetMode="External"/><Relationship Id="rId159" Type="http://schemas.openxmlformats.org/officeDocument/2006/relationships/hyperlink" Target="https://www.resbank.co.za/en/home/publications/publication-detail-pages/reviews/finstab-review/2017/8073" TargetMode="External"/><Relationship Id="rId324" Type="http://schemas.openxmlformats.org/officeDocument/2006/relationships/hyperlink" Target="https://www.bancaditalia.it/compiti/stabilita-finanziaria/politica-macroprudenziale/ccyb-1-2021/index.html" TargetMode="External"/><Relationship Id="rId170" Type="http://schemas.openxmlformats.org/officeDocument/2006/relationships/hyperlink" Target="https://www.bde.es/f/webbde/GAP/Secciones/SalaPrensa/NotasInformativas/18/presbe2018_14en.pdf" TargetMode="External"/><Relationship Id="rId226" Type="http://schemas.openxmlformats.org/officeDocument/2006/relationships/hyperlink" Target="https://www.regjeringen.no/en/aktuelt/countercyclical-buffer-unchanged2/id2605190/" TargetMode="External"/><Relationship Id="rId268" Type="http://schemas.openxmlformats.org/officeDocument/2006/relationships/hyperlink" Target="https://www.bankofengland.co.uk/financial-stability-report/2019/december-2019" TargetMode="External"/><Relationship Id="rId32" Type="http://schemas.openxmlformats.org/officeDocument/2006/relationships/hyperlink" Target="https://www.nbb.be/doc/cp/eng/2018/20180925_bufferrate_2018q4.pdf" TargetMode="External"/><Relationship Id="rId74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128" Type="http://schemas.openxmlformats.org/officeDocument/2006/relationships/hyperlink" Target="https://www.federalreserve.gov/newsevents/pressreleases/bcreg20190306c.htm" TargetMode="External"/><Relationship Id="rId335" Type="http://schemas.openxmlformats.org/officeDocument/2006/relationships/hyperlink" Target="https://www.bancaditalia.it/compiti/stabilita-finanziaria/politica-macroprudenziale/ccyb-4-2023/index.html" TargetMode="External"/><Relationship Id="rId5" Type="http://schemas.openxmlformats.org/officeDocument/2006/relationships/hyperlink" Target="https://www.apra.gov.au/news-and-publications/apra-keeps-countercyclical-capital-buffer-on-hold-releases-assessment-of" TargetMode="External"/><Relationship Id="rId181" Type="http://schemas.openxmlformats.org/officeDocument/2006/relationships/hyperlink" Target="https://www.bde.es/f/webbde/GAP/Secciones/SalaPrensa/NotasInformativas/20/presbe2020_102en.pdf" TargetMode="External"/><Relationship Id="rId237" Type="http://schemas.openxmlformats.org/officeDocument/2006/relationships/hyperlink" Target="http://www.bi.go.id/id/ruang-media/siaran-pers/Pages/sp_189516.aspx" TargetMode="External"/><Relationship Id="rId279" Type="http://schemas.openxmlformats.org/officeDocument/2006/relationships/hyperlink" Target="https://www.cba.am/Storage/EN/finstability/Countercyclical-Capital-Buffer-IV-2021.pdf" TargetMode="External"/><Relationship Id="rId43" Type="http://schemas.openxmlformats.org/officeDocument/2006/relationships/hyperlink" Target="http://www.economie.gouv.fr/hcsf/coussin-fonds-propres-contra-cyclique" TargetMode="External"/><Relationship Id="rId139" Type="http://schemas.openxmlformats.org/officeDocument/2006/relationships/hyperlink" Target="http://cbr.ru/eng/press/PR/?file=06102017_165434eng2017-10-06T16_54_01.htm" TargetMode="External"/><Relationship Id="rId290" Type="http://schemas.openxmlformats.org/officeDocument/2006/relationships/hyperlink" Target="https://www.bcn.cl/leychile/navegar?idLey=21130&amp;tipoVersion=0" TargetMode="External"/><Relationship Id="rId304" Type="http://schemas.openxmlformats.org/officeDocument/2006/relationships/hyperlink" Target="http://www.bancaditalia.it/compiti/stabilita-finanziaria/politica-macroprudenziale/documenti/en_CCyB_2016Q1.pdf?language_id=1" TargetMode="External"/><Relationship Id="rId346" Type="http://schemas.openxmlformats.org/officeDocument/2006/relationships/hyperlink" Target="https://www.hkma.gov.hk/eng/news-and-media/press-releases/2024/10/20241018-3/" TargetMode="External"/><Relationship Id="rId85" Type="http://schemas.openxmlformats.org/officeDocument/2006/relationships/hyperlink" Target="https://www.bi.go.id/en/publikasi/ruang-media/news-release/Pages/sp_204418.aspx" TargetMode="External"/><Relationship Id="rId150" Type="http://schemas.openxmlformats.org/officeDocument/2006/relationships/hyperlink" Target="http://www.cbr.ru/eng/press/pr/?id=33249" TargetMode="External"/><Relationship Id="rId192" Type="http://schemas.openxmlformats.org/officeDocument/2006/relationships/hyperlink" Target="https://www.bde.es/f/webbe/GAP/Secciones/SalaPrensa/NotasInformativas/23/presbe2023-77en.pdf" TargetMode="External"/><Relationship Id="rId206" Type="http://schemas.openxmlformats.org/officeDocument/2006/relationships/hyperlink" Target="http://www.toezicht.dnb.nl/en/7/51-236511.jsp" TargetMode="External"/><Relationship Id="rId248" Type="http://schemas.openxmlformats.org/officeDocument/2006/relationships/hyperlink" Target="https://www.fi.se/sv/publicerat/nyheter/2014/beslut-om-kontracykliskt-buffertvarde-/" TargetMode="External"/><Relationship Id="rId12" Type="http://schemas.openxmlformats.org/officeDocument/2006/relationships/hyperlink" Target="https://www.nbb.be/doc/cp/eng/2016/20161223_bufferrate_2017q1.pdf" TargetMode="External"/><Relationship Id="rId108" Type="http://schemas.openxmlformats.org/officeDocument/2006/relationships/hyperlink" Target="http://data.legilux.public.lu/file/eli-etat-leg-rcsf-2020-06-30-a566-jo-fr-pdf.pdf" TargetMode="External"/><Relationship Id="rId315" Type="http://schemas.openxmlformats.org/officeDocument/2006/relationships/hyperlink" Target="http://www.bancaditalia.it/compiti/stabilita-finanziaria/politica-macroprudenziale/ccyb-4-trim-2018/index.html" TargetMode="External"/><Relationship Id="rId54" Type="http://schemas.openxmlformats.org/officeDocument/2006/relationships/hyperlink" Target="http://www.economie.gouv.fr/hcsf/coussin-fonds-propres-contra-cyclique" TargetMode="External"/><Relationship Id="rId96" Type="http://schemas.openxmlformats.org/officeDocument/2006/relationships/hyperlink" Target="http://www.cssf.lu/fileadmin/files/Lois_reglements/Legislation/RG_CSSF/RCSSF_No17_01eng.pdf" TargetMode="External"/><Relationship Id="rId161" Type="http://schemas.openxmlformats.org/officeDocument/2006/relationships/hyperlink" Target="http://www.bde.es/f/webbde/GAP/Secciones/SalaPrensa/NotasInformativas/15/Arc/Fic/presbe2015_57en.pdf" TargetMode="External"/><Relationship Id="rId217" Type="http://schemas.openxmlformats.org/officeDocument/2006/relationships/hyperlink" Target="https://www.regjeringen.no/no/aktuelt/motsyklisk-kapitalbuffer-uendret/id2480319/" TargetMode="External"/><Relationship Id="rId259" Type="http://schemas.openxmlformats.org/officeDocument/2006/relationships/hyperlink" Target="https://www.bankofengland.co.uk/-/media/boe/files/financial-policy-summary-and-record/2019/july-2019.pdf" TargetMode="External"/><Relationship Id="rId23" Type="http://schemas.openxmlformats.org/officeDocument/2006/relationships/hyperlink" Target="https://www.nbb.be/en/articles/nbb-keeps-ccyb-rate-0-1" TargetMode="External"/><Relationship Id="rId119" Type="http://schemas.openxmlformats.org/officeDocument/2006/relationships/hyperlink" Target="http://www.toezicht.dnb.nl/en/7/51-237232.jsp" TargetMode="External"/><Relationship Id="rId270" Type="http://schemas.openxmlformats.org/officeDocument/2006/relationships/hyperlink" Target="https://www.bankofengland.co.uk/financial-stability-report/2017/november-2017" TargetMode="External"/><Relationship Id="rId326" Type="http://schemas.openxmlformats.org/officeDocument/2006/relationships/hyperlink" Target="https://www.bancaditalia.it/compiti/stabilita-finanziaria/politica-macroprudenziale/ccyb-3-2021/index.html" TargetMode="External"/><Relationship Id="rId65" Type="http://schemas.openxmlformats.org/officeDocument/2006/relationships/hyperlink" Target="http://www.hkma.gov.hk/eng/key-information/press-releases/2015/20150127-4.shtml" TargetMode="External"/><Relationship Id="rId130" Type="http://schemas.openxmlformats.org/officeDocument/2006/relationships/hyperlink" Target="https://www.regjeringen.no/en/historical-archive/solbergs-government/Ministries/fin/press-releases/2021/countercyclical-buffer-increases/id2861445/" TargetMode="External"/><Relationship Id="rId172" Type="http://schemas.openxmlformats.org/officeDocument/2006/relationships/hyperlink" Target="https://www.bde.es/f/webbde/GAP/Secciones/SalaPrensa/NotasInformativas/18/presbe2018_52en.pdf" TargetMode="External"/><Relationship Id="rId228" Type="http://schemas.openxmlformats.org/officeDocument/2006/relationships/hyperlink" Target="https://www.regjeringen.no/en/historical-archive/solbergs-government/Ministries/fin/press-releases/2018/countercyclical-buffer-increases/id2622440/" TargetMode="External"/><Relationship Id="rId281" Type="http://schemas.openxmlformats.org/officeDocument/2006/relationships/hyperlink" Target="https://www.cba.am/Storage/AM/downloads/finstability/Cyclic_2023Q1_Eng.pdf" TargetMode="External"/><Relationship Id="rId337" Type="http://schemas.openxmlformats.org/officeDocument/2006/relationships/hyperlink" Target="https://www.bancaditalia.it/compiti/stabilita-finanziaria/politica-macroprudenziale/ccyb-2-2024/index.html" TargetMode="External"/><Relationship Id="rId34" Type="http://schemas.openxmlformats.org/officeDocument/2006/relationships/hyperlink" Target="https://www.nbb.be/doc/cp/eng/2019/20181228_bufferrate_2019q1.pdf" TargetMode="External"/><Relationship Id="rId76" Type="http://schemas.openxmlformats.org/officeDocument/2006/relationships/hyperlink" Target="https://www.rbi.org.in/Scripts/NotificationUser.aspx?Mode=0&amp;Id=9546" TargetMode="External"/><Relationship Id="rId141" Type="http://schemas.openxmlformats.org/officeDocument/2006/relationships/hyperlink" Target="http://cbr.ru/eng/press/PR/?file=10072018_131300NANT_E2018-07-10T13_12_08.htm" TargetMode="External"/><Relationship Id="rId7" Type="http://schemas.openxmlformats.org/officeDocument/2006/relationships/hyperlink" Target="https://www.apra.gov.au/news-and-publications/apra-issues-annual-update-on-countercyclical-capital-buffer-setting" TargetMode="External"/><Relationship Id="rId183" Type="http://schemas.openxmlformats.org/officeDocument/2006/relationships/hyperlink" Target="https://www.bde.es/f/webbde/GAP/Secciones/SalaPrensa/NotasInformativas/20/presbe2020_102en.pdf" TargetMode="External"/><Relationship Id="rId239" Type="http://schemas.openxmlformats.org/officeDocument/2006/relationships/hyperlink" Target="https://www.bi.go.id/en/publikasi/ruang-media/news-release/Pages/sp_223920.aspx" TargetMode="External"/><Relationship Id="rId250" Type="http://schemas.openxmlformats.org/officeDocument/2006/relationships/hyperlink" Target="https://www.fi.se/en/published/news/2022/2022/the-countercyclical-buffer-rate-will-be-raised/" TargetMode="External"/><Relationship Id="rId292" Type="http://schemas.openxmlformats.org/officeDocument/2006/relationships/hyperlink" Target="https://www.snb.ch/dam/jcr:4cd11f8b-29b7-4867-8965-3ce61f6dc826/ccb_20240213_basel_III_countercyclical_capital_buffer.en.pdf" TargetMode="External"/><Relationship Id="rId306" Type="http://schemas.openxmlformats.org/officeDocument/2006/relationships/hyperlink" Target="http://www.bancaditalia.it/compiti/stabilita-finanziaria/politica-macroprudenziale/ccyb-3-2016/index.html" TargetMode="External"/><Relationship Id="rId45" Type="http://schemas.openxmlformats.org/officeDocument/2006/relationships/hyperlink" Target="http://www.economie.gouv.fr/hcsf/coussin-fonds-propres-contra-cyclique" TargetMode="External"/><Relationship Id="rId87" Type="http://schemas.openxmlformats.org/officeDocument/2006/relationships/hyperlink" Target="https://www.bi.go.id/en/publikasi/ruang-media/news-release/Pages/sp_213719.aspx" TargetMode="External"/><Relationship Id="rId110" Type="http://schemas.openxmlformats.org/officeDocument/2006/relationships/hyperlink" Target="https://data.legilux.public.lu/file/eli-etat-leg-rcsf-2020-12-29-a1093-jo-fr-pdf.pdf" TargetMode="External"/><Relationship Id="rId348" Type="http://schemas.openxmlformats.org/officeDocument/2006/relationships/hyperlink" Target="https://www.fi.se/en/published/news/2025/fi-leaves-the-countercyclical-buffer-rate-unchanged4/" TargetMode="External"/><Relationship Id="rId152" Type="http://schemas.openxmlformats.org/officeDocument/2006/relationships/hyperlink" Target="https://www.mas.gov.sg/publications/financial-stability-review/2015/financial-stability-review-2015" TargetMode="External"/><Relationship Id="rId194" Type="http://schemas.openxmlformats.org/officeDocument/2006/relationships/hyperlink" Target="http://www.snb.ch/en/mmr/reference/ccb_20170224_basel_III_countercyclical_capital_buffer/source/ccb_20170224_basel_III_countercyclical_capital_buffer.en.pdf" TargetMode="External"/><Relationship Id="rId208" Type="http://schemas.openxmlformats.org/officeDocument/2006/relationships/hyperlink" Target="http://www.toezicht.dnb.nl/en/7/51-236815.jsp" TargetMode="External"/><Relationship Id="rId261" Type="http://schemas.openxmlformats.org/officeDocument/2006/relationships/hyperlink" Target="https://www.bankofengland.co.uk/financial-stability-report/2018/june-2018" TargetMode="External"/><Relationship Id="rId14" Type="http://schemas.openxmlformats.org/officeDocument/2006/relationships/hyperlink" Target="https://www.bcb.gov.br/estabilidadefinanceira/exibenormativo?tipo=Comunicado&amp;numero=30848" TargetMode="External"/><Relationship Id="rId56" Type="http://schemas.openxmlformats.org/officeDocument/2006/relationships/hyperlink" Target="http://www.economie.gouv.fr/hcsf/coussin-fonds-propres-contra-cyclique" TargetMode="External"/><Relationship Id="rId317" Type="http://schemas.openxmlformats.org/officeDocument/2006/relationships/hyperlink" Target="https://www.bancaditalia.it/compiti/stabilita-finanziaria/politica-macroprudenziale/ccyb-2-2019/index.html" TargetMode="External"/><Relationship Id="rId8" Type="http://schemas.openxmlformats.org/officeDocument/2006/relationships/hyperlink" Target="https://www.nbb.be/doc/ts/publications/buffer_rate_quarterly_decision.pdf" TargetMode="External"/><Relationship Id="rId98" Type="http://schemas.openxmlformats.org/officeDocument/2006/relationships/hyperlink" Target="http://www.cssf.lu/fileadmin/files/Lois_reglements/Legislation/RG_CSSF/RCSSF_No17-03.pdf" TargetMode="External"/><Relationship Id="rId121" Type="http://schemas.openxmlformats.org/officeDocument/2006/relationships/hyperlink" Target="https://www.toezicht.dnb.nl/en/7/51-237444.jsp" TargetMode="External"/><Relationship Id="rId142" Type="http://schemas.openxmlformats.org/officeDocument/2006/relationships/hyperlink" Target="http://cbr.ru/eng/press/PR/?file=03102018_143601NANT_E2018-10-03T14_24_27.htm" TargetMode="External"/><Relationship Id="rId163" Type="http://schemas.openxmlformats.org/officeDocument/2006/relationships/hyperlink" Target="http://www.bde.es/f/webbde/GAP/Secciones/SalaPrensa/NotasInformativas/16/Arc/Fic/presbe2016_28en.pdf" TargetMode="External"/><Relationship Id="rId184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219" Type="http://schemas.openxmlformats.org/officeDocument/2006/relationships/hyperlink" Target="https://www.regjeringen.no/en/aktuelt/countercyclical-buffer-unchanged3/id2511950/" TargetMode="External"/><Relationship Id="rId230" Type="http://schemas.openxmlformats.org/officeDocument/2006/relationships/hyperlink" Target="https://www.norges-bank.no/en/news-events/news-publications/Press-releases/2022/2022-06-23-ccb/" TargetMode="External"/><Relationship Id="rId251" Type="http://schemas.openxmlformats.org/officeDocument/2006/relationships/hyperlink" Target="https://www.fi.se/sv/publicerat/nyheter/2015/Forslag-till-andring-av-foreskrifter-om-kontracyklisk-kapitalbuffert/" TargetMode="External"/><Relationship Id="rId25" Type="http://schemas.openxmlformats.org/officeDocument/2006/relationships/hyperlink" Target="https://www.nbb.be/doc/cp/eng/2020/200630_bufferrate_2020q3.pdf" TargetMode="External"/><Relationship Id="rId46" Type="http://schemas.openxmlformats.org/officeDocument/2006/relationships/hyperlink" Target="http://www.economie.gouv.fr/hcsf/coussin-fonds-propres-contra-cyclique" TargetMode="External"/><Relationship Id="rId67" Type="http://schemas.openxmlformats.org/officeDocument/2006/relationships/hyperlink" Target="http://www.hkma.gov.hk/eng/key-information/press-releases/2017/20170127-8.shtml" TargetMode="External"/><Relationship Id="rId272" Type="http://schemas.openxmlformats.org/officeDocument/2006/relationships/hyperlink" Target="https://www.cnb.cz/en/financial-stability/cnb-board-decision/CNB-Board-decision-on-setting-the-countercyclical-capital-buffer-rate-1583419860000/" TargetMode="External"/><Relationship Id="rId293" Type="http://schemas.openxmlformats.org/officeDocument/2006/relationships/hyperlink" Target="https://www.fi.se/en/published/news/2024/fi-leaves-the-countercyclical-buffer-rate-unchanged/" TargetMode="External"/><Relationship Id="rId307" Type="http://schemas.openxmlformats.org/officeDocument/2006/relationships/hyperlink" Target="http://www.bancaditalia.it/compiti/stabilita-finanziaria/politica-macroprudenziale/ccyb-4-2016-/index.html" TargetMode="External"/><Relationship Id="rId328" Type="http://schemas.openxmlformats.org/officeDocument/2006/relationships/hyperlink" Target="https://www.bancaditalia.it/compiti/stabilita-finanziaria/politica-macroprudenziale/ccyb-1-2022/index.html" TargetMode="External"/><Relationship Id="rId349" Type="http://schemas.openxmlformats.org/officeDocument/2006/relationships/printerSettings" Target="../printerSettings/printerSettings2.bin"/><Relationship Id="rId88" Type="http://schemas.openxmlformats.org/officeDocument/2006/relationships/hyperlink" Target="http://www.fsa.go.jp/news/27/syouken/20151126-1.html" TargetMode="External"/><Relationship Id="rId111" Type="http://schemas.openxmlformats.org/officeDocument/2006/relationships/hyperlink" Target="https://data.legilux.public.lu/file/eli-etat-leg-rcsf-2021-03-31-a273-jo-fr-pdf.pdf" TargetMode="External"/><Relationship Id="rId132" Type="http://schemas.openxmlformats.org/officeDocument/2006/relationships/hyperlink" Target="http://cbr.ru/eng/press/PR.aspx?file=11012016_125758eng2016-01-11T12_33_35.htm" TargetMode="External"/><Relationship Id="rId153" Type="http://schemas.openxmlformats.org/officeDocument/2006/relationships/hyperlink" Target="https://www.mas.gov.sg/publications/financial-stability-review/2016/financial-stability-review-2016" TargetMode="External"/><Relationship Id="rId174" Type="http://schemas.openxmlformats.org/officeDocument/2006/relationships/hyperlink" Target="https://www.bde.es/f/webbde/GAP/Secciones/SalaPrensa/NotasInformativas/19/presbe2019_14en.pdf" TargetMode="External"/><Relationship Id="rId195" Type="http://schemas.openxmlformats.org/officeDocument/2006/relationships/hyperlink" Target="https://www.snb.ch/en/mmr/reference/ccb_20180228_basel_III_countercyclical_capital_buffer/source/ccb_20180228_basel_III_countercyclical_capital_buffer.en.pdf" TargetMode="External"/><Relationship Id="rId209" Type="http://schemas.openxmlformats.org/officeDocument/2006/relationships/hyperlink" Target="http://www.toezicht.dnb.nl/en/7/51-237087.jsp" TargetMode="External"/><Relationship Id="rId220" Type="http://schemas.openxmlformats.org/officeDocument/2006/relationships/hyperlink" Target="https://www.regjeringen.no/en/aktuelt/countercyclical-buffer-increases/id2524266/" TargetMode="External"/><Relationship Id="rId241" Type="http://schemas.openxmlformats.org/officeDocument/2006/relationships/hyperlink" Target="https://www.bi.go.id/en/publikasi/ruang-media/news-release/Pages/sp_2310521.aspx" TargetMode="External"/><Relationship Id="rId15" Type="http://schemas.openxmlformats.org/officeDocument/2006/relationships/hyperlink" Target="https://www.nbb.be/doc/cp/eng/2017/20170628_bufferrate_2017q3.pdf" TargetMode="External"/><Relationship Id="rId36" Type="http://schemas.openxmlformats.org/officeDocument/2006/relationships/hyperlink" Target="https://www.nbb.be/doc/cp/eng/2019/20190628_bufferrate_2019q3.pdf" TargetMode="External"/><Relationship Id="rId57" Type="http://schemas.openxmlformats.org/officeDocument/2006/relationships/hyperlink" Target="http://www.bafin.de/SharedDocs/Veroeffentlichungen/DE/Meldung/2015/meldung_151215_antizyklischer_kapitalpuffer.html" TargetMode="External"/><Relationship Id="rId262" Type="http://schemas.openxmlformats.org/officeDocument/2006/relationships/hyperlink" Target="https://www.bankofengland.co.uk/statement/fpc/2018/financial-policy-committee-statement-october-2018" TargetMode="External"/><Relationship Id="rId283" Type="http://schemas.openxmlformats.org/officeDocument/2006/relationships/hyperlink" Target="https://www.cba.am/Storage/EN/finstability/Countercyclical-Capital-%20Buffer-II-2022.pdf" TargetMode="External"/><Relationship Id="rId318" Type="http://schemas.openxmlformats.org/officeDocument/2006/relationships/hyperlink" Target="https://www.bancaditalia.it/compiti/stabilita-finanziaria/politica-macroprudenziale/ccyb-3-2019/index.html" TargetMode="External"/><Relationship Id="rId339" Type="http://schemas.openxmlformats.org/officeDocument/2006/relationships/hyperlink" Target="https://www.cba.am/Storage/AM/downloads/finstability/Cyclic_2024Q1_Eng.pdf" TargetMode="External"/><Relationship Id="rId78" Type="http://schemas.openxmlformats.org/officeDocument/2006/relationships/hyperlink" Target="https://rbi.org.in/Scripts/BS_PressReleaseDisplay.aspx?prid=36654" TargetMode="External"/><Relationship Id="rId99" Type="http://schemas.openxmlformats.org/officeDocument/2006/relationships/hyperlink" Target="http://www.cssf.lu/fileadmin/files/Lois_reglements/Legislation/RG_CSSF/RCSSF_No17-05.pdf" TargetMode="External"/><Relationship Id="rId101" Type="http://schemas.openxmlformats.org/officeDocument/2006/relationships/hyperlink" Target="http://data.legilux.public.lu/file/eli-etat-leg-rcsf-2018-06-25-a554-jo-fr-pdf.pdf" TargetMode="External"/><Relationship Id="rId122" Type="http://schemas.openxmlformats.org/officeDocument/2006/relationships/hyperlink" Target="https://www.toezicht.dnb.nl/en/7/50-237581.jsp" TargetMode="External"/><Relationship Id="rId143" Type="http://schemas.openxmlformats.org/officeDocument/2006/relationships/hyperlink" Target="http://cbr.ru/eng/press/PR/?file=27122018_164749NANT_E2018-12-27T16_47_02.htm" TargetMode="External"/><Relationship Id="rId164" Type="http://schemas.openxmlformats.org/officeDocument/2006/relationships/hyperlink" Target="http://www.bde.es/f/webbde/GAP/Secciones/SalaPrensa/NotasInformativas/16/Arc/Fic/presbe2016_42en.pdf" TargetMode="External"/><Relationship Id="rId185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9" Type="http://schemas.openxmlformats.org/officeDocument/2006/relationships/hyperlink" Target="https://www.bcb.gov.br/ingles/norms/brprudential/Circular3769.pdf" TargetMode="External"/><Relationship Id="rId210" Type="http://schemas.openxmlformats.org/officeDocument/2006/relationships/hyperlink" Target="http://www.regjeringen.no/en/dep/fin/press-center/press-releases/2014/Countercyclical-buffer-unchanged1.html?id=764636" TargetMode="External"/><Relationship Id="rId26" Type="http://schemas.openxmlformats.org/officeDocument/2006/relationships/hyperlink" Target="https://www.nbb.be/doc/cp/eng/2020/20200327_bufferrate_2020q2.pdf" TargetMode="External"/><Relationship Id="rId231" Type="http://schemas.openxmlformats.org/officeDocument/2006/relationships/hyperlink" Target="https://www.norges-bank.no/en/news-events/news-publications/Press-releases/2022/2022-09-22-ccb/" TargetMode="External"/><Relationship Id="rId252" Type="http://schemas.openxmlformats.org/officeDocument/2006/relationships/hyperlink" Target="https://www.fi.se/sv/publicerat/nyheter/2016/Forslag-till-andring-av-foreskrifter-om-kontracyklisk-kapitalbuffert-/" TargetMode="External"/><Relationship Id="rId273" Type="http://schemas.openxmlformats.org/officeDocument/2006/relationships/hyperlink" Target="https://www.cnb.cz/en/financial-stability/macroprudential-policy/the-countercyclical-capital-buffer/provision-of-a-general-nature-on-setting-the-countercyclical-capital-buffer-rate/Provision-of-a-general-nature-II-2018/" TargetMode="External"/><Relationship Id="rId294" Type="http://schemas.openxmlformats.org/officeDocument/2006/relationships/hyperlink" Target="https://www.bde.es/f/webbe/GAP/Secciones/SalaPrensa/NotasInformativas/24/presbe2024-18en.pdf" TargetMode="External"/><Relationship Id="rId308" Type="http://schemas.openxmlformats.org/officeDocument/2006/relationships/hyperlink" Target="http://www.bancaditalia.it/compiti/stabilita-finanziaria/politica-macroprudenziale/ccyb-1-2017/index.html" TargetMode="External"/><Relationship Id="rId329" Type="http://schemas.openxmlformats.org/officeDocument/2006/relationships/hyperlink" Target="https://www.bancaditalia.it/compiti/stabilita-finanziaria/politica-macroprudenziale/ccyb-2-2022/index.html" TargetMode="External"/><Relationship Id="rId47" Type="http://schemas.openxmlformats.org/officeDocument/2006/relationships/hyperlink" Target="http://www.economie.gouv.fr/hcsf/coussin-fonds-propres-contra-cyclique" TargetMode="External"/><Relationship Id="rId68" Type="http://schemas.openxmlformats.org/officeDocument/2006/relationships/hyperlink" Target="http://www.hkma.gov.hk/eng/key-information/press-releases/2018/20180110-4.shtml" TargetMode="External"/><Relationship Id="rId89" Type="http://schemas.openxmlformats.org/officeDocument/2006/relationships/hyperlink" Target="https://www.fsc.go.kr/eng/pr010101/22130" TargetMode="External"/><Relationship Id="rId112" Type="http://schemas.openxmlformats.org/officeDocument/2006/relationships/hyperlink" Target="https://www.cssf.lu/fr/Document/reglement-cssf-n-21-02-du-30-juin-2021/" TargetMode="External"/><Relationship Id="rId133" Type="http://schemas.openxmlformats.org/officeDocument/2006/relationships/hyperlink" Target="http://www.cbr.ru/eng/press/PR.aspx?file=25022016_095305eng2016-02-25T09_53_57.htm" TargetMode="External"/><Relationship Id="rId154" Type="http://schemas.openxmlformats.org/officeDocument/2006/relationships/hyperlink" Target="https://www.mas.gov.sg/publications/financial-stability-review/2017/financial-stability-review-2017" TargetMode="External"/><Relationship Id="rId175" Type="http://schemas.openxmlformats.org/officeDocument/2006/relationships/hyperlink" Target="https://www.bde.es/f/webbde/GAP/Secciones/SalaPrensa/NotasInformativas/19/presbe2019_38en.pdf" TargetMode="External"/><Relationship Id="rId340" Type="http://schemas.openxmlformats.org/officeDocument/2006/relationships/hyperlink" Target="https://www.cnb.cz/en/financial-stability/cnb-board-decision/CNB-Board-decision-on-financial-stability-1717681500000/" TargetMode="External"/><Relationship Id="rId196" Type="http://schemas.openxmlformats.org/officeDocument/2006/relationships/hyperlink" Target="https://www.snb.ch/en/mmr/reference/ccb_20190207_basel_III_countercyclical_capital_buffer/source/ccb_20190207_basel_III_countercyclical_capital_buffer.en.pdf" TargetMode="External"/><Relationship Id="rId200" Type="http://schemas.openxmlformats.org/officeDocument/2006/relationships/hyperlink" Target="http://www.federalreserve.gov/newsevents/press/bcreg/20161024a.htm" TargetMode="External"/><Relationship Id="rId16" Type="http://schemas.openxmlformats.org/officeDocument/2006/relationships/hyperlink" Target="https://www.bcb.gov.br/estabilidadefinanceira/exibenormativo?tipo=Comunicado&amp;numero=31188" TargetMode="External"/><Relationship Id="rId221" Type="http://schemas.openxmlformats.org/officeDocument/2006/relationships/hyperlink" Target="https://www.regjeringen.no/en/aktuelt/countercyclical-buffer-unchanged/id2543692/" TargetMode="External"/><Relationship Id="rId242" Type="http://schemas.openxmlformats.org/officeDocument/2006/relationships/hyperlink" Target="https://www.bi.go.id/en/publikasi/ruang-media/news-release/Pages/sp_2326821.aspx" TargetMode="External"/><Relationship Id="rId263" Type="http://schemas.openxmlformats.org/officeDocument/2006/relationships/hyperlink" Target="https://www.bankofengland.co.uk/financial-stability-report/2018/november-2018" TargetMode="External"/><Relationship Id="rId284" Type="http://schemas.openxmlformats.org/officeDocument/2006/relationships/hyperlink" Target="https://www.cba.am/Storage/EN/finstability/Cyclic_2023Q3ENG.pdf" TargetMode="External"/><Relationship Id="rId319" Type="http://schemas.openxmlformats.org/officeDocument/2006/relationships/hyperlink" Target="https://www.bancaditalia.it/compiti/stabilita-finanziaria/politica-macroprudenziale/ccyb-4-2019/index.html" TargetMode="External"/><Relationship Id="rId37" Type="http://schemas.openxmlformats.org/officeDocument/2006/relationships/hyperlink" Target="https://www.nbb.be/doc/cp/eng/2019/20190916_bufferrate_2019q4.pdf" TargetMode="External"/><Relationship Id="rId58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79" Type="http://schemas.openxmlformats.org/officeDocument/2006/relationships/hyperlink" Target="https://rbi.org.in/Scripts/BS_PressReleaseDisplay.aspx?prid=40071" TargetMode="External"/><Relationship Id="rId102" Type="http://schemas.openxmlformats.org/officeDocument/2006/relationships/hyperlink" Target="http://data.legilux.public.lu/file/eli-etat-leg-rcsf-2018-09-28-a922-jo-fr-pdf.pdf" TargetMode="External"/><Relationship Id="rId123" Type="http://schemas.openxmlformats.org/officeDocument/2006/relationships/hyperlink" Target="https://www.dnb.nl/en/sector-news/2022/dnb-increases-countercyclical-capital-buffer-to-1-may-2022/" TargetMode="External"/><Relationship Id="rId144" Type="http://schemas.openxmlformats.org/officeDocument/2006/relationships/hyperlink" Target="http://cbr.ru/eng/press/PR/?file=30082019_173454NANT_E2019-08-30T17_23_12.htm" TargetMode="External"/><Relationship Id="rId330" Type="http://schemas.openxmlformats.org/officeDocument/2006/relationships/hyperlink" Target="https://www.bancaditalia.it/compiti/stabilita-finanziaria/politica-macroprudenziale/ccyb-3-2022/index.html" TargetMode="External"/><Relationship Id="rId90" Type="http://schemas.openxmlformats.org/officeDocument/2006/relationships/hyperlink" Target="https://www.fsc.go.kr/eng/pr010101/80048" TargetMode="External"/><Relationship Id="rId165" Type="http://schemas.openxmlformats.org/officeDocument/2006/relationships/hyperlink" Target="http://www.bde.es/f/webbde/GAP/Secciones/SalaPrensa/ComunicadosBCE/NotasInformativasBCE/16/Arc/Fic/presbe2016_57en.pdf" TargetMode="External"/><Relationship Id="rId186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211" Type="http://schemas.openxmlformats.org/officeDocument/2006/relationships/hyperlink" Target="http://www.regjeringen.no/en/dep/fin/press-center/press-releases/2014/Countercyclical-buffer-unchanged2.html?id=768031" TargetMode="External"/><Relationship Id="rId232" Type="http://schemas.openxmlformats.org/officeDocument/2006/relationships/hyperlink" Target="https://www.norges-bank.no/en/news-events/news-publications/Press-releases/2022/2022-12-15-ccb/" TargetMode="External"/><Relationship Id="rId253" Type="http://schemas.openxmlformats.org/officeDocument/2006/relationships/hyperlink" Target="https://www.fi.se/en/published/news/2018/fi-raises-the-countercyclical-buffer-rate/" TargetMode="External"/><Relationship Id="rId274" Type="http://schemas.openxmlformats.org/officeDocument/2006/relationships/hyperlink" Target="https://www.cnb.cz/en/financial-stability/cnb-board-decision/CNB-Board-decision-on-financial-stability-1685627400000/" TargetMode="External"/><Relationship Id="rId295" Type="http://schemas.openxmlformats.org/officeDocument/2006/relationships/hyperlink" Target="https://www.nbb.be/en/articles/national-bank-belgium-confirms-previous-decisions-countercyclical-capital-buffer-credit-0" TargetMode="External"/><Relationship Id="rId309" Type="http://schemas.openxmlformats.org/officeDocument/2006/relationships/hyperlink" Target="http://www.bancaditalia.it/compiti/stabilita-finanziaria/politica-macroprudenziale/ccyb-2-2017/index.html" TargetMode="External"/><Relationship Id="rId27" Type="http://schemas.openxmlformats.org/officeDocument/2006/relationships/hyperlink" Target="https://www.nbb.be/doc/cp/eng/2018/20180329_bufferrate_2018q2.pdf" TargetMode="External"/><Relationship Id="rId48" Type="http://schemas.openxmlformats.org/officeDocument/2006/relationships/hyperlink" Target="http://www.economie.gouv.fr/hcsf/coussin-fonds-propres-contra-cyclique" TargetMode="External"/><Relationship Id="rId69" Type="http://schemas.openxmlformats.org/officeDocument/2006/relationships/hyperlink" Target="https://www.hkma.gov.hk/eng/key-information/press-releases/2019/20190416-4.shtml" TargetMode="External"/><Relationship Id="rId113" Type="http://schemas.openxmlformats.org/officeDocument/2006/relationships/hyperlink" Target="https://data.legilux.public.lu/file/eli-etat-leg-rcsf-2022-03-31-a153-jo-fr-pdf.pdf" TargetMode="External"/><Relationship Id="rId134" Type="http://schemas.openxmlformats.org/officeDocument/2006/relationships/hyperlink" Target="http://www.cbr.ru/eng/press/PR.aspx?file=03062016_170908eng2016-06-03T17_08_34.htm" TargetMode="External"/><Relationship Id="rId320" Type="http://schemas.openxmlformats.org/officeDocument/2006/relationships/hyperlink" Target="https://www.bancaditalia.it/compiti/stabilita-finanziaria/politica-macroprudenziale/ccyb-1-2020/index.html" TargetMode="External"/><Relationship Id="rId80" Type="http://schemas.openxmlformats.org/officeDocument/2006/relationships/hyperlink" Target="https://rbi.org.in/Scripts/BS_PressReleaseDisplay.aspx?prid=43574" TargetMode="External"/><Relationship Id="rId155" Type="http://schemas.openxmlformats.org/officeDocument/2006/relationships/hyperlink" Target="https://www.mas.gov.sg/publications/financial-stability-review/2018/financial-stability-review-2018" TargetMode="External"/><Relationship Id="rId176" Type="http://schemas.openxmlformats.org/officeDocument/2006/relationships/hyperlink" Target="https://www.bde.es/f/webbde/GAP/Secciones/SalaPrensa/NotasInformativas/19/presbe2019_62en.pdf" TargetMode="External"/><Relationship Id="rId197" Type="http://schemas.openxmlformats.org/officeDocument/2006/relationships/hyperlink" Target="https://www.snb.ch/en/mmr/reference/ccb_20200207_basel_III_countercyclical_capital_buffer/source/ccb_20200207_basel_III_countercyclical_capital_buffer.en.pdf" TargetMode="External"/><Relationship Id="rId341" Type="http://schemas.openxmlformats.org/officeDocument/2006/relationships/hyperlink" Target="https://www.cnb.cz/en/financial-stability/cnb-board-decision/CNB-Board-decision-on-setting-the-countercyclical-capital-buffer-rate-1709822700000/" TargetMode="External"/><Relationship Id="rId201" Type="http://schemas.openxmlformats.org/officeDocument/2006/relationships/hyperlink" Target="http://www.toezicht.dnb.nl/en/2/51-234733.jsp" TargetMode="External"/><Relationship Id="rId222" Type="http://schemas.openxmlformats.org/officeDocument/2006/relationships/hyperlink" Target="https://www.regjeringen.no/en/aktuelt/countercyclical-buffer-unchanged2/id2558509/" TargetMode="External"/><Relationship Id="rId243" Type="http://schemas.openxmlformats.org/officeDocument/2006/relationships/hyperlink" Target="https://www.bi.go.id/en/publikasi/ruang-media/news-release/Pages/sp_2410822.aspx" TargetMode="External"/><Relationship Id="rId264" Type="http://schemas.openxmlformats.org/officeDocument/2006/relationships/hyperlink" Target="https://www.bankofengland.co.uk/-/media/boe/files/financial-policy-summary-and-record/2019/march-2019.pdf" TargetMode="External"/><Relationship Id="rId285" Type="http://schemas.openxmlformats.org/officeDocument/2006/relationships/hyperlink" Target="https://www.bsp.gov.ph/SitePages/MediaAndResearch/MediaDisp.aspx?ItemId=4785" TargetMode="External"/><Relationship Id="rId17" Type="http://schemas.openxmlformats.org/officeDocument/2006/relationships/hyperlink" Target="https://www.nbb.be/doc/cp/eng/2017/20170928_bufferrate_2017q4.pdf" TargetMode="External"/><Relationship Id="rId38" Type="http://schemas.openxmlformats.org/officeDocument/2006/relationships/hyperlink" Target="https://www.osfi-bsif.gc.ca/Eng/fi-if/rg-ro/gdn-ort/gl-ld/Pages/CAR22_chpt1.aspx" TargetMode="External"/><Relationship Id="rId59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3" Type="http://schemas.openxmlformats.org/officeDocument/2006/relationships/hyperlink" Target="http://data.legilux.public.lu/file/eli-etat-leg-rcsf-2018-12-31-a1200-jo-fr-pdf.pdf" TargetMode="External"/><Relationship Id="rId124" Type="http://schemas.openxmlformats.org/officeDocument/2006/relationships/hyperlink" Target="https://www.dnb.nl/en/sector-news/supervision-2023/dnb-raises-countercyclical-capital-buffer-ccyb-from-1-0-to-2-0/" TargetMode="External"/><Relationship Id="rId310" Type="http://schemas.openxmlformats.org/officeDocument/2006/relationships/hyperlink" Target="http://www.bancaditalia.it/compiti/stabilita-finanziaria/politica-macroprudenziale/ccyb-2017-3/index.html" TargetMode="External"/><Relationship Id="rId70" Type="http://schemas.openxmlformats.org/officeDocument/2006/relationships/hyperlink" Target="https://www.hkma.gov.hk/eng/key-information/press-releases/2019/20190709-4.shtml" TargetMode="External"/><Relationship Id="rId91" Type="http://schemas.openxmlformats.org/officeDocument/2006/relationships/hyperlink" Target="http://www.cssf.lu/fileadmin/files/Lois_reglements/Legislation/RG_CSSF/RCSSF_No15-04.pdf" TargetMode="External"/><Relationship Id="rId145" Type="http://schemas.openxmlformats.org/officeDocument/2006/relationships/hyperlink" Target="http://cbr.ru/eng/press/pr/?file=20122019_100852NANT_E2019-12-20T10_07_40.htm" TargetMode="External"/><Relationship Id="rId166" Type="http://schemas.openxmlformats.org/officeDocument/2006/relationships/hyperlink" Target="http://www.bde.es/f/webbde/GAP/Secciones/SalaPrensa/NotasInformativas/17/presbe2017_19en.pdf" TargetMode="External"/><Relationship Id="rId187" Type="http://schemas.openxmlformats.org/officeDocument/2006/relationships/hyperlink" Target="https://www.bde.es/f/webbde/GAP/Secciones/SalaPrensa/NotasInformativas/22/presbe2022_53en.pdf" TargetMode="External"/><Relationship Id="rId331" Type="http://schemas.openxmlformats.org/officeDocument/2006/relationships/hyperlink" Target="https://www.bancaditalia.it/compiti/stabilita-finanziaria/politica-macroprudenziale/ccyb-4-2022/index.html" TargetMode="External"/><Relationship Id="rId1" Type="http://schemas.openxmlformats.org/officeDocument/2006/relationships/hyperlink" Target="https://www.bcra.gob.ar/Pdfs/comytexord/A5938.pdf" TargetMode="External"/><Relationship Id="rId212" Type="http://schemas.openxmlformats.org/officeDocument/2006/relationships/hyperlink" Target="https://www.regjeringen.no/en/whatsnew/news-and-press-releases/id2006120/" TargetMode="External"/><Relationship Id="rId233" Type="http://schemas.openxmlformats.org/officeDocument/2006/relationships/hyperlink" Target="https://www.norges-bank.no/en/news-events/news-publications/News-items/2023/2023-01-19-ccb/" TargetMode="External"/><Relationship Id="rId254" Type="http://schemas.openxmlformats.org/officeDocument/2006/relationships/hyperlink" Target="https://www.bankofengland.co.uk/financial-policy-summary-and-record/2021/december-2021" TargetMode="External"/><Relationship Id="rId28" Type="http://schemas.openxmlformats.org/officeDocument/2006/relationships/hyperlink" Target="https://www.bcb.gov.br/estabilidadefinanceira/exibenormativo?tipo=Comunicado&amp;numero=32139" TargetMode="External"/><Relationship Id="rId49" Type="http://schemas.openxmlformats.org/officeDocument/2006/relationships/hyperlink" Target="http://www.economie.gouv.fr/hcsf/coussin-fonds-propres-contra-cyclique" TargetMode="External"/><Relationship Id="rId114" Type="http://schemas.openxmlformats.org/officeDocument/2006/relationships/hyperlink" Target="http://data.legilux.public.lu/eli/etat/leg/rcsf/2022/06/30/a329/jo" TargetMode="External"/><Relationship Id="rId275" Type="http://schemas.openxmlformats.org/officeDocument/2006/relationships/hyperlink" Target="https://www.cba.am/EN/pmessagesannouncements/Cyclic%20buffer%20II.2019.pdf" TargetMode="External"/><Relationship Id="rId296" Type="http://schemas.openxmlformats.org/officeDocument/2006/relationships/hyperlink" Target="https://www.cssf.lu/fr/Document/reglement-cssf-n-24-03-du-28-mars-2024/" TargetMode="External"/><Relationship Id="rId300" Type="http://schemas.openxmlformats.org/officeDocument/2006/relationships/hyperlink" Target="https://www.bde.es/f/webbe/GAP/Secciones/SalaPrensa/NotasInformativas/24/presbe2024-52en.pdf" TargetMode="External"/><Relationship Id="rId60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1" Type="http://schemas.openxmlformats.org/officeDocument/2006/relationships/hyperlink" Target="https://www.bi.go.id/en/publikasi/ruang-media/news-release/Pages/sp_179715.aspx" TargetMode="External"/><Relationship Id="rId135" Type="http://schemas.openxmlformats.org/officeDocument/2006/relationships/hyperlink" Target="http://cbr.ru/eng/press/PR.aspx?file=29092016_170049NANT_E2016-09-29T17_00_03.htm" TargetMode="External"/><Relationship Id="rId156" Type="http://schemas.openxmlformats.org/officeDocument/2006/relationships/hyperlink" Target="https://www.mas.gov.sg/publications/financial-stability-review/2020/financial-stability-review-2020" TargetMode="External"/><Relationship Id="rId177" Type="http://schemas.openxmlformats.org/officeDocument/2006/relationships/hyperlink" Target="https://www.bde.es/f/webbde/GAP/Secciones/SalaPrensa/NotasInformativas/19/presbe2019_80en.pdf" TargetMode="External"/><Relationship Id="rId198" Type="http://schemas.openxmlformats.org/officeDocument/2006/relationships/hyperlink" Target="https://www.snb.ch/en/mmr/reference/ccb_20230221_basel_III_countercyclical_capital_buffer/source/ccb_20230221_basel_III_countercyclical_capital_buffer.en.pdf" TargetMode="External"/><Relationship Id="rId321" Type="http://schemas.openxmlformats.org/officeDocument/2006/relationships/hyperlink" Target="https://www.bancaditalia.it/compiti/stabilita-finanziaria/politica-macroprudenziale/ccyb-2-2020/index.html" TargetMode="External"/><Relationship Id="rId342" Type="http://schemas.openxmlformats.org/officeDocument/2006/relationships/hyperlink" Target="https://systemicriskcouncil.dk/news/2024/june/press-release-after-45-meeting" TargetMode="External"/><Relationship Id="rId202" Type="http://schemas.openxmlformats.org/officeDocument/2006/relationships/hyperlink" Target="http://www.toezicht.dnb.nl/en/2/51-234733.jsp" TargetMode="External"/><Relationship Id="rId223" Type="http://schemas.openxmlformats.org/officeDocument/2006/relationships/hyperlink" Target="https://www.regjeringen.no/en/aktuelt/countercyclical-buffer-unchanged3/id2572030/" TargetMode="External"/><Relationship Id="rId244" Type="http://schemas.openxmlformats.org/officeDocument/2006/relationships/hyperlink" Target="https://www.bi.go.id/en/publikasi/ruang-media/news-release/Pages/sp_2428522.aspx" TargetMode="External"/><Relationship Id="rId18" Type="http://schemas.openxmlformats.org/officeDocument/2006/relationships/hyperlink" Target="https://www.bcb.gov.br/estabilidadefinanceira/exibenormativo?tipo=Comunicado&amp;numero=31478" TargetMode="External"/><Relationship Id="rId39" Type="http://schemas.openxmlformats.org/officeDocument/2006/relationships/hyperlink" Target="http://www.pbc.gov.cn/en/3688110/3688172/4048269/4106897/index.html" TargetMode="External"/><Relationship Id="rId265" Type="http://schemas.openxmlformats.org/officeDocument/2006/relationships/hyperlink" Target="https://www.bankofengland.co.uk/financial-stability-report/2014/june-2014" TargetMode="External"/><Relationship Id="rId286" Type="http://schemas.openxmlformats.org/officeDocument/2006/relationships/hyperlink" Target="https://www.bcentral.cl/documents/33528/3536981/Comunicado_RPF_Nov23.pdf/118f69fc-d2c3-062d-4825-5983adefee47?version=1.0&amp;t=1699379157556" TargetMode="External"/><Relationship Id="rId50" Type="http://schemas.openxmlformats.org/officeDocument/2006/relationships/hyperlink" Target="https://www.economie.gouv.fr/files/files/directions_services/hcsf/HCSF_2022-09-15_PressRelease_eng.pdf" TargetMode="External"/><Relationship Id="rId104" Type="http://schemas.openxmlformats.org/officeDocument/2006/relationships/hyperlink" Target="http://data.legilux.public.lu/file/eli-etat-leg-rcsf-2019-06-28-a448-jo-fr-pdf.pdf" TargetMode="External"/><Relationship Id="rId125" Type="http://schemas.openxmlformats.org/officeDocument/2006/relationships/hyperlink" Target="https://www.regjeringen.no/en/aktuelt/countercyclical-buffer-at-1-pct/id747825/" TargetMode="External"/><Relationship Id="rId146" Type="http://schemas.openxmlformats.org/officeDocument/2006/relationships/hyperlink" Target="http://www.cbr.ru/eng/press/pr/?file=25062020_091852NANT_E2020-06-25T09_18_09.htm" TargetMode="External"/><Relationship Id="rId167" Type="http://schemas.openxmlformats.org/officeDocument/2006/relationships/hyperlink" Target="http://www.bde.es/f/webbde/GAP/Secciones/SalaPrensa/NotasInformativas/17/presbe2017_35en.pdf" TargetMode="External"/><Relationship Id="rId188" Type="http://schemas.openxmlformats.org/officeDocument/2006/relationships/hyperlink" Target="https://www.bde.es/f/webbde/GAP/Secciones/SalaPrensa/NotasInformativas/22/presbe2022_80en.pdf&#160;" TargetMode="External"/><Relationship Id="rId311" Type="http://schemas.openxmlformats.org/officeDocument/2006/relationships/hyperlink" Target="http://www.bancaditalia.it/compiti/stabilita-finanziaria/politica-macroprudenziale/ccyb-4-2017/index.html" TargetMode="External"/><Relationship Id="rId332" Type="http://schemas.openxmlformats.org/officeDocument/2006/relationships/hyperlink" Target="https://www.bancaditalia.it/compiti/stabilita-finanziaria/politica-macroprudenziale/ccyb-1-2023/index.html" TargetMode="External"/><Relationship Id="rId7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2" Type="http://schemas.openxmlformats.org/officeDocument/2006/relationships/hyperlink" Target="http://www.cssf.lu/fileadmin/files/Lois_reglements/Legislation/RG_CSSF/RCSSF_No16-02.pdf" TargetMode="External"/><Relationship Id="rId213" Type="http://schemas.openxmlformats.org/officeDocument/2006/relationships/hyperlink" Target="https://www.regjeringen.no/en/aktuelt/motsyklisk-kapitalbufferkrav-uendret/id2356320/" TargetMode="External"/><Relationship Id="rId234" Type="http://schemas.openxmlformats.org/officeDocument/2006/relationships/hyperlink" Target="https://www.norges-bank.no/en/news-events/news-publications/News-items/2023/2023-05-10-ccb/" TargetMode="External"/><Relationship Id="rId2" Type="http://schemas.openxmlformats.org/officeDocument/2006/relationships/hyperlink" Target="https://www.apra.gov.au/news-and-publications/apra-announces-countercyclical-capital-buffer-rate-for-adis" TargetMode="External"/><Relationship Id="rId29" Type="http://schemas.openxmlformats.org/officeDocument/2006/relationships/hyperlink" Target="https://www.nbb.be/doc/cp/eng/2018/20180629_bufferrate_2018q3.pdf" TargetMode="External"/><Relationship Id="rId255" Type="http://schemas.openxmlformats.org/officeDocument/2006/relationships/hyperlink" Target="https://www.bankofengland.co.uk/financial-policy-summary-and-record/2022/july-2022" TargetMode="External"/><Relationship Id="rId276" Type="http://schemas.openxmlformats.org/officeDocument/2006/relationships/hyperlink" Target="https://www.cba.am/EN/pmessagesannouncements/Cyclic%20buffer%20III.2019.pdf" TargetMode="External"/><Relationship Id="rId297" Type="http://schemas.openxmlformats.org/officeDocument/2006/relationships/hyperlink" Target="https://www.hkma.gov.hk/eng/news-and-media/press-releases/2024/05/20240503-6/" TargetMode="External"/><Relationship Id="rId40" Type="http://schemas.openxmlformats.org/officeDocument/2006/relationships/hyperlink" Target="http://www.economie.gouv.fr/hcsf/coussin-fonds-propres-contra-cyclique" TargetMode="External"/><Relationship Id="rId115" Type="http://schemas.openxmlformats.org/officeDocument/2006/relationships/hyperlink" Target="https://www.legilux.public.lu/eli/etat/leg/rcsf/2022/09/30/a508/jo" TargetMode="External"/><Relationship Id="rId136" Type="http://schemas.openxmlformats.org/officeDocument/2006/relationships/hyperlink" Target="http://cbr.ru/eng/press/PR.aspx?file=29122016_151211NANT_E2016-12-29T15_11_49.htm" TargetMode="External"/><Relationship Id="rId157" Type="http://schemas.openxmlformats.org/officeDocument/2006/relationships/hyperlink" Target="https://www.resbank.co.za/en/home/publications/publication-detail-pages/reviews/finstab-review/2015/6938" TargetMode="External"/><Relationship Id="rId178" Type="http://schemas.openxmlformats.org/officeDocument/2006/relationships/hyperlink" Target="https://www.bde.es/f/webbde/GAP/Secciones/SalaPrensa/NotasInformativas/20/presbe2020_29en.pdf" TargetMode="External"/><Relationship Id="rId301" Type="http://schemas.openxmlformats.org/officeDocument/2006/relationships/hyperlink" Target="https://www.fi.se/en/published/news/2024/fi-leaves-the-countercyclical-buffer-rate-unchanged2/" TargetMode="External"/><Relationship Id="rId322" Type="http://schemas.openxmlformats.org/officeDocument/2006/relationships/hyperlink" Target="https://www.bancaditalia.it/compiti/stabilita-finanziaria/politica-macroprudenziale/ccyb-3-2020/index.html" TargetMode="External"/><Relationship Id="rId343" Type="http://schemas.openxmlformats.org/officeDocument/2006/relationships/hyperlink" Target="https://www.centralbank.ie/docs/default-source/financial-system/financial-stability/macroprudential-policy/countercyclical-capital-buffer/ccyb-rate-announcement-august-2024.pdf" TargetMode="External"/><Relationship Id="rId61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2" Type="http://schemas.openxmlformats.org/officeDocument/2006/relationships/hyperlink" Target="https://www.bi.go.id/en/publikasi/ruang-media/news-release/Pages/sp_183916.aspx" TargetMode="External"/><Relationship Id="rId199" Type="http://schemas.openxmlformats.org/officeDocument/2006/relationships/hyperlink" Target="https://www.bddk.org.tr/Mevzuat/DokumanGetir/702" TargetMode="External"/><Relationship Id="rId203" Type="http://schemas.openxmlformats.org/officeDocument/2006/relationships/hyperlink" Target="http://www.toezicht.dnb.nl/en/2/51-234733.jsp" TargetMode="External"/><Relationship Id="rId19" Type="http://schemas.openxmlformats.org/officeDocument/2006/relationships/hyperlink" Target="https://www.nbb.be/doc/cp/eng/2017/20171227_bufferrate_2018q1.pdf" TargetMode="External"/><Relationship Id="rId224" Type="http://schemas.openxmlformats.org/officeDocument/2006/relationships/hyperlink" Target="https://www.regjeringen.no/en/aktuelt/countercyclical-buffer-unchanged4/id2582060/" TargetMode="External"/><Relationship Id="rId245" Type="http://schemas.openxmlformats.org/officeDocument/2006/relationships/hyperlink" Target="https://www.bi.go.id/en/publikasi/ruang-media/news-release/Pages/sp_2510223.aspx" TargetMode="External"/><Relationship Id="rId266" Type="http://schemas.openxmlformats.org/officeDocument/2006/relationships/hyperlink" Target="https://www.bankofengland.co.uk/financial-policy-summary-and-record/2019/october-2019" TargetMode="External"/><Relationship Id="rId287" Type="http://schemas.openxmlformats.org/officeDocument/2006/relationships/hyperlink" Target="https://www.bcentral.cl/documents/33528/133208/comunicado_rpf_23052023.pdf/3d86ceba-ce1d-a2e1-4dbb-c012fde3efb1?version=1.2&amp;t=1692808388033" TargetMode="External"/><Relationship Id="rId30" Type="http://schemas.openxmlformats.org/officeDocument/2006/relationships/hyperlink" Target="https://www.bcb.gov.br/estabilidadefinanceira/exibenormativo?tipo=Comunicado&amp;numero=30499" TargetMode="External"/><Relationship Id="rId105" Type="http://schemas.openxmlformats.org/officeDocument/2006/relationships/hyperlink" Target="http://data.legilux.public.lu/file/eli-etat-leg-rcsf-2019-10-01-a683-jo-fr-pdf.pdf" TargetMode="External"/><Relationship Id="rId126" Type="http://schemas.openxmlformats.org/officeDocument/2006/relationships/hyperlink" Target="https://www.regjeringen.no/en/aktuelt/countercyclical-buffer-at-1-pct/id747825/" TargetMode="External"/><Relationship Id="rId147" Type="http://schemas.openxmlformats.org/officeDocument/2006/relationships/hyperlink" Target="http://www.cbr.ru/eng/press/pr/?file=14082020_123042ENG_PP2020-08-14T12_29_48.htm" TargetMode="External"/><Relationship Id="rId168" Type="http://schemas.openxmlformats.org/officeDocument/2006/relationships/hyperlink" Target="https://www.bde.es/f/webbde/GAP/Secciones/SalaPrensa/NotasInformativas/17/presbe2017_51en.pdf" TargetMode="External"/><Relationship Id="rId312" Type="http://schemas.openxmlformats.org/officeDocument/2006/relationships/hyperlink" Target="http://www.bancaditalia.it/compiti/stabilita-finanziaria/politica-macroprudenziale/ccyb-1-2018/index.html" TargetMode="External"/><Relationship Id="rId333" Type="http://schemas.openxmlformats.org/officeDocument/2006/relationships/hyperlink" Target="https://www.bancaditalia.it/compiti/stabilita-finanziaria/politica-macroprudenziale/ccyb-2-2023/index.html" TargetMode="External"/><Relationship Id="rId51" Type="http://schemas.openxmlformats.org/officeDocument/2006/relationships/hyperlink" Target="https://www.economie.gouv.fr/files/files/directions_services/hcsf/HCSF_20220324_CP_eng.pdf?v=1652276048" TargetMode="External"/><Relationship Id="rId72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3" Type="http://schemas.openxmlformats.org/officeDocument/2006/relationships/hyperlink" Target="http://www.cssf.lu/fileadmin/files/Lois_reglements/Legislation/RG_CSSF/RCSSF_No16-03.pdf" TargetMode="External"/><Relationship Id="rId189" Type="http://schemas.openxmlformats.org/officeDocument/2006/relationships/hyperlink" Target="https://www.bde.es/f/webbde/GAP/Secciones/SalaPrensa/NotasInformativas/22/presbe2022_107en.pdf" TargetMode="External"/><Relationship Id="rId3" Type="http://schemas.openxmlformats.org/officeDocument/2006/relationships/hyperlink" Target="https://www.apra.gov.au/news-and-publications/apra-releases-annual-information-paper-on-countercyclical-capital-buffer" TargetMode="External"/><Relationship Id="rId214" Type="http://schemas.openxmlformats.org/officeDocument/2006/relationships/hyperlink" Target="https://www.regjeringen.no/en/aktuelt/countercyclical-buffer-increases-next-year/id2423198/" TargetMode="External"/><Relationship Id="rId235" Type="http://schemas.openxmlformats.org/officeDocument/2006/relationships/hyperlink" Target="https://www.norges-bank.no/en/news-events/news-publications/News-items/2023/2023-08-17-ccb/" TargetMode="External"/><Relationship Id="rId256" Type="http://schemas.openxmlformats.org/officeDocument/2006/relationships/hyperlink" Target="https://www.bankofengland.co.uk/statement/fpc/2015/financial-policy-committee-statement-march-2015" TargetMode="External"/><Relationship Id="rId277" Type="http://schemas.openxmlformats.org/officeDocument/2006/relationships/hyperlink" Target="https://www.cba.am/Storage/EN/finstability/Countercyclical-Capital-Buffer-I-2021.pdf" TargetMode="External"/><Relationship Id="rId298" Type="http://schemas.openxmlformats.org/officeDocument/2006/relationships/hyperlink" Target="https://www.bcentral.cl/c/document_library/get_file?uuid=bb1a132f-0cb1-c7d2-7cb2-45bb60ad2c08&amp;groupId=33528" TargetMode="External"/><Relationship Id="rId116" Type="http://schemas.openxmlformats.org/officeDocument/2006/relationships/hyperlink" Target="https://www.cssf.lu/fr/Document/reglement-cssf-n-23-01-du-31-mars-2023/" TargetMode="External"/><Relationship Id="rId137" Type="http://schemas.openxmlformats.org/officeDocument/2006/relationships/hyperlink" Target="http://cbr.ru/eng/press/PR.aspx?file=04042017_103634NANT_E2017-04-04T10_36_07.htm" TargetMode="External"/><Relationship Id="rId158" Type="http://schemas.openxmlformats.org/officeDocument/2006/relationships/hyperlink" Target="https://www.resbank.co.za/en/home/publications/publication-detail-pages/reviews/finstab-review/2017/7786" TargetMode="External"/><Relationship Id="rId302" Type="http://schemas.openxmlformats.org/officeDocument/2006/relationships/hyperlink" Target="https://www.centralbank.ie/macro-prudential-policies-for-bank-capital/countercyclical-capital-buffer" TargetMode="External"/><Relationship Id="rId323" Type="http://schemas.openxmlformats.org/officeDocument/2006/relationships/hyperlink" Target="https://www.bancaditalia.it/compiti/stabilita-finanziaria/politica-macroprudenziale/ccyb-4-2020/index.html" TargetMode="External"/><Relationship Id="rId344" Type="http://schemas.openxmlformats.org/officeDocument/2006/relationships/hyperlink" Target="https://www.bde.es/f/webbe/GAP/Secciones/SalaPrensa/NotasInformativas/24/presbe2024-78en.pdf" TargetMode="External"/><Relationship Id="rId20" Type="http://schemas.openxmlformats.org/officeDocument/2006/relationships/hyperlink" Target="https://www.bcb.gov.br/estabilidadefinanceira/exibenormativo?tipo=Comunicado&amp;numero=31752" TargetMode="External"/><Relationship Id="rId41" Type="http://schemas.openxmlformats.org/officeDocument/2006/relationships/hyperlink" Target="http://www.economie.gouv.fr/hcsf/coussin-fonds-propres-contra-cyclique" TargetMode="External"/><Relationship Id="rId62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3" Type="http://schemas.openxmlformats.org/officeDocument/2006/relationships/hyperlink" Target="https://www.bi.go.id/en/publikasi/ruang-media/news-release/Pages/sp_194117.aspx" TargetMode="External"/><Relationship Id="rId179" Type="http://schemas.openxmlformats.org/officeDocument/2006/relationships/hyperlink" Target="https://www.bde.es/f/webbde/GAP/Secciones/SalaPrensa/NotasInformativas/20/presbe2020_49en.pdf" TargetMode="External"/><Relationship Id="rId190" Type="http://schemas.openxmlformats.org/officeDocument/2006/relationships/hyperlink" Target="https://www.bde.es/f/webbde/GAP/Secciones/SalaPrensa/NotasInformativas/23/presbe2023-25en.pdf" TargetMode="External"/><Relationship Id="rId204" Type="http://schemas.openxmlformats.org/officeDocument/2006/relationships/hyperlink" Target="http://www.toezicht.dnb.nl/en/7/51-235828.jsp" TargetMode="External"/><Relationship Id="rId225" Type="http://schemas.openxmlformats.org/officeDocument/2006/relationships/hyperlink" Target="https://www.regjeringen.no/en/aktuelt/countercyclical-buffer-unchanged/id2593759/" TargetMode="External"/><Relationship Id="rId246" Type="http://schemas.openxmlformats.org/officeDocument/2006/relationships/hyperlink" Target="http://data.legilux.public.lu/file/eli-etat-leg-rcsf-2019-06-28-a448-jo-fr-pdf.pdf" TargetMode="External"/><Relationship Id="rId267" Type="http://schemas.openxmlformats.org/officeDocument/2006/relationships/hyperlink" Target="https://www.bankofengland.co.uk/news/2020/march/boe-measures-to-respond-to-the-economic-shock-from-covid-19" TargetMode="External"/><Relationship Id="rId288" Type="http://schemas.openxmlformats.org/officeDocument/2006/relationships/hyperlink" Target="https://www.bcentral.cl/documents/33528/3536981/comunicado_rpf_17052022.pdf/eca0345a-d072-6c9c-52e2-9b5dba616159?version=1.1&amp;t=1692814887003" TargetMode="External"/><Relationship Id="rId106" Type="http://schemas.openxmlformats.org/officeDocument/2006/relationships/hyperlink" Target="http://data.legilux.public.lu/file/eli-etat-leg-rcsf-2019-12-20-a897-jo-fr-pdf.pdf" TargetMode="External"/><Relationship Id="rId127" Type="http://schemas.openxmlformats.org/officeDocument/2006/relationships/hyperlink" Target="https://www.regjeringen.no/en/aktuelt/reduction-of-the-countercyclical-buffer/id2693388/" TargetMode="External"/><Relationship Id="rId313" Type="http://schemas.openxmlformats.org/officeDocument/2006/relationships/hyperlink" Target="http://www.bancaditalia.it/compiti/stabilita-finanziaria/politica-macroprudenziale/ccyb-2-2018/index.html" TargetMode="External"/><Relationship Id="rId10" Type="http://schemas.openxmlformats.org/officeDocument/2006/relationships/hyperlink" Target="https://www.nbb.be/doc/ts/publications/buffer_rate_quarterly_decision_april.pdf" TargetMode="External"/><Relationship Id="rId31" Type="http://schemas.openxmlformats.org/officeDocument/2006/relationships/hyperlink" Target="https://www.bcb.gov.br/estabilidadefinanceira/exibenormativo?tipo=Comunicado&amp;numero=32516" TargetMode="External"/><Relationship Id="rId52" Type="http://schemas.openxmlformats.org/officeDocument/2006/relationships/hyperlink" Target="https://www.economie.gouv.fr/files/files/directions_services/hcsf/HCSF_20200318_Communique_de_presse_de_seance.pdf" TargetMode="External"/><Relationship Id="rId73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4" Type="http://schemas.openxmlformats.org/officeDocument/2006/relationships/hyperlink" Target="http://www.cssf.lu/fileadmin/files/Lois_reglements/Legislation/RG_CSSF/RCSSF_No16-05eng.pdf" TargetMode="External"/><Relationship Id="rId148" Type="http://schemas.openxmlformats.org/officeDocument/2006/relationships/hyperlink" Target="http://www.cbr.ru/eng/press/PR/?file=18122020_143000ENG_PP24122020_091954.htm" TargetMode="External"/><Relationship Id="rId169" Type="http://schemas.openxmlformats.org/officeDocument/2006/relationships/hyperlink" Target="https://www.bde.es/f/webbde/GAP/Secciones/SalaPrensa/ComunicadosBCE/NotasInformativasBCE/17/presbe2017_72en.pdf" TargetMode="External"/><Relationship Id="rId334" Type="http://schemas.openxmlformats.org/officeDocument/2006/relationships/hyperlink" Target="https://www.bancaditalia.it/compiti/stabilita-finanziaria/politica-macroprudenziale/ccyb-3-2023/index.html" TargetMode="External"/><Relationship Id="rId4" Type="http://schemas.openxmlformats.org/officeDocument/2006/relationships/hyperlink" Target="https://www.apra.gov.au/news-and-publications/apra-releases-annual-paper-on-countercyclical-capital-buffer" TargetMode="External"/><Relationship Id="rId180" Type="http://schemas.openxmlformats.org/officeDocument/2006/relationships/hyperlink" Target="https://www.bde.es/f/webbde/GAP/Secciones/SalaPrensa/NotasInformativas/20/presbe2020_71en.pdf" TargetMode="External"/><Relationship Id="rId215" Type="http://schemas.openxmlformats.org/officeDocument/2006/relationships/hyperlink" Target="https://www.regjeringen.no/en/aktuelt/countercyclical-buffer-unchanged2/id2453952/" TargetMode="External"/><Relationship Id="rId236" Type="http://schemas.openxmlformats.org/officeDocument/2006/relationships/hyperlink" Target="https://www.mas.gov.sg/-/media/mas/resource/publications/fsr/financial-stability-review-2019.pdf" TargetMode="External"/><Relationship Id="rId257" Type="http://schemas.openxmlformats.org/officeDocument/2006/relationships/hyperlink" Target="https://www.bankofengland.co.uk/-/media/boe/files/statement/fpc/2016/financial-policy-committee-statement-march-2016.pdf" TargetMode="External"/><Relationship Id="rId278" Type="http://schemas.openxmlformats.org/officeDocument/2006/relationships/hyperlink" Target="https://www.cba.am/Storage/EN/finstability/Countercyclical-Capital-Buffer-III-2021.pdf" TargetMode="External"/><Relationship Id="rId303" Type="http://schemas.openxmlformats.org/officeDocument/2006/relationships/hyperlink" Target="https://www.centralbankmalta.org/en/countercyclical-capital-buffer" TargetMode="External"/><Relationship Id="rId42" Type="http://schemas.openxmlformats.org/officeDocument/2006/relationships/hyperlink" Target="http://www.economie.gouv.fr/hcsf/coussin-fonds-propres-contra-cyclique" TargetMode="External"/><Relationship Id="rId84" Type="http://schemas.openxmlformats.org/officeDocument/2006/relationships/hyperlink" Target="https://www.bi.go.id/en/publikasi/ruang-media/news-release/Pages/sp_198717.aspx" TargetMode="External"/><Relationship Id="rId138" Type="http://schemas.openxmlformats.org/officeDocument/2006/relationships/hyperlink" Target="http://cbr.ru/eng/press/PR.aspx?file=06072017_120629NANT_E2017-07-06T12_05_32.htm" TargetMode="External"/><Relationship Id="rId345" Type="http://schemas.openxmlformats.org/officeDocument/2006/relationships/hyperlink" Target="https://www.fi.se/en/published/news/2024/fi-leaves-the-countercyclical-buffer-rate-unchanged3/" TargetMode="External"/><Relationship Id="rId191" Type="http://schemas.openxmlformats.org/officeDocument/2006/relationships/hyperlink" Target="https://www.bde.es/f/webbe/GAP/Secciones/SalaPrensa/NotasInformativas/23/presbe2023-55en.pdf" TargetMode="External"/><Relationship Id="rId205" Type="http://schemas.openxmlformats.org/officeDocument/2006/relationships/hyperlink" Target="http://www.toezicht.dnb.nl/en/7/51-236229.jsp" TargetMode="External"/><Relationship Id="rId247" Type="http://schemas.openxmlformats.org/officeDocument/2006/relationships/hyperlink" Target="https://www.fi.se/en/published/news/2020/proposed-amendment-to-regulations-due-to-reduction-in-countercyclical-buffer-rate/" TargetMode="External"/><Relationship Id="rId107" Type="http://schemas.openxmlformats.org/officeDocument/2006/relationships/hyperlink" Target="https://data.legilux.public.lu/file/eli-etat-leg-rcsf-2020-04-15-a322-jo-fr-pdf.pdf" TargetMode="External"/><Relationship Id="rId289" Type="http://schemas.openxmlformats.org/officeDocument/2006/relationships/hyperlink" Target="https://www.bcentral.cl/documents/33528/3536981/comunicado_rpf_08112022.pdf/7e1f4586-34df-6fc6-b73a-7b051b013592?version=1.1&amp;t=1692813046326" TargetMode="External"/><Relationship Id="rId11" Type="http://schemas.openxmlformats.org/officeDocument/2006/relationships/hyperlink" Target="https://www.nbb.be/doc/ts/publications/buffer_rate_quarterly_decision_july.pdf" TargetMode="External"/><Relationship Id="rId53" Type="http://schemas.openxmlformats.org/officeDocument/2006/relationships/hyperlink" Target="http://www.economie.gouv.fr/hcsf/coussin-fonds-propres-contra-cyclique" TargetMode="External"/><Relationship Id="rId149" Type="http://schemas.openxmlformats.org/officeDocument/2006/relationships/hyperlink" Target="https://cbr.ru/eng/press/pr/?file=19032021_152647NANT_E24032021_103434.htm" TargetMode="External"/><Relationship Id="rId314" Type="http://schemas.openxmlformats.org/officeDocument/2006/relationships/hyperlink" Target="http://www.bancaditalia.it/compiti/stabilita-finanziaria/politica-macroprudenziale/ccyb-3-2018/index.html" TargetMode="External"/><Relationship Id="rId95" Type="http://schemas.openxmlformats.org/officeDocument/2006/relationships/hyperlink" Target="http://www.cssf.lu/fileadmin/files/Lois_reglements/Legislation/RG_CSSF/RCSSF_No16-15eng.pdf" TargetMode="External"/><Relationship Id="rId160" Type="http://schemas.openxmlformats.org/officeDocument/2006/relationships/hyperlink" Target="https://www.resbank.co.za/en/home/publications/publication-detail-pages/reviews/finstab-review/2018/8904" TargetMode="External"/><Relationship Id="rId216" Type="http://schemas.openxmlformats.org/officeDocument/2006/relationships/hyperlink" Target="https://www.regjeringen.no/en/aktuelt/countercyclical-buffer-unchanged3/id2467949/" TargetMode="External"/><Relationship Id="rId258" Type="http://schemas.openxmlformats.org/officeDocument/2006/relationships/hyperlink" Target="https://www.bankofengland.co.uk/financial-stability-report/2017/june-2017" TargetMode="External"/><Relationship Id="rId22" Type="http://schemas.openxmlformats.org/officeDocument/2006/relationships/hyperlink" Target="https://www.nbb.be/doc/cp/eng/2023/20240831_bufferrate_2023q4_en.pdf" TargetMode="External"/><Relationship Id="rId64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18" Type="http://schemas.openxmlformats.org/officeDocument/2006/relationships/hyperlink" Target="http://www.cnbv.gob.mx/SECTORES-SUPERVISADOS/BANCA-MULTIPLE/Paginas/Cargos-de-capital-contrac&#237;clico-vigentes.aspx" TargetMode="External"/><Relationship Id="rId325" Type="http://schemas.openxmlformats.org/officeDocument/2006/relationships/hyperlink" Target="https://www.bancaditalia.it/compiti/stabilita-finanziaria/politica-macroprudenziale/ccyb-2-2021/index.html" TargetMode="External"/><Relationship Id="rId171" Type="http://schemas.openxmlformats.org/officeDocument/2006/relationships/hyperlink" Target="https://www.bde.es/f/webbde/GAP/Secciones/SalaPrensa/NotasInformativas/18/presbe2018_30en.pdf" TargetMode="External"/><Relationship Id="rId227" Type="http://schemas.openxmlformats.org/officeDocument/2006/relationships/hyperlink" Target="https://www.regjeringen.no/en/aktuelt/countercyclical-buffer-unchanged3/id2611525/" TargetMode="External"/><Relationship Id="rId269" Type="http://schemas.openxmlformats.org/officeDocument/2006/relationships/hyperlink" Target="https://www.bankofengland.co.uk/financial-stability-report/2016/july-2016" TargetMode="External"/><Relationship Id="rId33" Type="http://schemas.openxmlformats.org/officeDocument/2006/relationships/hyperlink" Target="https://www.bcb.gov.br/estabilidadefinanceira/exibenormativo?tipo=Comunicado&amp;numero=32794" TargetMode="External"/><Relationship Id="rId129" Type="http://schemas.openxmlformats.org/officeDocument/2006/relationships/hyperlink" Target="http://www.federalreserve.gov/newsevents/press/bcreg/20161024a.htm" TargetMode="External"/><Relationship Id="rId280" Type="http://schemas.openxmlformats.org/officeDocument/2006/relationships/hyperlink" Target="https://www.cba.am/Storage/EN/finstability/Countercyclical-Capital-%20Buffer-II-2022.pdf" TargetMode="External"/><Relationship Id="rId336" Type="http://schemas.openxmlformats.org/officeDocument/2006/relationships/hyperlink" Target="https://www.bancaditalia.it/compiti/stabilita-finanziaria/politica-macroprudenziale/ccyb-1-2024/index.html" TargetMode="External"/><Relationship Id="rId75" Type="http://schemas.openxmlformats.org/officeDocument/2006/relationships/hyperlink" Target="https://www.hkma.gov.hk/eng/news-and-media/press-releases/2023/02/20230208-3/" TargetMode="External"/><Relationship Id="rId140" Type="http://schemas.openxmlformats.org/officeDocument/2006/relationships/hyperlink" Target="http://cbr.ru/press/PR.aspx?file=26122017_190354NANT2017-12-26T19_02_51.htm" TargetMode="External"/><Relationship Id="rId182" Type="http://schemas.openxmlformats.org/officeDocument/2006/relationships/hyperlink" Target="https://www.bde.es/f/webbde/GAP/Secciones/SalaPrensa/NotasInformativas/21/presbe2021_24en.pdf" TargetMode="External"/><Relationship Id="rId6" Type="http://schemas.openxmlformats.org/officeDocument/2006/relationships/hyperlink" Target="https://www.apra.gov.au/sites/default/files/2021-12/Information%20paper%20-%20Countercyclical%20capital%20buffer%20December%202021.pdf" TargetMode="External"/><Relationship Id="rId238" Type="http://schemas.openxmlformats.org/officeDocument/2006/relationships/hyperlink" Target="https://www.bi.go.id/en/publikasi/ruang-media/news-release/Pages/SP_218219.aspx" TargetMode="External"/><Relationship Id="rId291" Type="http://schemas.openxmlformats.org/officeDocument/2006/relationships/hyperlink" Target="https://www.rbi.org.in/Scripts/BS_PressReleaseDisplay.aspx?prid=55543" TargetMode="External"/><Relationship Id="rId305" Type="http://schemas.openxmlformats.org/officeDocument/2006/relationships/hyperlink" Target="http://www.bancaditalia.it/compiti/stabilita-finanziaria/politica-macroprudenziale/ccyb-2-2016/index.html" TargetMode="External"/><Relationship Id="rId347" Type="http://schemas.openxmlformats.org/officeDocument/2006/relationships/hyperlink" Target="https://www.sarb.co.za/en/home/publications/publication-detail-pages/prudential-authority/pa-deposit-takers/banks-directives/2024/d6-2024-positive-cycle-neutral-countercyclical-capital-buffer" TargetMode="External"/><Relationship Id="rId44" Type="http://schemas.openxmlformats.org/officeDocument/2006/relationships/hyperlink" Target="http://www.economie.gouv.fr/hcsf/coussin-fonds-propres-contra-cyclique" TargetMode="External"/><Relationship Id="rId86" Type="http://schemas.openxmlformats.org/officeDocument/2006/relationships/hyperlink" Target="https://www.bi.go.id/en/publikasi/ruang-media/news-release/Pages/sp_208718.aspx" TargetMode="External"/><Relationship Id="rId151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193" Type="http://schemas.openxmlformats.org/officeDocument/2006/relationships/hyperlink" Target="http://www.snb.ch/n/mmr/reference/CCB_communication_2016/source/CCB_communication_2016.n.pdf" TargetMode="External"/><Relationship Id="rId207" Type="http://schemas.openxmlformats.org/officeDocument/2006/relationships/hyperlink" Target="http://www.toezicht.dnb.nl/en/7/51-236655.jsp" TargetMode="External"/><Relationship Id="rId249" Type="http://schemas.openxmlformats.org/officeDocument/2006/relationships/hyperlink" Target="https://www.fi.se/en/published/news/2021/2021/fi-raises-the-countercyclical-buffer-rate-to-1-per-cent/" TargetMode="External"/><Relationship Id="rId13" Type="http://schemas.openxmlformats.org/officeDocument/2006/relationships/hyperlink" Target="https://www.nbb.be/doc/cp/eng/2017/20170329_bufferrate_2017q2.pdf" TargetMode="External"/><Relationship Id="rId109" Type="http://schemas.openxmlformats.org/officeDocument/2006/relationships/hyperlink" Target="https://data.legilux.public.lu/file/eli-etat-leg-rcsf-2020-09-30-a803-jo-fr-pdf.pdf" TargetMode="External"/><Relationship Id="rId260" Type="http://schemas.openxmlformats.org/officeDocument/2006/relationships/hyperlink" Target="https://www.bankofengland.co.uk/statement/fpc/2018/financial-policy-committee-statement-march-2018" TargetMode="External"/><Relationship Id="rId316" Type="http://schemas.openxmlformats.org/officeDocument/2006/relationships/hyperlink" Target="http://www.bancaditalia.it/compiti/stabilita-finanziaria/politica-macroprudenziale/ccyb-1-2019/index.html" TargetMode="External"/><Relationship Id="rId55" Type="http://schemas.openxmlformats.org/officeDocument/2006/relationships/hyperlink" Target="http://www.economie.gouv.fr/hcsf/coussin-fonds-propres-contra-cyclique" TargetMode="External"/><Relationship Id="rId97" Type="http://schemas.openxmlformats.org/officeDocument/2006/relationships/hyperlink" Target="http://www.cssf.lu/fileadmin/files/Lois_reglements/Legislation/RG_CSSF/RCSSF_No17-02.pdf" TargetMode="External"/><Relationship Id="rId120" Type="http://schemas.openxmlformats.org/officeDocument/2006/relationships/hyperlink" Target="http://www.toezicht.dnb.nl/en/7/51-237355.jsp" TargetMode="External"/><Relationship Id="rId162" Type="http://schemas.openxmlformats.org/officeDocument/2006/relationships/hyperlink" Target="http://www.bde.es/f/webbde/INF/MenuVertical/EstabilidadFinanciera/Relacionados/2016_03_21_presbe2016_13_en_cba2.pdf" TargetMode="External"/><Relationship Id="rId218" Type="http://schemas.openxmlformats.org/officeDocument/2006/relationships/hyperlink" Target="https://www.regjeringen.no/en/aktuelt/countercyclical-buffer-unchanged2/id2505702/" TargetMode="External"/><Relationship Id="rId271" Type="http://schemas.openxmlformats.org/officeDocument/2006/relationships/hyperlink" Target="https://www.bde.es/f/webbe/GAP/Secciones/SalaPrensa/NotasInformativas/23/presbe2023-101en.pdf" TargetMode="External"/><Relationship Id="rId24" Type="http://schemas.openxmlformats.org/officeDocument/2006/relationships/hyperlink" Target="https://www.nbb.be/en/articles/nbb-keeps-ccyb-rate-0-0" TargetMode="External"/><Relationship Id="rId66" Type="http://schemas.openxmlformats.org/officeDocument/2006/relationships/hyperlink" Target="http://www.hkma.gov.hk/eng/key-information/press-releases/2016/20160114-4.shtml" TargetMode="External"/><Relationship Id="rId131" Type="http://schemas.openxmlformats.org/officeDocument/2006/relationships/hyperlink" Target="https://www.norges-bank.no/en/news-events/news-publications/Press-releases/2022/2022-03-24-ccb/" TargetMode="External"/><Relationship Id="rId327" Type="http://schemas.openxmlformats.org/officeDocument/2006/relationships/hyperlink" Target="https://www.bancaditalia.it/compiti/stabilita-finanziaria/politica-macroprudenziale/ccyb-4-2021/index.html" TargetMode="External"/><Relationship Id="rId173" Type="http://schemas.openxmlformats.org/officeDocument/2006/relationships/hyperlink" Target="https://www.bde.es/f/webbde/GAP/Secciones/SalaPrensa/NotasInformativas/18/presbe2018_69en.pdf" TargetMode="External"/><Relationship Id="rId229" Type="http://schemas.openxmlformats.org/officeDocument/2006/relationships/hyperlink" Target="https://www.norges-bank.no/en/news-events/news-publications/Press-releases/2021/2021-12-16-ccb/" TargetMode="External"/><Relationship Id="rId240" Type="http://schemas.openxmlformats.org/officeDocument/2006/relationships/hyperlink" Target="https://www.bi.go.id/en/publikasi/ruang-media/news-release/Pages/sp_228720.aspx" TargetMode="External"/><Relationship Id="rId35" Type="http://schemas.openxmlformats.org/officeDocument/2006/relationships/hyperlink" Target="https://www.nbb.be/doc/cp/eng/2019/20190329_bufferrate_2019q2.pdf" TargetMode="External"/><Relationship Id="rId77" Type="http://schemas.openxmlformats.org/officeDocument/2006/relationships/hyperlink" Target="https://rbi.org.in/Scripts/BS_PressReleaseDisplay.aspx?prid=33628" TargetMode="External"/><Relationship Id="rId100" Type="http://schemas.openxmlformats.org/officeDocument/2006/relationships/hyperlink" Target="http://data.legilux.public.lu/file/eli-etat-leg-rcsf-2018-03-27-a232-jo-fr-pdf.pdf" TargetMode="External"/><Relationship Id="rId282" Type="http://schemas.openxmlformats.org/officeDocument/2006/relationships/hyperlink" Target="https://www.cba.am/Storage/EN/finstability/Cyclic_2023Q2_Eng.pdf" TargetMode="External"/><Relationship Id="rId338" Type="http://schemas.openxmlformats.org/officeDocument/2006/relationships/hyperlink" Target="https://www.bancaditalia.it/compiti/stabilita-finanziaria/politica-macroprudenziale/ccyb-3-2024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sf.lu/fileadmin/files/Lois_reglements/Legislation/RG_CSSF/RCSSF_No15-04.pdf" TargetMode="External"/><Relationship Id="rId21" Type="http://schemas.openxmlformats.org/officeDocument/2006/relationships/hyperlink" Target="https://www.legislation.gov.au/Details/F2015L02076" TargetMode="External"/><Relationship Id="rId42" Type="http://schemas.openxmlformats.org/officeDocument/2006/relationships/hyperlink" Target="https://www.bcra.gob.ar/Pdfs/Texord/t-disres.pdf" TargetMode="External"/><Relationship Id="rId47" Type="http://schemas.openxmlformats.org/officeDocument/2006/relationships/hyperlink" Target="https://www.cssf.lu/wp-content/uploads/files/Lois_reglements/Legislation/RG_CSSF/RCSSF_No15-05.pdf" TargetMode="External"/><Relationship Id="rId63" Type="http://schemas.openxmlformats.org/officeDocument/2006/relationships/hyperlink" Target="https://www.ecfr.gov/current/title-12/chapter-III/subchapter-B/part-324/subpart-B/section-324.11" TargetMode="External"/><Relationship Id="rId68" Type="http://schemas.openxmlformats.org/officeDocument/2006/relationships/hyperlink" Target="https://www.retsinformation.dk/eli/lta/2023/1731" TargetMode="External"/><Relationship Id="rId84" Type="http://schemas.openxmlformats.org/officeDocument/2006/relationships/hyperlink" Target="https://www.cmfchile.cl/portal/principal/613/articles-29887_doc_pdf.pdf" TargetMode="External"/><Relationship Id="rId16" Type="http://schemas.openxmlformats.org/officeDocument/2006/relationships/hyperlink" Target="http://www.fsa.go.jp/news/27/syouken/20151126-1.html" TargetMode="External"/><Relationship Id="rId11" Type="http://schemas.openxmlformats.org/officeDocument/2006/relationships/hyperlink" Target="http://www.ecfr.gov/cgi-bin/text-idx?SID=4abb1bb4e289c52baf2d18d0124a7277&amp;mc=true&amp;node=se12.1.3_111&amp;rgn=div8" TargetMode="External"/><Relationship Id="rId32" Type="http://schemas.openxmlformats.org/officeDocument/2006/relationships/hyperlink" Target="http://wetten.overheid.nl/BWBR0020420/Hoofdstuk10a/10a1/Artikel105/geldigheidsdatum_03-07-2015%20and%20http:/wetten.overheid.nl/BWBR0020420/Hoofdstuk10a/10a1/Artikel105b/geldigheidsdatum_03-07-2015" TargetMode="External"/><Relationship Id="rId37" Type="http://schemas.openxmlformats.org/officeDocument/2006/relationships/hyperlink" Target="https://www.rbi.org.in/Scripts/NotificationUser.aspx?Mode=0&amp;Id=9546" TargetMode="External"/><Relationship Id="rId53" Type="http://schemas.openxmlformats.org/officeDocument/2006/relationships/hyperlink" Target="https://www.resbank.co.za/Lists/News%20and%20Publications/Attachments/7005/C8%20of%202015.pdf" TargetMode="External"/><Relationship Id="rId58" Type="http://schemas.openxmlformats.org/officeDocument/2006/relationships/hyperlink" Target="https://www.mevzuat.gov.tr/mevzuat?MevzuatNo=18991&amp;MevzuatTur=7&amp;MevzuatTertip=5" TargetMode="External"/><Relationship Id="rId74" Type="http://schemas.openxmlformats.org/officeDocument/2006/relationships/hyperlink" Target="https://www.cba.am/EN/pperiodicals/Stability_Report_2022.pdf" TargetMode="External"/><Relationship Id="rId79" Type="http://schemas.openxmlformats.org/officeDocument/2006/relationships/hyperlink" Target="https://www.osfi-bsif.gc.ca/en/guidance/guidance-library/capital-adequacy-requirements-car-2024-chapter-1-overview-risk-based-capital-requirements" TargetMode="External"/><Relationship Id="rId5" Type="http://schemas.openxmlformats.org/officeDocument/2006/relationships/hyperlink" Target="http://www.legislation.gov.uk/uksi/2014/894/pdfs/uksi_20140894_en.pdf" TargetMode="External"/><Relationship Id="rId19" Type="http://schemas.openxmlformats.org/officeDocument/2006/relationships/hyperlink" Target="http://www.bcb.gov.br/ingles/norms/brprudential/Resolution4193.pdf" TargetMode="External"/><Relationship Id="rId14" Type="http://schemas.openxmlformats.org/officeDocument/2006/relationships/hyperlink" Target="https://www.osfi-bsif.gc.ca/en/guidance/guidance-library/capital-adequacy-requirements-car-2024-chapter-1-overview-risk-based-capital-requirements" TargetMode="External"/><Relationship Id="rId22" Type="http://schemas.openxmlformats.org/officeDocument/2006/relationships/hyperlink" Target="https://www.nbb.be/doc/cp/moniteur/2015/20151228_kb_tier1.pdf" TargetMode="External"/><Relationship Id="rId27" Type="http://schemas.openxmlformats.org/officeDocument/2006/relationships/hyperlink" Target="http://www.resbank.co.za/Lists/News%20and%20Publications/Attachments/7005/C8%20of%202015.pdf" TargetMode="External"/><Relationship Id="rId30" Type="http://schemas.openxmlformats.org/officeDocument/2006/relationships/hyperlink" Target="https://www.esrb.europa.eu/news/pr/2014/html/pr140630.en.html" TargetMode="External"/><Relationship Id="rId35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43" Type="http://schemas.openxmlformats.org/officeDocument/2006/relationships/hyperlink" Target="https://www.bancaditalia.it/compiti/vigilanza/normativa/archivio-norme/circolari/c285/Circ_285_pub.pdf" TargetMode="External"/><Relationship Id="rId48" Type="http://schemas.openxmlformats.org/officeDocument/2006/relationships/hyperlink" Target="https://finance.ec.europa.eu/banking/banking-regulation_en" TargetMode="External"/><Relationship Id="rId56" Type="http://schemas.openxmlformats.org/officeDocument/2006/relationships/hyperlink" Target="https://www.fi.se/contentassets/91a11ceca3f54525a4a0a24dbb514cf5/kapitalkrav-svenska-banker-140910enny.pdf" TargetMode="External"/><Relationship Id="rId64" Type="http://schemas.openxmlformats.org/officeDocument/2006/relationships/hyperlink" Target="https://www.cnb.cz/export/sites/cnb/en/legislation/.galleries/acts/act_on_banks.pdf" TargetMode="External"/><Relationship Id="rId69" Type="http://schemas.openxmlformats.org/officeDocument/2006/relationships/hyperlink" Target="https://www.cba.am/Storage/EN/finstability/CCyB%20methodology.pdf" TargetMode="External"/><Relationship Id="rId77" Type="http://schemas.openxmlformats.org/officeDocument/2006/relationships/hyperlink" Target="https://www.bsp.gov.ph/Regulations/Issuances/2018/c1024.pdf" TargetMode="External"/><Relationship Id="rId8" Type="http://schemas.openxmlformats.org/officeDocument/2006/relationships/hyperlink" Target="http://www.cbrc.gov.cn/EngdocView.do?docID=86EC2D338BB24111B3AC5D7C5C4F1B28" TargetMode="External"/><Relationship Id="rId51" Type="http://schemas.openxmlformats.org/officeDocument/2006/relationships/hyperlink" Target="https://www.sama.gov.sa/en-US/Laws/Documents/3.%20SAMA%20Basel%20III%20Program/8.%20Applicabilty%20of%20Countercylical%20Captital%20Buffer%20(CCYB)%20in%20Saudi%20Arabia.pdf" TargetMode="External"/><Relationship Id="rId72" Type="http://schemas.openxmlformats.org/officeDocument/2006/relationships/hyperlink" Target="https://www.cba.am/AM/laregulations/Capital%20buffers.pdf" TargetMode="External"/><Relationship Id="rId80" Type="http://schemas.openxmlformats.org/officeDocument/2006/relationships/hyperlink" Target="https://www.bcn.cl/leychile/navegar?idNorma=83135&amp;idParte=9988537" TargetMode="External"/><Relationship Id="rId85" Type="http://schemas.openxmlformats.org/officeDocument/2006/relationships/hyperlink" Target="https://www.bcn.cl/leychile/navegar?idNorma=83135&amp;idParte=9988537" TargetMode="External"/><Relationship Id="rId3" Type="http://schemas.openxmlformats.org/officeDocument/2006/relationships/hyperlink" Target="https://www.fi.se/en/our-registers/search-fffs/2014/201433/" TargetMode="External"/><Relationship Id="rId12" Type="http://schemas.openxmlformats.org/officeDocument/2006/relationships/hyperlink" Target="http://www.ecfr.gov/cgi-bin/text-idx?SID=817c0c00bd90e7e42e41f9f93a7a49dc&amp;mc=true&amp;node=se12.5.324_111&amp;rgn=div8" TargetMode="External"/><Relationship Id="rId17" Type="http://schemas.openxmlformats.org/officeDocument/2006/relationships/hyperlink" Target="http://www.cssf.lu/fileadmin/files/Lois_reglements/Legislation/RG_CSSF/RCSSF_No15-05.pdf" TargetMode="External"/><Relationship Id="rId25" Type="http://schemas.openxmlformats.org/officeDocument/2006/relationships/hyperlink" Target="https://www.federalreserve.gov/newsevents/pressreleases/bcreg20160908b.htm" TargetMode="External"/><Relationship Id="rId33" Type="http://schemas.openxmlformats.org/officeDocument/2006/relationships/hyperlink" Target="https://www.fsc.go.kr/po040301/view?noticeId=3123&amp;curPage=81&amp;srchKey=&amp;srchText=&amp;srchBeginDt=&amp;srchEndDt=" TargetMode="External"/><Relationship Id="rId38" Type="http://schemas.openxmlformats.org/officeDocument/2006/relationships/hyperlink" Target="http://cbr.ru/Queries/UniDbQuery/File/50883?fileId=324" TargetMode="External"/><Relationship Id="rId46" Type="http://schemas.openxmlformats.org/officeDocument/2006/relationships/hyperlink" Target="https://www.cssf.lu/wp-content/uploads/files/Lois_reglements/Legislation/RG_CSSF/RCSSF_No15-04.pdf" TargetMode="External"/><Relationship Id="rId59" Type="http://schemas.openxmlformats.org/officeDocument/2006/relationships/hyperlink" Target="https://www.legislation.gov.uk/uksi/2014/894/pdfs/uksi_20140894_en.pdf" TargetMode="External"/><Relationship Id="rId67" Type="http://schemas.openxmlformats.org/officeDocument/2006/relationships/hyperlink" Target="https://www.cnb.cz/en/financial-stability/macroprudential-policy/the-countercyclical-capital-buffer/" TargetMode="External"/><Relationship Id="rId20" Type="http://schemas.openxmlformats.org/officeDocument/2006/relationships/hyperlink" Target="http://www.bafin.de/SharedDocs/Downloads/EN/Aufsichtsrecht/dl_kwg_en.html?nn=2821360" TargetMode="External"/><Relationship Id="rId4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54" Type="http://schemas.openxmlformats.org/officeDocument/2006/relationships/hyperlink" Target="https://www.fi.se/en/our-registers/fffs/search-fffs/2021/202132/" TargetMode="External"/><Relationship Id="rId62" Type="http://schemas.openxmlformats.org/officeDocument/2006/relationships/hyperlink" Target="https://www.ecfr.gov/current/title-12/chapter-I/part-3/subpart-B/section-3.11" TargetMode="External"/><Relationship Id="rId70" Type="http://schemas.openxmlformats.org/officeDocument/2006/relationships/hyperlink" Target="https://www.cba.am/EN/pperiodicals/Stability_Report_2022.pdf" TargetMode="External"/><Relationship Id="rId75" Type="http://schemas.openxmlformats.org/officeDocument/2006/relationships/hyperlink" Target="https://www.bog.gov.gh/wp-content/uploads/2022/05/Basel-II-BOG-CRD-Final-27-June-2018-Basel-Committee-BSD.pdf" TargetMode="External"/><Relationship Id="rId83" Type="http://schemas.openxmlformats.org/officeDocument/2006/relationships/hyperlink" Target="https://www.bcentral.cl/contenido/-/detalle/politica-financiera-del-banco-central-de-chile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www.fi.se/en/our-registers/fffs/search-fffs/2021/202132/" TargetMode="External"/><Relationship Id="rId6" Type="http://schemas.openxmlformats.org/officeDocument/2006/relationships/hyperlink" Target="https://lovdata.no/dokument/NL/lov/1988-06-10-40" TargetMode="External"/><Relationship Id="rId15" Type="http://schemas.openxmlformats.org/officeDocument/2006/relationships/hyperlink" Target="https://www.admin.ch/opc/de/classified-compilation/20121146/index.html" TargetMode="External"/><Relationship Id="rId23" Type="http://schemas.openxmlformats.org/officeDocument/2006/relationships/hyperlink" Target="http://www.bddk.org.tr/WebSitesi/turkce/Mevzuat/Bankacilik_Kanununa_Iliskin_Duzenlemeler/12493sermayetamponu.pdf" TargetMode="External"/><Relationship Id="rId28" Type="http://schemas.openxmlformats.org/officeDocument/2006/relationships/hyperlink" Target="http://www.bcra.gov.ar/Pdfs/Texord/t-disres.pdf" TargetMode="External"/><Relationship Id="rId36" Type="http://schemas.openxmlformats.org/officeDocument/2006/relationships/hyperlink" Target="https://www.bancaditalia.it/compiti/vigilanza/normativa/archivio-norme/circolari/c285/Circ_285_pub.pdf" TargetMode="External"/><Relationship Id="rId49" Type="http://schemas.openxmlformats.org/officeDocument/2006/relationships/hyperlink" Target="https://wetten.overheid.nl/BWBR0020368/2015-07-09" TargetMode="External"/><Relationship Id="rId57" Type="http://schemas.openxmlformats.org/officeDocument/2006/relationships/hyperlink" Target="https://www.fedlex.admin.ch/eli/cc/2012/629/de" TargetMode="External"/><Relationship Id="rId10" Type="http://schemas.openxmlformats.org/officeDocument/2006/relationships/hyperlink" Target="http://www.ecfr.gov/cgi-bin/text-idx?SID=ebb550a9331eca6dad737f899b6d4d71&amp;mc=true&amp;node=pt12.2.217&amp;rgn=div5" TargetMode="External"/><Relationship Id="rId31" Type="http://schemas.openxmlformats.org/officeDocument/2006/relationships/hyperlink" Target="http://wetten.overheid.nl/BWBR0020368/3/Hoofdstuk33/Afdeling336a/336a1/Artikel362a/geldigheidsdatum_13-07-2015" TargetMode="External"/><Relationship Id="rId44" Type="http://schemas.openxmlformats.org/officeDocument/2006/relationships/hyperlink" Target="https://www.fsa.go.jp/news/27/syouken/20151126-1.html" TargetMode="External"/><Relationship Id="rId52" Type="http://schemas.openxmlformats.org/officeDocument/2006/relationships/hyperlink" Target="https://www.mas.gov.sg/regulation/notices/notice-637" TargetMode="External"/><Relationship Id="rId60" Type="http://schemas.openxmlformats.org/officeDocument/2006/relationships/hyperlink" Target="https://www.ecfr.gov/current/title-12/chapter-II/subchapter-A/part-217" TargetMode="External"/><Relationship Id="rId65" Type="http://schemas.openxmlformats.org/officeDocument/2006/relationships/hyperlink" Target="https://www.cnb.cz/export/sites/cnb/en/financial-stability/.galleries/macroprudential_policy/countercyclical_capital_buffer/ccyb_methodology.pdf" TargetMode="External"/><Relationship Id="rId73" Type="http://schemas.openxmlformats.org/officeDocument/2006/relationships/hyperlink" Target="https://www.cba.am/Storage/EN/finstability/CCyB%20methodology.pdf" TargetMode="External"/><Relationship Id="rId78" Type="http://schemas.openxmlformats.org/officeDocument/2006/relationships/hyperlink" Target="https://www.bsp.gov.ph/Regulations/Issuances/2018/c1024.pdf" TargetMode="External"/><Relationship Id="rId81" Type="http://schemas.openxmlformats.org/officeDocument/2006/relationships/hyperlink" Target="https://www.cmfchile.cl/portal/principal/613/articles-29887_doc_pdf.pdf" TargetMode="External"/><Relationship Id="rId86" Type="http://schemas.openxmlformats.org/officeDocument/2006/relationships/hyperlink" Target="https://www.bcentral.cl/contenido/-/detalle/rcc-noviembre-2024" TargetMode="External"/><Relationship Id="rId4" Type="http://schemas.openxmlformats.org/officeDocument/2006/relationships/hyperlink" Target="http://www.bankofengland.co.uk/financialstability/Documents/fpc/policystatement140113.pdf" TargetMode="External"/><Relationship Id="rId9" Type="http://schemas.openxmlformats.org/officeDocument/2006/relationships/hyperlink" Target="http://www.cbrc.gov.cn/chinese/home/docDOC_ReadView/79B4B184117B47A59CB9C47D0C199341.html" TargetMode="External"/><Relationship Id="rId13" Type="http://schemas.openxmlformats.org/officeDocument/2006/relationships/hyperlink" Target="https://lovdata.no/dokument/SF/forskrift/2013-12-12-1440" TargetMode="External"/><Relationship Id="rId18" Type="http://schemas.openxmlformats.org/officeDocument/2006/relationships/hyperlink" Target="https://www.mas.gov.sg/regulation/notices/notice-637" TargetMode="External"/><Relationship Id="rId39" Type="http://schemas.openxmlformats.org/officeDocument/2006/relationships/hyperlink" Target="http://www.mevzuat.gov.tr/Metin.Aspx?MevzuatKod=7.5.18991&amp;MevzuatIliski=0&amp;sourceXmlSearch=sermaye%20koruma" TargetMode="External"/><Relationship Id="rId34" Type="http://schemas.openxmlformats.org/officeDocument/2006/relationships/hyperlink" Target="http://www.cnbv.gob.mx/Normatividad/Disposiciones%20de%20car&#225;cter%20general%20aplicables%20a%20las%20instituciones%20de%20cr&#233;dito.pdf" TargetMode="External"/><Relationship Id="rId50" Type="http://schemas.openxmlformats.org/officeDocument/2006/relationships/hyperlink" Target="https://wetten.overheid.nl/BWBR0020420/2015-02-07" TargetMode="External"/><Relationship Id="rId55" Type="http://schemas.openxmlformats.org/officeDocument/2006/relationships/hyperlink" Target="https://www.fi.se/en/our-registers/search-fffs/2014/201433/" TargetMode="External"/><Relationship Id="rId76" Type="http://schemas.openxmlformats.org/officeDocument/2006/relationships/hyperlink" Target="Basel-II-BOG-CRD-Final-27-June-2018-Basel-Committee-BSD.pdf" TargetMode="External"/><Relationship Id="rId7" Type="http://schemas.openxmlformats.org/officeDocument/2006/relationships/hyperlink" Target="http://www.norges-bank.no/en/about/Mandate-and-core-responsibilities/Countercyclical-capital-buffer/Regulation-on-the-countercyclical-capital-buffer/" TargetMode="External"/><Relationship Id="rId71" Type="http://schemas.openxmlformats.org/officeDocument/2006/relationships/hyperlink" Target="https://www.cba.am/AM/laregulations/Capital%20buffers.pdf" TargetMode="External"/><Relationship Id="rId2" Type="http://schemas.openxmlformats.org/officeDocument/2006/relationships/hyperlink" Target="https://www.fi.se/contentassets/91a11ceca3f54525a4a0a24dbb514cf5/kapitalkrav-svenska-banker-140910enny.pdf" TargetMode="External"/><Relationship Id="rId29" Type="http://schemas.openxmlformats.org/officeDocument/2006/relationships/hyperlink" Target="http://ec.europa.eu/finance/bank/regcapital/legislation-in-force/index_en.htm" TargetMode="External"/><Relationship Id="rId24" Type="http://schemas.openxmlformats.org/officeDocument/2006/relationships/hyperlink" Target="http://cbr.ru/Content/Document/File/48705/03.pdf" TargetMode="External"/><Relationship Id="rId40" Type="http://schemas.openxmlformats.org/officeDocument/2006/relationships/hyperlink" Target="https://www.bi.go.id/id/publikasi/peraturan/Documents/pbi_172215_f.pdf" TargetMode="External"/><Relationship Id="rId45" Type="http://schemas.openxmlformats.org/officeDocument/2006/relationships/hyperlink" Target="https://www.fsc.go.kr/po040301/view?noticeId=3123&amp;curPage=81&amp;srchKey=&amp;srchText=&amp;srchBeginDt=&amp;srchEndDt=" TargetMode="External"/><Relationship Id="rId66" Type="http://schemas.openxmlformats.org/officeDocument/2006/relationships/hyperlink" Target="https://www.cnb.cz/en/financial-stability/macroprudential-policy/the-countercyclical-capital-buffer/provision-of-a-general-nature-on-setting-the-countercyclical-capital-buffer-rate/Provision-of-a-general-nature-III-2023/" TargetMode="External"/><Relationship Id="rId87" Type="http://schemas.openxmlformats.org/officeDocument/2006/relationships/hyperlink" Target="https://www.bcentral.cl/contenido/-/detalle/rcc-noviembre-2024" TargetMode="External"/><Relationship Id="rId61" Type="http://schemas.openxmlformats.org/officeDocument/2006/relationships/hyperlink" Target="https://www.federalreserve.gov/newsevents/pressreleases/bcreg20160908b.htm" TargetMode="External"/><Relationship Id="rId82" Type="http://schemas.openxmlformats.org/officeDocument/2006/relationships/hyperlink" Target="https://www.bcentral.cl/contenido/-/detalle/politica-financiera-del-banco-central-de-chi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legilux.public.lu/file/eli-etat-leg-rcsf-2019-12-20-a897-jo-fr-pdf.pdf" TargetMode="External"/><Relationship Id="rId21" Type="http://schemas.openxmlformats.org/officeDocument/2006/relationships/hyperlink" Target="https://www.nbb.be/doc/cp/eng/2019/20190628_bufferrate_2019q3.pdf" TargetMode="External"/><Relationship Id="rId42" Type="http://schemas.openxmlformats.org/officeDocument/2006/relationships/hyperlink" Target="http://www.economie.gouv.fr/hcsf/coussin-fonds-propres-contra-cyclique" TargetMode="External"/><Relationship Id="rId63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4" Type="http://schemas.openxmlformats.org/officeDocument/2006/relationships/hyperlink" Target="https://www.bi.go.id/id/ruang-media/siaran-pers/Pages/sp_204418.aspx" TargetMode="External"/><Relationship Id="rId138" Type="http://schemas.openxmlformats.org/officeDocument/2006/relationships/hyperlink" Target="http://cbr.ru/eng/press/PR/?file=10072018_131300NANT_E2018-07-10T13_12_08.htm" TargetMode="External"/><Relationship Id="rId159" Type="http://schemas.openxmlformats.org/officeDocument/2006/relationships/hyperlink" Target="https://www.mas.gov.sg/publications/financial-stability-review/2020/financial-stability-review-2020" TargetMode="External"/><Relationship Id="rId170" Type="http://schemas.openxmlformats.org/officeDocument/2006/relationships/hyperlink" Target="http://www.bde.es/f/webbde/GAP/Secciones/SalaPrensa/NotasInformativas/17/presbe2017_35en.pdf" TargetMode="External"/><Relationship Id="rId191" Type="http://schemas.openxmlformats.org/officeDocument/2006/relationships/hyperlink" Target="https://www.bde.es/f/webbde/GAP/Secciones/SalaPrensa/NotasInformativas/22/presbe2022_80en.pdf&#160;" TargetMode="External"/><Relationship Id="rId205" Type="http://schemas.openxmlformats.org/officeDocument/2006/relationships/hyperlink" Target="https://www.snb.ch/en/mmr/reference/ccb_20200207_basel_III_countercyclical_capital_buffer/source/ccb_20200207_basel_III_countercyclical_capital_buffer.en.pdf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://www.cssf.lu/fileadmin/files/Lois_reglements/Legislation/RG_CSSF/RCSSF_No17_01eng.pdf" TargetMode="External"/><Relationship Id="rId11" Type="http://schemas.openxmlformats.org/officeDocument/2006/relationships/hyperlink" Target="https://www.nbb.be/doc/cp/eng/2016/20161223_bufferrate_2017q1.pdf" TargetMode="External"/><Relationship Id="rId32" Type="http://schemas.openxmlformats.org/officeDocument/2006/relationships/hyperlink" Target="https://www.bcb.gov.br/acessoinformacao/legado?url=https:%2F%2Fwww.bcb.gov.br%2Fpre%2Fnormativos%2Fbusca%2Fnormativo.asp%3Fnumero%3D31752%26tipo%3DComunicado%26data%3D8%2F3%2F2018" TargetMode="External"/><Relationship Id="rId53" Type="http://schemas.openxmlformats.org/officeDocument/2006/relationships/hyperlink" Target="https://www.economie.gouv.fr/files/files/directions_services/hcsf/HCSF_20200318_Communique_de_presse_de_seance.pdf" TargetMode="External"/><Relationship Id="rId74" Type="http://schemas.openxmlformats.org/officeDocument/2006/relationships/hyperlink" Target="https://www.rbi.org.in/scripts/FS_Notification.aspx?Id=9546&amp;fn=2&amp;Mode=0" TargetMode="External"/><Relationship Id="rId128" Type="http://schemas.openxmlformats.org/officeDocument/2006/relationships/hyperlink" Target="http://www.cnbv.gob.mx/SECTORES-SUPERVISADOS/BANCA-MULTIPLE/Paginas/Cargos-de-capital-contrac&#237;clico-vigentes.aspx" TargetMode="External"/><Relationship Id="rId149" Type="http://schemas.openxmlformats.org/officeDocument/2006/relationships/hyperlink" Target="http://www.toezicht.dnb.nl/en/7/51-237355.jsp" TargetMode="External"/><Relationship Id="rId5" Type="http://schemas.openxmlformats.org/officeDocument/2006/relationships/hyperlink" Target="https://www.apra.gov.au/news-and-publications/apra-keeps-countercyclical-capital-buffer-on-hold-releases-assessment-of" TargetMode="External"/><Relationship Id="rId95" Type="http://schemas.openxmlformats.org/officeDocument/2006/relationships/hyperlink" Target="http://www.bancaditalia.it/compiti/stabilita-finanziaria/politica-macroprudenziale/ccyb-1-2018/index.html" TargetMode="External"/><Relationship Id="rId160" Type="http://schemas.openxmlformats.org/officeDocument/2006/relationships/hyperlink" Target="http://www.resbank.co.za/Lists/News%20and%20Publications/Attachments/6938/FSR%20September%202015.pdf" TargetMode="External"/><Relationship Id="rId181" Type="http://schemas.openxmlformats.org/officeDocument/2006/relationships/hyperlink" Target="https://www.bde.es/f/webbde/GAP/Secciones/SalaPrensa/NotasInformativas/20/presbe2020_29en.pdf" TargetMode="External"/><Relationship Id="rId216" Type="http://schemas.openxmlformats.org/officeDocument/2006/relationships/hyperlink" Target="https://www.bde.es/f/webbe/GAP/Secciones/SalaPrensa/NotasInformativas/23/presbe2023-55en.pdf" TargetMode="External"/><Relationship Id="rId22" Type="http://schemas.openxmlformats.org/officeDocument/2006/relationships/hyperlink" Target="https://www.nbb.be/doc/cp/eng/2020/20200327_bufferrate_2020q2.pdf" TargetMode="External"/><Relationship Id="rId43" Type="http://schemas.openxmlformats.org/officeDocument/2006/relationships/hyperlink" Target="http://www.economie.gouv.fr/hcsf/coussin-fonds-propres-contra-cyclique" TargetMode="External"/><Relationship Id="rId64" Type="http://schemas.openxmlformats.org/officeDocument/2006/relationships/hyperlink" Target="http://www.hkma.gov.hk/eng/key-information/press-releases/2015/20150127-4.shtml" TargetMode="External"/><Relationship Id="rId118" Type="http://schemas.openxmlformats.org/officeDocument/2006/relationships/hyperlink" Target="https://data.legilux.public.lu/file/eli-etat-leg-rcsf-2020-04-15-a322-jo-fr-pdf.pdf" TargetMode="External"/><Relationship Id="rId139" Type="http://schemas.openxmlformats.org/officeDocument/2006/relationships/hyperlink" Target="http://cbr.ru/eng/press/PR/?file=03102018_143601NANT_E2018-10-03T14_24_27.htm" TargetMode="External"/><Relationship Id="rId85" Type="http://schemas.openxmlformats.org/officeDocument/2006/relationships/hyperlink" Target="https://www.bi.go.id/en/ruang-media/siaran-pers/Pages/sp_208718.aspx" TargetMode="External"/><Relationship Id="rId150" Type="http://schemas.openxmlformats.org/officeDocument/2006/relationships/hyperlink" Target="https://www.toezicht.dnb.nl/en/7/51-237444.jsp" TargetMode="External"/><Relationship Id="rId171" Type="http://schemas.openxmlformats.org/officeDocument/2006/relationships/hyperlink" Target="https://www.bde.es/f/webbde/GAP/Secciones/SalaPrensa/NotasInformativas/17/presbe2017_51en.pdf" TargetMode="External"/><Relationship Id="rId192" Type="http://schemas.openxmlformats.org/officeDocument/2006/relationships/hyperlink" Target="https://www.bde.es/f/webbde/GAP/Secciones/SalaPrensa/NotasInformativas/22/presbe2022_107en.pdf" TargetMode="External"/><Relationship Id="rId206" Type="http://schemas.openxmlformats.org/officeDocument/2006/relationships/hyperlink" Target="https://www.snb.ch/en/mmr/reference/ccb_20230221_basel_III_countercyclical_capital_buffer/source/ccb_20230221_basel_III_countercyclical_capital_buffer.en.pdf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www.nbb.be/doc/cp/eng/2017/20170329_bufferrate_2017q2.pdf" TargetMode="External"/><Relationship Id="rId33" Type="http://schemas.openxmlformats.org/officeDocument/2006/relationships/hyperlink" Target="https://www.bcb.gov.br/acessoinformacao/legado?url=https:%2F%2Fwww.bcb.gov.br%2Fpre%2Fnormativos%2Fbusca%2Fnormativo.asp%3Fnumero%3D32139%26tipo%3DComunicado%26data%3D7%2F6%2F2018" TargetMode="External"/><Relationship Id="rId108" Type="http://schemas.openxmlformats.org/officeDocument/2006/relationships/hyperlink" Target="http://www.cssf.lu/fileadmin/files/Lois_reglements/Legislation/RG_CSSF/RCSSF_No17-02.pdf" TargetMode="External"/><Relationship Id="rId129" Type="http://schemas.openxmlformats.org/officeDocument/2006/relationships/hyperlink" Target="http://cbr.ru/eng/press/PR.aspx?file=11012016_125758eng2016-01-11T12_33_35.htm" TargetMode="External"/><Relationship Id="rId54" Type="http://schemas.openxmlformats.org/officeDocument/2006/relationships/hyperlink" Target="https://www.economie.gouv.fr/files/files/directions_services/hcsf/HCSF_20220324_CP_eng.pdf?v=1652276048" TargetMode="External"/><Relationship Id="rId75" Type="http://schemas.openxmlformats.org/officeDocument/2006/relationships/hyperlink" Target="https://rbi.org.in/Scripts/BS_PressReleaseDisplay.aspx?prid=33628" TargetMode="External"/><Relationship Id="rId96" Type="http://schemas.openxmlformats.org/officeDocument/2006/relationships/hyperlink" Target="http://www.bancaditalia.it/compiti/stabilita-finanziaria/politica-macroprudenziale/ccyb-2-2018/index.html" TargetMode="External"/><Relationship Id="rId140" Type="http://schemas.openxmlformats.org/officeDocument/2006/relationships/hyperlink" Target="http://cbr.ru/eng/press/PR/?file=27122018_164749NANT_E2018-12-27T16_47_02.htm" TargetMode="External"/><Relationship Id="rId161" Type="http://schemas.openxmlformats.org/officeDocument/2006/relationships/hyperlink" Target="http://www.resbank.co.za/Lists/News%20and%20Publications/Attachments/7786/First%20edition%20FSR%20April%202017.pdf" TargetMode="External"/><Relationship Id="rId182" Type="http://schemas.openxmlformats.org/officeDocument/2006/relationships/hyperlink" Target="https://www.bde.es/f/webbde/GAP/Secciones/SalaPrensa/NotasInformativas/20/presbe2020_49en.pdf" TargetMode="External"/><Relationship Id="rId217" Type="http://schemas.openxmlformats.org/officeDocument/2006/relationships/hyperlink" Target="https://www.bde.es/f/webbe/GAP/Secciones/SalaPrensa/NotasInformativas/23/presbe2023-77en.pdf" TargetMode="External"/><Relationship Id="rId6" Type="http://schemas.openxmlformats.org/officeDocument/2006/relationships/hyperlink" Target="https://www.apra.gov.au/sites/default/files/2021-12/Information%20paper%20-%20Countercyclical%20capital%20buffer%20December%202021.pdf" TargetMode="External"/><Relationship Id="rId23" Type="http://schemas.openxmlformats.org/officeDocument/2006/relationships/hyperlink" Target="https://www.nbb.be/doc/cp/eng/2020/200630_bufferrate_2020q3.pdf" TargetMode="External"/><Relationship Id="rId119" Type="http://schemas.openxmlformats.org/officeDocument/2006/relationships/hyperlink" Target="http://data.legilux.public.lu/file/eli-etat-leg-rcsf-2020-06-30-a566-jo-fr-pdf.pdf" TargetMode="External"/><Relationship Id="rId44" Type="http://schemas.openxmlformats.org/officeDocument/2006/relationships/hyperlink" Target="http://www.economie.gouv.fr/hcsf/coussin-fonds-propres-contra-cyclique" TargetMode="External"/><Relationship Id="rId65" Type="http://schemas.openxmlformats.org/officeDocument/2006/relationships/hyperlink" Target="http://www.hkma.gov.hk/eng/key-information/press-releases/2016/20160114-4.shtml" TargetMode="External"/><Relationship Id="rId86" Type="http://schemas.openxmlformats.org/officeDocument/2006/relationships/hyperlink" Target="https://www.bi.go.id/en/ruang-media/siaran-pers/Pages/sp_213719.aspx" TargetMode="External"/><Relationship Id="rId130" Type="http://schemas.openxmlformats.org/officeDocument/2006/relationships/hyperlink" Target="http://www.cbr.ru/eng/press/PR.aspx?file=25022016_095305eng2016-02-25T09_53_57.htm" TargetMode="External"/><Relationship Id="rId151" Type="http://schemas.openxmlformats.org/officeDocument/2006/relationships/hyperlink" Target="https://www.toezicht.dnb.nl/en/7/50-237581.jsp" TargetMode="External"/><Relationship Id="rId172" Type="http://schemas.openxmlformats.org/officeDocument/2006/relationships/hyperlink" Target="https://www.bde.es/f/webbde/GAP/Secciones/SalaPrensa/ComunicadosBCE/NotasInformativasBCE/17/presbe2017_72en.pdf" TargetMode="External"/><Relationship Id="rId193" Type="http://schemas.openxmlformats.org/officeDocument/2006/relationships/hyperlink" Target="https://www.bde.es/f/webbde/GAP/Secciones/SalaPrensa/NotasInformativas/23/presbe2023-25en.pdf" TargetMode="External"/><Relationship Id="rId207" Type="http://schemas.openxmlformats.org/officeDocument/2006/relationships/hyperlink" Target="http://www.bddk.org.tr/WebSitesi/turkce/Duyurular/BDDK_Kurul_Kararlari/147696619.pdf" TargetMode="External"/><Relationship Id="rId13" Type="http://schemas.openxmlformats.org/officeDocument/2006/relationships/hyperlink" Target="https://www.nbb.be/doc/cp/eng/2017/20170628_bufferrate_2017q3.pdf" TargetMode="External"/><Relationship Id="rId109" Type="http://schemas.openxmlformats.org/officeDocument/2006/relationships/hyperlink" Target="http://www.cssf.lu/fileadmin/files/Lois_reglements/Legislation/RG_CSSF/RCSSF_No17-03.pdf" TargetMode="External"/><Relationship Id="rId34" Type="http://schemas.openxmlformats.org/officeDocument/2006/relationships/hyperlink" Target="https://www.bcb.gov.br/acessoinformacao/legado?url=https:%2F%2Fwww.bcb.gov.br%2Fpre%2Fnormativos%2Fbusca%2Fnormativo.asp%3Fnumero%3D32516%26tipo%3DComunicado%26data%3D4%2F9%2F2018" TargetMode="External"/><Relationship Id="rId55" Type="http://schemas.openxmlformats.org/officeDocument/2006/relationships/hyperlink" Target="https://www.economie.gouv.fr/files/files/directions_services/hcsf/HCSF_2022-09-15_PressRelease_eng.pdf" TargetMode="External"/><Relationship Id="rId76" Type="http://schemas.openxmlformats.org/officeDocument/2006/relationships/hyperlink" Target="https://rbi.org.in/Scripts/BS_PressReleaseDisplay.aspx?prid=36654" TargetMode="External"/><Relationship Id="rId97" Type="http://schemas.openxmlformats.org/officeDocument/2006/relationships/hyperlink" Target="http://www.bancaditalia.it/compiti/stabilita-finanziaria/politica-macroprudenziale/ccyb-3-2018/index.html" TargetMode="External"/><Relationship Id="rId120" Type="http://schemas.openxmlformats.org/officeDocument/2006/relationships/hyperlink" Target="https://data.legilux.public.lu/file/eli-etat-leg-rcsf-2020-09-30-a803-jo-fr-pdf.pdf" TargetMode="External"/><Relationship Id="rId141" Type="http://schemas.openxmlformats.org/officeDocument/2006/relationships/hyperlink" Target="http://cbr.ru/eng/press/PR/?file=30082019_173454NANT_E2019-08-30T17_23_12.htm" TargetMode="External"/><Relationship Id="rId7" Type="http://schemas.openxmlformats.org/officeDocument/2006/relationships/hyperlink" Target="https://www.apra.gov.au/news-and-publications/apra-issues-annual-update-on-countercyclical-capital-buffer-setting" TargetMode="External"/><Relationship Id="rId162" Type="http://schemas.openxmlformats.org/officeDocument/2006/relationships/hyperlink" Target="http://www.resbank.co.za/Lists/News%20and%20Publications/Attachments/8073/Second%20Edition%20FSR%20Oct%202017.pdf" TargetMode="External"/><Relationship Id="rId183" Type="http://schemas.openxmlformats.org/officeDocument/2006/relationships/hyperlink" Target="https://www.bde.es/f/webbde/GAP/Secciones/SalaPrensa/NotasInformativas/20/presbe2020_71en.pdf" TargetMode="External"/><Relationship Id="rId218" Type="http://schemas.openxmlformats.org/officeDocument/2006/relationships/hyperlink" Target="https://www.fsc.go.kr/eng/pr010101/80048" TargetMode="External"/><Relationship Id="rId24" Type="http://schemas.openxmlformats.org/officeDocument/2006/relationships/hyperlink" Target="https://www.nbb.be/en/articles/nbb-keeps-ccyb-rate-0-0" TargetMode="External"/><Relationship Id="rId45" Type="http://schemas.openxmlformats.org/officeDocument/2006/relationships/hyperlink" Target="http://www.economie.gouv.fr/hcsf/coussin-fonds-propres-contra-cyclique" TargetMode="External"/><Relationship Id="rId66" Type="http://schemas.openxmlformats.org/officeDocument/2006/relationships/hyperlink" Target="http://www.hkma.gov.hk/eng/key-information/press-releases/2017/20170127-8.shtml" TargetMode="External"/><Relationship Id="rId87" Type="http://schemas.openxmlformats.org/officeDocument/2006/relationships/hyperlink" Target="http://www.bancaditalia.it/compiti/stabilita-finanziaria/politica-macroprudenziale/documenti/en_CCyB_2016Q1.pdf?language_id=1" TargetMode="External"/><Relationship Id="rId110" Type="http://schemas.openxmlformats.org/officeDocument/2006/relationships/hyperlink" Target="http://www.cssf.lu/fileadmin/files/Lois_reglements/Legislation/RG_CSSF/RCSSF_No17-05.pdf" TargetMode="External"/><Relationship Id="rId131" Type="http://schemas.openxmlformats.org/officeDocument/2006/relationships/hyperlink" Target="http://www.cbr.ru/eng/press/PR.aspx?file=03062016_170908eng2016-06-03T17_08_34.htm" TargetMode="External"/><Relationship Id="rId152" Type="http://schemas.openxmlformats.org/officeDocument/2006/relationships/hyperlink" Target="https://www.dnb.nl/en/sector-news/2022/dnb-increases-countercyclical-capital-buffer-to-1-may-2022/" TargetMode="External"/><Relationship Id="rId173" Type="http://schemas.openxmlformats.org/officeDocument/2006/relationships/hyperlink" Target="https://www.bde.es/f/webbde/GAP/Secciones/SalaPrensa/NotasInformativas/18/presbe2018_14en.pdf" TargetMode="External"/><Relationship Id="rId194" Type="http://schemas.openxmlformats.org/officeDocument/2006/relationships/hyperlink" Target="http://www.fi.se/upload/90_English/20_Publications/20_Miscellanous/2014/ccb_eng_20141208.pdf" TargetMode="External"/><Relationship Id="rId208" Type="http://schemas.openxmlformats.org/officeDocument/2006/relationships/hyperlink" Target="http://www.federalreserve.gov/newsevents/press/bcreg/20161024a.htm" TargetMode="External"/><Relationship Id="rId14" Type="http://schemas.openxmlformats.org/officeDocument/2006/relationships/hyperlink" Target="https://www.nbb.be/doc/cp/eng/2017/20170928_bufferrate_2017q4.pdf" TargetMode="External"/><Relationship Id="rId35" Type="http://schemas.openxmlformats.org/officeDocument/2006/relationships/hyperlink" Target="https://www.bcb.gov.br/acessoinformacao/legado?url=https:%2F%2Fwww.bcb.gov.br%2Fpre%2Fnormativos%2Fbusca%2Fnormativo.asp%3Fnumero%3D32794%26tipo%3DComunicado%26data%3D22%2F11%2F2018" TargetMode="External"/><Relationship Id="rId56" Type="http://schemas.openxmlformats.org/officeDocument/2006/relationships/hyperlink" Target="http://www.bafin.de/SharedDocs/Veroeffentlichungen/DE/Meldung/2015/meldung_151215_antizyklischer_kapitalpuffer.html" TargetMode="External"/><Relationship Id="rId77" Type="http://schemas.openxmlformats.org/officeDocument/2006/relationships/hyperlink" Target="https://rbi.org.in/Scripts/BS_PressReleaseDisplay.aspx?prid=40071" TargetMode="External"/><Relationship Id="rId100" Type="http://schemas.openxmlformats.org/officeDocument/2006/relationships/hyperlink" Target="http://www.fsa.go.jp/news/27/syouken/20151126-1.html" TargetMode="External"/><Relationship Id="rId8" Type="http://schemas.openxmlformats.org/officeDocument/2006/relationships/hyperlink" Target="https://www.nbb.be/doc/ts/publications/buffer_rate_quarterly_decision.pdf" TargetMode="External"/><Relationship Id="rId98" Type="http://schemas.openxmlformats.org/officeDocument/2006/relationships/hyperlink" Target="http://www.bancaditalia.it/compiti/stabilita-finanziaria/politica-macroprudenziale/ccyb-4-trim-2018/index.html" TargetMode="External"/><Relationship Id="rId121" Type="http://schemas.openxmlformats.org/officeDocument/2006/relationships/hyperlink" Target="https://data.legilux.public.lu/file/eli-etat-leg-rcsf-2020-12-29-a1093-jo-fr-pdf.pdf" TargetMode="External"/><Relationship Id="rId142" Type="http://schemas.openxmlformats.org/officeDocument/2006/relationships/hyperlink" Target="http://cbr.ru/eng/press/pr/?file=20122019_100852NANT_E2019-12-20T10_07_40.htm" TargetMode="External"/><Relationship Id="rId163" Type="http://schemas.openxmlformats.org/officeDocument/2006/relationships/hyperlink" Target="http://www.resbank.co.za/Lists/News%20and%20Publications/Attachments/8904/Second%20edition%202018%20FSR.pdf" TargetMode="External"/><Relationship Id="rId184" Type="http://schemas.openxmlformats.org/officeDocument/2006/relationships/hyperlink" Target="https://www.bde.es/f/webbde/GAP/Secciones/SalaPrensa/NotasInformativas/20/presbe2020_102en.pdf" TargetMode="External"/><Relationship Id="rId219" Type="http://schemas.openxmlformats.org/officeDocument/2006/relationships/hyperlink" Target="https://www.bankofengland.co.uk/financial-policy-summary-and-record/2022/july-2022" TargetMode="External"/><Relationship Id="rId3" Type="http://schemas.openxmlformats.org/officeDocument/2006/relationships/hyperlink" Target="https://www.apra.gov.au/news-and-publications/apra-releases-annual-information-paper-on-countercyclical-capital-buffer" TargetMode="External"/><Relationship Id="rId214" Type="http://schemas.openxmlformats.org/officeDocument/2006/relationships/hyperlink" Target="https://www.regjeringen.no/en/historical-archive/solbergs-government/Ministries/fin/press-releases/2021/countercyclical-buffer-increases/id2861445/" TargetMode="External"/><Relationship Id="rId25" Type="http://schemas.openxmlformats.org/officeDocument/2006/relationships/hyperlink" Target="https://www.nbb.be/en/articles/nbb-keeps-ccyb-rate-0-1" TargetMode="External"/><Relationship Id="rId46" Type="http://schemas.openxmlformats.org/officeDocument/2006/relationships/hyperlink" Target="http://www.economie.gouv.fr/hcsf/coussin-fonds-propres-contra-cyclique" TargetMode="External"/><Relationship Id="rId67" Type="http://schemas.openxmlformats.org/officeDocument/2006/relationships/hyperlink" Target="http://www.hkma.gov.hk/eng/key-information/press-releases/2018/20180110-4.shtml" TargetMode="External"/><Relationship Id="rId116" Type="http://schemas.openxmlformats.org/officeDocument/2006/relationships/hyperlink" Target="http://data.legilux.public.lu/file/eli-etat-leg-rcsf-2019-10-01-a683-jo-fr-pdf.pdf" TargetMode="External"/><Relationship Id="rId137" Type="http://schemas.openxmlformats.org/officeDocument/2006/relationships/hyperlink" Target="http://cbr.ru/press/PR.aspx?file=26122017_190354NANT2017-12-26T19_02_51.htm" TargetMode="External"/><Relationship Id="rId158" Type="http://schemas.openxmlformats.org/officeDocument/2006/relationships/hyperlink" Target="https://www.mas.gov.sg/-/media/MAS/resource/publications/fsr/FSR-2018.pdf" TargetMode="External"/><Relationship Id="rId20" Type="http://schemas.openxmlformats.org/officeDocument/2006/relationships/hyperlink" Target="https://www.nbb.be/doc/cp/eng/2019/20190329_bufferrate_2019q2.pdf" TargetMode="External"/><Relationship Id="rId41" Type="http://schemas.openxmlformats.org/officeDocument/2006/relationships/hyperlink" Target="http://www.economie.gouv.fr/hcsf/coussin-fonds-propres-contra-cyclique" TargetMode="External"/><Relationship Id="rId62" Type="http://schemas.openxmlformats.org/officeDocument/2006/relationships/hyperlink" Target="https://www.bafin.de/SharedDocs/Veroeffentlichungen/EN/Aufsichtsrecht/Verfuegung/vf_200331_allgvfg_antizykl_kapitalpuffer_en.html?nn=19591106" TargetMode="External"/><Relationship Id="rId83" Type="http://schemas.openxmlformats.org/officeDocument/2006/relationships/hyperlink" Target="https://www.bi.go.id/id/ruang-media/siaran-pers/Pages/sp_198717.aspx" TargetMode="External"/><Relationship Id="rId88" Type="http://schemas.openxmlformats.org/officeDocument/2006/relationships/hyperlink" Target="http://www.bancaditalia.it/compiti/stabilita-finanziaria/politica-macroprudenziale/ccyb-2-2016/index.html" TargetMode="External"/><Relationship Id="rId111" Type="http://schemas.openxmlformats.org/officeDocument/2006/relationships/hyperlink" Target="http://data.legilux.public.lu/file/eli-etat-leg-rcsf-2018-03-27-a232-jo-fr-pdf.pdf" TargetMode="External"/><Relationship Id="rId132" Type="http://schemas.openxmlformats.org/officeDocument/2006/relationships/hyperlink" Target="http://cbr.ru/eng/press/PR.aspx?file=29092016_170049NANT_E2016-09-29T17_00_03.htm" TargetMode="External"/><Relationship Id="rId153" Type="http://schemas.openxmlformats.org/officeDocument/2006/relationships/hyperlink" Target="https://www.dnb.nl/en/sector-news/supervision-2023/dnb-raises-countercyclical-capital-buffer-ccyb-from-1-0-to-2-0/" TargetMode="External"/><Relationship Id="rId174" Type="http://schemas.openxmlformats.org/officeDocument/2006/relationships/hyperlink" Target="https://www.bde.es/f/webbde/GAP/Secciones/SalaPrensa/NotasInformativas/18/presbe2018_30en.pdf" TargetMode="External"/><Relationship Id="rId179" Type="http://schemas.openxmlformats.org/officeDocument/2006/relationships/hyperlink" Target="https://www.bde.es/f/webbde/GAP/Secciones/SalaPrensa/NotasInformativas/19/presbe2019_62en.pdf" TargetMode="External"/><Relationship Id="rId195" Type="http://schemas.openxmlformats.org/officeDocument/2006/relationships/hyperlink" Target="http://www.fi.se/Folder-EN/Startpage/Supervision/Miscellaneous/Listan/Proposal-to-amend-the-regulations-on-the-countercyclical-capital-buffer/" TargetMode="External"/><Relationship Id="rId209" Type="http://schemas.openxmlformats.org/officeDocument/2006/relationships/hyperlink" Target="http://www.federalreserve.gov/newsevents/press/bcreg/20161024a.htm" TargetMode="External"/><Relationship Id="rId190" Type="http://schemas.openxmlformats.org/officeDocument/2006/relationships/hyperlink" Target="https://www.bde.es/f/webbde/GAP/Secciones/SalaPrensa/NotasInformativas/22/presbe2022_53en.pdf" TargetMode="External"/><Relationship Id="rId204" Type="http://schemas.openxmlformats.org/officeDocument/2006/relationships/hyperlink" Target="https://www.snb.ch/en/mmr/reference/ccb_20190207_basel_III_countercyclical_capital_buffer/source/ccb_20190207_basel_III_countercyclical_capital_buffer.en.pdf" TargetMode="External"/><Relationship Id="rId220" Type="http://schemas.openxmlformats.org/officeDocument/2006/relationships/hyperlink" Target="https://www.bankofengland.co.uk/financial-policy-summary-and-record/2021/december-2021" TargetMode="External"/><Relationship Id="rId225" Type="http://schemas.openxmlformats.org/officeDocument/2006/relationships/printerSettings" Target="../printerSettings/printerSettings5.bin"/><Relationship Id="rId15" Type="http://schemas.openxmlformats.org/officeDocument/2006/relationships/hyperlink" Target="https://www.nbb.be/doc/cp/eng/2017/20171227_bufferrate_2018q1.pdf" TargetMode="External"/><Relationship Id="rId36" Type="http://schemas.openxmlformats.org/officeDocument/2006/relationships/hyperlink" Target="https://www.osfi-bsif.gc.ca/Eng/fi-if/rg-ro/gdn-ort/gl-ld/Pages/CAR19_chpt1.aspx" TargetMode="External"/><Relationship Id="rId57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6" Type="http://schemas.openxmlformats.org/officeDocument/2006/relationships/hyperlink" Target="http://www.cssf.lu/fileadmin/files/Lois_reglements/Legislation/RG_CSSF/RCSSF_No16-15eng.pdf" TargetMode="External"/><Relationship Id="rId127" Type="http://schemas.openxmlformats.org/officeDocument/2006/relationships/hyperlink" Target="https://www.cssf.lu/fr/Document/reglement-cssf-n-23-01-du-31-mars-2023/" TargetMode="External"/><Relationship Id="rId10" Type="http://schemas.openxmlformats.org/officeDocument/2006/relationships/hyperlink" Target="https://www.nbb.be/doc/ts/publications/buffer_rate_quarterly_decision_july.pdf" TargetMode="External"/><Relationship Id="rId31" Type="http://schemas.openxmlformats.org/officeDocument/2006/relationships/hyperlink" Target="https://www.bcb.gov.br/acessoinformacao/legado?url=https:%2F%2Fwww.bcb.gov.br%2Fpre%2Fnormativos%2Fbusca%2Fnormativo.asp%3Fnumero%3D31478%26tipo%3DComunicado%26data%3D14%2F12%2F2017" TargetMode="External"/><Relationship Id="rId52" Type="http://schemas.openxmlformats.org/officeDocument/2006/relationships/hyperlink" Target="http://www.economie.gouv.fr/hcsf/coussin-fonds-propres-contra-cyclique" TargetMode="External"/><Relationship Id="rId73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78" Type="http://schemas.openxmlformats.org/officeDocument/2006/relationships/hyperlink" Target="https://rbi.org.in/Scripts/BS_PressReleaseDisplay.aspx?prid=43574" TargetMode="External"/><Relationship Id="rId94" Type="http://schemas.openxmlformats.org/officeDocument/2006/relationships/hyperlink" Target="http://www.bancaditalia.it/compiti/stabilita-finanziaria/politica-macroprudenziale/ccyb-4-2017/index.html" TargetMode="External"/><Relationship Id="rId99" Type="http://schemas.openxmlformats.org/officeDocument/2006/relationships/hyperlink" Target="http://www.bancaditalia.it/compiti/stabilita-finanziaria/politica-macroprudenziale/ccyb-1-2019/index.html" TargetMode="External"/><Relationship Id="rId101" Type="http://schemas.openxmlformats.org/officeDocument/2006/relationships/hyperlink" Target="http://www.fsc.go.kr/info/ntc_news_view.jsp?bbsid=BBS0030&amp;page=1&amp;sch1=subject&amp;sword=&#44221;&#44592;&#45824;&#51025;&amp;r_url=&amp;menu=7210100&amp;no=31046" TargetMode="External"/><Relationship Id="rId122" Type="http://schemas.openxmlformats.org/officeDocument/2006/relationships/hyperlink" Target="https://data.legilux.public.lu/file/eli-etat-leg-rcsf-2021-03-31-a273-jo-fr-pdf.pdf" TargetMode="External"/><Relationship Id="rId143" Type="http://schemas.openxmlformats.org/officeDocument/2006/relationships/hyperlink" Target="http://www.cbr.ru/eng/press/pr/?file=25062020_091852NANT_E2020-06-25T09_18_09.htm" TargetMode="External"/><Relationship Id="rId148" Type="http://schemas.openxmlformats.org/officeDocument/2006/relationships/hyperlink" Target="http://www.toezicht.dnb.nl/en/7/51-237232.jsp" TargetMode="External"/><Relationship Id="rId164" Type="http://schemas.openxmlformats.org/officeDocument/2006/relationships/hyperlink" Target="http://www.bde.es/f/webbde/GAP/Secciones/SalaPrensa/NotasInformativas/15/Arc/Fic/presbe2015_57en.pdf" TargetMode="External"/><Relationship Id="rId169" Type="http://schemas.openxmlformats.org/officeDocument/2006/relationships/hyperlink" Target="http://www.bde.es/f/webbde/GAP/Secciones/SalaPrensa/NotasInformativas/17/presbe2017_19en.pdf" TargetMode="External"/><Relationship Id="rId185" Type="http://schemas.openxmlformats.org/officeDocument/2006/relationships/hyperlink" Target="https://www.bde.es/f/webbde/GAP/Secciones/SalaPrensa/NotasInformativas/21/presbe2021_24en.pdf" TargetMode="External"/><Relationship Id="rId4" Type="http://schemas.openxmlformats.org/officeDocument/2006/relationships/hyperlink" Target="https://www.apra.gov.au/media-centre/media-releases/apra-releases-annual-paper-countercyclical-capital-buffer" TargetMode="External"/><Relationship Id="rId9" Type="http://schemas.openxmlformats.org/officeDocument/2006/relationships/hyperlink" Target="https://www.nbb.be/doc/ts/publications/buffer_rate_quarterly_decision_april.pdf" TargetMode="External"/><Relationship Id="rId180" Type="http://schemas.openxmlformats.org/officeDocument/2006/relationships/hyperlink" Target="https://www.bde.es/f/webbde/GAP/Secciones/SalaPrensa/NotasInformativas/19/presbe2019_80en.pdf" TargetMode="External"/><Relationship Id="rId210" Type="http://schemas.openxmlformats.org/officeDocument/2006/relationships/hyperlink" Target="https://www.federalreserve.gov/newsevents/pressreleases/bcreg20190306c.htm" TargetMode="External"/><Relationship Id="rId215" Type="http://schemas.openxmlformats.org/officeDocument/2006/relationships/hyperlink" Target="https://www.norges-bank.no/en/news-events/news-publications/Press-releases/2022/2022-03-24-ccb/" TargetMode="External"/><Relationship Id="rId26" Type="http://schemas.openxmlformats.org/officeDocument/2006/relationships/hyperlink" Target="https://www.nbb.be/doc/cp/eng/2019/20190628_bufferrate_2019q3.pdf" TargetMode="External"/><Relationship Id="rId47" Type="http://schemas.openxmlformats.org/officeDocument/2006/relationships/hyperlink" Target="http://www.economie.gouv.fr/hcsf/coussin-fonds-propres-contra-cyclique" TargetMode="External"/><Relationship Id="rId68" Type="http://schemas.openxmlformats.org/officeDocument/2006/relationships/hyperlink" Target="https://www.hkma.gov.hk/eng/key-information/press-releases/2019/20190416-4.shtml" TargetMode="External"/><Relationship Id="rId89" Type="http://schemas.openxmlformats.org/officeDocument/2006/relationships/hyperlink" Target="http://www.bancaditalia.it/compiti/stabilita-finanziaria/politica-macroprudenziale/ccyb-3-2016/index.html" TargetMode="External"/><Relationship Id="rId112" Type="http://schemas.openxmlformats.org/officeDocument/2006/relationships/hyperlink" Target="http://data.legilux.public.lu/file/eli-etat-leg-rcsf-2018-06-25-a554-jo-fr-pdf.pdf" TargetMode="External"/><Relationship Id="rId133" Type="http://schemas.openxmlformats.org/officeDocument/2006/relationships/hyperlink" Target="http://cbr.ru/eng/press/PR.aspx?file=29122016_151211NANT_E2016-12-29T15_11_49.htm" TargetMode="External"/><Relationship Id="rId154" Type="http://schemas.openxmlformats.org/officeDocument/2006/relationships/hyperlink" Target="http://www.sama.gov.sa/en-US/Laws/Documents/3.%20SAMA%20Basel%20III%20Program/8.%20Applicabilty%20of%20Countercylical%20Captital%20Buffer%20(CCYB)%20in%20Saudi%20Arabia.pdf" TargetMode="External"/><Relationship Id="rId175" Type="http://schemas.openxmlformats.org/officeDocument/2006/relationships/hyperlink" Target="https://www.bde.es/f/webbde/GAP/Secciones/SalaPrensa/NotasInformativas/18/presbe2018_52en.pdf" TargetMode="External"/><Relationship Id="rId196" Type="http://schemas.openxmlformats.org/officeDocument/2006/relationships/hyperlink" Target="http://www.fi.se/upload/90_English/30_Regulations/1_Regulatory%20code/2016/fffs_2016_15_eng.pdf" TargetMode="External"/><Relationship Id="rId200" Type="http://schemas.openxmlformats.org/officeDocument/2006/relationships/hyperlink" Target="https://www.fi.se/en/published/press-releases/2022/the-countercyclical-buffer-rate-will-be-raised/" TargetMode="External"/><Relationship Id="rId16" Type="http://schemas.openxmlformats.org/officeDocument/2006/relationships/hyperlink" Target="https://www.nbb.be/doc/cp/eng/2018/20180329_bufferrate_2018q2.pdf" TargetMode="External"/><Relationship Id="rId221" Type="http://schemas.openxmlformats.org/officeDocument/2006/relationships/hyperlink" Target="https://www.bankofengland.co.uk/financial-policy-summary-and-record/2020/march-2020" TargetMode="External"/><Relationship Id="rId37" Type="http://schemas.openxmlformats.org/officeDocument/2006/relationships/hyperlink" Target="http://www.cbrc.gov.cn/EngdocView.do?docID=86EC2D338BB24111B3AC5D7C5C4F1B28" TargetMode="External"/><Relationship Id="rId58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79" Type="http://schemas.openxmlformats.org/officeDocument/2006/relationships/hyperlink" Target="http://www.bi.go.id/id/ruang-media/siaran-pers/Pages/sp_179715.aspx" TargetMode="External"/><Relationship Id="rId102" Type="http://schemas.openxmlformats.org/officeDocument/2006/relationships/hyperlink" Target="http://www.cssf.lu/fileadmin/files/Lois_reglements/Legislation/RG_CSSF/RCSSF_No15-04.pdf" TargetMode="External"/><Relationship Id="rId123" Type="http://schemas.openxmlformats.org/officeDocument/2006/relationships/hyperlink" Target="https://www.cssf.lu/fr/Document/reglement-cssf-n-21-02-du-30-juin-2021/" TargetMode="External"/><Relationship Id="rId144" Type="http://schemas.openxmlformats.org/officeDocument/2006/relationships/hyperlink" Target="http://www.cbr.ru/eng/press/pr/?file=14082020_123042ENG_PP2020-08-14T12_29_48.htm" TargetMode="External"/><Relationship Id="rId90" Type="http://schemas.openxmlformats.org/officeDocument/2006/relationships/hyperlink" Target="http://www.bancaditalia.it/compiti/stabilita-finanziaria/politica-macroprudenziale/ccyb-4-2016-/index.html" TargetMode="External"/><Relationship Id="rId165" Type="http://schemas.openxmlformats.org/officeDocument/2006/relationships/hyperlink" Target="http://www.bde.es/f/webbde/INF/MenuVertical/EstabilidadFinanciera/Relacionados/2016_03_21_presbe2016_13_en_cba2.pdf" TargetMode="External"/><Relationship Id="rId186" Type="http://schemas.openxmlformats.org/officeDocument/2006/relationships/hyperlink" Target="https://app.bde.es/pmk/id?a=/bde/en/areas/estabilidad/politica-macropr/Fijacion_del_po_abd79f06544b261.html" TargetMode="External"/><Relationship Id="rId211" Type="http://schemas.openxmlformats.org/officeDocument/2006/relationships/hyperlink" Target="https://www.regjeringen.no/en/aktuelt/countercyclical-buffer-at-1-pct/id747825/" TargetMode="External"/><Relationship Id="rId27" Type="http://schemas.openxmlformats.org/officeDocument/2006/relationships/hyperlink" Target="http://www.bcb.gov.br/ingles/norms/brprudential/Circular3769.pdf" TargetMode="External"/><Relationship Id="rId48" Type="http://schemas.openxmlformats.org/officeDocument/2006/relationships/hyperlink" Target="http://www.economie.gouv.fr/hcsf/coussin-fonds-propres-contra-cyclique" TargetMode="External"/><Relationship Id="rId69" Type="http://schemas.openxmlformats.org/officeDocument/2006/relationships/hyperlink" Target="https://www.hkma.gov.hk/eng/key-information/press-releases/2019/20190709-4.shtml" TargetMode="External"/><Relationship Id="rId113" Type="http://schemas.openxmlformats.org/officeDocument/2006/relationships/hyperlink" Target="http://data.legilux.public.lu/file/eli-etat-leg-rcsf-2018-09-28-a922-jo-fr-pdf.pdf" TargetMode="External"/><Relationship Id="rId134" Type="http://schemas.openxmlformats.org/officeDocument/2006/relationships/hyperlink" Target="http://cbr.ru/eng/press/PR.aspx?file=04042017_103634NANT_E2017-04-04T10_36_07.htm" TargetMode="External"/><Relationship Id="rId80" Type="http://schemas.openxmlformats.org/officeDocument/2006/relationships/hyperlink" Target="http://www.bi.go.id/en/ruang-media/siaran-pers/Pages/SP_183916.aspx" TargetMode="External"/><Relationship Id="rId155" Type="http://schemas.openxmlformats.org/officeDocument/2006/relationships/hyperlink" Target="http://www.mas.gov.sg/~/media/resource/publications/fsr/FSR%202015.pdf" TargetMode="External"/><Relationship Id="rId176" Type="http://schemas.openxmlformats.org/officeDocument/2006/relationships/hyperlink" Target="https://www.bde.es/f/webbde/GAP/Secciones/SalaPrensa/NotasInformativas/18/presbe2018_69en.pdf" TargetMode="External"/><Relationship Id="rId197" Type="http://schemas.openxmlformats.org/officeDocument/2006/relationships/hyperlink" Target="https://www.fi.se/en/our-registers/search-fffs/2014/201433/fffs-201817/" TargetMode="External"/><Relationship Id="rId201" Type="http://schemas.openxmlformats.org/officeDocument/2006/relationships/hyperlink" Target="http://www.snb.ch/n/mmr/reference/CCB_communication_2016/source/CCB_communication_2016.n.pdf" TargetMode="External"/><Relationship Id="rId222" Type="http://schemas.openxmlformats.org/officeDocument/2006/relationships/hyperlink" Target="https://www.nbb.be/doc/cp/eng/2023/20240831_bufferrate_2023q4_en.pdf" TargetMode="External"/><Relationship Id="rId17" Type="http://schemas.openxmlformats.org/officeDocument/2006/relationships/hyperlink" Target="https://www.nbb.be/doc/cp/eng/2018/20180629_bufferrate_2018q3.pdf" TargetMode="External"/><Relationship Id="rId38" Type="http://schemas.openxmlformats.org/officeDocument/2006/relationships/hyperlink" Target="http://www.pbc.gov.cn/en/3688110/3688172/4048269/4106897/index.html" TargetMode="External"/><Relationship Id="rId59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103" Type="http://schemas.openxmlformats.org/officeDocument/2006/relationships/hyperlink" Target="http://www.cssf.lu/fileadmin/files/Lois_reglements/Legislation/RG_CSSF/RCSSF_No16-02.pdf" TargetMode="External"/><Relationship Id="rId124" Type="http://schemas.openxmlformats.org/officeDocument/2006/relationships/hyperlink" Target="https://data.legilux.public.lu/file/eli-etat-leg-rcsf-2022-03-31-a153-jo-fr-pdf.pdf" TargetMode="External"/><Relationship Id="rId70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1" Type="http://schemas.openxmlformats.org/officeDocument/2006/relationships/hyperlink" Target="http://www.bancaditalia.it/compiti/stabilita-finanziaria/politica-macroprudenziale/ccyb-1-2017/index.html" TargetMode="External"/><Relationship Id="rId145" Type="http://schemas.openxmlformats.org/officeDocument/2006/relationships/hyperlink" Target="http://www.cbr.ru/eng/press/PR/?file=18122020_143000ENG_PP24122020_091954.htm" TargetMode="External"/><Relationship Id="rId166" Type="http://schemas.openxmlformats.org/officeDocument/2006/relationships/hyperlink" Target="http://www.bde.es/f/webbde/GAP/Secciones/SalaPrensa/NotasInformativas/16/Arc/Fic/presbe2016_28en.pdf" TargetMode="External"/><Relationship Id="rId187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1" Type="http://schemas.openxmlformats.org/officeDocument/2006/relationships/hyperlink" Target="https://www.bcra.gob.ar/Pdfs/comytexord/A5938.pdf" TargetMode="External"/><Relationship Id="rId212" Type="http://schemas.openxmlformats.org/officeDocument/2006/relationships/hyperlink" Target="https://www.regjeringen.no/en/aktuelt/countercyclical-buffer-at-1-pct/id747825/" TargetMode="External"/><Relationship Id="rId28" Type="http://schemas.openxmlformats.org/officeDocument/2006/relationships/hyperlink" Target="https://www.bcb.gov.br/acessoinformacao/legado?url=https:%2F%2Fwww.bcb.gov.br%2Fpre%2Fnormativos%2Fbusca%2Fnormativo.asp%3Fnumero%3D30499%26tipo%3DComunicado%26data%3D9%2F3%2F2017" TargetMode="External"/><Relationship Id="rId49" Type="http://schemas.openxmlformats.org/officeDocument/2006/relationships/hyperlink" Target="http://www.economie.gouv.fr/hcsf/coussin-fonds-propres-contra-cyclique" TargetMode="External"/><Relationship Id="rId114" Type="http://schemas.openxmlformats.org/officeDocument/2006/relationships/hyperlink" Target="http://data.legilux.public.lu/file/eli-etat-leg-rcsf-2018-12-31-a1200-jo-fr-pdf.pdf" TargetMode="External"/><Relationship Id="rId60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1" Type="http://schemas.openxmlformats.org/officeDocument/2006/relationships/hyperlink" Target="http://www.bi.go.id/id/ruang-media/siaran-pers/Pages/sp_189516.aspx" TargetMode="External"/><Relationship Id="rId135" Type="http://schemas.openxmlformats.org/officeDocument/2006/relationships/hyperlink" Target="http://cbr.ru/eng/press/PR.aspx?file=06072017_120629NANT_E2017-07-06T12_05_32.htm" TargetMode="External"/><Relationship Id="rId156" Type="http://schemas.openxmlformats.org/officeDocument/2006/relationships/hyperlink" Target="http://www.mas.gov.sg/~/media/resource/publications/fsr/FSR%202016.pdf" TargetMode="External"/><Relationship Id="rId177" Type="http://schemas.openxmlformats.org/officeDocument/2006/relationships/hyperlink" Target="https://www.bde.es/f/webbde/GAP/Secciones/SalaPrensa/NotasInformativas/19/presbe2019_14en.pdf" TargetMode="External"/><Relationship Id="rId198" Type="http://schemas.openxmlformats.org/officeDocument/2006/relationships/hyperlink" Target="https://www.fi.se/en/published/news/2020/proposed-amendment-to-regulations-due-to-reduction-in-countercyclical-buffer-rate/" TargetMode="External"/><Relationship Id="rId202" Type="http://schemas.openxmlformats.org/officeDocument/2006/relationships/hyperlink" Target="http://www.snb.ch/en/mmr/reference/ccb_20170224_basel_III_countercyclical_capital_buffer/source/ccb_20170224_basel_III_countercyclical_capital_buffer.en.pdf" TargetMode="External"/><Relationship Id="rId223" Type="http://schemas.openxmlformats.org/officeDocument/2006/relationships/hyperlink" Target="https://www.nbb.be/doc/cp/eng/2023/20240831_bufferrate_2023q4_en.pdf" TargetMode="External"/><Relationship Id="rId18" Type="http://schemas.openxmlformats.org/officeDocument/2006/relationships/hyperlink" Target="https://www.nbb.be/doc/cp/eng/2018/20180925_bufferrate_2018q4.pdf" TargetMode="External"/><Relationship Id="rId39" Type="http://schemas.openxmlformats.org/officeDocument/2006/relationships/hyperlink" Target="http://www.economie.gouv.fr/hcsf/coussin-fonds-propres-contra-cyclique" TargetMode="External"/><Relationship Id="rId50" Type="http://schemas.openxmlformats.org/officeDocument/2006/relationships/hyperlink" Target="http://www.economie.gouv.fr/hcsf/coussin-fonds-propres-contra-cyclique" TargetMode="External"/><Relationship Id="rId104" Type="http://schemas.openxmlformats.org/officeDocument/2006/relationships/hyperlink" Target="http://www.cssf.lu/fileadmin/files/Lois_reglements/Legislation/RG_CSSF/RCSSF_No16-03.pdf" TargetMode="External"/><Relationship Id="rId125" Type="http://schemas.openxmlformats.org/officeDocument/2006/relationships/hyperlink" Target="http://data.legilux.public.lu/eli/etat/leg/rcsf/2022/06/30/a329/jo" TargetMode="External"/><Relationship Id="rId146" Type="http://schemas.openxmlformats.org/officeDocument/2006/relationships/hyperlink" Target="https://cbr.ru/eng/press/pr/?file=19032021_152647NANT_E24032021_103434.htm" TargetMode="External"/><Relationship Id="rId167" Type="http://schemas.openxmlformats.org/officeDocument/2006/relationships/hyperlink" Target="http://www.bde.es/f/webbde/GAP/Secciones/SalaPrensa/NotasInformativas/16/Arc/Fic/presbe2016_42en.pdf" TargetMode="External"/><Relationship Id="rId188" Type="http://schemas.openxmlformats.org/officeDocument/2006/relationships/hyperlink" Target="https://www.bde.es/bde/en/areas/estabilidad/herramientas-macroprudenciales/colchon-de-capital-anticiclico/fijacion_del_po_abd79f06544b261.html" TargetMode="External"/><Relationship Id="rId71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2" Type="http://schemas.openxmlformats.org/officeDocument/2006/relationships/hyperlink" Target="http://www.bancaditalia.it/compiti/stabilita-finanziaria/politica-macroprudenziale/ccyb-2-2017/index.html" TargetMode="External"/><Relationship Id="rId213" Type="http://schemas.openxmlformats.org/officeDocument/2006/relationships/hyperlink" Target="https://www.regjeringen.no/en/aktuelt/reduction-of-the-countercyclical-buffer/id2693388/" TargetMode="External"/><Relationship Id="rId2" Type="http://schemas.openxmlformats.org/officeDocument/2006/relationships/hyperlink" Target="https://www.apra.gov.au/news-and-publications/apra-announces-countercyclical-capital-buffer-rate-for-adis" TargetMode="External"/><Relationship Id="rId29" Type="http://schemas.openxmlformats.org/officeDocument/2006/relationships/hyperlink" Target="https://www.bcb.gov.br/acessoinformacao/legado?url=https:%2F%2Fwww.bcb.gov.br%2Fpre%2Fnormativos%2Fbusca%2Fnormativo.asp%3Fnumero%3D30848%26tipo%3DComunicado%26data%3D8%2F6%2F2017" TargetMode="External"/><Relationship Id="rId40" Type="http://schemas.openxmlformats.org/officeDocument/2006/relationships/hyperlink" Target="http://www.economie.gouv.fr/hcsf/coussin-fonds-propres-contra-cyclique" TargetMode="External"/><Relationship Id="rId115" Type="http://schemas.openxmlformats.org/officeDocument/2006/relationships/hyperlink" Target="http://data.legilux.public.lu/file/eli-etat-leg-rcsf-2019-06-28-a448-jo-fr-pdf.pdf" TargetMode="External"/><Relationship Id="rId136" Type="http://schemas.openxmlformats.org/officeDocument/2006/relationships/hyperlink" Target="http://cbr.ru/eng/press/PR/?file=06102017_165434eng2017-10-06T16_54_01.htm" TargetMode="External"/><Relationship Id="rId157" Type="http://schemas.openxmlformats.org/officeDocument/2006/relationships/hyperlink" Target="http://www.mas.gov.sg/~/media/resource/publications/fsr/FSR%202017.pdf" TargetMode="External"/><Relationship Id="rId178" Type="http://schemas.openxmlformats.org/officeDocument/2006/relationships/hyperlink" Target="https://www.bde.es/f/webbde/GAP/Secciones/SalaPrensa/NotasInformativas/19/presbe2019_38en.pdf" TargetMode="External"/><Relationship Id="rId61" Type="http://schemas.openxmlformats.org/officeDocument/2006/relationships/hyperlink" Target="https://www.bafin.de/EN/Aufsicht/BankenFinanzdienstleister/Eigenmittelanforderungen/Kapitalpuffer/antizyklischer_kapitalpuffer_node_en.html" TargetMode="External"/><Relationship Id="rId82" Type="http://schemas.openxmlformats.org/officeDocument/2006/relationships/hyperlink" Target="http://www.bi.go.id/id/ruang-media/siaran-pers/Pages/sp_194117.aspx" TargetMode="External"/><Relationship Id="rId199" Type="http://schemas.openxmlformats.org/officeDocument/2006/relationships/hyperlink" Target="https://www.fi.se/en/published/press-releases/2021/fi-raises-the-countercyclical-buffer-rate-to-1-per-cent/" TargetMode="External"/><Relationship Id="rId203" Type="http://schemas.openxmlformats.org/officeDocument/2006/relationships/hyperlink" Target="https://www.snb.ch/en/mmr/reference/ccb_20180228_basel_III_countercyclical_capital_buffer/source/ccb_20180228_basel_III_countercyclical_capital_buffer.en.pdf" TargetMode="External"/><Relationship Id="rId19" Type="http://schemas.openxmlformats.org/officeDocument/2006/relationships/hyperlink" Target="https://www.nbb.be/doc/cp/eng/2019/20181228_bufferrate_2019q1.pdf" TargetMode="External"/><Relationship Id="rId224" Type="http://schemas.openxmlformats.org/officeDocument/2006/relationships/hyperlink" Target="https://www.hkma.gov.hk/eng/news-and-media/press-releases/2023/02/20230208-3/" TargetMode="External"/><Relationship Id="rId30" Type="http://schemas.openxmlformats.org/officeDocument/2006/relationships/hyperlink" Target="https://www.bcb.gov.br/acessoinformacao/legado?url=https:%2F%2Fwww.bcb.gov.br%2Fpre%2Fnormativos%2Fbusca%2Fnormativo.asp%3Fnumero%3D31188%26tipo%3DComunicado%26data%3D14%2F9%2F2017" TargetMode="External"/><Relationship Id="rId105" Type="http://schemas.openxmlformats.org/officeDocument/2006/relationships/hyperlink" Target="http://www.cssf.lu/fileadmin/files/Lois_reglements/Legislation/RG_CSSF/RCSSF_No16-05eng.pdf" TargetMode="External"/><Relationship Id="rId126" Type="http://schemas.openxmlformats.org/officeDocument/2006/relationships/hyperlink" Target="https://www.legilux.public.lu/eli/etat/leg/rcsf/2022/09/30/a508/jo" TargetMode="External"/><Relationship Id="rId147" Type="http://schemas.openxmlformats.org/officeDocument/2006/relationships/hyperlink" Target="http://www.cbr.ru/eng/press/pr/?id=33249" TargetMode="External"/><Relationship Id="rId168" Type="http://schemas.openxmlformats.org/officeDocument/2006/relationships/hyperlink" Target="http://www.bde.es/f/webbde/GAP/Secciones/SalaPrensa/ComunicadosBCE/NotasInformativasBCE/16/Arc/Fic/presbe2016_57en.pdf" TargetMode="External"/><Relationship Id="rId51" Type="http://schemas.openxmlformats.org/officeDocument/2006/relationships/hyperlink" Target="http://www.economie.gouv.fr/hcsf/coussin-fonds-propres-contra-cyclique" TargetMode="External"/><Relationship Id="rId72" Type="http://schemas.openxmlformats.org/officeDocument/2006/relationships/hyperlink" Target="https://www.hkma.gov.hk/eng/key-functions/banking/banking-legislation-policies-and-standards-implementation/countercyclical-capital-buffer-ccyb/" TargetMode="External"/><Relationship Id="rId93" Type="http://schemas.openxmlformats.org/officeDocument/2006/relationships/hyperlink" Target="http://www.bancaditalia.it/compiti/stabilita-finanziaria/politica-macroprudenziale/ccyb-2017-3/index.html" TargetMode="External"/><Relationship Id="rId189" Type="http://schemas.openxmlformats.org/officeDocument/2006/relationships/hyperlink" Target="https://www.bde.es/bde/en/areas/estabilidad/herramientas-macroprudenciales/colchon-de-capital-anticiclico/fijacion_del_po_abd79f06544b2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workbookViewId="0">
      <selection activeCell="B8" sqref="B8"/>
    </sheetView>
  </sheetViews>
  <sheetFormatPr defaultRowHeight="14.25" x14ac:dyDescent="0.45"/>
  <cols>
    <col min="2" max="2" width="28.1328125" bestFit="1" customWidth="1"/>
  </cols>
  <sheetData>
    <row r="3" spans="2:2" x14ac:dyDescent="0.45">
      <c r="B3" t="s">
        <v>2</v>
      </c>
    </row>
    <row r="4" spans="2:2" x14ac:dyDescent="0.45">
      <c r="B4" t="s">
        <v>3</v>
      </c>
    </row>
    <row r="5" spans="2:2" x14ac:dyDescent="0.45">
      <c r="B5" t="s">
        <v>4</v>
      </c>
    </row>
    <row r="6" spans="2:2" x14ac:dyDescent="0.45">
      <c r="B6" t="s">
        <v>6</v>
      </c>
    </row>
  </sheetData>
  <pageMargins left="0.7" right="0.7" top="0.75" bottom="0.75" header="0.3" footer="0.3"/>
  <pageSetup paperSize="9" orientation="portrait" verticalDpi="0" r:id="rId1"/>
  <headerFooter>
    <oddHeader>&amp;R&amp;"Calibri"&amp;9&amp;K000000Restricted&amp;1#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424"/>
  <sheetViews>
    <sheetView zoomScale="85" zoomScaleNormal="85" workbookViewId="0">
      <pane ySplit="1" topLeftCell="A2" activePane="bottomLeft" state="frozen"/>
      <selection activeCell="J136" sqref="J136"/>
      <selection pane="bottomLeft" activeCell="G13" sqref="G13"/>
    </sheetView>
  </sheetViews>
  <sheetFormatPr defaultColWidth="9.1328125" defaultRowHeight="16.5" x14ac:dyDescent="0.6"/>
  <cols>
    <col min="1" max="1" width="9.1328125" style="2"/>
    <col min="2" max="2" width="13.73046875" style="2" bestFit="1" customWidth="1"/>
    <col min="3" max="3" width="16.86328125" style="2" bestFit="1" customWidth="1"/>
    <col min="4" max="6" width="21.265625" style="34" customWidth="1"/>
    <col min="7" max="7" width="14.265625" style="7" customWidth="1"/>
    <col min="8" max="8" width="16.86328125" style="2" bestFit="1" customWidth="1"/>
    <col min="9" max="9" width="21.3984375" style="34" customWidth="1"/>
    <col min="10" max="10" width="62.59765625" style="8" customWidth="1"/>
    <col min="11" max="11" width="55.3984375" style="2" bestFit="1" customWidth="1"/>
    <col min="12" max="12" width="17" style="2" bestFit="1" customWidth="1"/>
    <col min="13" max="13" width="9.1328125" style="2"/>
    <col min="14" max="14" width="16" style="2" bestFit="1" customWidth="1"/>
    <col min="15" max="15" width="9.1328125" style="2"/>
    <col min="16" max="16" width="11.59765625" style="2" bestFit="1" customWidth="1"/>
    <col min="17" max="16384" width="9.1328125" style="2"/>
  </cols>
  <sheetData>
    <row r="1" spans="1:20" ht="45" customHeight="1" x14ac:dyDescent="0.6">
      <c r="B1" s="211" t="s">
        <v>589</v>
      </c>
      <c r="C1" s="212" t="s">
        <v>15</v>
      </c>
      <c r="D1" s="210" t="s">
        <v>588</v>
      </c>
      <c r="E1" s="231" t="s">
        <v>774</v>
      </c>
      <c r="F1" s="231" t="s">
        <v>782</v>
      </c>
      <c r="G1" s="213" t="s">
        <v>590</v>
      </c>
      <c r="H1" s="212" t="s">
        <v>591</v>
      </c>
      <c r="I1" s="212" t="s">
        <v>592</v>
      </c>
      <c r="J1" s="212" t="s">
        <v>593</v>
      </c>
      <c r="K1" s="212" t="s">
        <v>19</v>
      </c>
      <c r="L1" s="214" t="s">
        <v>534</v>
      </c>
      <c r="N1" s="114" t="s">
        <v>3</v>
      </c>
      <c r="O1" s="2">
        <v>1.4999999999999999E-2</v>
      </c>
      <c r="P1" s="43"/>
    </row>
    <row r="2" spans="1:20" hidden="1" x14ac:dyDescent="0.6">
      <c r="A2" s="2" t="str">
        <f>C2&amp;F2</f>
        <v>Norway 41639</v>
      </c>
      <c r="B2" s="113" t="s">
        <v>65</v>
      </c>
      <c r="C2" s="113" t="s">
        <v>46</v>
      </c>
      <c r="D2" s="152">
        <v>41620</v>
      </c>
      <c r="E2" s="152" t="str">
        <f>YEAR(D2)&amp;" q"&amp;ROUNDUP(MONTH(D2)/3,0)</f>
        <v>2013 q4</v>
      </c>
      <c r="F2" s="152">
        <f>EOMONTH(D2,0)</f>
        <v>41639</v>
      </c>
      <c r="G2" s="85">
        <v>0.01</v>
      </c>
      <c r="H2" s="114" t="s">
        <v>4</v>
      </c>
      <c r="I2" s="152">
        <v>42185</v>
      </c>
      <c r="J2" s="83" t="s">
        <v>227</v>
      </c>
      <c r="K2" s="114"/>
      <c r="L2" s="112" t="s">
        <v>535</v>
      </c>
      <c r="O2" s="224" t="s">
        <v>777</v>
      </c>
      <c r="Q2" s="224" t="s">
        <v>778</v>
      </c>
      <c r="S2" s="224" t="s">
        <v>779</v>
      </c>
    </row>
    <row r="3" spans="1:20" hidden="1" x14ac:dyDescent="0.6">
      <c r="A3" s="2" t="str">
        <f t="shared" ref="A3:A66" si="0">C3&amp;F3</f>
        <v>Norway 41759</v>
      </c>
      <c r="B3" s="113" t="s">
        <v>65</v>
      </c>
      <c r="C3" s="113" t="s">
        <v>46</v>
      </c>
      <c r="D3" s="152">
        <v>41733</v>
      </c>
      <c r="E3" s="152" t="str">
        <f t="shared" ref="E3:E66" si="1">YEAR(D3)&amp;" q"&amp;ROUNDUP(MONTH(D3)/3,0)</f>
        <v>2014 q2</v>
      </c>
      <c r="F3" s="152">
        <f t="shared" ref="F3:F66" si="2">EOMONTH(D3,0)</f>
        <v>41759</v>
      </c>
      <c r="G3" s="85">
        <v>0.01</v>
      </c>
      <c r="H3" s="114" t="s">
        <v>2</v>
      </c>
      <c r="I3" s="152">
        <v>42185</v>
      </c>
      <c r="J3" s="83" t="s">
        <v>227</v>
      </c>
      <c r="K3" s="114"/>
      <c r="L3" s="112" t="s">
        <v>535</v>
      </c>
      <c r="N3" s="232" t="s">
        <v>596</v>
      </c>
      <c r="O3" s="232" t="s">
        <v>775</v>
      </c>
      <c r="P3" s="232" t="s">
        <v>776</v>
      </c>
      <c r="Q3" s="232" t="s">
        <v>775</v>
      </c>
      <c r="R3" s="232" t="s">
        <v>776</v>
      </c>
      <c r="S3" s="232" t="s">
        <v>775</v>
      </c>
      <c r="T3" s="232" t="s">
        <v>776</v>
      </c>
    </row>
    <row r="4" spans="1:20" hidden="1" x14ac:dyDescent="0.6">
      <c r="A4" s="2" t="str">
        <f t="shared" si="0"/>
        <v>United Kingdom41820</v>
      </c>
      <c r="B4" s="118" t="s">
        <v>417</v>
      </c>
      <c r="C4" s="119" t="s">
        <v>17</v>
      </c>
      <c r="D4" s="152">
        <v>41816</v>
      </c>
      <c r="E4" s="152" t="str">
        <f t="shared" si="1"/>
        <v>2014 q2</v>
      </c>
      <c r="F4" s="152">
        <f t="shared" si="2"/>
        <v>41820</v>
      </c>
      <c r="G4" s="120">
        <v>0</v>
      </c>
      <c r="H4" s="119" t="s">
        <v>4</v>
      </c>
      <c r="I4" s="164">
        <v>41816</v>
      </c>
      <c r="J4" s="83" t="s">
        <v>402</v>
      </c>
      <c r="K4" s="117"/>
      <c r="L4" s="112" t="s">
        <v>534</v>
      </c>
      <c r="N4" t="s">
        <v>21</v>
      </c>
      <c r="O4" s="2" t="str">
        <f>IF(COUNTIFS($C$2:$C$424,$N4,$G$2:$G$424,"&lt;="&amp;$O$1,$H$2:$H$424,$N$1)=0,"",COUNTIFS($C$2:$C$424,$N4,$G$2:$G$424,"&lt;="&amp;$O$1,$H$2:$H$424,$N$1))</f>
        <v/>
      </c>
      <c r="P4" s="2" t="str">
        <f>IF(COUNTIFS($C$2:$C$424,$N4,$G$2:$G$424,"&gt;"&amp;$O$1,$H$2:$H$424,$N$1)=0,"",COUNTIFS($C$2:$C$424,$N4,$G$2:$G$424,"&gt;"&amp;$O$1,$H$2:$H$424,$N$1))</f>
        <v/>
      </c>
      <c r="Q4" s="3" t="str">
        <f>IFERROR(AVERAGEIFS($G$2:$G$424,$C$2:$C$424,$N4,$G$2:$G$424,"&lt;="&amp;$O$1,$H$2:$H$424,$N$1),"")</f>
        <v/>
      </c>
      <c r="R4" s="3" t="str">
        <f>IFERROR(AVERAGEIFS($G$2:$G$424,$C$2:$C$424,$N4,$G$2:$G$424,"&gt;"&amp;$O$1,$H$2:$H$424,$N$1),"")</f>
        <v/>
      </c>
      <c r="S4" s="3"/>
      <c r="T4" s="3"/>
    </row>
    <row r="5" spans="1:20" hidden="1" x14ac:dyDescent="0.6">
      <c r="A5" s="2" t="str">
        <f t="shared" si="0"/>
        <v>Norway 41820</v>
      </c>
      <c r="B5" s="113" t="s">
        <v>65</v>
      </c>
      <c r="C5" s="113" t="s">
        <v>46</v>
      </c>
      <c r="D5" s="152">
        <v>41817</v>
      </c>
      <c r="E5" s="152" t="str">
        <f t="shared" si="1"/>
        <v>2014 q2</v>
      </c>
      <c r="F5" s="152">
        <f t="shared" si="2"/>
        <v>41820</v>
      </c>
      <c r="G5" s="85">
        <v>0.01</v>
      </c>
      <c r="H5" s="114" t="s">
        <v>2</v>
      </c>
      <c r="I5" s="152">
        <v>42185</v>
      </c>
      <c r="J5" s="83" t="s">
        <v>310</v>
      </c>
      <c r="K5" s="114"/>
      <c r="L5" s="112" t="s">
        <v>535</v>
      </c>
      <c r="N5" t="s">
        <v>487</v>
      </c>
      <c r="O5" s="2">
        <f t="shared" ref="O5:O38" si="3">IF(COUNTIFS($C$2:$C$424,$N5,$G$2:$G$424,"&lt;="&amp;$O$1,$H$2:$H$424,$N$1)=0,"",COUNTIFS($C$2:$C$424,$N5,$G$2:$G$424,"&lt;="&amp;$O$1,$H$2:$H$424,$N$1))</f>
        <v>2</v>
      </c>
      <c r="P5" s="2" t="str">
        <f t="shared" ref="P5:P38" si="4">IF(COUNTIFS($C$2:$C$424,$N5,$G$2:$G$424,"&gt;"&amp;$O$1,$H$2:$H$424,$N$1)=0,"",COUNTIFS($C$2:$C$424,$N5,$G$2:$G$424,"&gt;"&amp;$O$1,$H$2:$H$424,$N$1))</f>
        <v/>
      </c>
      <c r="Q5" s="3">
        <f t="shared" ref="Q5:Q38" si="5">IFERROR(AVERAGEIFS($G$2:$G$424,$C$2:$C$424,$N5,$G$2:$G$424,"&lt;="&amp;$O$1,$H$2:$H$424,$N$1),"")</f>
        <v>1.2500000000000001E-2</v>
      </c>
      <c r="R5" s="3" t="str">
        <f t="shared" ref="R5:R38" si="6">IFERROR(AVERAGEIFS($G$2:$G$424,$C$2:$C$424,$N5,$G$2:$G$424,"&gt;"&amp;$O$1,$H$2:$H$424,$N$1),"")</f>
        <v/>
      </c>
      <c r="S5" s="3"/>
      <c r="T5" s="3"/>
    </row>
    <row r="6" spans="1:20" hidden="1" x14ac:dyDescent="0.6">
      <c r="A6" s="2" t="str">
        <f t="shared" si="0"/>
        <v>Czech Republic41882</v>
      </c>
      <c r="B6" s="126" t="s">
        <v>418</v>
      </c>
      <c r="C6" s="126" t="s">
        <v>419</v>
      </c>
      <c r="D6" s="157">
        <v>41879</v>
      </c>
      <c r="E6" s="152" t="str">
        <f t="shared" si="1"/>
        <v>2014 q3</v>
      </c>
      <c r="F6" s="152">
        <f t="shared" si="2"/>
        <v>41882</v>
      </c>
      <c r="G6" s="91">
        <v>0</v>
      </c>
      <c r="H6" s="127" t="s">
        <v>4</v>
      </c>
      <c r="I6" s="157">
        <v>42278</v>
      </c>
      <c r="J6" s="81" t="s">
        <v>420</v>
      </c>
      <c r="K6" s="114"/>
      <c r="L6" s="112" t="s">
        <v>535</v>
      </c>
      <c r="N6" t="s">
        <v>23</v>
      </c>
      <c r="O6" s="2">
        <f t="shared" si="3"/>
        <v>1</v>
      </c>
      <c r="P6" s="2" t="str">
        <f t="shared" si="4"/>
        <v/>
      </c>
      <c r="Q6" s="3">
        <f t="shared" si="5"/>
        <v>0.01</v>
      </c>
      <c r="R6" s="3" t="str">
        <f t="shared" si="6"/>
        <v/>
      </c>
      <c r="S6" s="3"/>
      <c r="T6" s="3"/>
    </row>
    <row r="7" spans="1:20" hidden="1" x14ac:dyDescent="0.6">
      <c r="A7" s="2" t="str">
        <f t="shared" si="0"/>
        <v>Norway 41912</v>
      </c>
      <c r="B7" s="113" t="s">
        <v>65</v>
      </c>
      <c r="C7" s="113" t="s">
        <v>46</v>
      </c>
      <c r="D7" s="152">
        <v>41908</v>
      </c>
      <c r="E7" s="152" t="str">
        <f t="shared" si="1"/>
        <v>2014 q3</v>
      </c>
      <c r="F7" s="152">
        <f t="shared" si="2"/>
        <v>41912</v>
      </c>
      <c r="G7" s="85">
        <v>0.01</v>
      </c>
      <c r="H7" s="114" t="s">
        <v>2</v>
      </c>
      <c r="I7" s="152">
        <v>42185</v>
      </c>
      <c r="J7" s="83" t="s">
        <v>311</v>
      </c>
      <c r="K7" s="114"/>
      <c r="L7" s="112" t="s">
        <v>535</v>
      </c>
      <c r="N7" t="s">
        <v>5</v>
      </c>
      <c r="O7" s="2">
        <f t="shared" si="3"/>
        <v>3</v>
      </c>
      <c r="P7" s="2" t="str">
        <f t="shared" si="4"/>
        <v/>
      </c>
      <c r="Q7" s="3">
        <f t="shared" si="5"/>
        <v>6.6666666666666671E-3</v>
      </c>
      <c r="R7" s="3" t="str">
        <f t="shared" si="6"/>
        <v/>
      </c>
      <c r="S7" s="3"/>
      <c r="T7" s="3"/>
    </row>
    <row r="8" spans="1:20" hidden="1" x14ac:dyDescent="0.6">
      <c r="A8" s="2" t="str">
        <f t="shared" si="0"/>
        <v>Czech Republic42004</v>
      </c>
      <c r="B8" s="126" t="s">
        <v>418</v>
      </c>
      <c r="C8" s="126" t="s">
        <v>419</v>
      </c>
      <c r="D8" s="157">
        <v>41977</v>
      </c>
      <c r="E8" s="152" t="str">
        <f t="shared" si="1"/>
        <v>2014 q4</v>
      </c>
      <c r="F8" s="152">
        <f t="shared" si="2"/>
        <v>42004</v>
      </c>
      <c r="G8" s="91">
        <v>0</v>
      </c>
      <c r="H8" s="128" t="s">
        <v>2</v>
      </c>
      <c r="I8" s="157">
        <v>42370</v>
      </c>
      <c r="J8" s="81" t="s">
        <v>421</v>
      </c>
      <c r="K8" s="114"/>
      <c r="L8" s="112" t="s">
        <v>535</v>
      </c>
      <c r="N8" t="s">
        <v>74</v>
      </c>
      <c r="O8" s="2" t="str">
        <f t="shared" si="3"/>
        <v/>
      </c>
      <c r="P8" s="2" t="str">
        <f t="shared" si="4"/>
        <v/>
      </c>
      <c r="Q8" s="3" t="str">
        <f t="shared" si="5"/>
        <v/>
      </c>
      <c r="R8" s="3" t="str">
        <f t="shared" si="6"/>
        <v/>
      </c>
      <c r="S8" s="3"/>
      <c r="T8" s="3"/>
    </row>
    <row r="9" spans="1:20" hidden="1" x14ac:dyDescent="0.6">
      <c r="A9" s="2" t="str">
        <f t="shared" si="0"/>
        <v>Sweden42004</v>
      </c>
      <c r="B9" s="113" t="s">
        <v>61</v>
      </c>
      <c r="C9" s="113" t="s">
        <v>9</v>
      </c>
      <c r="D9" s="152">
        <v>41983</v>
      </c>
      <c r="E9" s="152" t="str">
        <f t="shared" si="1"/>
        <v>2014 q4</v>
      </c>
      <c r="F9" s="152">
        <f t="shared" si="2"/>
        <v>42004</v>
      </c>
      <c r="G9" s="109">
        <v>0.01</v>
      </c>
      <c r="H9" s="114" t="s">
        <v>4</v>
      </c>
      <c r="I9" s="152">
        <v>42260</v>
      </c>
      <c r="J9" s="110" t="s">
        <v>392</v>
      </c>
      <c r="K9" s="114"/>
      <c r="L9" s="112" t="s">
        <v>534</v>
      </c>
      <c r="N9" t="s">
        <v>26</v>
      </c>
      <c r="O9" s="2" t="str">
        <f t="shared" si="3"/>
        <v/>
      </c>
      <c r="P9" s="2" t="str">
        <f t="shared" si="4"/>
        <v/>
      </c>
      <c r="Q9" s="3" t="str">
        <f t="shared" si="5"/>
        <v/>
      </c>
      <c r="R9" s="3" t="str">
        <f t="shared" si="6"/>
        <v/>
      </c>
      <c r="S9" s="3"/>
      <c r="T9" s="3"/>
    </row>
    <row r="10" spans="1:20" hidden="1" x14ac:dyDescent="0.6">
      <c r="A10" s="2" t="str">
        <f t="shared" si="0"/>
        <v>Norway 42004</v>
      </c>
      <c r="B10" s="113" t="s">
        <v>65</v>
      </c>
      <c r="C10" s="113" t="s">
        <v>46</v>
      </c>
      <c r="D10" s="152">
        <v>41992</v>
      </c>
      <c r="E10" s="152" t="str">
        <f t="shared" si="1"/>
        <v>2014 q4</v>
      </c>
      <c r="F10" s="152">
        <f t="shared" si="2"/>
        <v>42004</v>
      </c>
      <c r="G10" s="85">
        <v>0.01</v>
      </c>
      <c r="H10" s="114" t="s">
        <v>2</v>
      </c>
      <c r="I10" s="152">
        <v>42185</v>
      </c>
      <c r="J10" s="83" t="s">
        <v>312</v>
      </c>
      <c r="K10" s="114"/>
      <c r="L10" s="112" t="s">
        <v>535</v>
      </c>
      <c r="N10" t="s">
        <v>522</v>
      </c>
      <c r="O10" s="2">
        <f t="shared" si="3"/>
        <v>1</v>
      </c>
      <c r="P10" s="2" t="str">
        <f t="shared" si="4"/>
        <v/>
      </c>
      <c r="Q10" s="3">
        <f t="shared" si="5"/>
        <v>5.0000000000000001E-3</v>
      </c>
      <c r="R10" s="3" t="str">
        <f t="shared" si="6"/>
        <v/>
      </c>
      <c r="S10" s="3"/>
      <c r="T10" s="3"/>
    </row>
    <row r="11" spans="1:20" hidden="1" x14ac:dyDescent="0.6">
      <c r="A11" s="2" t="str">
        <f t="shared" si="0"/>
        <v>Malta42035</v>
      </c>
      <c r="B11" s="143" t="s">
        <v>548</v>
      </c>
      <c r="C11" s="143" t="s">
        <v>549</v>
      </c>
      <c r="D11" s="162">
        <v>42016</v>
      </c>
      <c r="E11" s="152" t="str">
        <f t="shared" si="1"/>
        <v>2015 q1</v>
      </c>
      <c r="F11" s="152">
        <f t="shared" si="2"/>
        <v>42035</v>
      </c>
      <c r="G11" s="144">
        <v>0</v>
      </c>
      <c r="H11" s="148" t="s">
        <v>4</v>
      </c>
      <c r="I11" s="162">
        <v>42370</v>
      </c>
      <c r="J11" s="108" t="s">
        <v>550</v>
      </c>
      <c r="L11" s="138" t="s">
        <v>535</v>
      </c>
      <c r="N11" t="s">
        <v>28</v>
      </c>
      <c r="O11" s="2" t="str">
        <f t="shared" si="3"/>
        <v/>
      </c>
      <c r="P11" s="2" t="str">
        <f t="shared" si="4"/>
        <v/>
      </c>
      <c r="Q11" s="3" t="str">
        <f t="shared" si="5"/>
        <v/>
      </c>
      <c r="R11" s="3" t="str">
        <f t="shared" si="6"/>
        <v/>
      </c>
      <c r="S11" s="3"/>
      <c r="T11" s="3"/>
    </row>
    <row r="12" spans="1:20" hidden="1" x14ac:dyDescent="0.6">
      <c r="A12" s="2" t="str">
        <f t="shared" si="0"/>
        <v>Denmark42035</v>
      </c>
      <c r="B12" s="126" t="s">
        <v>464</v>
      </c>
      <c r="C12" s="126" t="s">
        <v>465</v>
      </c>
      <c r="D12" s="159">
        <v>42024</v>
      </c>
      <c r="E12" s="152" t="str">
        <f t="shared" si="1"/>
        <v>2015 q1</v>
      </c>
      <c r="F12" s="152">
        <f t="shared" si="2"/>
        <v>42035</v>
      </c>
      <c r="G12" s="94">
        <v>0</v>
      </c>
      <c r="H12" s="127" t="s">
        <v>4</v>
      </c>
      <c r="I12" s="159">
        <v>42370</v>
      </c>
      <c r="J12" s="81"/>
      <c r="L12" s="112" t="s">
        <v>535</v>
      </c>
      <c r="N12" t="s">
        <v>419</v>
      </c>
      <c r="O12" s="2">
        <f t="shared" si="3"/>
        <v>6</v>
      </c>
      <c r="P12" s="2">
        <f t="shared" si="4"/>
        <v>4</v>
      </c>
      <c r="Q12" s="3">
        <f t="shared" si="5"/>
        <v>1.1250000000000001E-2</v>
      </c>
      <c r="R12" s="3">
        <f t="shared" si="6"/>
        <v>2.0625000000000004E-2</v>
      </c>
      <c r="S12" s="3"/>
      <c r="T12" s="3"/>
    </row>
    <row r="13" spans="1:20" x14ac:dyDescent="0.6">
      <c r="A13" s="2" t="str">
        <f t="shared" si="0"/>
        <v>Hong Kong SAR42035</v>
      </c>
      <c r="B13" s="113" t="s">
        <v>49</v>
      </c>
      <c r="C13" s="113" t="s">
        <v>80</v>
      </c>
      <c r="D13" s="152">
        <v>42031</v>
      </c>
      <c r="E13" s="152" t="str">
        <f t="shared" si="1"/>
        <v>2015 q1</v>
      </c>
      <c r="F13" s="152">
        <f t="shared" si="2"/>
        <v>42035</v>
      </c>
      <c r="G13" s="85">
        <v>6.2500000000000003E-3</v>
      </c>
      <c r="H13" s="114" t="s">
        <v>4</v>
      </c>
      <c r="I13" s="152">
        <v>42370</v>
      </c>
      <c r="J13" s="83" t="s">
        <v>168</v>
      </c>
      <c r="K13" s="114"/>
      <c r="L13" s="112" t="s">
        <v>534</v>
      </c>
      <c r="N13" t="s">
        <v>465</v>
      </c>
      <c r="O13" s="2">
        <f t="shared" si="3"/>
        <v>4</v>
      </c>
      <c r="P13" s="2">
        <f t="shared" si="4"/>
        <v>3</v>
      </c>
      <c r="Q13" s="3">
        <f t="shared" si="5"/>
        <v>0.01</v>
      </c>
      <c r="R13" s="3">
        <f t="shared" si="6"/>
        <v>2.1666666666666667E-2</v>
      </c>
      <c r="S13" s="3"/>
      <c r="T13" s="3"/>
    </row>
    <row r="14" spans="1:20" hidden="1" x14ac:dyDescent="0.6">
      <c r="A14" s="2" t="str">
        <f t="shared" si="0"/>
        <v>India42063</v>
      </c>
      <c r="B14" s="113" t="s">
        <v>50</v>
      </c>
      <c r="C14" s="113" t="s">
        <v>30</v>
      </c>
      <c r="D14" s="152">
        <v>42040</v>
      </c>
      <c r="E14" s="152" t="str">
        <f t="shared" si="1"/>
        <v>2015 q1</v>
      </c>
      <c r="F14" s="152">
        <f t="shared" si="2"/>
        <v>42063</v>
      </c>
      <c r="G14" s="85">
        <v>0</v>
      </c>
      <c r="H14" s="114" t="s">
        <v>4</v>
      </c>
      <c r="I14" s="152">
        <v>42040</v>
      </c>
      <c r="J14" s="83" t="s">
        <v>293</v>
      </c>
      <c r="K14" s="114"/>
      <c r="L14" s="112" t="s">
        <v>534</v>
      </c>
      <c r="N14" t="s">
        <v>10</v>
      </c>
      <c r="O14" s="2">
        <f t="shared" si="3"/>
        <v>4</v>
      </c>
      <c r="P14" s="2" t="str">
        <f t="shared" si="4"/>
        <v/>
      </c>
      <c r="Q14" s="3">
        <f t="shared" si="5"/>
        <v>5.6249999999999998E-3</v>
      </c>
      <c r="R14" s="3" t="str">
        <f t="shared" si="6"/>
        <v/>
      </c>
      <c r="S14" s="3"/>
      <c r="T14" s="3"/>
    </row>
    <row r="15" spans="1:20" hidden="1" x14ac:dyDescent="0.6">
      <c r="A15" s="2" t="str">
        <f t="shared" si="0"/>
        <v>Czech Republic42094</v>
      </c>
      <c r="B15" s="126" t="s">
        <v>418</v>
      </c>
      <c r="C15" s="126" t="s">
        <v>419</v>
      </c>
      <c r="D15" s="157">
        <v>42081</v>
      </c>
      <c r="E15" s="152" t="str">
        <f t="shared" si="1"/>
        <v>2015 q1</v>
      </c>
      <c r="F15" s="152">
        <f t="shared" si="2"/>
        <v>42094</v>
      </c>
      <c r="G15" s="91">
        <v>0</v>
      </c>
      <c r="H15" s="128" t="s">
        <v>2</v>
      </c>
      <c r="I15" s="157">
        <v>42461</v>
      </c>
      <c r="J15" s="81" t="s">
        <v>422</v>
      </c>
      <c r="K15" s="114"/>
      <c r="L15" s="112" t="s">
        <v>535</v>
      </c>
      <c r="N15" t="s">
        <v>11</v>
      </c>
      <c r="O15" s="2">
        <f t="shared" si="3"/>
        <v>2</v>
      </c>
      <c r="P15" s="2" t="str">
        <f t="shared" si="4"/>
        <v/>
      </c>
      <c r="Q15" s="3">
        <f t="shared" si="5"/>
        <v>5.0000000000000001E-3</v>
      </c>
      <c r="R15" s="3" t="str">
        <f t="shared" si="6"/>
        <v/>
      </c>
      <c r="S15" s="3"/>
      <c r="T15" s="3"/>
    </row>
    <row r="16" spans="1:20" hidden="1" x14ac:dyDescent="0.6">
      <c r="A16" s="2" t="str">
        <f t="shared" si="0"/>
        <v>United Kingdom42094</v>
      </c>
      <c r="B16" s="118" t="s">
        <v>417</v>
      </c>
      <c r="C16" s="119" t="s">
        <v>17</v>
      </c>
      <c r="D16" s="152">
        <v>42089</v>
      </c>
      <c r="E16" s="152" t="str">
        <f t="shared" si="1"/>
        <v>2015 q1</v>
      </c>
      <c r="F16" s="152">
        <f t="shared" si="2"/>
        <v>42094</v>
      </c>
      <c r="G16" s="87">
        <v>0</v>
      </c>
      <c r="H16" s="118" t="s">
        <v>2</v>
      </c>
      <c r="I16" s="164">
        <v>42089</v>
      </c>
      <c r="J16" s="83" t="s">
        <v>403</v>
      </c>
      <c r="K16" s="117"/>
      <c r="L16" s="112" t="s">
        <v>534</v>
      </c>
      <c r="N16" t="s">
        <v>80</v>
      </c>
      <c r="O16" s="2">
        <f t="shared" si="3"/>
        <v>1</v>
      </c>
      <c r="P16" s="2">
        <f t="shared" si="4"/>
        <v>2</v>
      </c>
      <c r="Q16" s="3">
        <f t="shared" si="5"/>
        <v>1.2500000000000001E-2</v>
      </c>
      <c r="R16" s="3">
        <f t="shared" si="6"/>
        <v>2.1874999999999999E-2</v>
      </c>
      <c r="S16" s="3"/>
      <c r="T16" s="3"/>
    </row>
    <row r="17" spans="1:20" hidden="1" x14ac:dyDescent="0.6">
      <c r="A17" s="2" t="str">
        <f t="shared" si="0"/>
        <v>Norway 42094</v>
      </c>
      <c r="B17" s="113" t="s">
        <v>65</v>
      </c>
      <c r="C17" s="113" t="s">
        <v>46</v>
      </c>
      <c r="D17" s="152">
        <v>42090</v>
      </c>
      <c r="E17" s="152" t="str">
        <f t="shared" si="1"/>
        <v>2015 q1</v>
      </c>
      <c r="F17" s="152">
        <f t="shared" si="2"/>
        <v>42094</v>
      </c>
      <c r="G17" s="85">
        <v>0.01</v>
      </c>
      <c r="H17" s="114" t="s">
        <v>2</v>
      </c>
      <c r="I17" s="152">
        <v>42185</v>
      </c>
      <c r="J17" s="83" t="s">
        <v>313</v>
      </c>
      <c r="K17" s="114"/>
      <c r="L17" s="112" t="s">
        <v>535</v>
      </c>
      <c r="N17" t="s">
        <v>30</v>
      </c>
      <c r="O17" s="2" t="str">
        <f t="shared" si="3"/>
        <v/>
      </c>
      <c r="P17" s="2" t="str">
        <f t="shared" si="4"/>
        <v/>
      </c>
      <c r="Q17" s="3" t="str">
        <f t="shared" si="5"/>
        <v/>
      </c>
      <c r="R17" s="3" t="str">
        <f t="shared" si="6"/>
        <v/>
      </c>
      <c r="S17" s="3"/>
      <c r="T17" s="3"/>
    </row>
    <row r="18" spans="1:20" hidden="1" x14ac:dyDescent="0.6">
      <c r="A18" s="2" t="str">
        <f t="shared" si="0"/>
        <v>India42124</v>
      </c>
      <c r="B18" s="113" t="s">
        <v>50</v>
      </c>
      <c r="C18" s="113" t="s">
        <v>30</v>
      </c>
      <c r="D18" s="152">
        <v>42101</v>
      </c>
      <c r="E18" s="152" t="str">
        <f t="shared" si="1"/>
        <v>2015 q2</v>
      </c>
      <c r="F18" s="152">
        <f t="shared" si="2"/>
        <v>42124</v>
      </c>
      <c r="G18" s="85">
        <v>0</v>
      </c>
      <c r="H18" s="114" t="s">
        <v>2</v>
      </c>
      <c r="I18" s="152">
        <v>42101</v>
      </c>
      <c r="J18" s="83" t="s">
        <v>175</v>
      </c>
      <c r="K18" s="114"/>
      <c r="L18" s="112" t="s">
        <v>534</v>
      </c>
      <c r="N18" t="s">
        <v>31</v>
      </c>
      <c r="O18" s="2" t="str">
        <f t="shared" si="3"/>
        <v/>
      </c>
      <c r="P18" s="2" t="str">
        <f t="shared" si="4"/>
        <v/>
      </c>
      <c r="Q18" s="3" t="str">
        <f t="shared" si="5"/>
        <v/>
      </c>
      <c r="R18" s="3" t="str">
        <f t="shared" si="6"/>
        <v/>
      </c>
      <c r="S18" s="3"/>
      <c r="T18" s="3"/>
    </row>
    <row r="19" spans="1:20" hidden="1" x14ac:dyDescent="0.6">
      <c r="A19" s="2" t="str">
        <f t="shared" si="0"/>
        <v>Denmark42124</v>
      </c>
      <c r="B19" s="126" t="s">
        <v>464</v>
      </c>
      <c r="C19" s="126" t="s">
        <v>465</v>
      </c>
      <c r="D19" s="157">
        <v>42101</v>
      </c>
      <c r="E19" s="152" t="str">
        <f t="shared" si="1"/>
        <v>2015 q2</v>
      </c>
      <c r="F19" s="152">
        <f t="shared" si="2"/>
        <v>42124</v>
      </c>
      <c r="G19" s="91">
        <v>0</v>
      </c>
      <c r="H19" s="127" t="s">
        <v>2</v>
      </c>
      <c r="I19" s="157">
        <v>42370</v>
      </c>
      <c r="J19" s="81"/>
      <c r="L19" s="112" t="s">
        <v>535</v>
      </c>
      <c r="N19" t="s">
        <v>552</v>
      </c>
      <c r="O19" s="2">
        <f t="shared" si="3"/>
        <v>3</v>
      </c>
      <c r="P19" s="2" t="str">
        <f t="shared" si="4"/>
        <v/>
      </c>
      <c r="Q19" s="3">
        <f t="shared" si="5"/>
        <v>0.01</v>
      </c>
      <c r="R19" s="3" t="str">
        <f t="shared" si="6"/>
        <v/>
      </c>
      <c r="S19" s="3"/>
      <c r="T19" s="3"/>
    </row>
    <row r="20" spans="1:20" hidden="1" x14ac:dyDescent="0.6">
      <c r="A20" s="2" t="str">
        <f t="shared" si="0"/>
        <v>Czech Republic42155</v>
      </c>
      <c r="B20" s="126" t="s">
        <v>418</v>
      </c>
      <c r="C20" s="126" t="s">
        <v>419</v>
      </c>
      <c r="D20" s="157">
        <v>42145</v>
      </c>
      <c r="E20" s="152" t="str">
        <f t="shared" si="1"/>
        <v>2015 q2</v>
      </c>
      <c r="F20" s="152">
        <f t="shared" si="2"/>
        <v>42155</v>
      </c>
      <c r="G20" s="91">
        <v>0</v>
      </c>
      <c r="H20" s="128" t="s">
        <v>2</v>
      </c>
      <c r="I20" s="157">
        <v>42552</v>
      </c>
      <c r="J20" s="81" t="s">
        <v>423</v>
      </c>
      <c r="K20" s="114"/>
      <c r="L20" s="112" t="s">
        <v>535</v>
      </c>
      <c r="N20" t="s">
        <v>12</v>
      </c>
      <c r="O20" s="2" t="str">
        <f t="shared" si="3"/>
        <v/>
      </c>
      <c r="P20" s="2" t="str">
        <f t="shared" si="4"/>
        <v/>
      </c>
      <c r="Q20" s="3" t="str">
        <f t="shared" si="5"/>
        <v/>
      </c>
      <c r="R20" s="3" t="str">
        <f t="shared" si="6"/>
        <v/>
      </c>
      <c r="S20" s="3"/>
      <c r="T20" s="3"/>
    </row>
    <row r="21" spans="1:20" hidden="1" x14ac:dyDescent="0.6">
      <c r="A21" s="2" t="str">
        <f t="shared" si="0"/>
        <v>Sweden42155</v>
      </c>
      <c r="B21" s="113" t="s">
        <v>61</v>
      </c>
      <c r="C21" s="113" t="s">
        <v>9</v>
      </c>
      <c r="D21" s="152">
        <v>42150</v>
      </c>
      <c r="E21" s="152" t="str">
        <f t="shared" si="1"/>
        <v>2015 q2</v>
      </c>
      <c r="F21" s="152">
        <f t="shared" si="2"/>
        <v>42155</v>
      </c>
      <c r="G21" s="109">
        <v>1.4999999999999999E-2</v>
      </c>
      <c r="H21" s="114" t="s">
        <v>3</v>
      </c>
      <c r="I21" s="152">
        <v>42548</v>
      </c>
      <c r="J21" s="110" t="s">
        <v>393</v>
      </c>
      <c r="K21" s="114"/>
      <c r="L21" s="112" t="s">
        <v>534</v>
      </c>
      <c r="N21" t="s">
        <v>34</v>
      </c>
      <c r="O21" s="2" t="str">
        <f t="shared" si="3"/>
        <v/>
      </c>
      <c r="P21" s="2" t="str">
        <f t="shared" si="4"/>
        <v/>
      </c>
      <c r="Q21" s="3" t="str">
        <f t="shared" si="5"/>
        <v/>
      </c>
      <c r="R21" s="3" t="str">
        <f t="shared" si="6"/>
        <v/>
      </c>
      <c r="S21" s="3"/>
      <c r="T21" s="3"/>
    </row>
    <row r="22" spans="1:20" hidden="1" x14ac:dyDescent="0.6">
      <c r="A22" s="2" t="str">
        <f t="shared" si="0"/>
        <v>Norway 42185</v>
      </c>
      <c r="B22" s="113" t="s">
        <v>65</v>
      </c>
      <c r="C22" s="113" t="s">
        <v>46</v>
      </c>
      <c r="D22" s="152">
        <v>42173</v>
      </c>
      <c r="E22" s="152" t="str">
        <f t="shared" si="1"/>
        <v>2015 q2</v>
      </c>
      <c r="F22" s="152">
        <f t="shared" si="2"/>
        <v>42185</v>
      </c>
      <c r="G22" s="85">
        <v>1.4999999999999999E-2</v>
      </c>
      <c r="H22" s="114" t="s">
        <v>3</v>
      </c>
      <c r="I22" s="152">
        <v>42551</v>
      </c>
      <c r="J22" s="83" t="s">
        <v>314</v>
      </c>
      <c r="K22" s="114"/>
      <c r="L22" s="112" t="s">
        <v>535</v>
      </c>
      <c r="N22" t="s">
        <v>35</v>
      </c>
      <c r="O22" s="2">
        <f t="shared" si="3"/>
        <v>1</v>
      </c>
      <c r="P22" s="2" t="str">
        <f t="shared" si="4"/>
        <v/>
      </c>
      <c r="Q22" s="3">
        <f t="shared" si="5"/>
        <v>0.01</v>
      </c>
      <c r="R22" s="3" t="str">
        <f t="shared" si="6"/>
        <v/>
      </c>
      <c r="S22" s="3"/>
      <c r="T22" s="3"/>
    </row>
    <row r="23" spans="1:20" hidden="1" x14ac:dyDescent="0.6">
      <c r="A23" s="2" t="str">
        <f t="shared" si="0"/>
        <v>Czech Republic42277</v>
      </c>
      <c r="B23" s="126" t="s">
        <v>418</v>
      </c>
      <c r="C23" s="126" t="s">
        <v>419</v>
      </c>
      <c r="D23" s="157">
        <v>42250</v>
      </c>
      <c r="E23" s="152" t="str">
        <f t="shared" si="1"/>
        <v>2015 q3</v>
      </c>
      <c r="F23" s="152">
        <f t="shared" si="2"/>
        <v>42277</v>
      </c>
      <c r="G23" s="91">
        <v>0</v>
      </c>
      <c r="H23" s="128" t="s">
        <v>2</v>
      </c>
      <c r="I23" s="157">
        <v>42644</v>
      </c>
      <c r="J23" s="81" t="s">
        <v>424</v>
      </c>
      <c r="K23" s="114"/>
      <c r="L23" s="112" t="s">
        <v>535</v>
      </c>
      <c r="N23" t="s">
        <v>7</v>
      </c>
      <c r="O23" s="2">
        <f t="shared" si="3"/>
        <v>2</v>
      </c>
      <c r="P23" s="2" t="str">
        <f t="shared" si="4"/>
        <v/>
      </c>
      <c r="Q23" s="3">
        <f t="shared" si="5"/>
        <v>3.7499999999999999E-3</v>
      </c>
      <c r="R23" s="3" t="str">
        <f t="shared" si="6"/>
        <v/>
      </c>
      <c r="S23" s="3"/>
      <c r="T23" s="3"/>
    </row>
    <row r="24" spans="1:20" hidden="1" x14ac:dyDescent="0.6">
      <c r="A24" s="2" t="str">
        <f t="shared" si="0"/>
        <v>Norway 42277</v>
      </c>
      <c r="B24" s="113" t="s">
        <v>65</v>
      </c>
      <c r="C24" s="113" t="s">
        <v>46</v>
      </c>
      <c r="D24" s="152">
        <v>42271</v>
      </c>
      <c r="E24" s="152" t="str">
        <f t="shared" si="1"/>
        <v>2015 q3</v>
      </c>
      <c r="F24" s="152">
        <f t="shared" si="2"/>
        <v>42277</v>
      </c>
      <c r="G24" s="85">
        <v>1.4999999999999999E-2</v>
      </c>
      <c r="H24" s="114" t="s">
        <v>2</v>
      </c>
      <c r="I24" s="152">
        <v>42551</v>
      </c>
      <c r="J24" s="83" t="s">
        <v>315</v>
      </c>
      <c r="K24" s="114"/>
      <c r="L24" s="112" t="s">
        <v>535</v>
      </c>
      <c r="N24" t="s">
        <v>549</v>
      </c>
      <c r="O24" s="2" t="str">
        <f t="shared" si="3"/>
        <v/>
      </c>
      <c r="P24" s="2" t="str">
        <f t="shared" si="4"/>
        <v/>
      </c>
      <c r="Q24" s="3" t="str">
        <f t="shared" si="5"/>
        <v/>
      </c>
      <c r="R24" s="3" t="str">
        <f t="shared" si="6"/>
        <v/>
      </c>
      <c r="S24" s="3"/>
      <c r="T24" s="3"/>
    </row>
    <row r="25" spans="1:20" hidden="1" x14ac:dyDescent="0.6">
      <c r="A25" s="2" t="str">
        <f t="shared" si="0"/>
        <v>Denmark42277</v>
      </c>
      <c r="B25" s="126" t="s">
        <v>464</v>
      </c>
      <c r="C25" s="126" t="s">
        <v>465</v>
      </c>
      <c r="D25" s="157">
        <v>42277</v>
      </c>
      <c r="E25" s="152" t="str">
        <f t="shared" si="1"/>
        <v>2015 q3</v>
      </c>
      <c r="F25" s="152">
        <f t="shared" si="2"/>
        <v>42277</v>
      </c>
      <c r="G25" s="91">
        <v>0</v>
      </c>
      <c r="H25" s="127" t="s">
        <v>2</v>
      </c>
      <c r="I25" s="157">
        <v>42370</v>
      </c>
      <c r="J25" s="81"/>
      <c r="L25" s="112" t="s">
        <v>535</v>
      </c>
      <c r="N25" t="s">
        <v>38</v>
      </c>
      <c r="O25" s="2" t="str">
        <f t="shared" si="3"/>
        <v/>
      </c>
      <c r="P25" s="2" t="str">
        <f t="shared" si="4"/>
        <v/>
      </c>
      <c r="Q25" s="3" t="str">
        <f t="shared" si="5"/>
        <v/>
      </c>
      <c r="R25" s="3" t="str">
        <f t="shared" si="6"/>
        <v/>
      </c>
      <c r="S25" s="3"/>
      <c r="T25" s="3"/>
    </row>
    <row r="26" spans="1:20" hidden="1" x14ac:dyDescent="0.6">
      <c r="A26" s="2" t="str">
        <f t="shared" si="0"/>
        <v>South Africa42308</v>
      </c>
      <c r="B26" s="113" t="s">
        <v>59</v>
      </c>
      <c r="C26" s="113" t="s">
        <v>42</v>
      </c>
      <c r="D26" s="152">
        <v>42305</v>
      </c>
      <c r="E26" s="152" t="str">
        <f t="shared" si="1"/>
        <v>2015 q4</v>
      </c>
      <c r="F26" s="152">
        <f t="shared" si="2"/>
        <v>42308</v>
      </c>
      <c r="G26" s="109">
        <v>0</v>
      </c>
      <c r="H26" s="114" t="s">
        <v>4</v>
      </c>
      <c r="I26" s="152">
        <v>42370</v>
      </c>
      <c r="J26" s="110" t="s">
        <v>342</v>
      </c>
      <c r="K26" s="114"/>
      <c r="L26" s="112" t="s">
        <v>534</v>
      </c>
      <c r="N26" t="s">
        <v>8</v>
      </c>
      <c r="O26" s="2">
        <f t="shared" si="3"/>
        <v>1</v>
      </c>
      <c r="P26" s="2">
        <f t="shared" si="4"/>
        <v>1</v>
      </c>
      <c r="Q26" s="3">
        <f t="shared" si="5"/>
        <v>0.01</v>
      </c>
      <c r="R26" s="3">
        <f t="shared" si="6"/>
        <v>0.02</v>
      </c>
      <c r="S26" s="3"/>
      <c r="T26" s="3"/>
    </row>
    <row r="27" spans="1:20" hidden="1" x14ac:dyDescent="0.6">
      <c r="A27" s="2" t="str">
        <f t="shared" si="0"/>
        <v>Brazil42308</v>
      </c>
      <c r="B27" s="113" t="s">
        <v>124</v>
      </c>
      <c r="C27" s="113" t="s">
        <v>74</v>
      </c>
      <c r="D27" s="152">
        <v>42306</v>
      </c>
      <c r="E27" s="152" t="str">
        <f t="shared" si="1"/>
        <v>2015 q4</v>
      </c>
      <c r="F27" s="152">
        <f t="shared" si="2"/>
        <v>42308</v>
      </c>
      <c r="G27" s="85">
        <v>0</v>
      </c>
      <c r="H27" s="114" t="s">
        <v>4</v>
      </c>
      <c r="I27" s="152">
        <v>42306</v>
      </c>
      <c r="J27" s="81" t="s">
        <v>133</v>
      </c>
      <c r="K27" s="114"/>
      <c r="L27" s="112" t="s">
        <v>534</v>
      </c>
      <c r="N27" t="s">
        <v>46</v>
      </c>
      <c r="O27" s="2">
        <f t="shared" si="3"/>
        <v>2</v>
      </c>
      <c r="P27" s="2">
        <f t="shared" si="4"/>
        <v>4</v>
      </c>
      <c r="Q27" s="3">
        <f t="shared" si="5"/>
        <v>1.4999999999999999E-2</v>
      </c>
      <c r="R27" s="3">
        <f t="shared" si="6"/>
        <v>2.2499999999999999E-2</v>
      </c>
      <c r="S27" s="3"/>
      <c r="T27" s="3"/>
    </row>
    <row r="28" spans="1:20" hidden="1" x14ac:dyDescent="0.6">
      <c r="A28" s="2" t="str">
        <f t="shared" si="0"/>
        <v>Singapore42338</v>
      </c>
      <c r="B28" s="113" t="s">
        <v>58</v>
      </c>
      <c r="C28" s="113" t="s">
        <v>41</v>
      </c>
      <c r="D28" s="152">
        <v>42337</v>
      </c>
      <c r="E28" s="152" t="str">
        <f t="shared" si="1"/>
        <v>2015 q4</v>
      </c>
      <c r="F28" s="152">
        <f t="shared" si="2"/>
        <v>42338</v>
      </c>
      <c r="G28" s="109">
        <v>0</v>
      </c>
      <c r="H28" s="114" t="s">
        <v>4</v>
      </c>
      <c r="I28" s="152">
        <v>42736</v>
      </c>
      <c r="J28" s="110" t="s">
        <v>336</v>
      </c>
      <c r="K28" s="114"/>
      <c r="L28" s="112" t="s">
        <v>534</v>
      </c>
      <c r="N28" t="s">
        <v>516</v>
      </c>
      <c r="O28" s="2" t="str">
        <f t="shared" si="3"/>
        <v/>
      </c>
      <c r="P28" s="2" t="str">
        <f t="shared" si="4"/>
        <v/>
      </c>
      <c r="Q28" s="3" t="str">
        <f t="shared" si="5"/>
        <v/>
      </c>
      <c r="R28" s="3" t="str">
        <f t="shared" si="6"/>
        <v/>
      </c>
      <c r="S28" s="3"/>
      <c r="T28" s="3"/>
    </row>
    <row r="29" spans="1:20" hidden="1" x14ac:dyDescent="0.6">
      <c r="A29" s="2" t="str">
        <f t="shared" si="0"/>
        <v>Luxembourg42338</v>
      </c>
      <c r="B29" s="113" t="s">
        <v>54</v>
      </c>
      <c r="C29" s="113" t="s">
        <v>7</v>
      </c>
      <c r="D29" s="152">
        <v>42338</v>
      </c>
      <c r="E29" s="152" t="str">
        <f t="shared" si="1"/>
        <v>2015 q4</v>
      </c>
      <c r="F29" s="152">
        <f t="shared" si="2"/>
        <v>42338</v>
      </c>
      <c r="G29" s="85">
        <v>0</v>
      </c>
      <c r="H29" s="114" t="s">
        <v>4</v>
      </c>
      <c r="I29" s="152">
        <v>42370</v>
      </c>
      <c r="J29" s="83" t="s">
        <v>194</v>
      </c>
      <c r="K29" s="114"/>
      <c r="L29" s="112" t="s">
        <v>534</v>
      </c>
      <c r="N29" t="s">
        <v>39</v>
      </c>
      <c r="O29" s="2" t="str">
        <f t="shared" si="3"/>
        <v/>
      </c>
      <c r="P29" s="2" t="str">
        <f t="shared" si="4"/>
        <v/>
      </c>
      <c r="Q29" s="3" t="str">
        <f t="shared" si="5"/>
        <v/>
      </c>
      <c r="R29" s="3" t="str">
        <f t="shared" si="6"/>
        <v/>
      </c>
      <c r="S29" s="3"/>
      <c r="T29" s="3"/>
    </row>
    <row r="30" spans="1:20" hidden="1" x14ac:dyDescent="0.6">
      <c r="A30" s="2" t="str">
        <f t="shared" si="0"/>
        <v>Czech Republic42369</v>
      </c>
      <c r="B30" s="126" t="s">
        <v>418</v>
      </c>
      <c r="C30" s="126" t="s">
        <v>419</v>
      </c>
      <c r="D30" s="157">
        <v>42341</v>
      </c>
      <c r="E30" s="152" t="str">
        <f t="shared" si="1"/>
        <v>2015 q4</v>
      </c>
      <c r="F30" s="152">
        <f t="shared" si="2"/>
        <v>42369</v>
      </c>
      <c r="G30" s="91">
        <v>5.0000000000000001E-3</v>
      </c>
      <c r="H30" s="128" t="s">
        <v>3</v>
      </c>
      <c r="I30" s="157">
        <v>42736</v>
      </c>
      <c r="J30" s="81" t="s">
        <v>425</v>
      </c>
      <c r="K30" s="114"/>
      <c r="L30" s="112" t="s">
        <v>535</v>
      </c>
      <c r="N30" t="s">
        <v>40</v>
      </c>
      <c r="O30" s="2" t="str">
        <f t="shared" si="3"/>
        <v/>
      </c>
      <c r="P30" s="2" t="str">
        <f t="shared" si="4"/>
        <v/>
      </c>
      <c r="Q30" s="3" t="str">
        <f t="shared" si="5"/>
        <v/>
      </c>
      <c r="R30" s="3" t="str">
        <f t="shared" si="6"/>
        <v/>
      </c>
      <c r="S30" s="3"/>
      <c r="T30" s="3"/>
    </row>
    <row r="31" spans="1:20" hidden="1" x14ac:dyDescent="0.6">
      <c r="A31" s="2" t="str">
        <f t="shared" si="0"/>
        <v>Germany42369</v>
      </c>
      <c r="B31" s="113" t="s">
        <v>47</v>
      </c>
      <c r="C31" s="113" t="s">
        <v>11</v>
      </c>
      <c r="D31" s="152">
        <v>42353</v>
      </c>
      <c r="E31" s="152" t="str">
        <f t="shared" si="1"/>
        <v>2015 q4</v>
      </c>
      <c r="F31" s="152">
        <f t="shared" si="2"/>
        <v>42369</v>
      </c>
      <c r="G31" s="85">
        <v>0</v>
      </c>
      <c r="H31" s="114" t="s">
        <v>4</v>
      </c>
      <c r="I31" s="152">
        <v>42370</v>
      </c>
      <c r="J31" s="83" t="s">
        <v>165</v>
      </c>
      <c r="K31" s="114"/>
      <c r="L31" s="112" t="s">
        <v>534</v>
      </c>
      <c r="N31" t="s">
        <v>41</v>
      </c>
      <c r="O31" s="2" t="str">
        <f t="shared" si="3"/>
        <v/>
      </c>
      <c r="P31" s="2" t="str">
        <f t="shared" si="4"/>
        <v/>
      </c>
      <c r="Q31" s="3" t="str">
        <f t="shared" si="5"/>
        <v/>
      </c>
      <c r="R31" s="3" t="str">
        <f t="shared" si="6"/>
        <v/>
      </c>
      <c r="S31" s="3"/>
      <c r="T31" s="3"/>
    </row>
    <row r="32" spans="1:20" hidden="1" x14ac:dyDescent="0.6">
      <c r="A32" s="2" t="str">
        <f t="shared" si="0"/>
        <v>Netherlands42369</v>
      </c>
      <c r="B32" s="113" t="s">
        <v>37</v>
      </c>
      <c r="C32" s="113" t="s">
        <v>8</v>
      </c>
      <c r="D32" s="152">
        <v>42353</v>
      </c>
      <c r="E32" s="152" t="str">
        <f t="shared" si="1"/>
        <v>2015 q4</v>
      </c>
      <c r="F32" s="152">
        <f t="shared" si="2"/>
        <v>42369</v>
      </c>
      <c r="G32" s="85">
        <v>0</v>
      </c>
      <c r="H32" s="114" t="s">
        <v>4</v>
      </c>
      <c r="I32" s="152">
        <v>42370</v>
      </c>
      <c r="J32" s="83" t="s">
        <v>303</v>
      </c>
      <c r="K32" s="121" t="s">
        <v>542</v>
      </c>
      <c r="L32" s="112" t="s">
        <v>534</v>
      </c>
      <c r="N32" t="s">
        <v>42</v>
      </c>
      <c r="O32" s="2" t="str">
        <f t="shared" si="3"/>
        <v/>
      </c>
      <c r="P32" s="2" t="str">
        <f t="shared" si="4"/>
        <v/>
      </c>
      <c r="Q32" s="3" t="str">
        <f t="shared" si="5"/>
        <v/>
      </c>
      <c r="R32" s="3" t="str">
        <f t="shared" si="6"/>
        <v/>
      </c>
      <c r="S32" s="3"/>
      <c r="T32" s="3"/>
    </row>
    <row r="33" spans="1:20" hidden="1" x14ac:dyDescent="0.6">
      <c r="A33" s="2" t="str">
        <f t="shared" si="0"/>
        <v>Australia42369</v>
      </c>
      <c r="B33" s="113" t="s">
        <v>22</v>
      </c>
      <c r="C33" s="113" t="s">
        <v>23</v>
      </c>
      <c r="D33" s="152">
        <v>42355</v>
      </c>
      <c r="E33" s="152" t="str">
        <f t="shared" si="1"/>
        <v>2015 q4</v>
      </c>
      <c r="F33" s="152">
        <f t="shared" si="2"/>
        <v>42369</v>
      </c>
      <c r="G33" s="85">
        <v>0</v>
      </c>
      <c r="H33" s="114" t="s">
        <v>4</v>
      </c>
      <c r="I33" s="152">
        <v>42370</v>
      </c>
      <c r="J33" s="81" t="s">
        <v>126</v>
      </c>
      <c r="K33" s="114"/>
      <c r="L33" s="112" t="s">
        <v>534</v>
      </c>
      <c r="N33" t="s">
        <v>14</v>
      </c>
      <c r="O33" s="2">
        <f t="shared" si="3"/>
        <v>1</v>
      </c>
      <c r="P33" s="2" t="str">
        <f t="shared" si="4"/>
        <v/>
      </c>
      <c r="Q33" s="3">
        <f t="shared" si="5"/>
        <v>5.0000000000000001E-3</v>
      </c>
      <c r="R33" s="3" t="str">
        <f t="shared" si="6"/>
        <v/>
      </c>
      <c r="S33" s="3"/>
      <c r="T33" s="3"/>
    </row>
    <row r="34" spans="1:20" hidden="1" x14ac:dyDescent="0.6">
      <c r="A34" s="2" t="str">
        <f t="shared" si="0"/>
        <v>Denmark42369</v>
      </c>
      <c r="B34" s="126" t="s">
        <v>464</v>
      </c>
      <c r="C34" s="126" t="s">
        <v>465</v>
      </c>
      <c r="D34" s="157">
        <v>42355</v>
      </c>
      <c r="E34" s="152" t="str">
        <f t="shared" si="1"/>
        <v>2015 q4</v>
      </c>
      <c r="F34" s="152">
        <f t="shared" si="2"/>
        <v>42369</v>
      </c>
      <c r="G34" s="91">
        <v>0</v>
      </c>
      <c r="H34" s="127" t="s">
        <v>2</v>
      </c>
      <c r="I34" s="157">
        <v>42370</v>
      </c>
      <c r="J34" s="81" t="s">
        <v>466</v>
      </c>
      <c r="L34" s="112" t="s">
        <v>535</v>
      </c>
      <c r="N34" t="s">
        <v>9</v>
      </c>
      <c r="O34" s="2">
        <f t="shared" si="3"/>
        <v>2</v>
      </c>
      <c r="P34" s="2">
        <f t="shared" si="4"/>
        <v>3</v>
      </c>
      <c r="Q34" s="3">
        <f t="shared" si="5"/>
        <v>1.2500000000000001E-2</v>
      </c>
      <c r="R34" s="3">
        <f t="shared" si="6"/>
        <v>2.1666666666666667E-2</v>
      </c>
      <c r="S34" s="3"/>
      <c r="T34" s="3"/>
    </row>
    <row r="35" spans="1:20" hidden="1" x14ac:dyDescent="0.6">
      <c r="A35" s="2" t="str">
        <f t="shared" si="0"/>
        <v>Norway 42369</v>
      </c>
      <c r="B35" s="113" t="s">
        <v>65</v>
      </c>
      <c r="C35" s="113" t="s">
        <v>46</v>
      </c>
      <c r="D35" s="152">
        <v>42355</v>
      </c>
      <c r="E35" s="152" t="str">
        <f t="shared" si="1"/>
        <v>2015 q4</v>
      </c>
      <c r="F35" s="152">
        <f t="shared" si="2"/>
        <v>42369</v>
      </c>
      <c r="G35" s="85">
        <v>1.4999999999999999E-2</v>
      </c>
      <c r="H35" s="114" t="s">
        <v>2</v>
      </c>
      <c r="I35" s="152">
        <v>42551</v>
      </c>
      <c r="J35" s="83" t="s">
        <v>316</v>
      </c>
      <c r="K35" s="114"/>
      <c r="L35" s="112" t="s">
        <v>535</v>
      </c>
      <c r="N35" t="s">
        <v>43</v>
      </c>
      <c r="O35" s="2" t="str">
        <f t="shared" si="3"/>
        <v/>
      </c>
      <c r="P35" s="2" t="str">
        <f t="shared" si="4"/>
        <v/>
      </c>
      <c r="Q35" s="3" t="str">
        <f t="shared" si="5"/>
        <v/>
      </c>
      <c r="R35" s="3" t="str">
        <f t="shared" si="6"/>
        <v/>
      </c>
      <c r="S35" s="3"/>
      <c r="T35" s="3"/>
    </row>
    <row r="36" spans="1:20" hidden="1" x14ac:dyDescent="0.6">
      <c r="A36" s="2" t="str">
        <f t="shared" si="0"/>
        <v>Türkiye42369</v>
      </c>
      <c r="B36" s="113" t="s">
        <v>63</v>
      </c>
      <c r="C36" s="113" t="s">
        <v>341</v>
      </c>
      <c r="D36" s="152">
        <v>42362</v>
      </c>
      <c r="E36" s="152" t="str">
        <f t="shared" si="1"/>
        <v>2015 q4</v>
      </c>
      <c r="F36" s="152">
        <f t="shared" si="2"/>
        <v>42369</v>
      </c>
      <c r="G36" s="109">
        <v>0</v>
      </c>
      <c r="H36" s="114" t="s">
        <v>4</v>
      </c>
      <c r="I36" s="152">
        <v>42370</v>
      </c>
      <c r="J36" s="110" t="s">
        <v>358</v>
      </c>
      <c r="K36" s="114"/>
      <c r="L36" s="112" t="s">
        <v>534</v>
      </c>
      <c r="N36" t="s">
        <v>341</v>
      </c>
      <c r="O36" s="2" t="str">
        <f t="shared" si="3"/>
        <v/>
      </c>
      <c r="P36" s="2" t="str">
        <f t="shared" si="4"/>
        <v/>
      </c>
      <c r="Q36" s="3" t="str">
        <f t="shared" si="5"/>
        <v/>
      </c>
      <c r="R36" s="3" t="str">
        <f t="shared" si="6"/>
        <v/>
      </c>
      <c r="S36" s="3"/>
      <c r="T36" s="3"/>
    </row>
    <row r="37" spans="1:20" hidden="1" x14ac:dyDescent="0.6">
      <c r="A37" s="2" t="str">
        <f t="shared" si="0"/>
        <v>Belgium42369</v>
      </c>
      <c r="B37" s="113" t="s">
        <v>24</v>
      </c>
      <c r="C37" s="113" t="s">
        <v>5</v>
      </c>
      <c r="D37" s="152">
        <v>42366</v>
      </c>
      <c r="E37" s="152" t="str">
        <f t="shared" si="1"/>
        <v>2015 q4</v>
      </c>
      <c r="F37" s="152">
        <f t="shared" si="2"/>
        <v>42369</v>
      </c>
      <c r="G37" s="85">
        <v>0</v>
      </c>
      <c r="H37" s="114" t="s">
        <v>4</v>
      </c>
      <c r="I37" s="152">
        <v>42370</v>
      </c>
      <c r="J37" s="81" t="s">
        <v>132</v>
      </c>
      <c r="K37" s="114"/>
      <c r="L37" s="112" t="s">
        <v>534</v>
      </c>
      <c r="N37" t="s">
        <v>17</v>
      </c>
      <c r="O37" s="2">
        <f t="shared" si="3"/>
        <v>4</v>
      </c>
      <c r="P37" s="2">
        <f t="shared" si="4"/>
        <v>1</v>
      </c>
      <c r="Q37" s="3">
        <f t="shared" si="5"/>
        <v>7.4999999999999997E-3</v>
      </c>
      <c r="R37" s="3">
        <f t="shared" si="6"/>
        <v>0.02</v>
      </c>
      <c r="S37" s="3"/>
      <c r="T37" s="3"/>
    </row>
    <row r="38" spans="1:20" hidden="1" x14ac:dyDescent="0.6">
      <c r="A38" s="2" t="str">
        <f t="shared" si="0"/>
        <v>Spain42369</v>
      </c>
      <c r="B38" s="113" t="s">
        <v>60</v>
      </c>
      <c r="C38" s="113" t="s">
        <v>14</v>
      </c>
      <c r="D38" s="152">
        <v>42366</v>
      </c>
      <c r="E38" s="152" t="str">
        <f t="shared" si="1"/>
        <v>2015 q4</v>
      </c>
      <c r="F38" s="152">
        <f t="shared" si="2"/>
        <v>42369</v>
      </c>
      <c r="G38" s="85">
        <v>0</v>
      </c>
      <c r="H38" s="114" t="s">
        <v>4</v>
      </c>
      <c r="I38" s="152">
        <v>42370</v>
      </c>
      <c r="J38" s="83" t="s">
        <v>254</v>
      </c>
      <c r="K38" s="114"/>
      <c r="L38" s="112" t="s">
        <v>534</v>
      </c>
      <c r="N38" t="s">
        <v>45</v>
      </c>
      <c r="O38" s="2" t="str">
        <f t="shared" si="3"/>
        <v/>
      </c>
      <c r="P38" s="2" t="str">
        <f t="shared" si="4"/>
        <v/>
      </c>
      <c r="Q38" s="3" t="str">
        <f t="shared" si="5"/>
        <v/>
      </c>
      <c r="R38" s="3" t="str">
        <f t="shared" si="6"/>
        <v/>
      </c>
      <c r="S38" s="3"/>
      <c r="T38" s="3"/>
    </row>
    <row r="39" spans="1:20" hidden="1" x14ac:dyDescent="0.6">
      <c r="A39" s="2" t="str">
        <f t="shared" si="0"/>
        <v>France42369</v>
      </c>
      <c r="B39" s="113" t="s">
        <v>29</v>
      </c>
      <c r="C39" s="113" t="s">
        <v>10</v>
      </c>
      <c r="D39" s="152">
        <v>42368</v>
      </c>
      <c r="E39" s="152" t="str">
        <f t="shared" si="1"/>
        <v>2015 q4</v>
      </c>
      <c r="F39" s="152">
        <f t="shared" si="2"/>
        <v>42369</v>
      </c>
      <c r="G39" s="85">
        <v>0</v>
      </c>
      <c r="H39" s="114" t="s">
        <v>4</v>
      </c>
      <c r="I39" s="152">
        <v>42370</v>
      </c>
      <c r="J39" s="83" t="s">
        <v>161</v>
      </c>
      <c r="K39" s="114"/>
      <c r="L39" s="112" t="s">
        <v>534</v>
      </c>
    </row>
    <row r="40" spans="1:20" hidden="1" x14ac:dyDescent="0.6">
      <c r="A40" s="2" t="str">
        <f t="shared" si="0"/>
        <v>Italy42369</v>
      </c>
      <c r="B40" s="166" t="s">
        <v>32</v>
      </c>
      <c r="C40" s="166" t="s">
        <v>12</v>
      </c>
      <c r="D40" s="153">
        <v>42368</v>
      </c>
      <c r="E40" s="152" t="str">
        <f t="shared" si="1"/>
        <v>2015 q4</v>
      </c>
      <c r="F40" s="152">
        <f t="shared" si="2"/>
        <v>42369</v>
      </c>
      <c r="G40" s="169">
        <v>0</v>
      </c>
      <c r="H40" s="167" t="s">
        <v>4</v>
      </c>
      <c r="I40" s="153">
        <v>42370</v>
      </c>
      <c r="J40" s="170" t="s">
        <v>179</v>
      </c>
      <c r="K40" s="167"/>
      <c r="L40" s="168" t="s">
        <v>534</v>
      </c>
    </row>
    <row r="41" spans="1:20" hidden="1" x14ac:dyDescent="0.6">
      <c r="A41" s="2" t="str">
        <f t="shared" si="0"/>
        <v>Indonesia42369</v>
      </c>
      <c r="B41" s="113" t="s">
        <v>51</v>
      </c>
      <c r="C41" s="113" t="s">
        <v>31</v>
      </c>
      <c r="D41" s="152">
        <v>42369</v>
      </c>
      <c r="E41" s="152" t="str">
        <f t="shared" si="1"/>
        <v>2015 q4</v>
      </c>
      <c r="F41" s="152">
        <f t="shared" si="2"/>
        <v>42369</v>
      </c>
      <c r="G41" s="85">
        <v>0</v>
      </c>
      <c r="H41" s="114" t="s">
        <v>4</v>
      </c>
      <c r="I41" s="152">
        <v>42370</v>
      </c>
      <c r="J41" s="83" t="s">
        <v>294</v>
      </c>
      <c r="K41" s="114"/>
      <c r="L41" s="112" t="s">
        <v>534</v>
      </c>
    </row>
    <row r="42" spans="1:20" hidden="1" x14ac:dyDescent="0.6">
      <c r="A42" s="2" t="str">
        <f t="shared" si="0"/>
        <v>Russia42369</v>
      </c>
      <c r="B42" s="113" t="s">
        <v>56</v>
      </c>
      <c r="C42" s="113" t="s">
        <v>39</v>
      </c>
      <c r="D42" s="152">
        <v>42369</v>
      </c>
      <c r="E42" s="152" t="str">
        <f t="shared" si="1"/>
        <v>2015 q4</v>
      </c>
      <c r="F42" s="152">
        <f t="shared" si="2"/>
        <v>42369</v>
      </c>
      <c r="G42" s="109">
        <v>0</v>
      </c>
      <c r="H42" s="114" t="s">
        <v>4</v>
      </c>
      <c r="I42" s="152">
        <v>42370</v>
      </c>
      <c r="J42" s="110" t="s">
        <v>233</v>
      </c>
      <c r="K42" s="121" t="s">
        <v>542</v>
      </c>
      <c r="L42" s="112" t="s">
        <v>534</v>
      </c>
    </row>
    <row r="43" spans="1:20" hidden="1" x14ac:dyDescent="0.6">
      <c r="A43" s="2" t="str">
        <f t="shared" si="0"/>
        <v>Saudi Arabia42400</v>
      </c>
      <c r="B43" s="113" t="s">
        <v>57</v>
      </c>
      <c r="C43" s="113" t="s">
        <v>40</v>
      </c>
      <c r="D43" s="152">
        <v>42373</v>
      </c>
      <c r="E43" s="152" t="str">
        <f t="shared" si="1"/>
        <v>2016 q1</v>
      </c>
      <c r="F43" s="152">
        <f t="shared" si="2"/>
        <v>42400</v>
      </c>
      <c r="G43" s="109">
        <v>0</v>
      </c>
      <c r="H43" s="114" t="s">
        <v>4</v>
      </c>
      <c r="I43" s="152">
        <v>42370</v>
      </c>
      <c r="J43" s="110" t="s">
        <v>252</v>
      </c>
      <c r="K43" s="114"/>
      <c r="L43" s="112" t="s">
        <v>534</v>
      </c>
    </row>
    <row r="44" spans="1:20" x14ac:dyDescent="0.6">
      <c r="A44" s="2" t="str">
        <f t="shared" si="0"/>
        <v>Hong Kong SAR42400</v>
      </c>
      <c r="B44" s="113" t="s">
        <v>49</v>
      </c>
      <c r="C44" s="113" t="s">
        <v>80</v>
      </c>
      <c r="D44" s="152">
        <v>42383</v>
      </c>
      <c r="E44" s="152" t="str">
        <f t="shared" si="1"/>
        <v>2016 q1</v>
      </c>
      <c r="F44" s="152">
        <f t="shared" si="2"/>
        <v>42400</v>
      </c>
      <c r="G44" s="85">
        <v>1.2500000000000001E-2</v>
      </c>
      <c r="H44" s="114" t="s">
        <v>3</v>
      </c>
      <c r="I44" s="152">
        <v>42736</v>
      </c>
      <c r="J44" s="83" t="s">
        <v>169</v>
      </c>
      <c r="K44" s="114"/>
      <c r="L44" s="112" t="s">
        <v>534</v>
      </c>
    </row>
    <row r="45" spans="1:20" hidden="1" x14ac:dyDescent="0.6">
      <c r="A45" s="2" t="str">
        <f t="shared" si="0"/>
        <v>Sweden42429</v>
      </c>
      <c r="B45" s="113" t="s">
        <v>61</v>
      </c>
      <c r="C45" s="113" t="s">
        <v>9</v>
      </c>
      <c r="D45" s="152">
        <v>42405</v>
      </c>
      <c r="E45" s="152" t="str">
        <f t="shared" si="1"/>
        <v>2016 q1</v>
      </c>
      <c r="F45" s="152">
        <f t="shared" si="2"/>
        <v>42429</v>
      </c>
      <c r="G45" s="109">
        <v>0.02</v>
      </c>
      <c r="H45" s="114" t="s">
        <v>3</v>
      </c>
      <c r="I45" s="152">
        <v>42813</v>
      </c>
      <c r="J45" s="110" t="s">
        <v>394</v>
      </c>
      <c r="K45" s="114"/>
      <c r="L45" s="112" t="s">
        <v>534</v>
      </c>
    </row>
    <row r="46" spans="1:20" hidden="1" x14ac:dyDescent="0.6">
      <c r="A46" s="2" t="str">
        <f t="shared" si="0"/>
        <v>Switzerland42429</v>
      </c>
      <c r="B46" s="113" t="s">
        <v>62</v>
      </c>
      <c r="C46" s="113" t="s">
        <v>43</v>
      </c>
      <c r="D46" s="152">
        <v>42416</v>
      </c>
      <c r="E46" s="152" t="str">
        <f t="shared" si="1"/>
        <v>2016 q1</v>
      </c>
      <c r="F46" s="152">
        <f t="shared" si="2"/>
        <v>42429</v>
      </c>
      <c r="G46" s="85">
        <v>0</v>
      </c>
      <c r="H46" s="114" t="s">
        <v>4</v>
      </c>
      <c r="I46" s="152">
        <v>42416</v>
      </c>
      <c r="J46" s="83" t="s">
        <v>285</v>
      </c>
      <c r="K46" s="114"/>
      <c r="L46" s="112" t="s">
        <v>534</v>
      </c>
    </row>
    <row r="47" spans="1:20" hidden="1" x14ac:dyDescent="0.6">
      <c r="A47" s="2" t="str">
        <f t="shared" si="0"/>
        <v>Russia42429</v>
      </c>
      <c r="B47" s="113" t="s">
        <v>56</v>
      </c>
      <c r="C47" s="113" t="s">
        <v>39</v>
      </c>
      <c r="D47" s="152">
        <v>42424</v>
      </c>
      <c r="E47" s="152" t="str">
        <f t="shared" si="1"/>
        <v>2016 q1</v>
      </c>
      <c r="F47" s="152">
        <f t="shared" si="2"/>
        <v>42429</v>
      </c>
      <c r="G47" s="109">
        <v>0</v>
      </c>
      <c r="H47" s="114" t="s">
        <v>2</v>
      </c>
      <c r="I47" s="152">
        <v>42424</v>
      </c>
      <c r="J47" s="110" t="s">
        <v>234</v>
      </c>
      <c r="K47" s="121" t="s">
        <v>542</v>
      </c>
      <c r="L47" s="112" t="s">
        <v>534</v>
      </c>
    </row>
    <row r="48" spans="1:20" hidden="1" x14ac:dyDescent="0.6">
      <c r="A48" s="2" t="str">
        <f t="shared" si="0"/>
        <v>Czech Republic42460</v>
      </c>
      <c r="B48" s="126" t="s">
        <v>418</v>
      </c>
      <c r="C48" s="126" t="s">
        <v>419</v>
      </c>
      <c r="D48" s="157">
        <v>42445</v>
      </c>
      <c r="E48" s="152" t="str">
        <f t="shared" si="1"/>
        <v>2016 q1</v>
      </c>
      <c r="F48" s="152">
        <f t="shared" si="2"/>
        <v>42460</v>
      </c>
      <c r="G48" s="91">
        <v>5.0000000000000001E-3</v>
      </c>
      <c r="H48" s="128" t="s">
        <v>2</v>
      </c>
      <c r="I48" s="157">
        <v>42826</v>
      </c>
      <c r="J48" s="81" t="s">
        <v>426</v>
      </c>
      <c r="K48" s="114"/>
      <c r="L48" s="112" t="s">
        <v>535</v>
      </c>
    </row>
    <row r="49" spans="1:12" hidden="1" x14ac:dyDescent="0.6">
      <c r="A49" s="2" t="str">
        <f t="shared" si="0"/>
        <v>Norway 42460</v>
      </c>
      <c r="B49" s="113" t="s">
        <v>65</v>
      </c>
      <c r="C49" s="113" t="s">
        <v>46</v>
      </c>
      <c r="D49" s="152">
        <v>42446</v>
      </c>
      <c r="E49" s="152" t="str">
        <f t="shared" si="1"/>
        <v>2016 q1</v>
      </c>
      <c r="F49" s="152">
        <f t="shared" si="2"/>
        <v>42460</v>
      </c>
      <c r="G49" s="85">
        <v>1.4999999999999999E-2</v>
      </c>
      <c r="H49" s="114" t="s">
        <v>2</v>
      </c>
      <c r="I49" s="152">
        <v>42551</v>
      </c>
      <c r="J49" s="83" t="s">
        <v>317</v>
      </c>
      <c r="K49" s="114"/>
      <c r="L49" s="112" t="s">
        <v>535</v>
      </c>
    </row>
    <row r="50" spans="1:12" hidden="1" x14ac:dyDescent="0.6">
      <c r="A50" s="2" t="str">
        <f t="shared" si="0"/>
        <v>Belgium42460</v>
      </c>
      <c r="B50" s="113" t="s">
        <v>24</v>
      </c>
      <c r="C50" s="113" t="s">
        <v>5</v>
      </c>
      <c r="D50" s="152">
        <v>42450</v>
      </c>
      <c r="E50" s="152" t="str">
        <f t="shared" si="1"/>
        <v>2016 q1</v>
      </c>
      <c r="F50" s="152">
        <f t="shared" si="2"/>
        <v>42460</v>
      </c>
      <c r="G50" s="85">
        <v>0</v>
      </c>
      <c r="H50" s="114" t="s">
        <v>2</v>
      </c>
      <c r="I50" s="152">
        <v>42461</v>
      </c>
      <c r="J50" s="81" t="s">
        <v>134</v>
      </c>
      <c r="K50" s="114"/>
      <c r="L50" s="112" t="s">
        <v>534</v>
      </c>
    </row>
    <row r="51" spans="1:12" hidden="1" x14ac:dyDescent="0.6">
      <c r="A51" s="2" t="str">
        <f t="shared" si="0"/>
        <v>Spain42460</v>
      </c>
      <c r="B51" s="113" t="s">
        <v>60</v>
      </c>
      <c r="C51" s="113" t="s">
        <v>14</v>
      </c>
      <c r="D51" s="152">
        <v>42450</v>
      </c>
      <c r="E51" s="152" t="str">
        <f t="shared" si="1"/>
        <v>2016 q1</v>
      </c>
      <c r="F51" s="152">
        <f t="shared" si="2"/>
        <v>42460</v>
      </c>
      <c r="G51" s="85">
        <v>0</v>
      </c>
      <c r="H51" s="114" t="s">
        <v>2</v>
      </c>
      <c r="I51" s="152">
        <v>42461</v>
      </c>
      <c r="J51" s="83" t="s">
        <v>255</v>
      </c>
      <c r="K51" s="114"/>
      <c r="L51" s="112" t="s">
        <v>534</v>
      </c>
    </row>
    <row r="52" spans="1:12" hidden="1" x14ac:dyDescent="0.6">
      <c r="A52" s="2" t="str">
        <f t="shared" si="0"/>
        <v>Italy42460</v>
      </c>
      <c r="B52" s="166" t="s">
        <v>32</v>
      </c>
      <c r="C52" s="166" t="s">
        <v>12</v>
      </c>
      <c r="D52" s="153">
        <v>42454</v>
      </c>
      <c r="E52" s="152" t="str">
        <f t="shared" si="1"/>
        <v>2016 q1</v>
      </c>
      <c r="F52" s="152">
        <f t="shared" si="2"/>
        <v>42460</v>
      </c>
      <c r="G52" s="169">
        <v>0</v>
      </c>
      <c r="H52" s="167" t="s">
        <v>2</v>
      </c>
      <c r="I52" s="153">
        <v>42461</v>
      </c>
      <c r="J52" s="170" t="s">
        <v>180</v>
      </c>
      <c r="K52" s="167"/>
      <c r="L52" s="168" t="s">
        <v>534</v>
      </c>
    </row>
    <row r="53" spans="1:12" hidden="1" x14ac:dyDescent="0.6">
      <c r="A53" s="2" t="str">
        <f t="shared" si="0"/>
        <v>Luxembourg42460</v>
      </c>
      <c r="B53" s="113" t="s">
        <v>54</v>
      </c>
      <c r="C53" s="113" t="s">
        <v>7</v>
      </c>
      <c r="D53" s="152">
        <v>42458</v>
      </c>
      <c r="E53" s="152" t="str">
        <f t="shared" si="1"/>
        <v>2016 q1</v>
      </c>
      <c r="F53" s="152">
        <f t="shared" si="2"/>
        <v>42460</v>
      </c>
      <c r="G53" s="85">
        <v>0</v>
      </c>
      <c r="H53" s="114" t="s">
        <v>2</v>
      </c>
      <c r="I53" s="152">
        <v>42461</v>
      </c>
      <c r="J53" s="83" t="s">
        <v>195</v>
      </c>
      <c r="K53" s="114"/>
      <c r="L53" s="112" t="s">
        <v>534</v>
      </c>
    </row>
    <row r="54" spans="1:12" hidden="1" x14ac:dyDescent="0.6">
      <c r="A54" s="2" t="str">
        <f t="shared" si="0"/>
        <v>United Kingdom42460</v>
      </c>
      <c r="B54" s="118" t="s">
        <v>417</v>
      </c>
      <c r="C54" s="113" t="s">
        <v>17</v>
      </c>
      <c r="D54" s="152">
        <v>42458</v>
      </c>
      <c r="E54" s="152" t="str">
        <f t="shared" si="1"/>
        <v>2016 q1</v>
      </c>
      <c r="F54" s="152">
        <f t="shared" si="2"/>
        <v>42460</v>
      </c>
      <c r="G54" s="87">
        <v>5.0000000000000001E-3</v>
      </c>
      <c r="H54" s="118" t="s">
        <v>3</v>
      </c>
      <c r="I54" s="165">
        <v>42823</v>
      </c>
      <c r="J54" s="83" t="s">
        <v>404</v>
      </c>
      <c r="K54" s="117"/>
      <c r="L54" s="112" t="s">
        <v>534</v>
      </c>
    </row>
    <row r="55" spans="1:12" hidden="1" x14ac:dyDescent="0.6">
      <c r="A55" s="2" t="str">
        <f t="shared" si="0"/>
        <v>Denmark42460</v>
      </c>
      <c r="B55" s="126" t="s">
        <v>464</v>
      </c>
      <c r="C55" s="126" t="s">
        <v>465</v>
      </c>
      <c r="D55" s="157">
        <v>42459</v>
      </c>
      <c r="E55" s="152" t="str">
        <f t="shared" si="1"/>
        <v>2016 q1</v>
      </c>
      <c r="F55" s="152">
        <f t="shared" si="2"/>
        <v>42460</v>
      </c>
      <c r="G55" s="91">
        <v>0</v>
      </c>
      <c r="H55" s="127" t="s">
        <v>2</v>
      </c>
      <c r="I55" s="157">
        <v>42826</v>
      </c>
      <c r="J55" s="81" t="s">
        <v>467</v>
      </c>
      <c r="L55" s="112" t="s">
        <v>535</v>
      </c>
    </row>
    <row r="56" spans="1:12" hidden="1" x14ac:dyDescent="0.6">
      <c r="A56" s="2" t="str">
        <f t="shared" si="0"/>
        <v>Japan42460</v>
      </c>
      <c r="B56" s="113" t="s">
        <v>52</v>
      </c>
      <c r="C56" s="113" t="s">
        <v>34</v>
      </c>
      <c r="D56" s="152">
        <v>42460</v>
      </c>
      <c r="E56" s="152" t="str">
        <f t="shared" si="1"/>
        <v>2016 q1</v>
      </c>
      <c r="F56" s="152">
        <f t="shared" si="2"/>
        <v>42460</v>
      </c>
      <c r="G56" s="85">
        <v>0</v>
      </c>
      <c r="H56" s="114" t="s">
        <v>4</v>
      </c>
      <c r="I56" s="152">
        <v>42460</v>
      </c>
      <c r="J56" s="83" t="s">
        <v>192</v>
      </c>
      <c r="K56" s="114"/>
      <c r="L56" s="112" t="s">
        <v>534</v>
      </c>
    </row>
    <row r="57" spans="1:12" hidden="1" x14ac:dyDescent="0.6">
      <c r="A57" s="2" t="str">
        <f t="shared" si="0"/>
        <v>Korea42460</v>
      </c>
      <c r="B57" s="113" t="s">
        <v>53</v>
      </c>
      <c r="C57" s="113" t="s">
        <v>35</v>
      </c>
      <c r="D57" s="152">
        <v>42460</v>
      </c>
      <c r="E57" s="152" t="str">
        <f t="shared" si="1"/>
        <v>2016 q1</v>
      </c>
      <c r="F57" s="152">
        <f t="shared" si="2"/>
        <v>42460</v>
      </c>
      <c r="G57" s="85">
        <v>0</v>
      </c>
      <c r="H57" s="114" t="s">
        <v>4</v>
      </c>
      <c r="I57" s="152">
        <v>42460</v>
      </c>
      <c r="J57" s="83" t="s">
        <v>361</v>
      </c>
      <c r="K57" s="114"/>
      <c r="L57" s="112" t="s">
        <v>534</v>
      </c>
    </row>
    <row r="58" spans="1:12" hidden="1" x14ac:dyDescent="0.6">
      <c r="A58" s="2" t="str">
        <f t="shared" si="0"/>
        <v>Argentina42460</v>
      </c>
      <c r="B58" s="113" t="s">
        <v>20</v>
      </c>
      <c r="C58" s="113" t="s">
        <v>21</v>
      </c>
      <c r="D58" s="152">
        <v>42460</v>
      </c>
      <c r="E58" s="152" t="str">
        <f t="shared" si="1"/>
        <v>2016 q1</v>
      </c>
      <c r="F58" s="152">
        <f t="shared" si="2"/>
        <v>42460</v>
      </c>
      <c r="G58" s="85">
        <v>0</v>
      </c>
      <c r="H58" s="114" t="s">
        <v>4</v>
      </c>
      <c r="I58" s="152">
        <v>42461</v>
      </c>
      <c r="J58" s="81" t="s">
        <v>125</v>
      </c>
      <c r="K58" s="114"/>
      <c r="L58" s="112" t="s">
        <v>534</v>
      </c>
    </row>
    <row r="59" spans="1:12" hidden="1" x14ac:dyDescent="0.6">
      <c r="A59" s="2" t="str">
        <f t="shared" si="0"/>
        <v>France42490</v>
      </c>
      <c r="B59" s="113" t="s">
        <v>29</v>
      </c>
      <c r="C59" s="113" t="s">
        <v>10</v>
      </c>
      <c r="D59" s="152">
        <v>42461</v>
      </c>
      <c r="E59" s="152" t="str">
        <f t="shared" si="1"/>
        <v>2016 q2</v>
      </c>
      <c r="F59" s="152">
        <f t="shared" si="2"/>
        <v>42490</v>
      </c>
      <c r="G59" s="85">
        <v>0</v>
      </c>
      <c r="H59" s="114" t="s">
        <v>2</v>
      </c>
      <c r="I59" s="152">
        <v>42461</v>
      </c>
      <c r="J59" s="83" t="s">
        <v>161</v>
      </c>
      <c r="K59" s="114"/>
      <c r="L59" s="112" t="s">
        <v>534</v>
      </c>
    </row>
    <row r="60" spans="1:12" hidden="1" x14ac:dyDescent="0.6">
      <c r="A60" s="2" t="str">
        <f t="shared" si="0"/>
        <v>India42490</v>
      </c>
      <c r="B60" s="113" t="s">
        <v>50</v>
      </c>
      <c r="C60" s="113" t="s">
        <v>30</v>
      </c>
      <c r="D60" s="152">
        <v>42465</v>
      </c>
      <c r="E60" s="152" t="str">
        <f t="shared" si="1"/>
        <v>2016 q2</v>
      </c>
      <c r="F60" s="152">
        <f t="shared" si="2"/>
        <v>42490</v>
      </c>
      <c r="G60" s="85">
        <v>0</v>
      </c>
      <c r="H60" s="114" t="s">
        <v>2</v>
      </c>
      <c r="I60" s="152">
        <v>42465</v>
      </c>
      <c r="J60" s="83" t="s">
        <v>176</v>
      </c>
      <c r="K60" s="114"/>
      <c r="L60" s="112" t="s">
        <v>534</v>
      </c>
    </row>
    <row r="61" spans="1:12" hidden="1" x14ac:dyDescent="0.6">
      <c r="A61" s="2" t="str">
        <f t="shared" si="0"/>
        <v>Mexico42490</v>
      </c>
      <c r="B61" s="113" t="s">
        <v>55</v>
      </c>
      <c r="C61" s="113" t="s">
        <v>38</v>
      </c>
      <c r="D61" s="152">
        <v>42467</v>
      </c>
      <c r="E61" s="152" t="str">
        <f t="shared" si="1"/>
        <v>2016 q2</v>
      </c>
      <c r="F61" s="152">
        <f t="shared" si="2"/>
        <v>42490</v>
      </c>
      <c r="G61" s="85">
        <v>0</v>
      </c>
      <c r="H61" s="114" t="s">
        <v>4</v>
      </c>
      <c r="I61" s="152">
        <v>42467</v>
      </c>
      <c r="J61" s="83" t="s">
        <v>220</v>
      </c>
      <c r="K61" s="114"/>
      <c r="L61" s="112" t="s">
        <v>534</v>
      </c>
    </row>
    <row r="62" spans="1:12" hidden="1" x14ac:dyDescent="0.6">
      <c r="A62" s="2" t="str">
        <f t="shared" si="0"/>
        <v>Netherlands42490</v>
      </c>
      <c r="B62" s="113" t="s">
        <v>37</v>
      </c>
      <c r="C62" s="113" t="s">
        <v>8</v>
      </c>
      <c r="D62" s="152">
        <v>42472</v>
      </c>
      <c r="E62" s="152" t="str">
        <f t="shared" si="1"/>
        <v>2016 q2</v>
      </c>
      <c r="F62" s="152">
        <f t="shared" si="2"/>
        <v>42490</v>
      </c>
      <c r="G62" s="85">
        <v>0</v>
      </c>
      <c r="H62" s="114" t="s">
        <v>2</v>
      </c>
      <c r="I62" s="152">
        <v>42472</v>
      </c>
      <c r="J62" s="83" t="s">
        <v>303</v>
      </c>
      <c r="K62" s="121" t="s">
        <v>542</v>
      </c>
      <c r="L62" s="112" t="s">
        <v>534</v>
      </c>
    </row>
    <row r="63" spans="1:12" hidden="1" x14ac:dyDescent="0.6">
      <c r="A63" s="2" t="str">
        <f t="shared" si="0"/>
        <v>Czech Republic42521</v>
      </c>
      <c r="B63" s="126" t="s">
        <v>418</v>
      </c>
      <c r="C63" s="126" t="s">
        <v>419</v>
      </c>
      <c r="D63" s="157">
        <v>42509</v>
      </c>
      <c r="E63" s="152" t="str">
        <f t="shared" si="1"/>
        <v>2016 q2</v>
      </c>
      <c r="F63" s="152">
        <f t="shared" si="2"/>
        <v>42521</v>
      </c>
      <c r="G63" s="91">
        <v>5.0000000000000001E-3</v>
      </c>
      <c r="H63" s="128" t="s">
        <v>2</v>
      </c>
      <c r="I63" s="157">
        <v>42917</v>
      </c>
      <c r="J63" s="81" t="s">
        <v>427</v>
      </c>
      <c r="K63" s="114"/>
      <c r="L63" s="112" t="s">
        <v>535</v>
      </c>
    </row>
    <row r="64" spans="1:12" hidden="1" x14ac:dyDescent="0.6">
      <c r="A64" s="2" t="str">
        <f t="shared" si="0"/>
        <v>Indonesia42521</v>
      </c>
      <c r="B64" s="113" t="s">
        <v>51</v>
      </c>
      <c r="C64" s="113" t="s">
        <v>31</v>
      </c>
      <c r="D64" s="152">
        <v>42513</v>
      </c>
      <c r="E64" s="152" t="str">
        <f t="shared" si="1"/>
        <v>2016 q2</v>
      </c>
      <c r="F64" s="152">
        <f t="shared" si="2"/>
        <v>42521</v>
      </c>
      <c r="G64" s="85">
        <v>0</v>
      </c>
      <c r="H64" s="114" t="s">
        <v>2</v>
      </c>
      <c r="I64" s="152">
        <v>42513</v>
      </c>
      <c r="J64" s="83" t="s">
        <v>295</v>
      </c>
      <c r="K64" s="114"/>
      <c r="L64" s="112" t="s">
        <v>534</v>
      </c>
    </row>
    <row r="65" spans="1:12" hidden="1" x14ac:dyDescent="0.6">
      <c r="A65" s="2" t="str">
        <f t="shared" si="0"/>
        <v>Russia42551</v>
      </c>
      <c r="B65" s="113" t="s">
        <v>56</v>
      </c>
      <c r="C65" s="113" t="s">
        <v>39</v>
      </c>
      <c r="D65" s="152">
        <v>42522</v>
      </c>
      <c r="E65" s="152" t="str">
        <f t="shared" si="1"/>
        <v>2016 q2</v>
      </c>
      <c r="F65" s="152">
        <f t="shared" si="2"/>
        <v>42551</v>
      </c>
      <c r="G65" s="109">
        <v>0</v>
      </c>
      <c r="H65" s="114" t="s">
        <v>2</v>
      </c>
      <c r="I65" s="152">
        <v>42522</v>
      </c>
      <c r="J65" s="110" t="s">
        <v>235</v>
      </c>
      <c r="K65" s="121" t="s">
        <v>542</v>
      </c>
      <c r="L65" s="112" t="s">
        <v>534</v>
      </c>
    </row>
    <row r="66" spans="1:12" hidden="1" x14ac:dyDescent="0.6">
      <c r="A66" s="2" t="str">
        <f t="shared" si="0"/>
        <v>Denmark42551</v>
      </c>
      <c r="B66" s="126" t="s">
        <v>464</v>
      </c>
      <c r="C66" s="126" t="s">
        <v>465</v>
      </c>
      <c r="D66" s="157">
        <v>42542</v>
      </c>
      <c r="E66" s="152" t="str">
        <f t="shared" si="1"/>
        <v>2016 q2</v>
      </c>
      <c r="F66" s="152">
        <f t="shared" si="2"/>
        <v>42551</v>
      </c>
      <c r="G66" s="91">
        <v>0</v>
      </c>
      <c r="H66" s="127" t="s">
        <v>2</v>
      </c>
      <c r="I66" s="157">
        <v>42917</v>
      </c>
      <c r="J66" s="81" t="s">
        <v>468</v>
      </c>
      <c r="L66" s="112" t="s">
        <v>535</v>
      </c>
    </row>
    <row r="67" spans="1:12" hidden="1" x14ac:dyDescent="0.6">
      <c r="A67" s="2" t="str">
        <f t="shared" ref="A67:A130" si="7">C67&amp;F67</f>
        <v>Norway 42551</v>
      </c>
      <c r="B67" s="113" t="s">
        <v>65</v>
      </c>
      <c r="C67" s="113" t="s">
        <v>46</v>
      </c>
      <c r="D67" s="152">
        <v>42544</v>
      </c>
      <c r="E67" s="152" t="str">
        <f t="shared" ref="E67:E130" si="8">YEAR(D67)&amp;" q"&amp;ROUNDUP(MONTH(D67)/3,0)</f>
        <v>2016 q2</v>
      </c>
      <c r="F67" s="152">
        <f t="shared" ref="F67:F130" si="9">EOMONTH(D67,0)</f>
        <v>42551</v>
      </c>
      <c r="G67" s="85">
        <v>1.4999999999999999E-2</v>
      </c>
      <c r="H67" s="114" t="s">
        <v>2</v>
      </c>
      <c r="I67" s="152">
        <v>42551</v>
      </c>
      <c r="J67" s="83" t="s">
        <v>318</v>
      </c>
      <c r="K67" s="114"/>
      <c r="L67" s="112" t="s">
        <v>535</v>
      </c>
    </row>
    <row r="68" spans="1:12" hidden="1" x14ac:dyDescent="0.6">
      <c r="A68" s="2" t="str">
        <f t="shared" si="7"/>
        <v>Italy42551</v>
      </c>
      <c r="B68" s="166" t="s">
        <v>32</v>
      </c>
      <c r="C68" s="166" t="s">
        <v>12</v>
      </c>
      <c r="D68" s="153">
        <v>42545</v>
      </c>
      <c r="E68" s="152" t="str">
        <f t="shared" si="8"/>
        <v>2016 q2</v>
      </c>
      <c r="F68" s="152">
        <f t="shared" si="9"/>
        <v>42551</v>
      </c>
      <c r="G68" s="169">
        <v>0</v>
      </c>
      <c r="H68" s="167" t="s">
        <v>2</v>
      </c>
      <c r="I68" s="153">
        <v>42552</v>
      </c>
      <c r="J68" s="170" t="s">
        <v>181</v>
      </c>
      <c r="K68" s="167"/>
      <c r="L68" s="168" t="s">
        <v>534</v>
      </c>
    </row>
    <row r="69" spans="1:12" hidden="1" x14ac:dyDescent="0.6">
      <c r="A69" s="2" t="str">
        <f t="shared" si="7"/>
        <v>Spain42551</v>
      </c>
      <c r="B69" s="113" t="s">
        <v>60</v>
      </c>
      <c r="C69" s="113" t="s">
        <v>14</v>
      </c>
      <c r="D69" s="152">
        <v>42548</v>
      </c>
      <c r="E69" s="152" t="str">
        <f t="shared" si="8"/>
        <v>2016 q2</v>
      </c>
      <c r="F69" s="152">
        <f t="shared" si="9"/>
        <v>42551</v>
      </c>
      <c r="G69" s="85">
        <v>0</v>
      </c>
      <c r="H69" s="114" t="s">
        <v>2</v>
      </c>
      <c r="I69" s="152">
        <v>42552</v>
      </c>
      <c r="J69" s="83" t="s">
        <v>256</v>
      </c>
      <c r="K69" s="114"/>
      <c r="L69" s="112" t="s">
        <v>534</v>
      </c>
    </row>
    <row r="70" spans="1:12" hidden="1" x14ac:dyDescent="0.6">
      <c r="A70" s="2" t="str">
        <f t="shared" si="7"/>
        <v>Belgium42551</v>
      </c>
      <c r="B70" s="113" t="s">
        <v>24</v>
      </c>
      <c r="C70" s="113" t="s">
        <v>5</v>
      </c>
      <c r="D70" s="152">
        <v>42549</v>
      </c>
      <c r="E70" s="152" t="str">
        <f t="shared" si="8"/>
        <v>2016 q2</v>
      </c>
      <c r="F70" s="152">
        <f t="shared" si="9"/>
        <v>42551</v>
      </c>
      <c r="G70" s="85">
        <v>0</v>
      </c>
      <c r="H70" s="114" t="s">
        <v>2</v>
      </c>
      <c r="I70" s="152">
        <v>42552</v>
      </c>
      <c r="J70" s="81" t="s">
        <v>135</v>
      </c>
      <c r="K70" s="114"/>
      <c r="L70" s="112" t="s">
        <v>534</v>
      </c>
    </row>
    <row r="71" spans="1:12" hidden="1" x14ac:dyDescent="0.6">
      <c r="A71" s="2" t="str">
        <f t="shared" si="7"/>
        <v>Luxembourg42551</v>
      </c>
      <c r="B71" s="113" t="s">
        <v>54</v>
      </c>
      <c r="C71" s="113" t="s">
        <v>7</v>
      </c>
      <c r="D71" s="152">
        <v>42549</v>
      </c>
      <c r="E71" s="152" t="str">
        <f t="shared" si="8"/>
        <v>2016 q2</v>
      </c>
      <c r="F71" s="152">
        <f t="shared" si="9"/>
        <v>42551</v>
      </c>
      <c r="G71" s="85">
        <v>0</v>
      </c>
      <c r="H71" s="114" t="s">
        <v>2</v>
      </c>
      <c r="I71" s="152">
        <v>42552</v>
      </c>
      <c r="J71" s="83" t="s">
        <v>196</v>
      </c>
      <c r="K71" s="114"/>
      <c r="L71" s="112" t="s">
        <v>534</v>
      </c>
    </row>
    <row r="72" spans="1:12" hidden="1" x14ac:dyDescent="0.6">
      <c r="A72" s="2" t="str">
        <f t="shared" si="7"/>
        <v>France42551</v>
      </c>
      <c r="B72" s="113" t="s">
        <v>29</v>
      </c>
      <c r="C72" s="113" t="s">
        <v>10</v>
      </c>
      <c r="D72" s="152">
        <v>42551</v>
      </c>
      <c r="E72" s="152" t="str">
        <f t="shared" si="8"/>
        <v>2016 q2</v>
      </c>
      <c r="F72" s="152">
        <f t="shared" si="9"/>
        <v>42551</v>
      </c>
      <c r="G72" s="85">
        <v>0</v>
      </c>
      <c r="H72" s="114" t="s">
        <v>2</v>
      </c>
      <c r="I72" s="152">
        <v>42551</v>
      </c>
      <c r="J72" s="83" t="s">
        <v>161</v>
      </c>
      <c r="K72" s="114"/>
      <c r="L72" s="112" t="s">
        <v>534</v>
      </c>
    </row>
    <row r="73" spans="1:12" hidden="1" x14ac:dyDescent="0.6">
      <c r="A73" s="2" t="str">
        <f t="shared" si="7"/>
        <v>United Kingdom42582</v>
      </c>
      <c r="B73" s="118" t="s">
        <v>417</v>
      </c>
      <c r="C73" s="119" t="s">
        <v>17</v>
      </c>
      <c r="D73" s="152">
        <v>42556</v>
      </c>
      <c r="E73" s="152" t="str">
        <f t="shared" si="8"/>
        <v>2016 q3</v>
      </c>
      <c r="F73" s="152">
        <f t="shared" si="9"/>
        <v>42582</v>
      </c>
      <c r="G73" s="87">
        <v>0</v>
      </c>
      <c r="H73" s="118" t="s">
        <v>6</v>
      </c>
      <c r="I73" s="165">
        <v>42556</v>
      </c>
      <c r="J73" s="83" t="s">
        <v>405</v>
      </c>
      <c r="K73" s="117"/>
      <c r="L73" s="112" t="s">
        <v>534</v>
      </c>
    </row>
    <row r="74" spans="1:12" hidden="1" x14ac:dyDescent="0.6">
      <c r="A74" s="2" t="str">
        <f t="shared" si="7"/>
        <v>Netherlands42582</v>
      </c>
      <c r="B74" s="113" t="s">
        <v>37</v>
      </c>
      <c r="C74" s="113" t="s">
        <v>8</v>
      </c>
      <c r="D74" s="152">
        <v>42573</v>
      </c>
      <c r="E74" s="152" t="str">
        <f t="shared" si="8"/>
        <v>2016 q3</v>
      </c>
      <c r="F74" s="152">
        <f t="shared" si="9"/>
        <v>42582</v>
      </c>
      <c r="G74" s="85">
        <v>0</v>
      </c>
      <c r="H74" s="114" t="s">
        <v>2</v>
      </c>
      <c r="I74" s="152">
        <v>42573</v>
      </c>
      <c r="J74" s="83" t="s">
        <v>303</v>
      </c>
      <c r="K74" s="121" t="s">
        <v>542</v>
      </c>
      <c r="L74" s="112" t="s">
        <v>534</v>
      </c>
    </row>
    <row r="75" spans="1:12" hidden="1" x14ac:dyDescent="0.6">
      <c r="A75" s="2" t="str">
        <f t="shared" si="7"/>
        <v>Czech Republic42643</v>
      </c>
      <c r="B75" s="126" t="s">
        <v>418</v>
      </c>
      <c r="C75" s="126" t="s">
        <v>419</v>
      </c>
      <c r="D75" s="157">
        <v>42614</v>
      </c>
      <c r="E75" s="152" t="str">
        <f t="shared" si="8"/>
        <v>2016 q3</v>
      </c>
      <c r="F75" s="152">
        <f t="shared" si="9"/>
        <v>42643</v>
      </c>
      <c r="G75" s="91">
        <v>5.0000000000000001E-3</v>
      </c>
      <c r="H75" s="128" t="s">
        <v>2</v>
      </c>
      <c r="I75" s="157">
        <v>43009</v>
      </c>
      <c r="J75" s="81" t="s">
        <v>428</v>
      </c>
      <c r="K75" s="114"/>
      <c r="L75" s="112" t="s">
        <v>535</v>
      </c>
    </row>
    <row r="76" spans="1:12" hidden="1" x14ac:dyDescent="0.6">
      <c r="A76" s="2" t="str">
        <f t="shared" si="7"/>
        <v>Denmark42643</v>
      </c>
      <c r="B76" s="126" t="s">
        <v>464</v>
      </c>
      <c r="C76" s="126" t="s">
        <v>465</v>
      </c>
      <c r="D76" s="157">
        <v>42634</v>
      </c>
      <c r="E76" s="152" t="str">
        <f t="shared" si="8"/>
        <v>2016 q3</v>
      </c>
      <c r="F76" s="152">
        <f t="shared" si="9"/>
        <v>42643</v>
      </c>
      <c r="G76" s="91">
        <v>0</v>
      </c>
      <c r="H76" s="127" t="s">
        <v>2</v>
      </c>
      <c r="I76" s="157">
        <v>43009</v>
      </c>
      <c r="J76" s="81" t="s">
        <v>469</v>
      </c>
      <c r="L76" s="112" t="s">
        <v>535</v>
      </c>
    </row>
    <row r="77" spans="1:12" hidden="1" x14ac:dyDescent="0.6">
      <c r="A77" s="2" t="str">
        <f t="shared" si="7"/>
        <v>Norway 42643</v>
      </c>
      <c r="B77" s="113" t="s">
        <v>65</v>
      </c>
      <c r="C77" s="113" t="s">
        <v>46</v>
      </c>
      <c r="D77" s="152">
        <v>42635</v>
      </c>
      <c r="E77" s="152" t="str">
        <f t="shared" si="8"/>
        <v>2016 q3</v>
      </c>
      <c r="F77" s="152">
        <f t="shared" si="9"/>
        <v>42643</v>
      </c>
      <c r="G77" s="85">
        <v>1.4999999999999999E-2</v>
      </c>
      <c r="H77" s="114" t="s">
        <v>2</v>
      </c>
      <c r="I77" s="152">
        <v>42635</v>
      </c>
      <c r="J77" s="83" t="s">
        <v>319</v>
      </c>
      <c r="K77" s="114"/>
      <c r="L77" s="112" t="s">
        <v>535</v>
      </c>
    </row>
    <row r="78" spans="1:12" hidden="1" x14ac:dyDescent="0.6">
      <c r="A78" s="2" t="str">
        <f t="shared" si="7"/>
        <v>Italy42643</v>
      </c>
      <c r="B78" s="166" t="s">
        <v>32</v>
      </c>
      <c r="C78" s="166" t="s">
        <v>12</v>
      </c>
      <c r="D78" s="153">
        <v>42636</v>
      </c>
      <c r="E78" s="152" t="str">
        <f t="shared" si="8"/>
        <v>2016 q3</v>
      </c>
      <c r="F78" s="152">
        <f t="shared" si="9"/>
        <v>42643</v>
      </c>
      <c r="G78" s="169">
        <v>0</v>
      </c>
      <c r="H78" s="167" t="s">
        <v>2</v>
      </c>
      <c r="I78" s="153">
        <v>42644</v>
      </c>
      <c r="J78" s="170" t="s">
        <v>182</v>
      </c>
      <c r="K78" s="167"/>
      <c r="L78" s="168" t="s">
        <v>534</v>
      </c>
    </row>
    <row r="79" spans="1:12" hidden="1" x14ac:dyDescent="0.6">
      <c r="A79" s="2" t="str">
        <f t="shared" si="7"/>
        <v>Luxembourg42643</v>
      </c>
      <c r="B79" s="113" t="s">
        <v>54</v>
      </c>
      <c r="C79" s="113" t="s">
        <v>7</v>
      </c>
      <c r="D79" s="152">
        <v>42639</v>
      </c>
      <c r="E79" s="152" t="str">
        <f t="shared" si="8"/>
        <v>2016 q3</v>
      </c>
      <c r="F79" s="152">
        <f t="shared" si="9"/>
        <v>42643</v>
      </c>
      <c r="G79" s="85">
        <v>0</v>
      </c>
      <c r="H79" s="114" t="s">
        <v>2</v>
      </c>
      <c r="I79" s="152">
        <v>42644</v>
      </c>
      <c r="J79" s="83" t="s">
        <v>197</v>
      </c>
      <c r="K79" s="114"/>
      <c r="L79" s="112" t="s">
        <v>534</v>
      </c>
    </row>
    <row r="80" spans="1:12" hidden="1" x14ac:dyDescent="0.6">
      <c r="A80" s="2" t="str">
        <f t="shared" si="7"/>
        <v>Russia42643</v>
      </c>
      <c r="B80" s="113" t="s">
        <v>56</v>
      </c>
      <c r="C80" s="113" t="s">
        <v>39</v>
      </c>
      <c r="D80" s="152">
        <v>42641</v>
      </c>
      <c r="E80" s="152" t="str">
        <f t="shared" si="8"/>
        <v>2016 q3</v>
      </c>
      <c r="F80" s="152">
        <f t="shared" si="9"/>
        <v>42643</v>
      </c>
      <c r="G80" s="109">
        <v>0</v>
      </c>
      <c r="H80" s="114" t="s">
        <v>2</v>
      </c>
      <c r="I80" s="152">
        <v>42641</v>
      </c>
      <c r="J80" s="110" t="s">
        <v>236</v>
      </c>
      <c r="K80" s="121" t="s">
        <v>542</v>
      </c>
      <c r="L80" s="112" t="s">
        <v>534</v>
      </c>
    </row>
    <row r="81" spans="1:12" hidden="1" x14ac:dyDescent="0.6">
      <c r="A81" s="2" t="str">
        <f t="shared" si="7"/>
        <v>Spain42643</v>
      </c>
      <c r="B81" s="113" t="s">
        <v>60</v>
      </c>
      <c r="C81" s="113" t="s">
        <v>14</v>
      </c>
      <c r="D81" s="152">
        <v>42642</v>
      </c>
      <c r="E81" s="152" t="str">
        <f t="shared" si="8"/>
        <v>2016 q3</v>
      </c>
      <c r="F81" s="152">
        <f t="shared" si="9"/>
        <v>42643</v>
      </c>
      <c r="G81" s="85">
        <v>0</v>
      </c>
      <c r="H81" s="114" t="s">
        <v>2</v>
      </c>
      <c r="I81" s="152">
        <v>42644</v>
      </c>
      <c r="J81" s="83" t="s">
        <v>257</v>
      </c>
      <c r="K81" s="114"/>
      <c r="L81" s="112" t="s">
        <v>534</v>
      </c>
    </row>
    <row r="82" spans="1:12" hidden="1" x14ac:dyDescent="0.6">
      <c r="A82" s="2" t="str">
        <f t="shared" si="7"/>
        <v>France42674</v>
      </c>
      <c r="B82" s="113" t="s">
        <v>29</v>
      </c>
      <c r="C82" s="113" t="s">
        <v>10</v>
      </c>
      <c r="D82" s="152">
        <v>42644</v>
      </c>
      <c r="E82" s="152" t="str">
        <f t="shared" si="8"/>
        <v>2016 q4</v>
      </c>
      <c r="F82" s="152">
        <f t="shared" si="9"/>
        <v>42674</v>
      </c>
      <c r="G82" s="85">
        <v>0</v>
      </c>
      <c r="H82" s="114" t="s">
        <v>2</v>
      </c>
      <c r="I82" s="152">
        <v>42644</v>
      </c>
      <c r="J82" s="83" t="s">
        <v>161</v>
      </c>
      <c r="K82" s="114"/>
      <c r="L82" s="112" t="s">
        <v>534</v>
      </c>
    </row>
    <row r="83" spans="1:12" hidden="1" x14ac:dyDescent="0.6">
      <c r="A83" s="2" t="str">
        <f t="shared" si="7"/>
        <v>United States42674</v>
      </c>
      <c r="B83" s="113" t="s">
        <v>64</v>
      </c>
      <c r="C83" s="113" t="s">
        <v>45</v>
      </c>
      <c r="D83" s="152">
        <v>42667</v>
      </c>
      <c r="E83" s="152" t="str">
        <f t="shared" si="8"/>
        <v>2016 q4</v>
      </c>
      <c r="F83" s="152">
        <f t="shared" si="9"/>
        <v>42674</v>
      </c>
      <c r="G83" s="109">
        <v>0</v>
      </c>
      <c r="H83" s="114" t="s">
        <v>4</v>
      </c>
      <c r="I83" s="152">
        <v>42667</v>
      </c>
      <c r="J83" s="110" t="s">
        <v>230</v>
      </c>
      <c r="K83" s="114"/>
      <c r="L83" s="112" t="s">
        <v>534</v>
      </c>
    </row>
    <row r="84" spans="1:12" hidden="1" x14ac:dyDescent="0.6">
      <c r="A84" s="2" t="str">
        <f t="shared" si="7"/>
        <v>Netherlands42674</v>
      </c>
      <c r="B84" s="113" t="s">
        <v>37</v>
      </c>
      <c r="C84" s="113" t="s">
        <v>8</v>
      </c>
      <c r="D84" s="152">
        <v>42674</v>
      </c>
      <c r="E84" s="152" t="str">
        <f t="shared" si="8"/>
        <v>2016 q4</v>
      </c>
      <c r="F84" s="152">
        <f t="shared" si="9"/>
        <v>42674</v>
      </c>
      <c r="G84" s="85">
        <v>0</v>
      </c>
      <c r="H84" s="114" t="s">
        <v>2</v>
      </c>
      <c r="I84" s="152">
        <v>42674</v>
      </c>
      <c r="J84" s="83" t="s">
        <v>304</v>
      </c>
      <c r="K84" s="121" t="s">
        <v>542</v>
      </c>
      <c r="L84" s="112" t="s">
        <v>534</v>
      </c>
    </row>
    <row r="85" spans="1:12" hidden="1" x14ac:dyDescent="0.6">
      <c r="A85" s="2" t="str">
        <f t="shared" si="7"/>
        <v>Indonesia42704</v>
      </c>
      <c r="B85" s="113" t="s">
        <v>51</v>
      </c>
      <c r="C85" s="113" t="s">
        <v>31</v>
      </c>
      <c r="D85" s="152">
        <v>42695</v>
      </c>
      <c r="E85" s="152" t="str">
        <f t="shared" si="8"/>
        <v>2016 q4</v>
      </c>
      <c r="F85" s="152">
        <f t="shared" si="9"/>
        <v>42704</v>
      </c>
      <c r="G85" s="85">
        <v>0</v>
      </c>
      <c r="H85" s="114" t="s">
        <v>2</v>
      </c>
      <c r="I85" s="152">
        <v>42695</v>
      </c>
      <c r="J85" s="83" t="s">
        <v>349</v>
      </c>
      <c r="K85" s="121" t="s">
        <v>542</v>
      </c>
      <c r="L85" s="112" t="s">
        <v>534</v>
      </c>
    </row>
    <row r="86" spans="1:12" hidden="1" x14ac:dyDescent="0.6">
      <c r="A86" s="2" t="str">
        <f t="shared" si="7"/>
        <v>Singapore42704</v>
      </c>
      <c r="B86" s="113" t="s">
        <v>58</v>
      </c>
      <c r="C86" s="113" t="s">
        <v>41</v>
      </c>
      <c r="D86" s="152">
        <v>42703</v>
      </c>
      <c r="E86" s="152" t="str">
        <f t="shared" si="8"/>
        <v>2016 q4</v>
      </c>
      <c r="F86" s="152">
        <f t="shared" si="9"/>
        <v>42704</v>
      </c>
      <c r="G86" s="109">
        <v>0</v>
      </c>
      <c r="H86" s="114" t="s">
        <v>2</v>
      </c>
      <c r="I86" s="152">
        <v>43101</v>
      </c>
      <c r="J86" s="110" t="s">
        <v>337</v>
      </c>
      <c r="K86" s="114"/>
      <c r="L86" s="112" t="s">
        <v>534</v>
      </c>
    </row>
    <row r="87" spans="1:12" hidden="1" x14ac:dyDescent="0.6">
      <c r="A87" s="2" t="str">
        <f t="shared" si="7"/>
        <v>Czech Republic42735</v>
      </c>
      <c r="B87" s="126" t="s">
        <v>418</v>
      </c>
      <c r="C87" s="126" t="s">
        <v>419</v>
      </c>
      <c r="D87" s="157">
        <v>42712</v>
      </c>
      <c r="E87" s="152" t="str">
        <f t="shared" si="8"/>
        <v>2016 q4</v>
      </c>
      <c r="F87" s="152">
        <f t="shared" si="9"/>
        <v>42735</v>
      </c>
      <c r="G87" s="91">
        <v>5.0000000000000001E-3</v>
      </c>
      <c r="H87" s="128" t="s">
        <v>2</v>
      </c>
      <c r="I87" s="157">
        <v>43101</v>
      </c>
      <c r="J87" s="81" t="s">
        <v>429</v>
      </c>
      <c r="K87" s="114"/>
      <c r="L87" s="112" t="s">
        <v>535</v>
      </c>
    </row>
    <row r="88" spans="1:12" hidden="1" x14ac:dyDescent="0.6">
      <c r="A88" s="2" t="str">
        <f t="shared" si="7"/>
        <v>Denmark42735</v>
      </c>
      <c r="B88" s="126" t="s">
        <v>464</v>
      </c>
      <c r="C88" s="126" t="s">
        <v>465</v>
      </c>
      <c r="D88" s="157">
        <v>42718</v>
      </c>
      <c r="E88" s="152" t="str">
        <f t="shared" si="8"/>
        <v>2016 q4</v>
      </c>
      <c r="F88" s="152">
        <f t="shared" si="9"/>
        <v>42735</v>
      </c>
      <c r="G88" s="91">
        <v>0</v>
      </c>
      <c r="H88" s="127" t="s">
        <v>2</v>
      </c>
      <c r="I88" s="157">
        <v>42736</v>
      </c>
      <c r="J88" s="81" t="s">
        <v>470</v>
      </c>
      <c r="L88" s="112" t="s">
        <v>535</v>
      </c>
    </row>
    <row r="89" spans="1:12" hidden="1" x14ac:dyDescent="0.6">
      <c r="A89" s="2" t="str">
        <f t="shared" si="7"/>
        <v>Spain42735</v>
      </c>
      <c r="B89" s="113" t="s">
        <v>60</v>
      </c>
      <c r="C89" s="113" t="s">
        <v>14</v>
      </c>
      <c r="D89" s="152">
        <v>42718</v>
      </c>
      <c r="E89" s="152" t="str">
        <f t="shared" si="8"/>
        <v>2016 q4</v>
      </c>
      <c r="F89" s="152">
        <f t="shared" si="9"/>
        <v>42735</v>
      </c>
      <c r="G89" s="85">
        <v>0</v>
      </c>
      <c r="H89" s="114" t="s">
        <v>2</v>
      </c>
      <c r="I89" s="152">
        <v>42736</v>
      </c>
      <c r="J89" s="83" t="s">
        <v>258</v>
      </c>
      <c r="K89" s="114"/>
      <c r="L89" s="112" t="s">
        <v>534</v>
      </c>
    </row>
    <row r="90" spans="1:12" hidden="1" x14ac:dyDescent="0.6">
      <c r="A90" s="2" t="str">
        <f t="shared" si="7"/>
        <v>Norway 42735</v>
      </c>
      <c r="B90" s="113" t="s">
        <v>65</v>
      </c>
      <c r="C90" s="113" t="s">
        <v>46</v>
      </c>
      <c r="D90" s="152">
        <v>42719</v>
      </c>
      <c r="E90" s="152" t="str">
        <f t="shared" si="8"/>
        <v>2016 q4</v>
      </c>
      <c r="F90" s="152">
        <f t="shared" si="9"/>
        <v>42735</v>
      </c>
      <c r="G90" s="85">
        <v>0.02</v>
      </c>
      <c r="H90" s="114" t="s">
        <v>3</v>
      </c>
      <c r="I90" s="152">
        <v>43100</v>
      </c>
      <c r="J90" s="83" t="s">
        <v>320</v>
      </c>
      <c r="K90" s="114"/>
      <c r="L90" s="112" t="s">
        <v>535</v>
      </c>
    </row>
    <row r="91" spans="1:12" hidden="1" x14ac:dyDescent="0.6">
      <c r="A91" s="2" t="str">
        <f t="shared" si="7"/>
        <v>Italy42735</v>
      </c>
      <c r="B91" s="166" t="s">
        <v>32</v>
      </c>
      <c r="C91" s="166" t="s">
        <v>12</v>
      </c>
      <c r="D91" s="153">
        <v>42720</v>
      </c>
      <c r="E91" s="152" t="str">
        <f t="shared" si="8"/>
        <v>2016 q4</v>
      </c>
      <c r="F91" s="152">
        <f t="shared" si="9"/>
        <v>42735</v>
      </c>
      <c r="G91" s="169">
        <v>0</v>
      </c>
      <c r="H91" s="167" t="s">
        <v>2</v>
      </c>
      <c r="I91" s="153">
        <v>42736</v>
      </c>
      <c r="J91" s="170" t="s">
        <v>183</v>
      </c>
      <c r="K91" s="167"/>
      <c r="L91" s="168" t="s">
        <v>534</v>
      </c>
    </row>
    <row r="92" spans="1:12" hidden="1" x14ac:dyDescent="0.6">
      <c r="A92" s="2" t="str">
        <f t="shared" si="7"/>
        <v>Germany42735</v>
      </c>
      <c r="B92" s="113" t="s">
        <v>47</v>
      </c>
      <c r="C92" s="113" t="s">
        <v>11</v>
      </c>
      <c r="D92" s="152">
        <v>42723</v>
      </c>
      <c r="E92" s="152" t="str">
        <f t="shared" si="8"/>
        <v>2016 q4</v>
      </c>
      <c r="F92" s="152">
        <f t="shared" si="9"/>
        <v>42735</v>
      </c>
      <c r="G92" s="85">
        <v>0</v>
      </c>
      <c r="H92" s="114" t="s">
        <v>2</v>
      </c>
      <c r="I92" s="152">
        <v>42736</v>
      </c>
      <c r="J92" s="83" t="s">
        <v>166</v>
      </c>
      <c r="K92" s="114"/>
      <c r="L92" s="112" t="s">
        <v>534</v>
      </c>
    </row>
    <row r="93" spans="1:12" hidden="1" x14ac:dyDescent="0.6">
      <c r="A93" s="2" t="str">
        <f t="shared" si="7"/>
        <v>Luxembourg42735</v>
      </c>
      <c r="B93" s="113" t="s">
        <v>54</v>
      </c>
      <c r="C93" s="113" t="s">
        <v>7</v>
      </c>
      <c r="D93" s="152">
        <v>42725</v>
      </c>
      <c r="E93" s="152" t="str">
        <f t="shared" si="8"/>
        <v>2016 q4</v>
      </c>
      <c r="F93" s="152">
        <f t="shared" si="9"/>
        <v>42735</v>
      </c>
      <c r="G93" s="85">
        <v>0</v>
      </c>
      <c r="H93" s="114" t="s">
        <v>2</v>
      </c>
      <c r="I93" s="152">
        <v>42736</v>
      </c>
      <c r="J93" s="83" t="s">
        <v>198</v>
      </c>
      <c r="K93" s="114"/>
      <c r="L93" s="112" t="s">
        <v>534</v>
      </c>
    </row>
    <row r="94" spans="1:12" hidden="1" x14ac:dyDescent="0.6">
      <c r="A94" s="2" t="str">
        <f t="shared" si="7"/>
        <v>Russia42735</v>
      </c>
      <c r="B94" s="113" t="s">
        <v>56</v>
      </c>
      <c r="C94" s="113" t="s">
        <v>39</v>
      </c>
      <c r="D94" s="152">
        <v>42727</v>
      </c>
      <c r="E94" s="152" t="str">
        <f t="shared" si="8"/>
        <v>2016 q4</v>
      </c>
      <c r="F94" s="152">
        <f t="shared" si="9"/>
        <v>42735</v>
      </c>
      <c r="G94" s="109">
        <v>0</v>
      </c>
      <c r="H94" s="114" t="s">
        <v>2</v>
      </c>
      <c r="I94" s="152">
        <v>42727</v>
      </c>
      <c r="J94" s="110" t="s">
        <v>237</v>
      </c>
      <c r="K94" s="121" t="s">
        <v>542</v>
      </c>
      <c r="L94" s="112" t="s">
        <v>534</v>
      </c>
    </row>
    <row r="95" spans="1:12" hidden="1" x14ac:dyDescent="0.6">
      <c r="A95" s="2" t="str">
        <f t="shared" si="7"/>
        <v>Belgium42735</v>
      </c>
      <c r="B95" s="113" t="s">
        <v>24</v>
      </c>
      <c r="C95" s="113" t="s">
        <v>5</v>
      </c>
      <c r="D95" s="152">
        <v>42727</v>
      </c>
      <c r="E95" s="152" t="str">
        <f t="shared" si="8"/>
        <v>2016 q4</v>
      </c>
      <c r="F95" s="152">
        <f t="shared" si="9"/>
        <v>42735</v>
      </c>
      <c r="G95" s="85">
        <v>0</v>
      </c>
      <c r="H95" s="114" t="s">
        <v>2</v>
      </c>
      <c r="I95" s="152">
        <v>42736</v>
      </c>
      <c r="J95" s="81" t="s">
        <v>136</v>
      </c>
      <c r="K95" s="114"/>
      <c r="L95" s="112" t="s">
        <v>534</v>
      </c>
    </row>
    <row r="96" spans="1:12" hidden="1" x14ac:dyDescent="0.6">
      <c r="A96" s="2" t="str">
        <f t="shared" si="7"/>
        <v>France42735</v>
      </c>
      <c r="B96" s="113" t="s">
        <v>29</v>
      </c>
      <c r="C96" s="113" t="s">
        <v>10</v>
      </c>
      <c r="D96" s="152">
        <v>42734</v>
      </c>
      <c r="E96" s="152" t="str">
        <f t="shared" si="8"/>
        <v>2016 q4</v>
      </c>
      <c r="F96" s="152">
        <f t="shared" si="9"/>
        <v>42735</v>
      </c>
      <c r="G96" s="85">
        <v>0</v>
      </c>
      <c r="H96" s="114" t="s">
        <v>2</v>
      </c>
      <c r="I96" s="152">
        <v>42734</v>
      </c>
      <c r="J96" s="83" t="s">
        <v>161</v>
      </c>
      <c r="K96" s="114"/>
      <c r="L96" s="112" t="s">
        <v>534</v>
      </c>
    </row>
    <row r="97" spans="1:12" hidden="1" x14ac:dyDescent="0.6">
      <c r="A97" s="2" t="str">
        <f t="shared" si="7"/>
        <v>Australia42766</v>
      </c>
      <c r="B97" s="113" t="s">
        <v>22</v>
      </c>
      <c r="C97" s="113" t="s">
        <v>23</v>
      </c>
      <c r="D97" s="152">
        <v>42751</v>
      </c>
      <c r="E97" s="152" t="str">
        <f t="shared" si="8"/>
        <v>2017 q1</v>
      </c>
      <c r="F97" s="152">
        <f t="shared" si="9"/>
        <v>42766</v>
      </c>
      <c r="G97" s="85">
        <v>0</v>
      </c>
      <c r="H97" s="114" t="s">
        <v>2</v>
      </c>
      <c r="I97" s="152">
        <v>42751</v>
      </c>
      <c r="J97" s="81" t="s">
        <v>127</v>
      </c>
      <c r="K97" s="114"/>
      <c r="L97" s="112" t="s">
        <v>534</v>
      </c>
    </row>
    <row r="98" spans="1:12" x14ac:dyDescent="0.6">
      <c r="A98" s="2" t="str">
        <f t="shared" si="7"/>
        <v>Hong Kong SAR42766</v>
      </c>
      <c r="B98" s="113" t="s">
        <v>49</v>
      </c>
      <c r="C98" s="113" t="s">
        <v>80</v>
      </c>
      <c r="D98" s="152">
        <v>42762</v>
      </c>
      <c r="E98" s="152" t="str">
        <f t="shared" si="8"/>
        <v>2017 q1</v>
      </c>
      <c r="F98" s="152">
        <f t="shared" si="9"/>
        <v>42766</v>
      </c>
      <c r="G98" s="86">
        <v>1.8749999999999999E-2</v>
      </c>
      <c r="H98" s="114" t="s">
        <v>3</v>
      </c>
      <c r="I98" s="152">
        <v>43101</v>
      </c>
      <c r="J98" s="83" t="s">
        <v>170</v>
      </c>
      <c r="K98" s="114"/>
      <c r="L98" s="112" t="s">
        <v>534</v>
      </c>
    </row>
    <row r="99" spans="1:12" hidden="1" x14ac:dyDescent="0.6">
      <c r="A99" s="2" t="str">
        <f t="shared" si="7"/>
        <v>Switzerland42794</v>
      </c>
      <c r="B99" s="113" t="s">
        <v>62</v>
      </c>
      <c r="C99" s="113" t="s">
        <v>43</v>
      </c>
      <c r="D99" s="152">
        <v>42790</v>
      </c>
      <c r="E99" s="152" t="str">
        <f t="shared" si="8"/>
        <v>2017 q1</v>
      </c>
      <c r="F99" s="152">
        <f t="shared" si="9"/>
        <v>42794</v>
      </c>
      <c r="G99" s="85">
        <v>0</v>
      </c>
      <c r="H99" s="114" t="s">
        <v>2</v>
      </c>
      <c r="I99" s="152">
        <v>42790</v>
      </c>
      <c r="J99" s="83" t="s">
        <v>286</v>
      </c>
      <c r="K99" s="114"/>
      <c r="L99" s="112" t="s">
        <v>534</v>
      </c>
    </row>
    <row r="100" spans="1:12" hidden="1" x14ac:dyDescent="0.6">
      <c r="A100" s="2" t="str">
        <f t="shared" si="7"/>
        <v>Canada42825</v>
      </c>
      <c r="B100" s="113" t="s">
        <v>25</v>
      </c>
      <c r="C100" s="113" t="s">
        <v>26</v>
      </c>
      <c r="D100" s="152">
        <v>42799</v>
      </c>
      <c r="E100" s="152" t="str">
        <f t="shared" si="8"/>
        <v>2017 q1</v>
      </c>
      <c r="F100" s="152">
        <f t="shared" si="9"/>
        <v>42825</v>
      </c>
      <c r="G100" s="85">
        <v>0</v>
      </c>
      <c r="H100" s="114" t="s">
        <v>4</v>
      </c>
      <c r="I100" s="152">
        <v>42858</v>
      </c>
      <c r="J100" s="83" t="s">
        <v>359</v>
      </c>
      <c r="K100" s="114"/>
      <c r="L100" s="112" t="s">
        <v>534</v>
      </c>
    </row>
    <row r="101" spans="1:12" hidden="1" x14ac:dyDescent="0.6">
      <c r="A101" s="2" t="str">
        <f t="shared" si="7"/>
        <v>Brazil42825</v>
      </c>
      <c r="B101" s="113" t="s">
        <v>124</v>
      </c>
      <c r="C101" s="113" t="s">
        <v>74</v>
      </c>
      <c r="D101" s="152">
        <v>42803</v>
      </c>
      <c r="E101" s="152" t="str">
        <f t="shared" si="8"/>
        <v>2017 q1</v>
      </c>
      <c r="F101" s="152">
        <f t="shared" si="9"/>
        <v>42825</v>
      </c>
      <c r="G101" s="85">
        <v>0</v>
      </c>
      <c r="H101" s="114" t="s">
        <v>2</v>
      </c>
      <c r="I101" s="152">
        <v>42803</v>
      </c>
      <c r="J101" s="81" t="s">
        <v>152</v>
      </c>
      <c r="K101" s="114"/>
      <c r="L101" s="112" t="s">
        <v>534</v>
      </c>
    </row>
    <row r="102" spans="1:12" hidden="1" x14ac:dyDescent="0.6">
      <c r="A102" s="2" t="str">
        <f t="shared" si="7"/>
        <v>Norway 42825</v>
      </c>
      <c r="B102" s="113" t="s">
        <v>65</v>
      </c>
      <c r="C102" s="113" t="s">
        <v>46</v>
      </c>
      <c r="D102" s="152">
        <v>42810</v>
      </c>
      <c r="E102" s="152" t="str">
        <f t="shared" si="8"/>
        <v>2017 q1</v>
      </c>
      <c r="F102" s="152">
        <f t="shared" si="9"/>
        <v>42825</v>
      </c>
      <c r="G102" s="85">
        <v>0.02</v>
      </c>
      <c r="H102" s="114" t="s">
        <v>2</v>
      </c>
      <c r="I102" s="152">
        <v>43100</v>
      </c>
      <c r="J102" s="83" t="s">
        <v>321</v>
      </c>
      <c r="K102" s="114"/>
      <c r="L102" s="112" t="s">
        <v>535</v>
      </c>
    </row>
    <row r="103" spans="1:12" hidden="1" x14ac:dyDescent="0.6">
      <c r="A103" s="2" t="str">
        <f t="shared" si="7"/>
        <v>Czech Republic42825</v>
      </c>
      <c r="B103" s="126" t="s">
        <v>418</v>
      </c>
      <c r="C103" s="126" t="s">
        <v>419</v>
      </c>
      <c r="D103" s="157">
        <v>42810</v>
      </c>
      <c r="E103" s="152" t="str">
        <f t="shared" si="8"/>
        <v>2017 q1</v>
      </c>
      <c r="F103" s="152">
        <f t="shared" si="9"/>
        <v>42825</v>
      </c>
      <c r="G103" s="91">
        <v>5.0000000000000001E-3</v>
      </c>
      <c r="H103" s="128" t="s">
        <v>2</v>
      </c>
      <c r="I103" s="157">
        <v>43191</v>
      </c>
      <c r="J103" s="81" t="s">
        <v>430</v>
      </c>
      <c r="K103" s="114"/>
      <c r="L103" s="112" t="s">
        <v>535</v>
      </c>
    </row>
    <row r="104" spans="1:12" hidden="1" x14ac:dyDescent="0.6">
      <c r="A104" s="2" t="str">
        <f t="shared" si="7"/>
        <v>Netherlands42825</v>
      </c>
      <c r="B104" s="113" t="s">
        <v>37</v>
      </c>
      <c r="C104" s="113" t="s">
        <v>8</v>
      </c>
      <c r="D104" s="152">
        <v>42817</v>
      </c>
      <c r="E104" s="152" t="str">
        <f t="shared" si="8"/>
        <v>2017 q1</v>
      </c>
      <c r="F104" s="152">
        <f t="shared" si="9"/>
        <v>42825</v>
      </c>
      <c r="G104" s="85">
        <v>0</v>
      </c>
      <c r="H104" s="114" t="s">
        <v>2</v>
      </c>
      <c r="I104" s="152">
        <v>42817</v>
      </c>
      <c r="J104" s="83" t="s">
        <v>305</v>
      </c>
      <c r="K104" s="121" t="s">
        <v>542</v>
      </c>
      <c r="L104" s="112" t="s">
        <v>534</v>
      </c>
    </row>
    <row r="105" spans="1:12" hidden="1" x14ac:dyDescent="0.6">
      <c r="A105" s="2" t="str">
        <f t="shared" si="7"/>
        <v>Spain42825</v>
      </c>
      <c r="B105" s="113" t="s">
        <v>60</v>
      </c>
      <c r="C105" s="113" t="s">
        <v>14</v>
      </c>
      <c r="D105" s="152">
        <v>42817</v>
      </c>
      <c r="E105" s="152" t="str">
        <f t="shared" si="8"/>
        <v>2017 q1</v>
      </c>
      <c r="F105" s="152">
        <f t="shared" si="9"/>
        <v>42825</v>
      </c>
      <c r="G105" s="85">
        <v>0</v>
      </c>
      <c r="H105" s="114" t="s">
        <v>2</v>
      </c>
      <c r="I105" s="152">
        <v>42826</v>
      </c>
      <c r="J105" s="83" t="s">
        <v>259</v>
      </c>
      <c r="K105" s="114"/>
      <c r="L105" s="112" t="s">
        <v>534</v>
      </c>
    </row>
    <row r="106" spans="1:12" hidden="1" x14ac:dyDescent="0.6">
      <c r="A106" s="2" t="str">
        <f t="shared" si="7"/>
        <v>Italy42825</v>
      </c>
      <c r="B106" s="166" t="s">
        <v>32</v>
      </c>
      <c r="C106" s="166" t="s">
        <v>12</v>
      </c>
      <c r="D106" s="153">
        <v>42818</v>
      </c>
      <c r="E106" s="152" t="str">
        <f t="shared" si="8"/>
        <v>2017 q1</v>
      </c>
      <c r="F106" s="152">
        <f t="shared" si="9"/>
        <v>42825</v>
      </c>
      <c r="G106" s="169">
        <v>0</v>
      </c>
      <c r="H106" s="167" t="s">
        <v>2</v>
      </c>
      <c r="I106" s="153">
        <v>42826</v>
      </c>
      <c r="J106" s="170" t="s">
        <v>184</v>
      </c>
      <c r="K106" s="167"/>
      <c r="L106" s="168" t="s">
        <v>534</v>
      </c>
    </row>
    <row r="107" spans="1:12" hidden="1" x14ac:dyDescent="0.6">
      <c r="A107" s="2" t="str">
        <f t="shared" si="7"/>
        <v>Luxembourg42825</v>
      </c>
      <c r="B107" s="113" t="s">
        <v>54</v>
      </c>
      <c r="C107" s="113" t="s">
        <v>7</v>
      </c>
      <c r="D107" s="152">
        <v>42821</v>
      </c>
      <c r="E107" s="152" t="str">
        <f t="shared" si="8"/>
        <v>2017 q1</v>
      </c>
      <c r="F107" s="152">
        <f t="shared" si="9"/>
        <v>42825</v>
      </c>
      <c r="G107" s="85">
        <v>0</v>
      </c>
      <c r="H107" s="114" t="s">
        <v>2</v>
      </c>
      <c r="I107" s="152">
        <v>42826</v>
      </c>
      <c r="J107" s="83" t="s">
        <v>199</v>
      </c>
      <c r="K107" s="114"/>
      <c r="L107" s="112" t="s">
        <v>534</v>
      </c>
    </row>
    <row r="108" spans="1:12" hidden="1" x14ac:dyDescent="0.6">
      <c r="A108" s="2" t="str">
        <f t="shared" si="7"/>
        <v>Belgium42825</v>
      </c>
      <c r="B108" s="113" t="s">
        <v>24</v>
      </c>
      <c r="C108" s="113" t="s">
        <v>5</v>
      </c>
      <c r="D108" s="152">
        <v>42823</v>
      </c>
      <c r="E108" s="152" t="str">
        <f t="shared" si="8"/>
        <v>2017 q1</v>
      </c>
      <c r="F108" s="152">
        <f t="shared" si="9"/>
        <v>42825</v>
      </c>
      <c r="G108" s="85">
        <v>0</v>
      </c>
      <c r="H108" s="114" t="s">
        <v>2</v>
      </c>
      <c r="I108" s="152">
        <v>42826</v>
      </c>
      <c r="J108" s="81" t="s">
        <v>137</v>
      </c>
      <c r="K108" s="114"/>
      <c r="L108" s="112" t="s">
        <v>534</v>
      </c>
    </row>
    <row r="109" spans="1:12" hidden="1" x14ac:dyDescent="0.6">
      <c r="A109" s="2" t="str">
        <f t="shared" si="7"/>
        <v>Russia42825</v>
      </c>
      <c r="B109" s="113" t="s">
        <v>56</v>
      </c>
      <c r="C109" s="113" t="s">
        <v>39</v>
      </c>
      <c r="D109" s="152">
        <v>42824</v>
      </c>
      <c r="E109" s="152" t="str">
        <f t="shared" si="8"/>
        <v>2017 q1</v>
      </c>
      <c r="F109" s="152">
        <f t="shared" si="9"/>
        <v>42825</v>
      </c>
      <c r="G109" s="109">
        <v>0</v>
      </c>
      <c r="H109" s="114" t="s">
        <v>2</v>
      </c>
      <c r="I109" s="152">
        <v>42824</v>
      </c>
      <c r="J109" s="110" t="s">
        <v>238</v>
      </c>
      <c r="K109" s="121" t="s">
        <v>542</v>
      </c>
      <c r="L109" s="112" t="s">
        <v>534</v>
      </c>
    </row>
    <row r="110" spans="1:12" hidden="1" x14ac:dyDescent="0.6">
      <c r="A110" s="2" t="str">
        <f t="shared" si="7"/>
        <v>Denmark42825</v>
      </c>
      <c r="B110" s="126" t="s">
        <v>464</v>
      </c>
      <c r="C110" s="126" t="s">
        <v>465</v>
      </c>
      <c r="D110" s="157">
        <v>42824</v>
      </c>
      <c r="E110" s="152" t="str">
        <f t="shared" si="8"/>
        <v>2017 q1</v>
      </c>
      <c r="F110" s="152">
        <f t="shared" si="9"/>
        <v>42825</v>
      </c>
      <c r="G110" s="91">
        <v>0</v>
      </c>
      <c r="H110" s="127" t="s">
        <v>2</v>
      </c>
      <c r="I110" s="157">
        <v>42826</v>
      </c>
      <c r="J110" s="81" t="s">
        <v>471</v>
      </c>
      <c r="L110" s="112" t="s">
        <v>535</v>
      </c>
    </row>
    <row r="111" spans="1:12" hidden="1" x14ac:dyDescent="0.6">
      <c r="A111" s="2" t="str">
        <f t="shared" si="7"/>
        <v>France42825</v>
      </c>
      <c r="B111" s="113" t="s">
        <v>29</v>
      </c>
      <c r="C111" s="113" t="s">
        <v>10</v>
      </c>
      <c r="D111" s="152">
        <v>42825</v>
      </c>
      <c r="E111" s="152" t="str">
        <f t="shared" si="8"/>
        <v>2017 q1</v>
      </c>
      <c r="F111" s="152">
        <f t="shared" si="9"/>
        <v>42825</v>
      </c>
      <c r="G111" s="85">
        <v>0</v>
      </c>
      <c r="H111" s="114" t="s">
        <v>2</v>
      </c>
      <c r="I111" s="152">
        <v>42825</v>
      </c>
      <c r="J111" s="83" t="s">
        <v>161</v>
      </c>
      <c r="K111" s="114"/>
      <c r="L111" s="112" t="s">
        <v>534</v>
      </c>
    </row>
    <row r="112" spans="1:12" hidden="1" x14ac:dyDescent="0.6">
      <c r="A112" s="2" t="str">
        <f t="shared" si="7"/>
        <v>India42855</v>
      </c>
      <c r="B112" s="113" t="s">
        <v>50</v>
      </c>
      <c r="C112" s="113" t="s">
        <v>30</v>
      </c>
      <c r="D112" s="152">
        <v>42831</v>
      </c>
      <c r="E112" s="152" t="str">
        <f t="shared" si="8"/>
        <v>2017 q2</v>
      </c>
      <c r="F112" s="152">
        <f t="shared" si="9"/>
        <v>42855</v>
      </c>
      <c r="G112" s="85">
        <v>0</v>
      </c>
      <c r="H112" s="114" t="s">
        <v>2</v>
      </c>
      <c r="I112" s="152">
        <v>42831</v>
      </c>
      <c r="J112" s="83" t="s">
        <v>177</v>
      </c>
      <c r="K112" s="114"/>
      <c r="L112" s="112" t="s">
        <v>534</v>
      </c>
    </row>
    <row r="113" spans="1:12" hidden="1" x14ac:dyDescent="0.6">
      <c r="A113" s="2" t="str">
        <f t="shared" si="7"/>
        <v>South Africa42886</v>
      </c>
      <c r="B113" s="113" t="s">
        <v>59</v>
      </c>
      <c r="C113" s="113" t="s">
        <v>42</v>
      </c>
      <c r="D113" s="152">
        <v>42856</v>
      </c>
      <c r="E113" s="152" t="str">
        <f t="shared" si="8"/>
        <v>2017 q2</v>
      </c>
      <c r="F113" s="152">
        <f t="shared" si="9"/>
        <v>42886</v>
      </c>
      <c r="G113" s="109">
        <v>0</v>
      </c>
      <c r="H113" s="114" t="s">
        <v>2</v>
      </c>
      <c r="I113" s="152">
        <v>42856</v>
      </c>
      <c r="J113" s="110" t="s">
        <v>343</v>
      </c>
      <c r="K113" s="114"/>
      <c r="L113" s="112" t="s">
        <v>534</v>
      </c>
    </row>
    <row r="114" spans="1:12" hidden="1" x14ac:dyDescent="0.6">
      <c r="A114" s="2" t="str">
        <f t="shared" si="7"/>
        <v>Indonesia42886</v>
      </c>
      <c r="B114" s="113" t="s">
        <v>51</v>
      </c>
      <c r="C114" s="113" t="s">
        <v>31</v>
      </c>
      <c r="D114" s="152">
        <v>42874</v>
      </c>
      <c r="E114" s="152" t="str">
        <f t="shared" si="8"/>
        <v>2017 q2</v>
      </c>
      <c r="F114" s="152">
        <f t="shared" si="9"/>
        <v>42886</v>
      </c>
      <c r="G114" s="85">
        <v>0</v>
      </c>
      <c r="H114" s="114" t="s">
        <v>2</v>
      </c>
      <c r="I114" s="152">
        <v>42874</v>
      </c>
      <c r="J114" s="83" t="s">
        <v>300</v>
      </c>
      <c r="K114" s="114"/>
      <c r="L114" s="112" t="s">
        <v>534</v>
      </c>
    </row>
    <row r="115" spans="1:12" hidden="1" x14ac:dyDescent="0.6">
      <c r="A115" s="2" t="str">
        <f t="shared" si="7"/>
        <v>Czech Republic42886</v>
      </c>
      <c r="B115" s="126" t="s">
        <v>418</v>
      </c>
      <c r="C115" s="126" t="s">
        <v>419</v>
      </c>
      <c r="D115" s="157">
        <v>42880</v>
      </c>
      <c r="E115" s="152" t="str">
        <f t="shared" si="8"/>
        <v>2017 q2</v>
      </c>
      <c r="F115" s="152">
        <f t="shared" si="9"/>
        <v>42886</v>
      </c>
      <c r="G115" s="91">
        <v>0.01</v>
      </c>
      <c r="H115" s="128" t="s">
        <v>3</v>
      </c>
      <c r="I115" s="157">
        <v>43282</v>
      </c>
      <c r="J115" s="81" t="s">
        <v>431</v>
      </c>
      <c r="K115" s="114"/>
      <c r="L115" s="112" t="s">
        <v>535</v>
      </c>
    </row>
    <row r="116" spans="1:12" hidden="1" x14ac:dyDescent="0.6">
      <c r="A116" s="2" t="str">
        <f t="shared" si="7"/>
        <v>Brazil42916</v>
      </c>
      <c r="B116" s="113" t="s">
        <v>124</v>
      </c>
      <c r="C116" s="113" t="s">
        <v>74</v>
      </c>
      <c r="D116" s="152">
        <v>42894</v>
      </c>
      <c r="E116" s="152" t="str">
        <f t="shared" si="8"/>
        <v>2017 q2</v>
      </c>
      <c r="F116" s="152">
        <f t="shared" si="9"/>
        <v>42916</v>
      </c>
      <c r="G116" s="85">
        <v>0</v>
      </c>
      <c r="H116" s="114" t="s">
        <v>2</v>
      </c>
      <c r="I116" s="152">
        <v>42894</v>
      </c>
      <c r="J116" s="81" t="s">
        <v>153</v>
      </c>
      <c r="K116" s="114"/>
      <c r="L116" s="112" t="s">
        <v>534</v>
      </c>
    </row>
    <row r="117" spans="1:12" hidden="1" x14ac:dyDescent="0.6">
      <c r="A117" s="2" t="str">
        <f t="shared" si="7"/>
        <v>Netherlands42916</v>
      </c>
      <c r="B117" s="113" t="s">
        <v>37</v>
      </c>
      <c r="C117" s="113" t="s">
        <v>8</v>
      </c>
      <c r="D117" s="152">
        <v>42901</v>
      </c>
      <c r="E117" s="152" t="str">
        <f t="shared" si="8"/>
        <v>2017 q2</v>
      </c>
      <c r="F117" s="152">
        <f t="shared" si="9"/>
        <v>42916</v>
      </c>
      <c r="G117" s="85">
        <v>0</v>
      </c>
      <c r="H117" s="114" t="s">
        <v>2</v>
      </c>
      <c r="I117" s="152">
        <v>42901</v>
      </c>
      <c r="J117" s="83" t="s">
        <v>306</v>
      </c>
      <c r="K117" s="121" t="s">
        <v>542</v>
      </c>
      <c r="L117" s="112" t="s">
        <v>534</v>
      </c>
    </row>
    <row r="118" spans="1:12" hidden="1" x14ac:dyDescent="0.6">
      <c r="A118" s="2" t="str">
        <f t="shared" si="7"/>
        <v>Denmark42916</v>
      </c>
      <c r="B118" s="126" t="s">
        <v>464</v>
      </c>
      <c r="C118" s="126" t="s">
        <v>465</v>
      </c>
      <c r="D118" s="157">
        <v>42907</v>
      </c>
      <c r="E118" s="152" t="str">
        <f t="shared" si="8"/>
        <v>2017 q2</v>
      </c>
      <c r="F118" s="152">
        <f t="shared" si="9"/>
        <v>42916</v>
      </c>
      <c r="G118" s="91">
        <v>0</v>
      </c>
      <c r="H118" s="127" t="s">
        <v>2</v>
      </c>
      <c r="I118" s="157">
        <v>42917</v>
      </c>
      <c r="J118" s="81" t="s">
        <v>472</v>
      </c>
      <c r="L118" s="112" t="s">
        <v>535</v>
      </c>
    </row>
    <row r="119" spans="1:12" hidden="1" x14ac:dyDescent="0.6">
      <c r="A119" s="2" t="str">
        <f t="shared" si="7"/>
        <v>Norway 42916</v>
      </c>
      <c r="B119" s="113" t="s">
        <v>65</v>
      </c>
      <c r="C119" s="113" t="s">
        <v>46</v>
      </c>
      <c r="D119" s="152">
        <v>42908</v>
      </c>
      <c r="E119" s="152" t="str">
        <f t="shared" si="8"/>
        <v>2017 q2</v>
      </c>
      <c r="F119" s="152">
        <f t="shared" si="9"/>
        <v>42916</v>
      </c>
      <c r="G119" s="85">
        <v>0.02</v>
      </c>
      <c r="H119" s="114" t="s">
        <v>2</v>
      </c>
      <c r="I119" s="152">
        <v>43100</v>
      </c>
      <c r="J119" s="83" t="s">
        <v>322</v>
      </c>
      <c r="K119" s="114"/>
      <c r="L119" s="112" t="s">
        <v>535</v>
      </c>
    </row>
    <row r="120" spans="1:12" hidden="1" x14ac:dyDescent="0.6">
      <c r="A120" s="2" t="str">
        <f t="shared" si="7"/>
        <v>Italy42916</v>
      </c>
      <c r="B120" s="166" t="s">
        <v>32</v>
      </c>
      <c r="C120" s="166" t="s">
        <v>12</v>
      </c>
      <c r="D120" s="153">
        <v>42909</v>
      </c>
      <c r="E120" s="152" t="str">
        <f t="shared" si="8"/>
        <v>2017 q2</v>
      </c>
      <c r="F120" s="152">
        <f t="shared" si="9"/>
        <v>42916</v>
      </c>
      <c r="G120" s="169">
        <v>0</v>
      </c>
      <c r="H120" s="167" t="s">
        <v>2</v>
      </c>
      <c r="I120" s="153">
        <v>42917</v>
      </c>
      <c r="J120" s="170" t="s">
        <v>185</v>
      </c>
      <c r="K120" s="167"/>
      <c r="L120" s="168" t="s">
        <v>534</v>
      </c>
    </row>
    <row r="121" spans="1:12" hidden="1" x14ac:dyDescent="0.6">
      <c r="A121" s="2" t="str">
        <f t="shared" si="7"/>
        <v>Spain42916</v>
      </c>
      <c r="B121" s="113" t="s">
        <v>60</v>
      </c>
      <c r="C121" s="113" t="s">
        <v>14</v>
      </c>
      <c r="D121" s="152">
        <v>42912</v>
      </c>
      <c r="E121" s="152" t="str">
        <f t="shared" si="8"/>
        <v>2017 q2</v>
      </c>
      <c r="F121" s="152">
        <f t="shared" si="9"/>
        <v>42916</v>
      </c>
      <c r="G121" s="85">
        <v>0</v>
      </c>
      <c r="H121" s="114" t="s">
        <v>2</v>
      </c>
      <c r="I121" s="152">
        <v>42917</v>
      </c>
      <c r="J121" s="83" t="s">
        <v>260</v>
      </c>
      <c r="K121" s="114"/>
      <c r="L121" s="112" t="s">
        <v>534</v>
      </c>
    </row>
    <row r="122" spans="1:12" hidden="1" x14ac:dyDescent="0.6">
      <c r="A122" s="2" t="str">
        <f t="shared" si="7"/>
        <v>Luxembourg42916</v>
      </c>
      <c r="B122" s="113" t="s">
        <v>54</v>
      </c>
      <c r="C122" s="113" t="s">
        <v>7</v>
      </c>
      <c r="D122" s="152">
        <v>42912</v>
      </c>
      <c r="E122" s="152" t="str">
        <f t="shared" si="8"/>
        <v>2017 q2</v>
      </c>
      <c r="F122" s="152">
        <f t="shared" si="9"/>
        <v>42916</v>
      </c>
      <c r="G122" s="85">
        <v>0</v>
      </c>
      <c r="H122" s="114" t="s">
        <v>2</v>
      </c>
      <c r="I122" s="152">
        <v>42917</v>
      </c>
      <c r="J122" s="83" t="s">
        <v>200</v>
      </c>
      <c r="K122" s="114"/>
      <c r="L122" s="112" t="s">
        <v>534</v>
      </c>
    </row>
    <row r="123" spans="1:12" hidden="1" x14ac:dyDescent="0.6">
      <c r="A123" s="2" t="str">
        <f t="shared" si="7"/>
        <v>Russia42916</v>
      </c>
      <c r="B123" s="113" t="s">
        <v>56</v>
      </c>
      <c r="C123" s="113" t="s">
        <v>39</v>
      </c>
      <c r="D123" s="152">
        <v>42913</v>
      </c>
      <c r="E123" s="152" t="str">
        <f t="shared" si="8"/>
        <v>2017 q2</v>
      </c>
      <c r="F123" s="152">
        <f t="shared" si="9"/>
        <v>42916</v>
      </c>
      <c r="G123" s="109">
        <v>0</v>
      </c>
      <c r="H123" s="114" t="s">
        <v>2</v>
      </c>
      <c r="I123" s="152">
        <v>42913</v>
      </c>
      <c r="J123" s="110" t="s">
        <v>239</v>
      </c>
      <c r="K123" s="121" t="s">
        <v>542</v>
      </c>
      <c r="L123" s="112" t="s">
        <v>534</v>
      </c>
    </row>
    <row r="124" spans="1:12" hidden="1" x14ac:dyDescent="0.6">
      <c r="A124" s="2" t="str">
        <f t="shared" si="7"/>
        <v>United Kingdom42916</v>
      </c>
      <c r="B124" s="118" t="s">
        <v>417</v>
      </c>
      <c r="C124" s="119" t="s">
        <v>17</v>
      </c>
      <c r="D124" s="152">
        <v>42913</v>
      </c>
      <c r="E124" s="152" t="str">
        <f t="shared" si="8"/>
        <v>2017 q2</v>
      </c>
      <c r="F124" s="152">
        <f t="shared" si="9"/>
        <v>42916</v>
      </c>
      <c r="G124" s="87">
        <v>5.0000000000000001E-3</v>
      </c>
      <c r="H124" s="118" t="s">
        <v>3</v>
      </c>
      <c r="I124" s="165">
        <v>43278</v>
      </c>
      <c r="J124" s="88" t="s">
        <v>346</v>
      </c>
      <c r="K124" s="117"/>
      <c r="L124" s="112" t="s">
        <v>534</v>
      </c>
    </row>
    <row r="125" spans="1:12" hidden="1" x14ac:dyDescent="0.6">
      <c r="A125" s="2" t="str">
        <f t="shared" si="7"/>
        <v>Belgium42916</v>
      </c>
      <c r="B125" s="113" t="s">
        <v>24</v>
      </c>
      <c r="C125" s="113" t="s">
        <v>5</v>
      </c>
      <c r="D125" s="152">
        <v>42914</v>
      </c>
      <c r="E125" s="152" t="str">
        <f t="shared" si="8"/>
        <v>2017 q2</v>
      </c>
      <c r="F125" s="152">
        <f t="shared" si="9"/>
        <v>42916</v>
      </c>
      <c r="G125" s="85">
        <v>0</v>
      </c>
      <c r="H125" s="114" t="s">
        <v>2</v>
      </c>
      <c r="I125" s="152">
        <v>42917</v>
      </c>
      <c r="J125" s="81" t="s">
        <v>138</v>
      </c>
      <c r="K125" s="114"/>
      <c r="L125" s="112" t="s">
        <v>534</v>
      </c>
    </row>
    <row r="126" spans="1:12" hidden="1" x14ac:dyDescent="0.6">
      <c r="A126" s="2" t="str">
        <f t="shared" si="7"/>
        <v>France42916</v>
      </c>
      <c r="B126" s="113" t="s">
        <v>29</v>
      </c>
      <c r="C126" s="113" t="s">
        <v>10</v>
      </c>
      <c r="D126" s="152">
        <v>42916</v>
      </c>
      <c r="E126" s="152" t="str">
        <f t="shared" si="8"/>
        <v>2017 q2</v>
      </c>
      <c r="F126" s="152">
        <f t="shared" si="9"/>
        <v>42916</v>
      </c>
      <c r="G126" s="85">
        <v>0</v>
      </c>
      <c r="H126" s="114" t="s">
        <v>2</v>
      </c>
      <c r="I126" s="152">
        <v>42916</v>
      </c>
      <c r="J126" s="83" t="s">
        <v>161</v>
      </c>
      <c r="K126" s="114"/>
      <c r="L126" s="112" t="s">
        <v>534</v>
      </c>
    </row>
    <row r="127" spans="1:12" hidden="1" x14ac:dyDescent="0.6">
      <c r="A127" s="2" t="str">
        <f t="shared" si="7"/>
        <v>Netherlands42978</v>
      </c>
      <c r="B127" s="113" t="s">
        <v>37</v>
      </c>
      <c r="C127" s="113" t="s">
        <v>8</v>
      </c>
      <c r="D127" s="152">
        <v>42968</v>
      </c>
      <c r="E127" s="152" t="str">
        <f t="shared" si="8"/>
        <v>2017 q3</v>
      </c>
      <c r="F127" s="152">
        <f t="shared" si="9"/>
        <v>42978</v>
      </c>
      <c r="G127" s="85">
        <v>0</v>
      </c>
      <c r="H127" s="114" t="s">
        <v>2</v>
      </c>
      <c r="I127" s="152">
        <v>42968</v>
      </c>
      <c r="J127" s="83" t="s">
        <v>307</v>
      </c>
      <c r="K127" s="121" t="s">
        <v>542</v>
      </c>
      <c r="L127" s="112" t="s">
        <v>534</v>
      </c>
    </row>
    <row r="128" spans="1:12" hidden="1" x14ac:dyDescent="0.6">
      <c r="A128" s="2" t="str">
        <f t="shared" si="7"/>
        <v>Czech Republic42978</v>
      </c>
      <c r="B128" s="126" t="s">
        <v>418</v>
      </c>
      <c r="C128" s="126" t="s">
        <v>419</v>
      </c>
      <c r="D128" s="157">
        <v>42978</v>
      </c>
      <c r="E128" s="152" t="str">
        <f t="shared" si="8"/>
        <v>2017 q3</v>
      </c>
      <c r="F128" s="152">
        <f t="shared" si="9"/>
        <v>42978</v>
      </c>
      <c r="G128" s="129">
        <v>0.01</v>
      </c>
      <c r="H128" s="128" t="s">
        <v>2</v>
      </c>
      <c r="I128" s="157">
        <v>43374</v>
      </c>
      <c r="J128" s="81" t="s">
        <v>432</v>
      </c>
      <c r="K128" s="114"/>
      <c r="L128" s="112" t="s">
        <v>535</v>
      </c>
    </row>
    <row r="129" spans="1:12" hidden="1" x14ac:dyDescent="0.6">
      <c r="A129" s="2" t="str">
        <f t="shared" si="7"/>
        <v>Brazil43008</v>
      </c>
      <c r="B129" s="113" t="s">
        <v>124</v>
      </c>
      <c r="C129" s="113" t="s">
        <v>74</v>
      </c>
      <c r="D129" s="152">
        <v>42992</v>
      </c>
      <c r="E129" s="152" t="str">
        <f t="shared" si="8"/>
        <v>2017 q3</v>
      </c>
      <c r="F129" s="152">
        <f t="shared" si="9"/>
        <v>43008</v>
      </c>
      <c r="G129" s="85">
        <v>0</v>
      </c>
      <c r="H129" s="114" t="s">
        <v>2</v>
      </c>
      <c r="I129" s="152">
        <v>42992</v>
      </c>
      <c r="J129" s="81" t="s">
        <v>154</v>
      </c>
      <c r="K129" s="114"/>
      <c r="L129" s="112" t="s">
        <v>534</v>
      </c>
    </row>
    <row r="130" spans="1:12" hidden="1" x14ac:dyDescent="0.6">
      <c r="A130" s="2" t="str">
        <f t="shared" si="7"/>
        <v>Norway 43008</v>
      </c>
      <c r="B130" s="113" t="s">
        <v>65</v>
      </c>
      <c r="C130" s="113" t="s">
        <v>46</v>
      </c>
      <c r="D130" s="152">
        <v>42999</v>
      </c>
      <c r="E130" s="152" t="str">
        <f t="shared" si="8"/>
        <v>2017 q3</v>
      </c>
      <c r="F130" s="152">
        <f t="shared" si="9"/>
        <v>43008</v>
      </c>
      <c r="G130" s="109">
        <v>0.02</v>
      </c>
      <c r="H130" s="114" t="s">
        <v>2</v>
      </c>
      <c r="I130" s="152">
        <v>43100</v>
      </c>
      <c r="J130" s="110" t="s">
        <v>323</v>
      </c>
      <c r="K130" s="114"/>
      <c r="L130" s="112" t="s">
        <v>535</v>
      </c>
    </row>
    <row r="131" spans="1:12" hidden="1" x14ac:dyDescent="0.6">
      <c r="A131" s="2" t="str">
        <f t="shared" ref="A131:A194" si="10">C131&amp;F131</f>
        <v>Italy43008</v>
      </c>
      <c r="B131" s="166" t="s">
        <v>32</v>
      </c>
      <c r="C131" s="166" t="s">
        <v>12</v>
      </c>
      <c r="D131" s="153">
        <v>43000</v>
      </c>
      <c r="E131" s="152" t="str">
        <f t="shared" ref="E131:E194" si="11">YEAR(D131)&amp;" q"&amp;ROUNDUP(MONTH(D131)/3,0)</f>
        <v>2017 q3</v>
      </c>
      <c r="F131" s="152">
        <f t="shared" ref="F131:F194" si="12">EOMONTH(D131,0)</f>
        <v>43008</v>
      </c>
      <c r="G131" s="169">
        <v>0</v>
      </c>
      <c r="H131" s="167" t="s">
        <v>2</v>
      </c>
      <c r="I131" s="153">
        <v>43009</v>
      </c>
      <c r="J131" s="170" t="s">
        <v>186</v>
      </c>
      <c r="K131" s="167"/>
      <c r="L131" s="168" t="s">
        <v>534</v>
      </c>
    </row>
    <row r="132" spans="1:12" hidden="1" x14ac:dyDescent="0.6">
      <c r="A132" s="2" t="str">
        <f t="shared" si="10"/>
        <v>Spain43008</v>
      </c>
      <c r="B132" s="113" t="s">
        <v>60</v>
      </c>
      <c r="C132" s="113" t="s">
        <v>14</v>
      </c>
      <c r="D132" s="152">
        <v>43003</v>
      </c>
      <c r="E132" s="152" t="str">
        <f t="shared" si="11"/>
        <v>2017 q3</v>
      </c>
      <c r="F132" s="152">
        <f t="shared" si="12"/>
        <v>43008</v>
      </c>
      <c r="G132" s="85">
        <v>0</v>
      </c>
      <c r="H132" s="114" t="s">
        <v>2</v>
      </c>
      <c r="I132" s="152">
        <v>43009</v>
      </c>
      <c r="J132" s="83" t="s">
        <v>261</v>
      </c>
      <c r="K132" s="114"/>
      <c r="L132" s="112" t="s">
        <v>534</v>
      </c>
    </row>
    <row r="133" spans="1:12" hidden="1" x14ac:dyDescent="0.6">
      <c r="A133" s="2" t="str">
        <f t="shared" si="10"/>
        <v>Luxembourg43008</v>
      </c>
      <c r="B133" s="113" t="s">
        <v>54</v>
      </c>
      <c r="C133" s="113" t="s">
        <v>7</v>
      </c>
      <c r="D133" s="152">
        <v>43003</v>
      </c>
      <c r="E133" s="152" t="str">
        <f t="shared" si="11"/>
        <v>2017 q3</v>
      </c>
      <c r="F133" s="152">
        <f t="shared" si="12"/>
        <v>43008</v>
      </c>
      <c r="G133" s="85">
        <v>0</v>
      </c>
      <c r="H133" s="114" t="s">
        <v>2</v>
      </c>
      <c r="I133" s="152">
        <v>43009</v>
      </c>
      <c r="J133" s="83" t="s">
        <v>201</v>
      </c>
      <c r="K133" s="114"/>
      <c r="L133" s="112" t="s">
        <v>534</v>
      </c>
    </row>
    <row r="134" spans="1:12" hidden="1" x14ac:dyDescent="0.6">
      <c r="A134" s="2" t="str">
        <f t="shared" si="10"/>
        <v>Belgium43008</v>
      </c>
      <c r="B134" s="113" t="s">
        <v>24</v>
      </c>
      <c r="C134" s="113" t="s">
        <v>5</v>
      </c>
      <c r="D134" s="152">
        <v>43006</v>
      </c>
      <c r="E134" s="152" t="str">
        <f t="shared" si="11"/>
        <v>2017 q3</v>
      </c>
      <c r="F134" s="152">
        <f t="shared" si="12"/>
        <v>43008</v>
      </c>
      <c r="G134" s="85">
        <v>0</v>
      </c>
      <c r="H134" s="114" t="s">
        <v>2</v>
      </c>
      <c r="I134" s="152">
        <v>43009</v>
      </c>
      <c r="J134" s="81" t="s">
        <v>139</v>
      </c>
      <c r="K134" s="114"/>
      <c r="L134" s="112" t="s">
        <v>534</v>
      </c>
    </row>
    <row r="135" spans="1:12" hidden="1" x14ac:dyDescent="0.6">
      <c r="A135" s="2" t="str">
        <f t="shared" si="10"/>
        <v>Denmark43008</v>
      </c>
      <c r="B135" s="126" t="s">
        <v>464</v>
      </c>
      <c r="C135" s="126" t="s">
        <v>465</v>
      </c>
      <c r="D135" s="157">
        <v>43006</v>
      </c>
      <c r="E135" s="152" t="str">
        <f t="shared" si="11"/>
        <v>2017 q3</v>
      </c>
      <c r="F135" s="152">
        <f t="shared" si="12"/>
        <v>43008</v>
      </c>
      <c r="G135" s="91">
        <v>0</v>
      </c>
      <c r="H135" s="127" t="s">
        <v>2</v>
      </c>
      <c r="I135" s="157">
        <v>43374</v>
      </c>
      <c r="J135" s="81" t="s">
        <v>473</v>
      </c>
      <c r="L135" s="112" t="s">
        <v>535</v>
      </c>
    </row>
    <row r="136" spans="1:12" hidden="1" x14ac:dyDescent="0.6">
      <c r="A136" s="2" t="str">
        <f t="shared" si="10"/>
        <v>France43008</v>
      </c>
      <c r="B136" s="113" t="s">
        <v>29</v>
      </c>
      <c r="C136" s="113" t="s">
        <v>10</v>
      </c>
      <c r="D136" s="152">
        <v>43008</v>
      </c>
      <c r="E136" s="152" t="str">
        <f t="shared" si="11"/>
        <v>2017 q3</v>
      </c>
      <c r="F136" s="152">
        <f t="shared" si="12"/>
        <v>43008</v>
      </c>
      <c r="G136" s="85">
        <v>0</v>
      </c>
      <c r="H136" s="114" t="s">
        <v>2</v>
      </c>
      <c r="I136" s="152">
        <v>43008</v>
      </c>
      <c r="J136" s="83" t="s">
        <v>161</v>
      </c>
      <c r="K136" s="114"/>
      <c r="L136" s="112" t="s">
        <v>534</v>
      </c>
    </row>
    <row r="137" spans="1:12" hidden="1" x14ac:dyDescent="0.6">
      <c r="A137" s="2" t="str">
        <f t="shared" si="10"/>
        <v>Russia43039</v>
      </c>
      <c r="B137" s="113" t="s">
        <v>56</v>
      </c>
      <c r="C137" s="113" t="s">
        <v>39</v>
      </c>
      <c r="D137" s="152">
        <v>43014</v>
      </c>
      <c r="E137" s="152" t="str">
        <f t="shared" si="11"/>
        <v>2017 q4</v>
      </c>
      <c r="F137" s="152">
        <f t="shared" si="12"/>
        <v>43039</v>
      </c>
      <c r="G137" s="109">
        <v>0</v>
      </c>
      <c r="H137" s="114" t="s">
        <v>2</v>
      </c>
      <c r="I137" s="152">
        <v>43014</v>
      </c>
      <c r="J137" s="110" t="s">
        <v>240</v>
      </c>
      <c r="K137" s="114"/>
      <c r="L137" s="112" t="s">
        <v>534</v>
      </c>
    </row>
    <row r="138" spans="1:12" hidden="1" x14ac:dyDescent="0.6">
      <c r="A138" s="2" t="str">
        <f t="shared" si="10"/>
        <v>Indonesia43069</v>
      </c>
      <c r="B138" s="113" t="s">
        <v>51</v>
      </c>
      <c r="C138" s="113" t="s">
        <v>31</v>
      </c>
      <c r="D138" s="152">
        <v>43055</v>
      </c>
      <c r="E138" s="152" t="str">
        <f t="shared" si="11"/>
        <v>2017 q4</v>
      </c>
      <c r="F138" s="152">
        <f t="shared" si="12"/>
        <v>43069</v>
      </c>
      <c r="G138" s="85">
        <v>0</v>
      </c>
      <c r="H138" s="114" t="s">
        <v>2</v>
      </c>
      <c r="I138" s="152">
        <v>43055</v>
      </c>
      <c r="J138" s="83" t="s">
        <v>299</v>
      </c>
      <c r="K138" s="114"/>
      <c r="L138" s="112" t="s">
        <v>534</v>
      </c>
    </row>
    <row r="139" spans="1:12" hidden="1" x14ac:dyDescent="0.6">
      <c r="A139" s="2" t="str">
        <f t="shared" si="10"/>
        <v>Netherlands43069</v>
      </c>
      <c r="B139" s="113" t="s">
        <v>37</v>
      </c>
      <c r="C139" s="113" t="s">
        <v>8</v>
      </c>
      <c r="D139" s="152">
        <v>43062</v>
      </c>
      <c r="E139" s="152" t="str">
        <f t="shared" si="11"/>
        <v>2017 q4</v>
      </c>
      <c r="F139" s="152">
        <f t="shared" si="12"/>
        <v>43069</v>
      </c>
      <c r="G139" s="85">
        <v>0</v>
      </c>
      <c r="H139" s="114" t="s">
        <v>2</v>
      </c>
      <c r="I139" s="152">
        <v>43062</v>
      </c>
      <c r="J139" s="83" t="s">
        <v>308</v>
      </c>
      <c r="K139" s="121" t="s">
        <v>542</v>
      </c>
      <c r="L139" s="112" t="s">
        <v>534</v>
      </c>
    </row>
    <row r="140" spans="1:12" hidden="1" x14ac:dyDescent="0.6">
      <c r="A140" s="2" t="str">
        <f t="shared" si="10"/>
        <v>United Kingdom43069</v>
      </c>
      <c r="B140" s="118" t="s">
        <v>417</v>
      </c>
      <c r="C140" s="119" t="s">
        <v>17</v>
      </c>
      <c r="D140" s="152">
        <v>43067</v>
      </c>
      <c r="E140" s="152" t="str">
        <f t="shared" si="11"/>
        <v>2017 q4</v>
      </c>
      <c r="F140" s="152">
        <f t="shared" si="12"/>
        <v>43069</v>
      </c>
      <c r="G140" s="87">
        <v>0.01</v>
      </c>
      <c r="H140" s="118" t="s">
        <v>3</v>
      </c>
      <c r="I140" s="165">
        <v>43432</v>
      </c>
      <c r="J140" s="82" t="s">
        <v>406</v>
      </c>
      <c r="K140" s="117"/>
      <c r="L140" s="112" t="s">
        <v>534</v>
      </c>
    </row>
    <row r="141" spans="1:12" hidden="1" x14ac:dyDescent="0.6">
      <c r="A141" s="2" t="str">
        <f t="shared" si="10"/>
        <v>South Africa43069</v>
      </c>
      <c r="B141" s="113" t="s">
        <v>59</v>
      </c>
      <c r="C141" s="113" t="s">
        <v>42</v>
      </c>
      <c r="D141" s="152">
        <v>43069</v>
      </c>
      <c r="E141" s="152" t="str">
        <f t="shared" si="11"/>
        <v>2017 q4</v>
      </c>
      <c r="F141" s="152">
        <f t="shared" si="12"/>
        <v>43069</v>
      </c>
      <c r="G141" s="109">
        <v>0</v>
      </c>
      <c r="H141" s="114" t="s">
        <v>2</v>
      </c>
      <c r="I141" s="152">
        <v>43069</v>
      </c>
      <c r="J141" s="110" t="s">
        <v>344</v>
      </c>
      <c r="K141" s="114"/>
      <c r="L141" s="112" t="s">
        <v>534</v>
      </c>
    </row>
    <row r="142" spans="1:12" hidden="1" x14ac:dyDescent="0.6">
      <c r="A142" s="2" t="str">
        <f t="shared" si="10"/>
        <v>Singapore43069</v>
      </c>
      <c r="B142" s="113" t="s">
        <v>58</v>
      </c>
      <c r="C142" s="113" t="s">
        <v>41</v>
      </c>
      <c r="D142" s="152">
        <v>43069</v>
      </c>
      <c r="E142" s="152" t="str">
        <f t="shared" si="11"/>
        <v>2017 q4</v>
      </c>
      <c r="F142" s="152">
        <f t="shared" si="12"/>
        <v>43069</v>
      </c>
      <c r="G142" s="109">
        <v>0</v>
      </c>
      <c r="H142" s="114" t="s">
        <v>2</v>
      </c>
      <c r="I142" s="152">
        <v>43466</v>
      </c>
      <c r="J142" s="110" t="s">
        <v>338</v>
      </c>
      <c r="K142" s="114"/>
      <c r="L142" s="112" t="s">
        <v>534</v>
      </c>
    </row>
    <row r="143" spans="1:12" hidden="1" x14ac:dyDescent="0.6">
      <c r="A143" s="2" t="str">
        <f t="shared" si="10"/>
        <v>United States43100</v>
      </c>
      <c r="B143" s="113" t="s">
        <v>64</v>
      </c>
      <c r="C143" s="113" t="s">
        <v>45</v>
      </c>
      <c r="D143" s="152">
        <v>43070</v>
      </c>
      <c r="E143" s="152" t="str">
        <f t="shared" si="11"/>
        <v>2017 q4</v>
      </c>
      <c r="F143" s="152">
        <f t="shared" si="12"/>
        <v>43100</v>
      </c>
      <c r="G143" s="109">
        <v>0</v>
      </c>
      <c r="H143" s="114" t="s">
        <v>2</v>
      </c>
      <c r="I143" s="152">
        <v>43070</v>
      </c>
      <c r="J143" s="110" t="s">
        <v>230</v>
      </c>
      <c r="K143" s="114"/>
      <c r="L143" s="112" t="s">
        <v>534</v>
      </c>
    </row>
    <row r="144" spans="1:12" hidden="1" x14ac:dyDescent="0.6">
      <c r="A144" s="2" t="str">
        <f t="shared" si="10"/>
        <v>Czech Republic43100</v>
      </c>
      <c r="B144" s="126" t="s">
        <v>418</v>
      </c>
      <c r="C144" s="126" t="s">
        <v>419</v>
      </c>
      <c r="D144" s="157">
        <v>43075</v>
      </c>
      <c r="E144" s="152" t="str">
        <f t="shared" si="11"/>
        <v>2017 q4</v>
      </c>
      <c r="F144" s="152">
        <f t="shared" si="12"/>
        <v>43100</v>
      </c>
      <c r="G144" s="129">
        <v>1.2500000000000001E-2</v>
      </c>
      <c r="H144" s="130" t="s">
        <v>3</v>
      </c>
      <c r="I144" s="157">
        <v>43466</v>
      </c>
      <c r="J144" s="81" t="s">
        <v>433</v>
      </c>
      <c r="K144" s="114"/>
      <c r="L144" s="112" t="s">
        <v>535</v>
      </c>
    </row>
    <row r="145" spans="1:12" hidden="1" x14ac:dyDescent="0.6">
      <c r="A145" s="2" t="str">
        <f t="shared" si="10"/>
        <v>Australia43100</v>
      </c>
      <c r="B145" s="113" t="s">
        <v>22</v>
      </c>
      <c r="C145" s="113" t="s">
        <v>23</v>
      </c>
      <c r="D145" s="152">
        <v>43076</v>
      </c>
      <c r="E145" s="152" t="str">
        <f t="shared" si="11"/>
        <v>2017 q4</v>
      </c>
      <c r="F145" s="152">
        <f t="shared" si="12"/>
        <v>43100</v>
      </c>
      <c r="G145" s="85">
        <v>0</v>
      </c>
      <c r="H145" s="114" t="s">
        <v>2</v>
      </c>
      <c r="I145" s="152">
        <v>43076</v>
      </c>
      <c r="J145" s="81" t="s">
        <v>128</v>
      </c>
      <c r="K145" s="114"/>
      <c r="L145" s="112" t="s">
        <v>534</v>
      </c>
    </row>
    <row r="146" spans="1:12" hidden="1" x14ac:dyDescent="0.6">
      <c r="A146" s="2" t="str">
        <f t="shared" si="10"/>
        <v>Brazil43100</v>
      </c>
      <c r="B146" s="113" t="s">
        <v>124</v>
      </c>
      <c r="C146" s="113" t="s">
        <v>74</v>
      </c>
      <c r="D146" s="152">
        <v>43083</v>
      </c>
      <c r="E146" s="152" t="str">
        <f t="shared" si="11"/>
        <v>2017 q4</v>
      </c>
      <c r="F146" s="152">
        <f t="shared" si="12"/>
        <v>43100</v>
      </c>
      <c r="G146" s="85">
        <v>0</v>
      </c>
      <c r="H146" s="114" t="s">
        <v>2</v>
      </c>
      <c r="I146" s="152">
        <v>43083</v>
      </c>
      <c r="J146" s="81" t="s">
        <v>155</v>
      </c>
      <c r="K146" s="114"/>
      <c r="L146" s="112" t="s">
        <v>534</v>
      </c>
    </row>
    <row r="147" spans="1:12" hidden="1" x14ac:dyDescent="0.6">
      <c r="A147" s="2" t="str">
        <f t="shared" si="10"/>
        <v>Norway 43100</v>
      </c>
      <c r="B147" s="113" t="s">
        <v>65</v>
      </c>
      <c r="C147" s="113" t="s">
        <v>46</v>
      </c>
      <c r="D147" s="152">
        <v>43083</v>
      </c>
      <c r="E147" s="152" t="str">
        <f t="shared" si="11"/>
        <v>2017 q4</v>
      </c>
      <c r="F147" s="152">
        <f t="shared" si="12"/>
        <v>43100</v>
      </c>
      <c r="G147" s="109">
        <v>0.02</v>
      </c>
      <c r="H147" s="114" t="s">
        <v>2</v>
      </c>
      <c r="I147" s="152">
        <v>43100</v>
      </c>
      <c r="J147" s="110" t="s">
        <v>324</v>
      </c>
      <c r="K147" s="114"/>
      <c r="L147" s="112" t="s">
        <v>535</v>
      </c>
    </row>
    <row r="148" spans="1:12" hidden="1" x14ac:dyDescent="0.6">
      <c r="A148" s="2" t="str">
        <f t="shared" si="10"/>
        <v>Spain43100</v>
      </c>
      <c r="B148" s="113" t="s">
        <v>60</v>
      </c>
      <c r="C148" s="113" t="s">
        <v>14</v>
      </c>
      <c r="D148" s="152">
        <v>43089</v>
      </c>
      <c r="E148" s="152" t="str">
        <f t="shared" si="11"/>
        <v>2017 q4</v>
      </c>
      <c r="F148" s="152">
        <f t="shared" si="12"/>
        <v>43100</v>
      </c>
      <c r="G148" s="85">
        <v>0</v>
      </c>
      <c r="H148" s="114" t="s">
        <v>2</v>
      </c>
      <c r="I148" s="152">
        <v>43101</v>
      </c>
      <c r="J148" s="83" t="s">
        <v>262</v>
      </c>
      <c r="K148" s="114"/>
      <c r="L148" s="112" t="s">
        <v>534</v>
      </c>
    </row>
    <row r="149" spans="1:12" hidden="1" x14ac:dyDescent="0.6">
      <c r="A149" s="2" t="str">
        <f t="shared" si="10"/>
        <v>Denmark43100</v>
      </c>
      <c r="B149" s="126" t="s">
        <v>464</v>
      </c>
      <c r="C149" s="126" t="s">
        <v>465</v>
      </c>
      <c r="D149" s="157">
        <v>43090</v>
      </c>
      <c r="E149" s="152" t="str">
        <f t="shared" si="11"/>
        <v>2017 q4</v>
      </c>
      <c r="F149" s="152">
        <f t="shared" si="12"/>
        <v>43100</v>
      </c>
      <c r="G149" s="91">
        <v>0</v>
      </c>
      <c r="H149" s="127" t="s">
        <v>2</v>
      </c>
      <c r="I149" s="157">
        <v>43101</v>
      </c>
      <c r="J149" s="81" t="s">
        <v>474</v>
      </c>
      <c r="L149" s="112" t="s">
        <v>535</v>
      </c>
    </row>
    <row r="150" spans="1:12" hidden="1" x14ac:dyDescent="0.6">
      <c r="A150" s="2" t="str">
        <f t="shared" si="10"/>
        <v>Italy43100</v>
      </c>
      <c r="B150" s="166" t="s">
        <v>32</v>
      </c>
      <c r="C150" s="166" t="s">
        <v>12</v>
      </c>
      <c r="D150" s="153">
        <v>43091</v>
      </c>
      <c r="E150" s="152" t="str">
        <f t="shared" si="11"/>
        <v>2017 q4</v>
      </c>
      <c r="F150" s="152">
        <f t="shared" si="12"/>
        <v>43100</v>
      </c>
      <c r="G150" s="169">
        <v>0</v>
      </c>
      <c r="H150" s="167" t="s">
        <v>2</v>
      </c>
      <c r="I150" s="153">
        <v>43101</v>
      </c>
      <c r="J150" s="170" t="s">
        <v>187</v>
      </c>
      <c r="K150" s="167"/>
      <c r="L150" s="168" t="s">
        <v>534</v>
      </c>
    </row>
    <row r="151" spans="1:12" hidden="1" x14ac:dyDescent="0.6">
      <c r="A151" s="2" t="str">
        <f t="shared" si="10"/>
        <v>Russia43100</v>
      </c>
      <c r="B151" s="113" t="s">
        <v>56</v>
      </c>
      <c r="C151" s="113" t="s">
        <v>39</v>
      </c>
      <c r="D151" s="152">
        <v>43095</v>
      </c>
      <c r="E151" s="152" t="str">
        <f t="shared" si="11"/>
        <v>2017 q4</v>
      </c>
      <c r="F151" s="152">
        <f t="shared" si="12"/>
        <v>43100</v>
      </c>
      <c r="G151" s="109">
        <v>0</v>
      </c>
      <c r="H151" s="114" t="s">
        <v>2</v>
      </c>
      <c r="I151" s="152">
        <v>43095</v>
      </c>
      <c r="J151" s="110" t="s">
        <v>241</v>
      </c>
      <c r="K151" s="121" t="s">
        <v>542</v>
      </c>
      <c r="L151" s="112" t="s">
        <v>534</v>
      </c>
    </row>
    <row r="152" spans="1:12" hidden="1" x14ac:dyDescent="0.6">
      <c r="A152" s="2" t="str">
        <f t="shared" si="10"/>
        <v>Belgium43100</v>
      </c>
      <c r="B152" s="113" t="s">
        <v>24</v>
      </c>
      <c r="C152" s="113" t="s">
        <v>5</v>
      </c>
      <c r="D152" s="152">
        <v>43096</v>
      </c>
      <c r="E152" s="152" t="str">
        <f t="shared" si="11"/>
        <v>2017 q4</v>
      </c>
      <c r="F152" s="152">
        <f t="shared" si="12"/>
        <v>43100</v>
      </c>
      <c r="G152" s="85">
        <v>0</v>
      </c>
      <c r="H152" s="114" t="s">
        <v>2</v>
      </c>
      <c r="I152" s="152">
        <v>43101</v>
      </c>
      <c r="J152" s="81" t="s">
        <v>140</v>
      </c>
      <c r="K152" s="114"/>
      <c r="L152" s="112" t="s">
        <v>534</v>
      </c>
    </row>
    <row r="153" spans="1:12" hidden="1" x14ac:dyDescent="0.6">
      <c r="A153" s="2" t="str">
        <f t="shared" si="10"/>
        <v>Luxembourg43100</v>
      </c>
      <c r="B153" s="113" t="s">
        <v>54</v>
      </c>
      <c r="C153" s="113" t="s">
        <v>7</v>
      </c>
      <c r="D153" s="152">
        <v>43097</v>
      </c>
      <c r="E153" s="152" t="str">
        <f t="shared" si="11"/>
        <v>2017 q4</v>
      </c>
      <c r="F153" s="152">
        <f t="shared" si="12"/>
        <v>43100</v>
      </c>
      <c r="G153" s="85">
        <v>0</v>
      </c>
      <c r="H153" s="114" t="s">
        <v>2</v>
      </c>
      <c r="I153" s="152">
        <v>43101</v>
      </c>
      <c r="J153" s="83" t="s">
        <v>202</v>
      </c>
      <c r="K153" s="114"/>
      <c r="L153" s="112" t="s">
        <v>534</v>
      </c>
    </row>
    <row r="154" spans="1:12" hidden="1" x14ac:dyDescent="0.6">
      <c r="A154" s="2" t="str">
        <f t="shared" si="10"/>
        <v>France43100</v>
      </c>
      <c r="B154" s="113" t="s">
        <v>29</v>
      </c>
      <c r="C154" s="113" t="s">
        <v>10</v>
      </c>
      <c r="D154" s="152">
        <v>43098</v>
      </c>
      <c r="E154" s="152" t="str">
        <f t="shared" si="11"/>
        <v>2017 q4</v>
      </c>
      <c r="F154" s="152">
        <f t="shared" si="12"/>
        <v>43100</v>
      </c>
      <c r="G154" s="85">
        <v>0</v>
      </c>
      <c r="H154" s="114" t="s">
        <v>2</v>
      </c>
      <c r="I154" s="152">
        <v>43098</v>
      </c>
      <c r="J154" s="83" t="s">
        <v>161</v>
      </c>
      <c r="K154" s="114"/>
      <c r="L154" s="112" t="s">
        <v>534</v>
      </c>
    </row>
    <row r="155" spans="1:12" hidden="1" x14ac:dyDescent="0.6">
      <c r="A155" s="2" t="str">
        <f t="shared" si="10"/>
        <v>Germany43100</v>
      </c>
      <c r="B155" s="113" t="s">
        <v>47</v>
      </c>
      <c r="C155" s="113" t="s">
        <v>11</v>
      </c>
      <c r="D155" s="152">
        <v>43098</v>
      </c>
      <c r="E155" s="152" t="str">
        <f t="shared" si="11"/>
        <v>2017 q4</v>
      </c>
      <c r="F155" s="152">
        <f t="shared" si="12"/>
        <v>43100</v>
      </c>
      <c r="G155" s="85">
        <v>0</v>
      </c>
      <c r="H155" s="114" t="s">
        <v>2</v>
      </c>
      <c r="I155" s="152">
        <v>43101</v>
      </c>
      <c r="J155" s="83" t="s">
        <v>166</v>
      </c>
      <c r="K155" s="114"/>
      <c r="L155" s="112" t="s">
        <v>534</v>
      </c>
    </row>
    <row r="156" spans="1:12" x14ac:dyDescent="0.6">
      <c r="A156" s="2" t="str">
        <f t="shared" si="10"/>
        <v>Hong Kong SAR43131</v>
      </c>
      <c r="B156" s="113" t="s">
        <v>49</v>
      </c>
      <c r="C156" s="113" t="s">
        <v>80</v>
      </c>
      <c r="D156" s="152">
        <v>43110</v>
      </c>
      <c r="E156" s="152" t="str">
        <f t="shared" si="11"/>
        <v>2018 q1</v>
      </c>
      <c r="F156" s="152">
        <f t="shared" si="12"/>
        <v>43131</v>
      </c>
      <c r="G156" s="85">
        <v>2.5000000000000001E-2</v>
      </c>
      <c r="H156" s="114" t="s">
        <v>3</v>
      </c>
      <c r="I156" s="152">
        <v>43466</v>
      </c>
      <c r="J156" s="83" t="s">
        <v>171</v>
      </c>
      <c r="K156" s="114"/>
      <c r="L156" s="112" t="s">
        <v>534</v>
      </c>
    </row>
    <row r="157" spans="1:12" hidden="1" x14ac:dyDescent="0.6">
      <c r="A157" s="2" t="str">
        <f t="shared" si="10"/>
        <v>Switzerland43159</v>
      </c>
      <c r="B157" s="113" t="s">
        <v>62</v>
      </c>
      <c r="C157" s="113" t="s">
        <v>43</v>
      </c>
      <c r="D157" s="152">
        <v>43159</v>
      </c>
      <c r="E157" s="152" t="str">
        <f t="shared" si="11"/>
        <v>2018 q1</v>
      </c>
      <c r="F157" s="152">
        <f t="shared" si="12"/>
        <v>43159</v>
      </c>
      <c r="G157" s="85">
        <v>0</v>
      </c>
      <c r="H157" s="114" t="s">
        <v>2</v>
      </c>
      <c r="I157" s="152">
        <v>43159</v>
      </c>
      <c r="J157" s="83" t="s">
        <v>287</v>
      </c>
      <c r="K157" s="114"/>
      <c r="L157" s="112" t="s">
        <v>534</v>
      </c>
    </row>
    <row r="158" spans="1:12" hidden="1" x14ac:dyDescent="0.6">
      <c r="A158" s="2" t="str">
        <f t="shared" si="10"/>
        <v>Netherlands43190</v>
      </c>
      <c r="B158" s="113" t="s">
        <v>37</v>
      </c>
      <c r="C158" s="113" t="s">
        <v>8</v>
      </c>
      <c r="D158" s="152">
        <v>43161</v>
      </c>
      <c r="E158" s="152" t="str">
        <f t="shared" si="11"/>
        <v>2018 q1</v>
      </c>
      <c r="F158" s="152">
        <f t="shared" si="12"/>
        <v>43190</v>
      </c>
      <c r="G158" s="85">
        <v>0</v>
      </c>
      <c r="H158" s="114" t="s">
        <v>2</v>
      </c>
      <c r="I158" s="152">
        <v>43161</v>
      </c>
      <c r="J158" s="83" t="s">
        <v>309</v>
      </c>
      <c r="K158" s="121" t="s">
        <v>542</v>
      </c>
      <c r="L158" s="112" t="s">
        <v>534</v>
      </c>
    </row>
    <row r="159" spans="1:12" hidden="1" x14ac:dyDescent="0.6">
      <c r="A159" s="2" t="str">
        <f t="shared" si="10"/>
        <v>Brazil43190</v>
      </c>
      <c r="B159" s="113" t="s">
        <v>124</v>
      </c>
      <c r="C159" s="113" t="s">
        <v>74</v>
      </c>
      <c r="D159" s="152">
        <v>43167</v>
      </c>
      <c r="E159" s="152" t="str">
        <f t="shared" si="11"/>
        <v>2018 q1</v>
      </c>
      <c r="F159" s="152">
        <f t="shared" si="12"/>
        <v>43190</v>
      </c>
      <c r="G159" s="85">
        <v>0</v>
      </c>
      <c r="H159" s="114" t="s">
        <v>2</v>
      </c>
      <c r="I159" s="152">
        <v>43167</v>
      </c>
      <c r="J159" s="81" t="s">
        <v>156</v>
      </c>
      <c r="K159" s="114"/>
      <c r="L159" s="112" t="s">
        <v>534</v>
      </c>
    </row>
    <row r="160" spans="1:12" hidden="1" x14ac:dyDescent="0.6">
      <c r="A160" s="2" t="str">
        <f t="shared" si="10"/>
        <v>Czech Republic43190</v>
      </c>
      <c r="B160" s="126" t="s">
        <v>418</v>
      </c>
      <c r="C160" s="126" t="s">
        <v>419</v>
      </c>
      <c r="D160" s="157">
        <v>43167</v>
      </c>
      <c r="E160" s="152" t="str">
        <f t="shared" si="11"/>
        <v>2018 q1</v>
      </c>
      <c r="F160" s="152">
        <f t="shared" si="12"/>
        <v>43190</v>
      </c>
      <c r="G160" s="129">
        <v>1.2500000000000001E-2</v>
      </c>
      <c r="H160" s="128" t="s">
        <v>2</v>
      </c>
      <c r="I160" s="157">
        <v>43556</v>
      </c>
      <c r="J160" s="81" t="s">
        <v>434</v>
      </c>
      <c r="K160" s="114"/>
      <c r="L160" s="112" t="s">
        <v>535</v>
      </c>
    </row>
    <row r="161" spans="1:12" hidden="1" x14ac:dyDescent="0.6">
      <c r="A161" s="2" t="str">
        <f t="shared" si="10"/>
        <v>Denmark43190</v>
      </c>
      <c r="B161" s="126" t="s">
        <v>464</v>
      </c>
      <c r="C161" s="126" t="s">
        <v>465</v>
      </c>
      <c r="D161" s="157">
        <v>43173</v>
      </c>
      <c r="E161" s="152" t="str">
        <f t="shared" si="11"/>
        <v>2018 q1</v>
      </c>
      <c r="F161" s="152">
        <f t="shared" si="12"/>
        <v>43190</v>
      </c>
      <c r="G161" s="91">
        <v>5.0000000000000001E-3</v>
      </c>
      <c r="H161" s="127" t="s">
        <v>3</v>
      </c>
      <c r="I161" s="157">
        <v>43555</v>
      </c>
      <c r="J161" s="81" t="s">
        <v>475</v>
      </c>
      <c r="L161" s="112" t="s">
        <v>535</v>
      </c>
    </row>
    <row r="162" spans="1:12" hidden="1" x14ac:dyDescent="0.6">
      <c r="A162" s="2" t="str">
        <f t="shared" si="10"/>
        <v>Norway 43190</v>
      </c>
      <c r="B162" s="113" t="s">
        <v>65</v>
      </c>
      <c r="C162" s="113" t="s">
        <v>46</v>
      </c>
      <c r="D162" s="152">
        <v>43174</v>
      </c>
      <c r="E162" s="152" t="str">
        <f t="shared" si="11"/>
        <v>2018 q1</v>
      </c>
      <c r="F162" s="152">
        <f t="shared" si="12"/>
        <v>43190</v>
      </c>
      <c r="G162" s="109">
        <v>0.02</v>
      </c>
      <c r="H162" s="114" t="s">
        <v>2</v>
      </c>
      <c r="I162" s="152">
        <v>43174</v>
      </c>
      <c r="J162" s="110" t="s">
        <v>325</v>
      </c>
      <c r="K162" s="114"/>
      <c r="L162" s="112" t="s">
        <v>535</v>
      </c>
    </row>
    <row r="163" spans="1:12" hidden="1" x14ac:dyDescent="0.6">
      <c r="A163" s="2" t="str">
        <f t="shared" si="10"/>
        <v>United Kingdom43190</v>
      </c>
      <c r="B163" s="118" t="s">
        <v>417</v>
      </c>
      <c r="C163" s="113" t="s">
        <v>17</v>
      </c>
      <c r="D163" s="152">
        <v>43175</v>
      </c>
      <c r="E163" s="152" t="str">
        <f t="shared" si="11"/>
        <v>2018 q1</v>
      </c>
      <c r="F163" s="152">
        <f t="shared" si="12"/>
        <v>43190</v>
      </c>
      <c r="G163" s="87">
        <v>0.01</v>
      </c>
      <c r="H163" s="118" t="s">
        <v>2</v>
      </c>
      <c r="I163" s="165">
        <v>43432</v>
      </c>
      <c r="J163" s="82" t="s">
        <v>407</v>
      </c>
      <c r="K163" s="117"/>
      <c r="L163" s="112" t="s">
        <v>534</v>
      </c>
    </row>
    <row r="164" spans="1:12" hidden="1" x14ac:dyDescent="0.6">
      <c r="A164" s="2" t="str">
        <f t="shared" si="10"/>
        <v>Spain43190</v>
      </c>
      <c r="B164" s="113" t="s">
        <v>60</v>
      </c>
      <c r="C164" s="113" t="s">
        <v>14</v>
      </c>
      <c r="D164" s="152">
        <v>43182</v>
      </c>
      <c r="E164" s="152" t="str">
        <f t="shared" si="11"/>
        <v>2018 q1</v>
      </c>
      <c r="F164" s="152">
        <f t="shared" si="12"/>
        <v>43190</v>
      </c>
      <c r="G164" s="85">
        <v>0</v>
      </c>
      <c r="H164" s="114" t="s">
        <v>2</v>
      </c>
      <c r="I164" s="152">
        <v>43191</v>
      </c>
      <c r="J164" s="83" t="s">
        <v>263</v>
      </c>
      <c r="K164" s="114"/>
      <c r="L164" s="112" t="s">
        <v>534</v>
      </c>
    </row>
    <row r="165" spans="1:12" hidden="1" x14ac:dyDescent="0.6">
      <c r="A165" s="2" t="str">
        <f t="shared" si="10"/>
        <v>Italy43190</v>
      </c>
      <c r="B165" s="166" t="s">
        <v>32</v>
      </c>
      <c r="C165" s="166" t="s">
        <v>12</v>
      </c>
      <c r="D165" s="153">
        <v>43182</v>
      </c>
      <c r="E165" s="152" t="str">
        <f t="shared" si="11"/>
        <v>2018 q1</v>
      </c>
      <c r="F165" s="152">
        <f t="shared" si="12"/>
        <v>43190</v>
      </c>
      <c r="G165" s="169">
        <v>0</v>
      </c>
      <c r="H165" s="167" t="s">
        <v>2</v>
      </c>
      <c r="I165" s="153">
        <v>43191</v>
      </c>
      <c r="J165" s="170" t="s">
        <v>188</v>
      </c>
      <c r="K165" s="167"/>
      <c r="L165" s="168" t="s">
        <v>534</v>
      </c>
    </row>
    <row r="166" spans="1:12" hidden="1" x14ac:dyDescent="0.6">
      <c r="A166" s="2" t="str">
        <f t="shared" si="10"/>
        <v>Luxembourg43190</v>
      </c>
      <c r="B166" s="113" t="s">
        <v>54</v>
      </c>
      <c r="C166" s="113" t="s">
        <v>7</v>
      </c>
      <c r="D166" s="152">
        <v>43186</v>
      </c>
      <c r="E166" s="152" t="str">
        <f t="shared" si="11"/>
        <v>2018 q1</v>
      </c>
      <c r="F166" s="152">
        <f t="shared" si="12"/>
        <v>43190</v>
      </c>
      <c r="G166" s="85">
        <v>0</v>
      </c>
      <c r="H166" s="114" t="s">
        <v>2</v>
      </c>
      <c r="I166" s="152">
        <v>43191</v>
      </c>
      <c r="J166" s="83" t="s">
        <v>203</v>
      </c>
      <c r="K166" s="114"/>
      <c r="L166" s="112" t="s">
        <v>534</v>
      </c>
    </row>
    <row r="167" spans="1:12" hidden="1" x14ac:dyDescent="0.6">
      <c r="A167" s="2" t="str">
        <f t="shared" si="10"/>
        <v>France43190</v>
      </c>
      <c r="B167" s="113" t="s">
        <v>29</v>
      </c>
      <c r="C167" s="113" t="s">
        <v>10</v>
      </c>
      <c r="D167" s="152">
        <v>43188</v>
      </c>
      <c r="E167" s="152" t="str">
        <f t="shared" si="11"/>
        <v>2018 q1</v>
      </c>
      <c r="F167" s="152">
        <f t="shared" si="12"/>
        <v>43190</v>
      </c>
      <c r="G167" s="85">
        <v>0</v>
      </c>
      <c r="H167" s="114" t="s">
        <v>2</v>
      </c>
      <c r="I167" s="152">
        <v>43188</v>
      </c>
      <c r="J167" s="83" t="s">
        <v>161</v>
      </c>
      <c r="K167" s="114"/>
      <c r="L167" s="112" t="s">
        <v>534</v>
      </c>
    </row>
    <row r="168" spans="1:12" hidden="1" x14ac:dyDescent="0.6">
      <c r="A168" s="2" t="str">
        <f t="shared" si="10"/>
        <v>Belgium43190</v>
      </c>
      <c r="B168" s="113" t="s">
        <v>24</v>
      </c>
      <c r="C168" s="113" t="s">
        <v>5</v>
      </c>
      <c r="D168" s="152">
        <v>43188</v>
      </c>
      <c r="E168" s="152" t="str">
        <f t="shared" si="11"/>
        <v>2018 q1</v>
      </c>
      <c r="F168" s="152">
        <f t="shared" si="12"/>
        <v>43190</v>
      </c>
      <c r="G168" s="85">
        <v>0</v>
      </c>
      <c r="H168" s="114" t="s">
        <v>2</v>
      </c>
      <c r="I168" s="152">
        <v>43191</v>
      </c>
      <c r="J168" s="81" t="s">
        <v>145</v>
      </c>
      <c r="K168" s="114"/>
      <c r="L168" s="112" t="s">
        <v>534</v>
      </c>
    </row>
    <row r="169" spans="1:12" hidden="1" x14ac:dyDescent="0.6">
      <c r="A169" s="2" t="str">
        <f t="shared" si="10"/>
        <v>India43220</v>
      </c>
      <c r="B169" s="113" t="s">
        <v>50</v>
      </c>
      <c r="C169" s="113" t="s">
        <v>30</v>
      </c>
      <c r="D169" s="152">
        <v>43195</v>
      </c>
      <c r="E169" s="152" t="str">
        <f t="shared" si="11"/>
        <v>2018 q2</v>
      </c>
      <c r="F169" s="152">
        <f t="shared" si="12"/>
        <v>43220</v>
      </c>
      <c r="G169" s="85">
        <v>0</v>
      </c>
      <c r="H169" s="114" t="s">
        <v>2</v>
      </c>
      <c r="I169" s="152">
        <v>43195</v>
      </c>
      <c r="J169" s="83" t="s">
        <v>178</v>
      </c>
      <c r="K169" s="114"/>
      <c r="L169" s="112" t="s">
        <v>534</v>
      </c>
    </row>
    <row r="170" spans="1:12" hidden="1" x14ac:dyDescent="0.6">
      <c r="A170" s="2" t="str">
        <f t="shared" si="10"/>
        <v>Indonesia43251</v>
      </c>
      <c r="B170" s="113" t="s">
        <v>51</v>
      </c>
      <c r="C170" s="113" t="s">
        <v>31</v>
      </c>
      <c r="D170" s="152">
        <v>43237</v>
      </c>
      <c r="E170" s="152" t="str">
        <f t="shared" si="11"/>
        <v>2018 q2</v>
      </c>
      <c r="F170" s="152">
        <f t="shared" si="12"/>
        <v>43251</v>
      </c>
      <c r="G170" s="85">
        <v>0</v>
      </c>
      <c r="H170" s="114" t="s">
        <v>2</v>
      </c>
      <c r="I170" s="152">
        <v>43237</v>
      </c>
      <c r="J170" s="83" t="s">
        <v>298</v>
      </c>
      <c r="K170" s="114"/>
      <c r="L170" s="112" t="s">
        <v>534</v>
      </c>
    </row>
    <row r="171" spans="1:12" hidden="1" x14ac:dyDescent="0.6">
      <c r="A171" s="2" t="str">
        <f t="shared" si="10"/>
        <v>Czech Republic43251</v>
      </c>
      <c r="B171" s="126" t="s">
        <v>418</v>
      </c>
      <c r="C171" s="126" t="s">
        <v>419</v>
      </c>
      <c r="D171" s="157">
        <v>43237</v>
      </c>
      <c r="E171" s="152" t="str">
        <f t="shared" si="11"/>
        <v>2018 q2</v>
      </c>
      <c r="F171" s="152">
        <f t="shared" si="12"/>
        <v>43251</v>
      </c>
      <c r="G171" s="91">
        <v>1.4999999999999999E-2</v>
      </c>
      <c r="H171" s="128" t="s">
        <v>3</v>
      </c>
      <c r="I171" s="157">
        <v>43647</v>
      </c>
      <c r="J171" s="81" t="s">
        <v>435</v>
      </c>
      <c r="K171" s="114"/>
      <c r="L171" s="112" t="s">
        <v>535</v>
      </c>
    </row>
    <row r="172" spans="1:12" hidden="1" x14ac:dyDescent="0.6">
      <c r="A172" s="2" t="str">
        <f t="shared" si="10"/>
        <v>Brazil43281</v>
      </c>
      <c r="B172" s="113" t="s">
        <v>124</v>
      </c>
      <c r="C172" s="113" t="s">
        <v>74</v>
      </c>
      <c r="D172" s="152">
        <v>43258</v>
      </c>
      <c r="E172" s="152" t="str">
        <f t="shared" si="11"/>
        <v>2018 q2</v>
      </c>
      <c r="F172" s="152">
        <f t="shared" si="12"/>
        <v>43281</v>
      </c>
      <c r="G172" s="85">
        <v>0</v>
      </c>
      <c r="H172" s="114" t="s">
        <v>2</v>
      </c>
      <c r="I172" s="152">
        <v>43258</v>
      </c>
      <c r="J172" s="81" t="s">
        <v>157</v>
      </c>
      <c r="K172" s="114"/>
      <c r="L172" s="112" t="s">
        <v>534</v>
      </c>
    </row>
    <row r="173" spans="1:12" hidden="1" x14ac:dyDescent="0.6">
      <c r="A173" s="2" t="str">
        <f t="shared" si="10"/>
        <v>Spain43281</v>
      </c>
      <c r="B173" s="113" t="s">
        <v>60</v>
      </c>
      <c r="C173" s="113" t="s">
        <v>14</v>
      </c>
      <c r="D173" s="152">
        <v>43258</v>
      </c>
      <c r="E173" s="152" t="str">
        <f t="shared" si="11"/>
        <v>2018 q2</v>
      </c>
      <c r="F173" s="152">
        <f t="shared" si="12"/>
        <v>43281</v>
      </c>
      <c r="G173" s="85">
        <v>0</v>
      </c>
      <c r="H173" s="114" t="s">
        <v>2</v>
      </c>
      <c r="I173" s="152">
        <v>43282</v>
      </c>
      <c r="J173" s="83" t="s">
        <v>264</v>
      </c>
      <c r="K173" s="114"/>
      <c r="L173" s="112" t="s">
        <v>534</v>
      </c>
    </row>
    <row r="174" spans="1:12" hidden="1" x14ac:dyDescent="0.6">
      <c r="A174" s="2" t="str">
        <f t="shared" si="10"/>
        <v>Netherlands43281</v>
      </c>
      <c r="B174" s="113" t="s">
        <v>37</v>
      </c>
      <c r="C174" s="113" t="s">
        <v>8</v>
      </c>
      <c r="D174" s="152">
        <v>43265</v>
      </c>
      <c r="E174" s="152" t="str">
        <f t="shared" si="11"/>
        <v>2018 q2</v>
      </c>
      <c r="F174" s="152">
        <f t="shared" si="12"/>
        <v>43281</v>
      </c>
      <c r="G174" s="85">
        <v>0</v>
      </c>
      <c r="H174" s="114" t="s">
        <v>2</v>
      </c>
      <c r="I174" s="152">
        <v>43265</v>
      </c>
      <c r="J174" s="83" t="s">
        <v>221</v>
      </c>
      <c r="K174" s="121" t="s">
        <v>542</v>
      </c>
      <c r="L174" s="112" t="s">
        <v>534</v>
      </c>
    </row>
    <row r="175" spans="1:12" hidden="1" x14ac:dyDescent="0.6">
      <c r="A175" s="2" t="str">
        <f t="shared" si="10"/>
        <v>Norway 43281</v>
      </c>
      <c r="B175" s="113" t="s">
        <v>65</v>
      </c>
      <c r="C175" s="113" t="s">
        <v>46</v>
      </c>
      <c r="D175" s="152">
        <v>43272</v>
      </c>
      <c r="E175" s="152" t="str">
        <f t="shared" si="11"/>
        <v>2018 q2</v>
      </c>
      <c r="F175" s="152">
        <f t="shared" si="12"/>
        <v>43281</v>
      </c>
      <c r="G175" s="109">
        <v>0.02</v>
      </c>
      <c r="H175" s="114" t="s">
        <v>2</v>
      </c>
      <c r="I175" s="152">
        <v>43272</v>
      </c>
      <c r="J175" s="110" t="s">
        <v>326</v>
      </c>
      <c r="K175" s="114"/>
      <c r="L175" s="112" t="s">
        <v>535</v>
      </c>
    </row>
    <row r="176" spans="1:12" hidden="1" x14ac:dyDescent="0.6">
      <c r="A176" s="2" t="str">
        <f t="shared" si="10"/>
        <v>Italy43281</v>
      </c>
      <c r="B176" s="166" t="s">
        <v>32</v>
      </c>
      <c r="C176" s="166" t="s">
        <v>12</v>
      </c>
      <c r="D176" s="153">
        <v>43273</v>
      </c>
      <c r="E176" s="152" t="str">
        <f t="shared" si="11"/>
        <v>2018 q2</v>
      </c>
      <c r="F176" s="152">
        <f t="shared" si="12"/>
        <v>43281</v>
      </c>
      <c r="G176" s="169">
        <v>0</v>
      </c>
      <c r="H176" s="167" t="s">
        <v>2</v>
      </c>
      <c r="I176" s="153">
        <v>43282</v>
      </c>
      <c r="J176" s="170" t="s">
        <v>189</v>
      </c>
      <c r="K176" s="167"/>
      <c r="L176" s="168" t="s">
        <v>534</v>
      </c>
    </row>
    <row r="177" spans="1:12" hidden="1" x14ac:dyDescent="0.6">
      <c r="A177" s="2" t="str">
        <f t="shared" si="10"/>
        <v>Luxembourg43281</v>
      </c>
      <c r="B177" s="113" t="s">
        <v>54</v>
      </c>
      <c r="C177" s="113" t="s">
        <v>7</v>
      </c>
      <c r="D177" s="152">
        <v>43276</v>
      </c>
      <c r="E177" s="152" t="str">
        <f t="shared" si="11"/>
        <v>2018 q2</v>
      </c>
      <c r="F177" s="152">
        <f t="shared" si="12"/>
        <v>43281</v>
      </c>
      <c r="G177" s="85">
        <v>0</v>
      </c>
      <c r="H177" s="114" t="s">
        <v>2</v>
      </c>
      <c r="I177" s="152">
        <v>43282</v>
      </c>
      <c r="J177" s="83" t="s">
        <v>204</v>
      </c>
      <c r="K177" s="114"/>
      <c r="L177" s="112" t="s">
        <v>534</v>
      </c>
    </row>
    <row r="178" spans="1:12" hidden="1" x14ac:dyDescent="0.6">
      <c r="A178" s="2" t="str">
        <f t="shared" si="10"/>
        <v>Denmark43281</v>
      </c>
      <c r="B178" s="126" t="s">
        <v>464</v>
      </c>
      <c r="C178" s="126" t="s">
        <v>465</v>
      </c>
      <c r="D178" s="157">
        <v>43277</v>
      </c>
      <c r="E178" s="152" t="str">
        <f t="shared" si="11"/>
        <v>2018 q2</v>
      </c>
      <c r="F178" s="152">
        <f t="shared" si="12"/>
        <v>43281</v>
      </c>
      <c r="G178" s="91">
        <v>5.0000000000000001E-3</v>
      </c>
      <c r="H178" s="127" t="s">
        <v>2</v>
      </c>
      <c r="I178" s="157">
        <v>43617</v>
      </c>
      <c r="J178" s="81"/>
      <c r="L178" s="112" t="s">
        <v>535</v>
      </c>
    </row>
    <row r="179" spans="1:12" hidden="1" x14ac:dyDescent="0.6">
      <c r="A179" s="2" t="str">
        <f t="shared" si="10"/>
        <v>United Kingdom43281</v>
      </c>
      <c r="B179" s="118" t="s">
        <v>417</v>
      </c>
      <c r="C179" s="113" t="s">
        <v>17</v>
      </c>
      <c r="D179" s="152">
        <v>43278</v>
      </c>
      <c r="E179" s="152" t="str">
        <f t="shared" si="11"/>
        <v>2018 q2</v>
      </c>
      <c r="F179" s="152">
        <f t="shared" si="12"/>
        <v>43281</v>
      </c>
      <c r="G179" s="87">
        <v>0.01</v>
      </c>
      <c r="H179" s="118" t="s">
        <v>2</v>
      </c>
      <c r="I179" s="165">
        <v>43432</v>
      </c>
      <c r="J179" s="82" t="s">
        <v>408</v>
      </c>
      <c r="K179" s="117"/>
      <c r="L179" s="112" t="s">
        <v>534</v>
      </c>
    </row>
    <row r="180" spans="1:12" hidden="1" x14ac:dyDescent="0.6">
      <c r="A180" s="2" t="str">
        <f t="shared" si="10"/>
        <v>Belgium43281</v>
      </c>
      <c r="B180" s="113" t="s">
        <v>24</v>
      </c>
      <c r="C180" s="113" t="s">
        <v>5</v>
      </c>
      <c r="D180" s="152">
        <v>43280</v>
      </c>
      <c r="E180" s="152" t="str">
        <f t="shared" si="11"/>
        <v>2018 q2</v>
      </c>
      <c r="F180" s="152">
        <f t="shared" si="12"/>
        <v>43281</v>
      </c>
      <c r="G180" s="85">
        <v>0</v>
      </c>
      <c r="H180" s="114" t="s">
        <v>2</v>
      </c>
      <c r="I180" s="152">
        <v>43282</v>
      </c>
      <c r="J180" s="81" t="s">
        <v>146</v>
      </c>
      <c r="K180" s="114"/>
      <c r="L180" s="112" t="s">
        <v>534</v>
      </c>
    </row>
    <row r="181" spans="1:12" hidden="1" x14ac:dyDescent="0.6">
      <c r="A181" s="2" t="str">
        <f t="shared" si="10"/>
        <v>France43312</v>
      </c>
      <c r="B181" s="113" t="s">
        <v>29</v>
      </c>
      <c r="C181" s="113" t="s">
        <v>10</v>
      </c>
      <c r="D181" s="152">
        <v>43282</v>
      </c>
      <c r="E181" s="152" t="str">
        <f t="shared" si="11"/>
        <v>2018 q3</v>
      </c>
      <c r="F181" s="152">
        <f t="shared" si="12"/>
        <v>43312</v>
      </c>
      <c r="G181" s="85">
        <v>2.5000000000000001E-3</v>
      </c>
      <c r="H181" s="114" t="s">
        <v>3</v>
      </c>
      <c r="I181" s="152">
        <v>43647</v>
      </c>
      <c r="J181" s="83" t="s">
        <v>161</v>
      </c>
      <c r="K181" s="114"/>
      <c r="L181" s="112" t="s">
        <v>534</v>
      </c>
    </row>
    <row r="182" spans="1:12" hidden="1" x14ac:dyDescent="0.6">
      <c r="A182" s="2" t="str">
        <f t="shared" si="10"/>
        <v>Russia43312</v>
      </c>
      <c r="B182" s="113" t="s">
        <v>56</v>
      </c>
      <c r="C182" s="113" t="s">
        <v>39</v>
      </c>
      <c r="D182" s="152">
        <v>43285</v>
      </c>
      <c r="E182" s="152" t="str">
        <f t="shared" si="11"/>
        <v>2018 q3</v>
      </c>
      <c r="F182" s="152">
        <f t="shared" si="12"/>
        <v>43312</v>
      </c>
      <c r="G182" s="109">
        <v>0</v>
      </c>
      <c r="H182" s="114" t="s">
        <v>2</v>
      </c>
      <c r="I182" s="152">
        <v>43285</v>
      </c>
      <c r="J182" s="110" t="s">
        <v>242</v>
      </c>
      <c r="K182" s="114"/>
      <c r="L182" s="112" t="s">
        <v>534</v>
      </c>
    </row>
    <row r="183" spans="1:12" hidden="1" x14ac:dyDescent="0.6">
      <c r="A183" s="2" t="str">
        <f t="shared" si="10"/>
        <v>Czech Republic43343</v>
      </c>
      <c r="B183" s="126" t="s">
        <v>418</v>
      </c>
      <c r="C183" s="126" t="s">
        <v>419</v>
      </c>
      <c r="D183" s="157">
        <v>43342</v>
      </c>
      <c r="E183" s="152" t="str">
        <f t="shared" si="11"/>
        <v>2018 q3</v>
      </c>
      <c r="F183" s="152">
        <f t="shared" si="12"/>
        <v>43343</v>
      </c>
      <c r="G183" s="91">
        <v>1.4999999999999999E-2</v>
      </c>
      <c r="H183" s="128" t="s">
        <v>2</v>
      </c>
      <c r="I183" s="157">
        <v>43739</v>
      </c>
      <c r="J183" s="81" t="s">
        <v>436</v>
      </c>
      <c r="K183" s="114"/>
      <c r="L183" s="112" t="s">
        <v>535</v>
      </c>
    </row>
    <row r="184" spans="1:12" hidden="1" x14ac:dyDescent="0.6">
      <c r="A184" s="2" t="str">
        <f t="shared" si="10"/>
        <v>Brazil43373</v>
      </c>
      <c r="B184" s="113" t="s">
        <v>124</v>
      </c>
      <c r="C184" s="113" t="s">
        <v>74</v>
      </c>
      <c r="D184" s="152">
        <v>43347</v>
      </c>
      <c r="E184" s="152" t="str">
        <f t="shared" si="11"/>
        <v>2018 q3</v>
      </c>
      <c r="F184" s="152">
        <f t="shared" si="12"/>
        <v>43373</v>
      </c>
      <c r="G184" s="85">
        <v>0</v>
      </c>
      <c r="H184" s="114" t="s">
        <v>2</v>
      </c>
      <c r="I184" s="152">
        <v>43347</v>
      </c>
      <c r="J184" s="81" t="s">
        <v>158</v>
      </c>
      <c r="K184" s="114"/>
      <c r="L184" s="112" t="s">
        <v>534</v>
      </c>
    </row>
    <row r="185" spans="1:12" hidden="1" x14ac:dyDescent="0.6">
      <c r="A185" s="2" t="str">
        <f t="shared" si="10"/>
        <v>Sweden43373</v>
      </c>
      <c r="B185" s="113" t="s">
        <v>61</v>
      </c>
      <c r="C185" s="113" t="s">
        <v>9</v>
      </c>
      <c r="D185" s="152">
        <v>43362</v>
      </c>
      <c r="E185" s="152" t="str">
        <f t="shared" si="11"/>
        <v>2018 q3</v>
      </c>
      <c r="F185" s="152">
        <f t="shared" si="12"/>
        <v>43373</v>
      </c>
      <c r="G185" s="109">
        <v>2.5000000000000001E-2</v>
      </c>
      <c r="H185" s="114" t="s">
        <v>3</v>
      </c>
      <c r="I185" s="152">
        <v>43727</v>
      </c>
      <c r="J185" s="110" t="s">
        <v>395</v>
      </c>
      <c r="K185" s="114"/>
      <c r="L185" s="112" t="s">
        <v>534</v>
      </c>
    </row>
    <row r="186" spans="1:12" hidden="1" x14ac:dyDescent="0.6">
      <c r="A186" s="2" t="str">
        <f t="shared" si="10"/>
        <v>Norway 43373</v>
      </c>
      <c r="B186" s="113" t="s">
        <v>65</v>
      </c>
      <c r="C186" s="113" t="s">
        <v>46</v>
      </c>
      <c r="D186" s="152">
        <v>43363</v>
      </c>
      <c r="E186" s="152" t="str">
        <f t="shared" si="11"/>
        <v>2018 q3</v>
      </c>
      <c r="F186" s="152">
        <f t="shared" si="12"/>
        <v>43373</v>
      </c>
      <c r="G186" s="109">
        <v>0.02</v>
      </c>
      <c r="H186" s="114" t="s">
        <v>2</v>
      </c>
      <c r="I186" s="152">
        <v>43363</v>
      </c>
      <c r="J186" s="110" t="s">
        <v>327</v>
      </c>
      <c r="K186" s="114"/>
      <c r="L186" s="112" t="s">
        <v>535</v>
      </c>
    </row>
    <row r="187" spans="1:12" hidden="1" x14ac:dyDescent="0.6">
      <c r="A187" s="2" t="str">
        <f t="shared" si="10"/>
        <v>Belgium43373</v>
      </c>
      <c r="B187" s="113" t="s">
        <v>24</v>
      </c>
      <c r="C187" s="113" t="s">
        <v>5</v>
      </c>
      <c r="D187" s="152">
        <v>43364</v>
      </c>
      <c r="E187" s="152" t="str">
        <f t="shared" si="11"/>
        <v>2018 q3</v>
      </c>
      <c r="F187" s="152">
        <f t="shared" si="12"/>
        <v>43373</v>
      </c>
      <c r="G187" s="85">
        <v>0</v>
      </c>
      <c r="H187" s="114" t="s">
        <v>2</v>
      </c>
      <c r="I187" s="152">
        <v>43374</v>
      </c>
      <c r="J187" s="81" t="s">
        <v>147</v>
      </c>
      <c r="K187" s="114"/>
      <c r="L187" s="112" t="s">
        <v>534</v>
      </c>
    </row>
    <row r="188" spans="1:12" hidden="1" x14ac:dyDescent="0.6">
      <c r="A188" s="2" t="str">
        <f t="shared" si="10"/>
        <v>Italy43373</v>
      </c>
      <c r="B188" s="166" t="s">
        <v>32</v>
      </c>
      <c r="C188" s="166" t="s">
        <v>12</v>
      </c>
      <c r="D188" s="153">
        <v>43364</v>
      </c>
      <c r="E188" s="152" t="str">
        <f t="shared" si="11"/>
        <v>2018 q3</v>
      </c>
      <c r="F188" s="152">
        <f t="shared" si="12"/>
        <v>43373</v>
      </c>
      <c r="G188" s="169">
        <v>0</v>
      </c>
      <c r="H188" s="167" t="s">
        <v>2</v>
      </c>
      <c r="I188" s="153">
        <v>43374</v>
      </c>
      <c r="J188" s="170" t="s">
        <v>190</v>
      </c>
      <c r="K188" s="167"/>
      <c r="L188" s="168" t="s">
        <v>534</v>
      </c>
    </row>
    <row r="189" spans="1:12" hidden="1" x14ac:dyDescent="0.6">
      <c r="A189" s="2" t="str">
        <f t="shared" si="10"/>
        <v>Spain43373</v>
      </c>
      <c r="B189" s="113" t="s">
        <v>60</v>
      </c>
      <c r="C189" s="113" t="s">
        <v>14</v>
      </c>
      <c r="D189" s="152">
        <v>43368</v>
      </c>
      <c r="E189" s="152" t="str">
        <f t="shared" si="11"/>
        <v>2018 q3</v>
      </c>
      <c r="F189" s="152">
        <f t="shared" si="12"/>
        <v>43373</v>
      </c>
      <c r="G189" s="85">
        <v>0</v>
      </c>
      <c r="H189" s="114" t="s">
        <v>2</v>
      </c>
      <c r="I189" s="152">
        <v>43374</v>
      </c>
      <c r="J189" s="83" t="s">
        <v>265</v>
      </c>
      <c r="K189" s="114"/>
      <c r="L189" s="112" t="s">
        <v>534</v>
      </c>
    </row>
    <row r="190" spans="1:12" hidden="1" x14ac:dyDescent="0.6">
      <c r="A190" s="2" t="str">
        <f t="shared" si="10"/>
        <v>Luxembourg43373</v>
      </c>
      <c r="B190" s="113" t="s">
        <v>54</v>
      </c>
      <c r="C190" s="113" t="s">
        <v>7</v>
      </c>
      <c r="D190" s="152">
        <v>43368</v>
      </c>
      <c r="E190" s="152" t="str">
        <f t="shared" si="11"/>
        <v>2018 q3</v>
      </c>
      <c r="F190" s="152">
        <f t="shared" si="12"/>
        <v>43373</v>
      </c>
      <c r="G190" s="85">
        <v>0</v>
      </c>
      <c r="H190" s="114" t="s">
        <v>2</v>
      </c>
      <c r="I190" s="152">
        <v>43374</v>
      </c>
      <c r="J190" s="83" t="s">
        <v>205</v>
      </c>
      <c r="K190" s="114"/>
      <c r="L190" s="112" t="s">
        <v>534</v>
      </c>
    </row>
    <row r="191" spans="1:12" hidden="1" x14ac:dyDescent="0.6">
      <c r="A191" s="2" t="str">
        <f t="shared" si="10"/>
        <v>Denmark43373</v>
      </c>
      <c r="B191" s="126" t="s">
        <v>464</v>
      </c>
      <c r="C191" s="126" t="s">
        <v>465</v>
      </c>
      <c r="D191" s="157">
        <v>43368</v>
      </c>
      <c r="E191" s="152" t="str">
        <f t="shared" si="11"/>
        <v>2018 q3</v>
      </c>
      <c r="F191" s="152">
        <f t="shared" si="12"/>
        <v>43373</v>
      </c>
      <c r="G191" s="91">
        <v>0.01</v>
      </c>
      <c r="H191" s="127" t="s">
        <v>3</v>
      </c>
      <c r="I191" s="157">
        <v>43738</v>
      </c>
      <c r="J191" s="81"/>
      <c r="L191" s="112" t="s">
        <v>535</v>
      </c>
    </row>
    <row r="192" spans="1:12" hidden="1" x14ac:dyDescent="0.6">
      <c r="A192" s="2" t="str">
        <f t="shared" si="10"/>
        <v>Russia43373</v>
      </c>
      <c r="B192" s="113" t="s">
        <v>56</v>
      </c>
      <c r="C192" s="113" t="s">
        <v>39</v>
      </c>
      <c r="D192" s="152">
        <v>43371</v>
      </c>
      <c r="E192" s="152" t="str">
        <f t="shared" si="11"/>
        <v>2018 q3</v>
      </c>
      <c r="F192" s="152">
        <f t="shared" si="12"/>
        <v>43373</v>
      </c>
      <c r="G192" s="109">
        <v>0</v>
      </c>
      <c r="H192" s="114" t="s">
        <v>2</v>
      </c>
      <c r="I192" s="152">
        <v>43374</v>
      </c>
      <c r="J192" s="110" t="s">
        <v>243</v>
      </c>
      <c r="K192" s="114"/>
      <c r="L192" s="112" t="s">
        <v>534</v>
      </c>
    </row>
    <row r="193" spans="1:12" hidden="1" x14ac:dyDescent="0.6">
      <c r="A193" s="2" t="str">
        <f t="shared" si="10"/>
        <v>France43404</v>
      </c>
      <c r="B193" s="113" t="s">
        <v>29</v>
      </c>
      <c r="C193" s="113" t="s">
        <v>10</v>
      </c>
      <c r="D193" s="152">
        <v>43374</v>
      </c>
      <c r="E193" s="152" t="str">
        <f t="shared" si="11"/>
        <v>2018 q4</v>
      </c>
      <c r="F193" s="152">
        <f t="shared" si="12"/>
        <v>43404</v>
      </c>
      <c r="G193" s="85">
        <v>2.5000000000000001E-3</v>
      </c>
      <c r="H193" s="114" t="s">
        <v>2</v>
      </c>
      <c r="I193" s="152">
        <v>43647</v>
      </c>
      <c r="J193" s="83" t="s">
        <v>161</v>
      </c>
      <c r="K193" s="114"/>
      <c r="L193" s="112" t="s">
        <v>534</v>
      </c>
    </row>
    <row r="194" spans="1:12" hidden="1" x14ac:dyDescent="0.6">
      <c r="A194" s="2" t="str">
        <f t="shared" si="10"/>
        <v>Netherlands43404</v>
      </c>
      <c r="B194" s="113" t="s">
        <v>37</v>
      </c>
      <c r="C194" s="113" t="s">
        <v>8</v>
      </c>
      <c r="D194" s="152">
        <v>43382</v>
      </c>
      <c r="E194" s="152" t="str">
        <f t="shared" si="11"/>
        <v>2018 q4</v>
      </c>
      <c r="F194" s="152">
        <f t="shared" si="12"/>
        <v>43404</v>
      </c>
      <c r="G194" s="85">
        <v>0</v>
      </c>
      <c r="H194" s="114" t="s">
        <v>2</v>
      </c>
      <c r="I194" s="152">
        <v>43383</v>
      </c>
      <c r="J194" s="83" t="s">
        <v>222</v>
      </c>
      <c r="K194" s="121" t="s">
        <v>542</v>
      </c>
      <c r="L194" s="112" t="s">
        <v>534</v>
      </c>
    </row>
    <row r="195" spans="1:12" hidden="1" x14ac:dyDescent="0.6">
      <c r="A195" s="2" t="str">
        <f t="shared" ref="A195:A258" si="13">C195&amp;F195</f>
        <v>United Kingdom43404</v>
      </c>
      <c r="B195" s="118" t="s">
        <v>417</v>
      </c>
      <c r="C195" s="113" t="s">
        <v>17</v>
      </c>
      <c r="D195" s="152">
        <v>43382</v>
      </c>
      <c r="E195" s="152" t="str">
        <f t="shared" ref="E195:E258" si="14">YEAR(D195)&amp;" q"&amp;ROUNDUP(MONTH(D195)/3,0)</f>
        <v>2018 q4</v>
      </c>
      <c r="F195" s="152">
        <f t="shared" ref="F195:F258" si="15">EOMONTH(D195,0)</f>
        <v>43404</v>
      </c>
      <c r="G195" s="87">
        <v>0.01</v>
      </c>
      <c r="H195" s="118" t="s">
        <v>2</v>
      </c>
      <c r="I195" s="165">
        <v>43432</v>
      </c>
      <c r="J195" s="82" t="s">
        <v>409</v>
      </c>
      <c r="K195" s="117"/>
      <c r="L195" s="112" t="s">
        <v>534</v>
      </c>
    </row>
    <row r="196" spans="1:12" hidden="1" x14ac:dyDescent="0.6">
      <c r="A196" s="2" t="str">
        <f t="shared" si="13"/>
        <v>Indonesia43434</v>
      </c>
      <c r="B196" s="113" t="s">
        <v>51</v>
      </c>
      <c r="C196" s="113" t="s">
        <v>31</v>
      </c>
      <c r="D196" s="152">
        <v>43419</v>
      </c>
      <c r="E196" s="152" t="str">
        <f t="shared" si="14"/>
        <v>2018 q4</v>
      </c>
      <c r="F196" s="152">
        <f t="shared" si="15"/>
        <v>43434</v>
      </c>
      <c r="G196" s="85">
        <v>0</v>
      </c>
      <c r="H196" s="114" t="s">
        <v>2</v>
      </c>
      <c r="I196" s="152">
        <v>43419</v>
      </c>
      <c r="J196" s="83" t="s">
        <v>297</v>
      </c>
      <c r="K196" s="114"/>
      <c r="L196" s="112" t="s">
        <v>534</v>
      </c>
    </row>
    <row r="197" spans="1:12" hidden="1" x14ac:dyDescent="0.6">
      <c r="A197" s="2" t="str">
        <f t="shared" si="13"/>
        <v>Brazil43434</v>
      </c>
      <c r="B197" s="113" t="s">
        <v>124</v>
      </c>
      <c r="C197" s="113" t="s">
        <v>74</v>
      </c>
      <c r="D197" s="152">
        <v>43419</v>
      </c>
      <c r="E197" s="152" t="str">
        <f t="shared" si="14"/>
        <v>2018 q4</v>
      </c>
      <c r="F197" s="152">
        <f t="shared" si="15"/>
        <v>43434</v>
      </c>
      <c r="G197" s="85">
        <v>0</v>
      </c>
      <c r="H197" s="114" t="s">
        <v>2</v>
      </c>
      <c r="I197" s="152">
        <v>43426</v>
      </c>
      <c r="J197" s="81" t="s">
        <v>159</v>
      </c>
      <c r="K197" s="114"/>
      <c r="L197" s="112" t="s">
        <v>534</v>
      </c>
    </row>
    <row r="198" spans="1:12" hidden="1" x14ac:dyDescent="0.6">
      <c r="A198" s="2" t="str">
        <f t="shared" si="13"/>
        <v>Singapore43434</v>
      </c>
      <c r="B198" s="113" t="s">
        <v>58</v>
      </c>
      <c r="C198" s="113" t="s">
        <v>41</v>
      </c>
      <c r="D198" s="152">
        <v>43426</v>
      </c>
      <c r="E198" s="152" t="str">
        <f t="shared" si="14"/>
        <v>2018 q4</v>
      </c>
      <c r="F198" s="152">
        <f t="shared" si="15"/>
        <v>43434</v>
      </c>
      <c r="G198" s="109">
        <v>0</v>
      </c>
      <c r="H198" s="114" t="s">
        <v>2</v>
      </c>
      <c r="I198" s="152">
        <v>43831</v>
      </c>
      <c r="J198" s="110" t="s">
        <v>339</v>
      </c>
      <c r="K198" s="114"/>
      <c r="L198" s="112" t="s">
        <v>534</v>
      </c>
    </row>
    <row r="199" spans="1:12" hidden="1" x14ac:dyDescent="0.6">
      <c r="A199" s="2" t="str">
        <f t="shared" si="13"/>
        <v>United Kingdom43434</v>
      </c>
      <c r="B199" s="118" t="s">
        <v>417</v>
      </c>
      <c r="C199" s="113" t="s">
        <v>17</v>
      </c>
      <c r="D199" s="152">
        <v>43432</v>
      </c>
      <c r="E199" s="152" t="str">
        <f t="shared" si="14"/>
        <v>2018 q4</v>
      </c>
      <c r="F199" s="152">
        <f t="shared" si="15"/>
        <v>43434</v>
      </c>
      <c r="G199" s="87">
        <v>0.01</v>
      </c>
      <c r="H199" s="118" t="s">
        <v>2</v>
      </c>
      <c r="I199" s="165">
        <v>43432</v>
      </c>
      <c r="J199" s="82" t="s">
        <v>410</v>
      </c>
      <c r="K199" s="117"/>
      <c r="L199" s="112" t="s">
        <v>534</v>
      </c>
    </row>
    <row r="200" spans="1:12" hidden="1" x14ac:dyDescent="0.6">
      <c r="A200" s="2" t="str">
        <f t="shared" si="13"/>
        <v>South Africa43434</v>
      </c>
      <c r="B200" s="113" t="s">
        <v>59</v>
      </c>
      <c r="C200" s="113" t="s">
        <v>42</v>
      </c>
      <c r="D200" s="152">
        <v>43432</v>
      </c>
      <c r="E200" s="152" t="str">
        <f t="shared" si="14"/>
        <v>2018 q4</v>
      </c>
      <c r="F200" s="152">
        <f t="shared" si="15"/>
        <v>43434</v>
      </c>
      <c r="G200" s="109">
        <v>0</v>
      </c>
      <c r="H200" s="114" t="s">
        <v>2</v>
      </c>
      <c r="I200" s="152">
        <v>43434</v>
      </c>
      <c r="J200" s="110" t="s">
        <v>345</v>
      </c>
      <c r="K200" s="114"/>
      <c r="L200" s="112" t="s">
        <v>534</v>
      </c>
    </row>
    <row r="201" spans="1:12" hidden="1" x14ac:dyDescent="0.6">
      <c r="A201" s="2" t="str">
        <f t="shared" si="13"/>
        <v>Czech Republic43434</v>
      </c>
      <c r="B201" s="126" t="s">
        <v>418</v>
      </c>
      <c r="C201" s="126" t="s">
        <v>419</v>
      </c>
      <c r="D201" s="157">
        <v>43433</v>
      </c>
      <c r="E201" s="152" t="str">
        <f t="shared" si="14"/>
        <v>2018 q4</v>
      </c>
      <c r="F201" s="152">
        <f t="shared" si="15"/>
        <v>43434</v>
      </c>
      <c r="G201" s="91">
        <v>1.7500000000000002E-2</v>
      </c>
      <c r="H201" s="128" t="s">
        <v>3</v>
      </c>
      <c r="I201" s="157">
        <v>43831</v>
      </c>
      <c r="J201" s="81" t="s">
        <v>437</v>
      </c>
      <c r="K201" s="114"/>
      <c r="L201" s="112" t="s">
        <v>535</v>
      </c>
    </row>
    <row r="202" spans="1:12" hidden="1" x14ac:dyDescent="0.6">
      <c r="A202" s="2" t="str">
        <f t="shared" si="13"/>
        <v>Netherlands43465</v>
      </c>
      <c r="B202" s="113" t="s">
        <v>37</v>
      </c>
      <c r="C202" s="113" t="s">
        <v>8</v>
      </c>
      <c r="D202" s="152">
        <v>43447</v>
      </c>
      <c r="E202" s="152" t="str">
        <f t="shared" si="14"/>
        <v>2018 q4</v>
      </c>
      <c r="F202" s="152">
        <f t="shared" si="15"/>
        <v>43465</v>
      </c>
      <c r="G202" s="85">
        <v>0</v>
      </c>
      <c r="H202" s="114" t="s">
        <v>2</v>
      </c>
      <c r="I202" s="152">
        <v>43452</v>
      </c>
      <c r="J202" s="83" t="s">
        <v>223</v>
      </c>
      <c r="K202" s="121" t="s">
        <v>542</v>
      </c>
      <c r="L202" s="112" t="s">
        <v>534</v>
      </c>
    </row>
    <row r="203" spans="1:12" hidden="1" x14ac:dyDescent="0.6">
      <c r="A203" s="2" t="str">
        <f t="shared" si="13"/>
        <v>Philippines43465</v>
      </c>
      <c r="B203" s="186" t="s">
        <v>515</v>
      </c>
      <c r="C203" s="186" t="s">
        <v>516</v>
      </c>
      <c r="D203" s="154">
        <v>43447</v>
      </c>
      <c r="E203" s="152" t="str">
        <f t="shared" si="14"/>
        <v>2018 q4</v>
      </c>
      <c r="F203" s="152">
        <f t="shared" si="15"/>
        <v>43465</v>
      </c>
      <c r="G203" s="106">
        <v>0</v>
      </c>
      <c r="H203" s="196" t="s">
        <v>4</v>
      </c>
      <c r="I203" s="154">
        <v>43469</v>
      </c>
      <c r="J203" s="203" t="s">
        <v>517</v>
      </c>
      <c r="L203" s="112" t="s">
        <v>535</v>
      </c>
    </row>
    <row r="204" spans="1:12" hidden="1" x14ac:dyDescent="0.6">
      <c r="A204" s="2" t="str">
        <f t="shared" si="13"/>
        <v>Norway 43465</v>
      </c>
      <c r="B204" s="113" t="s">
        <v>65</v>
      </c>
      <c r="C204" s="113" t="s">
        <v>46</v>
      </c>
      <c r="D204" s="152">
        <v>43447</v>
      </c>
      <c r="E204" s="152" t="str">
        <f t="shared" si="14"/>
        <v>2018 q4</v>
      </c>
      <c r="F204" s="152">
        <f t="shared" si="15"/>
        <v>43465</v>
      </c>
      <c r="G204" s="109">
        <v>2.5000000000000001E-2</v>
      </c>
      <c r="H204" s="114" t="s">
        <v>3</v>
      </c>
      <c r="I204" s="152">
        <v>43830</v>
      </c>
      <c r="J204" s="110" t="s">
        <v>328</v>
      </c>
      <c r="K204" s="114"/>
      <c r="L204" s="112" t="s">
        <v>535</v>
      </c>
    </row>
    <row r="205" spans="1:12" hidden="1" x14ac:dyDescent="0.6">
      <c r="A205" s="2" t="str">
        <f t="shared" si="13"/>
        <v>Spain43465</v>
      </c>
      <c r="B205" s="113" t="s">
        <v>60</v>
      </c>
      <c r="C205" s="113" t="s">
        <v>14</v>
      </c>
      <c r="D205" s="152">
        <v>43452</v>
      </c>
      <c r="E205" s="152" t="str">
        <f t="shared" si="14"/>
        <v>2018 q4</v>
      </c>
      <c r="F205" s="152">
        <f t="shared" si="15"/>
        <v>43465</v>
      </c>
      <c r="G205" s="85">
        <v>0</v>
      </c>
      <c r="H205" s="114" t="s">
        <v>2</v>
      </c>
      <c r="I205" s="152">
        <v>43466</v>
      </c>
      <c r="J205" s="83" t="s">
        <v>266</v>
      </c>
      <c r="K205" s="114"/>
      <c r="L205" s="112" t="s">
        <v>534</v>
      </c>
    </row>
    <row r="206" spans="1:12" hidden="1" x14ac:dyDescent="0.6">
      <c r="A206" s="2" t="str">
        <f t="shared" si="13"/>
        <v>Denmark43465</v>
      </c>
      <c r="B206" s="126" t="s">
        <v>464</v>
      </c>
      <c r="C206" s="126" t="s">
        <v>465</v>
      </c>
      <c r="D206" s="157">
        <v>43452</v>
      </c>
      <c r="E206" s="152" t="str">
        <f t="shared" si="14"/>
        <v>2018 q4</v>
      </c>
      <c r="F206" s="152">
        <f t="shared" si="15"/>
        <v>43465</v>
      </c>
      <c r="G206" s="91">
        <v>0.01</v>
      </c>
      <c r="H206" s="127" t="s">
        <v>2</v>
      </c>
      <c r="I206" s="157">
        <v>43830</v>
      </c>
      <c r="J206" s="81" t="s">
        <v>476</v>
      </c>
      <c r="L206" s="112" t="s">
        <v>535</v>
      </c>
    </row>
    <row r="207" spans="1:12" hidden="1" x14ac:dyDescent="0.6">
      <c r="A207" s="2" t="str">
        <f t="shared" si="13"/>
        <v>Russia43465</v>
      </c>
      <c r="B207" s="113" t="s">
        <v>56</v>
      </c>
      <c r="C207" s="113" t="s">
        <v>39</v>
      </c>
      <c r="D207" s="152">
        <v>43454</v>
      </c>
      <c r="E207" s="152" t="str">
        <f t="shared" si="14"/>
        <v>2018 q4</v>
      </c>
      <c r="F207" s="152">
        <f t="shared" si="15"/>
        <v>43465</v>
      </c>
      <c r="G207" s="109">
        <v>0</v>
      </c>
      <c r="H207" s="114" t="s">
        <v>2</v>
      </c>
      <c r="I207" s="152">
        <v>43455</v>
      </c>
      <c r="J207" s="110" t="s">
        <v>244</v>
      </c>
      <c r="K207" s="114"/>
      <c r="L207" s="112" t="s">
        <v>534</v>
      </c>
    </row>
    <row r="208" spans="1:12" hidden="1" x14ac:dyDescent="0.6">
      <c r="A208" s="2" t="str">
        <f t="shared" si="13"/>
        <v>Belgium43465</v>
      </c>
      <c r="B208" s="113" t="s">
        <v>24</v>
      </c>
      <c r="C208" s="113" t="s">
        <v>5</v>
      </c>
      <c r="D208" s="152">
        <v>43455</v>
      </c>
      <c r="E208" s="152" t="str">
        <f t="shared" si="14"/>
        <v>2018 q4</v>
      </c>
      <c r="F208" s="152">
        <f t="shared" si="15"/>
        <v>43465</v>
      </c>
      <c r="G208" s="85">
        <v>0</v>
      </c>
      <c r="H208" s="114" t="s">
        <v>2</v>
      </c>
      <c r="I208" s="152">
        <v>43466</v>
      </c>
      <c r="J208" s="81" t="s">
        <v>148</v>
      </c>
      <c r="K208" s="114"/>
      <c r="L208" s="112" t="s">
        <v>534</v>
      </c>
    </row>
    <row r="209" spans="1:12" hidden="1" x14ac:dyDescent="0.6">
      <c r="A209" s="2" t="str">
        <f t="shared" si="13"/>
        <v>Germany43465</v>
      </c>
      <c r="B209" s="113" t="s">
        <v>47</v>
      </c>
      <c r="C209" s="113" t="s">
        <v>11</v>
      </c>
      <c r="D209" s="152">
        <v>43455</v>
      </c>
      <c r="E209" s="152" t="str">
        <f t="shared" si="14"/>
        <v>2018 q4</v>
      </c>
      <c r="F209" s="152">
        <f t="shared" si="15"/>
        <v>43465</v>
      </c>
      <c r="G209" s="85">
        <v>0</v>
      </c>
      <c r="H209" s="114" t="s">
        <v>2</v>
      </c>
      <c r="I209" s="152">
        <v>43466</v>
      </c>
      <c r="J209" s="83" t="s">
        <v>166</v>
      </c>
      <c r="K209" s="114"/>
      <c r="L209" s="112" t="s">
        <v>534</v>
      </c>
    </row>
    <row r="210" spans="1:12" hidden="1" x14ac:dyDescent="0.6">
      <c r="A210" s="2" t="str">
        <f t="shared" si="13"/>
        <v>Italy43465</v>
      </c>
      <c r="B210" s="166" t="s">
        <v>32</v>
      </c>
      <c r="C210" s="166" t="s">
        <v>12</v>
      </c>
      <c r="D210" s="153">
        <v>43455</v>
      </c>
      <c r="E210" s="152" t="str">
        <f t="shared" si="14"/>
        <v>2018 q4</v>
      </c>
      <c r="F210" s="152">
        <f t="shared" si="15"/>
        <v>43465</v>
      </c>
      <c r="G210" s="169">
        <v>0</v>
      </c>
      <c r="H210" s="167" t="s">
        <v>2</v>
      </c>
      <c r="I210" s="153">
        <v>43466</v>
      </c>
      <c r="J210" s="170" t="s">
        <v>191</v>
      </c>
      <c r="K210" s="167"/>
      <c r="L210" s="168" t="s">
        <v>534</v>
      </c>
    </row>
    <row r="211" spans="1:12" hidden="1" x14ac:dyDescent="0.6">
      <c r="A211" s="2" t="str">
        <f t="shared" si="13"/>
        <v>Luxembourg43465</v>
      </c>
      <c r="B211" s="113" t="s">
        <v>54</v>
      </c>
      <c r="C211" s="113" t="s">
        <v>7</v>
      </c>
      <c r="D211" s="152">
        <v>43462</v>
      </c>
      <c r="E211" s="152" t="str">
        <f t="shared" si="14"/>
        <v>2018 q4</v>
      </c>
      <c r="F211" s="152">
        <f t="shared" si="15"/>
        <v>43465</v>
      </c>
      <c r="G211" s="85">
        <v>2.5000000000000001E-3</v>
      </c>
      <c r="H211" s="114" t="s">
        <v>3</v>
      </c>
      <c r="I211" s="152">
        <v>43831</v>
      </c>
      <c r="J211" s="83" t="s">
        <v>206</v>
      </c>
      <c r="K211" s="114"/>
      <c r="L211" s="112" t="s">
        <v>534</v>
      </c>
    </row>
    <row r="212" spans="1:12" hidden="1" x14ac:dyDescent="0.6">
      <c r="A212" s="2" t="str">
        <f t="shared" si="13"/>
        <v>France43496</v>
      </c>
      <c r="B212" s="113" t="s">
        <v>29</v>
      </c>
      <c r="C212" s="113" t="s">
        <v>10</v>
      </c>
      <c r="D212" s="152">
        <v>43466</v>
      </c>
      <c r="E212" s="152" t="str">
        <f t="shared" si="14"/>
        <v>2019 q1</v>
      </c>
      <c r="F212" s="152">
        <f t="shared" si="15"/>
        <v>43496</v>
      </c>
      <c r="G212" s="85">
        <v>2.5000000000000001E-3</v>
      </c>
      <c r="H212" s="114" t="s">
        <v>2</v>
      </c>
      <c r="I212" s="152">
        <v>43647</v>
      </c>
      <c r="J212" s="83" t="s">
        <v>161</v>
      </c>
      <c r="K212" s="114"/>
      <c r="L212" s="112" t="s">
        <v>534</v>
      </c>
    </row>
    <row r="213" spans="1:12" hidden="1" x14ac:dyDescent="0.6">
      <c r="A213" s="2" t="str">
        <f t="shared" si="13"/>
        <v>Chile43496</v>
      </c>
      <c r="B213" s="123" t="s">
        <v>521</v>
      </c>
      <c r="C213" s="123" t="s">
        <v>522</v>
      </c>
      <c r="D213" s="183">
        <v>43477</v>
      </c>
      <c r="E213" s="152" t="str">
        <f t="shared" si="14"/>
        <v>2019 q1</v>
      </c>
      <c r="F213" s="152">
        <f t="shared" si="15"/>
        <v>43496</v>
      </c>
      <c r="G213" s="106">
        <v>0</v>
      </c>
      <c r="H213" s="124" t="s">
        <v>4</v>
      </c>
      <c r="I213" s="156">
        <v>44531</v>
      </c>
      <c r="J213" s="108" t="s">
        <v>523</v>
      </c>
      <c r="L213" s="112" t="s">
        <v>535</v>
      </c>
    </row>
    <row r="214" spans="1:12" hidden="1" x14ac:dyDescent="0.6">
      <c r="A214" s="2" t="str">
        <f t="shared" si="13"/>
        <v>Australia43496</v>
      </c>
      <c r="B214" s="113" t="s">
        <v>22</v>
      </c>
      <c r="C214" s="113" t="s">
        <v>23</v>
      </c>
      <c r="D214" s="152">
        <v>43494</v>
      </c>
      <c r="E214" s="152" t="str">
        <f t="shared" si="14"/>
        <v>2019 q1</v>
      </c>
      <c r="F214" s="152">
        <f t="shared" si="15"/>
        <v>43496</v>
      </c>
      <c r="G214" s="85">
        <v>0</v>
      </c>
      <c r="H214" s="114" t="s">
        <v>2</v>
      </c>
      <c r="I214" s="152">
        <v>43494</v>
      </c>
      <c r="J214" s="81" t="s">
        <v>129</v>
      </c>
      <c r="K214" s="114"/>
      <c r="L214" s="112" t="s">
        <v>534</v>
      </c>
    </row>
    <row r="215" spans="1:12" hidden="1" x14ac:dyDescent="0.6">
      <c r="A215" s="2" t="str">
        <f t="shared" si="13"/>
        <v>Switzerland43496</v>
      </c>
      <c r="B215" s="113" t="s">
        <v>62</v>
      </c>
      <c r="C215" s="113" t="s">
        <v>43</v>
      </c>
      <c r="D215" s="152">
        <v>43494</v>
      </c>
      <c r="E215" s="152" t="str">
        <f t="shared" si="14"/>
        <v>2019 q1</v>
      </c>
      <c r="F215" s="152">
        <f t="shared" si="15"/>
        <v>43496</v>
      </c>
      <c r="G215" s="85">
        <v>0</v>
      </c>
      <c r="H215" s="114" t="s">
        <v>2</v>
      </c>
      <c r="I215" s="152">
        <v>43503</v>
      </c>
      <c r="J215" s="83" t="s">
        <v>288</v>
      </c>
      <c r="K215" s="114"/>
      <c r="L215" s="112" t="s">
        <v>534</v>
      </c>
    </row>
    <row r="216" spans="1:12" hidden="1" x14ac:dyDescent="0.6">
      <c r="A216" s="2" t="str">
        <f t="shared" si="13"/>
        <v>United Kingdom43555</v>
      </c>
      <c r="B216" s="118" t="s">
        <v>417</v>
      </c>
      <c r="C216" s="113" t="s">
        <v>17</v>
      </c>
      <c r="D216" s="152">
        <v>43529</v>
      </c>
      <c r="E216" s="152" t="str">
        <f t="shared" si="14"/>
        <v>2019 q1</v>
      </c>
      <c r="F216" s="152">
        <f t="shared" si="15"/>
        <v>43555</v>
      </c>
      <c r="G216" s="87">
        <v>0.01</v>
      </c>
      <c r="H216" s="118" t="s">
        <v>2</v>
      </c>
      <c r="I216" s="165">
        <v>43529</v>
      </c>
      <c r="J216" s="89" t="s">
        <v>398</v>
      </c>
      <c r="K216" s="117"/>
      <c r="L216" s="112" t="s">
        <v>534</v>
      </c>
    </row>
    <row r="217" spans="1:12" hidden="1" x14ac:dyDescent="0.6">
      <c r="A217" s="2" t="str">
        <f t="shared" si="13"/>
        <v>United States43555</v>
      </c>
      <c r="B217" s="113" t="s">
        <v>64</v>
      </c>
      <c r="C217" s="113" t="s">
        <v>45</v>
      </c>
      <c r="D217" s="152">
        <v>43529</v>
      </c>
      <c r="E217" s="152" t="str">
        <f t="shared" si="14"/>
        <v>2019 q1</v>
      </c>
      <c r="F217" s="152">
        <f t="shared" si="15"/>
        <v>43555</v>
      </c>
      <c r="G217" s="109">
        <v>0</v>
      </c>
      <c r="H217" s="114" t="s">
        <v>2</v>
      </c>
      <c r="I217" s="152">
        <v>43530</v>
      </c>
      <c r="J217" s="111" t="s">
        <v>229</v>
      </c>
      <c r="K217" s="114"/>
      <c r="L217" s="112" t="s">
        <v>534</v>
      </c>
    </row>
    <row r="218" spans="1:12" hidden="1" x14ac:dyDescent="0.6">
      <c r="A218" s="2" t="str">
        <f t="shared" si="13"/>
        <v>Netherlands43555</v>
      </c>
      <c r="B218" s="113" t="s">
        <v>37</v>
      </c>
      <c r="C218" s="113" t="s">
        <v>8</v>
      </c>
      <c r="D218" s="152">
        <v>43530</v>
      </c>
      <c r="E218" s="152" t="str">
        <f t="shared" si="14"/>
        <v>2019 q1</v>
      </c>
      <c r="F218" s="152">
        <f t="shared" si="15"/>
        <v>43555</v>
      </c>
      <c r="G218" s="85">
        <v>0</v>
      </c>
      <c r="H218" s="114" t="s">
        <v>2</v>
      </c>
      <c r="I218" s="152">
        <v>43549</v>
      </c>
      <c r="J218" s="83" t="s">
        <v>224</v>
      </c>
      <c r="K218" s="121" t="s">
        <v>542</v>
      </c>
      <c r="L218" s="112" t="s">
        <v>534</v>
      </c>
    </row>
    <row r="219" spans="1:12" hidden="1" x14ac:dyDescent="0.6">
      <c r="A219" s="2" t="str">
        <f t="shared" si="13"/>
        <v>Czech Republic43555</v>
      </c>
      <c r="B219" s="126" t="s">
        <v>418</v>
      </c>
      <c r="C219" s="126" t="s">
        <v>419</v>
      </c>
      <c r="D219" s="157">
        <v>43531</v>
      </c>
      <c r="E219" s="152" t="str">
        <f t="shared" si="14"/>
        <v>2019 q1</v>
      </c>
      <c r="F219" s="152">
        <f t="shared" si="15"/>
        <v>43555</v>
      </c>
      <c r="G219" s="91">
        <v>1.7500000000000002E-2</v>
      </c>
      <c r="H219" s="128" t="s">
        <v>2</v>
      </c>
      <c r="I219" s="157">
        <v>43922</v>
      </c>
      <c r="J219" s="81" t="s">
        <v>438</v>
      </c>
      <c r="K219" s="114"/>
      <c r="L219" s="112" t="s">
        <v>535</v>
      </c>
    </row>
    <row r="220" spans="1:12" hidden="1" x14ac:dyDescent="0.6">
      <c r="A220" s="2" t="str">
        <f t="shared" si="13"/>
        <v>Italy43555</v>
      </c>
      <c r="B220" s="166" t="s">
        <v>32</v>
      </c>
      <c r="C220" s="166" t="s">
        <v>12</v>
      </c>
      <c r="D220" s="153">
        <v>43546</v>
      </c>
      <c r="E220" s="152" t="str">
        <f t="shared" si="14"/>
        <v>2019 q1</v>
      </c>
      <c r="F220" s="152">
        <f t="shared" si="15"/>
        <v>43555</v>
      </c>
      <c r="G220" s="169">
        <v>0</v>
      </c>
      <c r="H220" s="167" t="s">
        <v>2</v>
      </c>
      <c r="I220" s="153">
        <v>43556</v>
      </c>
      <c r="J220" s="171" t="s">
        <v>555</v>
      </c>
      <c r="K220" s="168"/>
      <c r="L220" s="168" t="s">
        <v>534</v>
      </c>
    </row>
    <row r="221" spans="1:12" hidden="1" x14ac:dyDescent="0.6">
      <c r="A221" s="2" t="str">
        <f t="shared" si="13"/>
        <v>Spain43555</v>
      </c>
      <c r="B221" s="113" t="s">
        <v>60</v>
      </c>
      <c r="C221" s="113" t="s">
        <v>14</v>
      </c>
      <c r="D221" s="152">
        <v>43549</v>
      </c>
      <c r="E221" s="152" t="str">
        <f t="shared" si="14"/>
        <v>2019 q1</v>
      </c>
      <c r="F221" s="152">
        <f t="shared" si="15"/>
        <v>43555</v>
      </c>
      <c r="G221" s="85">
        <v>0</v>
      </c>
      <c r="H221" s="114" t="s">
        <v>2</v>
      </c>
      <c r="I221" s="152">
        <v>43556</v>
      </c>
      <c r="J221" s="83" t="s">
        <v>267</v>
      </c>
      <c r="K221" s="114"/>
      <c r="L221" s="112" t="s">
        <v>534</v>
      </c>
    </row>
    <row r="222" spans="1:12" hidden="1" x14ac:dyDescent="0.6">
      <c r="A222" s="2" t="str">
        <f t="shared" si="13"/>
        <v>Luxembourg43555</v>
      </c>
      <c r="B222" s="113" t="s">
        <v>54</v>
      </c>
      <c r="C222" s="113" t="s">
        <v>7</v>
      </c>
      <c r="D222" s="152">
        <v>43549</v>
      </c>
      <c r="E222" s="152" t="str">
        <f t="shared" si="14"/>
        <v>2019 q1</v>
      </c>
      <c r="F222" s="152">
        <f t="shared" si="15"/>
        <v>43555</v>
      </c>
      <c r="G222" s="85">
        <v>2.5000000000000001E-3</v>
      </c>
      <c r="H222" s="114" t="s">
        <v>2</v>
      </c>
      <c r="I222" s="152">
        <v>43922</v>
      </c>
      <c r="J222" s="83" t="s">
        <v>207</v>
      </c>
      <c r="K222" s="114"/>
      <c r="L222" s="112" t="s">
        <v>534</v>
      </c>
    </row>
    <row r="223" spans="1:12" hidden="1" x14ac:dyDescent="0.6">
      <c r="A223" s="2" t="str">
        <f t="shared" si="13"/>
        <v>Denmark43555</v>
      </c>
      <c r="B223" s="126" t="s">
        <v>464</v>
      </c>
      <c r="C223" s="126" t="s">
        <v>465</v>
      </c>
      <c r="D223" s="157">
        <v>43550</v>
      </c>
      <c r="E223" s="152" t="str">
        <f t="shared" si="14"/>
        <v>2019 q1</v>
      </c>
      <c r="F223" s="152">
        <f t="shared" si="15"/>
        <v>43555</v>
      </c>
      <c r="G223" s="91">
        <v>0.01</v>
      </c>
      <c r="H223" s="127" t="s">
        <v>2</v>
      </c>
      <c r="I223" s="157">
        <v>43921</v>
      </c>
      <c r="J223" s="81" t="s">
        <v>477</v>
      </c>
      <c r="L223" s="112" t="s">
        <v>535</v>
      </c>
    </row>
    <row r="224" spans="1:12" hidden="1" x14ac:dyDescent="0.6">
      <c r="A224" s="2" t="str">
        <f t="shared" si="13"/>
        <v>Belgium43555</v>
      </c>
      <c r="B224" s="113" t="s">
        <v>24</v>
      </c>
      <c r="C224" s="113" t="s">
        <v>5</v>
      </c>
      <c r="D224" s="152">
        <v>43552</v>
      </c>
      <c r="E224" s="152" t="str">
        <f t="shared" si="14"/>
        <v>2019 q1</v>
      </c>
      <c r="F224" s="152">
        <f t="shared" si="15"/>
        <v>43555</v>
      </c>
      <c r="G224" s="85">
        <v>0</v>
      </c>
      <c r="H224" s="114" t="s">
        <v>2</v>
      </c>
      <c r="I224" s="152">
        <v>43556</v>
      </c>
      <c r="J224" s="81" t="s">
        <v>149</v>
      </c>
      <c r="K224" s="114"/>
      <c r="L224" s="112" t="s">
        <v>534</v>
      </c>
    </row>
    <row r="225" spans="1:12" hidden="1" x14ac:dyDescent="0.6">
      <c r="A225" s="2" t="str">
        <f t="shared" si="13"/>
        <v>France43585</v>
      </c>
      <c r="B225" s="113" t="s">
        <v>29</v>
      </c>
      <c r="C225" s="113" t="s">
        <v>10</v>
      </c>
      <c r="D225" s="152">
        <v>43556</v>
      </c>
      <c r="E225" s="152" t="str">
        <f t="shared" si="14"/>
        <v>2019 q2</v>
      </c>
      <c r="F225" s="152">
        <f t="shared" si="15"/>
        <v>43585</v>
      </c>
      <c r="G225" s="85">
        <v>5.0000000000000001E-3</v>
      </c>
      <c r="H225" s="114" t="s">
        <v>3</v>
      </c>
      <c r="I225" s="152">
        <v>43923</v>
      </c>
      <c r="J225" s="83" t="s">
        <v>161</v>
      </c>
      <c r="K225" s="114"/>
      <c r="L225" s="112" t="s">
        <v>534</v>
      </c>
    </row>
    <row r="226" spans="1:12" x14ac:dyDescent="0.6">
      <c r="A226" s="2" t="str">
        <f t="shared" si="13"/>
        <v>Hong Kong SAR43585</v>
      </c>
      <c r="B226" s="113" t="s">
        <v>49</v>
      </c>
      <c r="C226" s="113" t="s">
        <v>80</v>
      </c>
      <c r="D226" s="152">
        <v>43558</v>
      </c>
      <c r="E226" s="152" t="str">
        <f t="shared" si="14"/>
        <v>2019 q2</v>
      </c>
      <c r="F226" s="152">
        <f t="shared" si="15"/>
        <v>43585</v>
      </c>
      <c r="G226" s="85">
        <v>2.5000000000000001E-2</v>
      </c>
      <c r="H226" s="114" t="s">
        <v>2</v>
      </c>
      <c r="I226" s="152">
        <v>43571</v>
      </c>
      <c r="J226" s="83" t="s">
        <v>172</v>
      </c>
      <c r="K226" s="114"/>
      <c r="L226" s="112" t="s">
        <v>534</v>
      </c>
    </row>
    <row r="227" spans="1:12" hidden="1" x14ac:dyDescent="0.6">
      <c r="A227" s="2" t="str">
        <f t="shared" si="13"/>
        <v>Indonesia43616</v>
      </c>
      <c r="B227" s="113" t="s">
        <v>51</v>
      </c>
      <c r="C227" s="113" t="s">
        <v>31</v>
      </c>
      <c r="D227" s="152">
        <v>43601</v>
      </c>
      <c r="E227" s="152" t="str">
        <f t="shared" si="14"/>
        <v>2019 q2</v>
      </c>
      <c r="F227" s="152">
        <f t="shared" si="15"/>
        <v>43616</v>
      </c>
      <c r="G227" s="85">
        <v>0</v>
      </c>
      <c r="H227" s="114" t="s">
        <v>2</v>
      </c>
      <c r="I227" s="152">
        <v>43601</v>
      </c>
      <c r="J227" s="83" t="s">
        <v>296</v>
      </c>
      <c r="K227" s="114"/>
      <c r="L227" s="112" t="s">
        <v>534</v>
      </c>
    </row>
    <row r="228" spans="1:12" hidden="1" x14ac:dyDescent="0.6">
      <c r="A228" s="2" t="str">
        <f t="shared" si="13"/>
        <v>Indonesia43616</v>
      </c>
      <c r="B228" s="113" t="s">
        <v>51</v>
      </c>
      <c r="C228" s="113" t="s">
        <v>31</v>
      </c>
      <c r="D228" s="152">
        <v>43606</v>
      </c>
      <c r="E228" s="152" t="str">
        <f t="shared" si="14"/>
        <v>2019 q2</v>
      </c>
      <c r="F228" s="152">
        <f t="shared" si="15"/>
        <v>43616</v>
      </c>
      <c r="G228" s="85">
        <v>0</v>
      </c>
      <c r="H228" s="114" t="s">
        <v>2</v>
      </c>
      <c r="I228" s="152">
        <v>43606</v>
      </c>
      <c r="J228" s="83" t="s">
        <v>350</v>
      </c>
      <c r="K228" s="114"/>
      <c r="L228" s="112" t="s">
        <v>534</v>
      </c>
    </row>
    <row r="229" spans="1:12" hidden="1" x14ac:dyDescent="0.6">
      <c r="A229" s="2" t="str">
        <f t="shared" si="13"/>
        <v>Czech Republic43616</v>
      </c>
      <c r="B229" s="126" t="s">
        <v>418</v>
      </c>
      <c r="C229" s="126" t="s">
        <v>419</v>
      </c>
      <c r="D229" s="157">
        <v>43608</v>
      </c>
      <c r="E229" s="152" t="str">
        <f t="shared" si="14"/>
        <v>2019 q2</v>
      </c>
      <c r="F229" s="152">
        <f t="shared" si="15"/>
        <v>43616</v>
      </c>
      <c r="G229" s="91">
        <v>0.02</v>
      </c>
      <c r="H229" s="128" t="s">
        <v>3</v>
      </c>
      <c r="I229" s="157">
        <v>44013</v>
      </c>
      <c r="J229" s="81" t="s">
        <v>439</v>
      </c>
      <c r="K229" s="114"/>
      <c r="L229" s="112" t="s">
        <v>535</v>
      </c>
    </row>
    <row r="230" spans="1:12" hidden="1" x14ac:dyDescent="0.6">
      <c r="A230" s="2" t="str">
        <f t="shared" si="13"/>
        <v>Spain43646</v>
      </c>
      <c r="B230" s="113" t="s">
        <v>60</v>
      </c>
      <c r="C230" s="113" t="s">
        <v>14</v>
      </c>
      <c r="D230" s="152">
        <v>43629</v>
      </c>
      <c r="E230" s="152" t="str">
        <f t="shared" si="14"/>
        <v>2019 q2</v>
      </c>
      <c r="F230" s="152">
        <f t="shared" si="15"/>
        <v>43646</v>
      </c>
      <c r="G230" s="85">
        <v>0</v>
      </c>
      <c r="H230" s="114" t="s">
        <v>2</v>
      </c>
      <c r="I230" s="152">
        <v>43647</v>
      </c>
      <c r="J230" s="83" t="s">
        <v>268</v>
      </c>
      <c r="K230" s="114"/>
      <c r="L230" s="112" t="s">
        <v>534</v>
      </c>
    </row>
    <row r="231" spans="1:12" hidden="1" x14ac:dyDescent="0.6">
      <c r="A231" s="2" t="str">
        <f t="shared" si="13"/>
        <v>Luxembourg43646</v>
      </c>
      <c r="B231" s="113" t="s">
        <v>54</v>
      </c>
      <c r="C231" s="113" t="s">
        <v>7</v>
      </c>
      <c r="D231" s="152">
        <v>43635</v>
      </c>
      <c r="E231" s="152" t="str">
        <f t="shared" si="14"/>
        <v>2019 q2</v>
      </c>
      <c r="F231" s="152">
        <f t="shared" si="15"/>
        <v>43646</v>
      </c>
      <c r="G231" s="85">
        <v>2.5000000000000001E-3</v>
      </c>
      <c r="H231" s="114" t="s">
        <v>2</v>
      </c>
      <c r="I231" s="152">
        <v>43922</v>
      </c>
      <c r="J231" s="83" t="s">
        <v>207</v>
      </c>
      <c r="K231" s="121" t="s">
        <v>542</v>
      </c>
      <c r="L231" s="112" t="s">
        <v>534</v>
      </c>
    </row>
    <row r="232" spans="1:12" hidden="1" x14ac:dyDescent="0.6">
      <c r="A232" s="2" t="str">
        <f t="shared" si="13"/>
        <v>Italy43646</v>
      </c>
      <c r="B232" s="166" t="s">
        <v>32</v>
      </c>
      <c r="C232" s="166" t="s">
        <v>12</v>
      </c>
      <c r="D232" s="153">
        <v>43637</v>
      </c>
      <c r="E232" s="152" t="str">
        <f t="shared" si="14"/>
        <v>2019 q2</v>
      </c>
      <c r="F232" s="152">
        <f t="shared" si="15"/>
        <v>43646</v>
      </c>
      <c r="G232" s="169">
        <v>0</v>
      </c>
      <c r="H232" s="167" t="s">
        <v>2</v>
      </c>
      <c r="I232" s="153">
        <v>43647</v>
      </c>
      <c r="J232" s="171" t="s">
        <v>556</v>
      </c>
      <c r="K232" s="168"/>
      <c r="L232" s="168" t="s">
        <v>534</v>
      </c>
    </row>
    <row r="233" spans="1:12" hidden="1" x14ac:dyDescent="0.6">
      <c r="A233" s="2" t="str">
        <f t="shared" si="13"/>
        <v>Belgium43646</v>
      </c>
      <c r="B233" s="113" t="s">
        <v>24</v>
      </c>
      <c r="C233" s="113" t="s">
        <v>5</v>
      </c>
      <c r="D233" s="152">
        <v>43644</v>
      </c>
      <c r="E233" s="152" t="str">
        <f t="shared" si="14"/>
        <v>2019 q2</v>
      </c>
      <c r="F233" s="152">
        <f t="shared" si="15"/>
        <v>43646</v>
      </c>
      <c r="G233" s="85">
        <v>5.0000000000000001E-3</v>
      </c>
      <c r="H233" s="114" t="s">
        <v>3</v>
      </c>
      <c r="I233" s="152">
        <v>44013</v>
      </c>
      <c r="J233" s="81" t="s">
        <v>150</v>
      </c>
      <c r="K233" s="114"/>
      <c r="L233" s="112" t="s">
        <v>534</v>
      </c>
    </row>
    <row r="234" spans="1:12" hidden="1" x14ac:dyDescent="0.6">
      <c r="A234" s="2" t="str">
        <f t="shared" si="13"/>
        <v>Germany43646</v>
      </c>
      <c r="B234" s="113" t="s">
        <v>47</v>
      </c>
      <c r="C234" s="113" t="s">
        <v>11</v>
      </c>
      <c r="D234" s="152">
        <v>43644</v>
      </c>
      <c r="E234" s="152" t="str">
        <f t="shared" si="14"/>
        <v>2019 q2</v>
      </c>
      <c r="F234" s="152">
        <f t="shared" si="15"/>
        <v>43646</v>
      </c>
      <c r="G234" s="85">
        <v>2.5000000000000001E-3</v>
      </c>
      <c r="H234" s="114" t="s">
        <v>3</v>
      </c>
      <c r="I234" s="152">
        <v>44013</v>
      </c>
      <c r="J234" s="83" t="s">
        <v>166</v>
      </c>
      <c r="K234" s="114"/>
      <c r="L234" s="112" t="s">
        <v>534</v>
      </c>
    </row>
    <row r="235" spans="1:12" x14ac:dyDescent="0.6">
      <c r="A235" s="2" t="str">
        <f t="shared" si="13"/>
        <v>Hong Kong SAR43677</v>
      </c>
      <c r="B235" s="113" t="s">
        <v>49</v>
      </c>
      <c r="C235" s="113" t="s">
        <v>80</v>
      </c>
      <c r="D235" s="152">
        <v>43647</v>
      </c>
      <c r="E235" s="152" t="str">
        <f t="shared" si="14"/>
        <v>2019 q3</v>
      </c>
      <c r="F235" s="152">
        <f t="shared" si="15"/>
        <v>43677</v>
      </c>
      <c r="G235" s="85">
        <v>2.5000000000000001E-2</v>
      </c>
      <c r="H235" s="114" t="s">
        <v>2</v>
      </c>
      <c r="I235" s="152">
        <v>43655</v>
      </c>
      <c r="J235" s="83" t="s">
        <v>173</v>
      </c>
      <c r="K235" s="114"/>
      <c r="L235" s="112" t="s">
        <v>534</v>
      </c>
    </row>
    <row r="236" spans="1:12" hidden="1" x14ac:dyDescent="0.6">
      <c r="A236" s="2" t="str">
        <f t="shared" si="13"/>
        <v>Denmark43677</v>
      </c>
      <c r="B236" s="126" t="s">
        <v>464</v>
      </c>
      <c r="C236" s="126" t="s">
        <v>465</v>
      </c>
      <c r="D236" s="157">
        <v>43650</v>
      </c>
      <c r="E236" s="152" t="str">
        <f t="shared" si="14"/>
        <v>2019 q3</v>
      </c>
      <c r="F236" s="152">
        <f t="shared" si="15"/>
        <v>43677</v>
      </c>
      <c r="G236" s="91">
        <v>1.4999999999999999E-2</v>
      </c>
      <c r="H236" s="127" t="s">
        <v>3</v>
      </c>
      <c r="I236" s="157">
        <v>44012</v>
      </c>
      <c r="J236" s="81"/>
      <c r="L236" s="112" t="s">
        <v>535</v>
      </c>
    </row>
    <row r="237" spans="1:12" hidden="1" x14ac:dyDescent="0.6">
      <c r="A237" s="2" t="str">
        <f t="shared" si="13"/>
        <v>United Kingdom43677</v>
      </c>
      <c r="B237" s="118" t="s">
        <v>417</v>
      </c>
      <c r="C237" s="113" t="s">
        <v>17</v>
      </c>
      <c r="D237" s="152">
        <v>43657</v>
      </c>
      <c r="E237" s="152" t="str">
        <f t="shared" si="14"/>
        <v>2019 q3</v>
      </c>
      <c r="F237" s="152">
        <f t="shared" si="15"/>
        <v>43677</v>
      </c>
      <c r="G237" s="87">
        <v>0.01</v>
      </c>
      <c r="H237" s="118" t="s">
        <v>2</v>
      </c>
      <c r="I237" s="165">
        <v>43657</v>
      </c>
      <c r="J237" s="88" t="s">
        <v>347</v>
      </c>
      <c r="K237" s="117"/>
      <c r="L237" s="112" t="s">
        <v>534</v>
      </c>
    </row>
    <row r="238" spans="1:12" hidden="1" x14ac:dyDescent="0.6">
      <c r="A238" s="2" t="str">
        <f t="shared" si="13"/>
        <v>Russia43677</v>
      </c>
      <c r="B238" s="113" t="s">
        <v>56</v>
      </c>
      <c r="C238" s="113" t="s">
        <v>39</v>
      </c>
      <c r="D238" s="152">
        <v>43657</v>
      </c>
      <c r="E238" s="152" t="str">
        <f t="shared" si="14"/>
        <v>2019 q3</v>
      </c>
      <c r="F238" s="152">
        <f t="shared" si="15"/>
        <v>43677</v>
      </c>
      <c r="G238" s="109">
        <v>0</v>
      </c>
      <c r="H238" s="114" t="s">
        <v>2</v>
      </c>
      <c r="I238" s="152">
        <v>43707</v>
      </c>
      <c r="J238" s="110" t="s">
        <v>245</v>
      </c>
      <c r="K238" s="114"/>
      <c r="L238" s="112" t="s">
        <v>534</v>
      </c>
    </row>
    <row r="239" spans="1:12" hidden="1" x14ac:dyDescent="0.6">
      <c r="A239" s="2" t="str">
        <f t="shared" si="13"/>
        <v>Armenia43677</v>
      </c>
      <c r="B239" s="113" t="s">
        <v>486</v>
      </c>
      <c r="C239" s="113" t="s">
        <v>487</v>
      </c>
      <c r="D239" s="152">
        <v>43676</v>
      </c>
      <c r="E239" s="152" t="str">
        <f t="shared" si="14"/>
        <v>2019 q3</v>
      </c>
      <c r="F239" s="152">
        <f t="shared" si="15"/>
        <v>43677</v>
      </c>
      <c r="G239" s="85">
        <v>0</v>
      </c>
      <c r="H239" s="114" t="s">
        <v>4</v>
      </c>
      <c r="I239" s="152">
        <v>43676</v>
      </c>
      <c r="J239" s="81" t="s">
        <v>488</v>
      </c>
      <c r="L239" s="112" t="s">
        <v>535</v>
      </c>
    </row>
    <row r="240" spans="1:12" hidden="1" x14ac:dyDescent="0.6">
      <c r="A240" s="2" t="str">
        <f t="shared" si="13"/>
        <v>Czech Republic43708</v>
      </c>
      <c r="B240" s="126" t="s">
        <v>418</v>
      </c>
      <c r="C240" s="126" t="s">
        <v>419</v>
      </c>
      <c r="D240" s="157">
        <v>43706</v>
      </c>
      <c r="E240" s="152" t="str">
        <f t="shared" si="14"/>
        <v>2019 q3</v>
      </c>
      <c r="F240" s="152">
        <f t="shared" si="15"/>
        <v>43708</v>
      </c>
      <c r="G240" s="91">
        <v>0.02</v>
      </c>
      <c r="H240" s="128" t="s">
        <v>2</v>
      </c>
      <c r="I240" s="157">
        <v>44105</v>
      </c>
      <c r="J240" s="81" t="s">
        <v>440</v>
      </c>
      <c r="K240" s="114"/>
      <c r="L240" s="112" t="s">
        <v>535</v>
      </c>
    </row>
    <row r="241" spans="1:12" hidden="1" x14ac:dyDescent="0.6">
      <c r="A241" s="2" t="str">
        <f t="shared" si="13"/>
        <v>Belgium43738</v>
      </c>
      <c r="B241" s="113" t="s">
        <v>24</v>
      </c>
      <c r="C241" s="113" t="s">
        <v>5</v>
      </c>
      <c r="D241" s="152">
        <v>43724</v>
      </c>
      <c r="E241" s="152" t="str">
        <f t="shared" si="14"/>
        <v>2019 q3</v>
      </c>
      <c r="F241" s="152">
        <f t="shared" si="15"/>
        <v>43738</v>
      </c>
      <c r="G241" s="85">
        <v>5.0000000000000001E-3</v>
      </c>
      <c r="H241" s="114" t="s">
        <v>2</v>
      </c>
      <c r="I241" s="152">
        <v>44013</v>
      </c>
      <c r="J241" s="81" t="s">
        <v>151</v>
      </c>
      <c r="K241" s="114"/>
      <c r="L241" s="112" t="s">
        <v>534</v>
      </c>
    </row>
    <row r="242" spans="1:12" hidden="1" x14ac:dyDescent="0.6">
      <c r="A242" s="2" t="str">
        <f t="shared" si="13"/>
        <v>Italy43738</v>
      </c>
      <c r="B242" s="166" t="s">
        <v>32</v>
      </c>
      <c r="C242" s="166" t="s">
        <v>12</v>
      </c>
      <c r="D242" s="153">
        <v>43728</v>
      </c>
      <c r="E242" s="152" t="str">
        <f t="shared" si="14"/>
        <v>2019 q3</v>
      </c>
      <c r="F242" s="152">
        <f t="shared" si="15"/>
        <v>43738</v>
      </c>
      <c r="G242" s="169">
        <v>0</v>
      </c>
      <c r="H242" s="167" t="s">
        <v>2</v>
      </c>
      <c r="I242" s="153">
        <v>43739</v>
      </c>
      <c r="J242" s="171" t="s">
        <v>557</v>
      </c>
      <c r="K242" s="168"/>
      <c r="L242" s="168" t="s">
        <v>534</v>
      </c>
    </row>
    <row r="243" spans="1:12" hidden="1" x14ac:dyDescent="0.6">
      <c r="A243" s="2" t="str">
        <f t="shared" si="13"/>
        <v>Denmark43738</v>
      </c>
      <c r="B243" s="126" t="s">
        <v>464</v>
      </c>
      <c r="C243" s="126" t="s">
        <v>465</v>
      </c>
      <c r="D243" s="157">
        <v>43728</v>
      </c>
      <c r="E243" s="152" t="str">
        <f t="shared" si="14"/>
        <v>2019 q3</v>
      </c>
      <c r="F243" s="152">
        <f t="shared" si="15"/>
        <v>43738</v>
      </c>
      <c r="G243" s="91">
        <v>1.4999999999999999E-2</v>
      </c>
      <c r="H243" s="127" t="s">
        <v>2</v>
      </c>
      <c r="I243" s="157">
        <v>44104</v>
      </c>
      <c r="J243" s="81"/>
      <c r="L243" s="112" t="s">
        <v>535</v>
      </c>
    </row>
    <row r="244" spans="1:12" hidden="1" x14ac:dyDescent="0.6">
      <c r="A244" s="2" t="str">
        <f t="shared" si="13"/>
        <v>Spain43738</v>
      </c>
      <c r="B244" s="113" t="s">
        <v>60</v>
      </c>
      <c r="C244" s="113" t="s">
        <v>14</v>
      </c>
      <c r="D244" s="152">
        <v>43732</v>
      </c>
      <c r="E244" s="152" t="str">
        <f t="shared" si="14"/>
        <v>2019 q3</v>
      </c>
      <c r="F244" s="152">
        <f t="shared" si="15"/>
        <v>43738</v>
      </c>
      <c r="G244" s="85">
        <v>0</v>
      </c>
      <c r="H244" s="114" t="s">
        <v>2</v>
      </c>
      <c r="I244" s="152">
        <v>43739</v>
      </c>
      <c r="J244" s="83" t="s">
        <v>269</v>
      </c>
      <c r="K244" s="114"/>
      <c r="L244" s="112" t="s">
        <v>534</v>
      </c>
    </row>
    <row r="245" spans="1:12" hidden="1" x14ac:dyDescent="0.6">
      <c r="A245" s="2" t="str">
        <f t="shared" si="13"/>
        <v>Luxembourg43738</v>
      </c>
      <c r="B245" s="113" t="s">
        <v>54</v>
      </c>
      <c r="C245" s="113" t="s">
        <v>7</v>
      </c>
      <c r="D245" s="152">
        <v>43738</v>
      </c>
      <c r="E245" s="152" t="str">
        <f t="shared" si="14"/>
        <v>2019 q3</v>
      </c>
      <c r="F245" s="152">
        <f t="shared" si="15"/>
        <v>43738</v>
      </c>
      <c r="G245" s="85">
        <v>2.5000000000000001E-3</v>
      </c>
      <c r="H245" s="114" t="s">
        <v>2</v>
      </c>
      <c r="I245" s="152">
        <v>43831</v>
      </c>
      <c r="J245" s="83" t="s">
        <v>208</v>
      </c>
      <c r="K245" s="114"/>
      <c r="L245" s="112" t="s">
        <v>534</v>
      </c>
    </row>
    <row r="246" spans="1:12" x14ac:dyDescent="0.6">
      <c r="A246" s="2" t="str">
        <f t="shared" si="13"/>
        <v>Hong Kong SAR43769</v>
      </c>
      <c r="B246" s="113" t="s">
        <v>49</v>
      </c>
      <c r="C246" s="113" t="s">
        <v>80</v>
      </c>
      <c r="D246" s="152">
        <v>43739</v>
      </c>
      <c r="E246" s="152" t="str">
        <f t="shared" si="14"/>
        <v>2019 q4</v>
      </c>
      <c r="F246" s="152">
        <f t="shared" si="15"/>
        <v>43769</v>
      </c>
      <c r="G246" s="85">
        <v>0.02</v>
      </c>
      <c r="H246" s="114" t="s">
        <v>6</v>
      </c>
      <c r="I246" s="152">
        <v>43752</v>
      </c>
      <c r="J246" s="83" t="s">
        <v>174</v>
      </c>
      <c r="K246" s="114"/>
      <c r="L246" s="112" t="s">
        <v>534</v>
      </c>
    </row>
    <row r="247" spans="1:12" hidden="1" x14ac:dyDescent="0.6">
      <c r="A247" s="2" t="str">
        <f t="shared" si="13"/>
        <v>Denmark43769</v>
      </c>
      <c r="B247" s="126" t="s">
        <v>464</v>
      </c>
      <c r="C247" s="126" t="s">
        <v>465</v>
      </c>
      <c r="D247" s="157">
        <v>43741</v>
      </c>
      <c r="E247" s="152" t="str">
        <f t="shared" si="14"/>
        <v>2019 q4</v>
      </c>
      <c r="F247" s="152">
        <f t="shared" si="15"/>
        <v>43769</v>
      </c>
      <c r="G247" s="91">
        <v>0.02</v>
      </c>
      <c r="H247" s="127" t="s">
        <v>3</v>
      </c>
      <c r="I247" s="157">
        <v>44195</v>
      </c>
      <c r="J247" s="81"/>
      <c r="L247" s="112" t="s">
        <v>535</v>
      </c>
    </row>
    <row r="248" spans="1:12" hidden="1" x14ac:dyDescent="0.6">
      <c r="A248" s="2" t="str">
        <f t="shared" si="13"/>
        <v>United Kingdom43769</v>
      </c>
      <c r="B248" s="118" t="s">
        <v>417</v>
      </c>
      <c r="C248" s="113" t="s">
        <v>17</v>
      </c>
      <c r="D248" s="152">
        <v>43747</v>
      </c>
      <c r="E248" s="152" t="str">
        <f t="shared" si="14"/>
        <v>2019 q4</v>
      </c>
      <c r="F248" s="152">
        <f t="shared" si="15"/>
        <v>43769</v>
      </c>
      <c r="G248" s="87">
        <v>0.01</v>
      </c>
      <c r="H248" s="118" t="s">
        <v>411</v>
      </c>
      <c r="I248" s="165">
        <v>44113</v>
      </c>
      <c r="J248" s="89" t="s">
        <v>412</v>
      </c>
      <c r="K248" s="117"/>
      <c r="L248" s="112" t="s">
        <v>534</v>
      </c>
    </row>
    <row r="249" spans="1:12" hidden="1" x14ac:dyDescent="0.6">
      <c r="A249" s="2" t="str">
        <f t="shared" si="13"/>
        <v>Armenia43769</v>
      </c>
      <c r="B249" s="113" t="s">
        <v>486</v>
      </c>
      <c r="C249" s="113" t="s">
        <v>487</v>
      </c>
      <c r="D249" s="153">
        <v>43761</v>
      </c>
      <c r="E249" s="152" t="str">
        <f t="shared" si="14"/>
        <v>2019 q4</v>
      </c>
      <c r="F249" s="152">
        <f t="shared" si="15"/>
        <v>43769</v>
      </c>
      <c r="G249" s="85">
        <v>0</v>
      </c>
      <c r="H249" s="114" t="s">
        <v>2</v>
      </c>
      <c r="I249" s="152">
        <v>43762</v>
      </c>
      <c r="J249" s="81" t="s">
        <v>489</v>
      </c>
      <c r="L249" s="112" t="s">
        <v>535</v>
      </c>
    </row>
    <row r="250" spans="1:12" hidden="1" x14ac:dyDescent="0.6">
      <c r="A250" s="2" t="str">
        <f t="shared" si="13"/>
        <v>Czech Republic43799</v>
      </c>
      <c r="B250" s="126" t="s">
        <v>418</v>
      </c>
      <c r="C250" s="126" t="s">
        <v>419</v>
      </c>
      <c r="D250" s="157">
        <v>43797</v>
      </c>
      <c r="E250" s="152" t="str">
        <f t="shared" si="14"/>
        <v>2019 q4</v>
      </c>
      <c r="F250" s="152">
        <f t="shared" si="15"/>
        <v>43799</v>
      </c>
      <c r="G250" s="91">
        <v>0.02</v>
      </c>
      <c r="H250" s="128" t="s">
        <v>2</v>
      </c>
      <c r="I250" s="157">
        <v>44197</v>
      </c>
      <c r="J250" s="81" t="s">
        <v>441</v>
      </c>
      <c r="K250" s="114"/>
      <c r="L250" s="112" t="s">
        <v>535</v>
      </c>
    </row>
    <row r="251" spans="1:12" hidden="1" x14ac:dyDescent="0.6">
      <c r="A251" s="2" t="str">
        <f t="shared" si="13"/>
        <v>Singapore43799</v>
      </c>
      <c r="B251" s="113" t="s">
        <v>58</v>
      </c>
      <c r="C251" s="113" t="s">
        <v>41</v>
      </c>
      <c r="D251" s="152">
        <v>43797</v>
      </c>
      <c r="E251" s="152" t="str">
        <f t="shared" si="14"/>
        <v>2019 q4</v>
      </c>
      <c r="F251" s="152">
        <f t="shared" si="15"/>
        <v>43799</v>
      </c>
      <c r="G251" s="109">
        <v>0</v>
      </c>
      <c r="H251" s="114" t="s">
        <v>2</v>
      </c>
      <c r="I251" s="152">
        <v>44197</v>
      </c>
      <c r="J251" s="110" t="s">
        <v>340</v>
      </c>
      <c r="K251" s="114"/>
      <c r="L251" s="112" t="s">
        <v>534</v>
      </c>
    </row>
    <row r="252" spans="1:12" hidden="1" x14ac:dyDescent="0.6">
      <c r="A252" s="2" t="str">
        <f t="shared" si="13"/>
        <v>Russia43830</v>
      </c>
      <c r="B252" s="113" t="s">
        <v>56</v>
      </c>
      <c r="C252" s="113" t="s">
        <v>39</v>
      </c>
      <c r="D252" s="152">
        <v>43815</v>
      </c>
      <c r="E252" s="152" t="str">
        <f t="shared" si="14"/>
        <v>2019 q4</v>
      </c>
      <c r="F252" s="152">
        <f t="shared" si="15"/>
        <v>43830</v>
      </c>
      <c r="G252" s="109">
        <v>0</v>
      </c>
      <c r="H252" s="114" t="s">
        <v>2</v>
      </c>
      <c r="I252" s="152">
        <v>43815</v>
      </c>
      <c r="J252" s="110" t="s">
        <v>246</v>
      </c>
      <c r="K252" s="114"/>
      <c r="L252" s="112" t="s">
        <v>534</v>
      </c>
    </row>
    <row r="253" spans="1:12" hidden="1" x14ac:dyDescent="0.6">
      <c r="A253" s="2" t="str">
        <f t="shared" si="13"/>
        <v>Spain43830</v>
      </c>
      <c r="B253" s="113" t="s">
        <v>60</v>
      </c>
      <c r="C253" s="113" t="s">
        <v>14</v>
      </c>
      <c r="D253" s="152">
        <v>43815</v>
      </c>
      <c r="E253" s="152" t="str">
        <f t="shared" si="14"/>
        <v>2019 q4</v>
      </c>
      <c r="F253" s="152">
        <f t="shared" si="15"/>
        <v>43830</v>
      </c>
      <c r="G253" s="85">
        <v>0</v>
      </c>
      <c r="H253" s="114" t="s">
        <v>2</v>
      </c>
      <c r="I253" s="152">
        <v>43831</v>
      </c>
      <c r="J253" s="83" t="s">
        <v>270</v>
      </c>
      <c r="K253" s="114"/>
      <c r="L253" s="112" t="s">
        <v>534</v>
      </c>
    </row>
    <row r="254" spans="1:12" hidden="1" x14ac:dyDescent="0.6">
      <c r="A254" s="2" t="str">
        <f t="shared" si="13"/>
        <v>United Kingdom43830</v>
      </c>
      <c r="B254" s="118" t="s">
        <v>417</v>
      </c>
      <c r="C254" s="113" t="s">
        <v>17</v>
      </c>
      <c r="D254" s="152">
        <v>43815</v>
      </c>
      <c r="E254" s="152" t="str">
        <f t="shared" si="14"/>
        <v>2019 q4</v>
      </c>
      <c r="F254" s="152">
        <f t="shared" si="15"/>
        <v>43830</v>
      </c>
      <c r="G254" s="87">
        <v>0.02</v>
      </c>
      <c r="H254" s="118" t="s">
        <v>413</v>
      </c>
      <c r="I254" s="165">
        <v>44181</v>
      </c>
      <c r="J254" s="82" t="s">
        <v>414</v>
      </c>
      <c r="K254" s="117"/>
      <c r="L254" s="112" t="s">
        <v>534</v>
      </c>
    </row>
    <row r="255" spans="1:12" hidden="1" x14ac:dyDescent="0.6">
      <c r="A255" s="2" t="str">
        <f t="shared" si="13"/>
        <v>Germany43830</v>
      </c>
      <c r="B255" s="113" t="s">
        <v>47</v>
      </c>
      <c r="C255" s="113" t="s">
        <v>11</v>
      </c>
      <c r="D255" s="152">
        <v>43819</v>
      </c>
      <c r="E255" s="152" t="str">
        <f t="shared" si="14"/>
        <v>2019 q4</v>
      </c>
      <c r="F255" s="152">
        <f t="shared" si="15"/>
        <v>43830</v>
      </c>
      <c r="G255" s="85">
        <v>2.5000000000000001E-3</v>
      </c>
      <c r="H255" s="114" t="s">
        <v>2</v>
      </c>
      <c r="I255" s="152">
        <v>43831</v>
      </c>
      <c r="J255" s="83" t="s">
        <v>166</v>
      </c>
      <c r="K255" s="114"/>
      <c r="L255" s="112" t="s">
        <v>534</v>
      </c>
    </row>
    <row r="256" spans="1:12" hidden="1" x14ac:dyDescent="0.6">
      <c r="A256" s="2" t="str">
        <f t="shared" si="13"/>
        <v>Italy43830</v>
      </c>
      <c r="B256" s="166" t="s">
        <v>32</v>
      </c>
      <c r="C256" s="166" t="s">
        <v>12</v>
      </c>
      <c r="D256" s="153">
        <v>43819</v>
      </c>
      <c r="E256" s="152" t="str">
        <f t="shared" si="14"/>
        <v>2019 q4</v>
      </c>
      <c r="F256" s="152">
        <f t="shared" si="15"/>
        <v>43830</v>
      </c>
      <c r="G256" s="169">
        <v>0</v>
      </c>
      <c r="H256" s="167" t="s">
        <v>2</v>
      </c>
      <c r="I256" s="153">
        <v>43831</v>
      </c>
      <c r="J256" s="171" t="s">
        <v>558</v>
      </c>
      <c r="K256" s="168"/>
      <c r="L256" s="168" t="s">
        <v>534</v>
      </c>
    </row>
    <row r="257" spans="1:12" hidden="1" x14ac:dyDescent="0.6">
      <c r="A257" s="2" t="str">
        <f t="shared" si="13"/>
        <v>Luxembourg43830</v>
      </c>
      <c r="B257" s="113" t="s">
        <v>54</v>
      </c>
      <c r="C257" s="113" t="s">
        <v>7</v>
      </c>
      <c r="D257" s="152">
        <v>43826</v>
      </c>
      <c r="E257" s="152" t="str">
        <f t="shared" si="14"/>
        <v>2019 q4</v>
      </c>
      <c r="F257" s="152">
        <f t="shared" si="15"/>
        <v>43830</v>
      </c>
      <c r="G257" s="85">
        <v>5.0000000000000001E-3</v>
      </c>
      <c r="H257" s="114" t="s">
        <v>3</v>
      </c>
      <c r="I257" s="152">
        <v>44197</v>
      </c>
      <c r="J257" s="83" t="s">
        <v>209</v>
      </c>
      <c r="K257" s="114"/>
      <c r="L257" s="112" t="s">
        <v>534</v>
      </c>
    </row>
    <row r="258" spans="1:12" x14ac:dyDescent="0.6">
      <c r="A258" s="2" t="str">
        <f t="shared" si="13"/>
        <v>Hong Kong SAR43830</v>
      </c>
      <c r="B258" s="113" t="s">
        <v>49</v>
      </c>
      <c r="C258" s="113" t="s">
        <v>80</v>
      </c>
      <c r="D258" s="152">
        <v>43830</v>
      </c>
      <c r="E258" s="152" t="str">
        <f t="shared" si="14"/>
        <v>2019 q4</v>
      </c>
      <c r="F258" s="152">
        <f t="shared" si="15"/>
        <v>43830</v>
      </c>
      <c r="G258" s="85">
        <v>0.02</v>
      </c>
      <c r="H258" s="114" t="s">
        <v>2</v>
      </c>
      <c r="I258" s="152">
        <v>43859</v>
      </c>
      <c r="J258" s="83" t="s">
        <v>174</v>
      </c>
      <c r="K258" s="114"/>
      <c r="L258" s="112" t="s">
        <v>534</v>
      </c>
    </row>
    <row r="259" spans="1:12" hidden="1" x14ac:dyDescent="0.6">
      <c r="A259" s="2" t="str">
        <f t="shared" ref="A259:A322" si="16">C259&amp;F259</f>
        <v>Switzerland43861</v>
      </c>
      <c r="B259" s="113" t="s">
        <v>62</v>
      </c>
      <c r="C259" s="113" t="s">
        <v>43</v>
      </c>
      <c r="D259" s="152">
        <v>43831</v>
      </c>
      <c r="E259" s="152" t="str">
        <f t="shared" ref="E259:E322" si="17">YEAR(D259)&amp;" q"&amp;ROUNDUP(MONTH(D259)/3,0)</f>
        <v>2020 q1</v>
      </c>
      <c r="F259" s="152">
        <f t="shared" ref="F259:F322" si="18">EOMONTH(D259,0)</f>
        <v>43861</v>
      </c>
      <c r="G259" s="85">
        <v>0</v>
      </c>
      <c r="H259" s="114" t="s">
        <v>2</v>
      </c>
      <c r="I259" s="152">
        <v>43868</v>
      </c>
      <c r="J259" s="83" t="s">
        <v>289</v>
      </c>
      <c r="K259" s="114"/>
      <c r="L259" s="112" t="s">
        <v>534</v>
      </c>
    </row>
    <row r="260" spans="1:12" hidden="1" x14ac:dyDescent="0.6">
      <c r="A260" s="2" t="str">
        <f t="shared" si="16"/>
        <v>Armenia43890</v>
      </c>
      <c r="B260" s="113" t="s">
        <v>486</v>
      </c>
      <c r="C260" s="113" t="s">
        <v>487</v>
      </c>
      <c r="D260" s="152">
        <v>43871</v>
      </c>
      <c r="E260" s="152" t="str">
        <f t="shared" si="17"/>
        <v>2020 q1</v>
      </c>
      <c r="F260" s="152">
        <f t="shared" si="18"/>
        <v>43890</v>
      </c>
      <c r="G260" s="85">
        <v>0</v>
      </c>
      <c r="H260" s="114" t="s">
        <v>2</v>
      </c>
      <c r="I260" s="152">
        <v>43872</v>
      </c>
      <c r="J260" s="81" t="s">
        <v>490</v>
      </c>
      <c r="L260" s="112" t="s">
        <v>535</v>
      </c>
    </row>
    <row r="261" spans="1:12" hidden="1" x14ac:dyDescent="0.6">
      <c r="A261" s="2" t="str">
        <f t="shared" si="16"/>
        <v>Czech Republic43921</v>
      </c>
      <c r="B261" s="126" t="s">
        <v>418</v>
      </c>
      <c r="C261" s="126" t="s">
        <v>419</v>
      </c>
      <c r="D261" s="157">
        <v>43895</v>
      </c>
      <c r="E261" s="152" t="str">
        <f t="shared" si="17"/>
        <v>2020 q1</v>
      </c>
      <c r="F261" s="152">
        <f t="shared" si="18"/>
        <v>43921</v>
      </c>
      <c r="G261" s="91">
        <v>0.02</v>
      </c>
      <c r="H261" s="128" t="s">
        <v>2</v>
      </c>
      <c r="I261" s="157">
        <v>44287</v>
      </c>
      <c r="J261" s="81" t="s">
        <v>442</v>
      </c>
      <c r="K261" s="114"/>
      <c r="L261" s="112" t="s">
        <v>535</v>
      </c>
    </row>
    <row r="262" spans="1:12" hidden="1" x14ac:dyDescent="0.6">
      <c r="A262" s="2" t="str">
        <f t="shared" si="16"/>
        <v>United Kingdom43921</v>
      </c>
      <c r="B262" s="118" t="s">
        <v>417</v>
      </c>
      <c r="C262" s="113" t="s">
        <v>17</v>
      </c>
      <c r="D262" s="152">
        <v>43901</v>
      </c>
      <c r="E262" s="152" t="str">
        <f t="shared" si="17"/>
        <v>2020 q1</v>
      </c>
      <c r="F262" s="152">
        <f t="shared" si="18"/>
        <v>43921</v>
      </c>
      <c r="G262" s="87">
        <v>0</v>
      </c>
      <c r="H262" s="118" t="s">
        <v>6</v>
      </c>
      <c r="I262" s="165">
        <v>43901</v>
      </c>
      <c r="J262" s="89" t="s">
        <v>415</v>
      </c>
      <c r="K262" s="117"/>
      <c r="L262" s="112" t="s">
        <v>534</v>
      </c>
    </row>
    <row r="263" spans="1:12" x14ac:dyDescent="0.6">
      <c r="A263" s="2" t="str">
        <f t="shared" si="16"/>
        <v>Hong Kong SAR43921</v>
      </c>
      <c r="B263" s="113" t="s">
        <v>49</v>
      </c>
      <c r="C263" s="113" t="s">
        <v>80</v>
      </c>
      <c r="D263" s="152">
        <v>43901</v>
      </c>
      <c r="E263" s="152" t="str">
        <f t="shared" si="17"/>
        <v>2020 q1</v>
      </c>
      <c r="F263" s="152">
        <f t="shared" si="18"/>
        <v>43921</v>
      </c>
      <c r="G263" s="85">
        <v>0.01</v>
      </c>
      <c r="H263" s="114" t="s">
        <v>6</v>
      </c>
      <c r="I263" s="152">
        <v>43906</v>
      </c>
      <c r="J263" s="83" t="s">
        <v>174</v>
      </c>
      <c r="K263" s="114"/>
      <c r="L263" s="112" t="s">
        <v>534</v>
      </c>
    </row>
    <row r="264" spans="1:12" hidden="1" x14ac:dyDescent="0.6">
      <c r="A264" s="2" t="str">
        <f t="shared" si="16"/>
        <v>Denmark43921</v>
      </c>
      <c r="B264" s="126" t="s">
        <v>464</v>
      </c>
      <c r="C264" s="126" t="s">
        <v>465</v>
      </c>
      <c r="D264" s="157">
        <v>43902</v>
      </c>
      <c r="E264" s="152" t="str">
        <f t="shared" si="17"/>
        <v>2020 q1</v>
      </c>
      <c r="F264" s="152">
        <f t="shared" si="18"/>
        <v>43921</v>
      </c>
      <c r="G264" s="91">
        <v>0</v>
      </c>
      <c r="H264" s="127" t="s">
        <v>6</v>
      </c>
      <c r="I264" s="157">
        <v>43902</v>
      </c>
      <c r="J264" s="81" t="s">
        <v>478</v>
      </c>
      <c r="L264" s="112" t="s">
        <v>535</v>
      </c>
    </row>
    <row r="265" spans="1:12" hidden="1" x14ac:dyDescent="0.6">
      <c r="A265" s="2" t="str">
        <f t="shared" si="16"/>
        <v>Norway 43921</v>
      </c>
      <c r="B265" s="113" t="s">
        <v>65</v>
      </c>
      <c r="C265" s="113" t="s">
        <v>46</v>
      </c>
      <c r="D265" s="152">
        <v>43903</v>
      </c>
      <c r="E265" s="152" t="str">
        <f t="shared" si="17"/>
        <v>2020 q1</v>
      </c>
      <c r="F265" s="152">
        <f t="shared" si="18"/>
        <v>43921</v>
      </c>
      <c r="G265" s="109">
        <v>0.01</v>
      </c>
      <c r="H265" s="114" t="s">
        <v>6</v>
      </c>
      <c r="I265" s="152">
        <v>43903</v>
      </c>
      <c r="J265" s="110" t="s">
        <v>228</v>
      </c>
      <c r="K265" s="114"/>
      <c r="L265" s="112" t="s">
        <v>535</v>
      </c>
    </row>
    <row r="266" spans="1:12" hidden="1" x14ac:dyDescent="0.6">
      <c r="A266" s="2" t="str">
        <f t="shared" si="16"/>
        <v>Sweden43921</v>
      </c>
      <c r="B266" s="113" t="s">
        <v>61</v>
      </c>
      <c r="C266" s="113" t="s">
        <v>9</v>
      </c>
      <c r="D266" s="152">
        <v>43903</v>
      </c>
      <c r="E266" s="152" t="str">
        <f t="shared" si="17"/>
        <v>2020 q1</v>
      </c>
      <c r="F266" s="152">
        <f t="shared" si="18"/>
        <v>43921</v>
      </c>
      <c r="G266" s="109">
        <v>0</v>
      </c>
      <c r="H266" s="114" t="s">
        <v>6</v>
      </c>
      <c r="I266" s="152">
        <v>43906</v>
      </c>
      <c r="J266" s="110" t="s">
        <v>284</v>
      </c>
      <c r="K266" s="114"/>
      <c r="L266" s="112" t="s">
        <v>534</v>
      </c>
    </row>
    <row r="267" spans="1:12" hidden="1" x14ac:dyDescent="0.6">
      <c r="A267" s="2" t="str">
        <f t="shared" si="16"/>
        <v>Armenia43921</v>
      </c>
      <c r="B267" s="113" t="s">
        <v>486</v>
      </c>
      <c r="C267" s="113" t="s">
        <v>487</v>
      </c>
      <c r="D267" s="152">
        <v>43903</v>
      </c>
      <c r="E267" s="152" t="str">
        <f t="shared" si="17"/>
        <v>2020 q1</v>
      </c>
      <c r="F267" s="152">
        <f t="shared" si="18"/>
        <v>43921</v>
      </c>
      <c r="G267" s="85">
        <v>0</v>
      </c>
      <c r="H267" s="114" t="s">
        <v>2</v>
      </c>
      <c r="I267" s="152">
        <v>43935</v>
      </c>
      <c r="J267" s="81" t="s">
        <v>491</v>
      </c>
      <c r="L267" s="112" t="s">
        <v>535</v>
      </c>
    </row>
    <row r="268" spans="1:12" hidden="1" x14ac:dyDescent="0.6">
      <c r="A268" s="2" t="str">
        <f t="shared" si="16"/>
        <v>Czech Republic43921</v>
      </c>
      <c r="B268" s="126" t="s">
        <v>418</v>
      </c>
      <c r="C268" s="126" t="s">
        <v>419</v>
      </c>
      <c r="D268" s="157">
        <v>43906</v>
      </c>
      <c r="E268" s="152" t="str">
        <f t="shared" si="17"/>
        <v>2020 q1</v>
      </c>
      <c r="F268" s="152">
        <f t="shared" si="18"/>
        <v>43921</v>
      </c>
      <c r="G268" s="91">
        <v>1.7500000000000002E-2</v>
      </c>
      <c r="H268" s="128" t="s">
        <v>6</v>
      </c>
      <c r="I268" s="157">
        <v>43906</v>
      </c>
      <c r="J268" s="82" t="s">
        <v>443</v>
      </c>
      <c r="K268" s="114"/>
      <c r="L268" s="112" t="s">
        <v>535</v>
      </c>
    </row>
    <row r="269" spans="1:12" hidden="1" x14ac:dyDescent="0.6">
      <c r="A269" s="2" t="str">
        <f t="shared" si="16"/>
        <v>France43921</v>
      </c>
      <c r="B269" s="113" t="s">
        <v>29</v>
      </c>
      <c r="C269" s="113" t="s">
        <v>10</v>
      </c>
      <c r="D269" s="152">
        <v>43908</v>
      </c>
      <c r="E269" s="152" t="str">
        <f t="shared" si="17"/>
        <v>2020 q1</v>
      </c>
      <c r="F269" s="152">
        <f t="shared" si="18"/>
        <v>43921</v>
      </c>
      <c r="G269" s="85">
        <v>0</v>
      </c>
      <c r="H269" s="114" t="s">
        <v>6</v>
      </c>
      <c r="I269" s="152">
        <v>43908</v>
      </c>
      <c r="J269" s="83" t="s">
        <v>164</v>
      </c>
      <c r="K269" s="114"/>
      <c r="L269" s="112" t="s">
        <v>534</v>
      </c>
    </row>
    <row r="270" spans="1:12" hidden="1" x14ac:dyDescent="0.6">
      <c r="A270" s="2" t="str">
        <f t="shared" si="16"/>
        <v>Czech Republic43921</v>
      </c>
      <c r="B270" s="126" t="s">
        <v>418</v>
      </c>
      <c r="C270" s="126" t="s">
        <v>419</v>
      </c>
      <c r="D270" s="157">
        <v>43916</v>
      </c>
      <c r="E270" s="152" t="str">
        <f t="shared" si="17"/>
        <v>2020 q1</v>
      </c>
      <c r="F270" s="152">
        <f t="shared" si="18"/>
        <v>43921</v>
      </c>
      <c r="G270" s="91">
        <v>0.01</v>
      </c>
      <c r="H270" s="128" t="s">
        <v>6</v>
      </c>
      <c r="I270" s="157">
        <v>43922</v>
      </c>
      <c r="J270" s="82" t="s">
        <v>444</v>
      </c>
      <c r="K270" s="114"/>
      <c r="L270" s="112" t="s">
        <v>535</v>
      </c>
    </row>
    <row r="271" spans="1:12" hidden="1" x14ac:dyDescent="0.6">
      <c r="A271" s="2" t="str">
        <f t="shared" si="16"/>
        <v>Italy43921</v>
      </c>
      <c r="B271" s="166" t="s">
        <v>32</v>
      </c>
      <c r="C271" s="166" t="s">
        <v>12</v>
      </c>
      <c r="D271" s="153">
        <v>43917</v>
      </c>
      <c r="E271" s="152" t="str">
        <f t="shared" si="17"/>
        <v>2020 q1</v>
      </c>
      <c r="F271" s="152">
        <f t="shared" si="18"/>
        <v>43921</v>
      </c>
      <c r="G271" s="169">
        <v>0</v>
      </c>
      <c r="H271" s="167" t="s">
        <v>2</v>
      </c>
      <c r="I271" s="153">
        <v>43922</v>
      </c>
      <c r="J271" s="171" t="s">
        <v>559</v>
      </c>
      <c r="K271" s="168"/>
      <c r="L271" s="168" t="s">
        <v>534</v>
      </c>
    </row>
    <row r="272" spans="1:12" hidden="1" x14ac:dyDescent="0.6">
      <c r="A272" s="2" t="str">
        <f t="shared" si="16"/>
        <v>Belgium43921</v>
      </c>
      <c r="B272" s="113" t="s">
        <v>24</v>
      </c>
      <c r="C272" s="113" t="s">
        <v>5</v>
      </c>
      <c r="D272" s="152">
        <v>43921</v>
      </c>
      <c r="E272" s="152" t="str">
        <f t="shared" si="17"/>
        <v>2020 q1</v>
      </c>
      <c r="F272" s="152">
        <f t="shared" si="18"/>
        <v>43921</v>
      </c>
      <c r="G272" s="85">
        <v>0</v>
      </c>
      <c r="H272" s="114" t="s">
        <v>6</v>
      </c>
      <c r="I272" s="152">
        <v>43922</v>
      </c>
      <c r="J272" s="81" t="s">
        <v>144</v>
      </c>
      <c r="K272" s="114"/>
      <c r="L272" s="112" t="s">
        <v>534</v>
      </c>
    </row>
    <row r="273" spans="1:12" hidden="1" x14ac:dyDescent="0.6">
      <c r="A273" s="2" t="str">
        <f t="shared" si="16"/>
        <v>Germany43921</v>
      </c>
      <c r="B273" s="113" t="s">
        <v>47</v>
      </c>
      <c r="C273" s="113" t="s">
        <v>11</v>
      </c>
      <c r="D273" s="152">
        <v>43921</v>
      </c>
      <c r="E273" s="152" t="str">
        <f t="shared" si="17"/>
        <v>2020 q1</v>
      </c>
      <c r="F273" s="152">
        <f t="shared" si="18"/>
        <v>43921</v>
      </c>
      <c r="G273" s="85">
        <v>0</v>
      </c>
      <c r="H273" s="114" t="s">
        <v>6</v>
      </c>
      <c r="I273" s="152">
        <v>43922</v>
      </c>
      <c r="J273" s="83" t="s">
        <v>167</v>
      </c>
      <c r="K273" s="114"/>
      <c r="L273" s="112" t="s">
        <v>534</v>
      </c>
    </row>
    <row r="274" spans="1:12" hidden="1" x14ac:dyDescent="0.6">
      <c r="A274" s="2" t="str">
        <f t="shared" si="16"/>
        <v>Spain43921</v>
      </c>
      <c r="B274" s="113" t="s">
        <v>60</v>
      </c>
      <c r="C274" s="113" t="s">
        <v>14</v>
      </c>
      <c r="D274" s="152">
        <v>43921</v>
      </c>
      <c r="E274" s="152" t="str">
        <f t="shared" si="17"/>
        <v>2020 q1</v>
      </c>
      <c r="F274" s="152">
        <f t="shared" si="18"/>
        <v>43921</v>
      </c>
      <c r="G274" s="85">
        <v>0</v>
      </c>
      <c r="H274" s="114" t="s">
        <v>2</v>
      </c>
      <c r="I274" s="152">
        <v>43922</v>
      </c>
      <c r="J274" s="83" t="s">
        <v>271</v>
      </c>
      <c r="K274" s="114"/>
      <c r="L274" s="112" t="s">
        <v>534</v>
      </c>
    </row>
    <row r="275" spans="1:12" hidden="1" x14ac:dyDescent="0.6">
      <c r="A275" s="2" t="str">
        <f t="shared" si="16"/>
        <v>Luxembourg43951</v>
      </c>
      <c r="B275" s="113" t="s">
        <v>54</v>
      </c>
      <c r="C275" s="113" t="s">
        <v>7</v>
      </c>
      <c r="D275" s="152">
        <v>43944</v>
      </c>
      <c r="E275" s="152" t="str">
        <f t="shared" si="17"/>
        <v>2020 q2</v>
      </c>
      <c r="F275" s="152">
        <f t="shared" si="18"/>
        <v>43951</v>
      </c>
      <c r="G275" s="85">
        <v>5.0000000000000001E-3</v>
      </c>
      <c r="H275" s="114" t="s">
        <v>2</v>
      </c>
      <c r="I275" s="152">
        <v>43922</v>
      </c>
      <c r="J275" s="83" t="s">
        <v>210</v>
      </c>
      <c r="K275" s="114"/>
      <c r="L275" s="112" t="s">
        <v>534</v>
      </c>
    </row>
    <row r="276" spans="1:12" hidden="1" x14ac:dyDescent="0.6">
      <c r="A276" s="2" t="str">
        <f t="shared" si="16"/>
        <v>Spain43951</v>
      </c>
      <c r="B276" s="113" t="s">
        <v>60</v>
      </c>
      <c r="C276" s="113" t="s">
        <v>14</v>
      </c>
      <c r="D276" s="152">
        <v>43944</v>
      </c>
      <c r="E276" s="152" t="str">
        <f t="shared" si="17"/>
        <v>2020 q2</v>
      </c>
      <c r="F276" s="152">
        <f t="shared" si="18"/>
        <v>43951</v>
      </c>
      <c r="G276" s="85">
        <v>0</v>
      </c>
      <c r="H276" s="114" t="s">
        <v>2</v>
      </c>
      <c r="I276" s="152">
        <v>44013</v>
      </c>
      <c r="J276" s="83" t="s">
        <v>272</v>
      </c>
      <c r="K276" s="114"/>
      <c r="L276" s="112" t="s">
        <v>534</v>
      </c>
    </row>
    <row r="277" spans="1:12" hidden="1" x14ac:dyDescent="0.6">
      <c r="A277" s="2" t="str">
        <f t="shared" si="16"/>
        <v>Indonesia43982</v>
      </c>
      <c r="B277" s="113" t="s">
        <v>51</v>
      </c>
      <c r="C277" s="113" t="s">
        <v>31</v>
      </c>
      <c r="D277" s="152">
        <v>43970</v>
      </c>
      <c r="E277" s="152" t="str">
        <f t="shared" si="17"/>
        <v>2020 q2</v>
      </c>
      <c r="F277" s="152">
        <f t="shared" si="18"/>
        <v>43982</v>
      </c>
      <c r="G277" s="85">
        <v>0</v>
      </c>
      <c r="H277" s="114" t="s">
        <v>2</v>
      </c>
      <c r="I277" s="152">
        <v>43970</v>
      </c>
      <c r="J277" s="83" t="s">
        <v>351</v>
      </c>
      <c r="K277" s="114"/>
      <c r="L277" s="112" t="s">
        <v>534</v>
      </c>
    </row>
    <row r="278" spans="1:12" hidden="1" x14ac:dyDescent="0.6">
      <c r="A278" s="2" t="str">
        <f t="shared" si="16"/>
        <v>Czech Republic44012</v>
      </c>
      <c r="B278" s="126" t="s">
        <v>418</v>
      </c>
      <c r="C278" s="126" t="s">
        <v>419</v>
      </c>
      <c r="D278" s="157">
        <v>44000</v>
      </c>
      <c r="E278" s="152" t="str">
        <f t="shared" si="17"/>
        <v>2020 q2</v>
      </c>
      <c r="F278" s="152">
        <f t="shared" si="18"/>
        <v>44012</v>
      </c>
      <c r="G278" s="91">
        <v>5.0000000000000001E-3</v>
      </c>
      <c r="H278" s="128" t="s">
        <v>6</v>
      </c>
      <c r="I278" s="157">
        <v>44013</v>
      </c>
      <c r="J278" s="81" t="s">
        <v>445</v>
      </c>
      <c r="K278" s="114"/>
      <c r="L278" s="112" t="s">
        <v>535</v>
      </c>
    </row>
    <row r="279" spans="1:12" hidden="1" x14ac:dyDescent="0.6">
      <c r="A279" s="2" t="str">
        <f t="shared" si="16"/>
        <v>Russia44012</v>
      </c>
      <c r="B279" s="113" t="s">
        <v>56</v>
      </c>
      <c r="C279" s="113" t="s">
        <v>39</v>
      </c>
      <c r="D279" s="152">
        <v>44001</v>
      </c>
      <c r="E279" s="152" t="str">
        <f t="shared" si="17"/>
        <v>2020 q2</v>
      </c>
      <c r="F279" s="152">
        <f t="shared" si="18"/>
        <v>44012</v>
      </c>
      <c r="G279" s="109">
        <v>0</v>
      </c>
      <c r="H279" s="114" t="s">
        <v>2</v>
      </c>
      <c r="I279" s="152">
        <v>44001</v>
      </c>
      <c r="J279" s="110" t="s">
        <v>247</v>
      </c>
      <c r="K279" s="114"/>
      <c r="L279" s="112" t="s">
        <v>534</v>
      </c>
    </row>
    <row r="280" spans="1:12" hidden="1" x14ac:dyDescent="0.6">
      <c r="A280" s="2" t="str">
        <f t="shared" si="16"/>
        <v>Denmark44012</v>
      </c>
      <c r="B280" s="126" t="s">
        <v>464</v>
      </c>
      <c r="C280" s="126" t="s">
        <v>465</v>
      </c>
      <c r="D280" s="157">
        <v>44006</v>
      </c>
      <c r="E280" s="152" t="str">
        <f t="shared" si="17"/>
        <v>2020 q2</v>
      </c>
      <c r="F280" s="152">
        <f t="shared" si="18"/>
        <v>44012</v>
      </c>
      <c r="G280" s="91">
        <v>0</v>
      </c>
      <c r="H280" s="127" t="s">
        <v>2</v>
      </c>
      <c r="I280" s="157">
        <v>44371</v>
      </c>
      <c r="J280" s="81" t="s">
        <v>479</v>
      </c>
      <c r="L280" s="112" t="s">
        <v>535</v>
      </c>
    </row>
    <row r="281" spans="1:12" hidden="1" x14ac:dyDescent="0.6">
      <c r="A281" s="2" t="str">
        <f t="shared" si="16"/>
        <v>Italy44012</v>
      </c>
      <c r="B281" s="166" t="s">
        <v>32</v>
      </c>
      <c r="C281" s="166" t="s">
        <v>12</v>
      </c>
      <c r="D281" s="153">
        <v>44008</v>
      </c>
      <c r="E281" s="152" t="str">
        <f t="shared" si="17"/>
        <v>2020 q2</v>
      </c>
      <c r="F281" s="152">
        <f t="shared" si="18"/>
        <v>44012</v>
      </c>
      <c r="G281" s="169">
        <v>0</v>
      </c>
      <c r="H281" s="167" t="s">
        <v>2</v>
      </c>
      <c r="I281" s="153">
        <v>44013</v>
      </c>
      <c r="J281" s="171" t="s">
        <v>560</v>
      </c>
      <c r="K281" s="168"/>
      <c r="L281" s="168" t="s">
        <v>534</v>
      </c>
    </row>
    <row r="282" spans="1:12" hidden="1" x14ac:dyDescent="0.6">
      <c r="A282" s="2" t="str">
        <f t="shared" si="16"/>
        <v>Belgium44043</v>
      </c>
      <c r="B282" s="113" t="s">
        <v>24</v>
      </c>
      <c r="C282" s="113" t="s">
        <v>5</v>
      </c>
      <c r="D282" s="152">
        <v>44013</v>
      </c>
      <c r="E282" s="152" t="str">
        <f t="shared" si="17"/>
        <v>2020 q3</v>
      </c>
      <c r="F282" s="152">
        <f t="shared" si="18"/>
        <v>44043</v>
      </c>
      <c r="G282" s="85">
        <v>0</v>
      </c>
      <c r="H282" s="114" t="s">
        <v>2</v>
      </c>
      <c r="I282" s="152">
        <v>44013</v>
      </c>
      <c r="J282" s="81" t="s">
        <v>143</v>
      </c>
      <c r="K282" s="114"/>
      <c r="L282" s="112" t="s">
        <v>534</v>
      </c>
    </row>
    <row r="283" spans="1:12" hidden="1" x14ac:dyDescent="0.6">
      <c r="A283" s="2" t="str">
        <f t="shared" si="16"/>
        <v>Spain44043</v>
      </c>
      <c r="B283" s="113" t="s">
        <v>60</v>
      </c>
      <c r="C283" s="113" t="s">
        <v>14</v>
      </c>
      <c r="D283" s="152">
        <v>44014</v>
      </c>
      <c r="E283" s="152" t="str">
        <f t="shared" si="17"/>
        <v>2020 q3</v>
      </c>
      <c r="F283" s="152">
        <f t="shared" si="18"/>
        <v>44043</v>
      </c>
      <c r="G283" s="85">
        <v>0</v>
      </c>
      <c r="H283" s="114" t="s">
        <v>2</v>
      </c>
      <c r="I283" s="152">
        <v>44105</v>
      </c>
      <c r="J283" s="83" t="s">
        <v>273</v>
      </c>
      <c r="K283" s="114"/>
      <c r="L283" s="112" t="s">
        <v>534</v>
      </c>
    </row>
    <row r="284" spans="1:12" hidden="1" x14ac:dyDescent="0.6">
      <c r="A284" s="2" t="str">
        <f t="shared" si="16"/>
        <v>Luxembourg44043</v>
      </c>
      <c r="B284" s="113" t="s">
        <v>54</v>
      </c>
      <c r="C284" s="113" t="s">
        <v>7</v>
      </c>
      <c r="D284" s="152">
        <v>44015</v>
      </c>
      <c r="E284" s="152" t="str">
        <f t="shared" si="17"/>
        <v>2020 q3</v>
      </c>
      <c r="F284" s="152">
        <f t="shared" si="18"/>
        <v>44043</v>
      </c>
      <c r="G284" s="85">
        <v>5.0000000000000001E-3</v>
      </c>
      <c r="H284" s="114" t="s">
        <v>2</v>
      </c>
      <c r="I284" s="152">
        <v>44013</v>
      </c>
      <c r="J284" s="83" t="s">
        <v>211</v>
      </c>
      <c r="K284" s="114"/>
      <c r="L284" s="112" t="s">
        <v>534</v>
      </c>
    </row>
    <row r="285" spans="1:12" hidden="1" x14ac:dyDescent="0.6">
      <c r="A285" s="2" t="str">
        <f t="shared" si="16"/>
        <v>Spain44043</v>
      </c>
      <c r="B285" s="113" t="s">
        <v>60</v>
      </c>
      <c r="C285" s="113" t="s">
        <v>14</v>
      </c>
      <c r="D285" s="152">
        <v>44015</v>
      </c>
      <c r="E285" s="152" t="str">
        <f t="shared" si="17"/>
        <v>2020 q3</v>
      </c>
      <c r="F285" s="152">
        <f t="shared" si="18"/>
        <v>44043</v>
      </c>
      <c r="G285" s="85">
        <v>0</v>
      </c>
      <c r="H285" s="114" t="s">
        <v>2</v>
      </c>
      <c r="I285" s="152">
        <v>44197</v>
      </c>
      <c r="J285" s="83" t="s">
        <v>274</v>
      </c>
      <c r="K285" s="114"/>
      <c r="L285" s="112" t="s">
        <v>534</v>
      </c>
    </row>
    <row r="286" spans="1:12" hidden="1" x14ac:dyDescent="0.6">
      <c r="A286" s="2" t="str">
        <f t="shared" si="16"/>
        <v>Armenia44043</v>
      </c>
      <c r="B286" s="113" t="s">
        <v>486</v>
      </c>
      <c r="C286" s="113" t="s">
        <v>487</v>
      </c>
      <c r="D286" s="152">
        <v>44043</v>
      </c>
      <c r="E286" s="152" t="str">
        <f t="shared" si="17"/>
        <v>2020 q3</v>
      </c>
      <c r="F286" s="152">
        <f t="shared" si="18"/>
        <v>44043</v>
      </c>
      <c r="G286" s="85">
        <v>0</v>
      </c>
      <c r="H286" s="114" t="s">
        <v>2</v>
      </c>
      <c r="I286" s="152">
        <v>44044</v>
      </c>
      <c r="J286" s="81" t="s">
        <v>492</v>
      </c>
      <c r="L286" s="112" t="s">
        <v>535</v>
      </c>
    </row>
    <row r="287" spans="1:12" hidden="1" x14ac:dyDescent="0.6">
      <c r="A287" s="2" t="str">
        <f t="shared" si="16"/>
        <v>Russia44074</v>
      </c>
      <c r="B287" s="113" t="s">
        <v>56</v>
      </c>
      <c r="C287" s="113" t="s">
        <v>39</v>
      </c>
      <c r="D287" s="152">
        <v>44053</v>
      </c>
      <c r="E287" s="152" t="str">
        <f t="shared" si="17"/>
        <v>2020 q3</v>
      </c>
      <c r="F287" s="152">
        <f t="shared" si="18"/>
        <v>44074</v>
      </c>
      <c r="G287" s="109">
        <v>0</v>
      </c>
      <c r="H287" s="114" t="s">
        <v>2</v>
      </c>
      <c r="I287" s="152">
        <v>44053</v>
      </c>
      <c r="J287" s="110" t="s">
        <v>248</v>
      </c>
      <c r="K287" s="114"/>
      <c r="L287" s="112" t="s">
        <v>534</v>
      </c>
    </row>
    <row r="288" spans="1:12" hidden="1" x14ac:dyDescent="0.6">
      <c r="A288" s="2" t="str">
        <f t="shared" si="16"/>
        <v>Czech Republic44074</v>
      </c>
      <c r="B288" s="126" t="s">
        <v>418</v>
      </c>
      <c r="C288" s="126" t="s">
        <v>419</v>
      </c>
      <c r="D288" s="157">
        <v>44070</v>
      </c>
      <c r="E288" s="152" t="str">
        <f t="shared" si="17"/>
        <v>2020 q3</v>
      </c>
      <c r="F288" s="152">
        <f t="shared" si="18"/>
        <v>44074</v>
      </c>
      <c r="G288" s="91">
        <v>5.0000000000000001E-3</v>
      </c>
      <c r="H288" s="128" t="s">
        <v>2</v>
      </c>
      <c r="I288" s="157">
        <v>44470</v>
      </c>
      <c r="J288" s="81" t="s">
        <v>446</v>
      </c>
      <c r="K288" s="114"/>
      <c r="L288" s="112" t="s">
        <v>535</v>
      </c>
    </row>
    <row r="289" spans="1:12" hidden="1" x14ac:dyDescent="0.6">
      <c r="A289" s="2" t="str">
        <f t="shared" si="16"/>
        <v>Italy44104</v>
      </c>
      <c r="B289" s="166" t="s">
        <v>32</v>
      </c>
      <c r="C289" s="166" t="s">
        <v>12</v>
      </c>
      <c r="D289" s="153">
        <v>44099</v>
      </c>
      <c r="E289" s="152" t="str">
        <f t="shared" si="17"/>
        <v>2020 q3</v>
      </c>
      <c r="F289" s="152">
        <f t="shared" si="18"/>
        <v>44104</v>
      </c>
      <c r="G289" s="169">
        <v>0</v>
      </c>
      <c r="H289" s="167" t="s">
        <v>2</v>
      </c>
      <c r="I289" s="153">
        <v>44105</v>
      </c>
      <c r="J289" s="171" t="s">
        <v>561</v>
      </c>
      <c r="K289" s="168"/>
      <c r="L289" s="168" t="s">
        <v>534</v>
      </c>
    </row>
    <row r="290" spans="1:12" hidden="1" x14ac:dyDescent="0.6">
      <c r="A290" s="2" t="str">
        <f t="shared" si="16"/>
        <v>Spain44104</v>
      </c>
      <c r="B290" s="113" t="s">
        <v>60</v>
      </c>
      <c r="C290" s="113" t="s">
        <v>14</v>
      </c>
      <c r="D290" s="152">
        <v>44099</v>
      </c>
      <c r="E290" s="152" t="str">
        <f t="shared" si="17"/>
        <v>2020 q3</v>
      </c>
      <c r="F290" s="152">
        <f t="shared" si="18"/>
        <v>44104</v>
      </c>
      <c r="G290" s="85">
        <v>0</v>
      </c>
      <c r="H290" s="114" t="s">
        <v>2</v>
      </c>
      <c r="I290" s="152">
        <v>44287</v>
      </c>
      <c r="J290" s="83" t="s">
        <v>275</v>
      </c>
      <c r="K290" s="114"/>
      <c r="L290" s="112" t="s">
        <v>534</v>
      </c>
    </row>
    <row r="291" spans="1:12" hidden="1" x14ac:dyDescent="0.6">
      <c r="A291" s="2" t="str">
        <f t="shared" si="16"/>
        <v>China44104</v>
      </c>
      <c r="B291" s="113" t="s">
        <v>27</v>
      </c>
      <c r="C291" s="113" t="s">
        <v>28</v>
      </c>
      <c r="D291" s="152">
        <v>44104</v>
      </c>
      <c r="E291" s="152" t="str">
        <f t="shared" si="17"/>
        <v>2020 q3</v>
      </c>
      <c r="F291" s="152">
        <f t="shared" si="18"/>
        <v>44104</v>
      </c>
      <c r="G291" s="85">
        <v>0</v>
      </c>
      <c r="H291" s="114" t="s">
        <v>4</v>
      </c>
      <c r="I291" s="152">
        <v>44104</v>
      </c>
      <c r="J291" s="83" t="s">
        <v>160</v>
      </c>
      <c r="K291" s="114"/>
      <c r="L291" s="125" t="s">
        <v>534</v>
      </c>
    </row>
    <row r="292" spans="1:12" hidden="1" x14ac:dyDescent="0.6">
      <c r="A292" s="2" t="str">
        <f t="shared" si="16"/>
        <v>Belgium44104</v>
      </c>
      <c r="B292" s="113" t="s">
        <v>24</v>
      </c>
      <c r="C292" s="113" t="s">
        <v>5</v>
      </c>
      <c r="D292" s="152">
        <v>44104</v>
      </c>
      <c r="E292" s="152" t="str">
        <f t="shared" si="17"/>
        <v>2020 q3</v>
      </c>
      <c r="F292" s="152">
        <f t="shared" si="18"/>
        <v>44104</v>
      </c>
      <c r="G292" s="85">
        <v>0</v>
      </c>
      <c r="H292" s="114" t="s">
        <v>2</v>
      </c>
      <c r="I292" s="152">
        <v>44105</v>
      </c>
      <c r="J292" s="81" t="s">
        <v>142</v>
      </c>
      <c r="K292" s="114"/>
      <c r="L292" s="112" t="s">
        <v>534</v>
      </c>
    </row>
    <row r="293" spans="1:12" hidden="1" x14ac:dyDescent="0.6">
      <c r="A293" s="2" t="str">
        <f t="shared" si="16"/>
        <v>Denmark44104</v>
      </c>
      <c r="B293" s="126" t="s">
        <v>464</v>
      </c>
      <c r="C293" s="126" t="s">
        <v>465</v>
      </c>
      <c r="D293" s="157">
        <v>44104</v>
      </c>
      <c r="E293" s="152" t="str">
        <f t="shared" si="17"/>
        <v>2020 q3</v>
      </c>
      <c r="F293" s="152">
        <f t="shared" si="18"/>
        <v>44104</v>
      </c>
      <c r="G293" s="91">
        <v>0</v>
      </c>
      <c r="H293" s="127" t="s">
        <v>2</v>
      </c>
      <c r="I293" s="157">
        <v>44469</v>
      </c>
      <c r="J293" s="81" t="s">
        <v>480</v>
      </c>
      <c r="L293" s="112" t="s">
        <v>535</v>
      </c>
    </row>
    <row r="294" spans="1:12" hidden="1" x14ac:dyDescent="0.6">
      <c r="A294" s="2" t="str">
        <f t="shared" si="16"/>
        <v>Luxembourg44135</v>
      </c>
      <c r="B294" s="113" t="s">
        <v>54</v>
      </c>
      <c r="C294" s="113" t="s">
        <v>7</v>
      </c>
      <c r="D294" s="152">
        <v>44109</v>
      </c>
      <c r="E294" s="152" t="str">
        <f t="shared" si="17"/>
        <v>2020 q4</v>
      </c>
      <c r="F294" s="152">
        <f t="shared" si="18"/>
        <v>44135</v>
      </c>
      <c r="G294" s="85">
        <v>5.0000000000000001E-3</v>
      </c>
      <c r="H294" s="114" t="s">
        <v>2</v>
      </c>
      <c r="I294" s="152">
        <v>44105</v>
      </c>
      <c r="J294" s="83" t="s">
        <v>212</v>
      </c>
      <c r="K294" s="114"/>
      <c r="L294" s="112" t="s">
        <v>534</v>
      </c>
    </row>
    <row r="295" spans="1:12" hidden="1" x14ac:dyDescent="0.6">
      <c r="A295" s="2" t="str">
        <f t="shared" si="16"/>
        <v>Indonesia44135</v>
      </c>
      <c r="B295" s="113" t="s">
        <v>51</v>
      </c>
      <c r="C295" s="113" t="s">
        <v>31</v>
      </c>
      <c r="D295" s="152">
        <v>44123</v>
      </c>
      <c r="E295" s="152" t="str">
        <f t="shared" si="17"/>
        <v>2020 q4</v>
      </c>
      <c r="F295" s="152">
        <f t="shared" si="18"/>
        <v>44135</v>
      </c>
      <c r="G295" s="85">
        <v>0</v>
      </c>
      <c r="H295" s="114" t="s">
        <v>2</v>
      </c>
      <c r="I295" s="152">
        <v>44123</v>
      </c>
      <c r="J295" s="83" t="s">
        <v>352</v>
      </c>
      <c r="K295" s="114"/>
      <c r="L295" s="112" t="s">
        <v>534</v>
      </c>
    </row>
    <row r="296" spans="1:12" hidden="1" x14ac:dyDescent="0.6">
      <c r="A296" s="2" t="str">
        <f t="shared" si="16"/>
        <v>Armenia44135</v>
      </c>
      <c r="B296" s="113" t="s">
        <v>486</v>
      </c>
      <c r="C296" s="113" t="s">
        <v>487</v>
      </c>
      <c r="D296" s="152">
        <v>44131</v>
      </c>
      <c r="E296" s="152" t="str">
        <f t="shared" si="17"/>
        <v>2020 q4</v>
      </c>
      <c r="F296" s="152">
        <f t="shared" si="18"/>
        <v>44135</v>
      </c>
      <c r="G296" s="85">
        <v>0</v>
      </c>
      <c r="H296" s="114" t="s">
        <v>2</v>
      </c>
      <c r="I296" s="152">
        <v>44132</v>
      </c>
      <c r="J296" s="81" t="s">
        <v>493</v>
      </c>
      <c r="L296" s="112" t="s">
        <v>535</v>
      </c>
    </row>
    <row r="297" spans="1:12" hidden="1" x14ac:dyDescent="0.6">
      <c r="A297" s="2" t="str">
        <f t="shared" si="16"/>
        <v>Czech Republic44165</v>
      </c>
      <c r="B297" s="126" t="s">
        <v>418</v>
      </c>
      <c r="C297" s="126" t="s">
        <v>419</v>
      </c>
      <c r="D297" s="157">
        <v>44161</v>
      </c>
      <c r="E297" s="152" t="str">
        <f t="shared" si="17"/>
        <v>2020 q4</v>
      </c>
      <c r="F297" s="152">
        <f t="shared" si="18"/>
        <v>44165</v>
      </c>
      <c r="G297" s="91">
        <v>5.0000000000000001E-3</v>
      </c>
      <c r="H297" s="128" t="s">
        <v>2</v>
      </c>
      <c r="I297" s="157">
        <v>44562</v>
      </c>
      <c r="J297" s="81" t="s">
        <v>447</v>
      </c>
      <c r="K297" s="114"/>
      <c r="L297" s="112" t="s">
        <v>535</v>
      </c>
    </row>
    <row r="298" spans="1:12" hidden="1" x14ac:dyDescent="0.6">
      <c r="A298" s="2" t="str">
        <f t="shared" si="16"/>
        <v>Singapore44196</v>
      </c>
      <c r="B298" s="113" t="s">
        <v>58</v>
      </c>
      <c r="C298" s="113" t="s">
        <v>41</v>
      </c>
      <c r="D298" s="152">
        <v>44166</v>
      </c>
      <c r="E298" s="152" t="str">
        <f t="shared" si="17"/>
        <v>2020 q4</v>
      </c>
      <c r="F298" s="152">
        <f t="shared" si="18"/>
        <v>44196</v>
      </c>
      <c r="G298" s="109">
        <v>0</v>
      </c>
      <c r="H298" s="114" t="s">
        <v>2</v>
      </c>
      <c r="I298" s="152">
        <v>44562</v>
      </c>
      <c r="J298" s="110" t="s">
        <v>253</v>
      </c>
      <c r="K298" s="114"/>
      <c r="L298" s="112" t="s">
        <v>534</v>
      </c>
    </row>
    <row r="299" spans="1:12" hidden="1" x14ac:dyDescent="0.6">
      <c r="A299" s="2" t="str">
        <f t="shared" si="16"/>
        <v>Denmark44196</v>
      </c>
      <c r="B299" s="126" t="s">
        <v>464</v>
      </c>
      <c r="C299" s="126" t="s">
        <v>465</v>
      </c>
      <c r="D299" s="157">
        <v>44182</v>
      </c>
      <c r="E299" s="152" t="str">
        <f t="shared" si="17"/>
        <v>2020 q4</v>
      </c>
      <c r="F299" s="152">
        <f t="shared" si="18"/>
        <v>44196</v>
      </c>
      <c r="G299" s="91">
        <v>0</v>
      </c>
      <c r="H299" s="127" t="s">
        <v>2</v>
      </c>
      <c r="I299" s="157">
        <v>44547</v>
      </c>
      <c r="J299" s="81" t="s">
        <v>481</v>
      </c>
      <c r="L299" s="112" t="s">
        <v>535</v>
      </c>
    </row>
    <row r="300" spans="1:12" hidden="1" x14ac:dyDescent="0.6">
      <c r="A300" s="2" t="str">
        <f t="shared" si="16"/>
        <v>Russia44196</v>
      </c>
      <c r="B300" s="113" t="s">
        <v>56</v>
      </c>
      <c r="C300" s="113" t="s">
        <v>39</v>
      </c>
      <c r="D300" s="152">
        <v>44183</v>
      </c>
      <c r="E300" s="152" t="str">
        <f t="shared" si="17"/>
        <v>2020 q4</v>
      </c>
      <c r="F300" s="152">
        <f t="shared" si="18"/>
        <v>44196</v>
      </c>
      <c r="G300" s="109">
        <v>0</v>
      </c>
      <c r="H300" s="114" t="s">
        <v>2</v>
      </c>
      <c r="I300" s="152">
        <v>44183</v>
      </c>
      <c r="J300" s="110" t="s">
        <v>249</v>
      </c>
      <c r="K300" s="114"/>
      <c r="L300" s="112" t="s">
        <v>534</v>
      </c>
    </row>
    <row r="301" spans="1:12" hidden="1" x14ac:dyDescent="0.6">
      <c r="A301" s="2" t="str">
        <f t="shared" si="16"/>
        <v>Italy44196</v>
      </c>
      <c r="B301" s="166" t="s">
        <v>32</v>
      </c>
      <c r="C301" s="166" t="s">
        <v>12</v>
      </c>
      <c r="D301" s="153">
        <v>44183</v>
      </c>
      <c r="E301" s="152" t="str">
        <f t="shared" si="17"/>
        <v>2020 q4</v>
      </c>
      <c r="F301" s="152">
        <f t="shared" si="18"/>
        <v>44196</v>
      </c>
      <c r="G301" s="169">
        <v>0</v>
      </c>
      <c r="H301" s="167" t="s">
        <v>2</v>
      </c>
      <c r="I301" s="153">
        <v>44197</v>
      </c>
      <c r="J301" s="171" t="s">
        <v>562</v>
      </c>
      <c r="K301" s="168"/>
      <c r="L301" s="168" t="s">
        <v>534</v>
      </c>
    </row>
    <row r="302" spans="1:12" hidden="1" x14ac:dyDescent="0.6">
      <c r="A302" s="2" t="str">
        <f t="shared" si="16"/>
        <v>Spain44196</v>
      </c>
      <c r="B302" s="113" t="s">
        <v>60</v>
      </c>
      <c r="C302" s="113" t="s">
        <v>14</v>
      </c>
      <c r="D302" s="152">
        <v>44186</v>
      </c>
      <c r="E302" s="152" t="str">
        <f t="shared" si="17"/>
        <v>2020 q4</v>
      </c>
      <c r="F302" s="152">
        <f t="shared" si="18"/>
        <v>44196</v>
      </c>
      <c r="G302" s="85">
        <v>0</v>
      </c>
      <c r="H302" s="114" t="s">
        <v>2</v>
      </c>
      <c r="I302" s="152">
        <v>44197</v>
      </c>
      <c r="J302" s="83" t="s">
        <v>274</v>
      </c>
      <c r="K302" s="114"/>
      <c r="L302" s="112" t="s">
        <v>534</v>
      </c>
    </row>
    <row r="303" spans="1:12" hidden="1" x14ac:dyDescent="0.6">
      <c r="A303" s="2" t="str">
        <f t="shared" si="16"/>
        <v>Belgium44196</v>
      </c>
      <c r="B303" s="113" t="s">
        <v>24</v>
      </c>
      <c r="C303" s="113" t="s">
        <v>5</v>
      </c>
      <c r="D303" s="152">
        <v>44188</v>
      </c>
      <c r="E303" s="152" t="str">
        <f t="shared" si="17"/>
        <v>2020 q4</v>
      </c>
      <c r="F303" s="152">
        <f t="shared" si="18"/>
        <v>44196</v>
      </c>
      <c r="G303" s="85">
        <v>0</v>
      </c>
      <c r="H303" s="114" t="s">
        <v>2</v>
      </c>
      <c r="I303" s="152">
        <v>44197</v>
      </c>
      <c r="J303" s="81" t="s">
        <v>141</v>
      </c>
      <c r="K303" s="114"/>
      <c r="L303" s="112" t="s">
        <v>534</v>
      </c>
    </row>
    <row r="304" spans="1:12" hidden="1" x14ac:dyDescent="0.6">
      <c r="A304" s="2" t="str">
        <f t="shared" si="16"/>
        <v>Luxembourg44196</v>
      </c>
      <c r="B304" s="113" t="s">
        <v>54</v>
      </c>
      <c r="C304" s="113" t="s">
        <v>7</v>
      </c>
      <c r="D304" s="152">
        <v>44194</v>
      </c>
      <c r="E304" s="152" t="str">
        <f t="shared" si="17"/>
        <v>2020 q4</v>
      </c>
      <c r="F304" s="152">
        <f t="shared" si="18"/>
        <v>44196</v>
      </c>
      <c r="G304" s="85">
        <v>5.0000000000000001E-3</v>
      </c>
      <c r="H304" s="114" t="s">
        <v>2</v>
      </c>
      <c r="I304" s="152">
        <v>44197</v>
      </c>
      <c r="J304" s="83" t="s">
        <v>213</v>
      </c>
      <c r="K304" s="114"/>
      <c r="L304" s="112" t="s">
        <v>534</v>
      </c>
    </row>
    <row r="305" spans="1:12" hidden="1" x14ac:dyDescent="0.6">
      <c r="A305" s="2" t="str">
        <f t="shared" si="16"/>
        <v>Armenia44227</v>
      </c>
      <c r="B305" s="113" t="s">
        <v>486</v>
      </c>
      <c r="C305" s="113" t="s">
        <v>487</v>
      </c>
      <c r="D305" s="152">
        <v>44217</v>
      </c>
      <c r="E305" s="152" t="str">
        <f t="shared" si="17"/>
        <v>2021 q1</v>
      </c>
      <c r="F305" s="152">
        <f t="shared" si="18"/>
        <v>44227</v>
      </c>
      <c r="G305" s="85">
        <v>0</v>
      </c>
      <c r="H305" s="114" t="s">
        <v>2</v>
      </c>
      <c r="I305" s="152">
        <v>44218</v>
      </c>
      <c r="J305" s="81" t="s">
        <v>494</v>
      </c>
      <c r="L305" s="112" t="s">
        <v>535</v>
      </c>
    </row>
    <row r="306" spans="1:12" hidden="1" x14ac:dyDescent="0.6">
      <c r="A306" s="2" t="str">
        <f t="shared" si="16"/>
        <v>Czech Republic44286</v>
      </c>
      <c r="B306" s="126" t="s">
        <v>418</v>
      </c>
      <c r="C306" s="126" t="s">
        <v>419</v>
      </c>
      <c r="D306" s="157">
        <v>44259</v>
      </c>
      <c r="E306" s="152" t="str">
        <f t="shared" si="17"/>
        <v>2021 q1</v>
      </c>
      <c r="F306" s="152">
        <f t="shared" si="18"/>
        <v>44286</v>
      </c>
      <c r="G306" s="91">
        <v>5.0000000000000001E-3</v>
      </c>
      <c r="H306" s="128" t="s">
        <v>2</v>
      </c>
      <c r="I306" s="157">
        <v>44652</v>
      </c>
      <c r="J306" s="81" t="s">
        <v>448</v>
      </c>
      <c r="K306" s="114"/>
      <c r="L306" s="112" t="s">
        <v>535</v>
      </c>
    </row>
    <row r="307" spans="1:12" hidden="1" x14ac:dyDescent="0.6">
      <c r="A307" s="2" t="str">
        <f t="shared" si="16"/>
        <v>Russia44286</v>
      </c>
      <c r="B307" s="113" t="s">
        <v>56</v>
      </c>
      <c r="C307" s="113" t="s">
        <v>39</v>
      </c>
      <c r="D307" s="152">
        <v>44274</v>
      </c>
      <c r="E307" s="152" t="str">
        <f t="shared" si="17"/>
        <v>2021 q1</v>
      </c>
      <c r="F307" s="152">
        <f t="shared" si="18"/>
        <v>44286</v>
      </c>
      <c r="G307" s="109">
        <v>0</v>
      </c>
      <c r="H307" s="114" t="s">
        <v>2</v>
      </c>
      <c r="I307" s="152">
        <v>44274</v>
      </c>
      <c r="J307" s="110" t="s">
        <v>250</v>
      </c>
      <c r="K307" s="114"/>
      <c r="L307" s="112" t="s">
        <v>534</v>
      </c>
    </row>
    <row r="308" spans="1:12" hidden="1" x14ac:dyDescent="0.6">
      <c r="A308" s="2" t="str">
        <f t="shared" si="16"/>
        <v>Spain44286</v>
      </c>
      <c r="B308" s="113" t="s">
        <v>60</v>
      </c>
      <c r="C308" s="113" t="s">
        <v>14</v>
      </c>
      <c r="D308" s="152">
        <v>44279</v>
      </c>
      <c r="E308" s="152" t="str">
        <f t="shared" si="17"/>
        <v>2021 q1</v>
      </c>
      <c r="F308" s="152">
        <f t="shared" si="18"/>
        <v>44286</v>
      </c>
      <c r="G308" s="85">
        <v>0</v>
      </c>
      <c r="H308" s="114" t="s">
        <v>2</v>
      </c>
      <c r="I308" s="152">
        <v>44287</v>
      </c>
      <c r="J308" s="83" t="s">
        <v>276</v>
      </c>
      <c r="K308" s="114"/>
      <c r="L308" s="112" t="s">
        <v>534</v>
      </c>
    </row>
    <row r="309" spans="1:12" hidden="1" x14ac:dyDescent="0.6">
      <c r="A309" s="2" t="str">
        <f t="shared" si="16"/>
        <v>Italy44286</v>
      </c>
      <c r="B309" s="166" t="s">
        <v>32</v>
      </c>
      <c r="C309" s="166" t="s">
        <v>12</v>
      </c>
      <c r="D309" s="153">
        <v>44281</v>
      </c>
      <c r="E309" s="152" t="str">
        <f t="shared" si="17"/>
        <v>2021 q1</v>
      </c>
      <c r="F309" s="152">
        <f t="shared" si="18"/>
        <v>44286</v>
      </c>
      <c r="G309" s="169">
        <v>0</v>
      </c>
      <c r="H309" s="167" t="s">
        <v>2</v>
      </c>
      <c r="I309" s="153">
        <v>44287</v>
      </c>
      <c r="J309" s="171" t="s">
        <v>563</v>
      </c>
      <c r="K309" s="168"/>
      <c r="L309" s="168" t="s">
        <v>534</v>
      </c>
    </row>
    <row r="310" spans="1:12" hidden="1" x14ac:dyDescent="0.6">
      <c r="A310" s="2" t="str">
        <f t="shared" si="16"/>
        <v>Luxembourg44316</v>
      </c>
      <c r="B310" s="113" t="s">
        <v>54</v>
      </c>
      <c r="C310" s="113" t="s">
        <v>7</v>
      </c>
      <c r="D310" s="152">
        <v>44292</v>
      </c>
      <c r="E310" s="152" t="str">
        <f t="shared" si="17"/>
        <v>2021 q2</v>
      </c>
      <c r="F310" s="152">
        <f t="shared" si="18"/>
        <v>44316</v>
      </c>
      <c r="G310" s="85">
        <v>5.0000000000000001E-3</v>
      </c>
      <c r="H310" s="114" t="s">
        <v>2</v>
      </c>
      <c r="I310" s="152">
        <v>44287</v>
      </c>
      <c r="J310" s="83" t="s">
        <v>214</v>
      </c>
      <c r="K310" s="114"/>
      <c r="L310" s="112" t="s">
        <v>534</v>
      </c>
    </row>
    <row r="311" spans="1:12" hidden="1" x14ac:dyDescent="0.6">
      <c r="A311" s="2" t="str">
        <f t="shared" si="16"/>
        <v>Armenia44316</v>
      </c>
      <c r="B311" s="113" t="s">
        <v>486</v>
      </c>
      <c r="C311" s="113" t="s">
        <v>487</v>
      </c>
      <c r="D311" s="152">
        <v>44302</v>
      </c>
      <c r="E311" s="152" t="str">
        <f t="shared" si="17"/>
        <v>2021 q2</v>
      </c>
      <c r="F311" s="152">
        <f t="shared" si="18"/>
        <v>44316</v>
      </c>
      <c r="G311" s="85">
        <v>0</v>
      </c>
      <c r="H311" s="114" t="s">
        <v>2</v>
      </c>
      <c r="I311" s="152">
        <v>44303</v>
      </c>
      <c r="J311" s="81" t="s">
        <v>495</v>
      </c>
      <c r="L311" s="112" t="s">
        <v>535</v>
      </c>
    </row>
    <row r="312" spans="1:12" hidden="1" x14ac:dyDescent="0.6">
      <c r="A312" s="2" t="str">
        <f t="shared" si="16"/>
        <v>Indonesia44316</v>
      </c>
      <c r="B312" s="113" t="s">
        <v>51</v>
      </c>
      <c r="C312" s="113" t="s">
        <v>31</v>
      </c>
      <c r="D312" s="152">
        <v>44306</v>
      </c>
      <c r="E312" s="152" t="str">
        <f t="shared" si="17"/>
        <v>2021 q2</v>
      </c>
      <c r="F312" s="152">
        <f t="shared" si="18"/>
        <v>44316</v>
      </c>
      <c r="G312" s="85">
        <v>0</v>
      </c>
      <c r="H312" s="114" t="s">
        <v>2</v>
      </c>
      <c r="I312" s="152">
        <v>44306</v>
      </c>
      <c r="J312" s="83" t="s">
        <v>353</v>
      </c>
      <c r="K312" s="114"/>
      <c r="L312" s="112" t="s">
        <v>534</v>
      </c>
    </row>
    <row r="313" spans="1:12" hidden="1" x14ac:dyDescent="0.6">
      <c r="A313" s="2" t="str">
        <f t="shared" si="16"/>
        <v>Czech Republic44347</v>
      </c>
      <c r="B313" s="126" t="s">
        <v>418</v>
      </c>
      <c r="C313" s="126" t="s">
        <v>419</v>
      </c>
      <c r="D313" s="157">
        <v>44343</v>
      </c>
      <c r="E313" s="152" t="str">
        <f t="shared" si="17"/>
        <v>2021 q2</v>
      </c>
      <c r="F313" s="152">
        <f t="shared" si="18"/>
        <v>44347</v>
      </c>
      <c r="G313" s="91">
        <v>0.01</v>
      </c>
      <c r="H313" s="128" t="s">
        <v>3</v>
      </c>
      <c r="I313" s="157">
        <v>44743</v>
      </c>
      <c r="J313" s="81" t="s">
        <v>449</v>
      </c>
      <c r="K313" s="114"/>
      <c r="L313" s="112" t="s">
        <v>535</v>
      </c>
    </row>
    <row r="314" spans="1:12" hidden="1" x14ac:dyDescent="0.6">
      <c r="A314" s="2" t="str">
        <f t="shared" si="16"/>
        <v>Norway 44377</v>
      </c>
      <c r="B314" s="113" t="s">
        <v>65</v>
      </c>
      <c r="C314" s="113" t="s">
        <v>46</v>
      </c>
      <c r="D314" s="152">
        <v>44364</v>
      </c>
      <c r="E314" s="152" t="str">
        <f t="shared" si="17"/>
        <v>2021 q2</v>
      </c>
      <c r="F314" s="152">
        <f t="shared" si="18"/>
        <v>44377</v>
      </c>
      <c r="G314" s="109">
        <v>1.4999999999999999E-2</v>
      </c>
      <c r="H314" s="114" t="s">
        <v>3</v>
      </c>
      <c r="I314" s="152">
        <v>44742</v>
      </c>
      <c r="J314" s="110" t="s">
        <v>231</v>
      </c>
      <c r="K314" s="114"/>
      <c r="L314" s="112" t="s">
        <v>535</v>
      </c>
    </row>
    <row r="315" spans="1:12" hidden="1" x14ac:dyDescent="0.6">
      <c r="A315" s="2" t="str">
        <f t="shared" si="16"/>
        <v>Denmark44377</v>
      </c>
      <c r="B315" s="126" t="s">
        <v>464</v>
      </c>
      <c r="C315" s="126" t="s">
        <v>465</v>
      </c>
      <c r="D315" s="157">
        <v>44370</v>
      </c>
      <c r="E315" s="152" t="str">
        <f t="shared" si="17"/>
        <v>2021 q2</v>
      </c>
      <c r="F315" s="152">
        <f t="shared" si="18"/>
        <v>44377</v>
      </c>
      <c r="G315" s="91">
        <v>0.01</v>
      </c>
      <c r="H315" s="127" t="s">
        <v>3</v>
      </c>
      <c r="I315" s="157">
        <v>44834</v>
      </c>
      <c r="J315" s="81" t="s">
        <v>482</v>
      </c>
      <c r="L315" s="112" t="s">
        <v>535</v>
      </c>
    </row>
    <row r="316" spans="1:12" hidden="1" x14ac:dyDescent="0.6">
      <c r="A316" s="2" t="str">
        <f t="shared" si="16"/>
        <v>Russia44377</v>
      </c>
      <c r="B316" s="113" t="s">
        <v>56</v>
      </c>
      <c r="C316" s="113" t="s">
        <v>39</v>
      </c>
      <c r="D316" s="152">
        <v>44372</v>
      </c>
      <c r="E316" s="152" t="str">
        <f t="shared" si="17"/>
        <v>2021 q2</v>
      </c>
      <c r="F316" s="152">
        <f t="shared" si="18"/>
        <v>44377</v>
      </c>
      <c r="G316" s="109">
        <v>0</v>
      </c>
      <c r="H316" s="114" t="s">
        <v>2</v>
      </c>
      <c r="I316" s="152">
        <v>44372</v>
      </c>
      <c r="J316" s="110" t="s">
        <v>251</v>
      </c>
      <c r="K316" s="114"/>
      <c r="L316" s="112" t="s">
        <v>534</v>
      </c>
    </row>
    <row r="317" spans="1:12" hidden="1" x14ac:dyDescent="0.6">
      <c r="A317" s="2" t="str">
        <f t="shared" si="16"/>
        <v>Italy44377</v>
      </c>
      <c r="B317" s="166" t="s">
        <v>32</v>
      </c>
      <c r="C317" s="166" t="s">
        <v>12</v>
      </c>
      <c r="D317" s="153">
        <v>44372</v>
      </c>
      <c r="E317" s="152" t="str">
        <f t="shared" si="17"/>
        <v>2021 q2</v>
      </c>
      <c r="F317" s="152">
        <f t="shared" si="18"/>
        <v>44377</v>
      </c>
      <c r="G317" s="169">
        <v>0</v>
      </c>
      <c r="H317" s="167" t="s">
        <v>2</v>
      </c>
      <c r="I317" s="153">
        <v>44378</v>
      </c>
      <c r="J317" s="171" t="s">
        <v>564</v>
      </c>
      <c r="K317" s="168"/>
      <c r="L317" s="168" t="s">
        <v>534</v>
      </c>
    </row>
    <row r="318" spans="1:12" hidden="1" x14ac:dyDescent="0.6">
      <c r="A318" s="2" t="str">
        <f t="shared" si="16"/>
        <v>Luxembourg44408</v>
      </c>
      <c r="B318" s="113" t="s">
        <v>54</v>
      </c>
      <c r="C318" s="113" t="s">
        <v>7</v>
      </c>
      <c r="D318" s="152">
        <v>44379</v>
      </c>
      <c r="E318" s="152" t="str">
        <f t="shared" si="17"/>
        <v>2021 q3</v>
      </c>
      <c r="F318" s="152">
        <f t="shared" si="18"/>
        <v>44408</v>
      </c>
      <c r="G318" s="85">
        <v>5.0000000000000001E-3</v>
      </c>
      <c r="H318" s="114" t="s">
        <v>2</v>
      </c>
      <c r="I318" s="152">
        <v>44378</v>
      </c>
      <c r="J318" s="83" t="s">
        <v>215</v>
      </c>
      <c r="K318" s="114"/>
      <c r="L318" s="112" t="s">
        <v>534</v>
      </c>
    </row>
    <row r="319" spans="1:12" hidden="1" x14ac:dyDescent="0.6">
      <c r="A319" s="2" t="str">
        <f t="shared" si="16"/>
        <v>Armenia44408</v>
      </c>
      <c r="B319" s="113" t="s">
        <v>486</v>
      </c>
      <c r="C319" s="113" t="s">
        <v>487</v>
      </c>
      <c r="D319" s="152">
        <v>44399</v>
      </c>
      <c r="E319" s="152" t="str">
        <f t="shared" si="17"/>
        <v>2021 q3</v>
      </c>
      <c r="F319" s="152">
        <f t="shared" si="18"/>
        <v>44408</v>
      </c>
      <c r="G319" s="85">
        <v>0</v>
      </c>
      <c r="H319" s="114" t="s">
        <v>2</v>
      </c>
      <c r="I319" s="152">
        <v>44400</v>
      </c>
      <c r="J319" s="81" t="s">
        <v>496</v>
      </c>
      <c r="L319" s="112" t="s">
        <v>535</v>
      </c>
    </row>
    <row r="320" spans="1:12" x14ac:dyDescent="0.6">
      <c r="A320" s="2" t="str">
        <f t="shared" si="16"/>
        <v>Hong Kong SAR44439</v>
      </c>
      <c r="B320" s="113" t="s">
        <v>49</v>
      </c>
      <c r="C320" s="113" t="s">
        <v>80</v>
      </c>
      <c r="D320" s="152">
        <v>44413</v>
      </c>
      <c r="E320" s="152" t="str">
        <f t="shared" si="17"/>
        <v>2021 q3</v>
      </c>
      <c r="F320" s="152">
        <f t="shared" si="18"/>
        <v>44439</v>
      </c>
      <c r="G320" s="85">
        <v>0.01</v>
      </c>
      <c r="H320" s="114" t="s">
        <v>2</v>
      </c>
      <c r="I320" s="152">
        <v>44413</v>
      </c>
      <c r="J320" s="83" t="s">
        <v>174</v>
      </c>
      <c r="K320" s="114"/>
      <c r="L320" s="112" t="s">
        <v>534</v>
      </c>
    </row>
    <row r="321" spans="1:12" hidden="1" x14ac:dyDescent="0.6">
      <c r="A321" s="2" t="str">
        <f t="shared" si="16"/>
        <v>Czech Republic44439</v>
      </c>
      <c r="B321" s="126" t="s">
        <v>418</v>
      </c>
      <c r="C321" s="126" t="s">
        <v>419</v>
      </c>
      <c r="D321" s="157">
        <v>44434</v>
      </c>
      <c r="E321" s="152" t="str">
        <f t="shared" si="17"/>
        <v>2021 q3</v>
      </c>
      <c r="F321" s="152">
        <f t="shared" si="18"/>
        <v>44439</v>
      </c>
      <c r="G321" s="91">
        <v>1.4999999999999999E-2</v>
      </c>
      <c r="H321" s="128" t="s">
        <v>3</v>
      </c>
      <c r="I321" s="157">
        <v>44835</v>
      </c>
      <c r="J321" s="81" t="s">
        <v>450</v>
      </c>
      <c r="K321" s="114"/>
      <c r="L321" s="112" t="s">
        <v>535</v>
      </c>
    </row>
    <row r="322" spans="1:12" hidden="1" x14ac:dyDescent="0.6">
      <c r="A322" s="2" t="str">
        <f t="shared" si="16"/>
        <v>Italy44469</v>
      </c>
      <c r="B322" s="166" t="s">
        <v>32</v>
      </c>
      <c r="C322" s="166" t="s">
        <v>12</v>
      </c>
      <c r="D322" s="153">
        <v>44463</v>
      </c>
      <c r="E322" s="152" t="str">
        <f t="shared" si="17"/>
        <v>2021 q3</v>
      </c>
      <c r="F322" s="152">
        <f t="shared" si="18"/>
        <v>44469</v>
      </c>
      <c r="G322" s="169">
        <v>0</v>
      </c>
      <c r="H322" s="167" t="s">
        <v>2</v>
      </c>
      <c r="I322" s="153">
        <v>44470</v>
      </c>
      <c r="J322" s="171" t="s">
        <v>565</v>
      </c>
      <c r="K322" s="168"/>
      <c r="L322" s="168" t="s">
        <v>534</v>
      </c>
    </row>
    <row r="323" spans="1:12" hidden="1" x14ac:dyDescent="0.6">
      <c r="A323" s="2" t="str">
        <f t="shared" ref="A323:A386" si="19">C323&amp;F323</f>
        <v>Spain44469</v>
      </c>
      <c r="B323" s="113" t="s">
        <v>60</v>
      </c>
      <c r="C323" s="113" t="s">
        <v>14</v>
      </c>
      <c r="D323" s="152">
        <v>44467</v>
      </c>
      <c r="E323" s="152" t="str">
        <f t="shared" ref="E323:E386" si="20">YEAR(D323)&amp;" q"&amp;ROUNDUP(MONTH(D323)/3,0)</f>
        <v>2021 q3</v>
      </c>
      <c r="F323" s="152">
        <f t="shared" ref="F323:F386" si="21">EOMONTH(D323,0)</f>
        <v>44469</v>
      </c>
      <c r="G323" s="85">
        <v>0</v>
      </c>
      <c r="H323" s="114" t="s">
        <v>2</v>
      </c>
      <c r="I323" s="152">
        <v>44470</v>
      </c>
      <c r="J323" s="83" t="s">
        <v>276</v>
      </c>
      <c r="K323" s="114"/>
      <c r="L323" s="112" t="s">
        <v>534</v>
      </c>
    </row>
    <row r="324" spans="1:12" hidden="1" x14ac:dyDescent="0.6">
      <c r="A324" s="2" t="str">
        <f t="shared" si="19"/>
        <v>Sweden44469</v>
      </c>
      <c r="B324" s="113" t="s">
        <v>61</v>
      </c>
      <c r="C324" s="113" t="s">
        <v>9</v>
      </c>
      <c r="D324" s="152">
        <v>44468</v>
      </c>
      <c r="E324" s="152" t="str">
        <f t="shared" si="20"/>
        <v>2021 q3</v>
      </c>
      <c r="F324" s="152">
        <f t="shared" si="21"/>
        <v>44469</v>
      </c>
      <c r="G324" s="109">
        <v>0.01</v>
      </c>
      <c r="H324" s="114" t="s">
        <v>3</v>
      </c>
      <c r="I324" s="152">
        <v>44833</v>
      </c>
      <c r="J324" s="110" t="s">
        <v>396</v>
      </c>
      <c r="K324" s="114"/>
      <c r="L324" s="112" t="s">
        <v>534</v>
      </c>
    </row>
    <row r="325" spans="1:12" hidden="1" x14ac:dyDescent="0.6">
      <c r="A325" s="2" t="str">
        <f t="shared" si="19"/>
        <v>Armenia44500</v>
      </c>
      <c r="B325" s="113" t="s">
        <v>486</v>
      </c>
      <c r="C325" s="113" t="s">
        <v>487</v>
      </c>
      <c r="D325" s="152">
        <v>44487</v>
      </c>
      <c r="E325" s="152" t="str">
        <f t="shared" si="20"/>
        <v>2021 q4</v>
      </c>
      <c r="F325" s="152">
        <f t="shared" si="21"/>
        <v>44500</v>
      </c>
      <c r="G325" s="85">
        <v>0</v>
      </c>
      <c r="H325" s="114" t="s">
        <v>2</v>
      </c>
      <c r="I325" s="152">
        <v>44488</v>
      </c>
      <c r="J325" s="81" t="s">
        <v>497</v>
      </c>
      <c r="L325" s="112" t="s">
        <v>535</v>
      </c>
    </row>
    <row r="326" spans="1:12" hidden="1" x14ac:dyDescent="0.6">
      <c r="A326" s="2" t="str">
        <f t="shared" si="19"/>
        <v>Indonesia44500</v>
      </c>
      <c r="B326" s="113" t="s">
        <v>51</v>
      </c>
      <c r="C326" s="113" t="s">
        <v>31</v>
      </c>
      <c r="D326" s="152">
        <v>44488</v>
      </c>
      <c r="E326" s="152" t="str">
        <f t="shared" si="20"/>
        <v>2021 q4</v>
      </c>
      <c r="F326" s="152">
        <f t="shared" si="21"/>
        <v>44500</v>
      </c>
      <c r="G326" s="85">
        <v>0</v>
      </c>
      <c r="H326" s="114" t="s">
        <v>2</v>
      </c>
      <c r="I326" s="152">
        <v>44488</v>
      </c>
      <c r="J326" s="83" t="s">
        <v>354</v>
      </c>
      <c r="K326" s="114"/>
      <c r="L326" s="112" t="s">
        <v>534</v>
      </c>
    </row>
    <row r="327" spans="1:12" hidden="1" x14ac:dyDescent="0.6">
      <c r="A327" s="2" t="str">
        <f t="shared" si="19"/>
        <v>Czech Republic44530</v>
      </c>
      <c r="B327" s="126" t="s">
        <v>418</v>
      </c>
      <c r="C327" s="126" t="s">
        <v>419</v>
      </c>
      <c r="D327" s="157">
        <v>44525</v>
      </c>
      <c r="E327" s="152" t="str">
        <f t="shared" si="20"/>
        <v>2021 q4</v>
      </c>
      <c r="F327" s="152">
        <f t="shared" si="21"/>
        <v>44530</v>
      </c>
      <c r="G327" s="91">
        <v>0.02</v>
      </c>
      <c r="H327" s="128" t="s">
        <v>3</v>
      </c>
      <c r="I327" s="157">
        <v>44927</v>
      </c>
      <c r="J327" s="81" t="s">
        <v>451</v>
      </c>
      <c r="K327" s="114"/>
      <c r="L327" s="112" t="s">
        <v>535</v>
      </c>
    </row>
    <row r="328" spans="1:12" hidden="1" x14ac:dyDescent="0.6">
      <c r="A328" s="2" t="str">
        <f t="shared" si="19"/>
        <v>Australia44561</v>
      </c>
      <c r="B328" s="113" t="s">
        <v>22</v>
      </c>
      <c r="C328" s="113" t="s">
        <v>23</v>
      </c>
      <c r="D328" s="152">
        <v>44531</v>
      </c>
      <c r="E328" s="152" t="str">
        <f t="shared" si="20"/>
        <v>2021 q4</v>
      </c>
      <c r="F328" s="152">
        <f t="shared" si="21"/>
        <v>44561</v>
      </c>
      <c r="G328" s="85">
        <v>0.01</v>
      </c>
      <c r="H328" s="114" t="s">
        <v>3</v>
      </c>
      <c r="I328" s="152">
        <v>44927</v>
      </c>
      <c r="J328" s="81" t="s">
        <v>130</v>
      </c>
      <c r="K328" s="114"/>
      <c r="L328" s="112" t="s">
        <v>534</v>
      </c>
    </row>
    <row r="329" spans="1:12" hidden="1" x14ac:dyDescent="0.6">
      <c r="A329" s="2" t="str">
        <f t="shared" si="19"/>
        <v>United Kingdom44561</v>
      </c>
      <c r="B329" s="118" t="s">
        <v>417</v>
      </c>
      <c r="C329" s="113" t="s">
        <v>17</v>
      </c>
      <c r="D329" s="152">
        <v>44543</v>
      </c>
      <c r="E329" s="152" t="str">
        <f t="shared" si="20"/>
        <v>2021 q4</v>
      </c>
      <c r="F329" s="152">
        <f t="shared" si="21"/>
        <v>44561</v>
      </c>
      <c r="G329" s="87">
        <v>0.01</v>
      </c>
      <c r="H329" s="118" t="s">
        <v>3</v>
      </c>
      <c r="I329" s="165">
        <v>44908</v>
      </c>
      <c r="J329" s="88" t="s">
        <v>291</v>
      </c>
      <c r="K329" s="117"/>
      <c r="L329" s="112" t="s">
        <v>534</v>
      </c>
    </row>
    <row r="330" spans="1:12" hidden="1" x14ac:dyDescent="0.6">
      <c r="A330" s="2" t="str">
        <f t="shared" si="19"/>
        <v>Denmark44561</v>
      </c>
      <c r="B330" s="126" t="s">
        <v>464</v>
      </c>
      <c r="C330" s="126" t="s">
        <v>465</v>
      </c>
      <c r="D330" s="157">
        <v>44545</v>
      </c>
      <c r="E330" s="152" t="str">
        <f t="shared" si="20"/>
        <v>2021 q4</v>
      </c>
      <c r="F330" s="152">
        <f t="shared" si="21"/>
        <v>44561</v>
      </c>
      <c r="G330" s="91">
        <v>0.02</v>
      </c>
      <c r="H330" s="127" t="s">
        <v>3</v>
      </c>
      <c r="I330" s="157">
        <v>44926</v>
      </c>
      <c r="J330" s="81" t="s">
        <v>483</v>
      </c>
      <c r="L330" s="112" t="s">
        <v>535</v>
      </c>
    </row>
    <row r="331" spans="1:12" hidden="1" x14ac:dyDescent="0.6">
      <c r="A331" s="2" t="str">
        <f t="shared" si="19"/>
        <v>Norway 44561</v>
      </c>
      <c r="B331" s="113" t="s">
        <v>65</v>
      </c>
      <c r="C331" s="113" t="s">
        <v>46</v>
      </c>
      <c r="D331" s="152">
        <v>44546</v>
      </c>
      <c r="E331" s="152" t="str">
        <f t="shared" si="20"/>
        <v>2021 q4</v>
      </c>
      <c r="F331" s="152">
        <f t="shared" si="21"/>
        <v>44561</v>
      </c>
      <c r="G331" s="109">
        <v>0.02</v>
      </c>
      <c r="H331" s="114" t="s">
        <v>3</v>
      </c>
      <c r="I331" s="152">
        <v>44926</v>
      </c>
      <c r="J331" s="110" t="s">
        <v>329</v>
      </c>
      <c r="K331" s="114"/>
      <c r="L331" s="112" t="s">
        <v>535</v>
      </c>
    </row>
    <row r="332" spans="1:12" hidden="1" x14ac:dyDescent="0.6">
      <c r="A332" s="2" t="str">
        <f t="shared" si="19"/>
        <v>Italy44561</v>
      </c>
      <c r="B332" s="166" t="s">
        <v>32</v>
      </c>
      <c r="C332" s="166" t="s">
        <v>12</v>
      </c>
      <c r="D332" s="153">
        <v>44547</v>
      </c>
      <c r="E332" s="152" t="str">
        <f t="shared" si="20"/>
        <v>2021 q4</v>
      </c>
      <c r="F332" s="152">
        <f t="shared" si="21"/>
        <v>44561</v>
      </c>
      <c r="G332" s="169">
        <v>0</v>
      </c>
      <c r="H332" s="167" t="s">
        <v>2</v>
      </c>
      <c r="I332" s="153">
        <v>44562</v>
      </c>
      <c r="J332" s="171" t="s">
        <v>566</v>
      </c>
      <c r="K332" s="168"/>
      <c r="L332" s="168" t="s">
        <v>534</v>
      </c>
    </row>
    <row r="333" spans="1:12" hidden="1" x14ac:dyDescent="0.6">
      <c r="A333" s="2" t="str">
        <f t="shared" si="19"/>
        <v>Armenia44592</v>
      </c>
      <c r="B333" s="113" t="s">
        <v>486</v>
      </c>
      <c r="C333" s="113" t="s">
        <v>487</v>
      </c>
      <c r="D333" s="152">
        <v>44588</v>
      </c>
      <c r="E333" s="152" t="str">
        <f t="shared" si="20"/>
        <v>2022 q1</v>
      </c>
      <c r="F333" s="152">
        <f t="shared" si="21"/>
        <v>44592</v>
      </c>
      <c r="G333" s="85">
        <v>0</v>
      </c>
      <c r="H333" s="114" t="s">
        <v>2</v>
      </c>
      <c r="I333" s="152">
        <v>44589</v>
      </c>
      <c r="J333" s="81" t="s">
        <v>498</v>
      </c>
      <c r="L333" s="112" t="s">
        <v>535</v>
      </c>
    </row>
    <row r="334" spans="1:12" hidden="1" x14ac:dyDescent="0.6">
      <c r="A334" s="2" t="str">
        <f t="shared" si="19"/>
        <v>Germany44592</v>
      </c>
      <c r="B334" s="113" t="s">
        <v>47</v>
      </c>
      <c r="C334" s="113" t="s">
        <v>11</v>
      </c>
      <c r="D334" s="152">
        <v>44592</v>
      </c>
      <c r="E334" s="152" t="str">
        <f t="shared" si="20"/>
        <v>2022 q1</v>
      </c>
      <c r="F334" s="152">
        <f t="shared" si="21"/>
        <v>44592</v>
      </c>
      <c r="G334" s="85">
        <v>7.4999999999999997E-3</v>
      </c>
      <c r="H334" s="114" t="s">
        <v>3</v>
      </c>
      <c r="I334" s="152">
        <v>44958</v>
      </c>
      <c r="J334" s="83" t="s">
        <v>166</v>
      </c>
      <c r="K334" s="114"/>
      <c r="L334" s="112" t="s">
        <v>534</v>
      </c>
    </row>
    <row r="335" spans="1:12" hidden="1" x14ac:dyDescent="0.6">
      <c r="A335" s="2" t="str">
        <f t="shared" si="19"/>
        <v>Czech Republic44651</v>
      </c>
      <c r="B335" s="126" t="s">
        <v>418</v>
      </c>
      <c r="C335" s="126" t="s">
        <v>419</v>
      </c>
      <c r="D335" s="157">
        <v>44630</v>
      </c>
      <c r="E335" s="152" t="str">
        <f t="shared" si="20"/>
        <v>2022 q1</v>
      </c>
      <c r="F335" s="152">
        <f t="shared" si="21"/>
        <v>44651</v>
      </c>
      <c r="G335" s="91">
        <v>2.5000000000000001E-2</v>
      </c>
      <c r="H335" s="128" t="s">
        <v>3</v>
      </c>
      <c r="I335" s="157">
        <v>45017</v>
      </c>
      <c r="J335" s="81" t="s">
        <v>452</v>
      </c>
      <c r="K335" s="114"/>
      <c r="L335" s="112" t="s">
        <v>535</v>
      </c>
    </row>
    <row r="336" spans="1:12" hidden="1" x14ac:dyDescent="0.6">
      <c r="A336" s="2" t="str">
        <f t="shared" si="19"/>
        <v>Norway 44651</v>
      </c>
      <c r="B336" s="113" t="s">
        <v>65</v>
      </c>
      <c r="C336" s="113" t="s">
        <v>46</v>
      </c>
      <c r="D336" s="152">
        <v>44644</v>
      </c>
      <c r="E336" s="152" t="str">
        <f t="shared" si="20"/>
        <v>2022 q1</v>
      </c>
      <c r="F336" s="152">
        <f t="shared" si="21"/>
        <v>44651</v>
      </c>
      <c r="G336" s="109">
        <v>2.5000000000000001E-2</v>
      </c>
      <c r="H336" s="114" t="s">
        <v>3</v>
      </c>
      <c r="I336" s="152">
        <v>45016</v>
      </c>
      <c r="J336" s="110" t="s">
        <v>232</v>
      </c>
      <c r="K336" s="114"/>
      <c r="L336" s="112" t="s">
        <v>535</v>
      </c>
    </row>
    <row r="337" spans="1:12" hidden="1" x14ac:dyDescent="0.6">
      <c r="A337" s="2" t="str">
        <f t="shared" si="19"/>
        <v>France44651</v>
      </c>
      <c r="B337" s="113" t="s">
        <v>29</v>
      </c>
      <c r="C337" s="113" t="s">
        <v>10</v>
      </c>
      <c r="D337" s="152">
        <v>44644</v>
      </c>
      <c r="E337" s="152" t="str">
        <f t="shared" si="20"/>
        <v>2022 q1</v>
      </c>
      <c r="F337" s="152">
        <f t="shared" si="21"/>
        <v>44651</v>
      </c>
      <c r="G337" s="85">
        <v>5.0000000000000001E-3</v>
      </c>
      <c r="H337" s="114" t="s">
        <v>3</v>
      </c>
      <c r="I337" s="152">
        <v>45023</v>
      </c>
      <c r="J337" s="83" t="s">
        <v>163</v>
      </c>
      <c r="K337" s="114"/>
      <c r="L337" s="112" t="s">
        <v>534</v>
      </c>
    </row>
    <row r="338" spans="1:12" hidden="1" x14ac:dyDescent="0.6">
      <c r="A338" s="2" t="str">
        <f t="shared" si="19"/>
        <v>Italy44651</v>
      </c>
      <c r="B338" s="166" t="s">
        <v>32</v>
      </c>
      <c r="C338" s="166" t="s">
        <v>12</v>
      </c>
      <c r="D338" s="153">
        <v>44645</v>
      </c>
      <c r="E338" s="152" t="str">
        <f t="shared" si="20"/>
        <v>2022 q1</v>
      </c>
      <c r="F338" s="152">
        <f t="shared" si="21"/>
        <v>44651</v>
      </c>
      <c r="G338" s="169">
        <v>0</v>
      </c>
      <c r="H338" s="167" t="s">
        <v>2</v>
      </c>
      <c r="I338" s="153">
        <v>44652</v>
      </c>
      <c r="J338" s="171" t="s">
        <v>567</v>
      </c>
      <c r="K338" s="168"/>
      <c r="L338" s="168" t="s">
        <v>534</v>
      </c>
    </row>
    <row r="339" spans="1:12" hidden="1" x14ac:dyDescent="0.6">
      <c r="A339" s="2" t="str">
        <f t="shared" si="19"/>
        <v>Spain44651</v>
      </c>
      <c r="B339" s="113" t="s">
        <v>60</v>
      </c>
      <c r="C339" s="113" t="s">
        <v>14</v>
      </c>
      <c r="D339" s="152">
        <v>44650</v>
      </c>
      <c r="E339" s="152" t="str">
        <f t="shared" si="20"/>
        <v>2022 q1</v>
      </c>
      <c r="F339" s="152">
        <f t="shared" si="21"/>
        <v>44651</v>
      </c>
      <c r="G339" s="85">
        <v>0</v>
      </c>
      <c r="H339" s="114" t="s">
        <v>2</v>
      </c>
      <c r="I339" s="152">
        <v>44652</v>
      </c>
      <c r="J339" s="83" t="s">
        <v>277</v>
      </c>
      <c r="K339" s="114"/>
      <c r="L339" s="112" t="s">
        <v>534</v>
      </c>
    </row>
    <row r="340" spans="1:12" hidden="1" x14ac:dyDescent="0.6">
      <c r="A340" s="2" t="str">
        <f t="shared" si="19"/>
        <v>Denmark44651</v>
      </c>
      <c r="B340" s="126" t="s">
        <v>464</v>
      </c>
      <c r="C340" s="126" t="s">
        <v>465</v>
      </c>
      <c r="D340" s="157">
        <v>44650</v>
      </c>
      <c r="E340" s="152" t="str">
        <f t="shared" si="20"/>
        <v>2022 q1</v>
      </c>
      <c r="F340" s="152">
        <f t="shared" si="21"/>
        <v>44651</v>
      </c>
      <c r="G340" s="129">
        <v>2.5000000000000001E-2</v>
      </c>
      <c r="H340" s="132" t="s">
        <v>3</v>
      </c>
      <c r="I340" s="157">
        <v>45016</v>
      </c>
      <c r="J340" s="209" t="s">
        <v>484</v>
      </c>
      <c r="L340" s="112" t="s">
        <v>535</v>
      </c>
    </row>
    <row r="341" spans="1:12" hidden="1" x14ac:dyDescent="0.6">
      <c r="A341" s="2" t="str">
        <f t="shared" si="19"/>
        <v>Luxembourg44651</v>
      </c>
      <c r="B341" s="113" t="s">
        <v>54</v>
      </c>
      <c r="C341" s="113" t="s">
        <v>7</v>
      </c>
      <c r="D341" s="152">
        <v>44651</v>
      </c>
      <c r="E341" s="152" t="str">
        <f t="shared" si="20"/>
        <v>2022 q1</v>
      </c>
      <c r="F341" s="152">
        <f t="shared" si="21"/>
        <v>44651</v>
      </c>
      <c r="G341" s="85">
        <v>5.0000000000000001E-3</v>
      </c>
      <c r="H341" s="114" t="s">
        <v>2</v>
      </c>
      <c r="I341" s="152">
        <v>44652</v>
      </c>
      <c r="J341" s="83" t="s">
        <v>216</v>
      </c>
      <c r="K341" s="114"/>
      <c r="L341" s="112" t="s">
        <v>534</v>
      </c>
    </row>
    <row r="342" spans="1:12" hidden="1" x14ac:dyDescent="0.6">
      <c r="A342" s="2" t="str">
        <f t="shared" si="19"/>
        <v>Indonesia44681</v>
      </c>
      <c r="B342" s="113" t="s">
        <v>51</v>
      </c>
      <c r="C342" s="113" t="s">
        <v>31</v>
      </c>
      <c r="D342" s="152">
        <v>44670</v>
      </c>
      <c r="E342" s="152" t="str">
        <f t="shared" si="20"/>
        <v>2022 q2</v>
      </c>
      <c r="F342" s="152">
        <f t="shared" si="21"/>
        <v>44681</v>
      </c>
      <c r="G342" s="85">
        <v>0</v>
      </c>
      <c r="H342" s="114" t="s">
        <v>2</v>
      </c>
      <c r="I342" s="152">
        <v>44670</v>
      </c>
      <c r="J342" s="83" t="s">
        <v>355</v>
      </c>
      <c r="K342" s="114"/>
      <c r="L342" s="112" t="s">
        <v>534</v>
      </c>
    </row>
    <row r="343" spans="1:12" hidden="1" x14ac:dyDescent="0.6">
      <c r="A343" s="2" t="str">
        <f t="shared" si="19"/>
        <v>Armenia44681</v>
      </c>
      <c r="B343" s="113" t="s">
        <v>486</v>
      </c>
      <c r="C343" s="113" t="s">
        <v>487</v>
      </c>
      <c r="D343" s="152">
        <v>44672</v>
      </c>
      <c r="E343" s="152" t="str">
        <f t="shared" si="20"/>
        <v>2022 q2</v>
      </c>
      <c r="F343" s="152">
        <f t="shared" si="21"/>
        <v>44681</v>
      </c>
      <c r="G343" s="85">
        <v>0</v>
      </c>
      <c r="H343" s="114" t="s">
        <v>2</v>
      </c>
      <c r="I343" s="152">
        <v>44673</v>
      </c>
      <c r="J343" s="81" t="s">
        <v>499</v>
      </c>
      <c r="L343" s="112" t="s">
        <v>535</v>
      </c>
    </row>
    <row r="344" spans="1:12" hidden="1" x14ac:dyDescent="0.6">
      <c r="A344" s="2" t="str">
        <f t="shared" si="19"/>
        <v>Chile44712</v>
      </c>
      <c r="B344" s="123" t="s">
        <v>521</v>
      </c>
      <c r="C344" s="123" t="s">
        <v>522</v>
      </c>
      <c r="D344" s="156">
        <v>44698</v>
      </c>
      <c r="E344" s="152" t="str">
        <f t="shared" si="20"/>
        <v>2022 q2</v>
      </c>
      <c r="F344" s="152">
        <f t="shared" si="21"/>
        <v>44712</v>
      </c>
      <c r="G344" s="106">
        <v>0</v>
      </c>
      <c r="H344" s="124" t="s">
        <v>2</v>
      </c>
      <c r="I344" s="156">
        <v>44698</v>
      </c>
      <c r="J344" s="108" t="s">
        <v>524</v>
      </c>
      <c r="L344" s="112" t="s">
        <v>535</v>
      </c>
    </row>
    <row r="345" spans="1:12" hidden="1" x14ac:dyDescent="0.6">
      <c r="A345" s="2" t="str">
        <f t="shared" si="19"/>
        <v>Netherlands44712</v>
      </c>
      <c r="B345" s="113" t="s">
        <v>37</v>
      </c>
      <c r="C345" s="113" t="s">
        <v>8</v>
      </c>
      <c r="D345" s="152">
        <v>44706</v>
      </c>
      <c r="E345" s="152" t="str">
        <f t="shared" si="20"/>
        <v>2022 q2</v>
      </c>
      <c r="F345" s="152">
        <f t="shared" si="21"/>
        <v>44712</v>
      </c>
      <c r="G345" s="85">
        <v>0.01</v>
      </c>
      <c r="H345" s="114" t="s">
        <v>3</v>
      </c>
      <c r="I345" s="152">
        <v>45071</v>
      </c>
      <c r="J345" s="83" t="s">
        <v>225</v>
      </c>
      <c r="K345" s="114"/>
      <c r="L345" s="112" t="s">
        <v>534</v>
      </c>
    </row>
    <row r="346" spans="1:12" hidden="1" x14ac:dyDescent="0.6">
      <c r="A346" s="2" t="str">
        <f t="shared" si="19"/>
        <v>Ireland44742</v>
      </c>
      <c r="B346" s="143" t="s">
        <v>551</v>
      </c>
      <c r="C346" s="143" t="s">
        <v>552</v>
      </c>
      <c r="D346" s="162">
        <v>44727</v>
      </c>
      <c r="E346" s="152" t="str">
        <f t="shared" si="20"/>
        <v>2022 q2</v>
      </c>
      <c r="F346" s="152">
        <f t="shared" si="21"/>
        <v>44742</v>
      </c>
      <c r="G346" s="144">
        <v>5.0000000000000001E-3</v>
      </c>
      <c r="H346" s="148" t="s">
        <v>3</v>
      </c>
      <c r="I346" s="162">
        <v>45092</v>
      </c>
      <c r="J346" s="108" t="s">
        <v>553</v>
      </c>
      <c r="L346" s="138" t="s">
        <v>535</v>
      </c>
    </row>
    <row r="347" spans="1:12" hidden="1" x14ac:dyDescent="0.6">
      <c r="A347" s="2" t="str">
        <f t="shared" si="19"/>
        <v>Czech Republic44742</v>
      </c>
      <c r="B347" s="126" t="s">
        <v>418</v>
      </c>
      <c r="C347" s="126" t="s">
        <v>419</v>
      </c>
      <c r="D347" s="157">
        <v>44728</v>
      </c>
      <c r="E347" s="152" t="str">
        <f t="shared" si="20"/>
        <v>2022 q2</v>
      </c>
      <c r="F347" s="152">
        <f t="shared" si="21"/>
        <v>44742</v>
      </c>
      <c r="G347" s="219">
        <v>2.5000000000000001E-2</v>
      </c>
      <c r="H347" s="128" t="s">
        <v>2</v>
      </c>
      <c r="I347" s="157">
        <v>45108</v>
      </c>
      <c r="J347" s="111" t="s">
        <v>453</v>
      </c>
      <c r="K347" s="114"/>
      <c r="L347" s="112" t="s">
        <v>535</v>
      </c>
    </row>
    <row r="348" spans="1:12" hidden="1" x14ac:dyDescent="0.6">
      <c r="A348" s="2" t="str">
        <f t="shared" si="19"/>
        <v>Sweden44742</v>
      </c>
      <c r="B348" s="113" t="s">
        <v>61</v>
      </c>
      <c r="C348" s="113" t="s">
        <v>9</v>
      </c>
      <c r="D348" s="152">
        <v>44734</v>
      </c>
      <c r="E348" s="152" t="str">
        <f t="shared" si="20"/>
        <v>2022 q2</v>
      </c>
      <c r="F348" s="152">
        <f t="shared" si="21"/>
        <v>44742</v>
      </c>
      <c r="G348" s="109">
        <v>0.02</v>
      </c>
      <c r="H348" s="114" t="s">
        <v>3</v>
      </c>
      <c r="I348" s="152">
        <v>45107</v>
      </c>
      <c r="J348" s="110" t="s">
        <v>397</v>
      </c>
      <c r="K348" s="114"/>
      <c r="L348" s="112" t="s">
        <v>534</v>
      </c>
    </row>
    <row r="349" spans="1:12" hidden="1" x14ac:dyDescent="0.6">
      <c r="A349" s="2" t="str">
        <f t="shared" si="19"/>
        <v>Norway 44742</v>
      </c>
      <c r="B349" s="113" t="s">
        <v>65</v>
      </c>
      <c r="C349" s="113" t="s">
        <v>46</v>
      </c>
      <c r="D349" s="152">
        <v>44735</v>
      </c>
      <c r="E349" s="152" t="str">
        <f t="shared" si="20"/>
        <v>2022 q2</v>
      </c>
      <c r="F349" s="152">
        <f t="shared" si="21"/>
        <v>44742</v>
      </c>
      <c r="G349" s="109">
        <v>2.5000000000000001E-2</v>
      </c>
      <c r="H349" s="114" t="s">
        <v>2</v>
      </c>
      <c r="I349" s="152">
        <v>45016</v>
      </c>
      <c r="J349" s="110" t="s">
        <v>330</v>
      </c>
      <c r="K349" s="114"/>
      <c r="L349" s="112" t="s">
        <v>535</v>
      </c>
    </row>
    <row r="350" spans="1:12" hidden="1" x14ac:dyDescent="0.6">
      <c r="A350" s="2" t="str">
        <f t="shared" si="19"/>
        <v>Italy44742</v>
      </c>
      <c r="B350" s="166" t="s">
        <v>32</v>
      </c>
      <c r="C350" s="166" t="s">
        <v>12</v>
      </c>
      <c r="D350" s="153">
        <v>44736</v>
      </c>
      <c r="E350" s="152" t="str">
        <f t="shared" si="20"/>
        <v>2022 q2</v>
      </c>
      <c r="F350" s="152">
        <f t="shared" si="21"/>
        <v>44742</v>
      </c>
      <c r="G350" s="169">
        <v>0</v>
      </c>
      <c r="H350" s="167" t="s">
        <v>2</v>
      </c>
      <c r="I350" s="153">
        <v>44743</v>
      </c>
      <c r="J350" s="171" t="s">
        <v>568</v>
      </c>
      <c r="K350" s="168"/>
      <c r="L350" s="168" t="s">
        <v>534</v>
      </c>
    </row>
    <row r="351" spans="1:12" hidden="1" x14ac:dyDescent="0.6">
      <c r="A351" s="2" t="str">
        <f t="shared" si="19"/>
        <v>Spain44742</v>
      </c>
      <c r="B351" s="113" t="s">
        <v>60</v>
      </c>
      <c r="C351" s="113" t="s">
        <v>14</v>
      </c>
      <c r="D351" s="152">
        <v>44741</v>
      </c>
      <c r="E351" s="152" t="str">
        <f t="shared" si="20"/>
        <v>2022 q2</v>
      </c>
      <c r="F351" s="152">
        <f t="shared" si="21"/>
        <v>44742</v>
      </c>
      <c r="G351" s="85">
        <v>0</v>
      </c>
      <c r="H351" s="114" t="s">
        <v>2</v>
      </c>
      <c r="I351" s="152">
        <v>44805</v>
      </c>
      <c r="J351" s="83" t="s">
        <v>278</v>
      </c>
      <c r="K351" s="114"/>
      <c r="L351" s="112" t="s">
        <v>534</v>
      </c>
    </row>
    <row r="352" spans="1:12" hidden="1" x14ac:dyDescent="0.6">
      <c r="A352" s="2" t="str">
        <f t="shared" si="19"/>
        <v>Luxembourg44742</v>
      </c>
      <c r="B352" s="113" t="s">
        <v>54</v>
      </c>
      <c r="C352" s="113" t="s">
        <v>7</v>
      </c>
      <c r="D352" s="152">
        <v>44742</v>
      </c>
      <c r="E352" s="152" t="str">
        <f t="shared" si="20"/>
        <v>2022 q2</v>
      </c>
      <c r="F352" s="152">
        <f t="shared" si="21"/>
        <v>44742</v>
      </c>
      <c r="G352" s="85">
        <v>5.0000000000000001E-3</v>
      </c>
      <c r="H352" s="114" t="s">
        <v>2</v>
      </c>
      <c r="I352" s="152">
        <v>44743</v>
      </c>
      <c r="J352" s="83" t="s">
        <v>217</v>
      </c>
      <c r="K352" s="114"/>
      <c r="L352" s="112" t="s">
        <v>534</v>
      </c>
    </row>
    <row r="353" spans="1:12" hidden="1" x14ac:dyDescent="0.6">
      <c r="A353" s="2" t="str">
        <f t="shared" si="19"/>
        <v>United Kingdom44773</v>
      </c>
      <c r="B353" s="118" t="s">
        <v>417</v>
      </c>
      <c r="C353" s="113" t="s">
        <v>17</v>
      </c>
      <c r="D353" s="152">
        <v>44747</v>
      </c>
      <c r="E353" s="152" t="str">
        <f t="shared" si="20"/>
        <v>2022 q3</v>
      </c>
      <c r="F353" s="152">
        <f t="shared" si="21"/>
        <v>44773</v>
      </c>
      <c r="G353" s="220">
        <v>0.02</v>
      </c>
      <c r="H353" s="118" t="s">
        <v>3</v>
      </c>
      <c r="I353" s="165">
        <v>45112</v>
      </c>
      <c r="J353" s="223" t="s">
        <v>292</v>
      </c>
      <c r="K353" s="117"/>
      <c r="L353" s="112" t="s">
        <v>534</v>
      </c>
    </row>
    <row r="354" spans="1:12" hidden="1" x14ac:dyDescent="0.6">
      <c r="A354" s="2" t="str">
        <f t="shared" si="19"/>
        <v>Armenia44773</v>
      </c>
      <c r="B354" s="113" t="s">
        <v>486</v>
      </c>
      <c r="C354" s="113" t="s">
        <v>487</v>
      </c>
      <c r="D354" s="152">
        <v>44755</v>
      </c>
      <c r="E354" s="152" t="str">
        <f t="shared" si="20"/>
        <v>2022 q3</v>
      </c>
      <c r="F354" s="152">
        <f t="shared" si="21"/>
        <v>44773</v>
      </c>
      <c r="G354" s="85">
        <v>0</v>
      </c>
      <c r="H354" s="114" t="s">
        <v>2</v>
      </c>
      <c r="I354" s="152">
        <v>44756</v>
      </c>
      <c r="J354" s="81" t="s">
        <v>496</v>
      </c>
      <c r="L354" s="112" t="s">
        <v>535</v>
      </c>
    </row>
    <row r="355" spans="1:12" hidden="1" x14ac:dyDescent="0.6">
      <c r="A355" s="2" t="str">
        <f t="shared" si="19"/>
        <v>Czech Republic44834</v>
      </c>
      <c r="B355" s="126" t="s">
        <v>418</v>
      </c>
      <c r="C355" s="126" t="s">
        <v>419</v>
      </c>
      <c r="D355" s="157">
        <v>44819</v>
      </c>
      <c r="E355" s="152" t="str">
        <f t="shared" si="20"/>
        <v>2022 q3</v>
      </c>
      <c r="F355" s="152">
        <f t="shared" si="21"/>
        <v>44834</v>
      </c>
      <c r="G355" s="219">
        <v>2.5000000000000001E-2</v>
      </c>
      <c r="H355" s="128" t="s">
        <v>2</v>
      </c>
      <c r="I355" s="157">
        <v>45200</v>
      </c>
      <c r="J355" s="110" t="s">
        <v>454</v>
      </c>
      <c r="L355" s="112" t="s">
        <v>535</v>
      </c>
    </row>
    <row r="356" spans="1:12" hidden="1" x14ac:dyDescent="0.6">
      <c r="A356" s="2" t="str">
        <f t="shared" si="19"/>
        <v>France44834</v>
      </c>
      <c r="B356" s="113" t="s">
        <v>29</v>
      </c>
      <c r="C356" s="113" t="s">
        <v>10</v>
      </c>
      <c r="D356" s="152">
        <v>44819</v>
      </c>
      <c r="E356" s="152" t="str">
        <f t="shared" si="20"/>
        <v>2022 q3</v>
      </c>
      <c r="F356" s="152">
        <f t="shared" si="21"/>
        <v>44834</v>
      </c>
      <c r="G356" s="109">
        <v>0.01</v>
      </c>
      <c r="H356" s="114" t="s">
        <v>3</v>
      </c>
      <c r="I356" s="152">
        <v>45293</v>
      </c>
      <c r="J356" s="110" t="s">
        <v>162</v>
      </c>
      <c r="K356" s="114"/>
      <c r="L356" s="112" t="s">
        <v>534</v>
      </c>
    </row>
    <row r="357" spans="1:12" hidden="1" x14ac:dyDescent="0.6">
      <c r="A357" s="2" t="str">
        <f t="shared" si="19"/>
        <v>Norway 44834</v>
      </c>
      <c r="B357" s="113" t="s">
        <v>65</v>
      </c>
      <c r="C357" s="113" t="s">
        <v>46</v>
      </c>
      <c r="D357" s="152">
        <v>44826</v>
      </c>
      <c r="E357" s="152" t="str">
        <f t="shared" si="20"/>
        <v>2022 q3</v>
      </c>
      <c r="F357" s="152">
        <f t="shared" si="21"/>
        <v>44834</v>
      </c>
      <c r="G357" s="109">
        <v>2.5000000000000001E-2</v>
      </c>
      <c r="H357" s="114" t="s">
        <v>2</v>
      </c>
      <c r="I357" s="152">
        <v>45016</v>
      </c>
      <c r="J357" s="110" t="s">
        <v>331</v>
      </c>
      <c r="K357" s="114"/>
      <c r="L357" s="112" t="s">
        <v>535</v>
      </c>
    </row>
    <row r="358" spans="1:12" hidden="1" x14ac:dyDescent="0.6">
      <c r="A358" s="2" t="str">
        <f t="shared" si="19"/>
        <v>Spain44834</v>
      </c>
      <c r="B358" s="113" t="s">
        <v>60</v>
      </c>
      <c r="C358" s="113" t="s">
        <v>14</v>
      </c>
      <c r="D358" s="152">
        <v>44834</v>
      </c>
      <c r="E358" s="152" t="str">
        <f t="shared" si="20"/>
        <v>2022 q3</v>
      </c>
      <c r="F358" s="152">
        <f t="shared" si="21"/>
        <v>44834</v>
      </c>
      <c r="G358" s="85">
        <v>0</v>
      </c>
      <c r="H358" s="114" t="s">
        <v>2</v>
      </c>
      <c r="I358" s="152">
        <v>44835</v>
      </c>
      <c r="J358" s="83" t="s">
        <v>279</v>
      </c>
      <c r="K358" s="114"/>
      <c r="L358" s="112" t="s">
        <v>534</v>
      </c>
    </row>
    <row r="359" spans="1:12" hidden="1" x14ac:dyDescent="0.6">
      <c r="A359" s="2" t="str">
        <f t="shared" si="19"/>
        <v>Italy44834</v>
      </c>
      <c r="B359" s="187" t="s">
        <v>32</v>
      </c>
      <c r="C359" s="187" t="s">
        <v>12</v>
      </c>
      <c r="D359" s="188">
        <v>44834</v>
      </c>
      <c r="E359" s="152" t="str">
        <f t="shared" si="20"/>
        <v>2022 q3</v>
      </c>
      <c r="F359" s="152">
        <f t="shared" si="21"/>
        <v>44834</v>
      </c>
      <c r="G359" s="189">
        <v>0</v>
      </c>
      <c r="H359" s="197" t="s">
        <v>2</v>
      </c>
      <c r="I359" s="188">
        <v>44835</v>
      </c>
      <c r="J359" s="200" t="s">
        <v>569</v>
      </c>
      <c r="K359" s="168"/>
      <c r="L359" s="168" t="s">
        <v>534</v>
      </c>
    </row>
    <row r="360" spans="1:12" hidden="1" x14ac:dyDescent="0.6">
      <c r="A360" s="2" t="str">
        <f t="shared" si="19"/>
        <v>Luxembourg44834</v>
      </c>
      <c r="B360" s="113" t="s">
        <v>54</v>
      </c>
      <c r="C360" s="113" t="s">
        <v>7</v>
      </c>
      <c r="D360" s="152">
        <v>44834</v>
      </c>
      <c r="E360" s="152" t="str">
        <f t="shared" si="20"/>
        <v>2022 q3</v>
      </c>
      <c r="F360" s="152">
        <f t="shared" si="21"/>
        <v>44834</v>
      </c>
      <c r="G360" s="107">
        <v>5.0000000000000001E-3</v>
      </c>
      <c r="H360" s="114" t="s">
        <v>2</v>
      </c>
      <c r="I360" s="152">
        <v>44835</v>
      </c>
      <c r="J360" s="149" t="s">
        <v>218</v>
      </c>
      <c r="K360" s="114"/>
      <c r="L360" s="112" t="s">
        <v>534</v>
      </c>
    </row>
    <row r="361" spans="1:12" hidden="1" x14ac:dyDescent="0.6">
      <c r="A361" s="2" t="str">
        <f t="shared" si="19"/>
        <v>Indonesia44865</v>
      </c>
      <c r="B361" s="113" t="s">
        <v>51</v>
      </c>
      <c r="C361" s="113" t="s">
        <v>31</v>
      </c>
      <c r="D361" s="152">
        <v>44854</v>
      </c>
      <c r="E361" s="152" t="str">
        <f t="shared" si="20"/>
        <v>2022 q4</v>
      </c>
      <c r="F361" s="152">
        <f t="shared" si="21"/>
        <v>44865</v>
      </c>
      <c r="G361" s="107">
        <v>0</v>
      </c>
      <c r="H361" s="114" t="s">
        <v>2</v>
      </c>
      <c r="I361" s="152">
        <v>44854</v>
      </c>
      <c r="J361" s="149" t="s">
        <v>356</v>
      </c>
      <c r="K361" s="114"/>
      <c r="L361" s="112" t="s">
        <v>534</v>
      </c>
    </row>
    <row r="362" spans="1:12" hidden="1" x14ac:dyDescent="0.6">
      <c r="A362" s="2" t="str">
        <f t="shared" si="19"/>
        <v>Armenia44865</v>
      </c>
      <c r="B362" s="113" t="s">
        <v>486</v>
      </c>
      <c r="C362" s="113" t="s">
        <v>487</v>
      </c>
      <c r="D362" s="152">
        <v>44858</v>
      </c>
      <c r="E362" s="152" t="str">
        <f t="shared" si="20"/>
        <v>2022 q4</v>
      </c>
      <c r="F362" s="152">
        <f t="shared" si="21"/>
        <v>44865</v>
      </c>
      <c r="G362" s="107">
        <v>0.01</v>
      </c>
      <c r="H362" s="114" t="s">
        <v>3</v>
      </c>
      <c r="I362" s="152">
        <v>45047</v>
      </c>
      <c r="J362" s="198" t="s">
        <v>500</v>
      </c>
      <c r="L362" s="112" t="s">
        <v>535</v>
      </c>
    </row>
    <row r="363" spans="1:12" hidden="1" x14ac:dyDescent="0.6">
      <c r="A363" s="2" t="str">
        <f t="shared" si="19"/>
        <v>Chile44895</v>
      </c>
      <c r="B363" s="123" t="s">
        <v>521</v>
      </c>
      <c r="C363" s="123" t="s">
        <v>522</v>
      </c>
      <c r="D363" s="156">
        <v>44873</v>
      </c>
      <c r="E363" s="152" t="str">
        <f t="shared" si="20"/>
        <v>2022 q4</v>
      </c>
      <c r="F363" s="152">
        <f t="shared" si="21"/>
        <v>44895</v>
      </c>
      <c r="G363" s="174">
        <v>0</v>
      </c>
      <c r="H363" s="124" t="s">
        <v>2</v>
      </c>
      <c r="I363" s="156">
        <v>44873</v>
      </c>
      <c r="J363" s="204" t="s">
        <v>525</v>
      </c>
      <c r="L363" s="112" t="s">
        <v>535</v>
      </c>
    </row>
    <row r="364" spans="1:12" hidden="1" x14ac:dyDescent="0.6">
      <c r="A364" s="2" t="str">
        <f t="shared" si="19"/>
        <v>Ireland44895</v>
      </c>
      <c r="B364" s="143" t="s">
        <v>551</v>
      </c>
      <c r="C364" s="143" t="s">
        <v>552</v>
      </c>
      <c r="D364" s="162">
        <v>44889</v>
      </c>
      <c r="E364" s="152" t="str">
        <f t="shared" si="20"/>
        <v>2022 q4</v>
      </c>
      <c r="F364" s="152">
        <f t="shared" si="21"/>
        <v>44895</v>
      </c>
      <c r="G364" s="193">
        <v>0.01</v>
      </c>
      <c r="H364" s="148" t="s">
        <v>3</v>
      </c>
      <c r="I364" s="162">
        <v>45254</v>
      </c>
      <c r="J364" s="204" t="s">
        <v>554</v>
      </c>
      <c r="L364" s="138" t="s">
        <v>535</v>
      </c>
    </row>
    <row r="365" spans="1:12" hidden="1" x14ac:dyDescent="0.6">
      <c r="A365" s="2" t="str">
        <f t="shared" si="19"/>
        <v>Czech Republic44895</v>
      </c>
      <c r="B365" s="126" t="s">
        <v>418</v>
      </c>
      <c r="C365" s="126" t="s">
        <v>419</v>
      </c>
      <c r="D365" s="157">
        <v>44895</v>
      </c>
      <c r="E365" s="152" t="str">
        <f t="shared" si="20"/>
        <v>2022 q4</v>
      </c>
      <c r="F365" s="152">
        <f t="shared" si="21"/>
        <v>44895</v>
      </c>
      <c r="G365" s="219">
        <v>2.5000000000000001E-2</v>
      </c>
      <c r="H365" s="128" t="s">
        <v>2</v>
      </c>
      <c r="I365" s="157">
        <v>45292</v>
      </c>
      <c r="J365" s="110" t="s">
        <v>455</v>
      </c>
      <c r="L365" s="112" t="s">
        <v>535</v>
      </c>
    </row>
    <row r="366" spans="1:12" hidden="1" x14ac:dyDescent="0.6">
      <c r="A366" s="2" t="str">
        <f t="shared" si="19"/>
        <v>Spain44926</v>
      </c>
      <c r="B366" s="113" t="s">
        <v>60</v>
      </c>
      <c r="C366" s="113" t="s">
        <v>14</v>
      </c>
      <c r="D366" s="152">
        <v>44909</v>
      </c>
      <c r="E366" s="152" t="str">
        <f t="shared" si="20"/>
        <v>2022 q4</v>
      </c>
      <c r="F366" s="152">
        <f t="shared" si="21"/>
        <v>44926</v>
      </c>
      <c r="G366" s="85">
        <v>0</v>
      </c>
      <c r="H366" s="114" t="s">
        <v>2</v>
      </c>
      <c r="I366" s="152">
        <v>44927</v>
      </c>
      <c r="J366" s="83" t="s">
        <v>280</v>
      </c>
      <c r="K366" s="114"/>
      <c r="L366" s="112" t="s">
        <v>534</v>
      </c>
    </row>
    <row r="367" spans="1:12" hidden="1" x14ac:dyDescent="0.6">
      <c r="A367" s="2" t="str">
        <f t="shared" si="19"/>
        <v>Norway 44926</v>
      </c>
      <c r="B367" s="113" t="s">
        <v>65</v>
      </c>
      <c r="C367" s="113" t="s">
        <v>46</v>
      </c>
      <c r="D367" s="152">
        <v>44910</v>
      </c>
      <c r="E367" s="152" t="str">
        <f t="shared" si="20"/>
        <v>2022 q4</v>
      </c>
      <c r="F367" s="152">
        <f t="shared" si="21"/>
        <v>44926</v>
      </c>
      <c r="G367" s="109">
        <v>2.5000000000000001E-2</v>
      </c>
      <c r="H367" s="114" t="s">
        <v>2</v>
      </c>
      <c r="I367" s="152">
        <v>45016</v>
      </c>
      <c r="J367" s="110" t="s">
        <v>332</v>
      </c>
      <c r="K367" s="114"/>
      <c r="L367" s="112" t="s">
        <v>535</v>
      </c>
    </row>
    <row r="368" spans="1:12" hidden="1" x14ac:dyDescent="0.6">
      <c r="A368" s="2" t="str">
        <f t="shared" si="19"/>
        <v>Italy44926</v>
      </c>
      <c r="B368" s="166" t="s">
        <v>32</v>
      </c>
      <c r="C368" s="166" t="s">
        <v>12</v>
      </c>
      <c r="D368" s="153">
        <v>44911</v>
      </c>
      <c r="E368" s="152" t="str">
        <f t="shared" si="20"/>
        <v>2022 q4</v>
      </c>
      <c r="F368" s="152">
        <f t="shared" si="21"/>
        <v>44926</v>
      </c>
      <c r="G368" s="169">
        <v>0</v>
      </c>
      <c r="H368" s="167" t="s">
        <v>2</v>
      </c>
      <c r="I368" s="153">
        <v>44927</v>
      </c>
      <c r="J368" s="171" t="s">
        <v>570</v>
      </c>
      <c r="K368" s="168"/>
      <c r="L368" s="168" t="s">
        <v>534</v>
      </c>
    </row>
    <row r="369" spans="1:12" hidden="1" x14ac:dyDescent="0.6">
      <c r="A369" s="2" t="str">
        <f t="shared" si="19"/>
        <v>Australia44926</v>
      </c>
      <c r="B369" s="113" t="s">
        <v>22</v>
      </c>
      <c r="C369" s="113" t="s">
        <v>23</v>
      </c>
      <c r="D369" s="152">
        <v>44916</v>
      </c>
      <c r="E369" s="152" t="str">
        <f t="shared" si="20"/>
        <v>2022 q4</v>
      </c>
      <c r="F369" s="152">
        <f t="shared" si="21"/>
        <v>44926</v>
      </c>
      <c r="G369" s="85">
        <v>0.01</v>
      </c>
      <c r="H369" s="114" t="s">
        <v>2</v>
      </c>
      <c r="I369" s="152">
        <v>44927</v>
      </c>
      <c r="J369" s="81" t="s">
        <v>131</v>
      </c>
      <c r="K369" s="114"/>
      <c r="L369" s="112" t="s">
        <v>534</v>
      </c>
    </row>
    <row r="370" spans="1:12" hidden="1" x14ac:dyDescent="0.6">
      <c r="A370" s="2" t="str">
        <f t="shared" si="19"/>
        <v>Norway 44957</v>
      </c>
      <c r="B370" s="113" t="s">
        <v>65</v>
      </c>
      <c r="C370" s="113" t="s">
        <v>46</v>
      </c>
      <c r="D370" s="152">
        <v>44945</v>
      </c>
      <c r="E370" s="152" t="str">
        <f t="shared" si="20"/>
        <v>2023 q1</v>
      </c>
      <c r="F370" s="152">
        <f t="shared" si="21"/>
        <v>44957</v>
      </c>
      <c r="G370" s="109">
        <v>2.5000000000000001E-2</v>
      </c>
      <c r="H370" s="114" t="s">
        <v>2</v>
      </c>
      <c r="I370" s="152">
        <v>45016</v>
      </c>
      <c r="J370" s="110" t="s">
        <v>333</v>
      </c>
      <c r="K370" s="114"/>
      <c r="L370" s="112" t="s">
        <v>535</v>
      </c>
    </row>
    <row r="371" spans="1:12" hidden="1" x14ac:dyDescent="0.6">
      <c r="A371" s="2" t="str">
        <f t="shared" si="19"/>
        <v>Armenia44957</v>
      </c>
      <c r="B371" s="141" t="s">
        <v>486</v>
      </c>
      <c r="C371" s="141" t="s">
        <v>487</v>
      </c>
      <c r="D371" s="163">
        <v>44950</v>
      </c>
      <c r="E371" s="152" t="str">
        <f t="shared" si="20"/>
        <v>2023 q1</v>
      </c>
      <c r="F371" s="152">
        <f t="shared" si="21"/>
        <v>44957</v>
      </c>
      <c r="G371" s="107">
        <v>1.4999999999999999E-2</v>
      </c>
      <c r="H371" s="147" t="s">
        <v>3</v>
      </c>
      <c r="I371" s="152">
        <v>45139</v>
      </c>
      <c r="J371" s="198" t="s">
        <v>501</v>
      </c>
      <c r="L371" s="112" t="s">
        <v>535</v>
      </c>
    </row>
    <row r="372" spans="1:12" x14ac:dyDescent="0.6">
      <c r="A372" s="2" t="str">
        <f t="shared" si="19"/>
        <v>Hong Kong SAR44985</v>
      </c>
      <c r="B372" s="115" t="s">
        <v>49</v>
      </c>
      <c r="C372" s="113" t="s">
        <v>80</v>
      </c>
      <c r="D372" s="152">
        <v>44965</v>
      </c>
      <c r="E372" s="152" t="str">
        <f t="shared" si="20"/>
        <v>2023 q1</v>
      </c>
      <c r="F372" s="152">
        <f t="shared" si="21"/>
        <v>44985</v>
      </c>
      <c r="G372" s="116">
        <v>0.01</v>
      </c>
      <c r="H372" s="117" t="s">
        <v>2</v>
      </c>
      <c r="I372" s="152">
        <v>44965</v>
      </c>
      <c r="J372" s="82" t="s">
        <v>123</v>
      </c>
      <c r="K372" s="114"/>
      <c r="L372" s="112" t="s">
        <v>534</v>
      </c>
    </row>
    <row r="373" spans="1:12" hidden="1" x14ac:dyDescent="0.6">
      <c r="A373" s="2" t="str">
        <f t="shared" si="19"/>
        <v>Switzerland44985</v>
      </c>
      <c r="B373" s="113" t="s">
        <v>62</v>
      </c>
      <c r="C373" s="113" t="s">
        <v>43</v>
      </c>
      <c r="D373" s="152">
        <v>44978</v>
      </c>
      <c r="E373" s="152" t="str">
        <f t="shared" si="20"/>
        <v>2023 q1</v>
      </c>
      <c r="F373" s="152">
        <f t="shared" si="21"/>
        <v>44985</v>
      </c>
      <c r="G373" s="109">
        <v>0</v>
      </c>
      <c r="H373" s="114" t="s">
        <v>2</v>
      </c>
      <c r="I373" s="152">
        <v>44978</v>
      </c>
      <c r="J373" s="110" t="s">
        <v>290</v>
      </c>
      <c r="K373" s="114"/>
      <c r="L373" s="112" t="s">
        <v>534</v>
      </c>
    </row>
    <row r="374" spans="1:12" hidden="1" x14ac:dyDescent="0.6">
      <c r="A374" s="2" t="str">
        <f t="shared" si="19"/>
        <v>Czech Republic45016</v>
      </c>
      <c r="B374" s="126" t="s">
        <v>418</v>
      </c>
      <c r="C374" s="126" t="s">
        <v>419</v>
      </c>
      <c r="D374" s="157">
        <v>44994</v>
      </c>
      <c r="E374" s="152" t="str">
        <f t="shared" si="20"/>
        <v>2023 q1</v>
      </c>
      <c r="F374" s="152">
        <f t="shared" si="21"/>
        <v>45016</v>
      </c>
      <c r="G374" s="219">
        <v>2.5000000000000001E-2</v>
      </c>
      <c r="H374" s="128" t="s">
        <v>2</v>
      </c>
      <c r="I374" s="157">
        <v>45383</v>
      </c>
      <c r="J374" s="110" t="s">
        <v>456</v>
      </c>
      <c r="L374" s="112" t="s">
        <v>535</v>
      </c>
    </row>
    <row r="375" spans="1:12" hidden="1" x14ac:dyDescent="0.6">
      <c r="A375" s="2" t="str">
        <f t="shared" si="19"/>
        <v>Italy45016</v>
      </c>
      <c r="B375" s="187" t="s">
        <v>32</v>
      </c>
      <c r="C375" s="187" t="s">
        <v>12</v>
      </c>
      <c r="D375" s="188">
        <v>45009</v>
      </c>
      <c r="E375" s="152" t="str">
        <f t="shared" si="20"/>
        <v>2023 q1</v>
      </c>
      <c r="F375" s="152">
        <f t="shared" si="21"/>
        <v>45016</v>
      </c>
      <c r="G375" s="189">
        <v>0</v>
      </c>
      <c r="H375" s="197" t="s">
        <v>2</v>
      </c>
      <c r="I375" s="188">
        <v>45017</v>
      </c>
      <c r="J375" s="200" t="s">
        <v>571</v>
      </c>
      <c r="K375" s="168"/>
      <c r="L375" s="168" t="s">
        <v>534</v>
      </c>
    </row>
    <row r="376" spans="1:12" hidden="1" x14ac:dyDescent="0.6">
      <c r="A376" s="2" t="str">
        <f t="shared" si="19"/>
        <v>Spain45016</v>
      </c>
      <c r="B376" s="141" t="s">
        <v>60</v>
      </c>
      <c r="C376" s="141" t="s">
        <v>14</v>
      </c>
      <c r="D376" s="163">
        <v>45016</v>
      </c>
      <c r="E376" s="152" t="str">
        <f t="shared" si="20"/>
        <v>2023 q1</v>
      </c>
      <c r="F376" s="152">
        <f t="shared" si="21"/>
        <v>45016</v>
      </c>
      <c r="G376" s="107">
        <v>0</v>
      </c>
      <c r="H376" s="147" t="s">
        <v>2</v>
      </c>
      <c r="I376" s="163">
        <v>44930</v>
      </c>
      <c r="J376" s="149" t="s">
        <v>281</v>
      </c>
      <c r="K376" s="114"/>
      <c r="L376" s="112" t="s">
        <v>534</v>
      </c>
    </row>
    <row r="377" spans="1:12" hidden="1" x14ac:dyDescent="0.6">
      <c r="A377" s="2" t="str">
        <f t="shared" si="19"/>
        <v>Luxembourg45016</v>
      </c>
      <c r="B377" s="141" t="s">
        <v>54</v>
      </c>
      <c r="C377" s="141" t="s">
        <v>7</v>
      </c>
      <c r="D377" s="163">
        <v>45016</v>
      </c>
      <c r="E377" s="152" t="str">
        <f t="shared" si="20"/>
        <v>2023 q1</v>
      </c>
      <c r="F377" s="152">
        <f t="shared" si="21"/>
        <v>45016</v>
      </c>
      <c r="G377" s="107">
        <v>5.0000000000000001E-3</v>
      </c>
      <c r="H377" s="147" t="s">
        <v>2</v>
      </c>
      <c r="I377" s="163">
        <v>44930</v>
      </c>
      <c r="J377" s="149" t="s">
        <v>219</v>
      </c>
      <c r="K377" s="114"/>
      <c r="L377" s="112" t="s">
        <v>534</v>
      </c>
    </row>
    <row r="378" spans="1:12" hidden="1" x14ac:dyDescent="0.6">
      <c r="A378" s="2" t="str">
        <f t="shared" si="19"/>
        <v>Indonesia45046</v>
      </c>
      <c r="B378" s="141" t="s">
        <v>51</v>
      </c>
      <c r="C378" s="141" t="s">
        <v>31</v>
      </c>
      <c r="D378" s="163">
        <v>45034</v>
      </c>
      <c r="E378" s="152" t="str">
        <f t="shared" si="20"/>
        <v>2023 q2</v>
      </c>
      <c r="F378" s="152">
        <f t="shared" si="21"/>
        <v>45046</v>
      </c>
      <c r="G378" s="107">
        <v>0</v>
      </c>
      <c r="H378" s="147" t="s">
        <v>2</v>
      </c>
      <c r="I378" s="163">
        <v>45034</v>
      </c>
      <c r="J378" s="149" t="s">
        <v>357</v>
      </c>
      <c r="K378" s="114"/>
      <c r="L378" s="112" t="s">
        <v>534</v>
      </c>
    </row>
    <row r="379" spans="1:12" hidden="1" x14ac:dyDescent="0.6">
      <c r="A379" s="2" t="str">
        <f t="shared" si="19"/>
        <v>Armenia45046</v>
      </c>
      <c r="B379" s="113" t="s">
        <v>486</v>
      </c>
      <c r="C379" s="113" t="s">
        <v>487</v>
      </c>
      <c r="D379" s="152">
        <v>45034</v>
      </c>
      <c r="E379" s="152" t="str">
        <f t="shared" si="20"/>
        <v>2023 q2</v>
      </c>
      <c r="F379" s="152">
        <f t="shared" si="21"/>
        <v>45046</v>
      </c>
      <c r="G379" s="107">
        <v>1.4999999999999999E-2</v>
      </c>
      <c r="H379" s="114" t="s">
        <v>2</v>
      </c>
      <c r="I379" s="152">
        <v>45139</v>
      </c>
      <c r="J379" s="198" t="s">
        <v>502</v>
      </c>
      <c r="L379" s="112" t="s">
        <v>535</v>
      </c>
    </row>
    <row r="380" spans="1:12" hidden="1" x14ac:dyDescent="0.6">
      <c r="A380" s="2" t="str">
        <f t="shared" si="19"/>
        <v>India45046</v>
      </c>
      <c r="B380" s="122" t="s">
        <v>50</v>
      </c>
      <c r="C380" s="122" t="s">
        <v>30</v>
      </c>
      <c r="D380" s="152">
        <v>45036</v>
      </c>
      <c r="E380" s="152" t="str">
        <f t="shared" si="20"/>
        <v>2023 q2</v>
      </c>
      <c r="F380" s="152">
        <f t="shared" si="21"/>
        <v>45046</v>
      </c>
      <c r="G380" s="107">
        <v>0</v>
      </c>
      <c r="H380" s="114" t="s">
        <v>2</v>
      </c>
      <c r="I380" s="152">
        <v>45036</v>
      </c>
      <c r="J380" s="202" t="s">
        <v>536</v>
      </c>
      <c r="K380" s="114"/>
      <c r="L380" s="112" t="s">
        <v>534</v>
      </c>
    </row>
    <row r="381" spans="1:12" hidden="1" x14ac:dyDescent="0.6">
      <c r="A381" s="2" t="str">
        <f t="shared" si="19"/>
        <v>Norway 45077</v>
      </c>
      <c r="B381" s="113" t="s">
        <v>65</v>
      </c>
      <c r="C381" s="113" t="s">
        <v>46</v>
      </c>
      <c r="D381" s="152">
        <v>45056</v>
      </c>
      <c r="E381" s="152" t="str">
        <f t="shared" si="20"/>
        <v>2023 q2</v>
      </c>
      <c r="F381" s="152">
        <f t="shared" si="21"/>
        <v>45077</v>
      </c>
      <c r="G381" s="107">
        <v>2.5000000000000001E-2</v>
      </c>
      <c r="H381" s="114" t="s">
        <v>2</v>
      </c>
      <c r="I381" s="152">
        <v>45056</v>
      </c>
      <c r="J381" s="149" t="s">
        <v>334</v>
      </c>
      <c r="K381" s="114"/>
      <c r="L381" s="112" t="s">
        <v>535</v>
      </c>
    </row>
    <row r="382" spans="1:12" hidden="1" x14ac:dyDescent="0.6">
      <c r="A382" s="2" t="str">
        <f t="shared" si="19"/>
        <v>Chile45077</v>
      </c>
      <c r="B382" s="123" t="s">
        <v>521</v>
      </c>
      <c r="C382" s="123" t="s">
        <v>522</v>
      </c>
      <c r="D382" s="156">
        <v>45069</v>
      </c>
      <c r="E382" s="152" t="str">
        <f t="shared" si="20"/>
        <v>2023 q2</v>
      </c>
      <c r="F382" s="152">
        <f t="shared" si="21"/>
        <v>45077</v>
      </c>
      <c r="G382" s="174">
        <v>5.0000000000000001E-3</v>
      </c>
      <c r="H382" s="124" t="s">
        <v>3</v>
      </c>
      <c r="I382" s="156">
        <v>45435</v>
      </c>
      <c r="J382" s="204" t="s">
        <v>526</v>
      </c>
      <c r="L382" s="112" t="s">
        <v>535</v>
      </c>
    </row>
    <row r="383" spans="1:12" hidden="1" x14ac:dyDescent="0.6">
      <c r="A383" s="2" t="str">
        <f t="shared" si="19"/>
        <v>Korea45077</v>
      </c>
      <c r="B383" s="113" t="s">
        <v>53</v>
      </c>
      <c r="C383" s="113" t="s">
        <v>35</v>
      </c>
      <c r="D383" s="152">
        <v>45071</v>
      </c>
      <c r="E383" s="152" t="str">
        <f t="shared" si="20"/>
        <v>2023 q2</v>
      </c>
      <c r="F383" s="152">
        <f t="shared" si="21"/>
        <v>45077</v>
      </c>
      <c r="G383" s="107">
        <v>0.01</v>
      </c>
      <c r="H383" s="114" t="s">
        <v>3</v>
      </c>
      <c r="I383" s="152">
        <v>45413</v>
      </c>
      <c r="J383" s="149" t="s">
        <v>193</v>
      </c>
      <c r="K383" s="114"/>
      <c r="L383" s="112" t="s">
        <v>534</v>
      </c>
    </row>
    <row r="384" spans="1:12" hidden="1" x14ac:dyDescent="0.6">
      <c r="A384" s="2" t="str">
        <f t="shared" si="19"/>
        <v>Netherlands45077</v>
      </c>
      <c r="B384" s="113" t="s">
        <v>37</v>
      </c>
      <c r="C384" s="113" t="s">
        <v>8</v>
      </c>
      <c r="D384" s="152">
        <v>45077</v>
      </c>
      <c r="E384" s="152" t="str">
        <f t="shared" si="20"/>
        <v>2023 q2</v>
      </c>
      <c r="F384" s="152">
        <f t="shared" si="21"/>
        <v>45077</v>
      </c>
      <c r="G384" s="107">
        <v>0.02</v>
      </c>
      <c r="H384" s="114" t="s">
        <v>3</v>
      </c>
      <c r="I384" s="152">
        <v>45443</v>
      </c>
      <c r="J384" s="149" t="s">
        <v>226</v>
      </c>
      <c r="K384" s="114"/>
      <c r="L384" s="112" t="s">
        <v>534</v>
      </c>
    </row>
    <row r="385" spans="1:12" hidden="1" x14ac:dyDescent="0.6">
      <c r="A385" s="2" t="str">
        <f t="shared" si="19"/>
        <v>Czech Republic45107</v>
      </c>
      <c r="B385" s="126" t="s">
        <v>418</v>
      </c>
      <c r="C385" s="126" t="s">
        <v>419</v>
      </c>
      <c r="D385" s="157">
        <v>45078</v>
      </c>
      <c r="E385" s="152" t="str">
        <f t="shared" si="20"/>
        <v>2023 q2</v>
      </c>
      <c r="F385" s="152">
        <f t="shared" si="21"/>
        <v>45107</v>
      </c>
      <c r="G385" s="192">
        <v>2.2499999999999999E-2</v>
      </c>
      <c r="H385" s="128" t="s">
        <v>6</v>
      </c>
      <c r="I385" s="157">
        <v>45108</v>
      </c>
      <c r="J385" s="198" t="s">
        <v>457</v>
      </c>
      <c r="L385" s="112" t="s">
        <v>535</v>
      </c>
    </row>
    <row r="386" spans="1:12" hidden="1" x14ac:dyDescent="0.6">
      <c r="A386" s="2" t="str">
        <f t="shared" si="19"/>
        <v>Ireland45107</v>
      </c>
      <c r="B386" s="143" t="s">
        <v>551</v>
      </c>
      <c r="C386" s="143" t="s">
        <v>552</v>
      </c>
      <c r="D386" s="162">
        <v>45084</v>
      </c>
      <c r="E386" s="152" t="str">
        <f t="shared" si="20"/>
        <v>2023 q2</v>
      </c>
      <c r="F386" s="152">
        <f t="shared" si="21"/>
        <v>45107</v>
      </c>
      <c r="G386" s="193">
        <v>1.4999999999999999E-2</v>
      </c>
      <c r="H386" s="148" t="s">
        <v>3</v>
      </c>
      <c r="I386" s="162">
        <v>45450</v>
      </c>
      <c r="J386" s="204" t="s">
        <v>554</v>
      </c>
      <c r="L386" s="138" t="s">
        <v>535</v>
      </c>
    </row>
    <row r="387" spans="1:12" hidden="1" x14ac:dyDescent="0.6">
      <c r="A387" s="2" t="str">
        <f t="shared" ref="A387:A424" si="22">C387&amp;F387</f>
        <v>Italy45107</v>
      </c>
      <c r="B387" s="166" t="s">
        <v>32</v>
      </c>
      <c r="C387" s="166" t="s">
        <v>12</v>
      </c>
      <c r="D387" s="153">
        <v>45100</v>
      </c>
      <c r="E387" s="152" t="str">
        <f t="shared" ref="E387:E424" si="23">YEAR(D387)&amp;" q"&amp;ROUNDUP(MONTH(D387)/3,0)</f>
        <v>2023 q2</v>
      </c>
      <c r="F387" s="152">
        <f t="shared" ref="F387:F424" si="24">EOMONTH(D387,0)</f>
        <v>45107</v>
      </c>
      <c r="G387" s="189">
        <v>0</v>
      </c>
      <c r="H387" s="167" t="s">
        <v>2</v>
      </c>
      <c r="I387" s="153">
        <v>45108</v>
      </c>
      <c r="J387" s="200" t="s">
        <v>572</v>
      </c>
      <c r="K387" s="168"/>
      <c r="L387" s="168" t="s">
        <v>534</v>
      </c>
    </row>
    <row r="388" spans="1:12" hidden="1" x14ac:dyDescent="0.6">
      <c r="A388" s="2" t="str">
        <f t="shared" si="22"/>
        <v>Spain45107</v>
      </c>
      <c r="B388" s="113" t="s">
        <v>60</v>
      </c>
      <c r="C388" s="113" t="s">
        <v>14</v>
      </c>
      <c r="D388" s="152">
        <v>45105</v>
      </c>
      <c r="E388" s="152" t="str">
        <f t="shared" si="23"/>
        <v>2023 q2</v>
      </c>
      <c r="F388" s="152">
        <f t="shared" si="24"/>
        <v>45107</v>
      </c>
      <c r="G388" s="107">
        <v>0</v>
      </c>
      <c r="H388" s="114" t="s">
        <v>2</v>
      </c>
      <c r="I388" s="152">
        <v>44933</v>
      </c>
      <c r="J388" s="149" t="s">
        <v>282</v>
      </c>
      <c r="K388" s="114"/>
      <c r="L388" s="112" t="s">
        <v>534</v>
      </c>
    </row>
    <row r="389" spans="1:12" hidden="1" x14ac:dyDescent="0.6">
      <c r="A389" s="2" t="str">
        <f t="shared" si="22"/>
        <v>Luxembourg45107</v>
      </c>
      <c r="B389" s="113" t="s">
        <v>54</v>
      </c>
      <c r="C389" s="113" t="s">
        <v>7</v>
      </c>
      <c r="D389" s="152">
        <v>45107</v>
      </c>
      <c r="E389" s="152" t="str">
        <f t="shared" si="23"/>
        <v>2023 q2</v>
      </c>
      <c r="F389" s="152">
        <f t="shared" si="24"/>
        <v>45107</v>
      </c>
      <c r="G389" s="191">
        <v>5.0000000000000001E-3</v>
      </c>
      <c r="H389" s="114" t="s">
        <v>2</v>
      </c>
      <c r="I389" s="152">
        <v>44933</v>
      </c>
      <c r="J389" s="198" t="s">
        <v>219</v>
      </c>
      <c r="K389" s="114"/>
      <c r="L389" s="112" t="s">
        <v>534</v>
      </c>
    </row>
    <row r="390" spans="1:12" hidden="1" x14ac:dyDescent="0.6">
      <c r="A390" s="2" t="str">
        <f t="shared" si="22"/>
        <v>Armenia45138</v>
      </c>
      <c r="B390" s="113" t="s">
        <v>486</v>
      </c>
      <c r="C390" s="113" t="s">
        <v>487</v>
      </c>
      <c r="D390" s="152">
        <v>45132</v>
      </c>
      <c r="E390" s="152" t="str">
        <f t="shared" si="23"/>
        <v>2023 q3</v>
      </c>
      <c r="F390" s="152">
        <f t="shared" si="24"/>
        <v>45138</v>
      </c>
      <c r="G390" s="107">
        <v>1.4999999999999999E-2</v>
      </c>
      <c r="H390" s="114" t="s">
        <v>2</v>
      </c>
      <c r="I390" s="152">
        <v>45139</v>
      </c>
      <c r="J390" s="198" t="s">
        <v>503</v>
      </c>
      <c r="L390" s="112" t="s">
        <v>535</v>
      </c>
    </row>
    <row r="391" spans="1:12" hidden="1" x14ac:dyDescent="0.6">
      <c r="A391" s="2" t="str">
        <f t="shared" si="22"/>
        <v>Norway 45169</v>
      </c>
      <c r="B391" s="113" t="s">
        <v>65</v>
      </c>
      <c r="C391" s="113" t="s">
        <v>46</v>
      </c>
      <c r="D391" s="152">
        <v>45155</v>
      </c>
      <c r="E391" s="152" t="str">
        <f t="shared" si="23"/>
        <v>2023 q3</v>
      </c>
      <c r="F391" s="152">
        <f t="shared" si="24"/>
        <v>45169</v>
      </c>
      <c r="G391" s="107">
        <v>2.5000000000000001E-2</v>
      </c>
      <c r="H391" s="114" t="s">
        <v>2</v>
      </c>
      <c r="I391" s="152">
        <v>45155</v>
      </c>
      <c r="J391" s="149" t="s">
        <v>335</v>
      </c>
      <c r="K391" s="114"/>
      <c r="L391" s="112" t="s">
        <v>535</v>
      </c>
    </row>
    <row r="392" spans="1:12" hidden="1" x14ac:dyDescent="0.6">
      <c r="A392" s="2" t="str">
        <f t="shared" si="22"/>
        <v>Czech Republic45199</v>
      </c>
      <c r="B392" s="126" t="s">
        <v>418</v>
      </c>
      <c r="C392" s="126" t="s">
        <v>419</v>
      </c>
      <c r="D392" s="157">
        <v>45183</v>
      </c>
      <c r="E392" s="152" t="str">
        <f t="shared" si="23"/>
        <v>2023 q3</v>
      </c>
      <c r="F392" s="152">
        <f t="shared" si="24"/>
        <v>45199</v>
      </c>
      <c r="G392" s="192">
        <v>0.02</v>
      </c>
      <c r="H392" s="128" t="s">
        <v>6</v>
      </c>
      <c r="I392" s="157">
        <v>45200</v>
      </c>
      <c r="J392" s="198" t="s">
        <v>458</v>
      </c>
      <c r="L392" s="112" t="s">
        <v>535</v>
      </c>
    </row>
    <row r="393" spans="1:12" hidden="1" x14ac:dyDescent="0.6">
      <c r="A393" s="2" t="str">
        <f t="shared" si="22"/>
        <v>Italy45199</v>
      </c>
      <c r="B393" s="166" t="s">
        <v>32</v>
      </c>
      <c r="C393" s="166" t="s">
        <v>12</v>
      </c>
      <c r="D393" s="153">
        <v>45191</v>
      </c>
      <c r="E393" s="152" t="str">
        <f t="shared" si="23"/>
        <v>2023 q3</v>
      </c>
      <c r="F393" s="152">
        <f t="shared" si="24"/>
        <v>45199</v>
      </c>
      <c r="G393" s="189">
        <v>0</v>
      </c>
      <c r="H393" s="167" t="s">
        <v>2</v>
      </c>
      <c r="I393" s="153">
        <v>45200</v>
      </c>
      <c r="J393" s="199" t="s">
        <v>573</v>
      </c>
      <c r="K393" s="168"/>
      <c r="L393" s="168" t="s">
        <v>534</v>
      </c>
    </row>
    <row r="394" spans="1:12" hidden="1" x14ac:dyDescent="0.6">
      <c r="A394" s="2" t="str">
        <f t="shared" si="22"/>
        <v>Spain45199</v>
      </c>
      <c r="B394" s="113" t="s">
        <v>60</v>
      </c>
      <c r="C394" s="113" t="s">
        <v>14</v>
      </c>
      <c r="D394" s="152">
        <v>45196</v>
      </c>
      <c r="E394" s="152" t="str">
        <f t="shared" si="23"/>
        <v>2023 q3</v>
      </c>
      <c r="F394" s="152">
        <f t="shared" si="24"/>
        <v>45199</v>
      </c>
      <c r="G394" s="107">
        <v>0</v>
      </c>
      <c r="H394" s="114" t="s">
        <v>2</v>
      </c>
      <c r="I394" s="152">
        <v>44936</v>
      </c>
      <c r="J394" s="149" t="s">
        <v>283</v>
      </c>
      <c r="K394" s="114"/>
      <c r="L394" s="112" t="s">
        <v>534</v>
      </c>
    </row>
    <row r="395" spans="1:12" hidden="1" x14ac:dyDescent="0.6">
      <c r="A395" s="2" t="str">
        <f t="shared" si="22"/>
        <v>Belgium45230</v>
      </c>
      <c r="B395" s="115" t="s">
        <v>24</v>
      </c>
      <c r="C395" s="115" t="s">
        <v>5</v>
      </c>
      <c r="D395" s="152">
        <v>45200</v>
      </c>
      <c r="E395" s="152" t="str">
        <f t="shared" si="23"/>
        <v>2023 q4</v>
      </c>
      <c r="F395" s="152">
        <f t="shared" si="24"/>
        <v>45230</v>
      </c>
      <c r="G395" s="191">
        <v>5.0000000000000001E-3</v>
      </c>
      <c r="H395" s="117" t="s">
        <v>3</v>
      </c>
      <c r="I395" s="152">
        <v>45383</v>
      </c>
      <c r="J395" s="202" t="s">
        <v>122</v>
      </c>
      <c r="K395" s="114"/>
      <c r="L395" s="112" t="s">
        <v>534</v>
      </c>
    </row>
    <row r="396" spans="1:12" hidden="1" x14ac:dyDescent="0.6">
      <c r="A396" s="2" t="str">
        <f t="shared" si="22"/>
        <v>Belgium45230</v>
      </c>
      <c r="B396" s="115" t="s">
        <v>24</v>
      </c>
      <c r="C396" s="115" t="s">
        <v>5</v>
      </c>
      <c r="D396" s="152">
        <v>45200</v>
      </c>
      <c r="E396" s="152" t="str">
        <f t="shared" si="23"/>
        <v>2023 q4</v>
      </c>
      <c r="F396" s="152">
        <f t="shared" si="24"/>
        <v>45230</v>
      </c>
      <c r="G396" s="191">
        <v>0.01</v>
      </c>
      <c r="H396" s="117" t="s">
        <v>3</v>
      </c>
      <c r="I396" s="152">
        <v>45566</v>
      </c>
      <c r="J396" s="202" t="s">
        <v>122</v>
      </c>
      <c r="K396" s="114"/>
      <c r="L396" s="112" t="s">
        <v>534</v>
      </c>
    </row>
    <row r="397" spans="1:12" hidden="1" x14ac:dyDescent="0.6">
      <c r="A397" s="2" t="str">
        <f t="shared" si="22"/>
        <v>Armenia45230</v>
      </c>
      <c r="B397" s="113" t="s">
        <v>486</v>
      </c>
      <c r="C397" s="113" t="s">
        <v>487</v>
      </c>
      <c r="D397" s="152">
        <v>45216</v>
      </c>
      <c r="E397" s="152" t="str">
        <f t="shared" si="23"/>
        <v>2023 q4</v>
      </c>
      <c r="F397" s="152">
        <f t="shared" si="24"/>
        <v>45230</v>
      </c>
      <c r="G397" s="107">
        <v>1.4999999999999999E-2</v>
      </c>
      <c r="H397" s="114" t="s">
        <v>2</v>
      </c>
      <c r="I397" s="152">
        <v>45217</v>
      </c>
      <c r="J397" s="198" t="s">
        <v>504</v>
      </c>
      <c r="L397" s="112" t="s">
        <v>535</v>
      </c>
    </row>
    <row r="398" spans="1:12" hidden="1" x14ac:dyDescent="0.6">
      <c r="A398" s="2" t="str">
        <f t="shared" si="22"/>
        <v>Chile45260</v>
      </c>
      <c r="B398" s="123" t="s">
        <v>521</v>
      </c>
      <c r="C398" s="123" t="s">
        <v>522</v>
      </c>
      <c r="D398" s="156">
        <v>45237</v>
      </c>
      <c r="E398" s="152" t="str">
        <f t="shared" si="23"/>
        <v>2023 q4</v>
      </c>
      <c r="F398" s="152">
        <f t="shared" si="24"/>
        <v>45260</v>
      </c>
      <c r="G398" s="174">
        <v>5.0000000000000001E-3</v>
      </c>
      <c r="H398" s="124" t="s">
        <v>2</v>
      </c>
      <c r="I398" s="156">
        <v>45237</v>
      </c>
      <c r="J398" s="204" t="s">
        <v>527</v>
      </c>
      <c r="L398" s="112" t="s">
        <v>535</v>
      </c>
    </row>
    <row r="399" spans="1:12" hidden="1" x14ac:dyDescent="0.6">
      <c r="A399" s="2" t="str">
        <f t="shared" si="22"/>
        <v>Czech Republic45260</v>
      </c>
      <c r="B399" s="126" t="s">
        <v>418</v>
      </c>
      <c r="C399" s="131" t="s">
        <v>419</v>
      </c>
      <c r="D399" s="158">
        <v>45259</v>
      </c>
      <c r="E399" s="152" t="str">
        <f t="shared" si="23"/>
        <v>2023 q4</v>
      </c>
      <c r="F399" s="152">
        <f t="shared" si="24"/>
        <v>45260</v>
      </c>
      <c r="G399" s="190">
        <v>0.02</v>
      </c>
      <c r="H399" s="130" t="s">
        <v>2</v>
      </c>
      <c r="I399" s="158">
        <v>45259</v>
      </c>
      <c r="J399" s="198" t="s">
        <v>459</v>
      </c>
      <c r="L399" s="112" t="s">
        <v>535</v>
      </c>
    </row>
    <row r="400" spans="1:12" hidden="1" x14ac:dyDescent="0.6">
      <c r="A400" s="2" t="str">
        <f t="shared" si="22"/>
        <v>Spain45291</v>
      </c>
      <c r="B400" s="113" t="s">
        <v>60</v>
      </c>
      <c r="C400" s="113" t="s">
        <v>14</v>
      </c>
      <c r="D400" s="152">
        <v>45273</v>
      </c>
      <c r="E400" s="152" t="str">
        <f t="shared" si="23"/>
        <v>2023 q4</v>
      </c>
      <c r="F400" s="152">
        <f t="shared" si="24"/>
        <v>45291</v>
      </c>
      <c r="G400" s="107">
        <v>0</v>
      </c>
      <c r="H400" s="114" t="s">
        <v>2</v>
      </c>
      <c r="I400" s="152">
        <v>45292</v>
      </c>
      <c r="J400" s="198" t="s">
        <v>416</v>
      </c>
      <c r="K400" s="114"/>
      <c r="L400" s="112" t="s">
        <v>534</v>
      </c>
    </row>
    <row r="401" spans="1:12" hidden="1" x14ac:dyDescent="0.6">
      <c r="A401" s="2" t="str">
        <f t="shared" si="22"/>
        <v>Italy45291</v>
      </c>
      <c r="B401" s="166" t="s">
        <v>32</v>
      </c>
      <c r="C401" s="166" t="s">
        <v>12</v>
      </c>
      <c r="D401" s="153">
        <v>45282</v>
      </c>
      <c r="E401" s="152" t="str">
        <f t="shared" si="23"/>
        <v>2023 q4</v>
      </c>
      <c r="F401" s="152">
        <f t="shared" si="24"/>
        <v>45291</v>
      </c>
      <c r="G401" s="189">
        <v>0</v>
      </c>
      <c r="H401" s="167" t="s">
        <v>2</v>
      </c>
      <c r="I401" s="153">
        <v>45292</v>
      </c>
      <c r="J401" s="199" t="s">
        <v>574</v>
      </c>
      <c r="K401" s="168"/>
      <c r="L401" s="168" t="s">
        <v>534</v>
      </c>
    </row>
    <row r="402" spans="1:12" hidden="1" x14ac:dyDescent="0.6">
      <c r="A402" s="2" t="str">
        <f t="shared" si="22"/>
        <v>Switzerland45351</v>
      </c>
      <c r="B402" s="133" t="s">
        <v>62</v>
      </c>
      <c r="C402" s="133" t="s">
        <v>43</v>
      </c>
      <c r="D402" s="154">
        <v>45335</v>
      </c>
      <c r="E402" s="152" t="str">
        <f t="shared" si="23"/>
        <v>2024 q1</v>
      </c>
      <c r="F402" s="152">
        <f t="shared" si="24"/>
        <v>45351</v>
      </c>
      <c r="G402" s="145">
        <v>0</v>
      </c>
      <c r="H402" s="133" t="s">
        <v>2</v>
      </c>
      <c r="I402" s="154">
        <v>45335</v>
      </c>
      <c r="J402" s="198" t="s">
        <v>537</v>
      </c>
      <c r="L402" s="133" t="s">
        <v>534</v>
      </c>
    </row>
    <row r="403" spans="1:12" hidden="1" x14ac:dyDescent="0.6">
      <c r="A403" s="2" t="str">
        <f t="shared" si="22"/>
        <v>Czech Republic45382</v>
      </c>
      <c r="B403" s="126" t="s">
        <v>418</v>
      </c>
      <c r="C403" s="131" t="s">
        <v>419</v>
      </c>
      <c r="D403" s="158">
        <v>45358</v>
      </c>
      <c r="E403" s="152" t="str">
        <f t="shared" si="23"/>
        <v>2024 q1</v>
      </c>
      <c r="F403" s="152">
        <f t="shared" si="24"/>
        <v>45382</v>
      </c>
      <c r="G403" s="190">
        <v>1.7500000000000002E-2</v>
      </c>
      <c r="H403" s="168" t="s">
        <v>6</v>
      </c>
      <c r="I403" s="158">
        <v>45383</v>
      </c>
      <c r="J403" s="198" t="s">
        <v>579</v>
      </c>
      <c r="L403" s="112" t="s">
        <v>535</v>
      </c>
    </row>
    <row r="404" spans="1:12" hidden="1" x14ac:dyDescent="0.6">
      <c r="A404" s="2" t="str">
        <f t="shared" si="22"/>
        <v>Sweden45382</v>
      </c>
      <c r="B404" s="134" t="s">
        <v>61</v>
      </c>
      <c r="C404" s="134" t="s">
        <v>9</v>
      </c>
      <c r="D404" s="154">
        <v>45364</v>
      </c>
      <c r="E404" s="152" t="str">
        <f t="shared" si="23"/>
        <v>2024 q1</v>
      </c>
      <c r="F404" s="152">
        <f t="shared" si="24"/>
        <v>45382</v>
      </c>
      <c r="G404" s="145">
        <v>0.02</v>
      </c>
      <c r="H404" s="134" t="s">
        <v>2</v>
      </c>
      <c r="I404" s="154">
        <v>45364</v>
      </c>
      <c r="J404" s="150" t="s">
        <v>538</v>
      </c>
      <c r="L404" s="133" t="s">
        <v>534</v>
      </c>
    </row>
    <row r="405" spans="1:12" hidden="1" x14ac:dyDescent="0.6">
      <c r="A405" s="2" t="str">
        <f t="shared" si="22"/>
        <v>Spain45382</v>
      </c>
      <c r="B405" s="135" t="s">
        <v>60</v>
      </c>
      <c r="C405" s="135" t="s">
        <v>14</v>
      </c>
      <c r="D405" s="160">
        <v>45372</v>
      </c>
      <c r="E405" s="152" t="str">
        <f t="shared" si="23"/>
        <v>2024 q1</v>
      </c>
      <c r="F405" s="152">
        <f t="shared" si="24"/>
        <v>45382</v>
      </c>
      <c r="G405" s="195">
        <v>0</v>
      </c>
      <c r="H405" s="135" t="s">
        <v>2</v>
      </c>
      <c r="I405" s="160">
        <v>45383</v>
      </c>
      <c r="J405" s="198" t="s">
        <v>539</v>
      </c>
      <c r="L405" s="133" t="s">
        <v>534</v>
      </c>
    </row>
    <row r="406" spans="1:12" hidden="1" x14ac:dyDescent="0.6">
      <c r="A406" s="2" t="str">
        <f t="shared" si="22"/>
        <v>Italy45382</v>
      </c>
      <c r="B406" s="166" t="s">
        <v>32</v>
      </c>
      <c r="C406" s="166" t="s">
        <v>12</v>
      </c>
      <c r="D406" s="153">
        <v>45373</v>
      </c>
      <c r="E406" s="152" t="str">
        <f t="shared" si="23"/>
        <v>2024 q1</v>
      </c>
      <c r="F406" s="152">
        <f t="shared" si="24"/>
        <v>45382</v>
      </c>
      <c r="G406" s="189">
        <v>0</v>
      </c>
      <c r="H406" s="167" t="s">
        <v>2</v>
      </c>
      <c r="I406" s="153">
        <v>45383</v>
      </c>
      <c r="J406" s="199" t="s">
        <v>575</v>
      </c>
      <c r="K406" s="168"/>
      <c r="L406" s="168" t="s">
        <v>534</v>
      </c>
    </row>
    <row r="407" spans="1:12" hidden="1" x14ac:dyDescent="0.6">
      <c r="A407" s="2" t="str">
        <f t="shared" si="22"/>
        <v>Luxembourg45382</v>
      </c>
      <c r="B407" s="136" t="s">
        <v>54</v>
      </c>
      <c r="C407" s="136" t="s">
        <v>7</v>
      </c>
      <c r="D407" s="152">
        <v>45379</v>
      </c>
      <c r="E407" s="152" t="str">
        <f t="shared" si="23"/>
        <v>2024 q1</v>
      </c>
      <c r="F407" s="152">
        <f t="shared" si="24"/>
        <v>45382</v>
      </c>
      <c r="G407" s="191">
        <v>5.0000000000000001E-3</v>
      </c>
      <c r="H407" s="114" t="s">
        <v>2</v>
      </c>
      <c r="I407" s="152">
        <v>45379</v>
      </c>
      <c r="J407" s="201" t="s">
        <v>541</v>
      </c>
      <c r="L407" s="136" t="s">
        <v>534</v>
      </c>
    </row>
    <row r="408" spans="1:12" hidden="1" x14ac:dyDescent="0.6">
      <c r="A408" s="2" t="str">
        <f t="shared" si="22"/>
        <v>Belgium45382</v>
      </c>
      <c r="B408" s="136" t="s">
        <v>24</v>
      </c>
      <c r="C408" s="2" t="s">
        <v>5</v>
      </c>
      <c r="D408" s="152">
        <v>45379</v>
      </c>
      <c r="E408" s="152" t="str">
        <f t="shared" si="23"/>
        <v>2024 q1</v>
      </c>
      <c r="F408" s="152">
        <f t="shared" si="24"/>
        <v>45382</v>
      </c>
      <c r="G408" s="191">
        <v>0.01</v>
      </c>
      <c r="H408" s="136" t="s">
        <v>2</v>
      </c>
      <c r="I408" s="152">
        <v>45566</v>
      </c>
      <c r="J408" s="201" t="s">
        <v>540</v>
      </c>
      <c r="L408" s="112" t="s">
        <v>534</v>
      </c>
    </row>
    <row r="409" spans="1:12" hidden="1" x14ac:dyDescent="0.6">
      <c r="A409" s="2" t="str">
        <f t="shared" si="22"/>
        <v>Armenia45412</v>
      </c>
      <c r="B409" s="113" t="s">
        <v>486</v>
      </c>
      <c r="C409" s="113" t="s">
        <v>487</v>
      </c>
      <c r="D409" s="183">
        <v>45398</v>
      </c>
      <c r="E409" s="152" t="str">
        <f t="shared" si="23"/>
        <v>2024 q2</v>
      </c>
      <c r="F409" s="152">
        <f t="shared" si="24"/>
        <v>45412</v>
      </c>
      <c r="G409" s="107">
        <v>1.4999999999999999E-2</v>
      </c>
      <c r="H409" s="114" t="s">
        <v>2</v>
      </c>
      <c r="I409" s="153">
        <v>45399</v>
      </c>
      <c r="J409" s="198" t="s">
        <v>577</v>
      </c>
      <c r="L409" s="112" t="s">
        <v>535</v>
      </c>
    </row>
    <row r="410" spans="1:12" x14ac:dyDescent="0.6">
      <c r="A410" s="2" t="str">
        <f t="shared" si="22"/>
        <v>Hong Kong SAR45443</v>
      </c>
      <c r="B410" s="137" t="s">
        <v>49</v>
      </c>
      <c r="C410" s="137" t="s">
        <v>80</v>
      </c>
      <c r="D410" s="152">
        <v>45415</v>
      </c>
      <c r="E410" s="152" t="str">
        <f t="shared" si="23"/>
        <v>2024 q2</v>
      </c>
      <c r="F410" s="152">
        <f t="shared" si="24"/>
        <v>45443</v>
      </c>
      <c r="G410" s="195">
        <v>0.01</v>
      </c>
      <c r="H410" s="137" t="s">
        <v>2</v>
      </c>
      <c r="I410" s="152">
        <v>45415</v>
      </c>
      <c r="J410" s="205" t="s">
        <v>543</v>
      </c>
      <c r="L410" s="137" t="s">
        <v>534</v>
      </c>
    </row>
    <row r="411" spans="1:12" hidden="1" x14ac:dyDescent="0.6">
      <c r="A411" s="2" t="str">
        <f t="shared" si="22"/>
        <v>Chile45443</v>
      </c>
      <c r="B411" s="142" t="s">
        <v>521</v>
      </c>
      <c r="C411" s="142" t="s">
        <v>522</v>
      </c>
      <c r="D411" s="155">
        <v>45418</v>
      </c>
      <c r="E411" s="152" t="str">
        <f t="shared" si="23"/>
        <v>2024 q2</v>
      </c>
      <c r="F411" s="152">
        <f t="shared" si="24"/>
        <v>45443</v>
      </c>
      <c r="G411" s="194">
        <v>5.0000000000000001E-3</v>
      </c>
      <c r="H411" s="146" t="s">
        <v>2</v>
      </c>
      <c r="I411" s="155">
        <v>45418</v>
      </c>
      <c r="J411" s="204" t="s">
        <v>544</v>
      </c>
      <c r="K411" s="138"/>
      <c r="L411" s="138" t="s">
        <v>535</v>
      </c>
    </row>
    <row r="412" spans="1:12" hidden="1" x14ac:dyDescent="0.6">
      <c r="A412" s="2" t="str">
        <f t="shared" si="22"/>
        <v>Czech Republic45473</v>
      </c>
      <c r="B412" s="126" t="s">
        <v>418</v>
      </c>
      <c r="C412" s="131" t="s">
        <v>419</v>
      </c>
      <c r="D412" s="158">
        <v>45449</v>
      </c>
      <c r="E412" s="152" t="str">
        <f t="shared" si="23"/>
        <v>2024 q2</v>
      </c>
      <c r="F412" s="152">
        <f t="shared" si="24"/>
        <v>45473</v>
      </c>
      <c r="G412" s="190">
        <v>1.2500000000000001E-2</v>
      </c>
      <c r="H412" s="168" t="s">
        <v>6</v>
      </c>
      <c r="I412" s="158">
        <v>45474</v>
      </c>
      <c r="J412" s="198" t="s">
        <v>578</v>
      </c>
      <c r="L412" s="112" t="s">
        <v>535</v>
      </c>
    </row>
    <row r="413" spans="1:12" hidden="1" x14ac:dyDescent="0.6">
      <c r="A413" s="2" t="str">
        <f t="shared" si="22"/>
        <v>Sweden45473</v>
      </c>
      <c r="B413" s="139" t="s">
        <v>61</v>
      </c>
      <c r="C413" s="139" t="s">
        <v>9</v>
      </c>
      <c r="D413" s="161">
        <v>45462</v>
      </c>
      <c r="E413" s="152" t="str">
        <f t="shared" si="23"/>
        <v>2024 q2</v>
      </c>
      <c r="F413" s="152">
        <f t="shared" si="24"/>
        <v>45473</v>
      </c>
      <c r="G413" s="145">
        <v>0.02</v>
      </c>
      <c r="H413" s="134" t="s">
        <v>2</v>
      </c>
      <c r="I413" s="161">
        <v>45462</v>
      </c>
      <c r="J413" s="151" t="s">
        <v>547</v>
      </c>
      <c r="L413" s="133" t="s">
        <v>534</v>
      </c>
    </row>
    <row r="414" spans="1:12" hidden="1" x14ac:dyDescent="0.6">
      <c r="A414" s="2" t="str">
        <f t="shared" si="22"/>
        <v>Italy45473</v>
      </c>
      <c r="B414" s="166" t="s">
        <v>32</v>
      </c>
      <c r="C414" s="166" t="s">
        <v>12</v>
      </c>
      <c r="D414" s="153">
        <v>45464</v>
      </c>
      <c r="E414" s="152" t="str">
        <f t="shared" si="23"/>
        <v>2024 q2</v>
      </c>
      <c r="F414" s="152">
        <f t="shared" si="24"/>
        <v>45473</v>
      </c>
      <c r="G414" s="169">
        <v>0</v>
      </c>
      <c r="H414" s="167" t="s">
        <v>2</v>
      </c>
      <c r="I414" s="153">
        <v>45474</v>
      </c>
      <c r="J414" s="172" t="s">
        <v>576</v>
      </c>
      <c r="K414" s="168"/>
      <c r="L414" s="168" t="s">
        <v>534</v>
      </c>
    </row>
    <row r="415" spans="1:12" hidden="1" x14ac:dyDescent="0.6">
      <c r="A415" s="2" t="str">
        <f t="shared" si="22"/>
        <v>Denmark45473</v>
      </c>
      <c r="B415" s="126" t="s">
        <v>464</v>
      </c>
      <c r="C415" s="126" t="s">
        <v>465</v>
      </c>
      <c r="D415" s="157">
        <v>45470</v>
      </c>
      <c r="E415" s="152" t="str">
        <f t="shared" si="23"/>
        <v>2024 q2</v>
      </c>
      <c r="F415" s="152">
        <f t="shared" si="24"/>
        <v>45473</v>
      </c>
      <c r="G415" s="129">
        <v>2.5000000000000001E-2</v>
      </c>
      <c r="H415" s="168" t="s">
        <v>2</v>
      </c>
      <c r="I415" s="157">
        <v>45470</v>
      </c>
      <c r="J415" s="209" t="s">
        <v>580</v>
      </c>
      <c r="L415" s="112" t="s">
        <v>535</v>
      </c>
    </row>
    <row r="416" spans="1:12" hidden="1" x14ac:dyDescent="0.6">
      <c r="A416" s="2" t="str">
        <f t="shared" si="22"/>
        <v>Spain45473</v>
      </c>
      <c r="B416" s="139" t="s">
        <v>60</v>
      </c>
      <c r="C416" s="139" t="s">
        <v>14</v>
      </c>
      <c r="D416" s="161">
        <v>45471</v>
      </c>
      <c r="E416" s="152" t="str">
        <f t="shared" si="23"/>
        <v>2024 q2</v>
      </c>
      <c r="F416" s="152">
        <f t="shared" si="24"/>
        <v>45473</v>
      </c>
      <c r="G416" s="63">
        <v>0</v>
      </c>
      <c r="H416" s="114" t="s">
        <v>2</v>
      </c>
      <c r="I416" s="160">
        <v>45298</v>
      </c>
      <c r="J416" s="222" t="s">
        <v>546</v>
      </c>
      <c r="L416" s="168" t="s">
        <v>534</v>
      </c>
    </row>
    <row r="417" spans="1:12" hidden="1" x14ac:dyDescent="0.6">
      <c r="A417" s="2" t="str">
        <f t="shared" si="22"/>
        <v>Luxembourg45473</v>
      </c>
      <c r="B417" s="139" t="s">
        <v>54</v>
      </c>
      <c r="C417" s="139" t="s">
        <v>7</v>
      </c>
      <c r="D417" s="152">
        <v>45471</v>
      </c>
      <c r="E417" s="152" t="str">
        <f t="shared" si="23"/>
        <v>2024 q2</v>
      </c>
      <c r="F417" s="152">
        <f t="shared" si="24"/>
        <v>45473</v>
      </c>
      <c r="G417" s="61">
        <v>5.0000000000000001E-3</v>
      </c>
      <c r="H417" s="114" t="s">
        <v>2</v>
      </c>
      <c r="I417" s="160">
        <v>45474</v>
      </c>
      <c r="J417" s="140" t="s">
        <v>545</v>
      </c>
      <c r="L417" s="136" t="s">
        <v>534</v>
      </c>
    </row>
    <row r="418" spans="1:12" hidden="1" x14ac:dyDescent="0.6">
      <c r="A418" s="2" t="str">
        <f t="shared" si="22"/>
        <v>Ireland45535</v>
      </c>
      <c r="B418" s="143" t="s">
        <v>551</v>
      </c>
      <c r="C418" s="143" t="s">
        <v>552</v>
      </c>
      <c r="D418" s="162">
        <v>45506</v>
      </c>
      <c r="E418" s="152" t="str">
        <f t="shared" si="23"/>
        <v>2024 q3</v>
      </c>
      <c r="F418" s="152">
        <f t="shared" si="24"/>
        <v>45535</v>
      </c>
      <c r="G418" s="144">
        <v>1.4999999999999999E-2</v>
      </c>
      <c r="H418" s="173" t="s">
        <v>2</v>
      </c>
      <c r="I418" s="162">
        <v>45506</v>
      </c>
      <c r="J418" s="111" t="s">
        <v>581</v>
      </c>
      <c r="L418" s="138" t="s">
        <v>535</v>
      </c>
    </row>
    <row r="419" spans="1:12" hidden="1" x14ac:dyDescent="0.6">
      <c r="A419" s="2" t="str">
        <f t="shared" si="22"/>
        <v>Sweden45565</v>
      </c>
      <c r="B419" s="175" t="s">
        <v>61</v>
      </c>
      <c r="C419" s="175" t="s">
        <v>9</v>
      </c>
      <c r="D419" s="176">
        <v>45553</v>
      </c>
      <c r="E419" s="152" t="str">
        <f t="shared" si="23"/>
        <v>2024 q3</v>
      </c>
      <c r="F419" s="152">
        <f t="shared" si="24"/>
        <v>45565</v>
      </c>
      <c r="G419" s="179">
        <v>0.02</v>
      </c>
      <c r="H419" s="175" t="s">
        <v>2</v>
      </c>
      <c r="I419" s="176">
        <v>45553</v>
      </c>
      <c r="J419" s="221" t="s">
        <v>583</v>
      </c>
      <c r="K419" s="175"/>
      <c r="L419" s="175" t="s">
        <v>534</v>
      </c>
    </row>
    <row r="420" spans="1:12" hidden="1" x14ac:dyDescent="0.6">
      <c r="A420" s="2" t="str">
        <f t="shared" si="22"/>
        <v>Spain45596</v>
      </c>
      <c r="B420" s="175" t="s">
        <v>60</v>
      </c>
      <c r="C420" s="175" t="s">
        <v>14</v>
      </c>
      <c r="D420" s="176">
        <v>45566</v>
      </c>
      <c r="E420" s="152" t="str">
        <f t="shared" si="23"/>
        <v>2024 q4</v>
      </c>
      <c r="F420" s="152">
        <f t="shared" si="24"/>
        <v>45596</v>
      </c>
      <c r="G420" s="177">
        <v>5.0000000000000001E-3</v>
      </c>
      <c r="H420" s="175" t="s">
        <v>3</v>
      </c>
      <c r="I420" s="176">
        <v>45931</v>
      </c>
      <c r="J420" s="178" t="s">
        <v>582</v>
      </c>
      <c r="K420" s="175"/>
      <c r="L420" s="175" t="s">
        <v>534</v>
      </c>
    </row>
    <row r="421" spans="1:12" x14ac:dyDescent="0.6">
      <c r="A421" s="2" t="str">
        <f t="shared" si="22"/>
        <v>Hong Kong SAR45596</v>
      </c>
      <c r="B421" s="181" t="s">
        <v>49</v>
      </c>
      <c r="C421" s="181" t="s">
        <v>80</v>
      </c>
      <c r="D421" s="184">
        <v>45583</v>
      </c>
      <c r="E421" s="152" t="str">
        <f t="shared" si="23"/>
        <v>2024 q4</v>
      </c>
      <c r="F421" s="152">
        <f t="shared" si="24"/>
        <v>45596</v>
      </c>
      <c r="G421" s="182">
        <v>5.0000000000000001E-3</v>
      </c>
      <c r="H421" s="181" t="s">
        <v>6</v>
      </c>
      <c r="I421" s="185">
        <v>45583</v>
      </c>
      <c r="J421" s="178" t="s">
        <v>584</v>
      </c>
      <c r="K421" s="181"/>
      <c r="L421" s="181" t="s">
        <v>534</v>
      </c>
    </row>
    <row r="422" spans="1:12" hidden="1" x14ac:dyDescent="0.6">
      <c r="A422" s="2" t="str">
        <f t="shared" si="22"/>
        <v>Chile45626</v>
      </c>
      <c r="B422" s="206" t="s">
        <v>521</v>
      </c>
      <c r="C422" s="206" t="s">
        <v>522</v>
      </c>
      <c r="D422" s="207">
        <v>45615</v>
      </c>
      <c r="E422" s="152" t="str">
        <f t="shared" si="23"/>
        <v>2024 q4</v>
      </c>
      <c r="F422" s="152">
        <f t="shared" si="24"/>
        <v>45626</v>
      </c>
      <c r="G422" s="61">
        <v>5.0000000000000001E-3</v>
      </c>
      <c r="H422" s="206" t="s">
        <v>2</v>
      </c>
      <c r="I422" s="207">
        <v>45615</v>
      </c>
      <c r="J422" s="208" t="s">
        <v>585</v>
      </c>
      <c r="L422" s="138" t="s">
        <v>535</v>
      </c>
    </row>
    <row r="423" spans="1:12" hidden="1" x14ac:dyDescent="0.6">
      <c r="A423" s="2" t="str">
        <f t="shared" si="22"/>
        <v>South Africa45657</v>
      </c>
      <c r="B423" s="215" t="s">
        <v>59</v>
      </c>
      <c r="C423" s="215" t="s">
        <v>42</v>
      </c>
      <c r="D423" s="216">
        <v>45636</v>
      </c>
      <c r="E423" s="152" t="str">
        <f t="shared" si="23"/>
        <v>2024 q4</v>
      </c>
      <c r="F423" s="152">
        <f t="shared" si="24"/>
        <v>45657</v>
      </c>
      <c r="G423" s="217">
        <v>0.01</v>
      </c>
      <c r="H423" s="218" t="s">
        <v>2</v>
      </c>
      <c r="I423" s="216">
        <v>46023</v>
      </c>
      <c r="J423" s="180" t="s">
        <v>594</v>
      </c>
      <c r="K423" s="218"/>
      <c r="L423" s="214" t="s">
        <v>534</v>
      </c>
    </row>
    <row r="424" spans="1:12" hidden="1" x14ac:dyDescent="0.6">
      <c r="A424" s="2" t="str">
        <f t="shared" si="22"/>
        <v>Sweden46022</v>
      </c>
      <c r="B424" s="224" t="s">
        <v>61</v>
      </c>
      <c r="C424" s="224" t="s">
        <v>9</v>
      </c>
      <c r="D424" s="225">
        <v>45994</v>
      </c>
      <c r="E424" s="152" t="str">
        <f t="shared" si="23"/>
        <v>2025 q4</v>
      </c>
      <c r="F424" s="152">
        <f t="shared" si="24"/>
        <v>46022</v>
      </c>
      <c r="G424" s="226">
        <v>0.02</v>
      </c>
      <c r="H424" s="227" t="s">
        <v>2</v>
      </c>
      <c r="I424" s="225">
        <v>45994</v>
      </c>
      <c r="J424" s="178" t="s">
        <v>595</v>
      </c>
      <c r="K424" s="224"/>
      <c r="L424" s="224" t="s">
        <v>534</v>
      </c>
    </row>
  </sheetData>
  <autoFilter ref="B1:L424" xr:uid="{00000000-0009-0000-0000-000001000000}">
    <filterColumn colId="1">
      <filters>
        <filter val="Hong Kong SAR"/>
      </filters>
    </filterColumn>
  </autoFilter>
  <sortState xmlns:xlrd2="http://schemas.microsoft.com/office/spreadsheetml/2017/richdata2" ref="B2:J423">
    <sortCondition ref="D2:D423"/>
  </sortState>
  <dataValidations count="3">
    <dataValidation allowBlank="1" showInputMessage="1" showErrorMessage="1" errorTitle="Error" error="Please insert date in dd/yy/yyyy format, eg 21/03/2023" promptTitle="Date decision was announced" prompt="Please insert the date in dd/mm/yyyy format" sqref="J254 J271 D359 D365:D378 I369:I370 I366:J366 D392:D413 D419:D422 I420 E425:F1048576 I424 D424:D1048576 D273" xr:uid="{00000000-0002-0000-0100-000000000000}"/>
    <dataValidation type="decimal" allowBlank="1" showInputMessage="1" showErrorMessage="1" sqref="G2:G33 G311:G358 G274:G302 G360:G364 G368 G414" xr:uid="{00000000-0002-0000-0100-000001000000}">
      <formula1>0</formula1>
      <formula2>0.05</formula2>
    </dataValidation>
    <dataValidation allowBlank="1" errorTitle="Error" error="Please insert date in dd/yy/yyyy format, eg 21/03/2023" promptTitle="Date decision was announced" prompt="Please insert the date in dd/mm/yyyy format" sqref="I368 D360:D364 I274:I358 D274:D358 I371 I360:I364 I2:I272 D379:D391 I400:I407 D414:D418 I379:I391 D423 I414:I418 I423 D2:D272 E2:F424" xr:uid="{00000000-0002-0000-0100-000002000000}"/>
  </dataValidations>
  <hyperlinks>
    <hyperlink ref="J58" r:id="rId1" xr:uid="{00000000-0004-0000-0100-000000000000}"/>
    <hyperlink ref="J33" r:id="rId2" xr:uid="{00000000-0004-0000-0100-000001000000}"/>
    <hyperlink ref="J97" r:id="rId3" xr:uid="{00000000-0004-0000-0100-000002000000}"/>
    <hyperlink ref="J145" r:id="rId4" xr:uid="{00000000-0004-0000-0100-000003000000}"/>
    <hyperlink ref="J214" r:id="rId5" xr:uid="{00000000-0004-0000-0100-000004000000}"/>
    <hyperlink ref="J328" r:id="rId6" xr:uid="{00000000-0004-0000-0100-000005000000}"/>
    <hyperlink ref="J369" r:id="rId7" xr:uid="{00000000-0004-0000-0100-000006000000}"/>
    <hyperlink ref="J37" r:id="rId8" xr:uid="{00000000-0004-0000-0100-000007000000}"/>
    <hyperlink ref="J27" r:id="rId9" xr:uid="{00000000-0004-0000-0100-000008000000}"/>
    <hyperlink ref="J50" r:id="rId10" xr:uid="{00000000-0004-0000-0100-000009000000}"/>
    <hyperlink ref="J70" r:id="rId11" xr:uid="{00000000-0004-0000-0100-00000A000000}"/>
    <hyperlink ref="J95" r:id="rId12" xr:uid="{00000000-0004-0000-0100-00000B000000}"/>
    <hyperlink ref="J108" r:id="rId13" xr:uid="{00000000-0004-0000-0100-00000C000000}"/>
    <hyperlink ref="J116" r:id="rId14" xr:uid="{00000000-0004-0000-0100-00000D000000}"/>
    <hyperlink ref="J125" r:id="rId15" xr:uid="{00000000-0004-0000-0100-00000E000000}"/>
    <hyperlink ref="J129" r:id="rId16" xr:uid="{00000000-0004-0000-0100-00000F000000}"/>
    <hyperlink ref="J134" r:id="rId17" xr:uid="{00000000-0004-0000-0100-000010000000}"/>
    <hyperlink ref="J146" r:id="rId18" xr:uid="{00000000-0004-0000-0100-000011000000}"/>
    <hyperlink ref="J152" r:id="rId19" xr:uid="{00000000-0004-0000-0100-000012000000}"/>
    <hyperlink ref="J159" r:id="rId20" xr:uid="{00000000-0004-0000-0100-000013000000}"/>
    <hyperlink ref="J395" r:id="rId21" xr:uid="{00000000-0004-0000-0100-000014000000}"/>
    <hyperlink ref="J396" r:id="rId22" xr:uid="{00000000-0004-0000-0100-000015000000}"/>
    <hyperlink ref="J303" r:id="rId23" xr:uid="{00000000-0004-0000-0100-000016000000}"/>
    <hyperlink ref="J292" r:id="rId24" xr:uid="{00000000-0004-0000-0100-000017000000}"/>
    <hyperlink ref="J282" r:id="rId25" xr:uid="{00000000-0004-0000-0100-000018000000}"/>
    <hyperlink ref="J272" r:id="rId26" xr:uid="{00000000-0004-0000-0100-000019000000}"/>
    <hyperlink ref="J168" r:id="rId27" xr:uid="{00000000-0004-0000-0100-00001A000000}"/>
    <hyperlink ref="J172" r:id="rId28" xr:uid="{00000000-0004-0000-0100-00001B000000}"/>
    <hyperlink ref="J180" r:id="rId29" xr:uid="{00000000-0004-0000-0100-00001C000000}"/>
    <hyperlink ref="J101" r:id="rId30" xr:uid="{00000000-0004-0000-0100-00001D000000}"/>
    <hyperlink ref="J184" r:id="rId31" xr:uid="{00000000-0004-0000-0100-00001E000000}"/>
    <hyperlink ref="J187" r:id="rId32" xr:uid="{00000000-0004-0000-0100-00001F000000}"/>
    <hyperlink ref="J197" r:id="rId33" xr:uid="{00000000-0004-0000-0100-000020000000}"/>
    <hyperlink ref="J208" r:id="rId34" xr:uid="{00000000-0004-0000-0100-000021000000}"/>
    <hyperlink ref="J224" r:id="rId35" xr:uid="{00000000-0004-0000-0100-000022000000}"/>
    <hyperlink ref="J233" r:id="rId36" xr:uid="{00000000-0004-0000-0100-000023000000}"/>
    <hyperlink ref="J241" r:id="rId37" xr:uid="{00000000-0004-0000-0100-000024000000}"/>
    <hyperlink ref="J100" r:id="rId38" location="ToC1.7.2" xr:uid="{00000000-0004-0000-0100-000025000000}"/>
    <hyperlink ref="J291" r:id="rId39" xr:uid="{00000000-0004-0000-0100-000026000000}"/>
    <hyperlink ref="J39" r:id="rId40" xr:uid="{00000000-0004-0000-0100-000027000000}"/>
    <hyperlink ref="J59" r:id="rId41" xr:uid="{00000000-0004-0000-0100-000028000000}"/>
    <hyperlink ref="J72" r:id="rId42" xr:uid="{00000000-0004-0000-0100-000029000000}"/>
    <hyperlink ref="J82" r:id="rId43" xr:uid="{00000000-0004-0000-0100-00002A000000}"/>
    <hyperlink ref="J96" r:id="rId44" xr:uid="{00000000-0004-0000-0100-00002B000000}"/>
    <hyperlink ref="J111" r:id="rId45" xr:uid="{00000000-0004-0000-0100-00002C000000}"/>
    <hyperlink ref="J126" r:id="rId46" xr:uid="{00000000-0004-0000-0100-00002D000000}"/>
    <hyperlink ref="J136" r:id="rId47" xr:uid="{00000000-0004-0000-0100-00002E000000}"/>
    <hyperlink ref="J154" r:id="rId48" xr:uid="{00000000-0004-0000-0100-00002F000000}"/>
    <hyperlink ref="J167" r:id="rId49" xr:uid="{00000000-0004-0000-0100-000030000000}"/>
    <hyperlink ref="J356" r:id="rId50" xr:uid="{00000000-0004-0000-0100-000031000000}"/>
    <hyperlink ref="J337" r:id="rId51" xr:uid="{00000000-0004-0000-0100-000032000000}"/>
    <hyperlink ref="J269" r:id="rId52" xr:uid="{00000000-0004-0000-0100-000033000000}"/>
    <hyperlink ref="J225" r:id="rId53" xr:uid="{00000000-0004-0000-0100-000034000000}"/>
    <hyperlink ref="J212" r:id="rId54" xr:uid="{00000000-0004-0000-0100-000035000000}"/>
    <hyperlink ref="J193" r:id="rId55" xr:uid="{00000000-0004-0000-0100-000036000000}"/>
    <hyperlink ref="J181" r:id="rId56" xr:uid="{00000000-0004-0000-0100-000037000000}"/>
    <hyperlink ref="J31" r:id="rId57" xr:uid="{00000000-0004-0000-0100-000038000000}"/>
    <hyperlink ref="J92" r:id="rId58" xr:uid="{00000000-0004-0000-0100-000039000000}"/>
    <hyperlink ref="J155" r:id="rId59" xr:uid="{00000000-0004-0000-0100-00003A000000}"/>
    <hyperlink ref="J209" r:id="rId60" xr:uid="{00000000-0004-0000-0100-00003B000000}"/>
    <hyperlink ref="J234" r:id="rId61" xr:uid="{00000000-0004-0000-0100-00003C000000}"/>
    <hyperlink ref="J255" r:id="rId62" xr:uid="{00000000-0004-0000-0100-00003D000000}"/>
    <hyperlink ref="J273" r:id="rId63" xr:uid="{00000000-0004-0000-0100-00003E000000}"/>
    <hyperlink ref="J334" r:id="rId64" xr:uid="{00000000-0004-0000-0100-00003F000000}"/>
    <hyperlink ref="J13" r:id="rId65" xr:uid="{00000000-0004-0000-0100-000040000000}"/>
    <hyperlink ref="J44" r:id="rId66" xr:uid="{00000000-0004-0000-0100-000041000000}"/>
    <hyperlink ref="J98" r:id="rId67" xr:uid="{00000000-0004-0000-0100-000042000000}"/>
    <hyperlink ref="J156" r:id="rId68" xr:uid="{00000000-0004-0000-0100-000043000000}"/>
    <hyperlink ref="J226" r:id="rId69" xr:uid="{00000000-0004-0000-0100-000044000000}"/>
    <hyperlink ref="J235" r:id="rId70" xr:uid="{00000000-0004-0000-0100-000045000000}"/>
    <hyperlink ref="J246" r:id="rId71" xr:uid="{00000000-0004-0000-0100-000046000000}"/>
    <hyperlink ref="J258" r:id="rId72" xr:uid="{00000000-0004-0000-0100-000047000000}"/>
    <hyperlink ref="J263" r:id="rId73" xr:uid="{00000000-0004-0000-0100-000048000000}"/>
    <hyperlink ref="J320" r:id="rId74" xr:uid="{00000000-0004-0000-0100-000049000000}"/>
    <hyperlink ref="J372" r:id="rId75" xr:uid="{00000000-0004-0000-0100-00004A000000}"/>
    <hyperlink ref="J14" r:id="rId76" xr:uid="{00000000-0004-0000-0100-00004B000000}"/>
    <hyperlink ref="J18" r:id="rId77" xr:uid="{00000000-0004-0000-0100-00004C000000}"/>
    <hyperlink ref="J60" r:id="rId78" xr:uid="{00000000-0004-0000-0100-00004D000000}"/>
    <hyperlink ref="J112" r:id="rId79" xr:uid="{00000000-0004-0000-0100-00004E000000}"/>
    <hyperlink ref="J169" r:id="rId80" xr:uid="{00000000-0004-0000-0100-00004F000000}"/>
    <hyperlink ref="J41" r:id="rId81" xr:uid="{00000000-0004-0000-0100-000050000000}"/>
    <hyperlink ref="J64" r:id="rId82" xr:uid="{00000000-0004-0000-0100-000051000000}"/>
    <hyperlink ref="J114" r:id="rId83" xr:uid="{00000000-0004-0000-0100-000052000000}"/>
    <hyperlink ref="J138" r:id="rId84" xr:uid="{00000000-0004-0000-0100-000053000000}"/>
    <hyperlink ref="J170" r:id="rId85" xr:uid="{00000000-0004-0000-0100-000054000000}"/>
    <hyperlink ref="J196" r:id="rId86" xr:uid="{00000000-0004-0000-0100-000055000000}"/>
    <hyperlink ref="J227" r:id="rId87" xr:uid="{00000000-0004-0000-0100-000056000000}"/>
    <hyperlink ref="J56" r:id="rId88" xr:uid="{00000000-0004-0000-0100-000057000000}"/>
    <hyperlink ref="J57" r:id="rId89" xr:uid="{00000000-0004-0000-0100-000058000000}"/>
    <hyperlink ref="J383" r:id="rId90" xr:uid="{00000000-0004-0000-0100-000059000000}"/>
    <hyperlink ref="J29" r:id="rId91" xr:uid="{00000000-0004-0000-0100-00005A000000}"/>
    <hyperlink ref="J53" r:id="rId92" xr:uid="{00000000-0004-0000-0100-00005B000000}"/>
    <hyperlink ref="J71" r:id="rId93" xr:uid="{00000000-0004-0000-0100-00005C000000}"/>
    <hyperlink ref="J79" r:id="rId94" xr:uid="{00000000-0004-0000-0100-00005D000000}"/>
    <hyperlink ref="J93" r:id="rId95" xr:uid="{00000000-0004-0000-0100-00005E000000}"/>
    <hyperlink ref="J107" r:id="rId96" xr:uid="{00000000-0004-0000-0100-00005F000000}"/>
    <hyperlink ref="J122" r:id="rId97" xr:uid="{00000000-0004-0000-0100-000060000000}"/>
    <hyperlink ref="J133" r:id="rId98" xr:uid="{00000000-0004-0000-0100-000061000000}"/>
    <hyperlink ref="J153" r:id="rId99" xr:uid="{00000000-0004-0000-0100-000062000000}"/>
    <hyperlink ref="J166" r:id="rId100" xr:uid="{00000000-0004-0000-0100-000063000000}"/>
    <hyperlink ref="J177" r:id="rId101" xr:uid="{00000000-0004-0000-0100-000064000000}"/>
    <hyperlink ref="J190" r:id="rId102" xr:uid="{00000000-0004-0000-0100-000065000000}"/>
    <hyperlink ref="J211" r:id="rId103" xr:uid="{00000000-0004-0000-0100-000066000000}"/>
    <hyperlink ref="J222" r:id="rId104" xr:uid="{00000000-0004-0000-0100-000067000000}"/>
    <hyperlink ref="J245" r:id="rId105" xr:uid="{00000000-0004-0000-0100-000068000000}"/>
    <hyperlink ref="J257" r:id="rId106" xr:uid="{00000000-0004-0000-0100-000069000000}"/>
    <hyperlink ref="J275" r:id="rId107" xr:uid="{00000000-0004-0000-0100-00006A000000}"/>
    <hyperlink ref="J284" r:id="rId108" xr:uid="{00000000-0004-0000-0100-00006B000000}"/>
    <hyperlink ref="J294" r:id="rId109" xr:uid="{00000000-0004-0000-0100-00006C000000}"/>
    <hyperlink ref="J304" r:id="rId110" xr:uid="{00000000-0004-0000-0100-00006D000000}"/>
    <hyperlink ref="J310" r:id="rId111" xr:uid="{00000000-0004-0000-0100-00006E000000}"/>
    <hyperlink ref="J318" r:id="rId112" xr:uid="{00000000-0004-0000-0100-00006F000000}"/>
    <hyperlink ref="J341" r:id="rId113" xr:uid="{00000000-0004-0000-0100-000070000000}"/>
    <hyperlink ref="J352" r:id="rId114" xr:uid="{00000000-0004-0000-0100-000071000000}"/>
    <hyperlink ref="J360" r:id="rId115" xr:uid="{00000000-0004-0000-0100-000072000000}"/>
    <hyperlink ref="J377" r:id="rId116" xr:uid="{00000000-0004-0000-0100-000073000000}"/>
    <hyperlink ref="J389" r:id="rId117" xr:uid="{00000000-0004-0000-0100-000074000000}"/>
    <hyperlink ref="J61" r:id="rId118" xr:uid="{00000000-0004-0000-0100-000075000000}"/>
    <hyperlink ref="J174" r:id="rId119" xr:uid="{00000000-0004-0000-0100-000076000000}"/>
    <hyperlink ref="J194" r:id="rId120" xr:uid="{00000000-0004-0000-0100-000077000000}"/>
    <hyperlink ref="J202" r:id="rId121" xr:uid="{00000000-0004-0000-0100-000078000000}"/>
    <hyperlink ref="J218" r:id="rId122" xr:uid="{00000000-0004-0000-0100-000079000000}"/>
    <hyperlink ref="J345" r:id="rId123" xr:uid="{00000000-0004-0000-0100-00007A000000}"/>
    <hyperlink ref="J384" r:id="rId124" xr:uid="{00000000-0004-0000-0100-00007B000000}"/>
    <hyperlink ref="J2" r:id="rId125" xr:uid="{00000000-0004-0000-0100-00007C000000}"/>
    <hyperlink ref="J3" r:id="rId126" xr:uid="{00000000-0004-0000-0100-00007D000000}"/>
    <hyperlink ref="J265" r:id="rId127" xr:uid="{00000000-0004-0000-0100-00007E000000}"/>
    <hyperlink ref="J217" r:id="rId128" xr:uid="{00000000-0004-0000-0100-00007F000000}"/>
    <hyperlink ref="J143" r:id="rId129" xr:uid="{00000000-0004-0000-0100-000080000000}"/>
    <hyperlink ref="J314" r:id="rId130" xr:uid="{00000000-0004-0000-0100-000081000000}"/>
    <hyperlink ref="J336" r:id="rId131" xr:uid="{00000000-0004-0000-0100-000082000000}"/>
    <hyperlink ref="J42" r:id="rId132" xr:uid="{00000000-0004-0000-0100-000083000000}"/>
    <hyperlink ref="J47" r:id="rId133" xr:uid="{00000000-0004-0000-0100-000084000000}"/>
    <hyperlink ref="J65" r:id="rId134" xr:uid="{00000000-0004-0000-0100-000085000000}"/>
    <hyperlink ref="J80" r:id="rId135" xr:uid="{00000000-0004-0000-0100-000086000000}"/>
    <hyperlink ref="J94" r:id="rId136" xr:uid="{00000000-0004-0000-0100-000087000000}"/>
    <hyperlink ref="J109" r:id="rId137" xr:uid="{00000000-0004-0000-0100-000088000000}"/>
    <hyperlink ref="J123" r:id="rId138" xr:uid="{00000000-0004-0000-0100-000089000000}"/>
    <hyperlink ref="J137" r:id="rId139" xr:uid="{00000000-0004-0000-0100-00008A000000}"/>
    <hyperlink ref="J151" r:id="rId140" xr:uid="{00000000-0004-0000-0100-00008B000000}"/>
    <hyperlink ref="J182" r:id="rId141" xr:uid="{00000000-0004-0000-0100-00008C000000}"/>
    <hyperlink ref="J192" r:id="rId142" xr:uid="{00000000-0004-0000-0100-00008D000000}"/>
    <hyperlink ref="J207" r:id="rId143" xr:uid="{00000000-0004-0000-0100-00008E000000}"/>
    <hyperlink ref="J238" r:id="rId144" xr:uid="{00000000-0004-0000-0100-00008F000000}"/>
    <hyperlink ref="J252" r:id="rId145" xr:uid="{00000000-0004-0000-0100-000090000000}"/>
    <hyperlink ref="J279" r:id="rId146" xr:uid="{00000000-0004-0000-0100-000091000000}"/>
    <hyperlink ref="J287" r:id="rId147" xr:uid="{00000000-0004-0000-0100-000092000000}"/>
    <hyperlink ref="J300" r:id="rId148" xr:uid="{00000000-0004-0000-0100-000093000000}"/>
    <hyperlink ref="J307" r:id="rId149" xr:uid="{00000000-0004-0000-0100-000094000000}"/>
    <hyperlink ref="J316" r:id="rId150" xr:uid="{00000000-0004-0000-0100-000095000000}"/>
    <hyperlink ref="J43" r:id="rId151" xr:uid="{00000000-0004-0000-0100-000096000000}"/>
    <hyperlink ref="J28" r:id="rId152" xr:uid="{00000000-0004-0000-0100-000097000000}"/>
    <hyperlink ref="J86" r:id="rId153" xr:uid="{00000000-0004-0000-0100-000098000000}"/>
    <hyperlink ref="J142" r:id="rId154" xr:uid="{00000000-0004-0000-0100-000099000000}"/>
    <hyperlink ref="J198" r:id="rId155" xr:uid="{00000000-0004-0000-0100-00009A000000}"/>
    <hyperlink ref="J298" r:id="rId156" xr:uid="{00000000-0004-0000-0100-00009B000000}"/>
    <hyperlink ref="J26" r:id="rId157" xr:uid="{00000000-0004-0000-0100-00009C000000}"/>
    <hyperlink ref="J113" r:id="rId158" xr:uid="{00000000-0004-0000-0100-00009D000000}"/>
    <hyperlink ref="J141" r:id="rId159" xr:uid="{00000000-0004-0000-0100-00009E000000}"/>
    <hyperlink ref="J200" r:id="rId160" xr:uid="{00000000-0004-0000-0100-00009F000000}"/>
    <hyperlink ref="J38" r:id="rId161" xr:uid="{00000000-0004-0000-0100-0000A0000000}"/>
    <hyperlink ref="J51" r:id="rId162" xr:uid="{00000000-0004-0000-0100-0000A1000000}"/>
    <hyperlink ref="J69" r:id="rId163" xr:uid="{00000000-0004-0000-0100-0000A2000000}"/>
    <hyperlink ref="J81" r:id="rId164" xr:uid="{00000000-0004-0000-0100-0000A3000000}"/>
    <hyperlink ref="J89" r:id="rId165" xr:uid="{00000000-0004-0000-0100-0000A4000000}"/>
    <hyperlink ref="J105" r:id="rId166" xr:uid="{00000000-0004-0000-0100-0000A5000000}"/>
    <hyperlink ref="J121" r:id="rId167" xr:uid="{00000000-0004-0000-0100-0000A6000000}"/>
    <hyperlink ref="J132" r:id="rId168" xr:uid="{00000000-0004-0000-0100-0000A7000000}"/>
    <hyperlink ref="J148" r:id="rId169" xr:uid="{00000000-0004-0000-0100-0000A8000000}"/>
    <hyperlink ref="J164" r:id="rId170" xr:uid="{00000000-0004-0000-0100-0000A9000000}"/>
    <hyperlink ref="J173" r:id="rId171" xr:uid="{00000000-0004-0000-0100-0000AA000000}"/>
    <hyperlink ref="J189" r:id="rId172" xr:uid="{00000000-0004-0000-0100-0000AB000000}"/>
    <hyperlink ref="J205" r:id="rId173" xr:uid="{00000000-0004-0000-0100-0000AC000000}"/>
    <hyperlink ref="J221" r:id="rId174" xr:uid="{00000000-0004-0000-0100-0000AD000000}"/>
    <hyperlink ref="J230" r:id="rId175" xr:uid="{00000000-0004-0000-0100-0000AE000000}"/>
    <hyperlink ref="J244" r:id="rId176" xr:uid="{00000000-0004-0000-0100-0000AF000000}"/>
    <hyperlink ref="J253" r:id="rId177" xr:uid="{00000000-0004-0000-0100-0000B0000000}"/>
    <hyperlink ref="J274" r:id="rId178" xr:uid="{00000000-0004-0000-0100-0000B1000000}"/>
    <hyperlink ref="J276" r:id="rId179" xr:uid="{00000000-0004-0000-0100-0000B2000000}"/>
    <hyperlink ref="J283" r:id="rId180" xr:uid="{00000000-0004-0000-0100-0000B3000000}"/>
    <hyperlink ref="J285" r:id="rId181" xr:uid="{00000000-0004-0000-0100-0000B4000000}"/>
    <hyperlink ref="J290" r:id="rId182" xr:uid="{00000000-0004-0000-0100-0000B5000000}"/>
    <hyperlink ref="J302" r:id="rId183" xr:uid="{00000000-0004-0000-0100-0000B6000000}"/>
    <hyperlink ref="J308" r:id="rId184" xr:uid="{00000000-0004-0000-0100-0000B7000000}"/>
    <hyperlink ref="J323" r:id="rId185" xr:uid="{00000000-0004-0000-0100-0000B8000000}"/>
    <hyperlink ref="J339" r:id="rId186" location="xabd7" xr:uid="{00000000-0004-0000-0100-0000B9000000}"/>
    <hyperlink ref="J351" r:id="rId187" xr:uid="{00000000-0004-0000-0100-0000BA000000}"/>
    <hyperlink ref="J358" r:id="rId188" xr:uid="{00000000-0004-0000-0100-0000BB000000}"/>
    <hyperlink ref="J366" r:id="rId189" xr:uid="{00000000-0004-0000-0100-0000BC000000}"/>
    <hyperlink ref="J376" r:id="rId190" xr:uid="{00000000-0004-0000-0100-0000BD000000}"/>
    <hyperlink ref="J388" r:id="rId191" xr:uid="{00000000-0004-0000-0100-0000BE000000}"/>
    <hyperlink ref="J394" r:id="rId192" xr:uid="{00000000-0004-0000-0100-0000BF000000}"/>
    <hyperlink ref="J46" r:id="rId193" xr:uid="{00000000-0004-0000-0100-0000C0000000}"/>
    <hyperlink ref="J99" r:id="rId194" xr:uid="{00000000-0004-0000-0100-0000C1000000}"/>
    <hyperlink ref="J157" r:id="rId195" xr:uid="{00000000-0004-0000-0100-0000C2000000}"/>
    <hyperlink ref="J215" r:id="rId196" xr:uid="{00000000-0004-0000-0100-0000C3000000}"/>
    <hyperlink ref="J259" r:id="rId197" xr:uid="{00000000-0004-0000-0100-0000C4000000}"/>
    <hyperlink ref="J373" r:id="rId198" xr:uid="{00000000-0004-0000-0100-0000C5000000}"/>
    <hyperlink ref="J36" r:id="rId199" xr:uid="{00000000-0004-0000-0100-0000C6000000}"/>
    <hyperlink ref="J83" r:id="rId200" xr:uid="{00000000-0004-0000-0100-0000C7000000}"/>
    <hyperlink ref="J32" r:id="rId201" xr:uid="{00000000-0004-0000-0100-0000C8000000}"/>
    <hyperlink ref="J62" r:id="rId202" xr:uid="{00000000-0004-0000-0100-0000C9000000}"/>
    <hyperlink ref="J74" r:id="rId203" xr:uid="{00000000-0004-0000-0100-0000CA000000}"/>
    <hyperlink ref="J84" r:id="rId204" xr:uid="{00000000-0004-0000-0100-0000CB000000}"/>
    <hyperlink ref="J104" r:id="rId205" xr:uid="{00000000-0004-0000-0100-0000CC000000}"/>
    <hyperlink ref="J117" r:id="rId206" xr:uid="{00000000-0004-0000-0100-0000CD000000}"/>
    <hyperlink ref="J127" r:id="rId207" xr:uid="{00000000-0004-0000-0100-0000CE000000}"/>
    <hyperlink ref="J139" r:id="rId208" xr:uid="{00000000-0004-0000-0100-0000CF000000}"/>
    <hyperlink ref="J158" r:id="rId209" xr:uid="{00000000-0004-0000-0100-0000D0000000}"/>
    <hyperlink ref="J5" r:id="rId210" xr:uid="{00000000-0004-0000-0100-0000D1000000}"/>
    <hyperlink ref="J7" r:id="rId211" xr:uid="{00000000-0004-0000-0100-0000D2000000}"/>
    <hyperlink ref="J10" r:id="rId212" xr:uid="{00000000-0004-0000-0100-0000D3000000}"/>
    <hyperlink ref="J17" r:id="rId213" xr:uid="{00000000-0004-0000-0100-0000D4000000}"/>
    <hyperlink ref="J22" r:id="rId214" xr:uid="{00000000-0004-0000-0100-0000D5000000}"/>
    <hyperlink ref="J24" r:id="rId215" xr:uid="{00000000-0004-0000-0100-0000D6000000}"/>
    <hyperlink ref="J35" r:id="rId216" xr:uid="{00000000-0004-0000-0100-0000D7000000}"/>
    <hyperlink ref="J49" r:id="rId217" xr:uid="{00000000-0004-0000-0100-0000D8000000}"/>
    <hyperlink ref="J67" r:id="rId218" xr:uid="{00000000-0004-0000-0100-0000D9000000}"/>
    <hyperlink ref="J77" r:id="rId219" xr:uid="{00000000-0004-0000-0100-0000DA000000}"/>
    <hyperlink ref="J90" r:id="rId220" xr:uid="{00000000-0004-0000-0100-0000DB000000}"/>
    <hyperlink ref="J102" r:id="rId221" xr:uid="{00000000-0004-0000-0100-0000DC000000}"/>
    <hyperlink ref="J119" r:id="rId222" xr:uid="{00000000-0004-0000-0100-0000DD000000}"/>
    <hyperlink ref="J130" r:id="rId223" xr:uid="{00000000-0004-0000-0100-0000DE000000}"/>
    <hyperlink ref="J147" r:id="rId224" xr:uid="{00000000-0004-0000-0100-0000DF000000}"/>
    <hyperlink ref="J162" r:id="rId225" xr:uid="{00000000-0004-0000-0100-0000E0000000}"/>
    <hyperlink ref="J175" r:id="rId226" xr:uid="{00000000-0004-0000-0100-0000E1000000}"/>
    <hyperlink ref="J186" r:id="rId227" xr:uid="{00000000-0004-0000-0100-0000E2000000}"/>
    <hyperlink ref="J204" r:id="rId228" xr:uid="{00000000-0004-0000-0100-0000E3000000}"/>
    <hyperlink ref="J331" r:id="rId229" xr:uid="{00000000-0004-0000-0100-0000E4000000}"/>
    <hyperlink ref="J349" r:id="rId230" xr:uid="{00000000-0004-0000-0100-0000E5000000}"/>
    <hyperlink ref="J357" r:id="rId231" xr:uid="{00000000-0004-0000-0100-0000E6000000}"/>
    <hyperlink ref="J367" r:id="rId232" xr:uid="{00000000-0004-0000-0100-0000E7000000}"/>
    <hyperlink ref="J370" r:id="rId233" xr:uid="{00000000-0004-0000-0100-0000E8000000}"/>
    <hyperlink ref="J381" r:id="rId234" xr:uid="{00000000-0004-0000-0100-0000E9000000}"/>
    <hyperlink ref="J391" r:id="rId235" xr:uid="{00000000-0004-0000-0100-0000EA000000}"/>
    <hyperlink ref="J251" r:id="rId236" xr:uid="{00000000-0004-0000-0100-0000EB000000}"/>
    <hyperlink ref="J85" r:id="rId237" display="http://www.bi.go.id/id/ruang-media/siaran-pers/Pages/sp_189516.aspx" xr:uid="{00000000-0004-0000-0100-0000EC000000}"/>
    <hyperlink ref="J228" r:id="rId238" xr:uid="{00000000-0004-0000-0100-0000ED000000}"/>
    <hyperlink ref="J277" r:id="rId239" xr:uid="{00000000-0004-0000-0100-0000EE000000}"/>
    <hyperlink ref="J295" r:id="rId240" xr:uid="{00000000-0004-0000-0100-0000EF000000}"/>
    <hyperlink ref="J312" r:id="rId241" xr:uid="{00000000-0004-0000-0100-0000F0000000}"/>
    <hyperlink ref="J326" r:id="rId242" xr:uid="{00000000-0004-0000-0100-0000F1000000}"/>
    <hyperlink ref="J342" r:id="rId243" xr:uid="{00000000-0004-0000-0100-0000F2000000}"/>
    <hyperlink ref="J361" r:id="rId244" xr:uid="{00000000-0004-0000-0100-0000F3000000}"/>
    <hyperlink ref="J378" r:id="rId245" xr:uid="{00000000-0004-0000-0100-0000F4000000}"/>
    <hyperlink ref="J231" r:id="rId246" xr:uid="{00000000-0004-0000-0100-0000F5000000}"/>
    <hyperlink ref="J266" r:id="rId247" xr:uid="{00000000-0004-0000-0100-0000F6000000}"/>
    <hyperlink ref="J9" r:id="rId248" display="https://www.fi.se/sv/publicerat/nyheter/2014/beslut-om-kontracykliskt-buffertvarde-/" xr:uid="{00000000-0004-0000-0100-0000F7000000}"/>
    <hyperlink ref="J324" r:id="rId249" xr:uid="{00000000-0004-0000-0100-0000F8000000}"/>
    <hyperlink ref="J348" r:id="rId250" xr:uid="{00000000-0004-0000-0100-0000F9000000}"/>
    <hyperlink ref="J21" r:id="rId251" xr:uid="{00000000-0004-0000-0100-0000FA000000}"/>
    <hyperlink ref="J45" r:id="rId252" xr:uid="{00000000-0004-0000-0100-0000FB000000}"/>
    <hyperlink ref="J185" r:id="rId253" xr:uid="{00000000-0004-0000-0100-0000FC000000}"/>
    <hyperlink ref="J329" r:id="rId254" xr:uid="{00000000-0004-0000-0100-0000FD000000}"/>
    <hyperlink ref="J353" r:id="rId255" xr:uid="{00000000-0004-0000-0100-0000FE000000}"/>
    <hyperlink ref="J16" r:id="rId256" xr:uid="{00000000-0004-0000-0100-0000FF000000}"/>
    <hyperlink ref="J54" r:id="rId257" xr:uid="{00000000-0004-0000-0100-000000010000}"/>
    <hyperlink ref="J124" r:id="rId258" xr:uid="{00000000-0004-0000-0100-000001010000}"/>
    <hyperlink ref="J237" r:id="rId259" xr:uid="{00000000-0004-0000-0100-000002010000}"/>
    <hyperlink ref="J163" r:id="rId260" xr:uid="{00000000-0004-0000-0100-000003010000}"/>
    <hyperlink ref="J179" r:id="rId261" xr:uid="{00000000-0004-0000-0100-000004010000}"/>
    <hyperlink ref="J195" r:id="rId262" xr:uid="{00000000-0004-0000-0100-000005010000}"/>
    <hyperlink ref="J199" r:id="rId263" xr:uid="{00000000-0004-0000-0100-000006010000}"/>
    <hyperlink ref="J216" r:id="rId264" xr:uid="{00000000-0004-0000-0100-000007010000}"/>
    <hyperlink ref="J4" r:id="rId265" xr:uid="{00000000-0004-0000-0100-000008010000}"/>
    <hyperlink ref="J248" r:id="rId266" xr:uid="{00000000-0004-0000-0100-000009010000}"/>
    <hyperlink ref="J262" r:id="rId267" xr:uid="{00000000-0004-0000-0100-00000A010000}"/>
    <hyperlink ref="J254" r:id="rId268" xr:uid="{00000000-0004-0000-0100-00000B010000}"/>
    <hyperlink ref="J73" r:id="rId269" xr:uid="{00000000-0004-0000-0100-00000C010000}"/>
    <hyperlink ref="J140" r:id="rId270" xr:uid="{00000000-0004-0000-0100-00000D010000}"/>
    <hyperlink ref="J400" r:id="rId271" xr:uid="{00000000-0004-0000-0100-00000E010000}"/>
    <hyperlink ref="J261" r:id="rId272" xr:uid="{00000000-0004-0000-0100-00000F010000}"/>
    <hyperlink ref="J171" r:id="rId273" xr:uid="{00000000-0004-0000-0100-000010010000}"/>
    <hyperlink ref="J385" r:id="rId274" xr:uid="{00000000-0004-0000-0100-000011010000}"/>
    <hyperlink ref="J239" r:id="rId275" xr:uid="{00000000-0004-0000-0100-000012010000}"/>
    <hyperlink ref="J249" r:id="rId276" xr:uid="{00000000-0004-0000-0100-000013010000}"/>
    <hyperlink ref="J311" r:id="rId277" xr:uid="{00000000-0004-0000-0100-000014010000}"/>
    <hyperlink ref="J325" r:id="rId278" xr:uid="{00000000-0004-0000-0100-000015010000}"/>
    <hyperlink ref="J333" r:id="rId279" xr:uid="{00000000-0004-0000-0100-000016010000}"/>
    <hyperlink ref="J354" r:id="rId280" xr:uid="{00000000-0004-0000-0100-000017010000}"/>
    <hyperlink ref="J379" r:id="rId281" xr:uid="{00000000-0004-0000-0100-000018010000}"/>
    <hyperlink ref="J390" r:id="rId282" xr:uid="{00000000-0004-0000-0100-000019010000}"/>
    <hyperlink ref="J319" r:id="rId283" xr:uid="{00000000-0004-0000-0100-00001A010000}"/>
    <hyperlink ref="J397" r:id="rId284" xr:uid="{00000000-0004-0000-0100-00001B010000}"/>
    <hyperlink ref="J203" r:id="rId285" xr:uid="{00000000-0004-0000-0100-00001C010000}"/>
    <hyperlink ref="J398" r:id="rId286" xr:uid="{00000000-0004-0000-0100-00001D010000}"/>
    <hyperlink ref="J382" r:id="rId287" xr:uid="{00000000-0004-0000-0100-00001E010000}"/>
    <hyperlink ref="J344" r:id="rId288" xr:uid="{00000000-0004-0000-0100-00001F010000}"/>
    <hyperlink ref="J363" r:id="rId289" xr:uid="{00000000-0004-0000-0100-000020010000}"/>
    <hyperlink ref="J213" r:id="rId290" xr:uid="{00000000-0004-0000-0100-000021010000}"/>
    <hyperlink ref="J380" r:id="rId291" xr:uid="{00000000-0004-0000-0100-000022010000}"/>
    <hyperlink ref="J402" r:id="rId292" xr:uid="{00000000-0004-0000-0100-000023010000}"/>
    <hyperlink ref="J404" r:id="rId293" xr:uid="{00000000-0004-0000-0100-000024010000}"/>
    <hyperlink ref="J405" r:id="rId294" xr:uid="{00000000-0004-0000-0100-000025010000}"/>
    <hyperlink ref="J408" r:id="rId295" xr:uid="{00000000-0004-0000-0100-000026010000}"/>
    <hyperlink ref="J407" r:id="rId296" xr:uid="{00000000-0004-0000-0100-000027010000}"/>
    <hyperlink ref="J410" r:id="rId297" display="https://www.hkma.gov.hk/eng/news-and-media/press-releases/2024/05/20240503-6/" xr:uid="{00000000-0004-0000-0100-000028010000}"/>
    <hyperlink ref="J411" r:id="rId298" xr:uid="{00000000-0004-0000-0100-000029010000}"/>
    <hyperlink ref="J417" r:id="rId299" xr:uid="{00000000-0004-0000-0100-00002A010000}"/>
    <hyperlink ref="J416" r:id="rId300" xr:uid="{00000000-0004-0000-0100-00002B010000}"/>
    <hyperlink ref="J413" r:id="rId301" xr:uid="{00000000-0004-0000-0100-00002C010000}"/>
    <hyperlink ref="J364" r:id="rId302" xr:uid="{00000000-0004-0000-0100-00002D010000}"/>
    <hyperlink ref="J11" r:id="rId303" xr:uid="{00000000-0004-0000-0100-00002E010000}"/>
    <hyperlink ref="J40" r:id="rId304" xr:uid="{00000000-0004-0000-0100-00002F010000}"/>
    <hyperlink ref="J52" r:id="rId305" xr:uid="{00000000-0004-0000-0100-000030010000}"/>
    <hyperlink ref="J68" r:id="rId306" xr:uid="{00000000-0004-0000-0100-000031010000}"/>
    <hyperlink ref="J78" r:id="rId307" xr:uid="{00000000-0004-0000-0100-000032010000}"/>
    <hyperlink ref="J91" r:id="rId308" xr:uid="{00000000-0004-0000-0100-000033010000}"/>
    <hyperlink ref="J106" r:id="rId309" xr:uid="{00000000-0004-0000-0100-000034010000}"/>
    <hyperlink ref="J120" r:id="rId310" xr:uid="{00000000-0004-0000-0100-000035010000}"/>
    <hyperlink ref="J131" r:id="rId311" xr:uid="{00000000-0004-0000-0100-000036010000}"/>
    <hyperlink ref="J150" r:id="rId312" xr:uid="{00000000-0004-0000-0100-000037010000}"/>
    <hyperlink ref="J165" r:id="rId313" xr:uid="{00000000-0004-0000-0100-000038010000}"/>
    <hyperlink ref="J176" r:id="rId314" xr:uid="{00000000-0004-0000-0100-000039010000}"/>
    <hyperlink ref="J188" r:id="rId315" xr:uid="{00000000-0004-0000-0100-00003A010000}"/>
    <hyperlink ref="J210" r:id="rId316" xr:uid="{00000000-0004-0000-0100-00003B010000}"/>
    <hyperlink ref="J220" r:id="rId317" xr:uid="{00000000-0004-0000-0100-00003C010000}"/>
    <hyperlink ref="J232" r:id="rId318" xr:uid="{00000000-0004-0000-0100-00003D010000}"/>
    <hyperlink ref="J242" r:id="rId319" xr:uid="{00000000-0004-0000-0100-00003E010000}"/>
    <hyperlink ref="J256" r:id="rId320" xr:uid="{00000000-0004-0000-0100-00003F010000}"/>
    <hyperlink ref="J271" r:id="rId321" xr:uid="{00000000-0004-0000-0100-000040010000}"/>
    <hyperlink ref="J281" r:id="rId322" xr:uid="{00000000-0004-0000-0100-000041010000}"/>
    <hyperlink ref="J289" r:id="rId323" xr:uid="{00000000-0004-0000-0100-000042010000}"/>
    <hyperlink ref="J301" r:id="rId324" xr:uid="{00000000-0004-0000-0100-000043010000}"/>
    <hyperlink ref="J309" r:id="rId325" xr:uid="{00000000-0004-0000-0100-000044010000}"/>
    <hyperlink ref="J317" r:id="rId326" xr:uid="{00000000-0004-0000-0100-000045010000}"/>
    <hyperlink ref="J322" r:id="rId327" xr:uid="{00000000-0004-0000-0100-000046010000}"/>
    <hyperlink ref="J332" r:id="rId328" xr:uid="{00000000-0004-0000-0100-000047010000}"/>
    <hyperlink ref="J338" r:id="rId329" xr:uid="{00000000-0004-0000-0100-000048010000}"/>
    <hyperlink ref="J350" r:id="rId330" xr:uid="{00000000-0004-0000-0100-000049010000}"/>
    <hyperlink ref="J359" r:id="rId331" xr:uid="{00000000-0004-0000-0100-00004A010000}"/>
    <hyperlink ref="J368" r:id="rId332" xr:uid="{00000000-0004-0000-0100-00004B010000}"/>
    <hyperlink ref="J375" r:id="rId333" xr:uid="{00000000-0004-0000-0100-00004C010000}"/>
    <hyperlink ref="J387" r:id="rId334" xr:uid="{00000000-0004-0000-0100-00004D010000}"/>
    <hyperlink ref="J393" r:id="rId335" xr:uid="{00000000-0004-0000-0100-00004E010000}"/>
    <hyperlink ref="J401" r:id="rId336" xr:uid="{00000000-0004-0000-0100-00004F010000}"/>
    <hyperlink ref="J406" r:id="rId337" xr:uid="{00000000-0004-0000-0100-000050010000}"/>
    <hyperlink ref="J414" r:id="rId338" xr:uid="{00000000-0004-0000-0100-000051010000}"/>
    <hyperlink ref="J409" r:id="rId339" xr:uid="{00000000-0004-0000-0100-000052010000}"/>
    <hyperlink ref="J412" r:id="rId340" xr:uid="{00000000-0004-0000-0100-000053010000}"/>
    <hyperlink ref="J403" r:id="rId341" xr:uid="{00000000-0004-0000-0100-000054010000}"/>
    <hyperlink ref="J415" r:id="rId342" xr:uid="{00000000-0004-0000-0100-000055010000}"/>
    <hyperlink ref="J418" r:id="rId343" xr:uid="{00000000-0004-0000-0100-000056010000}"/>
    <hyperlink ref="J420" r:id="rId344" xr:uid="{00000000-0004-0000-0100-000057010000}"/>
    <hyperlink ref="J419" r:id="rId345" display="https://www.fi.se/en/published/news/2024/fi-leaves-the-countercyclical-buffer-rate-unchanged3/" xr:uid="{00000000-0004-0000-0100-000058010000}"/>
    <hyperlink ref="J421" r:id="rId346" xr:uid="{00000000-0004-0000-0100-000059010000}"/>
    <hyperlink ref="J423" r:id="rId347" display="https://www.sarb.co.za/en/home/publications/publication-detail-pages/prudential-authority/pa-deposit-takers/banks-directives/2024/d6-2024-positive-cycle-neutral-countercyclical-capital-buffer" xr:uid="{00000000-0004-0000-0100-00005A010000}"/>
    <hyperlink ref="J424" r:id="rId348" xr:uid="{00000000-0004-0000-0100-00005B010000}"/>
  </hyperlinks>
  <pageMargins left="0.7" right="0.7" top="0.75" bottom="0.75" header="0.3" footer="0.3"/>
  <pageSetup paperSize="9" orientation="portrait" verticalDpi="0" r:id="rId349"/>
  <headerFooter>
    <oddHeader>&amp;R&amp;"Calibri"&amp;9&amp;K000000Restricted&amp;1#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H29" sqref="H29"/>
    </sheetView>
  </sheetViews>
  <sheetFormatPr defaultRowHeight="14.25" x14ac:dyDescent="0.45"/>
  <cols>
    <col min="1" max="1" width="16.73046875" bestFit="1" customWidth="1"/>
    <col min="2" max="2" width="20.3984375" bestFit="1" customWidth="1"/>
    <col min="3" max="3" width="10.1328125" bestFit="1" customWidth="1"/>
    <col min="4" max="4" width="16.86328125" bestFit="1" customWidth="1"/>
    <col min="5" max="5" width="14.3984375" style="36" bestFit="1" customWidth="1"/>
    <col min="6" max="6" width="15.3984375" bestFit="1" customWidth="1"/>
    <col min="7" max="7" width="12.73046875" customWidth="1"/>
    <col min="8" max="8" width="28" style="48" bestFit="1" customWidth="1"/>
    <col min="9" max="9" width="17.73046875" style="48" bestFit="1" customWidth="1"/>
    <col min="10" max="10" width="8.86328125" style="48"/>
    <col min="11" max="11" width="19.1328125" style="48" bestFit="1" customWidth="1"/>
    <col min="12" max="12" width="27.73046875" style="48" bestFit="1" customWidth="1"/>
    <col min="13" max="13" width="14" style="48" bestFit="1" customWidth="1"/>
    <col min="14" max="14" width="8.86328125" style="48"/>
    <col min="15" max="15" width="8.86328125"/>
    <col min="16" max="16" width="10.59765625" bestFit="1" customWidth="1"/>
  </cols>
  <sheetData>
    <row r="1" spans="1:16" ht="16.5" x14ac:dyDescent="0.6">
      <c r="A1" s="30" t="s">
        <v>15</v>
      </c>
      <c r="B1" s="30" t="s">
        <v>110</v>
      </c>
      <c r="C1" s="31" t="s">
        <v>0</v>
      </c>
      <c r="D1" s="30" t="s">
        <v>1</v>
      </c>
      <c r="E1" s="30" t="s">
        <v>18</v>
      </c>
      <c r="F1" s="30" t="s">
        <v>109</v>
      </c>
      <c r="G1" s="30" t="s">
        <v>19</v>
      </c>
      <c r="H1" s="47" t="s">
        <v>111</v>
      </c>
      <c r="I1" s="47" t="s">
        <v>112</v>
      </c>
      <c r="K1" s="47" t="s">
        <v>113</v>
      </c>
      <c r="L1" s="47" t="s">
        <v>114</v>
      </c>
      <c r="M1" s="47" t="s">
        <v>115</v>
      </c>
      <c r="N1" s="47" t="s">
        <v>116</v>
      </c>
      <c r="P1" s="44">
        <f ca="1">TODAY()</f>
        <v>45772</v>
      </c>
    </row>
    <row r="2" spans="1:16" ht="16.5" x14ac:dyDescent="0.6">
      <c r="A2" s="8" t="s">
        <v>21</v>
      </c>
      <c r="B2" s="34">
        <f>_xlfn.XLOOKUP($A2,'CCyB decisions (database)'!$C$2:$C$228,'CCyB decisions (database)'!$D$2:$D$228,,0,-1)</f>
        <v>42460</v>
      </c>
      <c r="C2" s="3">
        <f>_xlfn.XLOOKUP($A2,'CCyB decisions (database)'!$C$2:$C$228,'CCyB decisions (database)'!$G$2:$G$228,,0,-1)</f>
        <v>0</v>
      </c>
      <c r="D2" s="2" t="str">
        <f>_xlfn.XLOOKUP($A2,'CCyB decisions (database)'!$C$2:$C$228,'CCyB decisions (database)'!$H$2:$H$228,,0,-1)</f>
        <v>First time setting</v>
      </c>
      <c r="E2" s="34">
        <f>_xlfn.XLOOKUP($A2,'CCyB decisions (database)'!$C$2:$C$228,'CCyB decisions (database)'!$I$2:$I$228,,0,-1)</f>
        <v>42461</v>
      </c>
      <c r="F2" s="1" t="s">
        <v>107</v>
      </c>
      <c r="G2" s="2" t="str">
        <f>IF(_xlfn.XLOOKUP($A2,'CCyB decisions (database)'!$C$2:$C$228,'CCyB decisions (database)'!$K$2:$K$228,,0,-1)="","",_xlfn.XLOOKUP($A2,'CCyB decisions (database)'!$C$2:$C$228,'CCyB decisions (database)'!$K$2:$K$228,,0,-1))</f>
        <v/>
      </c>
      <c r="H2" s="48" cm="1">
        <f t="array" ref="H2">SUMPRODUCT(MAX(ROW('CCyB decisions (database)'!$C$2:$C$228)*('Latest decisions_OLD'!$A2='CCyB decisions (database)'!$C$2:$C$228))-1)</f>
        <v>57</v>
      </c>
      <c r="I2" s="49" cm="1">
        <f t="array" ref="I2">INDEX('CCyB decisions (database)'!$I$2:$I$228,SUMPRODUCT(MAX(ROW('CCyB decisions (database)'!$C$2:$C$228)*('Latest decisions_OLD'!$A2='CCyB decisions (database)'!$C$2:$C$228))-1))</f>
        <v>42461</v>
      </c>
      <c r="J2" s="48">
        <f ca="1">IF(TODAY()&gt;=I2,1,0)</f>
        <v>1</v>
      </c>
      <c r="K2" s="50" cm="1">
        <f t="array" aca="1" ref="K2" ca="1">IF(TODAY()&gt;=I2,INDEX('CCyB decisions (database)'!$G$2:$G$228,SUMPRODUCT(MAX(ROW('CCyB decisions (database)'!$C$2:$C$228)*('Latest decisions_OLD'!$A2='CCyB decisions (database)'!$C$2:$C$228))-1)),"too early")</f>
        <v>0</v>
      </c>
      <c r="L2" s="51" cm="1">
        <f t="array" aca="1" ref="L2" ca="1">IF(TODAY()&gt;=I2,INDEX('CCyB decisions (database)'!$G$2:$G$228,SUMPRODUCT(MAX(ROW('CCyB decisions (database)'!$C$2:$C$228)*('Latest decisions_OLD'!$A2='CCyB decisions (database)'!$C$2:$C$228))-1)),INDEX('CCyB decisions (database)'!$G$2:$G$228,SUMPRODUCT(MAX(ROW('CCyB decisions (database)'!$C$2:$C$228)*('Latest decisions_OLD'!$A2='CCyB decisions (database)'!$C$2:$C$228))-2)))</f>
        <v>0</v>
      </c>
      <c r="M2" s="49" cm="1">
        <f t="array" aca="1" ref="M2" ca="1">IF(TODAY()&gt;=I2,INDEX('CCyB decisions (database)'!$I$2:$I$228,SUMPRODUCT(MAX(ROW('CCyB decisions (database)'!$C$2:$C$228)*('Latest decisions_OLD'!$A2='CCyB decisions (database)'!$C$2:$C$228))-1)),INDEX('CCyB decisions (database)'!$I$2:$I$228,SUMPRODUCT(MAX(ROW('CCyB decisions (database)'!$C$2:$C$228)*('Latest decisions_OLD'!$A2='CCyB decisions (database)'!$C$2:$C$228))-2)))</f>
        <v>42461</v>
      </c>
      <c r="N2" s="48" cm="1">
        <f t="array" aca="1" ref="N2" ca="1">SUMPRODUCT(MAX(ROW('CCyB decisions (database)'!$C$2:$C$228)*('CCyB decisions (database)'!$I$2:$I$228&lt;=TODAY())*('Latest decisions_OLD'!$A2='CCyB decisions (database)'!$C$2:$C$228))-1)</f>
        <v>57</v>
      </c>
      <c r="O2" s="52" cm="1">
        <f t="array" aca="1" ref="O2" ca="1">INDEX('CCyB decisions (database)'!$G$2:$G$228,SUMPRODUCT(MAX(ROW('CCyB decisions (database)'!$C$2:$C$228)*('CCyB decisions (database)'!$I$2:$I$228&lt;=TODAY())*('Latest decisions_OLD'!$A2='CCyB decisions (database)'!$C$2:$C$228))-1))</f>
        <v>0</v>
      </c>
      <c r="P2" s="44" cm="1">
        <f t="array" aca="1" ref="P2" ca="1">INDEX('CCyB decisions (database)'!$I$2:$I$228,SUMPRODUCT(MAX(ROW('CCyB decisions (database)'!$C$2:$C$228)*('CCyB decisions (database)'!$I$2:$I$228&lt;=TODAY())*('Latest decisions_OLD'!$A2='CCyB decisions (database)'!$C$2:$C$228))-1))</f>
        <v>42461</v>
      </c>
    </row>
    <row r="3" spans="1:16" ht="16.5" x14ac:dyDescent="0.6">
      <c r="A3" s="8" t="s">
        <v>23</v>
      </c>
      <c r="B3" s="34">
        <f>_xlfn.XLOOKUP($A3,'CCyB decisions (database)'!$C$2:$C$228,'CCyB decisions (database)'!$D$2:$D$228,,0,-1)</f>
        <v>43494</v>
      </c>
      <c r="C3" s="3">
        <f>_xlfn.XLOOKUP($A3,'CCyB decisions (database)'!$C$2:$C$228,'CCyB decisions (database)'!$G$2:$G$228,,0,-1)</f>
        <v>0</v>
      </c>
      <c r="D3" s="2" t="str">
        <f>_xlfn.XLOOKUP($A3,'CCyB decisions (database)'!$C$2:$C$228,'CCyB decisions (database)'!$H$2:$H$228,,0,-1)</f>
        <v>Confirmation</v>
      </c>
      <c r="E3" s="34">
        <f>_xlfn.XLOOKUP($A3,'CCyB decisions (database)'!$C$2:$C$228,'CCyB decisions (database)'!$I$2:$I$228,,0,-1)</f>
        <v>43494</v>
      </c>
      <c r="F3" s="1" t="s">
        <v>107</v>
      </c>
      <c r="G3" s="2" t="str">
        <f>IF(_xlfn.XLOOKUP($A3,'CCyB decisions (database)'!$C$2:$C$228,'CCyB decisions (database)'!$K$2:$K$228,,0,-1)="","",_xlfn.XLOOKUP($A3,'CCyB decisions (database)'!$C$2:$C$228,'CCyB decisions (database)'!$K$2:$K$228,,0,-1))</f>
        <v/>
      </c>
      <c r="H3" s="48" cm="1">
        <f t="array" ref="H3">SUMPRODUCT(MAX(ROW('CCyB decisions (database)'!$C$2:$C$228)*('Latest decisions_OLD'!$A3='CCyB decisions (database)'!$C$2:$C$228))-1)</f>
        <v>213</v>
      </c>
      <c r="I3" s="49" cm="1">
        <f t="array" ref="I3">INDEX('CCyB decisions (database)'!$I$2:$I$228,SUMPRODUCT(MAX(ROW('CCyB decisions (database)'!$C$2:$C$228)*('Latest decisions_OLD'!$A3='CCyB decisions (database)'!$C$2:$C$228))-1))</f>
        <v>43494</v>
      </c>
      <c r="J3" s="48">
        <f t="shared" ref="J3:J28" ca="1" si="0">IF(TODAY()&gt;=I3,1,0)</f>
        <v>1</v>
      </c>
      <c r="K3" s="50" cm="1">
        <f t="array" aca="1" ref="K3" ca="1">IF(TODAY()&gt;=I3,INDEX('CCyB decisions (database)'!$G$2:$G$228,SUMPRODUCT(MAX(ROW('CCyB decisions (database)'!$C$2:$C$228)*('Latest decisions_OLD'!$A3='CCyB decisions (database)'!$C$2:$C$228))-1)),"too early")</f>
        <v>0</v>
      </c>
      <c r="L3" s="51" cm="1">
        <f t="array" aca="1" ref="L3" ca="1">IF(TODAY()&gt;=I3,INDEX('CCyB decisions (database)'!$G$2:$G$228,SUMPRODUCT(MAX(ROW('CCyB decisions (database)'!$C$2:$C$228)*('Latest decisions_OLD'!$A3='CCyB decisions (database)'!$C$2:$C$228))-1)),INDEX('CCyB decisions (database)'!$G$2:$G$228,SUMPRODUCT(MAX(ROW('CCyB decisions (database)'!$C$2:$C$228)*('Latest decisions_OLD'!$A3='CCyB decisions (database)'!$C$2:$C$228))-2)))</f>
        <v>0</v>
      </c>
      <c r="M3" s="49" cm="1">
        <f t="array" aca="1" ref="M3" ca="1">IF(TODAY()&gt;=I3,INDEX('CCyB decisions (database)'!$I$2:$I$228,SUMPRODUCT(MAX(ROW('CCyB decisions (database)'!$C$2:$C$228)*('Latest decisions_OLD'!$A3='CCyB decisions (database)'!$C$2:$C$228))-1)),INDEX('CCyB decisions (database)'!$I$2:$I$228,SUMPRODUCT(MAX(ROW('CCyB decisions (database)'!$C$2:$C$228)*('Latest decisions_OLD'!$A3='CCyB decisions (database)'!$C$2:$C$228))-2)))</f>
        <v>43494</v>
      </c>
      <c r="N3" s="48" cm="1">
        <f t="array" aca="1" ref="N3" ca="1">SUMPRODUCT(MAX(ROW('CCyB decisions (database)'!$C$2:$C$228)*('CCyB decisions (database)'!$I$2:$I$228&lt;=TODAY())*('Latest decisions_OLD'!$A3='CCyB decisions (database)'!$C$2:$C$228))-1)</f>
        <v>213</v>
      </c>
      <c r="O3" s="52" cm="1">
        <f t="array" aca="1" ref="O3" ca="1">INDEX('CCyB decisions (database)'!$G$2:$G$228,SUMPRODUCT(MAX(ROW('CCyB decisions (database)'!$C$2:$C$228)*('CCyB decisions (database)'!$I$2:$I$228&lt;=TODAY())*('Latest decisions_OLD'!$A3='CCyB decisions (database)'!$C$2:$C$228))-1))</f>
        <v>0</v>
      </c>
      <c r="P3" s="44" cm="1">
        <f t="array" aca="1" ref="P3" ca="1">INDEX('CCyB decisions (database)'!$I$2:$I$228,SUMPRODUCT(MAX(ROW('CCyB decisions (database)'!$C$2:$C$228)*('CCyB decisions (database)'!$I$2:$I$228&lt;=TODAY())*('Latest decisions_OLD'!$A3='CCyB decisions (database)'!$C$2:$C$228))-1))</f>
        <v>43494</v>
      </c>
    </row>
    <row r="4" spans="1:16" ht="16.5" x14ac:dyDescent="0.6">
      <c r="A4" s="8" t="s">
        <v>5</v>
      </c>
      <c r="B4" s="34">
        <f>_xlfn.XLOOKUP($A4,'CCyB decisions (database)'!$C$2:$C$228,'CCyB decisions (database)'!$D$2:$D$228,,0,-1)</f>
        <v>43552</v>
      </c>
      <c r="C4" s="3">
        <f>_xlfn.XLOOKUP($A4,'CCyB decisions (database)'!$C$2:$C$228,'CCyB decisions (database)'!$G$2:$G$228,,0,-1)</f>
        <v>0</v>
      </c>
      <c r="D4" s="2" t="str">
        <f>_xlfn.XLOOKUP($A4,'CCyB decisions (database)'!$C$2:$C$228,'CCyB decisions (database)'!$H$2:$H$228,,0,-1)</f>
        <v>Confirmation</v>
      </c>
      <c r="E4" s="34">
        <f>_xlfn.XLOOKUP($A4,'CCyB decisions (database)'!$C$2:$C$228,'CCyB decisions (database)'!$I$2:$I$228,,0,-1)</f>
        <v>43556</v>
      </c>
      <c r="F4" s="1" t="s">
        <v>107</v>
      </c>
      <c r="G4" s="2" t="str">
        <f>IF(_xlfn.XLOOKUP($A4,'CCyB decisions (database)'!$C$2:$C$228,'CCyB decisions (database)'!$K$2:$K$228,,0,-1)="","",_xlfn.XLOOKUP($A4,'CCyB decisions (database)'!$C$2:$C$228,'CCyB decisions (database)'!$K$2:$K$228,,0,-1))</f>
        <v/>
      </c>
      <c r="H4" s="48" cm="1">
        <f t="array" ref="H4">SUMPRODUCT(MAX(ROW('CCyB decisions (database)'!$C$2:$C$228)*('Latest decisions_OLD'!$A4='CCyB decisions (database)'!$C$2:$C$228))-1)</f>
        <v>223</v>
      </c>
      <c r="I4" s="49" cm="1">
        <f t="array" ref="I4">INDEX('CCyB decisions (database)'!$I$2:$I$228,SUMPRODUCT(MAX(ROW('CCyB decisions (database)'!$C$2:$C$228)*('Latest decisions_OLD'!$A4='CCyB decisions (database)'!$C$2:$C$228))-1))</f>
        <v>43556</v>
      </c>
      <c r="J4" s="48">
        <f t="shared" ca="1" si="0"/>
        <v>1</v>
      </c>
      <c r="K4" s="50" cm="1">
        <f t="array" aca="1" ref="K4" ca="1">IF(TODAY()&gt;=I4,INDEX('CCyB decisions (database)'!$G$2:$G$228,SUMPRODUCT(MAX(ROW('CCyB decisions (database)'!$C$2:$C$228)*('Latest decisions_OLD'!$A4='CCyB decisions (database)'!$C$2:$C$228))-1)),"too early")</f>
        <v>0</v>
      </c>
      <c r="L4" s="51" cm="1">
        <f t="array" aca="1" ref="L4" ca="1">IF(TODAY()&gt;=I4,INDEX('CCyB decisions (database)'!$G$2:$G$228,SUMPRODUCT(MAX(ROW('CCyB decisions (database)'!$C$2:$C$228)*('Latest decisions_OLD'!$A4='CCyB decisions (database)'!$C$2:$C$228))-1)),INDEX('CCyB decisions (database)'!$G$2:$G$228,SUMPRODUCT(MAX(ROW('CCyB decisions (database)'!$C$2:$C$228)*('Latest decisions_OLD'!$A4='CCyB decisions (database)'!$C$2:$C$228))-2)))</f>
        <v>0</v>
      </c>
      <c r="M4" s="49" cm="1">
        <f t="array" aca="1" ref="M4" ca="1">IF(TODAY()&gt;=I4,INDEX('CCyB decisions (database)'!$I$2:$I$228,SUMPRODUCT(MAX(ROW('CCyB decisions (database)'!$C$2:$C$228)*('Latest decisions_OLD'!$A4='CCyB decisions (database)'!$C$2:$C$228))-1)),INDEX('CCyB decisions (database)'!$I$2:$I$228,SUMPRODUCT(MAX(ROW('CCyB decisions (database)'!$C$2:$C$228)*('Latest decisions_OLD'!$A4='CCyB decisions (database)'!$C$2:$C$228))-2)))</f>
        <v>43556</v>
      </c>
      <c r="N4" s="48" cm="1">
        <f t="array" aca="1" ref="N4" ca="1">SUMPRODUCT(MAX(ROW('CCyB decisions (database)'!$C$2:$C$228)*('CCyB decisions (database)'!$I$2:$I$228&lt;=TODAY())*('Latest decisions_OLD'!$A4='CCyB decisions (database)'!$C$2:$C$228))-1)</f>
        <v>223</v>
      </c>
      <c r="O4" s="52" cm="1">
        <f t="array" aca="1" ref="O4" ca="1">INDEX('CCyB decisions (database)'!$G$2:$G$228,SUMPRODUCT(MAX(ROW('CCyB decisions (database)'!$C$2:$C$228)*('CCyB decisions (database)'!$I$2:$I$228&lt;=TODAY())*('Latest decisions_OLD'!$A4='CCyB decisions (database)'!$C$2:$C$228))-1))</f>
        <v>0</v>
      </c>
      <c r="P4" s="44" cm="1">
        <f t="array" aca="1" ref="P4" ca="1">INDEX('CCyB decisions (database)'!$I$2:$I$228,SUMPRODUCT(MAX(ROW('CCyB decisions (database)'!$C$2:$C$228)*('CCyB decisions (database)'!$I$2:$I$228&lt;=TODAY())*('Latest decisions_OLD'!$A4='CCyB decisions (database)'!$C$2:$C$228))-1))</f>
        <v>43556</v>
      </c>
    </row>
    <row r="5" spans="1:16" ht="16.5" x14ac:dyDescent="0.6">
      <c r="A5" s="12" t="s">
        <v>26</v>
      </c>
      <c r="B5" s="34">
        <f>_xlfn.XLOOKUP($A5,'CCyB decisions (database)'!$C$2:$C$228,'CCyB decisions (database)'!$D$2:$D$228,,0,-1)</f>
        <v>42799</v>
      </c>
      <c r="C5" s="3">
        <f>_xlfn.XLOOKUP($A5,'CCyB decisions (database)'!$C$2:$C$228,'CCyB decisions (database)'!$G$2:$G$228,,0,-1)</f>
        <v>0</v>
      </c>
      <c r="D5" s="4" t="str">
        <f>_xlfn.XLOOKUP($A5,'CCyB decisions (database)'!$C$2:$C$228,'CCyB decisions (database)'!$H$2:$H$228,,0,-1)</f>
        <v>First time setting</v>
      </c>
      <c r="E5" s="34">
        <f>_xlfn.XLOOKUP($A5,'CCyB decisions (database)'!$C$2:$C$228,'CCyB decisions (database)'!$I$2:$I$228,,0,-1)</f>
        <v>42858</v>
      </c>
      <c r="F5" s="1" t="s">
        <v>107</v>
      </c>
      <c r="G5" s="2" t="str">
        <f>IF(_xlfn.XLOOKUP($A5,'CCyB decisions (database)'!$C$2:$C$228,'CCyB decisions (database)'!$K$2:$K$228,,0,-1)="","",_xlfn.XLOOKUP($A5,'CCyB decisions (database)'!$C$2:$C$228,'CCyB decisions (database)'!$K$2:$K$228,,0,-1))</f>
        <v/>
      </c>
      <c r="H5" s="48" cm="1">
        <f t="array" ref="H5">SUMPRODUCT(MAX(ROW('CCyB decisions (database)'!$C$2:$C$228)*('Latest decisions_OLD'!$A5='CCyB decisions (database)'!$C$2:$C$228))-1)</f>
        <v>99</v>
      </c>
      <c r="I5" s="49" cm="1">
        <f t="array" ref="I5">INDEX('CCyB decisions (database)'!$I$2:$I$228,SUMPRODUCT(MAX(ROW('CCyB decisions (database)'!$C$2:$C$228)*('Latest decisions_OLD'!$A5='CCyB decisions (database)'!$C$2:$C$228))-1))</f>
        <v>42858</v>
      </c>
      <c r="J5" s="48">
        <f t="shared" ca="1" si="0"/>
        <v>1</v>
      </c>
      <c r="K5" s="50" cm="1">
        <f t="array" aca="1" ref="K5" ca="1">IF(TODAY()&gt;=I5,INDEX('CCyB decisions (database)'!$G$2:$G$228,SUMPRODUCT(MAX(ROW('CCyB decisions (database)'!$C$2:$C$228)*('Latest decisions_OLD'!$A5='CCyB decisions (database)'!$C$2:$C$228))-1)),"too early")</f>
        <v>0</v>
      </c>
      <c r="L5" s="51" cm="1">
        <f t="array" aca="1" ref="L5" ca="1">IF(TODAY()&gt;=I5,INDEX('CCyB decisions (database)'!$G$2:$G$228,SUMPRODUCT(MAX(ROW('CCyB decisions (database)'!$C$2:$C$228)*('Latest decisions_OLD'!$A5='CCyB decisions (database)'!$C$2:$C$228))-1)),INDEX('CCyB decisions (database)'!$G$2:$G$228,SUMPRODUCT(MAX(ROW('CCyB decisions (database)'!$C$2:$C$228)*('Latest decisions_OLD'!$A5='CCyB decisions (database)'!$C$2:$C$228))-2)))</f>
        <v>0</v>
      </c>
      <c r="M5" s="49" cm="1">
        <f t="array" aca="1" ref="M5" ca="1">IF(TODAY()&gt;=I5,INDEX('CCyB decisions (database)'!$I$2:$I$228,SUMPRODUCT(MAX(ROW('CCyB decisions (database)'!$C$2:$C$228)*('Latest decisions_OLD'!$A5='CCyB decisions (database)'!$C$2:$C$228))-1)),INDEX('CCyB decisions (database)'!$I$2:$I$228,SUMPRODUCT(MAX(ROW('CCyB decisions (database)'!$C$2:$C$228)*('Latest decisions_OLD'!$A5='CCyB decisions (database)'!$C$2:$C$228))-2)))</f>
        <v>42858</v>
      </c>
      <c r="N5" s="48" cm="1">
        <f t="array" aca="1" ref="N5" ca="1">SUMPRODUCT(MAX(ROW('CCyB decisions (database)'!$C$2:$C$228)*('CCyB decisions (database)'!$I$2:$I$228&lt;=TODAY())*('Latest decisions_OLD'!$A5='CCyB decisions (database)'!$C$2:$C$228))-1)</f>
        <v>99</v>
      </c>
      <c r="O5" s="52" cm="1">
        <f t="array" aca="1" ref="O5" ca="1">INDEX('CCyB decisions (database)'!$G$2:$G$228,SUMPRODUCT(MAX(ROW('CCyB decisions (database)'!$C$2:$C$228)*('CCyB decisions (database)'!$I$2:$I$228&lt;=TODAY())*('Latest decisions_OLD'!$A5='CCyB decisions (database)'!$C$2:$C$228))-1))</f>
        <v>0</v>
      </c>
      <c r="P5" s="44" cm="1">
        <f t="array" aca="1" ref="P5" ca="1">INDEX('CCyB decisions (database)'!$I$2:$I$228,SUMPRODUCT(MAX(ROW('CCyB decisions (database)'!$C$2:$C$228)*('CCyB decisions (database)'!$I$2:$I$228&lt;=TODAY())*('Latest decisions_OLD'!$A5='CCyB decisions (database)'!$C$2:$C$228))-1))</f>
        <v>42858</v>
      </c>
    </row>
    <row r="6" spans="1:16" ht="16.5" x14ac:dyDescent="0.6">
      <c r="A6" s="12" t="s">
        <v>28</v>
      </c>
      <c r="B6" s="34" t="e">
        <f>_xlfn.XLOOKUP($A6,'CCyB decisions (database)'!$C$2:$C$228,'CCyB decisions (database)'!$D$2:$D$228,,0,-1)</f>
        <v>#N/A</v>
      </c>
      <c r="C6" s="3" t="e">
        <f>_xlfn.XLOOKUP($A6,'CCyB decisions (database)'!$C$2:$C$228,'CCyB decisions (database)'!$G$2:$G$228,,0,-1)</f>
        <v>#N/A</v>
      </c>
      <c r="D6" s="2" t="e">
        <f>_xlfn.XLOOKUP($A6,'CCyB decisions (database)'!$C$2:$C$228,'CCyB decisions (database)'!$H$2:$H$228,,0,-1)</f>
        <v>#N/A</v>
      </c>
      <c r="E6" s="34" t="e">
        <f>_xlfn.XLOOKUP($A6,'CCyB decisions (database)'!$C$2:$C$228,'CCyB decisions (database)'!$I$2:$I$228,,0,-1)</f>
        <v>#N/A</v>
      </c>
      <c r="F6" s="1" t="s">
        <v>107</v>
      </c>
      <c r="G6" s="2" t="e">
        <f>IF(_xlfn.XLOOKUP($A6,'CCyB decisions (database)'!$C$2:$C$228,'CCyB decisions (database)'!$K$2:$K$228,,0,-1)="","",_xlfn.XLOOKUP($A6,'CCyB decisions (database)'!$C$2:$C$228,'CCyB decisions (database)'!$K$2:$K$228,,0,-1))</f>
        <v>#N/A</v>
      </c>
      <c r="H6" s="48" cm="1">
        <f t="array" ref="H6">SUMPRODUCT(MAX(ROW('CCyB decisions (database)'!$C$2:$C$228)*('Latest decisions_OLD'!$A6='CCyB decisions (database)'!$C$2:$C$228))-1)</f>
        <v>-1</v>
      </c>
      <c r="I6" s="49" t="e" cm="1">
        <f t="array" ref="I6">INDEX('CCyB decisions (database)'!$I$2:$I$228,SUMPRODUCT(MAX(ROW('CCyB decisions (database)'!$C$2:$C$228)*('Latest decisions_OLD'!$A6='CCyB decisions (database)'!$C$2:$C$228))-1))</f>
        <v>#VALUE!</v>
      </c>
      <c r="J6" s="48" t="e">
        <f t="shared" ca="1" si="0"/>
        <v>#VALUE!</v>
      </c>
      <c r="K6" s="50" t="e" cm="1">
        <f t="array" aca="1" ref="K6" ca="1">IF(TODAY()&gt;=I6,INDEX('CCyB decisions (database)'!$G$2:$G$228,SUMPRODUCT(MAX(ROW('CCyB decisions (database)'!$C$2:$C$228)*('Latest decisions_OLD'!$A6='CCyB decisions (database)'!$C$2:$C$228))-1)),"too early")</f>
        <v>#VALUE!</v>
      </c>
      <c r="L6" s="51" t="e" cm="1">
        <f t="array" aca="1" ref="L6" ca="1">IF(TODAY()&gt;=I6,INDEX('CCyB decisions (database)'!$G$2:$G$228,SUMPRODUCT(MAX(ROW('CCyB decisions (database)'!$C$2:$C$228)*('Latest decisions_OLD'!$A6='CCyB decisions (database)'!$C$2:$C$228))-1)),INDEX('CCyB decisions (database)'!$G$2:$G$228,SUMPRODUCT(MAX(ROW('CCyB decisions (database)'!$C$2:$C$228)*('Latest decisions_OLD'!$A6='CCyB decisions (database)'!$C$2:$C$228))-2)))</f>
        <v>#VALUE!</v>
      </c>
      <c r="M6" s="49" t="e" cm="1">
        <f t="array" aca="1" ref="M6" ca="1">IF(TODAY()&gt;=I6,INDEX('CCyB decisions (database)'!$I$2:$I$228,SUMPRODUCT(MAX(ROW('CCyB decisions (database)'!$C$2:$C$228)*('Latest decisions_OLD'!$A6='CCyB decisions (database)'!$C$2:$C$228))-1)),INDEX('CCyB decisions (database)'!$I$2:$I$228,SUMPRODUCT(MAX(ROW('CCyB decisions (database)'!$C$2:$C$228)*('Latest decisions_OLD'!$A6='CCyB decisions (database)'!$C$2:$C$228))-2)))</f>
        <v>#VALUE!</v>
      </c>
      <c r="N6" s="48" cm="1">
        <f t="array" aca="1" ref="N6" ca="1">SUMPRODUCT(MAX(ROW('CCyB decisions (database)'!$C$2:$C$228)*('CCyB decisions (database)'!$I$2:$I$228&lt;=TODAY())*('Latest decisions_OLD'!$A6='CCyB decisions (database)'!$C$2:$C$228))-1)</f>
        <v>-1</v>
      </c>
      <c r="O6" s="52" t="e" cm="1">
        <f t="array" aca="1" ref="O6" ca="1">INDEX('CCyB decisions (database)'!$G$2:$G$228,SUMPRODUCT(MAX(ROW('CCyB decisions (database)'!$C$2:$C$228)*('CCyB decisions (database)'!$I$2:$I$228&lt;=TODAY())*('Latest decisions_OLD'!$A6='CCyB decisions (database)'!$C$2:$C$228))-1))</f>
        <v>#VALUE!</v>
      </c>
      <c r="P6" s="44" t="e" cm="1">
        <f t="array" aca="1" ref="P6" ca="1">INDEX('CCyB decisions (database)'!$I$2:$I$228,SUMPRODUCT(MAX(ROW('CCyB decisions (database)'!$C$2:$C$228)*('CCyB decisions (database)'!$I$2:$I$228&lt;=TODAY())*('Latest decisions_OLD'!$A6='CCyB decisions (database)'!$C$2:$C$228))-1))</f>
        <v>#VALUE!</v>
      </c>
    </row>
    <row r="7" spans="1:16" ht="16.5" x14ac:dyDescent="0.6">
      <c r="A7" s="8" t="s">
        <v>10</v>
      </c>
      <c r="B7" s="34">
        <f>_xlfn.XLOOKUP($A7,'CCyB decisions (database)'!$C$2:$C$228,'CCyB decisions (database)'!$D$2:$D$228,,0,-1)</f>
        <v>43556</v>
      </c>
      <c r="C7" s="3">
        <f>_xlfn.XLOOKUP($A7,'CCyB decisions (database)'!$C$2:$C$228,'CCyB decisions (database)'!$G$2:$G$228,,0,-1)</f>
        <v>5.0000000000000001E-3</v>
      </c>
      <c r="D7" s="2" t="str">
        <f>_xlfn.XLOOKUP($A7,'CCyB decisions (database)'!$C$2:$C$228,'CCyB decisions (database)'!$H$2:$H$228,,0,-1)</f>
        <v>Increase</v>
      </c>
      <c r="E7" s="34">
        <f>_xlfn.XLOOKUP($A7,'CCyB decisions (database)'!$C$2:$C$228,'CCyB decisions (database)'!$I$2:$I$228,,0,-1)</f>
        <v>43923</v>
      </c>
      <c r="F7" s="1" t="s">
        <v>107</v>
      </c>
      <c r="G7" s="2" t="str">
        <f>IF(_xlfn.XLOOKUP($A7,'CCyB decisions (database)'!$C$2:$C$228,'CCyB decisions (database)'!$K$2:$K$228,,0,-1)="","",_xlfn.XLOOKUP($A7,'CCyB decisions (database)'!$C$2:$C$228,'CCyB decisions (database)'!$K$2:$K$228,,0,-1))</f>
        <v/>
      </c>
      <c r="H7" s="48" cm="1">
        <f t="array" ref="H7">SUMPRODUCT(MAX(ROW('CCyB decisions (database)'!$C$2:$C$228)*('Latest decisions_OLD'!$A7='CCyB decisions (database)'!$C$2:$C$228))-1)</f>
        <v>224</v>
      </c>
      <c r="I7" s="49" cm="1">
        <f t="array" ref="I7">INDEX('CCyB decisions (database)'!$I$2:$I$228,SUMPRODUCT(MAX(ROW('CCyB decisions (database)'!$C$2:$C$228)*('Latest decisions_OLD'!$A7='CCyB decisions (database)'!$C$2:$C$228))-1))</f>
        <v>43923</v>
      </c>
      <c r="J7" s="48">
        <f t="shared" ca="1" si="0"/>
        <v>1</v>
      </c>
      <c r="K7" s="50" cm="1">
        <f t="array" aca="1" ref="K7" ca="1">IF(TODAY()&gt;=I7,INDEX('CCyB decisions (database)'!$G$2:$G$228,SUMPRODUCT(MAX(ROW('CCyB decisions (database)'!$C$2:$C$228)*('Latest decisions_OLD'!$A7='CCyB decisions (database)'!$C$2:$C$228))-1)),"too early")</f>
        <v>5.0000000000000001E-3</v>
      </c>
      <c r="L7" s="51" cm="1">
        <f t="array" aca="1" ref="L7" ca="1">IF(TODAY()&gt;=I7,INDEX('CCyB decisions (database)'!$G$2:$G$228,SUMPRODUCT(MAX(ROW('CCyB decisions (database)'!$C$2:$C$228)*('Latest decisions_OLD'!$A7='CCyB decisions (database)'!$C$2:$C$228))-1)),INDEX('CCyB decisions (database)'!$G$2:$G$228,SUMPRODUCT(MAX(ROW('CCyB decisions (database)'!$C$2:$C$228)*('Latest decisions_OLD'!$A7='CCyB decisions (database)'!$C$2:$C$228))-2)))</f>
        <v>5.0000000000000001E-3</v>
      </c>
      <c r="M7" s="49" cm="1">
        <f t="array" aca="1" ref="M7" ca="1">IF(TODAY()&gt;=I7,INDEX('CCyB decisions (database)'!$I$2:$I$228,SUMPRODUCT(MAX(ROW('CCyB decisions (database)'!$C$2:$C$228)*('Latest decisions_OLD'!$A7='CCyB decisions (database)'!$C$2:$C$228))-1)),INDEX('CCyB decisions (database)'!$I$2:$I$228,SUMPRODUCT(MAX(ROW('CCyB decisions (database)'!$C$2:$C$228)*('Latest decisions_OLD'!$A7='CCyB decisions (database)'!$C$2:$C$228))-2)))</f>
        <v>43923</v>
      </c>
      <c r="N7" s="48" cm="1">
        <f t="array" aca="1" ref="N7" ca="1">SUMPRODUCT(MAX(ROW('CCyB decisions (database)'!$C$2:$C$228)*('CCyB decisions (database)'!$I$2:$I$228&lt;=TODAY())*('Latest decisions_OLD'!$A7='CCyB decisions (database)'!$C$2:$C$228))-1)</f>
        <v>224</v>
      </c>
      <c r="O7" s="52" cm="1">
        <f t="array" aca="1" ref="O7" ca="1">INDEX('CCyB decisions (database)'!$G$2:$G$228,SUMPRODUCT(MAX(ROW('CCyB decisions (database)'!$C$2:$C$228)*('CCyB decisions (database)'!$I$2:$I$228&lt;=TODAY())*('Latest decisions_OLD'!$A7='CCyB decisions (database)'!$C$2:$C$228))-1))</f>
        <v>5.0000000000000001E-3</v>
      </c>
      <c r="P7" s="44" cm="1">
        <f t="array" aca="1" ref="P7" ca="1">INDEX('CCyB decisions (database)'!$I$2:$I$228,SUMPRODUCT(MAX(ROW('CCyB decisions (database)'!$C$2:$C$228)*('CCyB decisions (database)'!$I$2:$I$228&lt;=TODAY())*('Latest decisions_OLD'!$A7='CCyB decisions (database)'!$C$2:$C$228))-1))</f>
        <v>43923</v>
      </c>
    </row>
    <row r="8" spans="1:16" ht="16.5" x14ac:dyDescent="0.6">
      <c r="A8" s="8" t="s">
        <v>11</v>
      </c>
      <c r="B8" s="34">
        <f>_xlfn.XLOOKUP($A8,'CCyB decisions (database)'!$C$2:$C$228,'CCyB decisions (database)'!$D$2:$D$228,,0,-1)</f>
        <v>43455</v>
      </c>
      <c r="C8" s="3">
        <f>_xlfn.XLOOKUP($A8,'CCyB decisions (database)'!$C$2:$C$228,'CCyB decisions (database)'!$G$2:$G$228,,0,-1)</f>
        <v>0</v>
      </c>
      <c r="D8" s="2" t="str">
        <f>_xlfn.XLOOKUP($A8,'CCyB decisions (database)'!$C$2:$C$228,'CCyB decisions (database)'!$H$2:$H$228,,0,-1)</f>
        <v>Confirmation</v>
      </c>
      <c r="E8" s="34">
        <f>_xlfn.XLOOKUP($A8,'CCyB decisions (database)'!$C$2:$C$228,'CCyB decisions (database)'!$I$2:$I$228,,0,-1)</f>
        <v>43466</v>
      </c>
      <c r="F8" s="1" t="s">
        <v>107</v>
      </c>
      <c r="G8" s="2" t="str">
        <f>IF(_xlfn.XLOOKUP($A8,'CCyB decisions (database)'!$C$2:$C$228,'CCyB decisions (database)'!$K$2:$K$228,,0,-1)="","",_xlfn.XLOOKUP($A8,'CCyB decisions (database)'!$C$2:$C$228,'CCyB decisions (database)'!$K$2:$K$228,,0,-1))</f>
        <v/>
      </c>
      <c r="H8" s="48" cm="1">
        <f t="array" ref="H8">SUMPRODUCT(MAX(ROW('CCyB decisions (database)'!$C$2:$C$228)*('Latest decisions_OLD'!$A8='CCyB decisions (database)'!$C$2:$C$228))-1)</f>
        <v>208</v>
      </c>
      <c r="I8" s="49" cm="1">
        <f t="array" ref="I8">INDEX('CCyB decisions (database)'!$I$2:$I$228,SUMPRODUCT(MAX(ROW('CCyB decisions (database)'!$C$2:$C$228)*('Latest decisions_OLD'!$A8='CCyB decisions (database)'!$C$2:$C$228))-1))</f>
        <v>43466</v>
      </c>
      <c r="J8" s="48">
        <f t="shared" ca="1" si="0"/>
        <v>1</v>
      </c>
      <c r="K8" s="50" cm="1">
        <f t="array" aca="1" ref="K8" ca="1">IF(TODAY()&gt;=I8,INDEX('CCyB decisions (database)'!$G$2:$G$228,SUMPRODUCT(MAX(ROW('CCyB decisions (database)'!$C$2:$C$228)*('Latest decisions_OLD'!$A8='CCyB decisions (database)'!$C$2:$C$228))-1)),"too early")</f>
        <v>0</v>
      </c>
      <c r="L8" s="51" cm="1">
        <f t="array" aca="1" ref="L8" ca="1">IF(TODAY()&gt;=I8,INDEX('CCyB decisions (database)'!$G$2:$G$228,SUMPRODUCT(MAX(ROW('CCyB decisions (database)'!$C$2:$C$228)*('Latest decisions_OLD'!$A8='CCyB decisions (database)'!$C$2:$C$228))-1)),INDEX('CCyB decisions (database)'!$G$2:$G$228,SUMPRODUCT(MAX(ROW('CCyB decisions (database)'!$C$2:$C$228)*('Latest decisions_OLD'!$A8='CCyB decisions (database)'!$C$2:$C$228))-2)))</f>
        <v>0</v>
      </c>
      <c r="M8" s="49" cm="1">
        <f t="array" aca="1" ref="M8" ca="1">IF(TODAY()&gt;=I8,INDEX('CCyB decisions (database)'!$I$2:$I$228,SUMPRODUCT(MAX(ROW('CCyB decisions (database)'!$C$2:$C$228)*('Latest decisions_OLD'!$A8='CCyB decisions (database)'!$C$2:$C$228))-1)),INDEX('CCyB decisions (database)'!$I$2:$I$228,SUMPRODUCT(MAX(ROW('CCyB decisions (database)'!$C$2:$C$228)*('Latest decisions_OLD'!$A8='CCyB decisions (database)'!$C$2:$C$228))-2)))</f>
        <v>43466</v>
      </c>
      <c r="N8" s="48" cm="1">
        <f t="array" aca="1" ref="N8" ca="1">SUMPRODUCT(MAX(ROW('CCyB decisions (database)'!$C$2:$C$228)*('CCyB decisions (database)'!$I$2:$I$228&lt;=TODAY())*('Latest decisions_OLD'!$A8='CCyB decisions (database)'!$C$2:$C$228))-1)</f>
        <v>208</v>
      </c>
      <c r="O8" s="52" cm="1">
        <f t="array" aca="1" ref="O8" ca="1">INDEX('CCyB decisions (database)'!$G$2:$G$228,SUMPRODUCT(MAX(ROW('CCyB decisions (database)'!$C$2:$C$228)*('CCyB decisions (database)'!$I$2:$I$228&lt;=TODAY())*('Latest decisions_OLD'!$A8='CCyB decisions (database)'!$C$2:$C$228))-1))</f>
        <v>0</v>
      </c>
      <c r="P8" s="44" cm="1">
        <f t="array" aca="1" ref="P8" ca="1">INDEX('CCyB decisions (database)'!$I$2:$I$228,SUMPRODUCT(MAX(ROW('CCyB decisions (database)'!$C$2:$C$228)*('CCyB decisions (database)'!$I$2:$I$228&lt;=TODAY())*('Latest decisions_OLD'!$A8='CCyB decisions (database)'!$C$2:$C$228))-1))</f>
        <v>43466</v>
      </c>
    </row>
    <row r="9" spans="1:16" ht="16.5" x14ac:dyDescent="0.6">
      <c r="A9" s="8" t="s">
        <v>48</v>
      </c>
      <c r="B9" s="34" t="e">
        <f>_xlfn.XLOOKUP($A9,'CCyB decisions (database)'!$C$2:$C$228,'CCyB decisions (database)'!$D$2:$D$228,,0,-1)</f>
        <v>#N/A</v>
      </c>
      <c r="C9" s="3" t="e">
        <f>_xlfn.XLOOKUP($A9,'CCyB decisions (database)'!$C$2:$C$228,'CCyB decisions (database)'!$G$2:$G$228,,0,-1)</f>
        <v>#N/A</v>
      </c>
      <c r="D9" s="2" t="e">
        <f>_xlfn.XLOOKUP($A9,'CCyB decisions (database)'!$C$2:$C$228,'CCyB decisions (database)'!$H$2:$H$228,,0,-1)</f>
        <v>#N/A</v>
      </c>
      <c r="E9" s="34" t="e">
        <f>_xlfn.XLOOKUP($A9,'CCyB decisions (database)'!$C$2:$C$228,'CCyB decisions (database)'!$I$2:$I$228,,0,-1)</f>
        <v>#N/A</v>
      </c>
      <c r="F9" s="1" t="s">
        <v>107</v>
      </c>
      <c r="G9" s="2" t="e">
        <f>IF(_xlfn.XLOOKUP($A9,'CCyB decisions (database)'!$C$2:$C$228,'CCyB decisions (database)'!$K$2:$K$228,,0,-1)="","",_xlfn.XLOOKUP($A9,'CCyB decisions (database)'!$C$2:$C$228,'CCyB decisions (database)'!$K$2:$K$228,,0,-1))</f>
        <v>#N/A</v>
      </c>
      <c r="H9" s="48" cm="1">
        <f t="array" ref="H9">SUMPRODUCT(MAX(ROW('CCyB decisions (database)'!$C$2:$C$228)*('Latest decisions_OLD'!$A9='CCyB decisions (database)'!$C$2:$C$228))-1)</f>
        <v>-1</v>
      </c>
      <c r="I9" s="49" t="e" cm="1">
        <f t="array" ref="I9">INDEX('CCyB decisions (database)'!$I$2:$I$228,SUMPRODUCT(MAX(ROW('CCyB decisions (database)'!$C$2:$C$228)*('Latest decisions_OLD'!$A9='CCyB decisions (database)'!$C$2:$C$228))-1))</f>
        <v>#VALUE!</v>
      </c>
      <c r="J9" s="48" t="e">
        <f t="shared" ca="1" si="0"/>
        <v>#VALUE!</v>
      </c>
      <c r="K9" s="50" t="e" cm="1">
        <f t="array" aca="1" ref="K9" ca="1">IF(TODAY()&gt;=I9,INDEX('CCyB decisions (database)'!$G$2:$G$228,SUMPRODUCT(MAX(ROW('CCyB decisions (database)'!$C$2:$C$228)*('Latest decisions_OLD'!$A9='CCyB decisions (database)'!$C$2:$C$228))-1)),"too early")</f>
        <v>#VALUE!</v>
      </c>
      <c r="L9" s="51" t="e" cm="1">
        <f t="array" aca="1" ref="L9" ca="1">IF(TODAY()&gt;=I9,INDEX('CCyB decisions (database)'!$G$2:$G$228,SUMPRODUCT(MAX(ROW('CCyB decisions (database)'!$C$2:$C$228)*('Latest decisions_OLD'!$A9='CCyB decisions (database)'!$C$2:$C$228))-1)),INDEX('CCyB decisions (database)'!$G$2:$G$228,SUMPRODUCT(MAX(ROW('CCyB decisions (database)'!$C$2:$C$228)*('Latest decisions_OLD'!$A9='CCyB decisions (database)'!$C$2:$C$228))-2)))</f>
        <v>#VALUE!</v>
      </c>
      <c r="M9" s="49" t="e" cm="1">
        <f t="array" aca="1" ref="M9" ca="1">IF(TODAY()&gt;=I9,INDEX('CCyB decisions (database)'!$I$2:$I$228,SUMPRODUCT(MAX(ROW('CCyB decisions (database)'!$C$2:$C$228)*('Latest decisions_OLD'!$A9='CCyB decisions (database)'!$C$2:$C$228))-1)),INDEX('CCyB decisions (database)'!$I$2:$I$228,SUMPRODUCT(MAX(ROW('CCyB decisions (database)'!$C$2:$C$228)*('Latest decisions_OLD'!$A9='CCyB decisions (database)'!$C$2:$C$228))-2)))</f>
        <v>#VALUE!</v>
      </c>
      <c r="N9" s="48" cm="1">
        <f t="array" aca="1" ref="N9" ca="1">SUMPRODUCT(MAX(ROW('CCyB decisions (database)'!$C$2:$C$228)*('CCyB decisions (database)'!$I$2:$I$228&lt;=TODAY())*('Latest decisions_OLD'!$A9='CCyB decisions (database)'!$C$2:$C$228))-1)</f>
        <v>-1</v>
      </c>
      <c r="O9" s="52" t="e" cm="1">
        <f t="array" aca="1" ref="O9" ca="1">INDEX('CCyB decisions (database)'!$G$2:$G$228,SUMPRODUCT(MAX(ROW('CCyB decisions (database)'!$C$2:$C$228)*('CCyB decisions (database)'!$I$2:$I$228&lt;=TODAY())*('Latest decisions_OLD'!$A9='CCyB decisions (database)'!$C$2:$C$228))-1))</f>
        <v>#VALUE!</v>
      </c>
      <c r="P9" s="44" t="e" cm="1">
        <f t="array" aca="1" ref="P9" ca="1">INDEX('CCyB decisions (database)'!$I$2:$I$228,SUMPRODUCT(MAX(ROW('CCyB decisions (database)'!$C$2:$C$228)*('CCyB decisions (database)'!$I$2:$I$228&lt;=TODAY())*('Latest decisions_OLD'!$A9='CCyB decisions (database)'!$C$2:$C$228))-1))</f>
        <v>#VALUE!</v>
      </c>
    </row>
    <row r="10" spans="1:16" ht="16.5" x14ac:dyDescent="0.6">
      <c r="A10" s="8" t="s">
        <v>30</v>
      </c>
      <c r="B10" s="34">
        <f>_xlfn.XLOOKUP($A10,'CCyB decisions (database)'!$C$2:$C$228,'CCyB decisions (database)'!$D$2:$D$228,,0,-1)</f>
        <v>43195</v>
      </c>
      <c r="C10" s="3">
        <f>_xlfn.XLOOKUP($A10,'CCyB decisions (database)'!$C$2:$C$228,'CCyB decisions (database)'!$G$2:$G$228,,0,-1)</f>
        <v>0</v>
      </c>
      <c r="D10" s="2" t="str">
        <f>_xlfn.XLOOKUP($A10,'CCyB decisions (database)'!$C$2:$C$228,'CCyB decisions (database)'!$H$2:$H$228,,0,-1)</f>
        <v>Confirmation</v>
      </c>
      <c r="E10" s="34">
        <f>_xlfn.XLOOKUP($A10,'CCyB decisions (database)'!$C$2:$C$228,'CCyB decisions (database)'!$I$2:$I$228,,0,-1)</f>
        <v>43195</v>
      </c>
      <c r="F10" s="1" t="s">
        <v>107</v>
      </c>
      <c r="G10" s="2" t="str">
        <f>IF(_xlfn.XLOOKUP($A10,'CCyB decisions (database)'!$C$2:$C$228,'CCyB decisions (database)'!$K$2:$K$228,,0,-1)="","",_xlfn.XLOOKUP($A10,'CCyB decisions (database)'!$C$2:$C$228,'CCyB decisions (database)'!$K$2:$K$228,,0,-1))</f>
        <v/>
      </c>
      <c r="H10" s="48" cm="1">
        <f t="array" ref="H10">SUMPRODUCT(MAX(ROW('CCyB decisions (database)'!$C$2:$C$228)*('Latest decisions_OLD'!$A10='CCyB decisions (database)'!$C$2:$C$228))-1)</f>
        <v>168</v>
      </c>
      <c r="I10" s="49" cm="1">
        <f t="array" ref="I10">INDEX('CCyB decisions (database)'!$I$2:$I$228,SUMPRODUCT(MAX(ROW('CCyB decisions (database)'!$C$2:$C$228)*('Latest decisions_OLD'!$A10='CCyB decisions (database)'!$C$2:$C$228))-1))</f>
        <v>43195</v>
      </c>
      <c r="J10" s="48">
        <f t="shared" ca="1" si="0"/>
        <v>1</v>
      </c>
      <c r="K10" s="50" cm="1">
        <f t="array" aca="1" ref="K10" ca="1">IF(TODAY()&gt;=I10,INDEX('CCyB decisions (database)'!$G$2:$G$228,SUMPRODUCT(MAX(ROW('CCyB decisions (database)'!$C$2:$C$228)*('Latest decisions_OLD'!$A10='CCyB decisions (database)'!$C$2:$C$228))-1)),"too early")</f>
        <v>0</v>
      </c>
      <c r="L10" s="51" cm="1">
        <f t="array" aca="1" ref="L10" ca="1">IF(TODAY()&gt;=I10,INDEX('CCyB decisions (database)'!$G$2:$G$228,SUMPRODUCT(MAX(ROW('CCyB decisions (database)'!$C$2:$C$228)*('Latest decisions_OLD'!$A10='CCyB decisions (database)'!$C$2:$C$228))-1)),INDEX('CCyB decisions (database)'!$G$2:$G$228,SUMPRODUCT(MAX(ROW('CCyB decisions (database)'!$C$2:$C$228)*('Latest decisions_OLD'!$A10='CCyB decisions (database)'!$C$2:$C$228))-2)))</f>
        <v>0</v>
      </c>
      <c r="M10" s="49" cm="1">
        <f t="array" aca="1" ref="M10" ca="1">IF(TODAY()&gt;=I10,INDEX('CCyB decisions (database)'!$I$2:$I$228,SUMPRODUCT(MAX(ROW('CCyB decisions (database)'!$C$2:$C$228)*('Latest decisions_OLD'!$A10='CCyB decisions (database)'!$C$2:$C$228))-1)),INDEX('CCyB decisions (database)'!$I$2:$I$228,SUMPRODUCT(MAX(ROW('CCyB decisions (database)'!$C$2:$C$228)*('Latest decisions_OLD'!$A10='CCyB decisions (database)'!$C$2:$C$228))-2)))</f>
        <v>43195</v>
      </c>
      <c r="N10" s="48" cm="1">
        <f t="array" aca="1" ref="N10" ca="1">SUMPRODUCT(MAX(ROW('CCyB decisions (database)'!$C$2:$C$228)*('CCyB decisions (database)'!$I$2:$I$228&lt;=TODAY())*('Latest decisions_OLD'!$A10='CCyB decisions (database)'!$C$2:$C$228))-1)</f>
        <v>168</v>
      </c>
      <c r="O10" s="52" cm="1">
        <f t="array" aca="1" ref="O10" ca="1">INDEX('CCyB decisions (database)'!$G$2:$G$228,SUMPRODUCT(MAX(ROW('CCyB decisions (database)'!$C$2:$C$228)*('CCyB decisions (database)'!$I$2:$I$228&lt;=TODAY())*('Latest decisions_OLD'!$A10='CCyB decisions (database)'!$C$2:$C$228))-1))</f>
        <v>0</v>
      </c>
      <c r="P10" s="44" cm="1">
        <f t="array" aca="1" ref="P10" ca="1">INDEX('CCyB decisions (database)'!$I$2:$I$228,SUMPRODUCT(MAX(ROW('CCyB decisions (database)'!$C$2:$C$228)*('CCyB decisions (database)'!$I$2:$I$228&lt;=TODAY())*('Latest decisions_OLD'!$A10='CCyB decisions (database)'!$C$2:$C$228))-1))</f>
        <v>43195</v>
      </c>
    </row>
    <row r="11" spans="1:16" ht="16.5" x14ac:dyDescent="0.6">
      <c r="A11" s="8" t="s">
        <v>31</v>
      </c>
      <c r="B11" s="34">
        <f>_xlfn.XLOOKUP($A11,'CCyB decisions (database)'!$C$2:$C$228,'CCyB decisions (database)'!$D$2:$D$228,,0,-1)</f>
        <v>43606</v>
      </c>
      <c r="C11" s="3">
        <f>_xlfn.XLOOKUP($A11,'CCyB decisions (database)'!$C$2:$C$228,'CCyB decisions (database)'!$G$2:$G$228,,0,-1)</f>
        <v>0</v>
      </c>
      <c r="D11" s="2" t="str">
        <f>_xlfn.XLOOKUP($A11,'CCyB decisions (database)'!$C$2:$C$228,'CCyB decisions (database)'!$H$2:$H$228,,0,-1)</f>
        <v>Confirmation</v>
      </c>
      <c r="E11" s="34">
        <f>_xlfn.XLOOKUP($A11,'CCyB decisions (database)'!$C$2:$C$228,'CCyB decisions (database)'!$I$2:$I$228,,0,-1)</f>
        <v>43606</v>
      </c>
      <c r="F11" s="1" t="s">
        <v>107</v>
      </c>
      <c r="G11" s="2" t="str">
        <f>IF(_xlfn.XLOOKUP($A11,'CCyB decisions (database)'!$C$2:$C$228,'CCyB decisions (database)'!$K$2:$K$228,,0,-1)="","",_xlfn.XLOOKUP($A11,'CCyB decisions (database)'!$C$2:$C$228,'CCyB decisions (database)'!$K$2:$K$228,,0,-1))</f>
        <v/>
      </c>
      <c r="H11" s="48" cm="1">
        <f t="array" ref="H11">SUMPRODUCT(MAX(ROW('CCyB decisions (database)'!$C$2:$C$228)*('Latest decisions_OLD'!$A11='CCyB decisions (database)'!$C$2:$C$228))-1)</f>
        <v>227</v>
      </c>
      <c r="I11" s="49" cm="1">
        <f t="array" ref="I11">INDEX('CCyB decisions (database)'!$I$2:$I$228,SUMPRODUCT(MAX(ROW('CCyB decisions (database)'!$C$2:$C$228)*('Latest decisions_OLD'!$A11='CCyB decisions (database)'!$C$2:$C$228))-1))</f>
        <v>43606</v>
      </c>
      <c r="J11" s="48">
        <f t="shared" ca="1" si="0"/>
        <v>1</v>
      </c>
      <c r="K11" s="50" cm="1">
        <f t="array" aca="1" ref="K11" ca="1">IF(TODAY()&gt;=I11,INDEX('CCyB decisions (database)'!$G$2:$G$228,SUMPRODUCT(MAX(ROW('CCyB decisions (database)'!$C$2:$C$228)*('Latest decisions_OLD'!$A11='CCyB decisions (database)'!$C$2:$C$228))-1)),"too early")</f>
        <v>0</v>
      </c>
      <c r="L11" s="51" cm="1">
        <f t="array" aca="1" ref="L11" ca="1">IF(TODAY()&gt;=I11,INDEX('CCyB decisions (database)'!$G$2:$G$228,SUMPRODUCT(MAX(ROW('CCyB decisions (database)'!$C$2:$C$228)*('Latest decisions_OLD'!$A11='CCyB decisions (database)'!$C$2:$C$228))-1)),INDEX('CCyB decisions (database)'!$G$2:$G$228,SUMPRODUCT(MAX(ROW('CCyB decisions (database)'!$C$2:$C$228)*('Latest decisions_OLD'!$A11='CCyB decisions (database)'!$C$2:$C$228))-2)))</f>
        <v>0</v>
      </c>
      <c r="M11" s="49" cm="1">
        <f t="array" aca="1" ref="M11" ca="1">IF(TODAY()&gt;=I11,INDEX('CCyB decisions (database)'!$I$2:$I$228,SUMPRODUCT(MAX(ROW('CCyB decisions (database)'!$C$2:$C$228)*('Latest decisions_OLD'!$A11='CCyB decisions (database)'!$C$2:$C$228))-1)),INDEX('CCyB decisions (database)'!$I$2:$I$228,SUMPRODUCT(MAX(ROW('CCyB decisions (database)'!$C$2:$C$228)*('Latest decisions_OLD'!$A11='CCyB decisions (database)'!$C$2:$C$228))-2)))</f>
        <v>43606</v>
      </c>
      <c r="N11" s="48" cm="1">
        <f t="array" aca="1" ref="N11" ca="1">SUMPRODUCT(MAX(ROW('CCyB decisions (database)'!$C$2:$C$228)*('CCyB decisions (database)'!$I$2:$I$228&lt;=TODAY())*('Latest decisions_OLD'!$A11='CCyB decisions (database)'!$C$2:$C$228))-1)</f>
        <v>227</v>
      </c>
      <c r="O11" s="52" cm="1">
        <f t="array" aca="1" ref="O11" ca="1">INDEX('CCyB decisions (database)'!$G$2:$G$228,SUMPRODUCT(MAX(ROW('CCyB decisions (database)'!$C$2:$C$228)*('CCyB decisions (database)'!$I$2:$I$228&lt;=TODAY())*('Latest decisions_OLD'!$A11='CCyB decisions (database)'!$C$2:$C$228))-1))</f>
        <v>0</v>
      </c>
      <c r="P11" s="44" cm="1">
        <f t="array" aca="1" ref="P11" ca="1">INDEX('CCyB decisions (database)'!$I$2:$I$228,SUMPRODUCT(MAX(ROW('CCyB decisions (database)'!$C$2:$C$228)*('CCyB decisions (database)'!$I$2:$I$228&lt;=TODAY())*('Latest decisions_OLD'!$A11='CCyB decisions (database)'!$C$2:$C$228))-1))</f>
        <v>43606</v>
      </c>
    </row>
    <row r="12" spans="1:16" ht="16.5" x14ac:dyDescent="0.6">
      <c r="A12" s="8" t="s">
        <v>12</v>
      </c>
      <c r="B12" s="34">
        <f>_xlfn.XLOOKUP($A12,'CCyB decisions (database)'!$C$2:$C$228,'CCyB decisions (database)'!$D$2:$D$228,,0,-1)</f>
        <v>43546</v>
      </c>
      <c r="C12" s="3">
        <f>_xlfn.XLOOKUP($A12,'CCyB decisions (database)'!$C$2:$C$228,'CCyB decisions (database)'!$G$2:$G$228,,0,-1)</f>
        <v>0</v>
      </c>
      <c r="D12" s="2" t="str">
        <f>_xlfn.XLOOKUP($A12,'CCyB decisions (database)'!$C$2:$C$228,'CCyB decisions (database)'!$H$2:$H$228,,0,-1)</f>
        <v>Confirmation</v>
      </c>
      <c r="E12" s="34">
        <f>_xlfn.XLOOKUP($A12,'CCyB decisions (database)'!$C$2:$C$228,'CCyB decisions (database)'!$I$2:$I$228,,0,-1)</f>
        <v>43556</v>
      </c>
      <c r="F12" s="1" t="s">
        <v>107</v>
      </c>
      <c r="G12" s="2" t="str">
        <f>IF(_xlfn.XLOOKUP($A12,'CCyB decisions (database)'!$C$2:$C$228,'CCyB decisions (database)'!$K$2:$K$228,,0,-1)="","",_xlfn.XLOOKUP($A12,'CCyB decisions (database)'!$C$2:$C$228,'CCyB decisions (database)'!$K$2:$K$228,,0,-1))</f>
        <v/>
      </c>
      <c r="H12" s="48" cm="1">
        <f t="array" ref="H12">SUMPRODUCT(MAX(ROW('CCyB decisions (database)'!$C$2:$C$228)*('Latest decisions_OLD'!$A12='CCyB decisions (database)'!$C$2:$C$228))-1)</f>
        <v>219</v>
      </c>
      <c r="I12" s="49" cm="1">
        <f t="array" ref="I12">INDEX('CCyB decisions (database)'!$I$2:$I$228,SUMPRODUCT(MAX(ROW('CCyB decisions (database)'!$C$2:$C$228)*('Latest decisions_OLD'!$A12='CCyB decisions (database)'!$C$2:$C$228))-1))</f>
        <v>43556</v>
      </c>
      <c r="J12" s="48">
        <f t="shared" ca="1" si="0"/>
        <v>1</v>
      </c>
      <c r="K12" s="50" cm="1">
        <f t="array" aca="1" ref="K12" ca="1">IF(TODAY()&gt;=I12,INDEX('CCyB decisions (database)'!$G$2:$G$228,SUMPRODUCT(MAX(ROW('CCyB decisions (database)'!$C$2:$C$228)*('Latest decisions_OLD'!$A12='CCyB decisions (database)'!$C$2:$C$228))-1)),"too early")</f>
        <v>0</v>
      </c>
      <c r="L12" s="51" cm="1">
        <f t="array" aca="1" ref="L12" ca="1">IF(TODAY()&gt;=I12,INDEX('CCyB decisions (database)'!$G$2:$G$228,SUMPRODUCT(MAX(ROW('CCyB decisions (database)'!$C$2:$C$228)*('Latest decisions_OLD'!$A12='CCyB decisions (database)'!$C$2:$C$228))-1)),INDEX('CCyB decisions (database)'!$G$2:$G$228,SUMPRODUCT(MAX(ROW('CCyB decisions (database)'!$C$2:$C$228)*('Latest decisions_OLD'!$A12='CCyB decisions (database)'!$C$2:$C$228))-2)))</f>
        <v>0</v>
      </c>
      <c r="M12" s="49" cm="1">
        <f t="array" aca="1" ref="M12" ca="1">IF(TODAY()&gt;=I12,INDEX('CCyB decisions (database)'!$I$2:$I$228,SUMPRODUCT(MAX(ROW('CCyB decisions (database)'!$C$2:$C$228)*('Latest decisions_OLD'!$A12='CCyB decisions (database)'!$C$2:$C$228))-1)),INDEX('CCyB decisions (database)'!$I$2:$I$228,SUMPRODUCT(MAX(ROW('CCyB decisions (database)'!$C$2:$C$228)*('Latest decisions_OLD'!$A12='CCyB decisions (database)'!$C$2:$C$228))-2)))</f>
        <v>43556</v>
      </c>
      <c r="N12" s="48" cm="1">
        <f t="array" aca="1" ref="N12" ca="1">SUMPRODUCT(MAX(ROW('CCyB decisions (database)'!$C$2:$C$228)*('CCyB decisions (database)'!$I$2:$I$228&lt;=TODAY())*('Latest decisions_OLD'!$A12='CCyB decisions (database)'!$C$2:$C$228))-1)</f>
        <v>219</v>
      </c>
      <c r="O12" s="52" cm="1">
        <f t="array" aca="1" ref="O12" ca="1">INDEX('CCyB decisions (database)'!$G$2:$G$228,SUMPRODUCT(MAX(ROW('CCyB decisions (database)'!$C$2:$C$228)*('CCyB decisions (database)'!$I$2:$I$228&lt;=TODAY())*('Latest decisions_OLD'!$A12='CCyB decisions (database)'!$C$2:$C$228))-1))</f>
        <v>0</v>
      </c>
      <c r="P12" s="44" cm="1">
        <f t="array" aca="1" ref="P12" ca="1">INDEX('CCyB decisions (database)'!$I$2:$I$228,SUMPRODUCT(MAX(ROW('CCyB decisions (database)'!$C$2:$C$228)*('CCyB decisions (database)'!$I$2:$I$228&lt;=TODAY())*('Latest decisions_OLD'!$A12='CCyB decisions (database)'!$C$2:$C$228))-1))</f>
        <v>43556</v>
      </c>
    </row>
    <row r="13" spans="1:16" ht="16.5" x14ac:dyDescent="0.6">
      <c r="A13" s="8" t="s">
        <v>34</v>
      </c>
      <c r="B13" s="34">
        <f>_xlfn.XLOOKUP($A13,'CCyB decisions (database)'!$C$2:$C$228,'CCyB decisions (database)'!$D$2:$D$228,,0,-1)</f>
        <v>42460</v>
      </c>
      <c r="C13" s="3">
        <f>_xlfn.XLOOKUP($A13,'CCyB decisions (database)'!$C$2:$C$228,'CCyB decisions (database)'!$G$2:$G$228,,0,-1)</f>
        <v>0</v>
      </c>
      <c r="D13" s="2" t="str">
        <f>_xlfn.XLOOKUP($A13,'CCyB decisions (database)'!$C$2:$C$228,'CCyB decisions (database)'!$H$2:$H$228,,0,-1)</f>
        <v>First time setting</v>
      </c>
      <c r="E13" s="34">
        <f>_xlfn.XLOOKUP($A13,'CCyB decisions (database)'!$C$2:$C$228,'CCyB decisions (database)'!$I$2:$I$228,,0,-1)</f>
        <v>42460</v>
      </c>
      <c r="F13" s="1" t="s">
        <v>107</v>
      </c>
      <c r="G13" s="2" t="str">
        <f>IF(_xlfn.XLOOKUP($A13,'CCyB decisions (database)'!$C$2:$C$228,'CCyB decisions (database)'!$K$2:$K$228,,0,-1)="","",_xlfn.XLOOKUP($A13,'CCyB decisions (database)'!$C$2:$C$228,'CCyB decisions (database)'!$K$2:$K$228,,0,-1))</f>
        <v/>
      </c>
      <c r="H13" s="48" cm="1">
        <f t="array" ref="H13">SUMPRODUCT(MAX(ROW('CCyB decisions (database)'!$C$2:$C$228)*('Latest decisions_OLD'!$A13='CCyB decisions (database)'!$C$2:$C$228))-1)</f>
        <v>55</v>
      </c>
      <c r="I13" s="49" cm="1">
        <f t="array" ref="I13">INDEX('CCyB decisions (database)'!$I$2:$I$228,SUMPRODUCT(MAX(ROW('CCyB decisions (database)'!$C$2:$C$228)*('Latest decisions_OLD'!$A13='CCyB decisions (database)'!$C$2:$C$228))-1))</f>
        <v>42460</v>
      </c>
      <c r="J13" s="48">
        <f t="shared" ca="1" si="0"/>
        <v>1</v>
      </c>
      <c r="K13" s="50" cm="1">
        <f t="array" aca="1" ref="K13" ca="1">IF(TODAY()&gt;=I13,INDEX('CCyB decisions (database)'!$G$2:$G$228,SUMPRODUCT(MAX(ROW('CCyB decisions (database)'!$C$2:$C$228)*('Latest decisions_OLD'!$A13='CCyB decisions (database)'!$C$2:$C$228))-1)),"too early")</f>
        <v>0</v>
      </c>
      <c r="L13" s="51" cm="1">
        <f t="array" aca="1" ref="L13" ca="1">IF(TODAY()&gt;=I13,INDEX('CCyB decisions (database)'!$G$2:$G$228,SUMPRODUCT(MAX(ROW('CCyB decisions (database)'!$C$2:$C$228)*('Latest decisions_OLD'!$A13='CCyB decisions (database)'!$C$2:$C$228))-1)),INDEX('CCyB decisions (database)'!$G$2:$G$228,SUMPRODUCT(MAX(ROW('CCyB decisions (database)'!$C$2:$C$228)*('Latest decisions_OLD'!$A13='CCyB decisions (database)'!$C$2:$C$228))-2)))</f>
        <v>0</v>
      </c>
      <c r="M13" s="49" cm="1">
        <f t="array" aca="1" ref="M13" ca="1">IF(TODAY()&gt;=I13,INDEX('CCyB decisions (database)'!$I$2:$I$228,SUMPRODUCT(MAX(ROW('CCyB decisions (database)'!$C$2:$C$228)*('Latest decisions_OLD'!$A13='CCyB decisions (database)'!$C$2:$C$228))-1)),INDEX('CCyB decisions (database)'!$I$2:$I$228,SUMPRODUCT(MAX(ROW('CCyB decisions (database)'!$C$2:$C$228)*('Latest decisions_OLD'!$A13='CCyB decisions (database)'!$C$2:$C$228))-2)))</f>
        <v>42460</v>
      </c>
      <c r="N13" s="48" cm="1">
        <f t="array" aca="1" ref="N13" ca="1">SUMPRODUCT(MAX(ROW('CCyB decisions (database)'!$C$2:$C$228)*('CCyB decisions (database)'!$I$2:$I$228&lt;=TODAY())*('Latest decisions_OLD'!$A13='CCyB decisions (database)'!$C$2:$C$228))-1)</f>
        <v>55</v>
      </c>
      <c r="O13" s="52" cm="1">
        <f t="array" aca="1" ref="O13" ca="1">INDEX('CCyB decisions (database)'!$G$2:$G$228,SUMPRODUCT(MAX(ROW('CCyB decisions (database)'!$C$2:$C$228)*('CCyB decisions (database)'!$I$2:$I$228&lt;=TODAY())*('Latest decisions_OLD'!$A13='CCyB decisions (database)'!$C$2:$C$228))-1))</f>
        <v>0</v>
      </c>
      <c r="P13" s="44" cm="1">
        <f t="array" aca="1" ref="P13" ca="1">INDEX('CCyB decisions (database)'!$I$2:$I$228,SUMPRODUCT(MAX(ROW('CCyB decisions (database)'!$C$2:$C$228)*('CCyB decisions (database)'!$I$2:$I$228&lt;=TODAY())*('Latest decisions_OLD'!$A13='CCyB decisions (database)'!$C$2:$C$228))-1))</f>
        <v>42460</v>
      </c>
    </row>
    <row r="14" spans="1:16" ht="16.5" x14ac:dyDescent="0.6">
      <c r="A14" s="15" t="s">
        <v>35</v>
      </c>
      <c r="B14" s="35">
        <f>_xlfn.XLOOKUP($A14,'CCyB decisions (database)'!$C$2:$C$228,'CCyB decisions (database)'!$D$2:$D$228,,0,-1)</f>
        <v>42460</v>
      </c>
      <c r="C14" s="6">
        <f>_xlfn.XLOOKUP($A14,'CCyB decisions (database)'!$C$2:$C$228,'CCyB decisions (database)'!$G$2:$G$228,,0,-1)</f>
        <v>0</v>
      </c>
      <c r="D14" s="5" t="str">
        <f>_xlfn.XLOOKUP($A14,'CCyB decisions (database)'!$C$2:$C$228,'CCyB decisions (database)'!$H$2:$H$228,,0,-1)</f>
        <v>First time setting</v>
      </c>
      <c r="E14" s="35">
        <f>_xlfn.XLOOKUP($A14,'CCyB decisions (database)'!$C$2:$C$228,'CCyB decisions (database)'!$I$2:$I$228,,0,-1)</f>
        <v>42460</v>
      </c>
      <c r="F14" s="29" t="s">
        <v>107</v>
      </c>
      <c r="G14" s="2" t="str">
        <f>IF(_xlfn.XLOOKUP($A14,'CCyB decisions (database)'!$C$2:$C$228,'CCyB decisions (database)'!$K$2:$K$228,,0,-1)="","",_xlfn.XLOOKUP($A14,'CCyB decisions (database)'!$C$2:$C$228,'CCyB decisions (database)'!$K$2:$K$228,,0,-1))</f>
        <v/>
      </c>
      <c r="H14" s="48" cm="1">
        <f t="array" ref="H14">SUMPRODUCT(MAX(ROW('CCyB decisions (database)'!$C$2:$C$228)*('Latest decisions_OLD'!$A14='CCyB decisions (database)'!$C$2:$C$228))-1)</f>
        <v>56</v>
      </c>
      <c r="I14" s="49" cm="1">
        <f t="array" ref="I14">INDEX('CCyB decisions (database)'!$I$2:$I$228,SUMPRODUCT(MAX(ROW('CCyB decisions (database)'!$C$2:$C$228)*('Latest decisions_OLD'!$A14='CCyB decisions (database)'!$C$2:$C$228))-1))</f>
        <v>42460</v>
      </c>
      <c r="J14" s="48">
        <f t="shared" ca="1" si="0"/>
        <v>1</v>
      </c>
      <c r="K14" s="50" cm="1">
        <f t="array" aca="1" ref="K14" ca="1">IF(TODAY()&gt;=I14,INDEX('CCyB decisions (database)'!$G$2:$G$228,SUMPRODUCT(MAX(ROW('CCyB decisions (database)'!$C$2:$C$228)*('Latest decisions_OLD'!$A14='CCyB decisions (database)'!$C$2:$C$228))-1)),"too early")</f>
        <v>0</v>
      </c>
      <c r="L14" s="51" cm="1">
        <f t="array" aca="1" ref="L14" ca="1">IF(TODAY()&gt;=I14,INDEX('CCyB decisions (database)'!$G$2:$G$228,SUMPRODUCT(MAX(ROW('CCyB decisions (database)'!$C$2:$C$228)*('Latest decisions_OLD'!$A14='CCyB decisions (database)'!$C$2:$C$228))-1)),INDEX('CCyB decisions (database)'!$G$2:$G$228,SUMPRODUCT(MAX(ROW('CCyB decisions (database)'!$C$2:$C$228)*('Latest decisions_OLD'!$A14='CCyB decisions (database)'!$C$2:$C$228))-2)))</f>
        <v>0</v>
      </c>
      <c r="M14" s="49" cm="1">
        <f t="array" aca="1" ref="M14" ca="1">IF(TODAY()&gt;=I14,INDEX('CCyB decisions (database)'!$I$2:$I$228,SUMPRODUCT(MAX(ROW('CCyB decisions (database)'!$C$2:$C$228)*('Latest decisions_OLD'!$A14='CCyB decisions (database)'!$C$2:$C$228))-1)),INDEX('CCyB decisions (database)'!$I$2:$I$228,SUMPRODUCT(MAX(ROW('CCyB decisions (database)'!$C$2:$C$228)*('Latest decisions_OLD'!$A14='CCyB decisions (database)'!$C$2:$C$228))-2)))</f>
        <v>42460</v>
      </c>
      <c r="N14" s="48" cm="1">
        <f t="array" aca="1" ref="N14" ca="1">SUMPRODUCT(MAX(ROW('CCyB decisions (database)'!$C$2:$C$228)*('CCyB decisions (database)'!$I$2:$I$228&lt;=TODAY())*('Latest decisions_OLD'!$A14='CCyB decisions (database)'!$C$2:$C$228))-1)</f>
        <v>56</v>
      </c>
      <c r="O14" s="52" cm="1">
        <f t="array" aca="1" ref="O14" ca="1">INDEX('CCyB decisions (database)'!$G$2:$G$228,SUMPRODUCT(MAX(ROW('CCyB decisions (database)'!$C$2:$C$228)*('CCyB decisions (database)'!$I$2:$I$228&lt;=TODAY())*('Latest decisions_OLD'!$A14='CCyB decisions (database)'!$C$2:$C$228))-1))</f>
        <v>0</v>
      </c>
      <c r="P14" s="44" cm="1">
        <f t="array" aca="1" ref="P14" ca="1">INDEX('CCyB decisions (database)'!$I$2:$I$228,SUMPRODUCT(MAX(ROW('CCyB decisions (database)'!$C$2:$C$228)*('CCyB decisions (database)'!$I$2:$I$228&lt;=TODAY())*('Latest decisions_OLD'!$A14='CCyB decisions (database)'!$C$2:$C$228))-1))</f>
        <v>42460</v>
      </c>
    </row>
    <row r="15" spans="1:16" ht="16.5" x14ac:dyDescent="0.6">
      <c r="A15" s="15" t="s">
        <v>7</v>
      </c>
      <c r="B15" s="35">
        <f>_xlfn.XLOOKUP($A15,'CCyB decisions (database)'!$C$2:$C$228,'CCyB decisions (database)'!$D$2:$D$228,,0,-1)</f>
        <v>43549</v>
      </c>
      <c r="C15" s="6">
        <f>_xlfn.XLOOKUP($A15,'CCyB decisions (database)'!$C$2:$C$228,'CCyB decisions (database)'!$G$2:$G$228,,0,-1)</f>
        <v>2.5000000000000001E-3</v>
      </c>
      <c r="D15" s="5" t="str">
        <f>_xlfn.XLOOKUP($A15,'CCyB decisions (database)'!$C$2:$C$228,'CCyB decisions (database)'!$H$2:$H$228,,0,-1)</f>
        <v>Confirmation</v>
      </c>
      <c r="E15" s="35">
        <f>_xlfn.XLOOKUP($A15,'CCyB decisions (database)'!$C$2:$C$228,'CCyB decisions (database)'!$I$2:$I$228,,0,-1)</f>
        <v>43922</v>
      </c>
      <c r="F15" s="29" t="s">
        <v>107</v>
      </c>
      <c r="G15" s="2" t="str">
        <f>IF(_xlfn.XLOOKUP($A15,'CCyB decisions (database)'!$C$2:$C$228,'CCyB decisions (database)'!$K$2:$K$228,,0,-1)="","",_xlfn.XLOOKUP($A15,'CCyB decisions (database)'!$C$2:$C$228,'CCyB decisions (database)'!$K$2:$K$228,,0,-1))</f>
        <v/>
      </c>
      <c r="H15" s="48" cm="1">
        <f t="array" ref="H15">SUMPRODUCT(MAX(ROW('CCyB decisions (database)'!$C$2:$C$228)*('Latest decisions_OLD'!$A15='CCyB decisions (database)'!$C$2:$C$228))-1)</f>
        <v>221</v>
      </c>
      <c r="I15" s="49" cm="1">
        <f t="array" ref="I15">INDEX('CCyB decisions (database)'!$I$2:$I$228,SUMPRODUCT(MAX(ROW('CCyB decisions (database)'!$C$2:$C$228)*('Latest decisions_OLD'!$A15='CCyB decisions (database)'!$C$2:$C$228))-1))</f>
        <v>43922</v>
      </c>
      <c r="J15" s="48">
        <f t="shared" ca="1" si="0"/>
        <v>1</v>
      </c>
      <c r="K15" s="50" cm="1">
        <f t="array" aca="1" ref="K15" ca="1">IF(TODAY()&gt;=I15,INDEX('CCyB decisions (database)'!$G$2:$G$228,SUMPRODUCT(MAX(ROW('CCyB decisions (database)'!$C$2:$C$228)*('Latest decisions_OLD'!$A15='CCyB decisions (database)'!$C$2:$C$228))-1)),"too early")</f>
        <v>2.5000000000000001E-3</v>
      </c>
      <c r="L15" s="51" cm="1">
        <f t="array" aca="1" ref="L15" ca="1">IF(TODAY()&gt;=I15,INDEX('CCyB decisions (database)'!$G$2:$G$228,SUMPRODUCT(MAX(ROW('CCyB decisions (database)'!$C$2:$C$228)*('Latest decisions_OLD'!$A15='CCyB decisions (database)'!$C$2:$C$228))-1)),INDEX('CCyB decisions (database)'!$G$2:$G$228,SUMPRODUCT(MAX(ROW('CCyB decisions (database)'!$C$2:$C$228)*('Latest decisions_OLD'!$A15='CCyB decisions (database)'!$C$2:$C$228))-2)))</f>
        <v>2.5000000000000001E-3</v>
      </c>
      <c r="M15" s="49" cm="1">
        <f t="array" aca="1" ref="M15" ca="1">IF(TODAY()&gt;=I15,INDEX('CCyB decisions (database)'!$I$2:$I$228,SUMPRODUCT(MAX(ROW('CCyB decisions (database)'!$C$2:$C$228)*('Latest decisions_OLD'!$A15='CCyB decisions (database)'!$C$2:$C$228))-1)),INDEX('CCyB decisions (database)'!$I$2:$I$228,SUMPRODUCT(MAX(ROW('CCyB decisions (database)'!$C$2:$C$228)*('Latest decisions_OLD'!$A15='CCyB decisions (database)'!$C$2:$C$228))-2)))</f>
        <v>43922</v>
      </c>
      <c r="N15" s="48" cm="1">
        <f t="array" aca="1" ref="N15" ca="1">SUMPRODUCT(MAX(ROW('CCyB decisions (database)'!$C$2:$C$228)*('CCyB decisions (database)'!$I$2:$I$228&lt;=TODAY())*('Latest decisions_OLD'!$A15='CCyB decisions (database)'!$C$2:$C$228))-1)</f>
        <v>221</v>
      </c>
      <c r="O15" s="52" cm="1">
        <f t="array" aca="1" ref="O15" ca="1">INDEX('CCyB decisions (database)'!$G$2:$G$228,SUMPRODUCT(MAX(ROW('CCyB decisions (database)'!$C$2:$C$228)*('CCyB decisions (database)'!$I$2:$I$228&lt;=TODAY())*('Latest decisions_OLD'!$A15='CCyB decisions (database)'!$C$2:$C$228))-1))</f>
        <v>2.5000000000000001E-3</v>
      </c>
      <c r="P15" s="44" cm="1">
        <f t="array" aca="1" ref="P15" ca="1">INDEX('CCyB decisions (database)'!$I$2:$I$228,SUMPRODUCT(MAX(ROW('CCyB decisions (database)'!$C$2:$C$228)*('CCyB decisions (database)'!$I$2:$I$228&lt;=TODAY())*('Latest decisions_OLD'!$A15='CCyB decisions (database)'!$C$2:$C$228))-1))</f>
        <v>43922</v>
      </c>
    </row>
    <row r="16" spans="1:16" ht="16.5" x14ac:dyDescent="0.6">
      <c r="A16" s="8" t="s">
        <v>38</v>
      </c>
      <c r="B16" s="34">
        <f>_xlfn.XLOOKUP($A16,'CCyB decisions (database)'!$C$2:$C$228,'CCyB decisions (database)'!$D$2:$D$228,,0,-1)</f>
        <v>42467</v>
      </c>
      <c r="C16" s="3">
        <f>_xlfn.XLOOKUP($A16,'CCyB decisions (database)'!$C$2:$C$228,'CCyB decisions (database)'!$G$2:$G$228,,0,-1)</f>
        <v>0</v>
      </c>
      <c r="D16" s="2" t="str">
        <f>_xlfn.XLOOKUP($A16,'CCyB decisions (database)'!$C$2:$C$228,'CCyB decisions (database)'!$H$2:$H$228,,0,-1)</f>
        <v>First time setting</v>
      </c>
      <c r="E16" s="34">
        <f>_xlfn.XLOOKUP($A16,'CCyB decisions (database)'!$C$2:$C$228,'CCyB decisions (database)'!$I$2:$I$228,,0,-1)</f>
        <v>42467</v>
      </c>
      <c r="F16" s="1" t="s">
        <v>107</v>
      </c>
      <c r="G16" s="2" t="str">
        <f>IF(_xlfn.XLOOKUP($A16,'CCyB decisions (database)'!$C$2:$C$228,'CCyB decisions (database)'!$K$2:$K$228,,0,-1)="","",_xlfn.XLOOKUP($A16,'CCyB decisions (database)'!$C$2:$C$228,'CCyB decisions (database)'!$K$2:$K$228,,0,-1))</f>
        <v/>
      </c>
      <c r="H16" s="48" cm="1">
        <f t="array" ref="H16">SUMPRODUCT(MAX(ROW('CCyB decisions (database)'!$C$2:$C$228)*('Latest decisions_OLD'!$A16='CCyB decisions (database)'!$C$2:$C$228))-1)</f>
        <v>60</v>
      </c>
      <c r="I16" s="49" cm="1">
        <f t="array" ref="I16">INDEX('CCyB decisions (database)'!$I$2:$I$228,SUMPRODUCT(MAX(ROW('CCyB decisions (database)'!$C$2:$C$228)*('Latest decisions_OLD'!$A16='CCyB decisions (database)'!$C$2:$C$228))-1))</f>
        <v>42467</v>
      </c>
      <c r="J16" s="48">
        <f t="shared" ca="1" si="0"/>
        <v>1</v>
      </c>
      <c r="K16" s="50" cm="1">
        <f t="array" aca="1" ref="K16" ca="1">IF(TODAY()&gt;=I16,INDEX('CCyB decisions (database)'!$G$2:$G$228,SUMPRODUCT(MAX(ROW('CCyB decisions (database)'!$C$2:$C$228)*('Latest decisions_OLD'!$A16='CCyB decisions (database)'!$C$2:$C$228))-1)),"too early")</f>
        <v>0</v>
      </c>
      <c r="L16" s="51" cm="1">
        <f t="array" aca="1" ref="L16" ca="1">IF(TODAY()&gt;=I16,INDEX('CCyB decisions (database)'!$G$2:$G$228,SUMPRODUCT(MAX(ROW('CCyB decisions (database)'!$C$2:$C$228)*('Latest decisions_OLD'!$A16='CCyB decisions (database)'!$C$2:$C$228))-1)),INDEX('CCyB decisions (database)'!$G$2:$G$228,SUMPRODUCT(MAX(ROW('CCyB decisions (database)'!$C$2:$C$228)*('Latest decisions_OLD'!$A16='CCyB decisions (database)'!$C$2:$C$228))-2)))</f>
        <v>0</v>
      </c>
      <c r="M16" s="49" cm="1">
        <f t="array" aca="1" ref="M16" ca="1">IF(TODAY()&gt;=I16,INDEX('CCyB decisions (database)'!$I$2:$I$228,SUMPRODUCT(MAX(ROW('CCyB decisions (database)'!$C$2:$C$228)*('Latest decisions_OLD'!$A16='CCyB decisions (database)'!$C$2:$C$228))-1)),INDEX('CCyB decisions (database)'!$I$2:$I$228,SUMPRODUCT(MAX(ROW('CCyB decisions (database)'!$C$2:$C$228)*('Latest decisions_OLD'!$A16='CCyB decisions (database)'!$C$2:$C$228))-2)))</f>
        <v>42467</v>
      </c>
      <c r="N16" s="48" cm="1">
        <f t="array" aca="1" ref="N16" ca="1">SUMPRODUCT(MAX(ROW('CCyB decisions (database)'!$C$2:$C$228)*('CCyB decisions (database)'!$I$2:$I$228&lt;=TODAY())*('Latest decisions_OLD'!$A16='CCyB decisions (database)'!$C$2:$C$228))-1)</f>
        <v>60</v>
      </c>
      <c r="O16" s="52" cm="1">
        <f t="array" aca="1" ref="O16" ca="1">INDEX('CCyB decisions (database)'!$G$2:$G$228,SUMPRODUCT(MAX(ROW('CCyB decisions (database)'!$C$2:$C$228)*('CCyB decisions (database)'!$I$2:$I$228&lt;=TODAY())*('Latest decisions_OLD'!$A16='CCyB decisions (database)'!$C$2:$C$228))-1))</f>
        <v>0</v>
      </c>
      <c r="P16" s="44" cm="1">
        <f t="array" aca="1" ref="P16" ca="1">INDEX('CCyB decisions (database)'!$I$2:$I$228,SUMPRODUCT(MAX(ROW('CCyB decisions (database)'!$C$2:$C$228)*('CCyB decisions (database)'!$I$2:$I$228&lt;=TODAY())*('Latest decisions_OLD'!$A16='CCyB decisions (database)'!$C$2:$C$228))-1))</f>
        <v>42467</v>
      </c>
    </row>
    <row r="17" spans="1:16" ht="16.5" x14ac:dyDescent="0.6">
      <c r="A17" s="8" t="s">
        <v>8</v>
      </c>
      <c r="B17" s="34">
        <f>_xlfn.XLOOKUP($A17,'CCyB decisions (database)'!$C$2:$C$228,'CCyB decisions (database)'!$D$2:$D$228,,0,-1)</f>
        <v>43530</v>
      </c>
      <c r="C17" s="3">
        <f>_xlfn.XLOOKUP($A17,'CCyB decisions (database)'!$C$2:$C$228,'CCyB decisions (database)'!$G$2:$G$228,,0,-1)</f>
        <v>0</v>
      </c>
      <c r="D17" s="2" t="str">
        <f>_xlfn.XLOOKUP($A17,'CCyB decisions (database)'!$C$2:$C$228,'CCyB decisions (database)'!$H$2:$H$228,,0,-1)</f>
        <v>Confirmation</v>
      </c>
      <c r="E17" s="34">
        <f>_xlfn.XLOOKUP($A17,'CCyB decisions (database)'!$C$2:$C$228,'CCyB decisions (database)'!$I$2:$I$228,,0,-1)</f>
        <v>43549</v>
      </c>
      <c r="F17" s="1" t="s">
        <v>107</v>
      </c>
      <c r="G17" s="2" t="str">
        <f>IF(_xlfn.XLOOKUP($A17,'CCyB decisions (database)'!$C$2:$C$228,'CCyB decisions (database)'!$K$2:$K$228,,0,-1)="","",_xlfn.XLOOKUP($A17,'CCyB decisions (database)'!$C$2:$C$228,'CCyB decisions (database)'!$K$2:$K$228,,0,-1))</f>
        <v>link expired</v>
      </c>
      <c r="H17" s="48" cm="1">
        <f t="array" ref="H17">SUMPRODUCT(MAX(ROW('CCyB decisions (database)'!$C$2:$C$228)*('Latest decisions_OLD'!$A17='CCyB decisions (database)'!$C$2:$C$228))-1)</f>
        <v>217</v>
      </c>
      <c r="I17" s="49" cm="1">
        <f t="array" ref="I17">INDEX('CCyB decisions (database)'!$I$2:$I$228,SUMPRODUCT(MAX(ROW('CCyB decisions (database)'!$C$2:$C$228)*('Latest decisions_OLD'!$A17='CCyB decisions (database)'!$C$2:$C$228))-1))</f>
        <v>43549</v>
      </c>
      <c r="J17" s="48">
        <f t="shared" ca="1" si="0"/>
        <v>1</v>
      </c>
      <c r="K17" s="50" cm="1">
        <f t="array" aca="1" ref="K17" ca="1">IF(TODAY()&gt;=I17,INDEX('CCyB decisions (database)'!$G$2:$G$228,SUMPRODUCT(MAX(ROW('CCyB decisions (database)'!$C$2:$C$228)*('Latest decisions_OLD'!$A17='CCyB decisions (database)'!$C$2:$C$228))-1)),"too early")</f>
        <v>0</v>
      </c>
      <c r="L17" s="51" cm="1">
        <f t="array" aca="1" ref="L17" ca="1">IF(TODAY()&gt;=I17,INDEX('CCyB decisions (database)'!$G$2:$G$228,SUMPRODUCT(MAX(ROW('CCyB decisions (database)'!$C$2:$C$228)*('Latest decisions_OLD'!$A17='CCyB decisions (database)'!$C$2:$C$228))-1)),INDEX('CCyB decisions (database)'!$G$2:$G$228,SUMPRODUCT(MAX(ROW('CCyB decisions (database)'!$C$2:$C$228)*('Latest decisions_OLD'!$A17='CCyB decisions (database)'!$C$2:$C$228))-2)))</f>
        <v>0</v>
      </c>
      <c r="M17" s="49" cm="1">
        <f t="array" aca="1" ref="M17" ca="1">IF(TODAY()&gt;=I17,INDEX('CCyB decisions (database)'!$I$2:$I$228,SUMPRODUCT(MAX(ROW('CCyB decisions (database)'!$C$2:$C$228)*('Latest decisions_OLD'!$A17='CCyB decisions (database)'!$C$2:$C$228))-1)),INDEX('CCyB decisions (database)'!$I$2:$I$228,SUMPRODUCT(MAX(ROW('CCyB decisions (database)'!$C$2:$C$228)*('Latest decisions_OLD'!$A17='CCyB decisions (database)'!$C$2:$C$228))-2)))</f>
        <v>43549</v>
      </c>
      <c r="N17" s="48" cm="1">
        <f t="array" aca="1" ref="N17" ca="1">SUMPRODUCT(MAX(ROW('CCyB decisions (database)'!$C$2:$C$228)*('CCyB decisions (database)'!$I$2:$I$228&lt;=TODAY())*('Latest decisions_OLD'!$A17='CCyB decisions (database)'!$C$2:$C$228))-1)</f>
        <v>217</v>
      </c>
      <c r="O17" s="52" cm="1">
        <f t="array" aca="1" ref="O17" ca="1">INDEX('CCyB decisions (database)'!$G$2:$G$228,SUMPRODUCT(MAX(ROW('CCyB decisions (database)'!$C$2:$C$228)*('CCyB decisions (database)'!$I$2:$I$228&lt;=TODAY())*('Latest decisions_OLD'!$A17='CCyB decisions (database)'!$C$2:$C$228))-1))</f>
        <v>0</v>
      </c>
      <c r="P17" s="44" cm="1">
        <f t="array" aca="1" ref="P17" ca="1">INDEX('CCyB decisions (database)'!$I$2:$I$228,SUMPRODUCT(MAX(ROW('CCyB decisions (database)'!$C$2:$C$228)*('CCyB decisions (database)'!$I$2:$I$228&lt;=TODAY())*('Latest decisions_OLD'!$A17='CCyB decisions (database)'!$C$2:$C$228))-1))</f>
        <v>43549</v>
      </c>
    </row>
    <row r="18" spans="1:16" ht="16.5" x14ac:dyDescent="0.6">
      <c r="A18" s="8" t="s">
        <v>46</v>
      </c>
      <c r="B18" s="34">
        <f>_xlfn.XLOOKUP($A18,'CCyB decisions (database)'!$C$2:$C$228,'CCyB decisions (database)'!$D$2:$D$228,,0,-1)</f>
        <v>43447</v>
      </c>
      <c r="C18" s="3">
        <f>_xlfn.XLOOKUP($A18,'CCyB decisions (database)'!$C$2:$C$228,'CCyB decisions (database)'!$G$2:$G$228,,0,-1)</f>
        <v>2.5000000000000001E-2</v>
      </c>
      <c r="D18" s="2" t="str">
        <f>_xlfn.XLOOKUP($A18,'CCyB decisions (database)'!$C$2:$C$228,'CCyB decisions (database)'!$H$2:$H$228,,0,-1)</f>
        <v>Increase</v>
      </c>
      <c r="E18" s="34">
        <f>_xlfn.XLOOKUP($A18,'CCyB decisions (database)'!$C$2:$C$228,'CCyB decisions (database)'!$I$2:$I$228,,0,-1)</f>
        <v>43830</v>
      </c>
      <c r="F18" s="1" t="s">
        <v>107</v>
      </c>
      <c r="G18" s="2" t="str">
        <f>IF(_xlfn.XLOOKUP($A18,'CCyB decisions (database)'!$C$2:$C$228,'CCyB decisions (database)'!$K$2:$K$228,,0,-1)="","",_xlfn.XLOOKUP($A18,'CCyB decisions (database)'!$C$2:$C$228,'CCyB decisions (database)'!$K$2:$K$228,,0,-1))</f>
        <v/>
      </c>
      <c r="H18" s="48" cm="1">
        <f t="array" ref="H18">SUMPRODUCT(MAX(ROW('CCyB decisions (database)'!$C$2:$C$228)*('Latest decisions_OLD'!$A18='CCyB decisions (database)'!$C$2:$C$228))-1)</f>
        <v>203</v>
      </c>
      <c r="I18" s="49" cm="1">
        <f t="array" ref="I18">INDEX('CCyB decisions (database)'!$I$2:$I$228,SUMPRODUCT(MAX(ROW('CCyB decisions (database)'!$C$2:$C$228)*('Latest decisions_OLD'!$A18='CCyB decisions (database)'!$C$2:$C$228))-1))</f>
        <v>43830</v>
      </c>
      <c r="J18" s="48">
        <f t="shared" ca="1" si="0"/>
        <v>1</v>
      </c>
      <c r="K18" s="50" cm="1">
        <f t="array" aca="1" ref="K18" ca="1">IF(TODAY()&gt;=I18,INDEX('CCyB decisions (database)'!$G$2:$G$228,SUMPRODUCT(MAX(ROW('CCyB decisions (database)'!$C$2:$C$228)*('Latest decisions_OLD'!$A18='CCyB decisions (database)'!$C$2:$C$228))-1)),"too early")</f>
        <v>2.5000000000000001E-2</v>
      </c>
      <c r="L18" s="51" cm="1">
        <f t="array" aca="1" ref="L18" ca="1">IF(TODAY()&gt;=I18,INDEX('CCyB decisions (database)'!$G$2:$G$228,SUMPRODUCT(MAX(ROW('CCyB decisions (database)'!$C$2:$C$228)*('Latest decisions_OLD'!$A18='CCyB decisions (database)'!$C$2:$C$228))-1)),INDEX('CCyB decisions (database)'!$G$2:$G$228,SUMPRODUCT(MAX(ROW('CCyB decisions (database)'!$C$2:$C$228)*('Latest decisions_OLD'!$A18='CCyB decisions (database)'!$C$2:$C$228))-2)))</f>
        <v>2.5000000000000001E-2</v>
      </c>
      <c r="M18" s="49" cm="1">
        <f t="array" aca="1" ref="M18" ca="1">IF(TODAY()&gt;=I18,INDEX('CCyB decisions (database)'!$I$2:$I$228,SUMPRODUCT(MAX(ROW('CCyB decisions (database)'!$C$2:$C$228)*('Latest decisions_OLD'!$A18='CCyB decisions (database)'!$C$2:$C$228))-1)),INDEX('CCyB decisions (database)'!$I$2:$I$228,SUMPRODUCT(MAX(ROW('CCyB decisions (database)'!$C$2:$C$228)*('Latest decisions_OLD'!$A18='CCyB decisions (database)'!$C$2:$C$228))-2)))</f>
        <v>43830</v>
      </c>
      <c r="N18" s="48" cm="1">
        <f t="array" aca="1" ref="N18" ca="1">SUMPRODUCT(MAX(ROW('CCyB decisions (database)'!$C$2:$C$228)*('CCyB decisions (database)'!$I$2:$I$228&lt;=TODAY())*('Latest decisions_OLD'!$A18='CCyB decisions (database)'!$C$2:$C$228))-1)</f>
        <v>203</v>
      </c>
      <c r="O18" s="52" cm="1">
        <f t="array" aca="1" ref="O18" ca="1">INDEX('CCyB decisions (database)'!$G$2:$G$228,SUMPRODUCT(MAX(ROW('CCyB decisions (database)'!$C$2:$C$228)*('CCyB decisions (database)'!$I$2:$I$228&lt;=TODAY())*('Latest decisions_OLD'!$A18='CCyB decisions (database)'!$C$2:$C$228))-1))</f>
        <v>2.5000000000000001E-2</v>
      </c>
      <c r="P18" s="44" cm="1">
        <f t="array" aca="1" ref="P18" ca="1">INDEX('CCyB decisions (database)'!$I$2:$I$228,SUMPRODUCT(MAX(ROW('CCyB decisions (database)'!$C$2:$C$228)*('CCyB decisions (database)'!$I$2:$I$228&lt;=TODAY())*('Latest decisions_OLD'!$A18='CCyB decisions (database)'!$C$2:$C$228))-1))</f>
        <v>43830</v>
      </c>
    </row>
    <row r="19" spans="1:16" ht="16.5" x14ac:dyDescent="0.6">
      <c r="A19" s="8" t="s">
        <v>39</v>
      </c>
      <c r="B19" s="34">
        <f>_xlfn.XLOOKUP($A19,'CCyB decisions (database)'!$C$2:$C$228,'CCyB decisions (database)'!$D$2:$D$228,,0,-1)</f>
        <v>43454</v>
      </c>
      <c r="C19" s="3">
        <f>_xlfn.XLOOKUP($A19,'CCyB decisions (database)'!$C$2:$C$228,'CCyB decisions (database)'!$G$2:$G$228,,0,-1)</f>
        <v>0</v>
      </c>
      <c r="D19" s="2" t="str">
        <f>_xlfn.XLOOKUP($A19,'CCyB decisions (database)'!$C$2:$C$228,'CCyB decisions (database)'!$H$2:$H$228,,0,-1)</f>
        <v>Confirmation</v>
      </c>
      <c r="E19" s="34">
        <f>_xlfn.XLOOKUP($A19,'CCyB decisions (database)'!$C$2:$C$228,'CCyB decisions (database)'!$I$2:$I$228,,0,-1)</f>
        <v>43455</v>
      </c>
      <c r="F19" s="1" t="s">
        <v>107</v>
      </c>
      <c r="G19" s="2" t="str">
        <f>IF(_xlfn.XLOOKUP($A19,'CCyB decisions (database)'!$C$2:$C$228,'CCyB decisions (database)'!$K$2:$K$228,,0,-1)="","",_xlfn.XLOOKUP($A19,'CCyB decisions (database)'!$C$2:$C$228,'CCyB decisions (database)'!$K$2:$K$228,,0,-1))</f>
        <v/>
      </c>
      <c r="H19" s="48" cm="1">
        <f t="array" ref="H19">SUMPRODUCT(MAX(ROW('CCyB decisions (database)'!$C$2:$C$228)*('Latest decisions_OLD'!$A19='CCyB decisions (database)'!$C$2:$C$228))-1)</f>
        <v>206</v>
      </c>
      <c r="I19" s="49" cm="1">
        <f t="array" ref="I19">INDEX('CCyB decisions (database)'!$I$2:$I$228,SUMPRODUCT(MAX(ROW('CCyB decisions (database)'!$C$2:$C$228)*('Latest decisions_OLD'!$A19='CCyB decisions (database)'!$C$2:$C$228))-1))</f>
        <v>43455</v>
      </c>
      <c r="J19" s="48">
        <f t="shared" ca="1" si="0"/>
        <v>1</v>
      </c>
      <c r="K19" s="50" cm="1">
        <f t="array" aca="1" ref="K19" ca="1">IF(TODAY()&gt;=I19,INDEX('CCyB decisions (database)'!$G$2:$G$228,SUMPRODUCT(MAX(ROW('CCyB decisions (database)'!$C$2:$C$228)*('Latest decisions_OLD'!$A19='CCyB decisions (database)'!$C$2:$C$228))-1)),"too early")</f>
        <v>0</v>
      </c>
      <c r="L19" s="51" cm="1">
        <f t="array" aca="1" ref="L19" ca="1">IF(TODAY()&gt;=I19,INDEX('CCyB decisions (database)'!$G$2:$G$228,SUMPRODUCT(MAX(ROW('CCyB decisions (database)'!$C$2:$C$228)*('Latest decisions_OLD'!$A19='CCyB decisions (database)'!$C$2:$C$228))-1)),INDEX('CCyB decisions (database)'!$G$2:$G$228,SUMPRODUCT(MAX(ROW('CCyB decisions (database)'!$C$2:$C$228)*('Latest decisions_OLD'!$A19='CCyB decisions (database)'!$C$2:$C$228))-2)))</f>
        <v>0</v>
      </c>
      <c r="M19" s="49" cm="1">
        <f t="array" aca="1" ref="M19" ca="1">IF(TODAY()&gt;=I19,INDEX('CCyB decisions (database)'!$I$2:$I$228,SUMPRODUCT(MAX(ROW('CCyB decisions (database)'!$C$2:$C$228)*('Latest decisions_OLD'!$A19='CCyB decisions (database)'!$C$2:$C$228))-1)),INDEX('CCyB decisions (database)'!$I$2:$I$228,SUMPRODUCT(MAX(ROW('CCyB decisions (database)'!$C$2:$C$228)*('Latest decisions_OLD'!$A19='CCyB decisions (database)'!$C$2:$C$228))-2)))</f>
        <v>43455</v>
      </c>
      <c r="N19" s="48" cm="1">
        <f t="array" aca="1" ref="N19" ca="1">SUMPRODUCT(MAX(ROW('CCyB decisions (database)'!$C$2:$C$228)*('CCyB decisions (database)'!$I$2:$I$228&lt;=TODAY())*('Latest decisions_OLD'!$A19='CCyB decisions (database)'!$C$2:$C$228))-1)</f>
        <v>206</v>
      </c>
      <c r="O19" s="52" cm="1">
        <f t="array" aca="1" ref="O19" ca="1">INDEX('CCyB decisions (database)'!$G$2:$G$228,SUMPRODUCT(MAX(ROW('CCyB decisions (database)'!$C$2:$C$228)*('CCyB decisions (database)'!$I$2:$I$228&lt;=TODAY())*('Latest decisions_OLD'!$A19='CCyB decisions (database)'!$C$2:$C$228))-1))</f>
        <v>0</v>
      </c>
      <c r="P19" s="44" cm="1">
        <f t="array" aca="1" ref="P19" ca="1">INDEX('CCyB decisions (database)'!$I$2:$I$228,SUMPRODUCT(MAX(ROW('CCyB decisions (database)'!$C$2:$C$228)*('CCyB decisions (database)'!$I$2:$I$228&lt;=TODAY())*('Latest decisions_OLD'!$A19='CCyB decisions (database)'!$C$2:$C$228))-1))</f>
        <v>43455</v>
      </c>
    </row>
    <row r="20" spans="1:16" ht="16.5" x14ac:dyDescent="0.6">
      <c r="A20" s="8" t="s">
        <v>40</v>
      </c>
      <c r="B20" s="34">
        <f>_xlfn.XLOOKUP($A20,'CCyB decisions (database)'!$C$2:$C$228,'CCyB decisions (database)'!$D$2:$D$228,,0,-1)</f>
        <v>42373</v>
      </c>
      <c r="C20" s="3">
        <f>_xlfn.XLOOKUP($A20,'CCyB decisions (database)'!$C$2:$C$228,'CCyB decisions (database)'!$G$2:$G$228,,0,-1)</f>
        <v>0</v>
      </c>
      <c r="D20" s="2" t="str">
        <f>_xlfn.XLOOKUP($A20,'CCyB decisions (database)'!$C$2:$C$228,'CCyB decisions (database)'!$H$2:$H$228,,0,-1)</f>
        <v>First time setting</v>
      </c>
      <c r="E20" s="34">
        <f>_xlfn.XLOOKUP($A20,'CCyB decisions (database)'!$C$2:$C$228,'CCyB decisions (database)'!$I$2:$I$228,,0,-1)</f>
        <v>42370</v>
      </c>
      <c r="F20" s="1" t="s">
        <v>107</v>
      </c>
      <c r="G20" s="2" t="str">
        <f>IF(_xlfn.XLOOKUP($A20,'CCyB decisions (database)'!$C$2:$C$228,'CCyB decisions (database)'!$K$2:$K$228,,0,-1)="","",_xlfn.XLOOKUP($A20,'CCyB decisions (database)'!$C$2:$C$228,'CCyB decisions (database)'!$K$2:$K$228,,0,-1))</f>
        <v/>
      </c>
      <c r="H20" s="48" cm="1">
        <f t="array" ref="H20">SUMPRODUCT(MAX(ROW('CCyB decisions (database)'!$C$2:$C$228)*('Latest decisions_OLD'!$A20='CCyB decisions (database)'!$C$2:$C$228))-1)</f>
        <v>42</v>
      </c>
      <c r="I20" s="49" cm="1">
        <f t="array" ref="I20">INDEX('CCyB decisions (database)'!$I$2:$I$228,SUMPRODUCT(MAX(ROW('CCyB decisions (database)'!$C$2:$C$228)*('Latest decisions_OLD'!$A20='CCyB decisions (database)'!$C$2:$C$228))-1))</f>
        <v>42370</v>
      </c>
      <c r="J20" s="48">
        <f t="shared" ca="1" si="0"/>
        <v>1</v>
      </c>
      <c r="K20" s="50" cm="1">
        <f t="array" aca="1" ref="K20" ca="1">IF(TODAY()&gt;=I20,INDEX('CCyB decisions (database)'!$G$2:$G$228,SUMPRODUCT(MAX(ROW('CCyB decisions (database)'!$C$2:$C$228)*('Latest decisions_OLD'!$A20='CCyB decisions (database)'!$C$2:$C$228))-1)),"too early")</f>
        <v>0</v>
      </c>
      <c r="L20" s="51" cm="1">
        <f t="array" aca="1" ref="L20" ca="1">IF(TODAY()&gt;=I20,INDEX('CCyB decisions (database)'!$G$2:$G$228,SUMPRODUCT(MAX(ROW('CCyB decisions (database)'!$C$2:$C$228)*('Latest decisions_OLD'!$A20='CCyB decisions (database)'!$C$2:$C$228))-1)),INDEX('CCyB decisions (database)'!$G$2:$G$228,SUMPRODUCT(MAX(ROW('CCyB decisions (database)'!$C$2:$C$228)*('Latest decisions_OLD'!$A20='CCyB decisions (database)'!$C$2:$C$228))-2)))</f>
        <v>0</v>
      </c>
      <c r="M20" s="49" cm="1">
        <f t="array" aca="1" ref="M20" ca="1">IF(TODAY()&gt;=I20,INDEX('CCyB decisions (database)'!$I$2:$I$228,SUMPRODUCT(MAX(ROW('CCyB decisions (database)'!$C$2:$C$228)*('Latest decisions_OLD'!$A20='CCyB decisions (database)'!$C$2:$C$228))-1)),INDEX('CCyB decisions (database)'!$I$2:$I$228,SUMPRODUCT(MAX(ROW('CCyB decisions (database)'!$C$2:$C$228)*('Latest decisions_OLD'!$A20='CCyB decisions (database)'!$C$2:$C$228))-2)))</f>
        <v>42370</v>
      </c>
      <c r="N20" s="48" cm="1">
        <f t="array" aca="1" ref="N20" ca="1">SUMPRODUCT(MAX(ROW('CCyB decisions (database)'!$C$2:$C$228)*('CCyB decisions (database)'!$I$2:$I$228&lt;=TODAY())*('Latest decisions_OLD'!$A20='CCyB decisions (database)'!$C$2:$C$228))-1)</f>
        <v>42</v>
      </c>
      <c r="O20" s="52" cm="1">
        <f t="array" aca="1" ref="O20" ca="1">INDEX('CCyB decisions (database)'!$G$2:$G$228,SUMPRODUCT(MAX(ROW('CCyB decisions (database)'!$C$2:$C$228)*('CCyB decisions (database)'!$I$2:$I$228&lt;=TODAY())*('Latest decisions_OLD'!$A20='CCyB decisions (database)'!$C$2:$C$228))-1))</f>
        <v>0</v>
      </c>
      <c r="P20" s="44" cm="1">
        <f t="array" aca="1" ref="P20" ca="1">INDEX('CCyB decisions (database)'!$I$2:$I$228,SUMPRODUCT(MAX(ROW('CCyB decisions (database)'!$C$2:$C$228)*('CCyB decisions (database)'!$I$2:$I$228&lt;=TODAY())*('Latest decisions_OLD'!$A20='CCyB decisions (database)'!$C$2:$C$228))-1))</f>
        <v>42370</v>
      </c>
    </row>
    <row r="21" spans="1:16" ht="16.5" x14ac:dyDescent="0.6">
      <c r="A21" s="8" t="s">
        <v>41</v>
      </c>
      <c r="B21" s="34">
        <f>_xlfn.XLOOKUP($A21,'CCyB decisions (database)'!$C$2:$C$228,'CCyB decisions (database)'!$D$2:$D$228,,0,-1)</f>
        <v>43426</v>
      </c>
      <c r="C21" s="3">
        <f>_xlfn.XLOOKUP($A21,'CCyB decisions (database)'!$C$2:$C$228,'CCyB decisions (database)'!$G$2:$G$228,,0,-1)</f>
        <v>0</v>
      </c>
      <c r="D21" s="2" t="str">
        <f>_xlfn.XLOOKUP($A21,'CCyB decisions (database)'!$C$2:$C$228,'CCyB decisions (database)'!$H$2:$H$228,,0,-1)</f>
        <v>Confirmation</v>
      </c>
      <c r="E21" s="34">
        <f>_xlfn.XLOOKUP($A21,'CCyB decisions (database)'!$C$2:$C$228,'CCyB decisions (database)'!$I$2:$I$228,,0,-1)</f>
        <v>43831</v>
      </c>
      <c r="F21" s="1" t="s">
        <v>107</v>
      </c>
      <c r="G21" s="2" t="str">
        <f>IF(_xlfn.XLOOKUP($A21,'CCyB decisions (database)'!$C$2:$C$228,'CCyB decisions (database)'!$K$2:$K$228,,0,-1)="","",_xlfn.XLOOKUP($A21,'CCyB decisions (database)'!$C$2:$C$228,'CCyB decisions (database)'!$K$2:$K$228,,0,-1))</f>
        <v/>
      </c>
      <c r="H21" s="48" cm="1">
        <f t="array" ref="H21">SUMPRODUCT(MAX(ROW('CCyB decisions (database)'!$C$2:$C$228)*('Latest decisions_OLD'!$A21='CCyB decisions (database)'!$C$2:$C$228))-1)</f>
        <v>197</v>
      </c>
      <c r="I21" s="49" cm="1">
        <f t="array" ref="I21">INDEX('CCyB decisions (database)'!$I$2:$I$228,SUMPRODUCT(MAX(ROW('CCyB decisions (database)'!$C$2:$C$228)*('Latest decisions_OLD'!$A21='CCyB decisions (database)'!$C$2:$C$228))-1))</f>
        <v>43831</v>
      </c>
      <c r="J21" s="48">
        <f t="shared" ca="1" si="0"/>
        <v>1</v>
      </c>
      <c r="K21" s="50" cm="1">
        <f t="array" aca="1" ref="K21" ca="1">IF(TODAY()&gt;=I21,INDEX('CCyB decisions (database)'!$G$2:$G$228,SUMPRODUCT(MAX(ROW('CCyB decisions (database)'!$C$2:$C$228)*('Latest decisions_OLD'!$A21='CCyB decisions (database)'!$C$2:$C$228))-1)),"too early")</f>
        <v>0</v>
      </c>
      <c r="L21" s="51" cm="1">
        <f t="array" aca="1" ref="L21" ca="1">IF(TODAY()&gt;=I21,INDEX('CCyB decisions (database)'!$G$2:$G$228,SUMPRODUCT(MAX(ROW('CCyB decisions (database)'!$C$2:$C$228)*('Latest decisions_OLD'!$A21='CCyB decisions (database)'!$C$2:$C$228))-1)),INDEX('CCyB decisions (database)'!$G$2:$G$228,SUMPRODUCT(MAX(ROW('CCyB decisions (database)'!$C$2:$C$228)*('Latest decisions_OLD'!$A21='CCyB decisions (database)'!$C$2:$C$228))-2)))</f>
        <v>0</v>
      </c>
      <c r="M21" s="49" cm="1">
        <f t="array" aca="1" ref="M21" ca="1">IF(TODAY()&gt;=I21,INDEX('CCyB decisions (database)'!$I$2:$I$228,SUMPRODUCT(MAX(ROW('CCyB decisions (database)'!$C$2:$C$228)*('Latest decisions_OLD'!$A21='CCyB decisions (database)'!$C$2:$C$228))-1)),INDEX('CCyB decisions (database)'!$I$2:$I$228,SUMPRODUCT(MAX(ROW('CCyB decisions (database)'!$C$2:$C$228)*('Latest decisions_OLD'!$A21='CCyB decisions (database)'!$C$2:$C$228))-2)))</f>
        <v>43831</v>
      </c>
      <c r="N21" s="48" cm="1">
        <f t="array" aca="1" ref="N21" ca="1">SUMPRODUCT(MAX(ROW('CCyB decisions (database)'!$C$2:$C$228)*('CCyB decisions (database)'!$I$2:$I$228&lt;=TODAY())*('Latest decisions_OLD'!$A21='CCyB decisions (database)'!$C$2:$C$228))-1)</f>
        <v>197</v>
      </c>
      <c r="O21" s="52" cm="1">
        <f t="array" aca="1" ref="O21" ca="1">INDEX('CCyB decisions (database)'!$G$2:$G$228,SUMPRODUCT(MAX(ROW('CCyB decisions (database)'!$C$2:$C$228)*('CCyB decisions (database)'!$I$2:$I$228&lt;=TODAY())*('Latest decisions_OLD'!$A21='CCyB decisions (database)'!$C$2:$C$228))-1))</f>
        <v>0</v>
      </c>
      <c r="P21" s="44" cm="1">
        <f t="array" aca="1" ref="P21" ca="1">INDEX('CCyB decisions (database)'!$I$2:$I$228,SUMPRODUCT(MAX(ROW('CCyB decisions (database)'!$C$2:$C$228)*('CCyB decisions (database)'!$I$2:$I$228&lt;=TODAY())*('Latest decisions_OLD'!$A21='CCyB decisions (database)'!$C$2:$C$228))-1))</f>
        <v>43831</v>
      </c>
    </row>
    <row r="22" spans="1:16" ht="16.5" x14ac:dyDescent="0.6">
      <c r="A22" s="8" t="s">
        <v>42</v>
      </c>
      <c r="B22" s="34">
        <f>_xlfn.XLOOKUP($A22,'CCyB decisions (database)'!$C$2:$C$228,'CCyB decisions (database)'!$D$2:$D$228,,0,-1)</f>
        <v>43432</v>
      </c>
      <c r="C22" s="3">
        <f>_xlfn.XLOOKUP($A22,'CCyB decisions (database)'!$C$2:$C$228,'CCyB decisions (database)'!$G$2:$G$228,,0,-1)</f>
        <v>0</v>
      </c>
      <c r="D22" s="2" t="str">
        <f>_xlfn.XLOOKUP($A22,'CCyB decisions (database)'!$C$2:$C$228,'CCyB decisions (database)'!$H$2:$H$228,,0,-1)</f>
        <v>Confirmation</v>
      </c>
      <c r="E22" s="34">
        <f>_xlfn.XLOOKUP($A22,'CCyB decisions (database)'!$C$2:$C$228,'CCyB decisions (database)'!$I$2:$I$228,,0,-1)</f>
        <v>43434</v>
      </c>
      <c r="F22" s="1" t="s">
        <v>107</v>
      </c>
      <c r="G22" s="2" t="str">
        <f>IF(_xlfn.XLOOKUP($A22,'CCyB decisions (database)'!$C$2:$C$228,'CCyB decisions (database)'!$K$2:$K$228,,0,-1)="","",_xlfn.XLOOKUP($A22,'CCyB decisions (database)'!$C$2:$C$228,'CCyB decisions (database)'!$K$2:$K$228,,0,-1))</f>
        <v/>
      </c>
      <c r="H22" s="48" cm="1">
        <f t="array" ref="H22">SUMPRODUCT(MAX(ROW('CCyB decisions (database)'!$C$2:$C$228)*('Latest decisions_OLD'!$A22='CCyB decisions (database)'!$C$2:$C$228))-1)</f>
        <v>199</v>
      </c>
      <c r="I22" s="49" cm="1">
        <f t="array" ref="I22">INDEX('CCyB decisions (database)'!$I$2:$I$228,SUMPRODUCT(MAX(ROW('CCyB decisions (database)'!$C$2:$C$228)*('Latest decisions_OLD'!$A22='CCyB decisions (database)'!$C$2:$C$228))-1))</f>
        <v>43434</v>
      </c>
      <c r="J22" s="48">
        <f t="shared" ca="1" si="0"/>
        <v>1</v>
      </c>
      <c r="K22" s="50" cm="1">
        <f t="array" aca="1" ref="K22" ca="1">IF(TODAY()&gt;=I22,INDEX('CCyB decisions (database)'!$G$2:$G$228,SUMPRODUCT(MAX(ROW('CCyB decisions (database)'!$C$2:$C$228)*('Latest decisions_OLD'!$A22='CCyB decisions (database)'!$C$2:$C$228))-1)),"too early")</f>
        <v>0</v>
      </c>
      <c r="L22" s="51" cm="1">
        <f t="array" aca="1" ref="L22" ca="1">IF(TODAY()&gt;=I22,INDEX('CCyB decisions (database)'!$G$2:$G$228,SUMPRODUCT(MAX(ROW('CCyB decisions (database)'!$C$2:$C$228)*('Latest decisions_OLD'!$A22='CCyB decisions (database)'!$C$2:$C$228))-1)),INDEX('CCyB decisions (database)'!$G$2:$G$228,SUMPRODUCT(MAX(ROW('CCyB decisions (database)'!$C$2:$C$228)*('Latest decisions_OLD'!$A22='CCyB decisions (database)'!$C$2:$C$228))-2)))</f>
        <v>0</v>
      </c>
      <c r="M22" s="49" cm="1">
        <f t="array" aca="1" ref="M22" ca="1">IF(TODAY()&gt;=I22,INDEX('CCyB decisions (database)'!$I$2:$I$228,SUMPRODUCT(MAX(ROW('CCyB decisions (database)'!$C$2:$C$228)*('Latest decisions_OLD'!$A22='CCyB decisions (database)'!$C$2:$C$228))-1)),INDEX('CCyB decisions (database)'!$I$2:$I$228,SUMPRODUCT(MAX(ROW('CCyB decisions (database)'!$C$2:$C$228)*('Latest decisions_OLD'!$A22='CCyB decisions (database)'!$C$2:$C$228))-2)))</f>
        <v>43434</v>
      </c>
      <c r="N22" s="48" cm="1">
        <f t="array" aca="1" ref="N22" ca="1">SUMPRODUCT(MAX(ROW('CCyB decisions (database)'!$C$2:$C$228)*('CCyB decisions (database)'!$I$2:$I$228&lt;=TODAY())*('Latest decisions_OLD'!$A22='CCyB decisions (database)'!$C$2:$C$228))-1)</f>
        <v>199</v>
      </c>
      <c r="O22" s="52" cm="1">
        <f t="array" aca="1" ref="O22" ca="1">INDEX('CCyB decisions (database)'!$G$2:$G$228,SUMPRODUCT(MAX(ROW('CCyB decisions (database)'!$C$2:$C$228)*('CCyB decisions (database)'!$I$2:$I$228&lt;=TODAY())*('Latest decisions_OLD'!$A22='CCyB decisions (database)'!$C$2:$C$228))-1))</f>
        <v>0</v>
      </c>
      <c r="P22" s="44" cm="1">
        <f t="array" aca="1" ref="P22" ca="1">INDEX('CCyB decisions (database)'!$I$2:$I$228,SUMPRODUCT(MAX(ROW('CCyB decisions (database)'!$C$2:$C$228)*('CCyB decisions (database)'!$I$2:$I$228&lt;=TODAY())*('Latest decisions_OLD'!$A22='CCyB decisions (database)'!$C$2:$C$228))-1))</f>
        <v>43434</v>
      </c>
    </row>
    <row r="23" spans="1:16" ht="16.5" x14ac:dyDescent="0.6">
      <c r="A23" s="15" t="s">
        <v>14</v>
      </c>
      <c r="B23" s="35">
        <f>_xlfn.XLOOKUP($A23,'CCyB decisions (database)'!$C$2:$C$228,'CCyB decisions (database)'!$D$2:$D$228,,0,-1)</f>
        <v>43549</v>
      </c>
      <c r="C23" s="6">
        <f>_xlfn.XLOOKUP($A23,'CCyB decisions (database)'!$C$2:$C$228,'CCyB decisions (database)'!$G$2:$G$228,,0,-1)</f>
        <v>0</v>
      </c>
      <c r="D23" s="5" t="str">
        <f>_xlfn.XLOOKUP($A23,'CCyB decisions (database)'!$C$2:$C$228,'CCyB decisions (database)'!$H$2:$H$228,,0,-1)</f>
        <v>Confirmation</v>
      </c>
      <c r="E23" s="35">
        <f>_xlfn.XLOOKUP($A23,'CCyB decisions (database)'!$C$2:$C$228,'CCyB decisions (database)'!$I$2:$I$228,,0,-1)</f>
        <v>43556</v>
      </c>
      <c r="F23" s="29" t="s">
        <v>107</v>
      </c>
      <c r="G23" s="2" t="str">
        <f>IF(_xlfn.XLOOKUP($A23,'CCyB decisions (database)'!$C$2:$C$228,'CCyB decisions (database)'!$K$2:$K$228,,0,-1)="","",_xlfn.XLOOKUP($A23,'CCyB decisions (database)'!$C$2:$C$228,'CCyB decisions (database)'!$K$2:$K$228,,0,-1))</f>
        <v/>
      </c>
      <c r="H23" s="48" cm="1">
        <f t="array" ref="H23">SUMPRODUCT(MAX(ROW('CCyB decisions (database)'!$C$2:$C$228)*('Latest decisions_OLD'!$A23='CCyB decisions (database)'!$C$2:$C$228))-1)</f>
        <v>220</v>
      </c>
      <c r="I23" s="49" cm="1">
        <f t="array" ref="I23">INDEX('CCyB decisions (database)'!$I$2:$I$228,SUMPRODUCT(MAX(ROW('CCyB decisions (database)'!$C$2:$C$228)*('Latest decisions_OLD'!$A23='CCyB decisions (database)'!$C$2:$C$228))-1))</f>
        <v>43556</v>
      </c>
      <c r="J23" s="48">
        <f t="shared" ca="1" si="0"/>
        <v>1</v>
      </c>
      <c r="K23" s="50" cm="1">
        <f t="array" aca="1" ref="K23" ca="1">IF(TODAY()&gt;=I23,INDEX('CCyB decisions (database)'!$G$2:$G$228,SUMPRODUCT(MAX(ROW('CCyB decisions (database)'!$C$2:$C$228)*('Latest decisions_OLD'!$A23='CCyB decisions (database)'!$C$2:$C$228))-1)),"too early")</f>
        <v>0</v>
      </c>
      <c r="L23" s="51" cm="1">
        <f t="array" aca="1" ref="L23" ca="1">IF(TODAY()&gt;=I23,INDEX('CCyB decisions (database)'!$G$2:$G$228,SUMPRODUCT(MAX(ROW('CCyB decisions (database)'!$C$2:$C$228)*('Latest decisions_OLD'!$A23='CCyB decisions (database)'!$C$2:$C$228))-1)),INDEX('CCyB decisions (database)'!$G$2:$G$228,SUMPRODUCT(MAX(ROW('CCyB decisions (database)'!$C$2:$C$228)*('Latest decisions_OLD'!$A23='CCyB decisions (database)'!$C$2:$C$228))-2)))</f>
        <v>0</v>
      </c>
      <c r="M23" s="49" cm="1">
        <f t="array" aca="1" ref="M23" ca="1">IF(TODAY()&gt;=I23,INDEX('CCyB decisions (database)'!$I$2:$I$228,SUMPRODUCT(MAX(ROW('CCyB decisions (database)'!$C$2:$C$228)*('Latest decisions_OLD'!$A23='CCyB decisions (database)'!$C$2:$C$228))-1)),INDEX('CCyB decisions (database)'!$I$2:$I$228,SUMPRODUCT(MAX(ROW('CCyB decisions (database)'!$C$2:$C$228)*('Latest decisions_OLD'!$A23='CCyB decisions (database)'!$C$2:$C$228))-2)))</f>
        <v>43556</v>
      </c>
      <c r="N23" s="48" cm="1">
        <f t="array" aca="1" ref="N23" ca="1">SUMPRODUCT(MAX(ROW('CCyB decisions (database)'!$C$2:$C$228)*('CCyB decisions (database)'!$I$2:$I$228&lt;=TODAY())*('Latest decisions_OLD'!$A23='CCyB decisions (database)'!$C$2:$C$228))-1)</f>
        <v>220</v>
      </c>
      <c r="O23" s="52" cm="1">
        <f t="array" aca="1" ref="O23" ca="1">INDEX('CCyB decisions (database)'!$G$2:$G$228,SUMPRODUCT(MAX(ROW('CCyB decisions (database)'!$C$2:$C$228)*('CCyB decisions (database)'!$I$2:$I$228&lt;=TODAY())*('Latest decisions_OLD'!$A23='CCyB decisions (database)'!$C$2:$C$228))-1))</f>
        <v>0</v>
      </c>
      <c r="P23" s="44" cm="1">
        <f t="array" aca="1" ref="P23" ca="1">INDEX('CCyB decisions (database)'!$I$2:$I$228,SUMPRODUCT(MAX(ROW('CCyB decisions (database)'!$C$2:$C$228)*('CCyB decisions (database)'!$I$2:$I$228&lt;=TODAY())*('Latest decisions_OLD'!$A23='CCyB decisions (database)'!$C$2:$C$228))-1))</f>
        <v>43556</v>
      </c>
    </row>
    <row r="24" spans="1:16" ht="16.5" x14ac:dyDescent="0.6">
      <c r="A24" s="8" t="s">
        <v>9</v>
      </c>
      <c r="B24" s="34">
        <f>_xlfn.XLOOKUP($A24,'CCyB decisions (database)'!$C$2:$C$228,'CCyB decisions (database)'!$D$2:$D$228,,0,-1)</f>
        <v>43362</v>
      </c>
      <c r="C24" s="3">
        <f>_xlfn.XLOOKUP($A24,'CCyB decisions (database)'!$C$2:$C$228,'CCyB decisions (database)'!$G$2:$G$228,,0,-1)</f>
        <v>2.5000000000000001E-2</v>
      </c>
      <c r="D24" s="2" t="str">
        <f>_xlfn.XLOOKUP($A24,'CCyB decisions (database)'!$C$2:$C$228,'CCyB decisions (database)'!$H$2:$H$228,,0,-1)</f>
        <v>Increase</v>
      </c>
      <c r="E24" s="34">
        <f>_xlfn.XLOOKUP($A24,'CCyB decisions (database)'!$C$2:$C$228,'CCyB decisions (database)'!$I$2:$I$228,,0,-1)</f>
        <v>43727</v>
      </c>
      <c r="F24" s="1" t="s">
        <v>107</v>
      </c>
      <c r="G24" s="2" t="str">
        <f>IF(_xlfn.XLOOKUP($A24,'CCyB decisions (database)'!$C$2:$C$228,'CCyB decisions (database)'!$K$2:$K$228,,0,-1)="","",_xlfn.XLOOKUP($A24,'CCyB decisions (database)'!$C$2:$C$228,'CCyB decisions (database)'!$K$2:$K$228,,0,-1))</f>
        <v/>
      </c>
      <c r="H24" s="48" cm="1">
        <f t="array" ref="H24">SUMPRODUCT(MAX(ROW('CCyB decisions (database)'!$C$2:$C$228)*('Latest decisions_OLD'!$A24='CCyB decisions (database)'!$C$2:$C$228))-1)</f>
        <v>184</v>
      </c>
      <c r="I24" s="49" cm="1">
        <f t="array" ref="I24">INDEX('CCyB decisions (database)'!$I$2:$I$228,SUMPRODUCT(MAX(ROW('CCyB decisions (database)'!$C$2:$C$228)*('Latest decisions_OLD'!$A24='CCyB decisions (database)'!$C$2:$C$228))-1))</f>
        <v>43727</v>
      </c>
      <c r="J24" s="48">
        <f t="shared" ca="1" si="0"/>
        <v>1</v>
      </c>
      <c r="K24" s="50" cm="1">
        <f t="array" aca="1" ref="K24" ca="1">IF(TODAY()&gt;=I24,INDEX('CCyB decisions (database)'!$G$2:$G$228,SUMPRODUCT(MAX(ROW('CCyB decisions (database)'!$C$2:$C$228)*('Latest decisions_OLD'!$A24='CCyB decisions (database)'!$C$2:$C$228))-1)),"too early")</f>
        <v>2.5000000000000001E-2</v>
      </c>
      <c r="L24" s="51" cm="1">
        <f t="array" aca="1" ref="L24" ca="1">IF(TODAY()&gt;=I24,INDEX('CCyB decisions (database)'!$G$2:$G$228,SUMPRODUCT(MAX(ROW('CCyB decisions (database)'!$C$2:$C$228)*('Latest decisions_OLD'!$A24='CCyB decisions (database)'!$C$2:$C$228))-1)),INDEX('CCyB decisions (database)'!$G$2:$G$228,SUMPRODUCT(MAX(ROW('CCyB decisions (database)'!$C$2:$C$228)*('Latest decisions_OLD'!$A24='CCyB decisions (database)'!$C$2:$C$228))-2)))</f>
        <v>2.5000000000000001E-2</v>
      </c>
      <c r="M24" s="49" cm="1">
        <f t="array" aca="1" ref="M24" ca="1">IF(TODAY()&gt;=I24,INDEX('CCyB decisions (database)'!$I$2:$I$228,SUMPRODUCT(MAX(ROW('CCyB decisions (database)'!$C$2:$C$228)*('Latest decisions_OLD'!$A24='CCyB decisions (database)'!$C$2:$C$228))-1)),INDEX('CCyB decisions (database)'!$I$2:$I$228,SUMPRODUCT(MAX(ROW('CCyB decisions (database)'!$C$2:$C$228)*('Latest decisions_OLD'!$A24='CCyB decisions (database)'!$C$2:$C$228))-2)))</f>
        <v>43727</v>
      </c>
      <c r="N24" s="48" cm="1">
        <f t="array" aca="1" ref="N24" ca="1">SUMPRODUCT(MAX(ROW('CCyB decisions (database)'!$C$2:$C$228)*('CCyB decisions (database)'!$I$2:$I$228&lt;=TODAY())*('Latest decisions_OLD'!$A24='CCyB decisions (database)'!$C$2:$C$228))-1)</f>
        <v>184</v>
      </c>
      <c r="O24" s="52" cm="1">
        <f t="array" aca="1" ref="O24" ca="1">INDEX('CCyB decisions (database)'!$G$2:$G$228,SUMPRODUCT(MAX(ROW('CCyB decisions (database)'!$C$2:$C$228)*('CCyB decisions (database)'!$I$2:$I$228&lt;=TODAY())*('Latest decisions_OLD'!$A24='CCyB decisions (database)'!$C$2:$C$228))-1))</f>
        <v>2.5000000000000001E-2</v>
      </c>
      <c r="P24" s="44" cm="1">
        <f t="array" aca="1" ref="P24" ca="1">INDEX('CCyB decisions (database)'!$I$2:$I$228,SUMPRODUCT(MAX(ROW('CCyB decisions (database)'!$C$2:$C$228)*('CCyB decisions (database)'!$I$2:$I$228&lt;=TODAY())*('Latest decisions_OLD'!$A24='CCyB decisions (database)'!$C$2:$C$228))-1))</f>
        <v>43727</v>
      </c>
    </row>
    <row r="25" spans="1:16" ht="16.5" x14ac:dyDescent="0.6">
      <c r="A25" s="8" t="s">
        <v>43</v>
      </c>
      <c r="B25" s="34">
        <f>_xlfn.XLOOKUP($A25,'CCyB decisions (database)'!$C$2:$C$228,'CCyB decisions (database)'!$D$2:$D$228,,0,-1)</f>
        <v>43494</v>
      </c>
      <c r="C25" s="3">
        <f>_xlfn.XLOOKUP($A25,'CCyB decisions (database)'!$C$2:$C$228,'CCyB decisions (database)'!$G$2:$G$228,,0,-1)</f>
        <v>0</v>
      </c>
      <c r="D25" s="2" t="str">
        <f>_xlfn.XLOOKUP($A25,'CCyB decisions (database)'!$C$2:$C$228,'CCyB decisions (database)'!$H$2:$H$228,,0,-1)</f>
        <v>Confirmation</v>
      </c>
      <c r="E25" s="34">
        <f>_xlfn.XLOOKUP($A25,'CCyB decisions (database)'!$C$2:$C$228,'CCyB decisions (database)'!$I$2:$I$228,,0,-1)</f>
        <v>43503</v>
      </c>
      <c r="F25" s="1" t="s">
        <v>107</v>
      </c>
      <c r="G25" s="2" t="str">
        <f>IF(_xlfn.XLOOKUP($A25,'CCyB decisions (database)'!$C$2:$C$228,'CCyB decisions (database)'!$K$2:$K$228,,0,-1)="","",_xlfn.XLOOKUP($A25,'CCyB decisions (database)'!$C$2:$C$228,'CCyB decisions (database)'!$K$2:$K$228,,0,-1))</f>
        <v/>
      </c>
      <c r="H25" s="48" cm="1">
        <f t="array" ref="H25">SUMPRODUCT(MAX(ROW('CCyB decisions (database)'!$C$2:$C$228)*('Latest decisions_OLD'!$A25='CCyB decisions (database)'!$C$2:$C$228))-1)</f>
        <v>214</v>
      </c>
      <c r="I25" s="49" cm="1">
        <f t="array" ref="I25">INDEX('CCyB decisions (database)'!$I$2:$I$228,SUMPRODUCT(MAX(ROW('CCyB decisions (database)'!$C$2:$C$228)*('Latest decisions_OLD'!$A25='CCyB decisions (database)'!$C$2:$C$228))-1))</f>
        <v>43503</v>
      </c>
      <c r="J25" s="48">
        <f t="shared" ca="1" si="0"/>
        <v>1</v>
      </c>
      <c r="K25" s="50" cm="1">
        <f t="array" aca="1" ref="K25" ca="1">IF(TODAY()&gt;=I25,INDEX('CCyB decisions (database)'!$G$2:$G$228,SUMPRODUCT(MAX(ROW('CCyB decisions (database)'!$C$2:$C$228)*('Latest decisions_OLD'!$A25='CCyB decisions (database)'!$C$2:$C$228))-1)),"too early")</f>
        <v>0</v>
      </c>
      <c r="L25" s="51" cm="1">
        <f t="array" aca="1" ref="L25" ca="1">IF(TODAY()&gt;=I25,INDEX('CCyB decisions (database)'!$G$2:$G$228,SUMPRODUCT(MAX(ROW('CCyB decisions (database)'!$C$2:$C$228)*('Latest decisions_OLD'!$A25='CCyB decisions (database)'!$C$2:$C$228))-1)),INDEX('CCyB decisions (database)'!$G$2:$G$228,SUMPRODUCT(MAX(ROW('CCyB decisions (database)'!$C$2:$C$228)*('Latest decisions_OLD'!$A25='CCyB decisions (database)'!$C$2:$C$228))-2)))</f>
        <v>0</v>
      </c>
      <c r="M25" s="49" cm="1">
        <f t="array" aca="1" ref="M25" ca="1">IF(TODAY()&gt;=I25,INDEX('CCyB decisions (database)'!$I$2:$I$228,SUMPRODUCT(MAX(ROW('CCyB decisions (database)'!$C$2:$C$228)*('Latest decisions_OLD'!$A25='CCyB decisions (database)'!$C$2:$C$228))-1)),INDEX('CCyB decisions (database)'!$I$2:$I$228,SUMPRODUCT(MAX(ROW('CCyB decisions (database)'!$C$2:$C$228)*('Latest decisions_OLD'!$A25='CCyB decisions (database)'!$C$2:$C$228))-2)))</f>
        <v>43503</v>
      </c>
      <c r="N25" s="48" cm="1">
        <f t="array" aca="1" ref="N25" ca="1">SUMPRODUCT(MAX(ROW('CCyB decisions (database)'!$C$2:$C$228)*('CCyB decisions (database)'!$I$2:$I$228&lt;=TODAY())*('Latest decisions_OLD'!$A25='CCyB decisions (database)'!$C$2:$C$228))-1)</f>
        <v>214</v>
      </c>
      <c r="O25" s="52" cm="1">
        <f t="array" aca="1" ref="O25" ca="1">INDEX('CCyB decisions (database)'!$G$2:$G$228,SUMPRODUCT(MAX(ROW('CCyB decisions (database)'!$C$2:$C$228)*('CCyB decisions (database)'!$I$2:$I$228&lt;=TODAY())*('Latest decisions_OLD'!$A25='CCyB decisions (database)'!$C$2:$C$228))-1))</f>
        <v>0</v>
      </c>
      <c r="P25" s="44" cm="1">
        <f t="array" aca="1" ref="P25" ca="1">INDEX('CCyB decisions (database)'!$I$2:$I$228,SUMPRODUCT(MAX(ROW('CCyB decisions (database)'!$C$2:$C$228)*('CCyB decisions (database)'!$I$2:$I$228&lt;=TODAY())*('Latest decisions_OLD'!$A25='CCyB decisions (database)'!$C$2:$C$228))-1))</f>
        <v>43503</v>
      </c>
    </row>
    <row r="26" spans="1:16" ht="16.5" x14ac:dyDescent="0.6">
      <c r="A26" s="8" t="s">
        <v>44</v>
      </c>
      <c r="B26" s="34" t="e">
        <f>_xlfn.XLOOKUP($A26,'CCyB decisions (database)'!$C$2:$C$228,'CCyB decisions (database)'!$D$2:$D$228,,0,-1)</f>
        <v>#N/A</v>
      </c>
      <c r="C26" s="3" t="e">
        <f>_xlfn.XLOOKUP($A26,'CCyB decisions (database)'!$C$2:$C$228,'CCyB decisions (database)'!$G$2:$G$228,,0,-1)</f>
        <v>#N/A</v>
      </c>
      <c r="D26" s="2" t="e">
        <f>_xlfn.XLOOKUP($A26,'CCyB decisions (database)'!$C$2:$C$228,'CCyB decisions (database)'!$H$2:$H$228,,0,-1)</f>
        <v>#N/A</v>
      </c>
      <c r="E26" s="34" t="e">
        <f>_xlfn.XLOOKUP($A26,'CCyB decisions (database)'!$C$2:$C$228,'CCyB decisions (database)'!$I$2:$I$228,,0,-1)</f>
        <v>#N/A</v>
      </c>
      <c r="F26" s="1" t="s">
        <v>107</v>
      </c>
      <c r="G26" s="2" t="e">
        <f>IF(_xlfn.XLOOKUP($A26,'CCyB decisions (database)'!$C$2:$C$228,'CCyB decisions (database)'!$K$2:$K$228,,0,-1)="","",_xlfn.XLOOKUP($A26,'CCyB decisions (database)'!$C$2:$C$228,'CCyB decisions (database)'!$K$2:$K$228,,0,-1))</f>
        <v>#N/A</v>
      </c>
      <c r="H26" s="48" cm="1">
        <f t="array" ref="H26">SUMPRODUCT(MAX(ROW('CCyB decisions (database)'!$C$2:$C$228)*('Latest decisions_OLD'!$A26='CCyB decisions (database)'!$C$2:$C$228))-1)</f>
        <v>-1</v>
      </c>
      <c r="I26" s="49" t="e" cm="1">
        <f t="array" ref="I26">INDEX('CCyB decisions (database)'!$I$2:$I$228,SUMPRODUCT(MAX(ROW('CCyB decisions (database)'!$C$2:$C$228)*('Latest decisions_OLD'!$A26='CCyB decisions (database)'!$C$2:$C$228))-1))</f>
        <v>#VALUE!</v>
      </c>
      <c r="J26" s="48" t="e">
        <f t="shared" ca="1" si="0"/>
        <v>#VALUE!</v>
      </c>
      <c r="K26" s="50" t="e" cm="1">
        <f t="array" aca="1" ref="K26" ca="1">IF(TODAY()&gt;=I26,INDEX('CCyB decisions (database)'!$G$2:$G$228,SUMPRODUCT(MAX(ROW('CCyB decisions (database)'!$C$2:$C$228)*('Latest decisions_OLD'!$A26='CCyB decisions (database)'!$C$2:$C$228))-1)),"too early")</f>
        <v>#VALUE!</v>
      </c>
      <c r="L26" s="51" t="e" cm="1">
        <f t="array" aca="1" ref="L26" ca="1">IF(TODAY()&gt;=I26,INDEX('CCyB decisions (database)'!$G$2:$G$228,SUMPRODUCT(MAX(ROW('CCyB decisions (database)'!$C$2:$C$228)*('Latest decisions_OLD'!$A26='CCyB decisions (database)'!$C$2:$C$228))-1)),INDEX('CCyB decisions (database)'!$G$2:$G$228,SUMPRODUCT(MAX(ROW('CCyB decisions (database)'!$C$2:$C$228)*('Latest decisions_OLD'!$A26='CCyB decisions (database)'!$C$2:$C$228))-2)))</f>
        <v>#VALUE!</v>
      </c>
      <c r="M26" s="49" t="e" cm="1">
        <f t="array" aca="1" ref="M26" ca="1">IF(TODAY()&gt;=I26,INDEX('CCyB decisions (database)'!$I$2:$I$228,SUMPRODUCT(MAX(ROW('CCyB decisions (database)'!$C$2:$C$228)*('Latest decisions_OLD'!$A26='CCyB decisions (database)'!$C$2:$C$228))-1)),INDEX('CCyB decisions (database)'!$I$2:$I$228,SUMPRODUCT(MAX(ROW('CCyB decisions (database)'!$C$2:$C$228)*('Latest decisions_OLD'!$A26='CCyB decisions (database)'!$C$2:$C$228))-2)))</f>
        <v>#VALUE!</v>
      </c>
      <c r="N26" s="48" cm="1">
        <f t="array" aca="1" ref="N26" ca="1">SUMPRODUCT(MAX(ROW('CCyB decisions (database)'!$C$2:$C$228)*('CCyB decisions (database)'!$I$2:$I$228&lt;=TODAY())*('Latest decisions_OLD'!$A26='CCyB decisions (database)'!$C$2:$C$228))-1)</f>
        <v>-1</v>
      </c>
      <c r="O26" s="52" t="e" cm="1">
        <f t="array" aca="1" ref="O26" ca="1">INDEX('CCyB decisions (database)'!$G$2:$G$228,SUMPRODUCT(MAX(ROW('CCyB decisions (database)'!$C$2:$C$228)*('CCyB decisions (database)'!$I$2:$I$228&lt;=TODAY())*('Latest decisions_OLD'!$A26='CCyB decisions (database)'!$C$2:$C$228))-1))</f>
        <v>#VALUE!</v>
      </c>
      <c r="P26" s="44" t="e" cm="1">
        <f t="array" aca="1" ref="P26" ca="1">INDEX('CCyB decisions (database)'!$I$2:$I$228,SUMPRODUCT(MAX(ROW('CCyB decisions (database)'!$C$2:$C$228)*('CCyB decisions (database)'!$I$2:$I$228&lt;=TODAY())*('Latest decisions_OLD'!$A26='CCyB decisions (database)'!$C$2:$C$228))-1))</f>
        <v>#VALUE!</v>
      </c>
    </row>
    <row r="27" spans="1:16" ht="16.5" x14ac:dyDescent="0.6">
      <c r="A27" s="8" t="s">
        <v>17</v>
      </c>
      <c r="B27" s="34">
        <f>_xlfn.XLOOKUP($A27,'CCyB decisions (database)'!$C$2:$C$228,'CCyB decisions (database)'!$D$2:$D$228,,0,-1)</f>
        <v>43529</v>
      </c>
      <c r="C27" s="3">
        <f>_xlfn.XLOOKUP($A27,'CCyB decisions (database)'!$C$2:$C$228,'CCyB decisions (database)'!$G$2:$G$228,,0,-1)</f>
        <v>0.01</v>
      </c>
      <c r="D27" s="2" t="str">
        <f>_xlfn.XLOOKUP($A27,'CCyB decisions (database)'!$C$2:$C$228,'CCyB decisions (database)'!$H$2:$H$228,,0,-1)</f>
        <v>Confirmation</v>
      </c>
      <c r="E27" s="34">
        <f>_xlfn.XLOOKUP($A27,'CCyB decisions (database)'!$C$2:$C$228,'CCyB decisions (database)'!$I$2:$I$228,,0,-1)</f>
        <v>43529</v>
      </c>
      <c r="F27" s="1" t="s">
        <v>107</v>
      </c>
      <c r="G27" s="2" t="str">
        <f>IF(_xlfn.XLOOKUP($A27,'CCyB decisions (database)'!$C$2:$C$228,'CCyB decisions (database)'!$K$2:$K$228,,0,-1)="","",_xlfn.XLOOKUP($A27,'CCyB decisions (database)'!$C$2:$C$228,'CCyB decisions (database)'!$K$2:$K$228,,0,-1))</f>
        <v/>
      </c>
      <c r="H27" s="48" cm="1">
        <f t="array" ref="H27">SUMPRODUCT(MAX(ROW('CCyB decisions (database)'!$C$2:$C$228)*('Latest decisions_OLD'!$A27='CCyB decisions (database)'!$C$2:$C$228))-1)</f>
        <v>215</v>
      </c>
      <c r="I27" s="49" cm="1">
        <f t="array" ref="I27">INDEX('CCyB decisions (database)'!$I$2:$I$228,SUMPRODUCT(MAX(ROW('CCyB decisions (database)'!$C$2:$C$228)*('Latest decisions_OLD'!$A27='CCyB decisions (database)'!$C$2:$C$228))-1))</f>
        <v>43529</v>
      </c>
      <c r="J27" s="48">
        <f t="shared" ca="1" si="0"/>
        <v>1</v>
      </c>
      <c r="K27" s="50" cm="1">
        <f t="array" aca="1" ref="K27" ca="1">IF(TODAY()&gt;=I27,INDEX('CCyB decisions (database)'!$G$2:$G$228,SUMPRODUCT(MAX(ROW('CCyB decisions (database)'!$C$2:$C$228)*('Latest decisions_OLD'!$A27='CCyB decisions (database)'!$C$2:$C$228))-1)),"too early")</f>
        <v>0.01</v>
      </c>
      <c r="L27" s="51" cm="1">
        <f t="array" aca="1" ref="L27" ca="1">IF(TODAY()&gt;=I27,INDEX('CCyB decisions (database)'!$G$2:$G$228,SUMPRODUCT(MAX(ROW('CCyB decisions (database)'!$C$2:$C$228)*('Latest decisions_OLD'!$A27='CCyB decisions (database)'!$C$2:$C$228))-1)),INDEX('CCyB decisions (database)'!$G$2:$G$228,SUMPRODUCT(MAX(ROW('CCyB decisions (database)'!$C$2:$C$228)*('Latest decisions_OLD'!$A27='CCyB decisions (database)'!$C$2:$C$228))-2)))</f>
        <v>0.01</v>
      </c>
      <c r="M27" s="49" cm="1">
        <f t="array" aca="1" ref="M27" ca="1">IF(TODAY()&gt;=I27,INDEX('CCyB decisions (database)'!$I$2:$I$228,SUMPRODUCT(MAX(ROW('CCyB decisions (database)'!$C$2:$C$228)*('Latest decisions_OLD'!$A27='CCyB decisions (database)'!$C$2:$C$228))-1)),INDEX('CCyB decisions (database)'!$I$2:$I$228,SUMPRODUCT(MAX(ROW('CCyB decisions (database)'!$C$2:$C$228)*('Latest decisions_OLD'!$A27='CCyB decisions (database)'!$C$2:$C$228))-2)))</f>
        <v>43529</v>
      </c>
      <c r="N27" s="48" cm="1">
        <f t="array" aca="1" ref="N27" ca="1">SUMPRODUCT(MAX(ROW('CCyB decisions (database)'!$C$2:$C$228)*('CCyB decisions (database)'!$I$2:$I$228&lt;=TODAY())*('Latest decisions_OLD'!$A27='CCyB decisions (database)'!$C$2:$C$228))-1)</f>
        <v>215</v>
      </c>
      <c r="O27" s="52" cm="1">
        <f t="array" aca="1" ref="O27" ca="1">INDEX('CCyB decisions (database)'!$G$2:$G$228,SUMPRODUCT(MAX(ROW('CCyB decisions (database)'!$C$2:$C$228)*('CCyB decisions (database)'!$I$2:$I$228&lt;=TODAY())*('Latest decisions_OLD'!$A27='CCyB decisions (database)'!$C$2:$C$228))-1))</f>
        <v>0.01</v>
      </c>
      <c r="P27" s="44" cm="1">
        <f t="array" aca="1" ref="P27" ca="1">INDEX('CCyB decisions (database)'!$I$2:$I$228,SUMPRODUCT(MAX(ROW('CCyB decisions (database)'!$C$2:$C$228)*('CCyB decisions (database)'!$I$2:$I$228&lt;=TODAY())*('Latest decisions_OLD'!$A27='CCyB decisions (database)'!$C$2:$C$228))-1))</f>
        <v>43529</v>
      </c>
    </row>
    <row r="28" spans="1:16" ht="16.5" x14ac:dyDescent="0.6">
      <c r="A28" s="30" t="s">
        <v>45</v>
      </c>
      <c r="B28" s="37">
        <f>_xlfn.XLOOKUP($A28,'CCyB decisions (database)'!$C$2:$C$228,'CCyB decisions (database)'!$D$2:$D$228,,0,-1)</f>
        <v>43529</v>
      </c>
      <c r="C28" s="38">
        <f>_xlfn.XLOOKUP($A28,'CCyB decisions (database)'!$C$2:$C$228,'CCyB decisions (database)'!$G$2:$G$228,,0,-1)</f>
        <v>0</v>
      </c>
      <c r="D28" s="39" t="str">
        <f>_xlfn.XLOOKUP($A28,'CCyB decisions (database)'!$C$2:$C$228,'CCyB decisions (database)'!$H$2:$H$228,,0,-1)</f>
        <v>Confirmation</v>
      </c>
      <c r="E28" s="37">
        <f>_xlfn.XLOOKUP($A28,'CCyB decisions (database)'!$C$2:$C$228,'CCyB decisions (database)'!$I$2:$I$228,,0,-1)</f>
        <v>43530</v>
      </c>
      <c r="F28" s="40" t="s">
        <v>107</v>
      </c>
      <c r="G28" s="2" t="str">
        <f>IF(_xlfn.XLOOKUP($A28,'CCyB decisions (database)'!$C$2:$C$228,'CCyB decisions (database)'!$K$2:$K$228,,0,-1)="","",_xlfn.XLOOKUP($A28,'CCyB decisions (database)'!$C$2:$C$228,'CCyB decisions (database)'!$K$2:$K$228,,0,-1))</f>
        <v/>
      </c>
      <c r="H28" s="48" cm="1">
        <f t="array" ref="H28">SUMPRODUCT(MAX(ROW('CCyB decisions (database)'!$C$2:$C$228)*('Latest decisions_OLD'!$A28='CCyB decisions (database)'!$C$2:$C$228))-1)</f>
        <v>216</v>
      </c>
      <c r="I28" s="49" cm="1">
        <f t="array" ref="I28">INDEX('CCyB decisions (database)'!$I$2:$I$228,SUMPRODUCT(MAX(ROW('CCyB decisions (database)'!$C$2:$C$228)*('Latest decisions_OLD'!$A28='CCyB decisions (database)'!$C$2:$C$228))-1))</f>
        <v>43530</v>
      </c>
      <c r="J28" s="48">
        <f t="shared" ca="1" si="0"/>
        <v>1</v>
      </c>
      <c r="K28" s="50" cm="1">
        <f t="array" aca="1" ref="K28" ca="1">IF(TODAY()&gt;=I28,INDEX('CCyB decisions (database)'!$G$2:$G$228,SUMPRODUCT(MAX(ROW('CCyB decisions (database)'!$C$2:$C$228)*('Latest decisions_OLD'!$A28='CCyB decisions (database)'!$C$2:$C$228))-1)),"too early")</f>
        <v>0</v>
      </c>
      <c r="L28" s="51" cm="1">
        <f t="array" aca="1" ref="L28" ca="1">IF(TODAY()&gt;=I28,INDEX('CCyB decisions (database)'!$G$2:$G$228,SUMPRODUCT(MAX(ROW('CCyB decisions (database)'!$C$2:$C$228)*('Latest decisions_OLD'!$A28='CCyB decisions (database)'!$C$2:$C$228))-1)),INDEX('CCyB decisions (database)'!$G$2:$G$228,SUMPRODUCT(MAX(ROW('CCyB decisions (database)'!$C$2:$C$228)*('Latest decisions_OLD'!$A28='CCyB decisions (database)'!$C$2:$C$228))-2)))</f>
        <v>0</v>
      </c>
      <c r="M28" s="49" cm="1">
        <f t="array" aca="1" ref="M28" ca="1">IF(TODAY()&gt;=I28,INDEX('CCyB decisions (database)'!$I$2:$I$228,SUMPRODUCT(MAX(ROW('CCyB decisions (database)'!$C$2:$C$228)*('Latest decisions_OLD'!$A28='CCyB decisions (database)'!$C$2:$C$228))-1)),INDEX('CCyB decisions (database)'!$I$2:$I$228,SUMPRODUCT(MAX(ROW('CCyB decisions (database)'!$C$2:$C$228)*('Latest decisions_OLD'!$A28='CCyB decisions (database)'!$C$2:$C$228))-2)))</f>
        <v>43530</v>
      </c>
      <c r="N28" s="48" cm="1">
        <f t="array" aca="1" ref="N28" ca="1">SUMPRODUCT(MAX(ROW('CCyB decisions (database)'!$C$2:$C$228)*('CCyB decisions (database)'!$I$2:$I$228&lt;=TODAY())*('Latest decisions_OLD'!$A28='CCyB decisions (database)'!$C$2:$C$228))-1)</f>
        <v>216</v>
      </c>
      <c r="O28" s="52" cm="1">
        <f t="array" aca="1" ref="O28" ca="1">INDEX('CCyB decisions (database)'!$G$2:$G$228,SUMPRODUCT(MAX(ROW('CCyB decisions (database)'!$C$2:$C$228)*('CCyB decisions (database)'!$I$2:$I$228&lt;=TODAY())*('Latest decisions_OLD'!$A28='CCyB decisions (database)'!$C$2:$C$228))-1))</f>
        <v>0</v>
      </c>
      <c r="P28" s="44" cm="1">
        <f t="array" aca="1" ref="P28" ca="1">INDEX('CCyB decisions (database)'!$I$2:$I$228,SUMPRODUCT(MAX(ROW('CCyB decisions (database)'!$C$2:$C$228)*('CCyB decisions (database)'!$I$2:$I$228&lt;=TODAY())*('Latest decisions_OLD'!$A28='CCyB decisions (database)'!$C$2:$C$228))-1))</f>
        <v>43530</v>
      </c>
    </row>
    <row r="29" spans="1:16" ht="16.5" x14ac:dyDescent="0.6">
      <c r="A29" s="41" t="s">
        <v>118</v>
      </c>
      <c r="H29" s="48" cm="1">
        <f t="array" ref="H29">SUMPRODUCT(MAX(ROW('CCyB decisions (database)'!$C$2:$C$228)*('Latest decisions_OLD'!$A29='CCyB decisions (database)'!$C$2:$C$228))-1)</f>
        <v>-1</v>
      </c>
    </row>
  </sheetData>
  <autoFilter ref="A1:P28" xr:uid="{00000000-0009-0000-0000-000002000000}"/>
  <sortState xmlns:xlrd2="http://schemas.microsoft.com/office/spreadsheetml/2017/richdata2" ref="A2:A28">
    <sortCondition ref="A2:A28"/>
  </sortState>
  <conditionalFormatting sqref="M2:M28">
    <cfRule type="cellIs" dxfId="1" priority="2" operator="greaterThan">
      <formula>$P$1</formula>
    </cfRule>
  </conditionalFormatting>
  <conditionalFormatting sqref="P2:P28">
    <cfRule type="cellIs" dxfId="0" priority="1" operator="greaterThan">
      <formula>$P$1</formula>
    </cfRule>
  </conditionalFormatting>
  <pageMargins left="0.7" right="0.7" top="0.75" bottom="0.75" header="0.3" footer="0.3"/>
  <pageSetup paperSize="9" orientation="portrait" verticalDpi="0" r:id="rId1"/>
  <headerFooter>
    <oddHeader>&amp;R&amp;"Calibri"&amp;9&amp;K000000Restricted&amp;1#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"/>
  <sheetViews>
    <sheetView zoomScale="85" zoomScaleNormal="85" workbookViewId="0">
      <selection activeCell="D56" sqref="D56:E56"/>
    </sheetView>
  </sheetViews>
  <sheetFormatPr defaultColWidth="10.265625" defaultRowHeight="16.5" x14ac:dyDescent="0.45"/>
  <cols>
    <col min="1" max="1" width="13.73046875" style="69" bestFit="1" customWidth="1"/>
    <col min="2" max="2" width="22.86328125" style="70" customWidth="1"/>
    <col min="3" max="3" width="9.59765625" style="70" bestFit="1" customWidth="1"/>
    <col min="4" max="4" width="145" style="70" customWidth="1"/>
    <col min="5" max="5" width="109.265625" style="70" customWidth="1"/>
    <col min="6" max="6" width="34.59765625" style="69" customWidth="1"/>
    <col min="7" max="16384" width="10.265625" style="69"/>
  </cols>
  <sheetData>
    <row r="1" spans="1:6" x14ac:dyDescent="0.6">
      <c r="A1" s="68" t="s">
        <v>69</v>
      </c>
      <c r="B1" s="73" t="s">
        <v>15</v>
      </c>
      <c r="C1" s="73" t="s">
        <v>364</v>
      </c>
      <c r="D1" s="75" t="s">
        <v>70</v>
      </c>
      <c r="E1" s="75" t="s">
        <v>391</v>
      </c>
      <c r="F1" s="73" t="s">
        <v>363</v>
      </c>
    </row>
    <row r="2" spans="1:6" x14ac:dyDescent="0.45">
      <c r="A2" s="74" t="s">
        <v>20</v>
      </c>
      <c r="B2" s="70" t="s">
        <v>21</v>
      </c>
      <c r="C2" s="70">
        <v>1</v>
      </c>
      <c r="D2" s="76" t="s">
        <v>71</v>
      </c>
      <c r="E2" s="78" t="s">
        <v>365</v>
      </c>
    </row>
    <row r="3" spans="1:6" x14ac:dyDescent="0.45">
      <c r="A3" s="74" t="s">
        <v>22</v>
      </c>
      <c r="B3" s="70" t="s">
        <v>23</v>
      </c>
      <c r="C3" s="70">
        <v>1</v>
      </c>
      <c r="D3" s="77" t="s">
        <v>72</v>
      </c>
      <c r="E3" s="77" t="s">
        <v>366</v>
      </c>
    </row>
    <row r="4" spans="1:6" ht="33" x14ac:dyDescent="0.45">
      <c r="A4" s="74" t="s">
        <v>24</v>
      </c>
      <c r="B4" s="70" t="s">
        <v>5</v>
      </c>
      <c r="C4" s="70">
        <v>1</v>
      </c>
      <c r="D4" s="76" t="s">
        <v>73</v>
      </c>
      <c r="E4" s="76" t="s">
        <v>367</v>
      </c>
    </row>
    <row r="5" spans="1:6" x14ac:dyDescent="0.45">
      <c r="A5" s="74" t="s">
        <v>124</v>
      </c>
      <c r="B5" s="70" t="s">
        <v>74</v>
      </c>
      <c r="C5" s="70">
        <v>1</v>
      </c>
      <c r="D5" s="76" t="s">
        <v>75</v>
      </c>
      <c r="E5" s="76" t="s">
        <v>368</v>
      </c>
    </row>
    <row r="6" spans="1:6" ht="28.5" x14ac:dyDescent="0.45">
      <c r="A6" s="74" t="s">
        <v>25</v>
      </c>
      <c r="B6" s="70" t="s">
        <v>26</v>
      </c>
      <c r="C6" s="70">
        <v>1</v>
      </c>
      <c r="D6" s="78" t="s">
        <v>76</v>
      </c>
      <c r="E6" s="78" t="s">
        <v>520</v>
      </c>
      <c r="F6" s="71"/>
    </row>
    <row r="7" spans="1:6" x14ac:dyDescent="0.45">
      <c r="A7" s="74" t="s">
        <v>27</v>
      </c>
      <c r="B7" s="70" t="s">
        <v>28</v>
      </c>
      <c r="C7" s="70">
        <v>1</v>
      </c>
      <c r="D7" s="76" t="s">
        <v>77</v>
      </c>
      <c r="E7" s="76"/>
      <c r="F7" s="72" t="s">
        <v>302</v>
      </c>
    </row>
    <row r="8" spans="1:6" x14ac:dyDescent="0.45">
      <c r="A8" s="74" t="s">
        <v>27</v>
      </c>
      <c r="B8" s="70" t="s">
        <v>28</v>
      </c>
      <c r="C8" s="70">
        <v>2</v>
      </c>
      <c r="D8" s="76" t="s">
        <v>78</v>
      </c>
      <c r="E8" s="76"/>
      <c r="F8" s="72" t="s">
        <v>302</v>
      </c>
    </row>
    <row r="9" spans="1:6" x14ac:dyDescent="0.45">
      <c r="A9" s="74" t="s">
        <v>29</v>
      </c>
      <c r="B9" s="70" t="s">
        <v>10</v>
      </c>
      <c r="C9" s="70">
        <v>1</v>
      </c>
      <c r="F9" s="72" t="s">
        <v>302</v>
      </c>
    </row>
    <row r="10" spans="1:6" x14ac:dyDescent="0.45">
      <c r="A10" s="74" t="s">
        <v>47</v>
      </c>
      <c r="B10" s="70" t="s">
        <v>11</v>
      </c>
      <c r="C10" s="70">
        <v>1</v>
      </c>
      <c r="D10" s="76" t="s">
        <v>79</v>
      </c>
      <c r="E10" s="76" t="s">
        <v>369</v>
      </c>
    </row>
    <row r="11" spans="1:6" ht="28.5" x14ac:dyDescent="0.45">
      <c r="A11" s="74" t="s">
        <v>49</v>
      </c>
      <c r="B11" s="70" t="s">
        <v>80</v>
      </c>
      <c r="C11" s="70">
        <v>1</v>
      </c>
      <c r="D11" s="78" t="s">
        <v>81</v>
      </c>
      <c r="E11" s="78" t="s">
        <v>174</v>
      </c>
      <c r="F11" s="71"/>
    </row>
    <row r="12" spans="1:6" x14ac:dyDescent="0.45">
      <c r="A12" s="74" t="s">
        <v>50</v>
      </c>
      <c r="B12" s="70" t="s">
        <v>30</v>
      </c>
      <c r="C12" s="70">
        <v>1</v>
      </c>
      <c r="D12" s="78" t="s">
        <v>82</v>
      </c>
      <c r="E12" s="78" t="s">
        <v>293</v>
      </c>
    </row>
    <row r="13" spans="1:6" x14ac:dyDescent="0.45">
      <c r="A13" s="74" t="s">
        <v>51</v>
      </c>
      <c r="B13" s="70" t="s">
        <v>31</v>
      </c>
      <c r="C13" s="70">
        <v>1</v>
      </c>
      <c r="D13" s="78" t="s">
        <v>348</v>
      </c>
      <c r="E13" s="78" t="s">
        <v>370</v>
      </c>
      <c r="F13" s="71"/>
    </row>
    <row r="14" spans="1:6" x14ac:dyDescent="0.45">
      <c r="A14" s="74" t="s">
        <v>32</v>
      </c>
      <c r="B14" s="70" t="s">
        <v>12</v>
      </c>
      <c r="C14" s="70">
        <v>1</v>
      </c>
      <c r="D14" s="76" t="s">
        <v>83</v>
      </c>
      <c r="E14" s="78" t="s">
        <v>371</v>
      </c>
    </row>
    <row r="15" spans="1:6" x14ac:dyDescent="0.45">
      <c r="A15" s="74" t="s">
        <v>52</v>
      </c>
      <c r="B15" s="70" t="s">
        <v>34</v>
      </c>
      <c r="C15" s="70">
        <v>1</v>
      </c>
      <c r="D15" s="76" t="s">
        <v>33</v>
      </c>
      <c r="E15" s="78" t="s">
        <v>372</v>
      </c>
    </row>
    <row r="16" spans="1:6" x14ac:dyDescent="0.45">
      <c r="A16" s="74" t="s">
        <v>53</v>
      </c>
      <c r="B16" s="70" t="s">
        <v>35</v>
      </c>
      <c r="C16" s="70">
        <v>1</v>
      </c>
      <c r="D16" s="78" t="s">
        <v>360</v>
      </c>
      <c r="E16" s="78" t="s">
        <v>373</v>
      </c>
      <c r="F16" s="71"/>
    </row>
    <row r="17" spans="1:6" x14ac:dyDescent="0.45">
      <c r="A17" s="74" t="s">
        <v>54</v>
      </c>
      <c r="B17" s="70" t="s">
        <v>7</v>
      </c>
      <c r="C17" s="70">
        <v>1</v>
      </c>
      <c r="D17" s="76" t="s">
        <v>36</v>
      </c>
      <c r="E17" s="78" t="s">
        <v>374</v>
      </c>
    </row>
    <row r="18" spans="1:6" ht="33" x14ac:dyDescent="0.45">
      <c r="A18" s="74" t="s">
        <v>54</v>
      </c>
      <c r="B18" s="70" t="s">
        <v>7</v>
      </c>
      <c r="C18" s="70">
        <v>2</v>
      </c>
      <c r="D18" s="76" t="s">
        <v>108</v>
      </c>
      <c r="E18" s="78" t="s">
        <v>375</v>
      </c>
    </row>
    <row r="19" spans="1:6" x14ac:dyDescent="0.45">
      <c r="A19" s="74" t="s">
        <v>55</v>
      </c>
      <c r="B19" s="70" t="s">
        <v>38</v>
      </c>
      <c r="C19" s="70">
        <v>1</v>
      </c>
      <c r="D19" s="76" t="s">
        <v>84</v>
      </c>
      <c r="E19" s="76"/>
    </row>
    <row r="20" spans="1:6" x14ac:dyDescent="0.45">
      <c r="A20" s="74" t="s">
        <v>37</v>
      </c>
      <c r="B20" s="70" t="s">
        <v>8</v>
      </c>
      <c r="C20" s="70">
        <v>1</v>
      </c>
      <c r="D20" s="76" t="s">
        <v>85</v>
      </c>
      <c r="E20" s="78" t="s">
        <v>376</v>
      </c>
    </row>
    <row r="21" spans="1:6" x14ac:dyDescent="0.45">
      <c r="A21" s="74" t="s">
        <v>37</v>
      </c>
      <c r="B21" s="70" t="s">
        <v>8</v>
      </c>
      <c r="C21" s="70">
        <v>2</v>
      </c>
      <c r="D21" s="76" t="s">
        <v>86</v>
      </c>
      <c r="E21" s="76" t="s">
        <v>399</v>
      </c>
      <c r="F21" s="84"/>
    </row>
    <row r="22" spans="1:6" x14ac:dyDescent="0.45">
      <c r="A22" s="74" t="s">
        <v>37</v>
      </c>
      <c r="B22" s="70" t="s">
        <v>8</v>
      </c>
      <c r="C22" s="70">
        <v>3</v>
      </c>
      <c r="D22" s="77" t="s">
        <v>87</v>
      </c>
      <c r="E22" s="78" t="s">
        <v>377</v>
      </c>
    </row>
    <row r="23" spans="1:6" x14ac:dyDescent="0.45">
      <c r="A23" s="74" t="s">
        <v>37</v>
      </c>
      <c r="B23" s="70" t="s">
        <v>8</v>
      </c>
      <c r="C23" s="70">
        <v>4</v>
      </c>
      <c r="D23" s="76" t="s">
        <v>88</v>
      </c>
      <c r="E23" s="78" t="s">
        <v>378</v>
      </c>
    </row>
    <row r="24" spans="1:6" ht="27" x14ac:dyDescent="0.45">
      <c r="A24" s="74" t="s">
        <v>56</v>
      </c>
      <c r="B24" s="70" t="s">
        <v>39</v>
      </c>
      <c r="C24" s="70">
        <v>1</v>
      </c>
      <c r="D24" s="77" t="s">
        <v>89</v>
      </c>
      <c r="E24" s="77"/>
      <c r="F24" s="72" t="s">
        <v>302</v>
      </c>
    </row>
    <row r="25" spans="1:6" x14ac:dyDescent="0.45">
      <c r="A25" s="74" t="s">
        <v>56</v>
      </c>
      <c r="B25" s="70" t="s">
        <v>39</v>
      </c>
      <c r="C25" s="70">
        <v>2</v>
      </c>
      <c r="D25" s="77" t="s">
        <v>90</v>
      </c>
      <c r="E25" s="77"/>
      <c r="F25" s="72" t="s">
        <v>302</v>
      </c>
    </row>
    <row r="26" spans="1:6" ht="42.75" x14ac:dyDescent="0.45">
      <c r="A26" s="74" t="s">
        <v>57</v>
      </c>
      <c r="B26" s="70" t="s">
        <v>40</v>
      </c>
      <c r="C26" s="70">
        <v>1</v>
      </c>
      <c r="D26" s="79" t="s">
        <v>91</v>
      </c>
      <c r="E26" s="80" t="s">
        <v>379</v>
      </c>
    </row>
    <row r="27" spans="1:6" x14ac:dyDescent="0.45">
      <c r="A27" s="74" t="s">
        <v>58</v>
      </c>
      <c r="B27" s="70" t="s">
        <v>41</v>
      </c>
      <c r="C27" s="70">
        <v>1</v>
      </c>
      <c r="D27" s="77" t="s">
        <v>92</v>
      </c>
      <c r="E27" s="78" t="s">
        <v>380</v>
      </c>
    </row>
    <row r="28" spans="1:6" x14ac:dyDescent="0.45">
      <c r="A28" s="74" t="s">
        <v>59</v>
      </c>
      <c r="B28" s="70" t="s">
        <v>42</v>
      </c>
      <c r="C28" s="70">
        <v>1</v>
      </c>
      <c r="D28" s="76" t="s">
        <v>93</v>
      </c>
      <c r="E28" s="78" t="s">
        <v>381</v>
      </c>
      <c r="F28" s="72" t="s">
        <v>302</v>
      </c>
    </row>
    <row r="29" spans="1:6" ht="66" x14ac:dyDescent="0.45">
      <c r="A29" s="74" t="s">
        <v>60</v>
      </c>
      <c r="B29" s="70" t="s">
        <v>14</v>
      </c>
      <c r="C29" s="70">
        <v>1</v>
      </c>
      <c r="D29" s="70" t="s">
        <v>94</v>
      </c>
    </row>
    <row r="30" spans="1:6" x14ac:dyDescent="0.45">
      <c r="A30" s="74" t="s">
        <v>61</v>
      </c>
      <c r="B30" s="70" t="s">
        <v>9</v>
      </c>
      <c r="C30" s="70">
        <v>1</v>
      </c>
      <c r="D30" s="78" t="s">
        <v>400</v>
      </c>
      <c r="E30" s="78" t="s">
        <v>401</v>
      </c>
    </row>
    <row r="31" spans="1:6" x14ac:dyDescent="0.45">
      <c r="A31" s="74" t="s">
        <v>61</v>
      </c>
      <c r="B31" s="70" t="s">
        <v>9</v>
      </c>
      <c r="C31" s="70">
        <v>2</v>
      </c>
      <c r="D31" s="77" t="s">
        <v>95</v>
      </c>
      <c r="E31" s="78" t="s">
        <v>382</v>
      </c>
      <c r="F31" s="72" t="s">
        <v>302</v>
      </c>
    </row>
    <row r="32" spans="1:6" x14ac:dyDescent="0.45">
      <c r="A32" s="74" t="s">
        <v>61</v>
      </c>
      <c r="B32" s="70" t="s">
        <v>9</v>
      </c>
      <c r="C32" s="70">
        <v>3</v>
      </c>
      <c r="D32" s="77" t="s">
        <v>301</v>
      </c>
      <c r="E32" s="78" t="s">
        <v>383</v>
      </c>
    </row>
    <row r="33" spans="1:6" x14ac:dyDescent="0.45">
      <c r="A33" s="74" t="s">
        <v>62</v>
      </c>
      <c r="B33" s="70" t="s">
        <v>43</v>
      </c>
      <c r="C33" s="70">
        <v>4</v>
      </c>
      <c r="D33" s="76" t="s">
        <v>96</v>
      </c>
      <c r="E33" s="78" t="s">
        <v>384</v>
      </c>
    </row>
    <row r="34" spans="1:6" x14ac:dyDescent="0.45">
      <c r="A34" s="74" t="s">
        <v>63</v>
      </c>
      <c r="B34" s="70" t="s">
        <v>44</v>
      </c>
      <c r="C34" s="70">
        <v>1</v>
      </c>
      <c r="D34" s="77" t="s">
        <v>97</v>
      </c>
      <c r="E34" s="78" t="s">
        <v>385</v>
      </c>
    </row>
    <row r="35" spans="1:6" x14ac:dyDescent="0.45">
      <c r="A35" s="90" t="s">
        <v>417</v>
      </c>
      <c r="B35" s="70" t="s">
        <v>17</v>
      </c>
      <c r="C35" s="70">
        <v>1</v>
      </c>
      <c r="D35" s="76" t="s">
        <v>98</v>
      </c>
      <c r="E35" s="78" t="s">
        <v>386</v>
      </c>
    </row>
    <row r="36" spans="1:6" x14ac:dyDescent="0.45">
      <c r="A36" s="90" t="s">
        <v>417</v>
      </c>
      <c r="B36" s="70" t="s">
        <v>17</v>
      </c>
      <c r="C36" s="70">
        <v>2</v>
      </c>
      <c r="D36" s="76" t="s">
        <v>99</v>
      </c>
      <c r="E36" s="76"/>
    </row>
    <row r="37" spans="1:6" x14ac:dyDescent="0.45">
      <c r="A37" s="74" t="s">
        <v>64</v>
      </c>
      <c r="B37" s="70" t="s">
        <v>45</v>
      </c>
      <c r="C37" s="70">
        <v>1</v>
      </c>
      <c r="D37" s="70" t="s">
        <v>100</v>
      </c>
    </row>
    <row r="38" spans="1:6" x14ac:dyDescent="0.45">
      <c r="A38" s="74" t="s">
        <v>64</v>
      </c>
      <c r="B38" s="70" t="s">
        <v>45</v>
      </c>
      <c r="C38" s="70">
        <v>3</v>
      </c>
      <c r="D38" s="76" t="s">
        <v>101</v>
      </c>
      <c r="E38" s="78" t="s">
        <v>387</v>
      </c>
    </row>
    <row r="39" spans="1:6" x14ac:dyDescent="0.45">
      <c r="A39" s="74" t="s">
        <v>64</v>
      </c>
      <c r="B39" s="70" t="s">
        <v>45</v>
      </c>
      <c r="C39" s="70">
        <v>4</v>
      </c>
      <c r="D39" s="77" t="s">
        <v>102</v>
      </c>
      <c r="E39" s="78" t="s">
        <v>388</v>
      </c>
    </row>
    <row r="40" spans="1:6" x14ac:dyDescent="0.45">
      <c r="A40" s="74" t="s">
        <v>64</v>
      </c>
      <c r="B40" s="70" t="s">
        <v>45</v>
      </c>
      <c r="C40" s="70">
        <v>5</v>
      </c>
      <c r="D40" s="76" t="s">
        <v>103</v>
      </c>
      <c r="E40" s="78" t="s">
        <v>389</v>
      </c>
    </row>
    <row r="41" spans="1:6" x14ac:dyDescent="0.45">
      <c r="A41" s="74" t="s">
        <v>64</v>
      </c>
      <c r="B41" s="70" t="s">
        <v>45</v>
      </c>
      <c r="C41" s="70">
        <v>6</v>
      </c>
      <c r="D41" s="76" t="s">
        <v>362</v>
      </c>
      <c r="E41" s="78" t="s">
        <v>390</v>
      </c>
    </row>
    <row r="42" spans="1:6" x14ac:dyDescent="0.45">
      <c r="A42" s="74" t="s">
        <v>65</v>
      </c>
      <c r="B42" s="70" t="s">
        <v>13</v>
      </c>
      <c r="C42" s="70">
        <v>1</v>
      </c>
      <c r="D42" s="76" t="s">
        <v>104</v>
      </c>
      <c r="E42" s="76"/>
      <c r="F42" s="72" t="s">
        <v>302</v>
      </c>
    </row>
    <row r="43" spans="1:6" x14ac:dyDescent="0.45">
      <c r="A43" s="74" t="s">
        <v>65</v>
      </c>
      <c r="B43" s="70" t="s">
        <v>13</v>
      </c>
      <c r="C43" s="70">
        <v>2</v>
      </c>
      <c r="D43" s="76" t="s">
        <v>105</v>
      </c>
      <c r="E43" s="76"/>
      <c r="F43" s="72" t="s">
        <v>302</v>
      </c>
    </row>
    <row r="44" spans="1:6" x14ac:dyDescent="0.45">
      <c r="A44" s="74" t="s">
        <v>65</v>
      </c>
      <c r="B44" s="70" t="s">
        <v>13</v>
      </c>
      <c r="C44" s="70">
        <v>3</v>
      </c>
      <c r="D44" s="76" t="s">
        <v>106</v>
      </c>
      <c r="E44" s="76"/>
      <c r="F44" s="72" t="s">
        <v>302</v>
      </c>
    </row>
    <row r="45" spans="1:6" x14ac:dyDescent="0.45">
      <c r="A45" s="92" t="s">
        <v>418</v>
      </c>
      <c r="B45" s="93" t="s">
        <v>419</v>
      </c>
      <c r="C45" s="93">
        <v>1</v>
      </c>
      <c r="D45" s="78" t="s">
        <v>460</v>
      </c>
      <c r="E45" s="78" t="s">
        <v>461</v>
      </c>
    </row>
    <row r="46" spans="1:6" ht="28.5" x14ac:dyDescent="0.45">
      <c r="A46" s="92" t="s">
        <v>418</v>
      </c>
      <c r="B46" s="93" t="s">
        <v>419</v>
      </c>
      <c r="C46" s="93">
        <v>2</v>
      </c>
      <c r="D46" s="78" t="s">
        <v>462</v>
      </c>
      <c r="E46" s="78" t="s">
        <v>463</v>
      </c>
    </row>
    <row r="47" spans="1:6" x14ac:dyDescent="0.45">
      <c r="A47" s="92" t="s">
        <v>464</v>
      </c>
      <c r="B47" s="93" t="s">
        <v>465</v>
      </c>
      <c r="C47" s="93">
        <v>1</v>
      </c>
      <c r="D47" s="78" t="s">
        <v>485</v>
      </c>
      <c r="E47" s="78" t="s">
        <v>485</v>
      </c>
    </row>
    <row r="48" spans="1:6" x14ac:dyDescent="0.45">
      <c r="A48" s="95" t="s">
        <v>486</v>
      </c>
      <c r="B48" s="96" t="s">
        <v>487</v>
      </c>
      <c r="C48" s="96">
        <v>1</v>
      </c>
      <c r="D48" s="78" t="s">
        <v>505</v>
      </c>
      <c r="E48" s="78" t="s">
        <v>508</v>
      </c>
    </row>
    <row r="49" spans="1:5" x14ac:dyDescent="0.45">
      <c r="A49" s="95" t="s">
        <v>486</v>
      </c>
      <c r="B49" s="96" t="s">
        <v>487</v>
      </c>
      <c r="C49" s="96">
        <v>2</v>
      </c>
      <c r="D49" s="78" t="s">
        <v>506</v>
      </c>
      <c r="E49" s="78" t="s">
        <v>509</v>
      </c>
    </row>
    <row r="50" spans="1:5" x14ac:dyDescent="0.45">
      <c r="A50" s="95" t="s">
        <v>486</v>
      </c>
      <c r="B50" s="96" t="s">
        <v>487</v>
      </c>
      <c r="C50" s="96">
        <v>3</v>
      </c>
      <c r="D50" s="78" t="s">
        <v>507</v>
      </c>
      <c r="E50" s="78" t="s">
        <v>510</v>
      </c>
    </row>
    <row r="51" spans="1:5" x14ac:dyDescent="0.45">
      <c r="A51" s="95" t="s">
        <v>511</v>
      </c>
      <c r="B51" s="97" t="s">
        <v>512</v>
      </c>
      <c r="C51" s="98">
        <v>1</v>
      </c>
      <c r="D51" s="99" t="s">
        <v>513</v>
      </c>
      <c r="E51" s="82" t="s">
        <v>514</v>
      </c>
    </row>
    <row r="52" spans="1:5" x14ac:dyDescent="0.5">
      <c r="A52" s="101" t="s">
        <v>515</v>
      </c>
      <c r="B52" s="102" t="s">
        <v>516</v>
      </c>
      <c r="C52" s="100">
        <v>1</v>
      </c>
      <c r="D52" s="103" t="s">
        <v>518</v>
      </c>
      <c r="E52" s="78" t="s">
        <v>519</v>
      </c>
    </row>
    <row r="53" spans="1:5" x14ac:dyDescent="0.45">
      <c r="A53" s="101" t="s">
        <v>521</v>
      </c>
      <c r="B53" s="104" t="s">
        <v>522</v>
      </c>
      <c r="C53" s="104">
        <v>1</v>
      </c>
      <c r="D53" s="105" t="s">
        <v>528</v>
      </c>
      <c r="E53" s="105" t="s">
        <v>529</v>
      </c>
    </row>
    <row r="54" spans="1:5" x14ac:dyDescent="0.45">
      <c r="A54" s="101" t="s">
        <v>521</v>
      </c>
      <c r="B54" s="104" t="s">
        <v>522</v>
      </c>
      <c r="C54" s="104">
        <v>2</v>
      </c>
      <c r="D54" s="105" t="s">
        <v>530</v>
      </c>
      <c r="E54" s="105" t="s">
        <v>531</v>
      </c>
    </row>
    <row r="55" spans="1:5" x14ac:dyDescent="0.45">
      <c r="A55" s="101" t="s">
        <v>521</v>
      </c>
      <c r="B55" s="104" t="s">
        <v>522</v>
      </c>
      <c r="C55" s="104">
        <v>3</v>
      </c>
      <c r="D55" s="105" t="s">
        <v>532</v>
      </c>
      <c r="E55" s="105" t="s">
        <v>533</v>
      </c>
    </row>
    <row r="56" spans="1:5" x14ac:dyDescent="0.45">
      <c r="A56" s="101" t="s">
        <v>521</v>
      </c>
      <c r="B56" s="104" t="s">
        <v>522</v>
      </c>
      <c r="C56" s="104">
        <v>4</v>
      </c>
      <c r="D56" s="105" t="s">
        <v>586</v>
      </c>
      <c r="E56" s="105" t="s">
        <v>587</v>
      </c>
    </row>
  </sheetData>
  <autoFilter ref="A1:F44" xr:uid="{00000000-0009-0000-0000-000003000000}"/>
  <hyperlinks>
    <hyperlink ref="D30" r:id="rId1" xr:uid="{00000000-0004-0000-0300-000000000000}"/>
    <hyperlink ref="D32" r:id="rId2" display="Swedish implementation of overal capital requirements, including combined buffer and reciprocity of CCyB" xr:uid="{00000000-0004-0000-0300-000001000000}"/>
    <hyperlink ref="D31" r:id="rId3" xr:uid="{00000000-0004-0000-0300-000002000000}"/>
    <hyperlink ref="D36" r:id="rId4" xr:uid="{00000000-0004-0000-0300-000003000000}"/>
    <hyperlink ref="D35" r:id="rId5" display="Statutory Instruments - Financial Services and Markets: The Capital Requirements (Capital Buffers and Macroprudential Maesures) Regulations 2014" xr:uid="{00000000-0004-0000-0300-000004000000}"/>
    <hyperlink ref="D42" r:id="rId6" xr:uid="{00000000-0004-0000-0300-000005000000}"/>
    <hyperlink ref="D43" r:id="rId7" display="Regulation on the Countercyclical capital buffer" xr:uid="{00000000-0004-0000-0300-000006000000}"/>
    <hyperlink ref="D7" r:id="rId8" display="Capital Rules for Commercial Banks (Provisional) (Decree of the CBRC, No 1, 2012)" xr:uid="{00000000-0004-0000-0300-000007000000}"/>
    <hyperlink ref="D8" r:id="rId9" display="Capital Rules for COmmercial Banks (Provision), (Decree of the CBRC, No 1, 2012)" xr:uid="{00000000-0004-0000-0300-000008000000}"/>
    <hyperlink ref="D38" r:id="rId10" display="Federal Reserve Board: 12 CFR § 217.11 (available at: )" xr:uid="{00000000-0004-0000-0300-000009000000}"/>
    <hyperlink ref="D40" r:id="rId11" display="Office of the Comptroller of the Currency: 12 CFR § 3.11 (available at: )" xr:uid="{00000000-0004-0000-0300-00000A000000}"/>
    <hyperlink ref="D41" r:id="rId12" display="http://www.ecfr.gov/cgi-bin/text-idx?SID=817c0c00bd90e7e42e41f9f93a7a49dc&amp;mc=true&amp;node=se12.5.324_111&amp;rgn=div8" xr:uid="{00000000-0004-0000-0300-00000B000000}"/>
    <hyperlink ref="D44" r:id="rId13" display="Regulation regarding the countercyclical buffer level (12 December 2013)" xr:uid="{00000000-0004-0000-0300-00000C000000}"/>
    <hyperlink ref="D6" r:id="rId14" location="ToC1.7" xr:uid="{00000000-0004-0000-0300-00000D000000}"/>
    <hyperlink ref="D33" r:id="rId15" display="Capital Ordinance" xr:uid="{00000000-0004-0000-0300-00000E000000}"/>
    <hyperlink ref="D15" r:id="rId16" xr:uid="{00000000-0004-0000-0300-00000F000000}"/>
    <hyperlink ref="D18" r:id="rId17" xr:uid="{00000000-0004-0000-0300-000010000000}"/>
    <hyperlink ref="D27" r:id="rId18" xr:uid="{00000000-0004-0000-0300-000011000000}"/>
    <hyperlink ref="D5" r:id="rId19" xr:uid="{00000000-0004-0000-0300-000012000000}"/>
    <hyperlink ref="D10" r:id="rId20" display="German Banking Act (KWG)" xr:uid="{00000000-0004-0000-0300-000013000000}"/>
    <hyperlink ref="D3" r:id="rId21" xr:uid="{00000000-0004-0000-0300-000014000000}"/>
    <hyperlink ref="D4" r:id="rId22" display="Arrèté royal portant approbation du règlement du 24 novembre 2015 de la Banque national de Belgique relatif à la détermination du taux de coussin de conservation des fonds propres de base de catégorie 1 contracyclique (available in French and Flemish only" xr:uid="{00000000-0004-0000-0300-000015000000}"/>
    <hyperlink ref="D34" r:id="rId23" display="Regulation on Capital Conservation Buffer and Countercyclical Capital Buffer" xr:uid="{00000000-0004-0000-0300-000016000000}"/>
    <hyperlink ref="D24" r:id="rId24" xr:uid="{00000000-0004-0000-0300-000017000000}"/>
    <hyperlink ref="D39" r:id="rId25" xr:uid="{00000000-0004-0000-0300-000018000000}"/>
    <hyperlink ref="D17" r:id="rId26" display="CSSF Regulation N° 15-04 on the setting of a countercyclical buffer rate " xr:uid="{00000000-0004-0000-0300-000019000000}"/>
    <hyperlink ref="D28" r:id="rId27" xr:uid="{00000000-0004-0000-0300-00001A000000}"/>
    <hyperlink ref="D2" r:id="rId28" xr:uid="{00000000-0004-0000-0300-00001B000000}"/>
    <hyperlink ref="D20" r:id="rId29" xr:uid="{00000000-0004-0000-0300-00001C000000}"/>
    <hyperlink ref="D21" r:id="rId30" xr:uid="{00000000-0004-0000-0300-00001D000000}"/>
    <hyperlink ref="D22" r:id="rId31" xr:uid="{00000000-0004-0000-0300-00001E000000}"/>
    <hyperlink ref="D23" r:id="rId32" display="Decree on prudential rule under the Financial Supervision Act, Article 105" xr:uid="{00000000-0004-0000-0300-00001F000000}"/>
    <hyperlink ref="D16" r:id="rId33" xr:uid="{00000000-0004-0000-0300-000020000000}"/>
    <hyperlink ref="D19" r:id="rId34" xr:uid="{00000000-0004-0000-0300-000021000000}"/>
    <hyperlink ref="D26" r:id="rId35" display="http://www.sama.gov.sa/en-US/Laws/Documents/3.%20SAMA%20Basel%20III%20Program/8.%20Applicabilty%20of%20Countercylical%20Captital%20Buffer%20(CCYB)%20in%20Saudi%20Arabia.pdf" xr:uid="{00000000-0004-0000-0300-000022000000}"/>
    <hyperlink ref="D14" r:id="rId36" xr:uid="{00000000-0004-0000-0300-000023000000}"/>
    <hyperlink ref="D12" r:id="rId37" xr:uid="{00000000-0004-0000-0300-000024000000}"/>
    <hyperlink ref="D25" r:id="rId38" xr:uid="{00000000-0004-0000-0300-000025000000}"/>
    <hyperlink ref="D34" r:id="rId39" xr:uid="{00000000-0004-0000-0300-000026000000}"/>
    <hyperlink ref="D13" r:id="rId40" xr:uid="{00000000-0004-0000-0300-000027000000}"/>
    <hyperlink ref="D11" r:id="rId41" xr:uid="{00000000-0004-0000-0300-000028000000}"/>
    <hyperlink ref="E2" r:id="rId42" xr:uid="{00000000-0004-0000-0300-000029000000}"/>
    <hyperlink ref="E14" r:id="rId43" xr:uid="{00000000-0004-0000-0300-00002A000000}"/>
    <hyperlink ref="E15" r:id="rId44" xr:uid="{00000000-0004-0000-0300-00002B000000}"/>
    <hyperlink ref="E16" r:id="rId45" xr:uid="{00000000-0004-0000-0300-00002C000000}"/>
    <hyperlink ref="E17" r:id="rId46" xr:uid="{00000000-0004-0000-0300-00002D000000}"/>
    <hyperlink ref="E18" r:id="rId47" xr:uid="{00000000-0004-0000-0300-00002E000000}"/>
    <hyperlink ref="E20" r:id="rId48" xr:uid="{00000000-0004-0000-0300-00002F000000}"/>
    <hyperlink ref="E22" r:id="rId49" xr:uid="{00000000-0004-0000-0300-000030000000}"/>
    <hyperlink ref="E23" r:id="rId50" xr:uid="{00000000-0004-0000-0300-000031000000}"/>
    <hyperlink ref="E26" r:id="rId51" xr:uid="{00000000-0004-0000-0300-000032000000}"/>
    <hyperlink ref="E27" r:id="rId52" xr:uid="{00000000-0004-0000-0300-000033000000}"/>
    <hyperlink ref="E28" r:id="rId53" xr:uid="{00000000-0004-0000-0300-000034000000}"/>
    <hyperlink ref="E30" r:id="rId54" xr:uid="{00000000-0004-0000-0300-000035000000}"/>
    <hyperlink ref="E31" r:id="rId55" xr:uid="{00000000-0004-0000-0300-000036000000}"/>
    <hyperlink ref="E32" r:id="rId56" xr:uid="{00000000-0004-0000-0300-000037000000}"/>
    <hyperlink ref="E33" r:id="rId57" xr:uid="{00000000-0004-0000-0300-000038000000}"/>
    <hyperlink ref="E34" r:id="rId58" xr:uid="{00000000-0004-0000-0300-000039000000}"/>
    <hyperlink ref="E35" r:id="rId59" xr:uid="{00000000-0004-0000-0300-00003A000000}"/>
    <hyperlink ref="E38" r:id="rId60" xr:uid="{00000000-0004-0000-0300-00003B000000}"/>
    <hyperlink ref="E39" r:id="rId61" xr:uid="{00000000-0004-0000-0300-00003C000000}"/>
    <hyperlink ref="E40" r:id="rId62" xr:uid="{00000000-0004-0000-0300-00003D000000}"/>
    <hyperlink ref="E41" r:id="rId63" xr:uid="{00000000-0004-0000-0300-00003E000000}"/>
    <hyperlink ref="D45" r:id="rId64" xr:uid="{00000000-0004-0000-0300-00003F000000}"/>
    <hyperlink ref="D46" r:id="rId65" xr:uid="{00000000-0004-0000-0300-000040000000}"/>
    <hyperlink ref="E46" r:id="rId66" xr:uid="{00000000-0004-0000-0300-000041000000}"/>
    <hyperlink ref="E45" r:id="rId67" xr:uid="{00000000-0004-0000-0300-000042000000}"/>
    <hyperlink ref="E47" r:id="rId68" location="P125f" xr:uid="{00000000-0004-0000-0300-000043000000}"/>
    <hyperlink ref="D49" r:id="rId69" xr:uid="{00000000-0004-0000-0300-000044000000}"/>
    <hyperlink ref="D50" r:id="rId70" xr:uid="{00000000-0004-0000-0300-000045000000}"/>
    <hyperlink ref="D48" r:id="rId71" xr:uid="{00000000-0004-0000-0300-000046000000}"/>
    <hyperlink ref="E48" r:id="rId72" xr:uid="{00000000-0004-0000-0300-000047000000}"/>
    <hyperlink ref="E49" r:id="rId73" xr:uid="{00000000-0004-0000-0300-000048000000}"/>
    <hyperlink ref="E50" r:id="rId74" xr:uid="{00000000-0004-0000-0300-000049000000}"/>
    <hyperlink ref="E51" r:id="rId75" display="https://www.bog.gov.gh/wp-content/uploads/2022/05/Basel-II-BOG-CRD-Final-27-June-2018-Basel-Committee-BSD.pdf" xr:uid="{00000000-0004-0000-0300-00004A000000}"/>
    <hyperlink ref="D51" r:id="rId76" xr:uid="{00000000-0004-0000-0300-00004B000000}"/>
    <hyperlink ref="D52" r:id="rId77" display="https://www.bsp.gov.ph/Regulations/Issuances/2018/c1024.pdf" xr:uid="{00000000-0004-0000-0300-00004C000000}"/>
    <hyperlink ref="E52" r:id="rId78" xr:uid="{00000000-0004-0000-0300-00004D000000}"/>
    <hyperlink ref="E6" r:id="rId79" location="ToC1.7" xr:uid="{00000000-0004-0000-0300-00004E000000}"/>
    <hyperlink ref="D53" r:id="rId80" display="General Banking Act, Article no. 66 ter" xr:uid="{00000000-0004-0000-0300-00004F000000}"/>
    <hyperlink ref="D54" r:id="rId81" display="Updated compilation of Rules for Banks, Chapter 21-12" xr:uid="{00000000-0004-0000-0300-000050000000}"/>
    <hyperlink ref="D55" r:id="rId82" xr:uid="{00000000-0004-0000-0300-000051000000}"/>
    <hyperlink ref="E55" r:id="rId83" xr:uid="{00000000-0004-0000-0300-000052000000}"/>
    <hyperlink ref="E54" r:id="rId84" xr:uid="{00000000-0004-0000-0300-000053000000}"/>
    <hyperlink ref="E53" r:id="rId85" xr:uid="{00000000-0004-0000-0300-000054000000}"/>
    <hyperlink ref="D56" r:id="rId86" xr:uid="{00000000-0004-0000-0300-000055000000}"/>
    <hyperlink ref="E56" r:id="rId87" xr:uid="{00000000-0004-0000-0300-000056000000}"/>
  </hyperlinks>
  <pageMargins left="0.7" right="0.7" top="0.75" bottom="0.75" header="0.3" footer="0.3"/>
  <pageSetup paperSize="9" orientation="portrait" verticalDpi="0" r:id="rId88"/>
  <headerFooter>
    <oddHeader>&amp;R&amp;"Calibri"&amp;9&amp;K000000Restricted&amp;1#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443"/>
  <sheetViews>
    <sheetView workbookViewId="0">
      <selection activeCell="C3" sqref="C3:C19"/>
    </sheetView>
  </sheetViews>
  <sheetFormatPr defaultRowHeight="14.25" x14ac:dyDescent="0.45"/>
  <cols>
    <col min="3" max="3" width="10.3984375" bestFit="1" customWidth="1"/>
    <col min="9" max="9" width="15.3984375" bestFit="1" customWidth="1"/>
    <col min="18" max="18" width="10.73046875" bestFit="1" customWidth="1"/>
  </cols>
  <sheetData>
    <row r="2" spans="1:12" x14ac:dyDescent="0.45">
      <c r="C2" t="s">
        <v>596</v>
      </c>
      <c r="D2" t="s">
        <v>597</v>
      </c>
      <c r="E2" t="s">
        <v>598</v>
      </c>
    </row>
    <row r="3" spans="1:12" x14ac:dyDescent="0.45">
      <c r="A3" t="str">
        <f>VLOOKUP(C3,$L$3:$L$163,1,FALSE)</f>
        <v>Australia</v>
      </c>
      <c r="B3" t="str">
        <f>VLOOKUP(C3,$I$3:$I$37,1,FALSE)</f>
        <v>Australia</v>
      </c>
      <c r="C3" t="s">
        <v>23</v>
      </c>
      <c r="D3" s="228">
        <v>0.01</v>
      </c>
      <c r="I3" t="s">
        <v>21</v>
      </c>
      <c r="L3" t="s">
        <v>703</v>
      </c>
    </row>
    <row r="4" spans="1:12" x14ac:dyDescent="0.45">
      <c r="A4" t="e">
        <f t="shared" ref="A4:A19" si="0">VLOOKUP(C4,$L$3:$L$163,1,FALSE)</f>
        <v>#N/A</v>
      </c>
      <c r="B4" t="str">
        <f t="shared" ref="B4:B19" si="1">VLOOKUP(C4,$I$3:$I$37,1,FALSE)</f>
        <v>Hong Kong SAR</v>
      </c>
      <c r="C4" t="s">
        <v>80</v>
      </c>
      <c r="D4" s="228">
        <v>0.01</v>
      </c>
      <c r="I4" t="s">
        <v>487</v>
      </c>
      <c r="L4" t="s">
        <v>636</v>
      </c>
    </row>
    <row r="5" spans="1:12" x14ac:dyDescent="0.45">
      <c r="A5" t="str">
        <f t="shared" si="0"/>
        <v>Netherlands</v>
      </c>
      <c r="B5" t="str">
        <f t="shared" si="1"/>
        <v>Netherlands</v>
      </c>
      <c r="C5" t="s">
        <v>8</v>
      </c>
      <c r="D5" s="228">
        <v>0.02</v>
      </c>
      <c r="I5" t="s">
        <v>23</v>
      </c>
      <c r="L5" t="s">
        <v>637</v>
      </c>
    </row>
    <row r="6" spans="1:12" x14ac:dyDescent="0.45">
      <c r="A6" t="e">
        <f t="shared" si="0"/>
        <v>#N/A</v>
      </c>
      <c r="B6" t="str">
        <f t="shared" si="1"/>
        <v>South Africa</v>
      </c>
      <c r="C6" t="s">
        <v>42</v>
      </c>
      <c r="D6" s="228">
        <v>0.01</v>
      </c>
      <c r="I6" t="s">
        <v>5</v>
      </c>
      <c r="L6" t="s">
        <v>638</v>
      </c>
    </row>
    <row r="7" spans="1:12" x14ac:dyDescent="0.45">
      <c r="A7" t="str">
        <f t="shared" si="0"/>
        <v>Spain</v>
      </c>
      <c r="B7" t="str">
        <f t="shared" si="1"/>
        <v>Spain</v>
      </c>
      <c r="C7" t="s">
        <v>14</v>
      </c>
      <c r="D7" s="228">
        <v>0.01</v>
      </c>
      <c r="I7" t="s">
        <v>74</v>
      </c>
      <c r="L7" t="s">
        <v>21</v>
      </c>
    </row>
    <row r="8" spans="1:12" x14ac:dyDescent="0.45">
      <c r="A8" t="str">
        <f t="shared" si="0"/>
        <v>Sweden</v>
      </c>
      <c r="B8" t="str">
        <f t="shared" si="1"/>
        <v>Sweden</v>
      </c>
      <c r="C8" t="s">
        <v>9</v>
      </c>
      <c r="D8" s="228">
        <v>0.02</v>
      </c>
      <c r="I8" t="s">
        <v>26</v>
      </c>
      <c r="L8" t="s">
        <v>487</v>
      </c>
    </row>
    <row r="9" spans="1:12" x14ac:dyDescent="0.45">
      <c r="A9" t="e">
        <f t="shared" si="0"/>
        <v>#N/A</v>
      </c>
      <c r="B9" t="str">
        <f t="shared" si="1"/>
        <v>United Kingdom</v>
      </c>
      <c r="C9" t="s">
        <v>17</v>
      </c>
      <c r="D9" s="228">
        <v>0.02</v>
      </c>
      <c r="I9" t="s">
        <v>522</v>
      </c>
      <c r="L9" t="s">
        <v>23</v>
      </c>
    </row>
    <row r="10" spans="1:12" x14ac:dyDescent="0.45">
      <c r="A10" t="str">
        <f t="shared" si="0"/>
        <v>Cyprus</v>
      </c>
      <c r="B10" t="e">
        <f t="shared" si="1"/>
        <v>#N/A</v>
      </c>
      <c r="C10" t="s">
        <v>118</v>
      </c>
      <c r="D10" s="228">
        <v>0.01</v>
      </c>
      <c r="I10" t="s">
        <v>28</v>
      </c>
      <c r="L10" t="s">
        <v>606</v>
      </c>
    </row>
    <row r="11" spans="1:12" x14ac:dyDescent="0.45">
      <c r="A11" t="e">
        <f t="shared" si="0"/>
        <v>#N/A</v>
      </c>
      <c r="B11" t="str">
        <f t="shared" si="1"/>
        <v>Czech Republic</v>
      </c>
      <c r="C11" t="s">
        <v>419</v>
      </c>
      <c r="D11" s="228">
        <v>0.01</v>
      </c>
      <c r="I11" t="s">
        <v>419</v>
      </c>
      <c r="L11" t="s">
        <v>639</v>
      </c>
    </row>
    <row r="12" spans="1:12" x14ac:dyDescent="0.45">
      <c r="A12" t="str">
        <f t="shared" si="0"/>
        <v>Greece</v>
      </c>
      <c r="B12" t="e">
        <f t="shared" si="1"/>
        <v>#N/A</v>
      </c>
      <c r="C12" t="s">
        <v>605</v>
      </c>
      <c r="D12" s="228">
        <v>5.0000000000000001E-3</v>
      </c>
      <c r="I12" t="s">
        <v>465</v>
      </c>
      <c r="L12" t="s">
        <v>640</v>
      </c>
    </row>
    <row r="13" spans="1:12" x14ac:dyDescent="0.45">
      <c r="A13" t="str">
        <f t="shared" si="0"/>
        <v>Hungary</v>
      </c>
      <c r="B13" t="e">
        <f t="shared" si="1"/>
        <v>#N/A</v>
      </c>
      <c r="C13" t="s">
        <v>599</v>
      </c>
      <c r="D13" s="228">
        <v>0.01</v>
      </c>
      <c r="I13" t="s">
        <v>10</v>
      </c>
      <c r="L13" t="s">
        <v>641</v>
      </c>
    </row>
    <row r="14" spans="1:12" x14ac:dyDescent="0.45">
      <c r="A14" t="str">
        <f t="shared" si="0"/>
        <v>Ireland</v>
      </c>
      <c r="B14" t="str">
        <f t="shared" si="1"/>
        <v>Ireland</v>
      </c>
      <c r="C14" t="s">
        <v>552</v>
      </c>
      <c r="D14" s="228">
        <v>1.4999999999999999E-2</v>
      </c>
      <c r="I14" t="s">
        <v>11</v>
      </c>
      <c r="L14" t="s">
        <v>642</v>
      </c>
    </row>
    <row r="15" spans="1:12" x14ac:dyDescent="0.45">
      <c r="A15" t="str">
        <f t="shared" si="0"/>
        <v>Estonia</v>
      </c>
      <c r="B15" t="e">
        <f t="shared" si="1"/>
        <v>#N/A</v>
      </c>
      <c r="C15" t="s">
        <v>600</v>
      </c>
      <c r="D15" s="228">
        <v>0.01</v>
      </c>
      <c r="I15" t="s">
        <v>80</v>
      </c>
      <c r="L15" t="s">
        <v>643</v>
      </c>
    </row>
    <row r="16" spans="1:12" x14ac:dyDescent="0.45">
      <c r="A16" t="str">
        <f t="shared" si="0"/>
        <v>Latvia</v>
      </c>
      <c r="B16" t="e">
        <f t="shared" si="1"/>
        <v>#N/A</v>
      </c>
      <c r="C16" t="s">
        <v>601</v>
      </c>
      <c r="D16" s="228">
        <v>0.01</v>
      </c>
      <c r="I16" t="s">
        <v>30</v>
      </c>
      <c r="L16" t="s">
        <v>5</v>
      </c>
    </row>
    <row r="17" spans="1:18" x14ac:dyDescent="0.45">
      <c r="A17" t="str">
        <f t="shared" si="0"/>
        <v>Lithuania</v>
      </c>
      <c r="B17" t="e">
        <f t="shared" si="1"/>
        <v>#N/A</v>
      </c>
      <c r="C17" t="s">
        <v>602</v>
      </c>
      <c r="D17" s="228">
        <v>0.01</v>
      </c>
      <c r="I17" t="s">
        <v>31</v>
      </c>
      <c r="L17" t="s">
        <v>704</v>
      </c>
    </row>
    <row r="18" spans="1:18" x14ac:dyDescent="0.45">
      <c r="A18" t="str">
        <f t="shared" si="0"/>
        <v>Poland</v>
      </c>
      <c r="B18" t="e">
        <f t="shared" si="1"/>
        <v>#N/A</v>
      </c>
      <c r="C18" t="s">
        <v>603</v>
      </c>
      <c r="D18" s="228">
        <v>0.02</v>
      </c>
      <c r="I18" t="s">
        <v>552</v>
      </c>
      <c r="L18" t="s">
        <v>644</v>
      </c>
    </row>
    <row r="19" spans="1:18" x14ac:dyDescent="0.45">
      <c r="A19" t="str">
        <f t="shared" si="0"/>
        <v>Slovenia</v>
      </c>
      <c r="B19" t="e">
        <f t="shared" si="1"/>
        <v>#N/A</v>
      </c>
      <c r="C19" t="s">
        <v>604</v>
      </c>
      <c r="D19" s="228">
        <v>0.01</v>
      </c>
      <c r="I19" t="s">
        <v>12</v>
      </c>
      <c r="L19" t="s">
        <v>645</v>
      </c>
    </row>
    <row r="20" spans="1:18" x14ac:dyDescent="0.45">
      <c r="I20" t="s">
        <v>34</v>
      </c>
      <c r="L20" t="s">
        <v>705</v>
      </c>
    </row>
    <row r="21" spans="1:18" x14ac:dyDescent="0.45">
      <c r="D21" s="236">
        <f>AVERAGE(D3:D19)</f>
        <v>1.2352941176470591E-2</v>
      </c>
      <c r="I21" t="s">
        <v>35</v>
      </c>
      <c r="L21" t="s">
        <v>646</v>
      </c>
      <c r="R21" s="44">
        <v>41639</v>
      </c>
    </row>
    <row r="22" spans="1:18" x14ac:dyDescent="0.45">
      <c r="I22" t="s">
        <v>7</v>
      </c>
      <c r="L22" t="s">
        <v>647</v>
      </c>
      <c r="R22" s="44">
        <v>41759</v>
      </c>
    </row>
    <row r="23" spans="1:18" x14ac:dyDescent="0.45">
      <c r="I23" t="s">
        <v>549</v>
      </c>
      <c r="L23" t="s">
        <v>74</v>
      </c>
      <c r="R23" s="44">
        <v>41820</v>
      </c>
    </row>
    <row r="24" spans="1:18" x14ac:dyDescent="0.45">
      <c r="I24" t="s">
        <v>38</v>
      </c>
      <c r="L24" t="s">
        <v>648</v>
      </c>
      <c r="R24" s="44">
        <v>41882</v>
      </c>
    </row>
    <row r="25" spans="1:18" x14ac:dyDescent="0.45">
      <c r="I25" t="s">
        <v>8</v>
      </c>
      <c r="L25" t="s">
        <v>607</v>
      </c>
      <c r="R25" s="44">
        <v>41912</v>
      </c>
    </row>
    <row r="26" spans="1:18" x14ac:dyDescent="0.45">
      <c r="I26" t="s">
        <v>46</v>
      </c>
      <c r="L26" t="s">
        <v>649</v>
      </c>
      <c r="R26" s="44">
        <v>42004</v>
      </c>
    </row>
    <row r="27" spans="1:18" x14ac:dyDescent="0.45">
      <c r="I27" t="s">
        <v>516</v>
      </c>
      <c r="L27" t="s">
        <v>650</v>
      </c>
      <c r="R27" s="44">
        <v>42035</v>
      </c>
    </row>
    <row r="28" spans="1:18" x14ac:dyDescent="0.45">
      <c r="I28" t="s">
        <v>39</v>
      </c>
      <c r="L28" t="s">
        <v>651</v>
      </c>
      <c r="R28" s="44">
        <v>42063</v>
      </c>
    </row>
    <row r="29" spans="1:18" x14ac:dyDescent="0.45">
      <c r="I29" t="s">
        <v>40</v>
      </c>
      <c r="L29" t="s">
        <v>26</v>
      </c>
      <c r="R29" s="44">
        <v>42094</v>
      </c>
    </row>
    <row r="30" spans="1:18" x14ac:dyDescent="0.45">
      <c r="I30" t="s">
        <v>41</v>
      </c>
      <c r="L30" t="s">
        <v>652</v>
      </c>
      <c r="R30" s="44">
        <v>42124</v>
      </c>
    </row>
    <row r="31" spans="1:18" x14ac:dyDescent="0.45">
      <c r="I31" t="s">
        <v>42</v>
      </c>
      <c r="L31" t="s">
        <v>522</v>
      </c>
      <c r="R31" s="44">
        <v>42155</v>
      </c>
    </row>
    <row r="32" spans="1:18" x14ac:dyDescent="0.45">
      <c r="I32" t="s">
        <v>14</v>
      </c>
      <c r="L32" t="s">
        <v>28</v>
      </c>
      <c r="R32" s="44">
        <v>42185</v>
      </c>
    </row>
    <row r="33" spans="9:18" x14ac:dyDescent="0.45">
      <c r="I33" t="s">
        <v>9</v>
      </c>
      <c r="L33" t="s">
        <v>608</v>
      </c>
      <c r="R33" s="44">
        <v>42277</v>
      </c>
    </row>
    <row r="34" spans="9:18" x14ac:dyDescent="0.45">
      <c r="I34" t="s">
        <v>43</v>
      </c>
      <c r="L34" t="s">
        <v>653</v>
      </c>
      <c r="R34" s="44">
        <v>42308</v>
      </c>
    </row>
    <row r="35" spans="9:18" x14ac:dyDescent="0.45">
      <c r="I35" t="s">
        <v>341</v>
      </c>
      <c r="L35" t="s">
        <v>654</v>
      </c>
      <c r="R35" s="44">
        <v>42338</v>
      </c>
    </row>
    <row r="36" spans="9:18" x14ac:dyDescent="0.45">
      <c r="I36" t="s">
        <v>17</v>
      </c>
      <c r="L36" t="s">
        <v>655</v>
      </c>
      <c r="R36" s="44">
        <v>42369</v>
      </c>
    </row>
    <row r="37" spans="9:18" x14ac:dyDescent="0.45">
      <c r="I37" t="s">
        <v>45</v>
      </c>
      <c r="L37" t="s">
        <v>609</v>
      </c>
      <c r="R37" s="44">
        <v>42400</v>
      </c>
    </row>
    <row r="38" spans="9:18" x14ac:dyDescent="0.45">
      <c r="L38" t="s">
        <v>656</v>
      </c>
      <c r="R38" s="44">
        <v>42429</v>
      </c>
    </row>
    <row r="39" spans="9:18" x14ac:dyDescent="0.45">
      <c r="L39" t="s">
        <v>118</v>
      </c>
      <c r="R39" s="44">
        <v>42460</v>
      </c>
    </row>
    <row r="40" spans="9:18" x14ac:dyDescent="0.45">
      <c r="L40" t="s">
        <v>610</v>
      </c>
      <c r="R40" s="44">
        <v>42490</v>
      </c>
    </row>
    <row r="41" spans="9:18" x14ac:dyDescent="0.45">
      <c r="L41" t="s">
        <v>465</v>
      </c>
      <c r="R41" s="44">
        <v>42521</v>
      </c>
    </row>
    <row r="42" spans="9:18" x14ac:dyDescent="0.45">
      <c r="L42" t="s">
        <v>706</v>
      </c>
      <c r="R42" s="44">
        <v>42551</v>
      </c>
    </row>
    <row r="43" spans="9:18" x14ac:dyDescent="0.45">
      <c r="L43" t="s">
        <v>657</v>
      </c>
      <c r="R43" s="44">
        <v>42582</v>
      </c>
    </row>
    <row r="44" spans="9:18" x14ac:dyDescent="0.45">
      <c r="L44" t="s">
        <v>658</v>
      </c>
      <c r="R44" s="44">
        <v>42643</v>
      </c>
    </row>
    <row r="45" spans="9:18" x14ac:dyDescent="0.45">
      <c r="L45" t="s">
        <v>707</v>
      </c>
      <c r="R45" s="44">
        <v>42674</v>
      </c>
    </row>
    <row r="46" spans="9:18" x14ac:dyDescent="0.45">
      <c r="L46" t="s">
        <v>659</v>
      </c>
      <c r="R46" s="44">
        <v>42704</v>
      </c>
    </row>
    <row r="47" spans="9:18" x14ac:dyDescent="0.45">
      <c r="L47" t="s">
        <v>600</v>
      </c>
      <c r="R47" s="44">
        <v>42735</v>
      </c>
    </row>
    <row r="48" spans="9:18" x14ac:dyDescent="0.45">
      <c r="L48" t="s">
        <v>660</v>
      </c>
      <c r="R48" s="44">
        <v>42766</v>
      </c>
    </row>
    <row r="49" spans="12:18" x14ac:dyDescent="0.45">
      <c r="L49" t="s">
        <v>661</v>
      </c>
      <c r="R49" s="44">
        <v>42794</v>
      </c>
    </row>
    <row r="50" spans="12:18" x14ac:dyDescent="0.45">
      <c r="L50" t="s">
        <v>611</v>
      </c>
      <c r="R50" s="44">
        <v>42825</v>
      </c>
    </row>
    <row r="51" spans="12:18" x14ac:dyDescent="0.45">
      <c r="L51" t="s">
        <v>10</v>
      </c>
      <c r="R51" s="44">
        <v>42855</v>
      </c>
    </row>
    <row r="52" spans="12:18" x14ac:dyDescent="0.45">
      <c r="L52" t="s">
        <v>662</v>
      </c>
      <c r="R52" s="44">
        <v>42886</v>
      </c>
    </row>
    <row r="53" spans="12:18" x14ac:dyDescent="0.45">
      <c r="L53" t="s">
        <v>663</v>
      </c>
      <c r="R53" s="44">
        <v>42916</v>
      </c>
    </row>
    <row r="54" spans="12:18" x14ac:dyDescent="0.45">
      <c r="L54" t="s">
        <v>11</v>
      </c>
      <c r="R54" s="44">
        <v>42978</v>
      </c>
    </row>
    <row r="55" spans="12:18" x14ac:dyDescent="0.45">
      <c r="L55" t="s">
        <v>512</v>
      </c>
      <c r="R55" s="44">
        <v>43008</v>
      </c>
    </row>
    <row r="56" spans="12:18" x14ac:dyDescent="0.45">
      <c r="L56" t="s">
        <v>605</v>
      </c>
      <c r="R56" s="44">
        <v>43039</v>
      </c>
    </row>
    <row r="57" spans="12:18" x14ac:dyDescent="0.45">
      <c r="L57" t="s">
        <v>708</v>
      </c>
      <c r="R57" s="44">
        <v>43069</v>
      </c>
    </row>
    <row r="58" spans="12:18" x14ac:dyDescent="0.45">
      <c r="L58" t="s">
        <v>664</v>
      </c>
      <c r="R58" s="44">
        <v>43100</v>
      </c>
    </row>
    <row r="59" spans="12:18" x14ac:dyDescent="0.45">
      <c r="L59" t="s">
        <v>709</v>
      </c>
      <c r="R59" s="44">
        <v>43131</v>
      </c>
    </row>
    <row r="60" spans="12:18" x14ac:dyDescent="0.45">
      <c r="L60" t="s">
        <v>665</v>
      </c>
      <c r="R60" s="44">
        <v>43159</v>
      </c>
    </row>
    <row r="61" spans="12:18" x14ac:dyDescent="0.45">
      <c r="L61" t="s">
        <v>666</v>
      </c>
      <c r="R61" s="44">
        <v>43190</v>
      </c>
    </row>
    <row r="62" spans="12:18" x14ac:dyDescent="0.45">
      <c r="L62" t="s">
        <v>612</v>
      </c>
      <c r="R62" s="44">
        <v>43220</v>
      </c>
    </row>
    <row r="63" spans="12:18" x14ac:dyDescent="0.45">
      <c r="L63" t="s">
        <v>599</v>
      </c>
      <c r="R63" s="44">
        <v>43251</v>
      </c>
    </row>
    <row r="64" spans="12:18" x14ac:dyDescent="0.45">
      <c r="L64" t="s">
        <v>613</v>
      </c>
      <c r="R64" s="44">
        <v>43281</v>
      </c>
    </row>
    <row r="65" spans="12:18" x14ac:dyDescent="0.45">
      <c r="L65" t="s">
        <v>30</v>
      </c>
      <c r="R65" s="44">
        <v>43312</v>
      </c>
    </row>
    <row r="66" spans="12:18" x14ac:dyDescent="0.45">
      <c r="L66" t="s">
        <v>31</v>
      </c>
      <c r="R66" s="44">
        <v>43343</v>
      </c>
    </row>
    <row r="67" spans="12:18" x14ac:dyDescent="0.45">
      <c r="L67" t="s">
        <v>710</v>
      </c>
      <c r="R67" s="44">
        <v>43373</v>
      </c>
    </row>
    <row r="68" spans="12:18" x14ac:dyDescent="0.45">
      <c r="L68" t="s">
        <v>711</v>
      </c>
      <c r="R68" s="44">
        <v>43404</v>
      </c>
    </row>
    <row r="69" spans="12:18" x14ac:dyDescent="0.45">
      <c r="L69" t="s">
        <v>552</v>
      </c>
      <c r="R69" s="44">
        <v>43434</v>
      </c>
    </row>
    <row r="70" spans="12:18" x14ac:dyDescent="0.45">
      <c r="L70" t="s">
        <v>614</v>
      </c>
      <c r="R70" s="44">
        <v>43465</v>
      </c>
    </row>
    <row r="71" spans="12:18" x14ac:dyDescent="0.45">
      <c r="L71" t="s">
        <v>12</v>
      </c>
      <c r="R71" s="44">
        <v>43496</v>
      </c>
    </row>
    <row r="72" spans="12:18" x14ac:dyDescent="0.45">
      <c r="L72" t="s">
        <v>667</v>
      </c>
      <c r="R72" s="44">
        <v>43555</v>
      </c>
    </row>
    <row r="73" spans="12:18" x14ac:dyDescent="0.45">
      <c r="L73" t="s">
        <v>34</v>
      </c>
      <c r="R73" s="44">
        <v>43585</v>
      </c>
    </row>
    <row r="74" spans="12:18" x14ac:dyDescent="0.45">
      <c r="L74" t="s">
        <v>668</v>
      </c>
      <c r="R74" s="44">
        <v>43616</v>
      </c>
    </row>
    <row r="75" spans="12:18" x14ac:dyDescent="0.45">
      <c r="L75" t="s">
        <v>669</v>
      </c>
      <c r="R75" s="44">
        <v>43646</v>
      </c>
    </row>
    <row r="76" spans="12:18" x14ac:dyDescent="0.45">
      <c r="L76" t="s">
        <v>670</v>
      </c>
      <c r="R76" s="44">
        <v>43677</v>
      </c>
    </row>
    <row r="77" spans="12:18" x14ac:dyDescent="0.45">
      <c r="L77" t="s">
        <v>35</v>
      </c>
      <c r="R77" s="44">
        <v>43708</v>
      </c>
    </row>
    <row r="78" spans="12:18" x14ac:dyDescent="0.45">
      <c r="L78" t="s">
        <v>671</v>
      </c>
      <c r="R78" s="44">
        <v>43738</v>
      </c>
    </row>
    <row r="79" spans="12:18" x14ac:dyDescent="0.45">
      <c r="L79" t="s">
        <v>615</v>
      </c>
      <c r="R79" s="44">
        <v>43769</v>
      </c>
    </row>
    <row r="80" spans="12:18" x14ac:dyDescent="0.45">
      <c r="L80" t="s">
        <v>672</v>
      </c>
      <c r="R80" s="44">
        <v>43799</v>
      </c>
    </row>
    <row r="81" spans="12:18" x14ac:dyDescent="0.45">
      <c r="L81" t="s">
        <v>673</v>
      </c>
      <c r="R81" s="44">
        <v>43830</v>
      </c>
    </row>
    <row r="82" spans="12:18" x14ac:dyDescent="0.45">
      <c r="L82" t="s">
        <v>601</v>
      </c>
      <c r="R82" s="44">
        <v>43861</v>
      </c>
    </row>
    <row r="83" spans="12:18" x14ac:dyDescent="0.45">
      <c r="L83" t="s">
        <v>616</v>
      </c>
      <c r="R83" s="44">
        <v>43890</v>
      </c>
    </row>
    <row r="84" spans="12:18" x14ac:dyDescent="0.45">
      <c r="L84" t="s">
        <v>674</v>
      </c>
      <c r="R84" s="44">
        <v>43921</v>
      </c>
    </row>
    <row r="85" spans="12:18" x14ac:dyDescent="0.45">
      <c r="L85" t="s">
        <v>712</v>
      </c>
      <c r="R85" s="44">
        <v>43951</v>
      </c>
    </row>
    <row r="86" spans="12:18" x14ac:dyDescent="0.45">
      <c r="L86" t="s">
        <v>602</v>
      </c>
      <c r="R86" s="44">
        <v>43982</v>
      </c>
    </row>
    <row r="87" spans="12:18" x14ac:dyDescent="0.45">
      <c r="L87" t="s">
        <v>7</v>
      </c>
      <c r="R87" s="44">
        <v>44012</v>
      </c>
    </row>
    <row r="88" spans="12:18" x14ac:dyDescent="0.45">
      <c r="L88" t="s">
        <v>675</v>
      </c>
      <c r="R88" s="44">
        <v>44043</v>
      </c>
    </row>
    <row r="89" spans="12:18" x14ac:dyDescent="0.45">
      <c r="L89" t="s">
        <v>713</v>
      </c>
      <c r="R89" s="44">
        <v>44074</v>
      </c>
    </row>
    <row r="90" spans="12:18" x14ac:dyDescent="0.45">
      <c r="L90" t="s">
        <v>617</v>
      </c>
      <c r="R90" s="44">
        <v>44104</v>
      </c>
    </row>
    <row r="91" spans="12:18" x14ac:dyDescent="0.45">
      <c r="L91" t="s">
        <v>714</v>
      </c>
      <c r="R91" s="44">
        <v>44135</v>
      </c>
    </row>
    <row r="92" spans="12:18" x14ac:dyDescent="0.45">
      <c r="L92" t="s">
        <v>676</v>
      </c>
      <c r="R92" s="44">
        <v>44165</v>
      </c>
    </row>
    <row r="93" spans="12:18" x14ac:dyDescent="0.45">
      <c r="L93" t="s">
        <v>549</v>
      </c>
      <c r="R93" s="44">
        <v>44196</v>
      </c>
    </row>
    <row r="94" spans="12:18" x14ac:dyDescent="0.45">
      <c r="L94" t="s">
        <v>677</v>
      </c>
      <c r="R94" s="44">
        <v>44227</v>
      </c>
    </row>
    <row r="95" spans="12:18" x14ac:dyDescent="0.45">
      <c r="L95" t="s">
        <v>678</v>
      </c>
      <c r="R95" s="44">
        <v>44286</v>
      </c>
    </row>
    <row r="96" spans="12:18" x14ac:dyDescent="0.45">
      <c r="L96" t="s">
        <v>38</v>
      </c>
      <c r="R96" s="44">
        <v>44316</v>
      </c>
    </row>
    <row r="97" spans="12:18" x14ac:dyDescent="0.45">
      <c r="L97" t="s">
        <v>679</v>
      </c>
      <c r="R97" s="44">
        <v>44347</v>
      </c>
    </row>
    <row r="98" spans="12:18" x14ac:dyDescent="0.45">
      <c r="L98" t="s">
        <v>618</v>
      </c>
      <c r="R98" s="44">
        <v>44377</v>
      </c>
    </row>
    <row r="99" spans="12:18" x14ac:dyDescent="0.45">
      <c r="L99" t="s">
        <v>680</v>
      </c>
      <c r="R99" s="44">
        <v>44408</v>
      </c>
    </row>
    <row r="100" spans="12:18" x14ac:dyDescent="0.45">
      <c r="L100" t="s">
        <v>681</v>
      </c>
      <c r="R100" s="44">
        <v>44439</v>
      </c>
    </row>
    <row r="101" spans="12:18" x14ac:dyDescent="0.45">
      <c r="L101" t="s">
        <v>682</v>
      </c>
      <c r="R101" s="44">
        <v>44469</v>
      </c>
    </row>
    <row r="102" spans="12:18" x14ac:dyDescent="0.45">
      <c r="L102" t="s">
        <v>715</v>
      </c>
      <c r="R102" s="44">
        <v>44500</v>
      </c>
    </row>
    <row r="103" spans="12:18" x14ac:dyDescent="0.45">
      <c r="L103" t="s">
        <v>716</v>
      </c>
      <c r="R103" s="44">
        <v>44530</v>
      </c>
    </row>
    <row r="104" spans="12:18" x14ac:dyDescent="0.45">
      <c r="L104" t="s">
        <v>683</v>
      </c>
      <c r="R104" s="44">
        <v>44561</v>
      </c>
    </row>
    <row r="105" spans="12:18" x14ac:dyDescent="0.45">
      <c r="L105" t="s">
        <v>8</v>
      </c>
      <c r="R105" s="44">
        <v>44592</v>
      </c>
    </row>
    <row r="106" spans="12:18" x14ac:dyDescent="0.45">
      <c r="L106" t="s">
        <v>619</v>
      </c>
      <c r="R106" s="44">
        <v>44651</v>
      </c>
    </row>
    <row r="107" spans="12:18" x14ac:dyDescent="0.45">
      <c r="L107" t="s">
        <v>717</v>
      </c>
      <c r="R107" s="44">
        <v>44681</v>
      </c>
    </row>
    <row r="108" spans="12:18" x14ac:dyDescent="0.45">
      <c r="L108" t="s">
        <v>684</v>
      </c>
      <c r="R108" s="44">
        <v>44712</v>
      </c>
    </row>
    <row r="109" spans="12:18" x14ac:dyDescent="0.45">
      <c r="L109" t="s">
        <v>620</v>
      </c>
      <c r="R109" s="44">
        <v>44742</v>
      </c>
    </row>
    <row r="110" spans="12:18" x14ac:dyDescent="0.45">
      <c r="L110" t="s">
        <v>13</v>
      </c>
      <c r="R110" s="44">
        <v>44773</v>
      </c>
    </row>
    <row r="111" spans="12:18" x14ac:dyDescent="0.45">
      <c r="L111" t="s">
        <v>685</v>
      </c>
      <c r="R111" s="44">
        <v>44834</v>
      </c>
    </row>
    <row r="112" spans="12:18" x14ac:dyDescent="0.45">
      <c r="L112" t="s">
        <v>686</v>
      </c>
      <c r="R112" s="44">
        <v>44865</v>
      </c>
    </row>
    <row r="113" spans="12:18" x14ac:dyDescent="0.45">
      <c r="L113" t="s">
        <v>718</v>
      </c>
      <c r="R113" s="44">
        <v>44895</v>
      </c>
    </row>
    <row r="114" spans="12:18" x14ac:dyDescent="0.45">
      <c r="L114" t="s">
        <v>719</v>
      </c>
      <c r="R114" s="44">
        <v>44926</v>
      </c>
    </row>
    <row r="115" spans="12:18" x14ac:dyDescent="0.45">
      <c r="L115" t="s">
        <v>687</v>
      </c>
      <c r="R115" s="44">
        <v>44957</v>
      </c>
    </row>
    <row r="116" spans="12:18" x14ac:dyDescent="0.45">
      <c r="L116" t="s">
        <v>621</v>
      </c>
      <c r="R116" s="44">
        <v>44985</v>
      </c>
    </row>
    <row r="117" spans="12:18" x14ac:dyDescent="0.45">
      <c r="L117" t="s">
        <v>516</v>
      </c>
      <c r="R117" s="44">
        <v>45016</v>
      </c>
    </row>
    <row r="118" spans="12:18" x14ac:dyDescent="0.45">
      <c r="L118" t="s">
        <v>603</v>
      </c>
      <c r="R118" s="44">
        <v>45046</v>
      </c>
    </row>
    <row r="119" spans="12:18" x14ac:dyDescent="0.45">
      <c r="L119" t="s">
        <v>622</v>
      </c>
      <c r="R119" s="44">
        <v>45077</v>
      </c>
    </row>
    <row r="120" spans="12:18" x14ac:dyDescent="0.45">
      <c r="L120" t="s">
        <v>720</v>
      </c>
      <c r="R120" s="44">
        <v>45107</v>
      </c>
    </row>
    <row r="121" spans="12:18" x14ac:dyDescent="0.45">
      <c r="L121" t="s">
        <v>623</v>
      </c>
      <c r="R121" s="44">
        <v>45138</v>
      </c>
    </row>
    <row r="122" spans="12:18" x14ac:dyDescent="0.45">
      <c r="L122" t="s">
        <v>39</v>
      </c>
      <c r="R122" s="44">
        <v>45169</v>
      </c>
    </row>
    <row r="123" spans="12:18" x14ac:dyDescent="0.45">
      <c r="L123" t="s">
        <v>721</v>
      </c>
      <c r="R123" s="44">
        <v>45199</v>
      </c>
    </row>
    <row r="124" spans="12:18" x14ac:dyDescent="0.45">
      <c r="L124" t="s">
        <v>688</v>
      </c>
      <c r="R124" s="44">
        <v>45230</v>
      </c>
    </row>
    <row r="125" spans="12:18" x14ac:dyDescent="0.45">
      <c r="L125" t="s">
        <v>722</v>
      </c>
      <c r="R125" s="44">
        <v>45260</v>
      </c>
    </row>
    <row r="126" spans="12:18" x14ac:dyDescent="0.45">
      <c r="L126" t="s">
        <v>723</v>
      </c>
      <c r="R126" s="44">
        <v>45291</v>
      </c>
    </row>
    <row r="127" spans="12:18" x14ac:dyDescent="0.45">
      <c r="L127" t="s">
        <v>724</v>
      </c>
      <c r="R127" s="44">
        <v>45351</v>
      </c>
    </row>
    <row r="128" spans="12:18" x14ac:dyDescent="0.45">
      <c r="L128" t="s">
        <v>624</v>
      </c>
      <c r="R128" s="44">
        <v>45382</v>
      </c>
    </row>
    <row r="129" spans="12:18" x14ac:dyDescent="0.45">
      <c r="L129" t="s">
        <v>689</v>
      </c>
      <c r="R129" s="44">
        <v>45412</v>
      </c>
    </row>
    <row r="130" spans="12:18" x14ac:dyDescent="0.45">
      <c r="L130" t="s">
        <v>625</v>
      </c>
      <c r="R130" s="44">
        <v>45443</v>
      </c>
    </row>
    <row r="131" spans="12:18" x14ac:dyDescent="0.45">
      <c r="L131" t="s">
        <v>725</v>
      </c>
      <c r="R131" s="44">
        <v>45473</v>
      </c>
    </row>
    <row r="132" spans="12:18" x14ac:dyDescent="0.45">
      <c r="L132" t="s">
        <v>41</v>
      </c>
      <c r="R132" s="44">
        <v>45535</v>
      </c>
    </row>
    <row r="133" spans="12:18" x14ac:dyDescent="0.45">
      <c r="L133" t="s">
        <v>626</v>
      </c>
      <c r="R133" s="44">
        <v>45565</v>
      </c>
    </row>
    <row r="134" spans="12:18" x14ac:dyDescent="0.45">
      <c r="L134" t="s">
        <v>604</v>
      </c>
      <c r="R134" s="44">
        <v>45596</v>
      </c>
    </row>
    <row r="135" spans="12:18" x14ac:dyDescent="0.45">
      <c r="L135" t="s">
        <v>690</v>
      </c>
      <c r="R135" s="44">
        <v>45626</v>
      </c>
    </row>
    <row r="136" spans="12:18" x14ac:dyDescent="0.45">
      <c r="L136" t="s">
        <v>627</v>
      </c>
      <c r="R136" s="44">
        <v>45657</v>
      </c>
    </row>
    <row r="137" spans="12:18" x14ac:dyDescent="0.45">
      <c r="L137" t="s">
        <v>14</v>
      </c>
      <c r="R137" s="44">
        <v>46022</v>
      </c>
    </row>
    <row r="138" spans="12:18" x14ac:dyDescent="0.45">
      <c r="L138" t="s">
        <v>691</v>
      </c>
      <c r="R138" s="44"/>
    </row>
    <row r="139" spans="12:18" x14ac:dyDescent="0.45">
      <c r="L139" t="s">
        <v>692</v>
      </c>
      <c r="R139" s="44"/>
    </row>
    <row r="140" spans="12:18" x14ac:dyDescent="0.45">
      <c r="L140" t="s">
        <v>9</v>
      </c>
      <c r="R140" s="44"/>
    </row>
    <row r="141" spans="12:18" x14ac:dyDescent="0.45">
      <c r="L141" t="s">
        <v>43</v>
      </c>
      <c r="R141" s="44"/>
    </row>
    <row r="142" spans="12:18" x14ac:dyDescent="0.45">
      <c r="L142" t="s">
        <v>628</v>
      </c>
      <c r="R142" s="44"/>
    </row>
    <row r="143" spans="12:18" x14ac:dyDescent="0.45">
      <c r="L143" t="s">
        <v>693</v>
      </c>
      <c r="R143" s="44"/>
    </row>
    <row r="144" spans="12:18" x14ac:dyDescent="0.45">
      <c r="L144" t="s">
        <v>694</v>
      </c>
      <c r="R144" s="44"/>
    </row>
    <row r="145" spans="12:18" x14ac:dyDescent="0.45">
      <c r="L145" t="s">
        <v>629</v>
      </c>
      <c r="R145" s="44"/>
    </row>
    <row r="146" spans="12:18" x14ac:dyDescent="0.45">
      <c r="L146" t="s">
        <v>695</v>
      </c>
      <c r="R146" s="44"/>
    </row>
    <row r="147" spans="12:18" x14ac:dyDescent="0.45">
      <c r="L147" t="s">
        <v>696</v>
      </c>
      <c r="R147" s="44"/>
    </row>
    <row r="148" spans="12:18" x14ac:dyDescent="0.45">
      <c r="L148" t="s">
        <v>697</v>
      </c>
      <c r="R148" s="44"/>
    </row>
    <row r="149" spans="12:18" x14ac:dyDescent="0.45">
      <c r="L149" t="s">
        <v>698</v>
      </c>
      <c r="R149" s="44"/>
    </row>
    <row r="150" spans="12:18" x14ac:dyDescent="0.45">
      <c r="L150" t="s">
        <v>699</v>
      </c>
      <c r="R150" s="44"/>
    </row>
    <row r="151" spans="12:18" x14ac:dyDescent="0.45">
      <c r="L151" t="s">
        <v>44</v>
      </c>
      <c r="R151" s="44"/>
    </row>
    <row r="152" spans="12:18" x14ac:dyDescent="0.45">
      <c r="L152" t="s">
        <v>726</v>
      </c>
      <c r="R152" s="44"/>
    </row>
    <row r="153" spans="12:18" x14ac:dyDescent="0.45">
      <c r="L153" t="s">
        <v>700</v>
      </c>
      <c r="R153" s="44"/>
    </row>
    <row r="154" spans="12:18" x14ac:dyDescent="0.45">
      <c r="L154" t="s">
        <v>630</v>
      </c>
      <c r="R154" s="44"/>
    </row>
    <row r="155" spans="12:18" x14ac:dyDescent="0.45">
      <c r="L155" t="s">
        <v>631</v>
      </c>
      <c r="R155" s="44"/>
    </row>
    <row r="156" spans="12:18" x14ac:dyDescent="0.45">
      <c r="L156" t="s">
        <v>632</v>
      </c>
      <c r="R156" s="44"/>
    </row>
    <row r="157" spans="12:18" x14ac:dyDescent="0.45">
      <c r="L157" t="s">
        <v>633</v>
      </c>
      <c r="R157" s="44"/>
    </row>
    <row r="158" spans="12:18" x14ac:dyDescent="0.45">
      <c r="L158" t="s">
        <v>634</v>
      </c>
      <c r="R158" s="44"/>
    </row>
    <row r="159" spans="12:18" x14ac:dyDescent="0.45">
      <c r="L159" t="s">
        <v>727</v>
      </c>
      <c r="R159" s="44"/>
    </row>
    <row r="160" spans="12:18" x14ac:dyDescent="0.45">
      <c r="L160" t="s">
        <v>728</v>
      </c>
      <c r="R160" s="44"/>
    </row>
    <row r="161" spans="12:18" x14ac:dyDescent="0.45">
      <c r="L161" t="s">
        <v>635</v>
      </c>
      <c r="R161" s="44"/>
    </row>
    <row r="162" spans="12:18" x14ac:dyDescent="0.45">
      <c r="L162" t="s">
        <v>701</v>
      </c>
      <c r="R162" s="44"/>
    </row>
    <row r="163" spans="12:18" x14ac:dyDescent="0.45">
      <c r="L163" t="s">
        <v>702</v>
      </c>
      <c r="R163" s="44"/>
    </row>
    <row r="164" spans="12:18" x14ac:dyDescent="0.45">
      <c r="R164" s="44"/>
    </row>
    <row r="165" spans="12:18" x14ac:dyDescent="0.45">
      <c r="R165" s="44"/>
    </row>
    <row r="166" spans="12:18" x14ac:dyDescent="0.45">
      <c r="R166" s="44"/>
    </row>
    <row r="167" spans="12:18" x14ac:dyDescent="0.45">
      <c r="R167" s="44"/>
    </row>
    <row r="168" spans="12:18" x14ac:dyDescent="0.45">
      <c r="R168" s="44"/>
    </row>
    <row r="169" spans="12:18" x14ac:dyDescent="0.45">
      <c r="R169" s="44"/>
    </row>
    <row r="170" spans="12:18" x14ac:dyDescent="0.45">
      <c r="R170" s="44"/>
    </row>
    <row r="171" spans="12:18" x14ac:dyDescent="0.45">
      <c r="R171" s="44"/>
    </row>
    <row r="172" spans="12:18" x14ac:dyDescent="0.45">
      <c r="R172" s="44"/>
    </row>
    <row r="173" spans="12:18" x14ac:dyDescent="0.45">
      <c r="R173" s="44"/>
    </row>
    <row r="174" spans="12:18" x14ac:dyDescent="0.45">
      <c r="R174" s="44"/>
    </row>
    <row r="175" spans="12:18" x14ac:dyDescent="0.45">
      <c r="R175" s="44"/>
    </row>
    <row r="176" spans="12:18" x14ac:dyDescent="0.45">
      <c r="R176" s="44"/>
    </row>
    <row r="177" spans="18:18" x14ac:dyDescent="0.45">
      <c r="R177" s="44"/>
    </row>
    <row r="178" spans="18:18" x14ac:dyDescent="0.45">
      <c r="R178" s="44"/>
    </row>
    <row r="179" spans="18:18" x14ac:dyDescent="0.45">
      <c r="R179" s="44"/>
    </row>
    <row r="180" spans="18:18" x14ac:dyDescent="0.45">
      <c r="R180" s="44"/>
    </row>
    <row r="181" spans="18:18" x14ac:dyDescent="0.45">
      <c r="R181" s="44"/>
    </row>
    <row r="182" spans="18:18" x14ac:dyDescent="0.45">
      <c r="R182" s="44"/>
    </row>
    <row r="183" spans="18:18" x14ac:dyDescent="0.45">
      <c r="R183" s="44"/>
    </row>
    <row r="184" spans="18:18" x14ac:dyDescent="0.45">
      <c r="R184" s="44"/>
    </row>
    <row r="185" spans="18:18" x14ac:dyDescent="0.45">
      <c r="R185" s="44"/>
    </row>
    <row r="186" spans="18:18" x14ac:dyDescent="0.45">
      <c r="R186" s="44"/>
    </row>
    <row r="187" spans="18:18" x14ac:dyDescent="0.45">
      <c r="R187" s="44"/>
    </row>
    <row r="188" spans="18:18" x14ac:dyDescent="0.45">
      <c r="R188" s="44"/>
    </row>
    <row r="189" spans="18:18" x14ac:dyDescent="0.45">
      <c r="R189" s="44"/>
    </row>
    <row r="190" spans="18:18" x14ac:dyDescent="0.45">
      <c r="R190" s="44"/>
    </row>
    <row r="191" spans="18:18" x14ac:dyDescent="0.45">
      <c r="R191" s="44"/>
    </row>
    <row r="192" spans="18:18" x14ac:dyDescent="0.45">
      <c r="R192" s="44"/>
    </row>
    <row r="193" spans="18:18" x14ac:dyDescent="0.45">
      <c r="R193" s="44"/>
    </row>
    <row r="194" spans="18:18" x14ac:dyDescent="0.45">
      <c r="R194" s="44"/>
    </row>
    <row r="195" spans="18:18" x14ac:dyDescent="0.45">
      <c r="R195" s="44"/>
    </row>
    <row r="196" spans="18:18" x14ac:dyDescent="0.45">
      <c r="R196" s="44"/>
    </row>
    <row r="197" spans="18:18" x14ac:dyDescent="0.45">
      <c r="R197" s="44"/>
    </row>
    <row r="198" spans="18:18" x14ac:dyDescent="0.45">
      <c r="R198" s="44"/>
    </row>
    <row r="199" spans="18:18" x14ac:dyDescent="0.45">
      <c r="R199" s="44"/>
    </row>
    <row r="200" spans="18:18" x14ac:dyDescent="0.45">
      <c r="R200" s="44"/>
    </row>
    <row r="201" spans="18:18" x14ac:dyDescent="0.45">
      <c r="R201" s="44"/>
    </row>
    <row r="202" spans="18:18" x14ac:dyDescent="0.45">
      <c r="R202" s="44"/>
    </row>
    <row r="203" spans="18:18" x14ac:dyDescent="0.45">
      <c r="R203" s="44"/>
    </row>
    <row r="204" spans="18:18" x14ac:dyDescent="0.45">
      <c r="R204" s="44"/>
    </row>
    <row r="205" spans="18:18" x14ac:dyDescent="0.45">
      <c r="R205" s="44"/>
    </row>
    <row r="206" spans="18:18" x14ac:dyDescent="0.45">
      <c r="R206" s="44"/>
    </row>
    <row r="207" spans="18:18" x14ac:dyDescent="0.45">
      <c r="R207" s="44"/>
    </row>
    <row r="208" spans="18:18" x14ac:dyDescent="0.45">
      <c r="R208" s="44"/>
    </row>
    <row r="209" spans="18:18" x14ac:dyDescent="0.45">
      <c r="R209" s="44"/>
    </row>
    <row r="210" spans="18:18" x14ac:dyDescent="0.45">
      <c r="R210" s="44"/>
    </row>
    <row r="211" spans="18:18" x14ac:dyDescent="0.45">
      <c r="R211" s="44"/>
    </row>
    <row r="212" spans="18:18" x14ac:dyDescent="0.45">
      <c r="R212" s="44"/>
    </row>
    <row r="213" spans="18:18" x14ac:dyDescent="0.45">
      <c r="R213" s="44"/>
    </row>
    <row r="214" spans="18:18" x14ac:dyDescent="0.45">
      <c r="R214" s="44"/>
    </row>
    <row r="215" spans="18:18" x14ac:dyDescent="0.45">
      <c r="R215" s="44"/>
    </row>
    <row r="216" spans="18:18" x14ac:dyDescent="0.45">
      <c r="R216" s="44"/>
    </row>
    <row r="217" spans="18:18" x14ac:dyDescent="0.45">
      <c r="R217" s="44"/>
    </row>
    <row r="218" spans="18:18" x14ac:dyDescent="0.45">
      <c r="R218" s="44"/>
    </row>
    <row r="219" spans="18:18" x14ac:dyDescent="0.45">
      <c r="R219" s="44"/>
    </row>
    <row r="220" spans="18:18" x14ac:dyDescent="0.45">
      <c r="R220" s="44"/>
    </row>
    <row r="221" spans="18:18" x14ac:dyDescent="0.45">
      <c r="R221" s="44"/>
    </row>
    <row r="222" spans="18:18" x14ac:dyDescent="0.45">
      <c r="R222" s="44"/>
    </row>
    <row r="223" spans="18:18" x14ac:dyDescent="0.45">
      <c r="R223" s="44"/>
    </row>
    <row r="224" spans="18:18" x14ac:dyDescent="0.45">
      <c r="R224" s="44"/>
    </row>
    <row r="225" spans="18:18" x14ac:dyDescent="0.45">
      <c r="R225" s="44"/>
    </row>
    <row r="226" spans="18:18" x14ac:dyDescent="0.45">
      <c r="R226" s="44"/>
    </row>
    <row r="227" spans="18:18" x14ac:dyDescent="0.45">
      <c r="R227" s="44"/>
    </row>
    <row r="228" spans="18:18" x14ac:dyDescent="0.45">
      <c r="R228" s="44"/>
    </row>
    <row r="229" spans="18:18" x14ac:dyDescent="0.45">
      <c r="R229" s="44"/>
    </row>
    <row r="230" spans="18:18" x14ac:dyDescent="0.45">
      <c r="R230" s="44"/>
    </row>
    <row r="231" spans="18:18" x14ac:dyDescent="0.45">
      <c r="R231" s="44"/>
    </row>
    <row r="232" spans="18:18" x14ac:dyDescent="0.45">
      <c r="R232" s="44"/>
    </row>
    <row r="233" spans="18:18" x14ac:dyDescent="0.45">
      <c r="R233" s="44"/>
    </row>
    <row r="234" spans="18:18" x14ac:dyDescent="0.45">
      <c r="R234" s="44"/>
    </row>
    <row r="235" spans="18:18" x14ac:dyDescent="0.45">
      <c r="R235" s="44"/>
    </row>
    <row r="236" spans="18:18" x14ac:dyDescent="0.45">
      <c r="R236" s="44"/>
    </row>
    <row r="237" spans="18:18" x14ac:dyDescent="0.45">
      <c r="R237" s="44"/>
    </row>
    <row r="238" spans="18:18" x14ac:dyDescent="0.45">
      <c r="R238" s="44"/>
    </row>
    <row r="239" spans="18:18" x14ac:dyDescent="0.45">
      <c r="R239" s="44"/>
    </row>
    <row r="240" spans="18:18" x14ac:dyDescent="0.45">
      <c r="R240" s="44"/>
    </row>
    <row r="241" spans="18:18" x14ac:dyDescent="0.45">
      <c r="R241" s="44"/>
    </row>
    <row r="242" spans="18:18" x14ac:dyDescent="0.45">
      <c r="R242" s="44"/>
    </row>
    <row r="243" spans="18:18" x14ac:dyDescent="0.45">
      <c r="R243" s="44"/>
    </row>
    <row r="244" spans="18:18" x14ac:dyDescent="0.45">
      <c r="R244" s="44"/>
    </row>
    <row r="245" spans="18:18" x14ac:dyDescent="0.45">
      <c r="R245" s="44"/>
    </row>
    <row r="246" spans="18:18" x14ac:dyDescent="0.45">
      <c r="R246" s="44"/>
    </row>
    <row r="247" spans="18:18" x14ac:dyDescent="0.45">
      <c r="R247" s="44"/>
    </row>
    <row r="248" spans="18:18" x14ac:dyDescent="0.45">
      <c r="R248" s="44"/>
    </row>
    <row r="249" spans="18:18" x14ac:dyDescent="0.45">
      <c r="R249" s="44"/>
    </row>
    <row r="250" spans="18:18" x14ac:dyDescent="0.45">
      <c r="R250" s="44"/>
    </row>
    <row r="251" spans="18:18" x14ac:dyDescent="0.45">
      <c r="R251" s="44"/>
    </row>
    <row r="252" spans="18:18" x14ac:dyDescent="0.45">
      <c r="R252" s="44"/>
    </row>
    <row r="253" spans="18:18" x14ac:dyDescent="0.45">
      <c r="R253" s="44"/>
    </row>
    <row r="254" spans="18:18" x14ac:dyDescent="0.45">
      <c r="R254" s="44"/>
    </row>
    <row r="255" spans="18:18" x14ac:dyDescent="0.45">
      <c r="R255" s="44"/>
    </row>
    <row r="256" spans="18:18" x14ac:dyDescent="0.45">
      <c r="R256" s="44"/>
    </row>
    <row r="257" spans="18:18" x14ac:dyDescent="0.45">
      <c r="R257" s="44"/>
    </row>
    <row r="258" spans="18:18" x14ac:dyDescent="0.45">
      <c r="R258" s="44"/>
    </row>
    <row r="259" spans="18:18" x14ac:dyDescent="0.45">
      <c r="R259" s="44"/>
    </row>
    <row r="260" spans="18:18" x14ac:dyDescent="0.45">
      <c r="R260" s="44"/>
    </row>
    <row r="261" spans="18:18" x14ac:dyDescent="0.45">
      <c r="R261" s="44"/>
    </row>
    <row r="262" spans="18:18" x14ac:dyDescent="0.45">
      <c r="R262" s="44"/>
    </row>
    <row r="263" spans="18:18" x14ac:dyDescent="0.45">
      <c r="R263" s="44"/>
    </row>
    <row r="264" spans="18:18" x14ac:dyDescent="0.45">
      <c r="R264" s="44"/>
    </row>
    <row r="265" spans="18:18" x14ac:dyDescent="0.45">
      <c r="R265" s="44"/>
    </row>
    <row r="266" spans="18:18" x14ac:dyDescent="0.45">
      <c r="R266" s="44"/>
    </row>
    <row r="267" spans="18:18" x14ac:dyDescent="0.45">
      <c r="R267" s="44"/>
    </row>
    <row r="268" spans="18:18" x14ac:dyDescent="0.45">
      <c r="R268" s="44"/>
    </row>
    <row r="269" spans="18:18" x14ac:dyDescent="0.45">
      <c r="R269" s="44"/>
    </row>
    <row r="270" spans="18:18" x14ac:dyDescent="0.45">
      <c r="R270" s="44"/>
    </row>
    <row r="271" spans="18:18" x14ac:dyDescent="0.45">
      <c r="R271" s="44"/>
    </row>
    <row r="272" spans="18:18" x14ac:dyDescent="0.45">
      <c r="R272" s="44"/>
    </row>
    <row r="273" spans="18:18" x14ac:dyDescent="0.45">
      <c r="R273" s="44"/>
    </row>
    <row r="274" spans="18:18" x14ac:dyDescent="0.45">
      <c r="R274" s="44"/>
    </row>
    <row r="275" spans="18:18" x14ac:dyDescent="0.45">
      <c r="R275" s="44"/>
    </row>
    <row r="276" spans="18:18" x14ac:dyDescent="0.45">
      <c r="R276" s="44"/>
    </row>
    <row r="277" spans="18:18" x14ac:dyDescent="0.45">
      <c r="R277" s="44"/>
    </row>
    <row r="278" spans="18:18" x14ac:dyDescent="0.45">
      <c r="R278" s="44"/>
    </row>
    <row r="279" spans="18:18" x14ac:dyDescent="0.45">
      <c r="R279" s="44"/>
    </row>
    <row r="280" spans="18:18" x14ac:dyDescent="0.45">
      <c r="R280" s="44"/>
    </row>
    <row r="281" spans="18:18" x14ac:dyDescent="0.45">
      <c r="R281" s="44"/>
    </row>
    <row r="282" spans="18:18" x14ac:dyDescent="0.45">
      <c r="R282" s="44"/>
    </row>
    <row r="283" spans="18:18" x14ac:dyDescent="0.45">
      <c r="R283" s="44"/>
    </row>
    <row r="284" spans="18:18" x14ac:dyDescent="0.45">
      <c r="R284" s="44"/>
    </row>
    <row r="285" spans="18:18" x14ac:dyDescent="0.45">
      <c r="R285" s="44"/>
    </row>
    <row r="286" spans="18:18" x14ac:dyDescent="0.45">
      <c r="R286" s="44"/>
    </row>
    <row r="287" spans="18:18" x14ac:dyDescent="0.45">
      <c r="R287" s="44"/>
    </row>
    <row r="288" spans="18:18" x14ac:dyDescent="0.45">
      <c r="R288" s="44"/>
    </row>
    <row r="289" spans="18:18" x14ac:dyDescent="0.45">
      <c r="R289" s="44"/>
    </row>
    <row r="290" spans="18:18" x14ac:dyDescent="0.45">
      <c r="R290" s="44"/>
    </row>
    <row r="291" spans="18:18" x14ac:dyDescent="0.45">
      <c r="R291" s="44"/>
    </row>
    <row r="292" spans="18:18" x14ac:dyDescent="0.45">
      <c r="R292" s="44"/>
    </row>
    <row r="293" spans="18:18" x14ac:dyDescent="0.45">
      <c r="R293" s="44"/>
    </row>
    <row r="294" spans="18:18" x14ac:dyDescent="0.45">
      <c r="R294" s="44"/>
    </row>
    <row r="295" spans="18:18" x14ac:dyDescent="0.45">
      <c r="R295" s="44"/>
    </row>
    <row r="296" spans="18:18" x14ac:dyDescent="0.45">
      <c r="R296" s="44"/>
    </row>
    <row r="297" spans="18:18" x14ac:dyDescent="0.45">
      <c r="R297" s="44"/>
    </row>
    <row r="298" spans="18:18" x14ac:dyDescent="0.45">
      <c r="R298" s="44"/>
    </row>
    <row r="299" spans="18:18" x14ac:dyDescent="0.45">
      <c r="R299" s="44"/>
    </row>
    <row r="300" spans="18:18" x14ac:dyDescent="0.45">
      <c r="R300" s="44"/>
    </row>
    <row r="301" spans="18:18" x14ac:dyDescent="0.45">
      <c r="R301" s="44"/>
    </row>
    <row r="302" spans="18:18" x14ac:dyDescent="0.45">
      <c r="R302" s="44"/>
    </row>
    <row r="303" spans="18:18" x14ac:dyDescent="0.45">
      <c r="R303" s="44"/>
    </row>
    <row r="304" spans="18:18" x14ac:dyDescent="0.45">
      <c r="R304" s="44"/>
    </row>
    <row r="305" spans="18:18" x14ac:dyDescent="0.45">
      <c r="R305" s="44"/>
    </row>
    <row r="306" spans="18:18" x14ac:dyDescent="0.45">
      <c r="R306" s="44"/>
    </row>
    <row r="307" spans="18:18" x14ac:dyDescent="0.45">
      <c r="R307" s="44"/>
    </row>
    <row r="308" spans="18:18" x14ac:dyDescent="0.45">
      <c r="R308" s="44"/>
    </row>
    <row r="309" spans="18:18" x14ac:dyDescent="0.45">
      <c r="R309" s="44"/>
    </row>
    <row r="310" spans="18:18" x14ac:dyDescent="0.45">
      <c r="R310" s="44"/>
    </row>
    <row r="311" spans="18:18" x14ac:dyDescent="0.45">
      <c r="R311" s="44"/>
    </row>
    <row r="312" spans="18:18" x14ac:dyDescent="0.45">
      <c r="R312" s="44"/>
    </row>
    <row r="313" spans="18:18" x14ac:dyDescent="0.45">
      <c r="R313" s="44"/>
    </row>
    <row r="314" spans="18:18" x14ac:dyDescent="0.45">
      <c r="R314" s="44"/>
    </row>
    <row r="315" spans="18:18" x14ac:dyDescent="0.45">
      <c r="R315" s="44"/>
    </row>
    <row r="316" spans="18:18" x14ac:dyDescent="0.45">
      <c r="R316" s="44"/>
    </row>
    <row r="317" spans="18:18" x14ac:dyDescent="0.45">
      <c r="R317" s="44"/>
    </row>
    <row r="318" spans="18:18" x14ac:dyDescent="0.45">
      <c r="R318" s="44"/>
    </row>
    <row r="319" spans="18:18" x14ac:dyDescent="0.45">
      <c r="R319" s="44"/>
    </row>
    <row r="320" spans="18:18" x14ac:dyDescent="0.45">
      <c r="R320" s="44"/>
    </row>
    <row r="321" spans="18:18" x14ac:dyDescent="0.45">
      <c r="R321" s="44"/>
    </row>
    <row r="322" spans="18:18" x14ac:dyDescent="0.45">
      <c r="R322" s="44"/>
    </row>
    <row r="323" spans="18:18" x14ac:dyDescent="0.45">
      <c r="R323" s="44"/>
    </row>
    <row r="324" spans="18:18" x14ac:dyDescent="0.45">
      <c r="R324" s="44"/>
    </row>
    <row r="325" spans="18:18" x14ac:dyDescent="0.45">
      <c r="R325" s="44"/>
    </row>
    <row r="326" spans="18:18" x14ac:dyDescent="0.45">
      <c r="R326" s="44"/>
    </row>
    <row r="327" spans="18:18" x14ac:dyDescent="0.45">
      <c r="R327" s="44"/>
    </row>
    <row r="328" spans="18:18" x14ac:dyDescent="0.45">
      <c r="R328" s="44"/>
    </row>
    <row r="329" spans="18:18" x14ac:dyDescent="0.45">
      <c r="R329" s="44"/>
    </row>
    <row r="330" spans="18:18" x14ac:dyDescent="0.45">
      <c r="R330" s="44"/>
    </row>
    <row r="331" spans="18:18" x14ac:dyDescent="0.45">
      <c r="R331" s="44"/>
    </row>
    <row r="332" spans="18:18" x14ac:dyDescent="0.45">
      <c r="R332" s="44"/>
    </row>
    <row r="333" spans="18:18" x14ac:dyDescent="0.45">
      <c r="R333" s="44"/>
    </row>
    <row r="334" spans="18:18" x14ac:dyDescent="0.45">
      <c r="R334" s="44"/>
    </row>
    <row r="335" spans="18:18" x14ac:dyDescent="0.45">
      <c r="R335" s="44"/>
    </row>
    <row r="336" spans="18:18" x14ac:dyDescent="0.45">
      <c r="R336" s="44"/>
    </row>
    <row r="337" spans="18:18" x14ac:dyDescent="0.45">
      <c r="R337" s="44"/>
    </row>
    <row r="338" spans="18:18" x14ac:dyDescent="0.45">
      <c r="R338" s="44"/>
    </row>
    <row r="339" spans="18:18" x14ac:dyDescent="0.45">
      <c r="R339" s="44"/>
    </row>
    <row r="340" spans="18:18" x14ac:dyDescent="0.45">
      <c r="R340" s="44"/>
    </row>
    <row r="341" spans="18:18" x14ac:dyDescent="0.45">
      <c r="R341" s="44"/>
    </row>
    <row r="342" spans="18:18" x14ac:dyDescent="0.45">
      <c r="R342" s="44"/>
    </row>
    <row r="343" spans="18:18" x14ac:dyDescent="0.45">
      <c r="R343" s="44"/>
    </row>
    <row r="344" spans="18:18" x14ac:dyDescent="0.45">
      <c r="R344" s="44"/>
    </row>
    <row r="345" spans="18:18" x14ac:dyDescent="0.45">
      <c r="R345" s="44"/>
    </row>
    <row r="346" spans="18:18" x14ac:dyDescent="0.45">
      <c r="R346" s="44"/>
    </row>
    <row r="347" spans="18:18" x14ac:dyDescent="0.45">
      <c r="R347" s="44"/>
    </row>
    <row r="348" spans="18:18" x14ac:dyDescent="0.45">
      <c r="R348" s="44"/>
    </row>
    <row r="349" spans="18:18" x14ac:dyDescent="0.45">
      <c r="R349" s="44"/>
    </row>
    <row r="350" spans="18:18" x14ac:dyDescent="0.45">
      <c r="R350" s="44"/>
    </row>
    <row r="351" spans="18:18" x14ac:dyDescent="0.45">
      <c r="R351" s="44"/>
    </row>
    <row r="352" spans="18:18" x14ac:dyDescent="0.45">
      <c r="R352" s="44"/>
    </row>
    <row r="353" spans="18:18" x14ac:dyDescent="0.45">
      <c r="R353" s="44"/>
    </row>
    <row r="354" spans="18:18" x14ac:dyDescent="0.45">
      <c r="R354" s="44"/>
    </row>
    <row r="355" spans="18:18" x14ac:dyDescent="0.45">
      <c r="R355" s="44"/>
    </row>
    <row r="356" spans="18:18" x14ac:dyDescent="0.45">
      <c r="R356" s="44"/>
    </row>
    <row r="357" spans="18:18" x14ac:dyDescent="0.45">
      <c r="R357" s="44"/>
    </row>
    <row r="358" spans="18:18" x14ac:dyDescent="0.45">
      <c r="R358" s="44"/>
    </row>
    <row r="359" spans="18:18" x14ac:dyDescent="0.45">
      <c r="R359" s="44"/>
    </row>
    <row r="360" spans="18:18" x14ac:dyDescent="0.45">
      <c r="R360" s="44"/>
    </row>
    <row r="361" spans="18:18" x14ac:dyDescent="0.45">
      <c r="R361" s="44"/>
    </row>
    <row r="362" spans="18:18" x14ac:dyDescent="0.45">
      <c r="R362" s="44"/>
    </row>
    <row r="363" spans="18:18" x14ac:dyDescent="0.45">
      <c r="R363" s="44"/>
    </row>
    <row r="364" spans="18:18" x14ac:dyDescent="0.45">
      <c r="R364" s="44"/>
    </row>
    <row r="365" spans="18:18" x14ac:dyDescent="0.45">
      <c r="R365" s="44"/>
    </row>
    <row r="366" spans="18:18" x14ac:dyDescent="0.45">
      <c r="R366" s="44"/>
    </row>
    <row r="367" spans="18:18" x14ac:dyDescent="0.45">
      <c r="R367" s="44"/>
    </row>
    <row r="368" spans="18:18" x14ac:dyDescent="0.45">
      <c r="R368" s="44"/>
    </row>
    <row r="369" spans="18:18" x14ac:dyDescent="0.45">
      <c r="R369" s="44"/>
    </row>
    <row r="370" spans="18:18" x14ac:dyDescent="0.45">
      <c r="R370" s="44"/>
    </row>
    <row r="371" spans="18:18" x14ac:dyDescent="0.45">
      <c r="R371" s="44"/>
    </row>
    <row r="372" spans="18:18" x14ac:dyDescent="0.45">
      <c r="R372" s="44"/>
    </row>
    <row r="373" spans="18:18" x14ac:dyDescent="0.45">
      <c r="R373" s="44"/>
    </row>
    <row r="374" spans="18:18" x14ac:dyDescent="0.45">
      <c r="R374" s="44"/>
    </row>
    <row r="375" spans="18:18" x14ac:dyDescent="0.45">
      <c r="R375" s="44"/>
    </row>
    <row r="376" spans="18:18" x14ac:dyDescent="0.45">
      <c r="R376" s="44"/>
    </row>
    <row r="377" spans="18:18" x14ac:dyDescent="0.45">
      <c r="R377" s="44"/>
    </row>
    <row r="378" spans="18:18" x14ac:dyDescent="0.45">
      <c r="R378" s="44"/>
    </row>
    <row r="379" spans="18:18" x14ac:dyDescent="0.45">
      <c r="R379" s="44"/>
    </row>
    <row r="380" spans="18:18" x14ac:dyDescent="0.45">
      <c r="R380" s="44"/>
    </row>
    <row r="381" spans="18:18" x14ac:dyDescent="0.45">
      <c r="R381" s="44"/>
    </row>
    <row r="382" spans="18:18" x14ac:dyDescent="0.45">
      <c r="R382" s="44"/>
    </row>
    <row r="383" spans="18:18" x14ac:dyDescent="0.45">
      <c r="R383" s="44"/>
    </row>
    <row r="384" spans="18:18" x14ac:dyDescent="0.45">
      <c r="R384" s="44"/>
    </row>
    <row r="385" spans="18:18" x14ac:dyDescent="0.45">
      <c r="R385" s="44"/>
    </row>
    <row r="386" spans="18:18" x14ac:dyDescent="0.45">
      <c r="R386" s="44"/>
    </row>
    <row r="387" spans="18:18" x14ac:dyDescent="0.45">
      <c r="R387" s="44"/>
    </row>
    <row r="388" spans="18:18" x14ac:dyDescent="0.45">
      <c r="R388" s="44"/>
    </row>
    <row r="389" spans="18:18" x14ac:dyDescent="0.45">
      <c r="R389" s="44"/>
    </row>
    <row r="390" spans="18:18" x14ac:dyDescent="0.45">
      <c r="R390" s="44"/>
    </row>
    <row r="391" spans="18:18" x14ac:dyDescent="0.45">
      <c r="R391" s="44"/>
    </row>
    <row r="392" spans="18:18" x14ac:dyDescent="0.45">
      <c r="R392" s="44"/>
    </row>
    <row r="393" spans="18:18" x14ac:dyDescent="0.45">
      <c r="R393" s="44"/>
    </row>
    <row r="394" spans="18:18" x14ac:dyDescent="0.45">
      <c r="R394" s="44"/>
    </row>
    <row r="395" spans="18:18" x14ac:dyDescent="0.45">
      <c r="R395" s="44"/>
    </row>
    <row r="396" spans="18:18" x14ac:dyDescent="0.45">
      <c r="R396" s="44"/>
    </row>
    <row r="397" spans="18:18" x14ac:dyDescent="0.45">
      <c r="R397" s="44"/>
    </row>
    <row r="398" spans="18:18" x14ac:dyDescent="0.45">
      <c r="R398" s="44"/>
    </row>
    <row r="399" spans="18:18" x14ac:dyDescent="0.45">
      <c r="R399" s="44"/>
    </row>
    <row r="400" spans="18:18" x14ac:dyDescent="0.45">
      <c r="R400" s="44"/>
    </row>
    <row r="401" spans="18:18" x14ac:dyDescent="0.45">
      <c r="R401" s="44"/>
    </row>
    <row r="402" spans="18:18" x14ac:dyDescent="0.45">
      <c r="R402" s="44"/>
    </row>
    <row r="403" spans="18:18" x14ac:dyDescent="0.45">
      <c r="R403" s="44"/>
    </row>
    <row r="404" spans="18:18" x14ac:dyDescent="0.45">
      <c r="R404" s="44"/>
    </row>
    <row r="405" spans="18:18" x14ac:dyDescent="0.45">
      <c r="R405" s="44"/>
    </row>
    <row r="406" spans="18:18" x14ac:dyDescent="0.45">
      <c r="R406" s="44"/>
    </row>
    <row r="407" spans="18:18" x14ac:dyDescent="0.45">
      <c r="R407" s="44"/>
    </row>
    <row r="408" spans="18:18" x14ac:dyDescent="0.45">
      <c r="R408" s="44"/>
    </row>
    <row r="409" spans="18:18" x14ac:dyDescent="0.45">
      <c r="R409" s="44"/>
    </row>
    <row r="410" spans="18:18" x14ac:dyDescent="0.45">
      <c r="R410" s="44"/>
    </row>
    <row r="411" spans="18:18" x14ac:dyDescent="0.45">
      <c r="R411" s="44"/>
    </row>
    <row r="412" spans="18:18" x14ac:dyDescent="0.45">
      <c r="R412" s="44"/>
    </row>
    <row r="413" spans="18:18" x14ac:dyDescent="0.45">
      <c r="R413" s="44"/>
    </row>
    <row r="414" spans="18:18" x14ac:dyDescent="0.45">
      <c r="R414" s="44"/>
    </row>
    <row r="415" spans="18:18" x14ac:dyDescent="0.45">
      <c r="R415" s="44"/>
    </row>
    <row r="416" spans="18:18" x14ac:dyDescent="0.45">
      <c r="R416" s="44"/>
    </row>
    <row r="417" spans="18:18" x14ac:dyDescent="0.45">
      <c r="R417" s="44"/>
    </row>
    <row r="418" spans="18:18" x14ac:dyDescent="0.45">
      <c r="R418" s="44"/>
    </row>
    <row r="419" spans="18:18" x14ac:dyDescent="0.45">
      <c r="R419" s="44"/>
    </row>
    <row r="420" spans="18:18" x14ac:dyDescent="0.45">
      <c r="R420" s="44"/>
    </row>
    <row r="421" spans="18:18" x14ac:dyDescent="0.45">
      <c r="R421" s="44"/>
    </row>
    <row r="422" spans="18:18" x14ac:dyDescent="0.45">
      <c r="R422" s="44"/>
    </row>
    <row r="423" spans="18:18" x14ac:dyDescent="0.45">
      <c r="R423" s="44"/>
    </row>
    <row r="424" spans="18:18" x14ac:dyDescent="0.45">
      <c r="R424" s="44"/>
    </row>
    <row r="425" spans="18:18" x14ac:dyDescent="0.45">
      <c r="R425" s="44"/>
    </row>
    <row r="426" spans="18:18" x14ac:dyDescent="0.45">
      <c r="R426" s="44"/>
    </row>
    <row r="427" spans="18:18" x14ac:dyDescent="0.45">
      <c r="R427" s="44"/>
    </row>
    <row r="428" spans="18:18" x14ac:dyDescent="0.45">
      <c r="R428" s="44"/>
    </row>
    <row r="429" spans="18:18" x14ac:dyDescent="0.45">
      <c r="R429" s="44"/>
    </row>
    <row r="430" spans="18:18" x14ac:dyDescent="0.45">
      <c r="R430" s="44"/>
    </row>
    <row r="431" spans="18:18" x14ac:dyDescent="0.45">
      <c r="R431" s="44"/>
    </row>
    <row r="432" spans="18:18" x14ac:dyDescent="0.45">
      <c r="R432" s="44"/>
    </row>
    <row r="433" spans="18:18" x14ac:dyDescent="0.45">
      <c r="R433" s="44"/>
    </row>
    <row r="434" spans="18:18" x14ac:dyDescent="0.45">
      <c r="R434" s="44"/>
    </row>
    <row r="435" spans="18:18" x14ac:dyDescent="0.45">
      <c r="R435" s="44"/>
    </row>
    <row r="436" spans="18:18" x14ac:dyDescent="0.45">
      <c r="R436" s="44"/>
    </row>
    <row r="437" spans="18:18" x14ac:dyDescent="0.45">
      <c r="R437" s="44"/>
    </row>
    <row r="438" spans="18:18" x14ac:dyDescent="0.45">
      <c r="R438" s="44"/>
    </row>
    <row r="439" spans="18:18" x14ac:dyDescent="0.45">
      <c r="R439" s="44"/>
    </row>
    <row r="440" spans="18:18" x14ac:dyDescent="0.45">
      <c r="R440" s="44"/>
    </row>
    <row r="441" spans="18:18" x14ac:dyDescent="0.45">
      <c r="R441" s="44"/>
    </row>
    <row r="442" spans="18:18" x14ac:dyDescent="0.45">
      <c r="R442" s="44"/>
    </row>
    <row r="443" spans="18:18" x14ac:dyDescent="0.45">
      <c r="R443" s="44"/>
    </row>
  </sheetData>
  <sortState xmlns:xlrd2="http://schemas.microsoft.com/office/spreadsheetml/2017/richdata2" ref="R21:R443">
    <sortCondition ref="R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PJ355"/>
  <sheetViews>
    <sheetView topLeftCell="AE40" zoomScale="70" zoomScaleNormal="70" workbookViewId="0">
      <selection activeCell="AZ81" sqref="AZ81"/>
    </sheetView>
  </sheetViews>
  <sheetFormatPr defaultRowHeight="14.25" x14ac:dyDescent="0.45"/>
  <cols>
    <col min="3" max="3" width="15.3984375" bestFit="1" customWidth="1"/>
    <col min="4" max="4" width="11.86328125" bestFit="1" customWidth="1"/>
    <col min="5" max="9" width="12" bestFit="1" customWidth="1"/>
    <col min="10" max="13" width="11.86328125" bestFit="1" customWidth="1"/>
    <col min="14" max="14" width="13.59765625" bestFit="1" customWidth="1"/>
    <col min="15" max="15" width="11.86328125" bestFit="1" customWidth="1"/>
    <col min="16" max="16" width="12" bestFit="1" customWidth="1"/>
    <col min="17" max="17" width="11.86328125" bestFit="1" customWidth="1"/>
    <col min="18" max="21" width="12" bestFit="1" customWidth="1"/>
    <col min="22" max="22" width="11.86328125" bestFit="1" customWidth="1"/>
    <col min="23" max="23" width="12" bestFit="1" customWidth="1"/>
    <col min="24" max="24" width="11.86328125" bestFit="1" customWidth="1"/>
    <col min="25" max="27" width="12" bestFit="1" customWidth="1"/>
    <col min="28" max="46" width="11.86328125" bestFit="1" customWidth="1"/>
    <col min="47" max="47" width="12" bestFit="1" customWidth="1"/>
    <col min="48" max="48" width="11.86328125" bestFit="1" customWidth="1"/>
    <col min="49" max="49" width="12" bestFit="1" customWidth="1"/>
    <col min="50" max="50" width="11.86328125" bestFit="1" customWidth="1"/>
    <col min="51" max="51" width="16.86328125" bestFit="1" customWidth="1"/>
    <col min="52" max="53" width="11.86328125" bestFit="1" customWidth="1"/>
    <col min="54" max="57" width="12" bestFit="1" customWidth="1"/>
    <col min="58" max="61" width="11.86328125" bestFit="1" customWidth="1"/>
    <col min="62" max="63" width="12" bestFit="1" customWidth="1"/>
    <col min="64" max="65" width="11.86328125" bestFit="1" customWidth="1"/>
    <col min="66" max="66" width="12" bestFit="1" customWidth="1"/>
    <col min="67" max="68" width="11.86328125" bestFit="1" customWidth="1"/>
    <col min="69" max="76" width="12" bestFit="1" customWidth="1"/>
    <col min="77" max="78" width="11.86328125" bestFit="1" customWidth="1"/>
    <col min="79" max="83" width="12" bestFit="1" customWidth="1"/>
    <col min="84" max="100" width="11.86328125" bestFit="1" customWidth="1"/>
    <col min="101" max="103" width="12" bestFit="1" customWidth="1"/>
    <col min="104" max="105" width="11.86328125" bestFit="1" customWidth="1"/>
    <col min="106" max="112" width="12" bestFit="1" customWidth="1"/>
    <col min="113" max="113" width="11.86328125" bestFit="1" customWidth="1"/>
    <col min="114" max="114" width="12" bestFit="1" customWidth="1"/>
    <col min="115" max="116" width="11.86328125" bestFit="1" customWidth="1"/>
    <col min="117" max="118" width="12" bestFit="1" customWidth="1"/>
    <col min="119" max="120" width="11.86328125" bestFit="1" customWidth="1"/>
    <col min="121" max="128" width="12" bestFit="1" customWidth="1"/>
    <col min="129" max="132" width="11.86328125" bestFit="1" customWidth="1"/>
    <col min="133" max="138" width="12" bestFit="1" customWidth="1"/>
    <col min="139" max="158" width="11.86328125" bestFit="1" customWidth="1"/>
    <col min="159" max="162" width="12" bestFit="1" customWidth="1"/>
    <col min="163" max="165" width="11.86328125" bestFit="1" customWidth="1"/>
    <col min="166" max="171" width="12" bestFit="1" customWidth="1"/>
    <col min="172" max="173" width="11.86328125" bestFit="1" customWidth="1"/>
    <col min="174" max="175" width="12" bestFit="1" customWidth="1"/>
    <col min="176" max="177" width="11.86328125" bestFit="1" customWidth="1"/>
    <col min="178" max="182" width="12" bestFit="1" customWidth="1"/>
    <col min="183" max="183" width="11.86328125" bestFit="1" customWidth="1"/>
    <col min="184" max="186" width="12" bestFit="1" customWidth="1"/>
    <col min="187" max="187" width="11.86328125" bestFit="1" customWidth="1"/>
    <col min="188" max="188" width="12" bestFit="1" customWidth="1"/>
    <col min="189" max="190" width="11.86328125" bestFit="1" customWidth="1"/>
    <col min="191" max="194" width="12" bestFit="1" customWidth="1"/>
    <col min="195" max="217" width="11.86328125" bestFit="1" customWidth="1"/>
    <col min="218" max="226" width="12" bestFit="1" customWidth="1"/>
    <col min="227" max="227" width="11.86328125" bestFit="1" customWidth="1"/>
    <col min="228" max="228" width="12" bestFit="1" customWidth="1"/>
    <col min="229" max="230" width="11.86328125" bestFit="1" customWidth="1"/>
    <col min="231" max="231" width="12" bestFit="1" customWidth="1"/>
    <col min="232" max="234" width="11.86328125" bestFit="1" customWidth="1"/>
    <col min="235" max="236" width="12" bestFit="1" customWidth="1"/>
    <col min="237" max="237" width="11.86328125" bestFit="1" customWidth="1"/>
    <col min="238" max="238" width="12" bestFit="1" customWidth="1"/>
    <col min="239" max="240" width="11.86328125" bestFit="1" customWidth="1"/>
    <col min="241" max="242" width="12" bestFit="1" customWidth="1"/>
    <col min="243" max="243" width="11.86328125" bestFit="1" customWidth="1"/>
    <col min="244" max="247" width="12" bestFit="1" customWidth="1"/>
    <col min="248" max="261" width="11.86328125" bestFit="1" customWidth="1"/>
    <col min="262" max="262" width="12" bestFit="1" customWidth="1"/>
    <col min="263" max="263" width="12.3984375" bestFit="1" customWidth="1"/>
    <col min="264" max="265" width="11.86328125" bestFit="1" customWidth="1"/>
    <col min="266" max="271" width="12" bestFit="1" customWidth="1"/>
    <col min="272" max="273" width="12.3984375" bestFit="1" customWidth="1"/>
    <col min="274" max="276" width="12" bestFit="1" customWidth="1"/>
    <col min="277" max="278" width="12.3984375" bestFit="1" customWidth="1"/>
    <col min="279" max="281" width="12" bestFit="1" customWidth="1"/>
    <col min="282" max="283" width="12.3984375" bestFit="1" customWidth="1"/>
    <col min="284" max="284" width="12" bestFit="1" customWidth="1"/>
    <col min="285" max="287" width="12.3984375" bestFit="1" customWidth="1"/>
    <col min="288" max="289" width="12" bestFit="1" customWidth="1"/>
    <col min="290" max="295" width="12.3984375" bestFit="1" customWidth="1"/>
    <col min="296" max="296" width="12" bestFit="1" customWidth="1"/>
    <col min="297" max="297" width="11.86328125" bestFit="1" customWidth="1"/>
    <col min="298" max="298" width="12" bestFit="1" customWidth="1"/>
    <col min="299" max="304" width="11.86328125" bestFit="1" customWidth="1"/>
    <col min="305" max="306" width="12" bestFit="1" customWidth="1"/>
    <col min="307" max="307" width="11.86328125" bestFit="1" customWidth="1"/>
    <col min="308" max="308" width="12" bestFit="1" customWidth="1"/>
    <col min="309" max="309" width="11.86328125" bestFit="1" customWidth="1"/>
    <col min="310" max="312" width="12" bestFit="1" customWidth="1"/>
    <col min="313" max="313" width="11.86328125" bestFit="1" customWidth="1"/>
    <col min="314" max="315" width="12" bestFit="1" customWidth="1"/>
    <col min="316" max="316" width="11.86328125" bestFit="1" customWidth="1"/>
    <col min="317" max="326" width="12" bestFit="1" customWidth="1"/>
    <col min="327" max="334" width="11.86328125" bestFit="1" customWidth="1"/>
    <col min="335" max="335" width="12" bestFit="1" customWidth="1"/>
    <col min="336" max="336" width="11.86328125" bestFit="1" customWidth="1"/>
    <col min="337" max="337" width="12" bestFit="1" customWidth="1"/>
    <col min="338" max="342" width="12.3984375" bestFit="1" customWidth="1"/>
    <col min="343" max="346" width="12" bestFit="1" customWidth="1"/>
    <col min="347" max="347" width="12.3984375" bestFit="1" customWidth="1"/>
    <col min="348" max="349" width="12" bestFit="1" customWidth="1"/>
    <col min="350" max="355" width="12.3984375" bestFit="1" customWidth="1"/>
    <col min="356" max="358" width="12" bestFit="1" customWidth="1"/>
    <col min="359" max="362" width="12.3984375" bestFit="1" customWidth="1"/>
    <col min="363" max="364" width="12" bestFit="1" customWidth="1"/>
    <col min="365" max="372" width="11.86328125" bestFit="1" customWidth="1"/>
    <col min="373" max="373" width="12" bestFit="1" customWidth="1"/>
    <col min="374" max="374" width="12.3984375" bestFit="1" customWidth="1"/>
    <col min="375" max="375" width="12" bestFit="1" customWidth="1"/>
    <col min="376" max="377" width="12.3984375" bestFit="1" customWidth="1"/>
    <col min="378" max="381" width="12" bestFit="1" customWidth="1"/>
    <col min="382" max="382" width="12.3984375" bestFit="1" customWidth="1"/>
    <col min="383" max="383" width="12" bestFit="1" customWidth="1"/>
    <col min="384" max="385" width="12.3984375" bestFit="1" customWidth="1"/>
    <col min="386" max="387" width="12" bestFit="1" customWidth="1"/>
    <col min="388" max="392" width="12.3984375" bestFit="1" customWidth="1"/>
    <col min="393" max="394" width="12" bestFit="1" customWidth="1"/>
    <col min="395" max="396" width="12.3984375" bestFit="1" customWidth="1"/>
    <col min="397" max="402" width="11.86328125" bestFit="1" customWidth="1"/>
    <col min="403" max="404" width="12" bestFit="1" customWidth="1"/>
    <col min="405" max="405" width="11.86328125" bestFit="1" customWidth="1"/>
    <col min="406" max="407" width="12" bestFit="1" customWidth="1"/>
    <col min="408" max="410" width="12.3984375" bestFit="1" customWidth="1"/>
    <col min="411" max="411" width="12" bestFit="1" customWidth="1"/>
    <col min="412" max="413" width="12.3984375" bestFit="1" customWidth="1"/>
    <col min="414" max="414" width="11.86328125" bestFit="1" customWidth="1"/>
    <col min="415" max="416" width="12" bestFit="1" customWidth="1"/>
    <col min="417" max="420" width="12.3984375" bestFit="1" customWidth="1"/>
    <col min="421" max="421" width="12" bestFit="1" customWidth="1"/>
    <col min="422" max="425" width="11.86328125" bestFit="1" customWidth="1"/>
    <col min="426" max="426" width="12" bestFit="1" customWidth="1"/>
  </cols>
  <sheetData>
    <row r="1" spans="3:426" x14ac:dyDescent="0.45">
      <c r="D1" s="44">
        <v>41639</v>
      </c>
      <c r="E1" s="44">
        <v>41759</v>
      </c>
      <c r="F1" s="44">
        <v>41820</v>
      </c>
      <c r="G1" s="44">
        <v>41882</v>
      </c>
      <c r="H1" s="44">
        <v>41912</v>
      </c>
      <c r="I1" s="44">
        <v>42004</v>
      </c>
      <c r="J1" s="44">
        <v>42035</v>
      </c>
      <c r="K1" s="44">
        <v>42063</v>
      </c>
      <c r="L1" s="44">
        <v>42094</v>
      </c>
      <c r="M1" s="44">
        <v>42124</v>
      </c>
      <c r="N1" s="44">
        <v>42155</v>
      </c>
      <c r="O1" s="44">
        <v>42185</v>
      </c>
      <c r="P1" s="44">
        <v>42277</v>
      </c>
      <c r="Q1" s="44">
        <v>42308</v>
      </c>
      <c r="R1" s="44">
        <v>42338</v>
      </c>
      <c r="S1" s="44">
        <v>42369</v>
      </c>
      <c r="T1" s="44">
        <v>42400</v>
      </c>
      <c r="U1" s="44">
        <v>42429</v>
      </c>
      <c r="V1" s="44">
        <v>42460</v>
      </c>
      <c r="W1" s="44">
        <v>42490</v>
      </c>
      <c r="X1" s="44">
        <v>42521</v>
      </c>
      <c r="Y1" s="44">
        <v>42551</v>
      </c>
      <c r="Z1" s="44">
        <v>42582</v>
      </c>
      <c r="AA1" s="44">
        <v>42643</v>
      </c>
      <c r="AB1" s="44">
        <v>42674</v>
      </c>
      <c r="AC1" s="44">
        <v>42704</v>
      </c>
      <c r="AD1" s="44">
        <v>42735</v>
      </c>
      <c r="AE1" s="44">
        <v>42766</v>
      </c>
      <c r="AF1" s="44">
        <v>42794</v>
      </c>
      <c r="AG1" s="44">
        <v>42825</v>
      </c>
      <c r="AH1" s="44">
        <v>42855</v>
      </c>
      <c r="AI1" s="44">
        <v>42886</v>
      </c>
      <c r="AJ1" s="44">
        <v>42916</v>
      </c>
      <c r="AK1" s="44">
        <v>42978</v>
      </c>
      <c r="AL1" s="44">
        <v>43008</v>
      </c>
      <c r="AM1" s="44">
        <v>43039</v>
      </c>
      <c r="AN1" s="44">
        <v>43069</v>
      </c>
      <c r="AO1" s="44">
        <v>43100</v>
      </c>
      <c r="AP1" s="44">
        <v>43131</v>
      </c>
      <c r="AQ1" s="44">
        <v>43159</v>
      </c>
      <c r="AR1" s="44">
        <v>43190</v>
      </c>
      <c r="AS1" s="44">
        <v>43220</v>
      </c>
      <c r="AT1" s="44">
        <v>43251</v>
      </c>
      <c r="AU1" s="44">
        <v>43281</v>
      </c>
      <c r="AV1" s="44">
        <v>43312</v>
      </c>
      <c r="AW1" s="44">
        <v>43343</v>
      </c>
      <c r="AX1" s="44">
        <v>43373</v>
      </c>
      <c r="AY1" s="44">
        <v>43404</v>
      </c>
      <c r="AZ1" s="44">
        <v>43434</v>
      </c>
      <c r="BA1" s="44">
        <v>43465</v>
      </c>
      <c r="BB1" s="44">
        <v>43496</v>
      </c>
      <c r="BC1" s="44">
        <v>43555</v>
      </c>
      <c r="BD1" s="44">
        <v>43585</v>
      </c>
      <c r="BE1" s="44">
        <v>43616</v>
      </c>
      <c r="BF1" s="44">
        <v>43646</v>
      </c>
      <c r="BG1" s="44">
        <v>43677</v>
      </c>
      <c r="BH1" s="44">
        <v>43708</v>
      </c>
      <c r="BI1" s="44">
        <v>43738</v>
      </c>
      <c r="BJ1" s="44">
        <v>43769</v>
      </c>
      <c r="BK1" s="44">
        <v>43799</v>
      </c>
      <c r="BL1" s="44">
        <v>43830</v>
      </c>
      <c r="BM1" s="44">
        <v>43861</v>
      </c>
      <c r="BN1" s="44">
        <v>43890</v>
      </c>
      <c r="BO1" s="44">
        <v>43921</v>
      </c>
      <c r="BP1" s="44">
        <v>43951</v>
      </c>
      <c r="BQ1" s="44">
        <v>43982</v>
      </c>
      <c r="BR1" s="44">
        <v>44012</v>
      </c>
      <c r="BS1" s="44">
        <v>44043</v>
      </c>
      <c r="BT1" s="44">
        <v>44074</v>
      </c>
      <c r="BU1" s="44">
        <v>44104</v>
      </c>
      <c r="BV1" s="44">
        <v>44135</v>
      </c>
      <c r="BW1" s="44">
        <v>44165</v>
      </c>
      <c r="BX1" s="44">
        <v>44196</v>
      </c>
      <c r="BY1" s="44">
        <v>44227</v>
      </c>
      <c r="BZ1" s="44">
        <v>44286</v>
      </c>
      <c r="CA1" s="44">
        <v>44316</v>
      </c>
      <c r="CB1" s="44">
        <v>44347</v>
      </c>
      <c r="CC1" s="44">
        <v>44377</v>
      </c>
      <c r="CD1" s="44">
        <v>44408</v>
      </c>
      <c r="CE1" s="44">
        <v>44439</v>
      </c>
      <c r="CF1" s="44">
        <v>44469</v>
      </c>
      <c r="CG1" s="44">
        <v>44500</v>
      </c>
      <c r="CH1" s="44">
        <v>44530</v>
      </c>
      <c r="CI1" s="44">
        <v>44561</v>
      </c>
      <c r="CJ1" s="44">
        <v>44592</v>
      </c>
      <c r="CK1" s="44">
        <v>44651</v>
      </c>
      <c r="CL1" s="44">
        <v>44681</v>
      </c>
      <c r="CM1" s="44">
        <v>44712</v>
      </c>
      <c r="CN1" s="44">
        <v>44742</v>
      </c>
      <c r="CO1" s="44">
        <v>44773</v>
      </c>
      <c r="CP1" s="44">
        <v>44834</v>
      </c>
      <c r="CQ1" s="44">
        <v>44865</v>
      </c>
      <c r="CR1" s="44">
        <v>44895</v>
      </c>
      <c r="CS1" s="44">
        <v>44926</v>
      </c>
      <c r="CT1" s="44">
        <v>44957</v>
      </c>
      <c r="CU1" s="44">
        <v>44985</v>
      </c>
      <c r="CV1" s="44">
        <v>45016</v>
      </c>
      <c r="CW1" s="44">
        <v>45046</v>
      </c>
      <c r="CX1" s="44">
        <v>45077</v>
      </c>
      <c r="CY1" s="44">
        <v>45107</v>
      </c>
      <c r="CZ1" s="44">
        <v>45138</v>
      </c>
      <c r="DA1" s="44">
        <v>45169</v>
      </c>
      <c r="DB1" s="44">
        <v>45199</v>
      </c>
      <c r="DC1" s="44">
        <v>45230</v>
      </c>
      <c r="DD1" s="44">
        <v>45260</v>
      </c>
      <c r="DE1" s="44">
        <v>45291</v>
      </c>
      <c r="DF1" s="44">
        <v>45351</v>
      </c>
      <c r="DG1" s="44">
        <v>45382</v>
      </c>
      <c r="DH1" s="44">
        <v>45412</v>
      </c>
      <c r="DI1" s="44">
        <v>45443</v>
      </c>
      <c r="DJ1" s="44">
        <v>45473</v>
      </c>
      <c r="DK1" s="44">
        <v>45535</v>
      </c>
      <c r="DL1" s="44">
        <v>45565</v>
      </c>
      <c r="DM1" s="44">
        <v>45596</v>
      </c>
      <c r="DN1" s="44">
        <v>45626</v>
      </c>
      <c r="DO1" s="44">
        <v>45657</v>
      </c>
      <c r="DP1" s="44">
        <v>46022</v>
      </c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</row>
    <row r="2" spans="3:426" ht="16.5" x14ac:dyDescent="0.45">
      <c r="D2" s="152" t="str">
        <f t="shared" ref="D2:AI2" si="0">YEAR(D1)&amp;" q"&amp;ROUNDUP(MONTH(D1)/3,0)</f>
        <v>2013 q4</v>
      </c>
      <c r="E2" s="152" t="str">
        <f t="shared" si="0"/>
        <v>2014 q2</v>
      </c>
      <c r="F2" s="152" t="str">
        <f t="shared" si="0"/>
        <v>2014 q2</v>
      </c>
      <c r="G2" s="152" t="str">
        <f t="shared" si="0"/>
        <v>2014 q3</v>
      </c>
      <c r="H2" s="152" t="str">
        <f t="shared" si="0"/>
        <v>2014 q3</v>
      </c>
      <c r="I2" s="152" t="str">
        <f t="shared" si="0"/>
        <v>2014 q4</v>
      </c>
      <c r="J2" s="152" t="str">
        <f t="shared" si="0"/>
        <v>2015 q1</v>
      </c>
      <c r="K2" s="152" t="str">
        <f t="shared" si="0"/>
        <v>2015 q1</v>
      </c>
      <c r="L2" s="152" t="str">
        <f t="shared" si="0"/>
        <v>2015 q1</v>
      </c>
      <c r="M2" s="152" t="str">
        <f t="shared" si="0"/>
        <v>2015 q2</v>
      </c>
      <c r="N2" s="152" t="str">
        <f t="shared" si="0"/>
        <v>2015 q2</v>
      </c>
      <c r="O2" s="152" t="str">
        <f t="shared" si="0"/>
        <v>2015 q2</v>
      </c>
      <c r="P2" s="152" t="str">
        <f t="shared" si="0"/>
        <v>2015 q3</v>
      </c>
      <c r="Q2" s="152" t="str">
        <f t="shared" si="0"/>
        <v>2015 q4</v>
      </c>
      <c r="R2" s="152" t="str">
        <f t="shared" si="0"/>
        <v>2015 q4</v>
      </c>
      <c r="S2" s="152" t="str">
        <f t="shared" si="0"/>
        <v>2015 q4</v>
      </c>
      <c r="T2" s="152" t="str">
        <f t="shared" si="0"/>
        <v>2016 q1</v>
      </c>
      <c r="U2" s="152" t="str">
        <f t="shared" si="0"/>
        <v>2016 q1</v>
      </c>
      <c r="V2" s="152" t="str">
        <f t="shared" si="0"/>
        <v>2016 q1</v>
      </c>
      <c r="W2" s="152" t="str">
        <f t="shared" si="0"/>
        <v>2016 q2</v>
      </c>
      <c r="X2" s="152" t="str">
        <f t="shared" si="0"/>
        <v>2016 q2</v>
      </c>
      <c r="Y2" s="152" t="str">
        <f t="shared" si="0"/>
        <v>2016 q2</v>
      </c>
      <c r="Z2" s="152" t="str">
        <f t="shared" si="0"/>
        <v>2016 q3</v>
      </c>
      <c r="AA2" s="152" t="str">
        <f t="shared" si="0"/>
        <v>2016 q3</v>
      </c>
      <c r="AB2" s="152" t="str">
        <f t="shared" si="0"/>
        <v>2016 q4</v>
      </c>
      <c r="AC2" s="152" t="str">
        <f t="shared" si="0"/>
        <v>2016 q4</v>
      </c>
      <c r="AD2" s="152" t="str">
        <f t="shared" si="0"/>
        <v>2016 q4</v>
      </c>
      <c r="AE2" s="152" t="str">
        <f t="shared" si="0"/>
        <v>2017 q1</v>
      </c>
      <c r="AF2" s="152" t="str">
        <f t="shared" si="0"/>
        <v>2017 q1</v>
      </c>
      <c r="AG2" s="152" t="str">
        <f t="shared" si="0"/>
        <v>2017 q1</v>
      </c>
      <c r="AH2" s="152" t="str">
        <f t="shared" si="0"/>
        <v>2017 q2</v>
      </c>
      <c r="AI2" s="152" t="str">
        <f t="shared" si="0"/>
        <v>2017 q2</v>
      </c>
      <c r="AJ2" s="152" t="str">
        <f t="shared" ref="AJ2:BO2" si="1">YEAR(AJ1)&amp;" q"&amp;ROUNDUP(MONTH(AJ1)/3,0)</f>
        <v>2017 q2</v>
      </c>
      <c r="AK2" s="152" t="str">
        <f t="shared" si="1"/>
        <v>2017 q3</v>
      </c>
      <c r="AL2" s="152" t="str">
        <f t="shared" si="1"/>
        <v>2017 q3</v>
      </c>
      <c r="AM2" s="152" t="str">
        <f t="shared" si="1"/>
        <v>2017 q4</v>
      </c>
      <c r="AN2" s="152" t="str">
        <f t="shared" si="1"/>
        <v>2017 q4</v>
      </c>
      <c r="AO2" s="152" t="str">
        <f t="shared" si="1"/>
        <v>2017 q4</v>
      </c>
      <c r="AP2" s="152" t="str">
        <f t="shared" si="1"/>
        <v>2018 q1</v>
      </c>
      <c r="AQ2" s="152" t="str">
        <f t="shared" si="1"/>
        <v>2018 q1</v>
      </c>
      <c r="AR2" s="152" t="str">
        <f t="shared" si="1"/>
        <v>2018 q1</v>
      </c>
      <c r="AS2" s="152" t="str">
        <f t="shared" si="1"/>
        <v>2018 q2</v>
      </c>
      <c r="AT2" s="152" t="str">
        <f t="shared" si="1"/>
        <v>2018 q2</v>
      </c>
      <c r="AU2" s="152" t="str">
        <f t="shared" si="1"/>
        <v>2018 q2</v>
      </c>
      <c r="AV2" s="152" t="str">
        <f t="shared" si="1"/>
        <v>2018 q3</v>
      </c>
      <c r="AW2" s="152" t="str">
        <f t="shared" si="1"/>
        <v>2018 q3</v>
      </c>
      <c r="AX2" s="152" t="str">
        <f t="shared" si="1"/>
        <v>2018 q3</v>
      </c>
      <c r="AY2" s="152" t="str">
        <f t="shared" si="1"/>
        <v>2018 q4</v>
      </c>
      <c r="AZ2" s="152" t="str">
        <f t="shared" si="1"/>
        <v>2018 q4</v>
      </c>
      <c r="BA2" s="152" t="str">
        <f t="shared" si="1"/>
        <v>2018 q4</v>
      </c>
      <c r="BB2" s="152" t="str">
        <f t="shared" si="1"/>
        <v>2019 q1</v>
      </c>
      <c r="BC2" s="152" t="str">
        <f t="shared" si="1"/>
        <v>2019 q1</v>
      </c>
      <c r="BD2" s="152" t="str">
        <f t="shared" si="1"/>
        <v>2019 q2</v>
      </c>
      <c r="BE2" s="152" t="str">
        <f t="shared" si="1"/>
        <v>2019 q2</v>
      </c>
      <c r="BF2" s="152" t="str">
        <f t="shared" si="1"/>
        <v>2019 q2</v>
      </c>
      <c r="BG2" s="152" t="str">
        <f t="shared" si="1"/>
        <v>2019 q3</v>
      </c>
      <c r="BH2" s="152" t="str">
        <f t="shared" si="1"/>
        <v>2019 q3</v>
      </c>
      <c r="BI2" s="152" t="str">
        <f t="shared" si="1"/>
        <v>2019 q3</v>
      </c>
      <c r="BJ2" s="152" t="str">
        <f t="shared" si="1"/>
        <v>2019 q4</v>
      </c>
      <c r="BK2" s="152" t="str">
        <f t="shared" si="1"/>
        <v>2019 q4</v>
      </c>
      <c r="BL2" s="152" t="str">
        <f t="shared" si="1"/>
        <v>2019 q4</v>
      </c>
      <c r="BM2" s="152" t="str">
        <f t="shared" si="1"/>
        <v>2020 q1</v>
      </c>
      <c r="BN2" s="152" t="str">
        <f t="shared" si="1"/>
        <v>2020 q1</v>
      </c>
      <c r="BO2" s="152" t="str">
        <f t="shared" si="1"/>
        <v>2020 q1</v>
      </c>
      <c r="BP2" s="152" t="str">
        <f t="shared" ref="BP2:CU2" si="2">YEAR(BP1)&amp;" q"&amp;ROUNDUP(MONTH(BP1)/3,0)</f>
        <v>2020 q2</v>
      </c>
      <c r="BQ2" s="152" t="str">
        <f t="shared" si="2"/>
        <v>2020 q2</v>
      </c>
      <c r="BR2" s="152" t="str">
        <f t="shared" si="2"/>
        <v>2020 q2</v>
      </c>
      <c r="BS2" s="152" t="str">
        <f t="shared" si="2"/>
        <v>2020 q3</v>
      </c>
      <c r="BT2" s="152" t="str">
        <f t="shared" si="2"/>
        <v>2020 q3</v>
      </c>
      <c r="BU2" s="152" t="str">
        <f t="shared" si="2"/>
        <v>2020 q3</v>
      </c>
      <c r="BV2" s="152" t="str">
        <f t="shared" si="2"/>
        <v>2020 q4</v>
      </c>
      <c r="BW2" s="152" t="str">
        <f t="shared" si="2"/>
        <v>2020 q4</v>
      </c>
      <c r="BX2" s="152" t="str">
        <f t="shared" si="2"/>
        <v>2020 q4</v>
      </c>
      <c r="BY2" s="152" t="str">
        <f t="shared" si="2"/>
        <v>2021 q1</v>
      </c>
      <c r="BZ2" s="152" t="str">
        <f t="shared" si="2"/>
        <v>2021 q1</v>
      </c>
      <c r="CA2" s="152" t="str">
        <f t="shared" si="2"/>
        <v>2021 q2</v>
      </c>
      <c r="CB2" s="152" t="str">
        <f t="shared" si="2"/>
        <v>2021 q2</v>
      </c>
      <c r="CC2" s="152" t="str">
        <f t="shared" si="2"/>
        <v>2021 q2</v>
      </c>
      <c r="CD2" s="152" t="str">
        <f t="shared" si="2"/>
        <v>2021 q3</v>
      </c>
      <c r="CE2" s="152" t="str">
        <f t="shared" si="2"/>
        <v>2021 q3</v>
      </c>
      <c r="CF2" s="152" t="str">
        <f t="shared" si="2"/>
        <v>2021 q3</v>
      </c>
      <c r="CG2" s="152" t="str">
        <f t="shared" si="2"/>
        <v>2021 q4</v>
      </c>
      <c r="CH2" s="152" t="str">
        <f t="shared" si="2"/>
        <v>2021 q4</v>
      </c>
      <c r="CI2" s="152" t="str">
        <f t="shared" si="2"/>
        <v>2021 q4</v>
      </c>
      <c r="CJ2" s="152" t="str">
        <f t="shared" si="2"/>
        <v>2022 q1</v>
      </c>
      <c r="CK2" s="152" t="str">
        <f t="shared" si="2"/>
        <v>2022 q1</v>
      </c>
      <c r="CL2" s="152" t="str">
        <f t="shared" si="2"/>
        <v>2022 q2</v>
      </c>
      <c r="CM2" s="152" t="str">
        <f t="shared" si="2"/>
        <v>2022 q2</v>
      </c>
      <c r="CN2" s="152" t="str">
        <f t="shared" si="2"/>
        <v>2022 q2</v>
      </c>
      <c r="CO2" s="152" t="str">
        <f t="shared" si="2"/>
        <v>2022 q3</v>
      </c>
      <c r="CP2" s="152" t="str">
        <f t="shared" si="2"/>
        <v>2022 q3</v>
      </c>
      <c r="CQ2" s="152" t="str">
        <f t="shared" si="2"/>
        <v>2022 q4</v>
      </c>
      <c r="CR2" s="152" t="str">
        <f t="shared" si="2"/>
        <v>2022 q4</v>
      </c>
      <c r="CS2" s="152" t="str">
        <f t="shared" si="2"/>
        <v>2022 q4</v>
      </c>
      <c r="CT2" s="152" t="str">
        <f t="shared" si="2"/>
        <v>2023 q1</v>
      </c>
      <c r="CU2" s="152" t="str">
        <f t="shared" si="2"/>
        <v>2023 q1</v>
      </c>
      <c r="CV2" s="152" t="str">
        <f t="shared" ref="CV2:DP2" si="3">YEAR(CV1)&amp;" q"&amp;ROUNDUP(MONTH(CV1)/3,0)</f>
        <v>2023 q1</v>
      </c>
      <c r="CW2" s="152" t="str">
        <f t="shared" si="3"/>
        <v>2023 q2</v>
      </c>
      <c r="CX2" s="152" t="str">
        <f t="shared" si="3"/>
        <v>2023 q2</v>
      </c>
      <c r="CY2" s="152" t="str">
        <f t="shared" si="3"/>
        <v>2023 q2</v>
      </c>
      <c r="CZ2" s="152" t="str">
        <f t="shared" si="3"/>
        <v>2023 q3</v>
      </c>
      <c r="DA2" s="152" t="str">
        <f t="shared" si="3"/>
        <v>2023 q3</v>
      </c>
      <c r="DB2" s="152" t="str">
        <f t="shared" si="3"/>
        <v>2023 q3</v>
      </c>
      <c r="DC2" s="152" t="str">
        <f t="shared" si="3"/>
        <v>2023 q4</v>
      </c>
      <c r="DD2" s="152" t="str">
        <f t="shared" si="3"/>
        <v>2023 q4</v>
      </c>
      <c r="DE2" s="152" t="str">
        <f t="shared" si="3"/>
        <v>2023 q4</v>
      </c>
      <c r="DF2" s="152" t="str">
        <f t="shared" si="3"/>
        <v>2024 q1</v>
      </c>
      <c r="DG2" s="152" t="str">
        <f t="shared" si="3"/>
        <v>2024 q1</v>
      </c>
      <c r="DH2" s="152" t="str">
        <f t="shared" si="3"/>
        <v>2024 q2</v>
      </c>
      <c r="DI2" s="152" t="str">
        <f t="shared" si="3"/>
        <v>2024 q2</v>
      </c>
      <c r="DJ2" s="152" t="str">
        <f t="shared" si="3"/>
        <v>2024 q2</v>
      </c>
      <c r="DK2" s="152" t="str">
        <f t="shared" si="3"/>
        <v>2024 q3</v>
      </c>
      <c r="DL2" s="152" t="str">
        <f t="shared" si="3"/>
        <v>2024 q3</v>
      </c>
      <c r="DM2" s="152" t="str">
        <f t="shared" si="3"/>
        <v>2024 q4</v>
      </c>
      <c r="DN2" s="152" t="str">
        <f t="shared" si="3"/>
        <v>2024 q4</v>
      </c>
      <c r="DO2" s="152" t="str">
        <f t="shared" si="3"/>
        <v>2024 q4</v>
      </c>
      <c r="DP2" s="152" t="str">
        <f t="shared" si="3"/>
        <v>2025 q4</v>
      </c>
      <c r="DQ2" s="152"/>
      <c r="DR2" s="152"/>
      <c r="DS2" s="152"/>
      <c r="DT2" s="152"/>
      <c r="DU2" s="152"/>
      <c r="DV2" s="152"/>
      <c r="DW2" s="152"/>
      <c r="DX2" s="152"/>
      <c r="DY2" s="152"/>
      <c r="DZ2" s="152"/>
      <c r="EA2" s="152"/>
      <c r="EB2" s="152"/>
      <c r="EC2" s="152"/>
      <c r="ED2" s="152"/>
      <c r="EE2" s="152"/>
      <c r="EF2" s="152"/>
      <c r="EG2" s="152"/>
      <c r="EH2" s="152"/>
      <c r="EI2" s="152"/>
      <c r="EJ2" s="152"/>
      <c r="EK2" s="152"/>
      <c r="EL2" s="152"/>
      <c r="EM2" s="152"/>
      <c r="EN2" s="152"/>
      <c r="EO2" s="152"/>
      <c r="EP2" s="152"/>
      <c r="EQ2" s="152"/>
      <c r="ER2" s="152"/>
      <c r="ES2" s="152"/>
      <c r="ET2" s="152"/>
      <c r="EU2" s="152"/>
      <c r="EV2" s="152"/>
      <c r="EW2" s="152"/>
      <c r="EX2" s="152"/>
      <c r="EY2" s="152"/>
      <c r="EZ2" s="152"/>
      <c r="FA2" s="152"/>
      <c r="FB2" s="152"/>
      <c r="FC2" s="152"/>
      <c r="FD2" s="152"/>
      <c r="FE2" s="152"/>
      <c r="FF2" s="152"/>
      <c r="FG2" s="152"/>
      <c r="FH2" s="152"/>
      <c r="FI2" s="152"/>
      <c r="FJ2" s="152"/>
      <c r="FK2" s="152"/>
      <c r="FL2" s="152"/>
      <c r="FM2" s="152"/>
      <c r="FN2" s="152"/>
      <c r="FO2" s="152"/>
      <c r="FP2" s="152"/>
      <c r="FQ2" s="152"/>
      <c r="FR2" s="152"/>
      <c r="FS2" s="152"/>
      <c r="FT2" s="152"/>
      <c r="FU2" s="152"/>
      <c r="FV2" s="152"/>
      <c r="FW2" s="152"/>
      <c r="FX2" s="152"/>
      <c r="FY2" s="152"/>
      <c r="FZ2" s="152"/>
      <c r="GA2" s="152"/>
      <c r="GB2" s="152"/>
      <c r="GC2" s="152"/>
      <c r="GD2" s="152"/>
      <c r="GE2" s="152"/>
      <c r="GF2" s="152"/>
      <c r="GG2" s="152"/>
      <c r="GH2" s="152"/>
      <c r="GI2" s="152"/>
      <c r="GJ2" s="152"/>
      <c r="GK2" s="152"/>
      <c r="GL2" s="152"/>
      <c r="GM2" s="152"/>
      <c r="GN2" s="152"/>
      <c r="GO2" s="152"/>
      <c r="GP2" s="152"/>
      <c r="GQ2" s="152"/>
      <c r="GR2" s="152"/>
      <c r="GS2" s="152"/>
      <c r="GT2" s="152"/>
      <c r="GU2" s="152"/>
      <c r="GV2" s="152"/>
      <c r="GW2" s="152"/>
      <c r="GX2" s="152"/>
      <c r="GY2" s="152"/>
      <c r="GZ2" s="152"/>
      <c r="HA2" s="152"/>
      <c r="HB2" s="152"/>
      <c r="HC2" s="152"/>
      <c r="HD2" s="152"/>
      <c r="HE2" s="152"/>
      <c r="HF2" s="152"/>
      <c r="HG2" s="152"/>
      <c r="HH2" s="152"/>
      <c r="HI2" s="152"/>
      <c r="HJ2" s="152"/>
      <c r="HK2" s="152"/>
      <c r="HL2" s="152"/>
      <c r="HM2" s="152"/>
      <c r="HN2" s="152"/>
      <c r="HO2" s="152"/>
      <c r="HP2" s="152"/>
      <c r="HQ2" s="152"/>
      <c r="HR2" s="152"/>
      <c r="HS2" s="152"/>
      <c r="HT2" s="152"/>
      <c r="HU2" s="152"/>
      <c r="HV2" s="152"/>
      <c r="HW2" s="152"/>
      <c r="HX2" s="152"/>
      <c r="HY2" s="152"/>
      <c r="HZ2" s="152"/>
      <c r="IA2" s="152"/>
      <c r="IB2" s="152"/>
      <c r="IC2" s="152"/>
      <c r="ID2" s="152"/>
      <c r="IE2" s="152"/>
      <c r="IF2" s="152"/>
      <c r="IG2" s="152"/>
      <c r="IH2" s="152"/>
      <c r="II2" s="152"/>
      <c r="IJ2" s="152"/>
      <c r="IK2" s="152"/>
      <c r="IL2" s="152"/>
      <c r="IM2" s="152"/>
      <c r="IN2" s="152"/>
      <c r="IO2" s="152"/>
      <c r="IP2" s="152"/>
      <c r="IQ2" s="152"/>
      <c r="IR2" s="152"/>
      <c r="IS2" s="152"/>
      <c r="IT2" s="152"/>
      <c r="IU2" s="152"/>
      <c r="IV2" s="152"/>
      <c r="IW2" s="152"/>
      <c r="IX2" s="152"/>
      <c r="IY2" s="152"/>
      <c r="IZ2" s="152"/>
      <c r="JA2" s="152"/>
      <c r="JB2" s="152"/>
      <c r="JC2" s="152"/>
      <c r="JD2" s="152"/>
      <c r="JE2" s="152"/>
      <c r="JF2" s="152"/>
      <c r="JG2" s="152"/>
      <c r="JH2" s="152"/>
      <c r="JI2" s="152"/>
      <c r="JJ2" s="152"/>
      <c r="JK2" s="152"/>
      <c r="JL2" s="152"/>
      <c r="JM2" s="152"/>
      <c r="JN2" s="152"/>
      <c r="JO2" s="152"/>
      <c r="JP2" s="152"/>
      <c r="JQ2" s="152"/>
      <c r="JR2" s="152"/>
      <c r="JS2" s="152"/>
      <c r="JT2" s="152"/>
      <c r="JU2" s="152"/>
      <c r="JV2" s="152"/>
      <c r="JW2" s="152"/>
      <c r="JX2" s="152"/>
      <c r="JY2" s="152"/>
      <c r="JZ2" s="152"/>
      <c r="KA2" s="152"/>
      <c r="KB2" s="152"/>
      <c r="KC2" s="152"/>
      <c r="KD2" s="152"/>
      <c r="KE2" s="152"/>
      <c r="KF2" s="152"/>
      <c r="KG2" s="152"/>
      <c r="KH2" s="152"/>
      <c r="KI2" s="152"/>
      <c r="KJ2" s="152"/>
      <c r="KK2" s="152"/>
      <c r="KL2" s="152"/>
      <c r="KM2" s="152"/>
      <c r="KN2" s="152"/>
      <c r="KO2" s="152"/>
      <c r="KP2" s="152"/>
      <c r="KQ2" s="152"/>
      <c r="KR2" s="152"/>
      <c r="KS2" s="152"/>
      <c r="KT2" s="152"/>
      <c r="KU2" s="152"/>
      <c r="KV2" s="152"/>
      <c r="KW2" s="152"/>
      <c r="KX2" s="152"/>
      <c r="KY2" s="152"/>
      <c r="KZ2" s="152"/>
      <c r="LA2" s="152"/>
      <c r="LB2" s="152"/>
      <c r="LC2" s="152"/>
      <c r="LD2" s="152"/>
      <c r="LE2" s="152"/>
      <c r="LF2" s="152"/>
      <c r="LG2" s="152"/>
      <c r="LH2" s="152"/>
      <c r="LI2" s="152"/>
      <c r="LJ2" s="152"/>
      <c r="LK2" s="152"/>
      <c r="LL2" s="152"/>
      <c r="LM2" s="152"/>
      <c r="LN2" s="152"/>
      <c r="LO2" s="152"/>
      <c r="LP2" s="152"/>
      <c r="LQ2" s="152"/>
      <c r="LR2" s="152"/>
      <c r="LS2" s="152"/>
      <c r="LT2" s="152"/>
      <c r="LU2" s="152"/>
      <c r="LV2" s="152"/>
      <c r="LW2" s="152"/>
      <c r="LX2" s="152"/>
      <c r="LY2" s="152"/>
      <c r="LZ2" s="152"/>
      <c r="MA2" s="152"/>
      <c r="MB2" s="152"/>
      <c r="MC2" s="152"/>
      <c r="MD2" s="152"/>
      <c r="ME2" s="152"/>
      <c r="MF2" s="152"/>
      <c r="MG2" s="152"/>
      <c r="MH2" s="152"/>
      <c r="MI2" s="152"/>
      <c r="MJ2" s="152"/>
      <c r="MK2" s="152"/>
      <c r="ML2" s="152"/>
      <c r="MM2" s="152"/>
      <c r="MN2" s="152"/>
      <c r="MO2" s="152"/>
      <c r="MP2" s="152"/>
      <c r="MQ2" s="152"/>
      <c r="MR2" s="152"/>
      <c r="MS2" s="152"/>
      <c r="MT2" s="152"/>
      <c r="MU2" s="152"/>
      <c r="MV2" s="152"/>
      <c r="MW2" s="152"/>
      <c r="MX2" s="152"/>
      <c r="MY2" s="152"/>
      <c r="MZ2" s="152"/>
      <c r="NA2" s="152"/>
      <c r="NB2" s="152"/>
      <c r="NC2" s="152"/>
      <c r="ND2" s="152"/>
      <c r="NE2" s="152"/>
      <c r="NF2" s="152"/>
      <c r="NG2" s="152"/>
      <c r="NH2" s="152"/>
      <c r="NI2" s="152"/>
      <c r="NJ2" s="152"/>
      <c r="NK2" s="152"/>
      <c r="NL2" s="152"/>
      <c r="NM2" s="152"/>
      <c r="NN2" s="152"/>
      <c r="NO2" s="152"/>
      <c r="NP2" s="152"/>
      <c r="NQ2" s="152"/>
      <c r="NR2" s="152"/>
      <c r="NS2" s="152"/>
      <c r="NT2" s="152"/>
      <c r="NU2" s="152"/>
      <c r="NV2" s="152"/>
      <c r="NW2" s="152"/>
      <c r="NX2" s="152"/>
      <c r="NY2" s="152"/>
      <c r="NZ2" s="152"/>
      <c r="OA2" s="152"/>
      <c r="OB2" s="152"/>
      <c r="OC2" s="152"/>
      <c r="OD2" s="152"/>
      <c r="OE2" s="152"/>
      <c r="OF2" s="152"/>
      <c r="OG2" s="152"/>
      <c r="OH2" s="152"/>
      <c r="OI2" s="152"/>
      <c r="OJ2" s="152"/>
      <c r="OK2" s="152"/>
      <c r="OL2" s="152"/>
      <c r="OM2" s="152"/>
      <c r="ON2" s="152"/>
      <c r="OO2" s="152"/>
      <c r="OP2" s="152"/>
      <c r="OQ2" s="152"/>
      <c r="OR2" s="152"/>
      <c r="OS2" s="152"/>
      <c r="OT2" s="152"/>
      <c r="OU2" s="152"/>
      <c r="OV2" s="152"/>
      <c r="OW2" s="152"/>
      <c r="OX2" s="152"/>
      <c r="OY2" s="152"/>
      <c r="OZ2" s="152"/>
      <c r="PA2" s="152"/>
      <c r="PB2" s="152"/>
      <c r="PC2" s="152"/>
      <c r="PD2" s="152"/>
      <c r="PE2" s="152"/>
      <c r="PF2" s="152"/>
      <c r="PG2" s="152"/>
      <c r="PH2" s="152"/>
      <c r="PI2" s="152"/>
      <c r="PJ2" s="152"/>
    </row>
    <row r="3" spans="3:426" x14ac:dyDescent="0.45">
      <c r="C3" t="s">
        <v>21</v>
      </c>
      <c r="D3" t="e">
        <f>VLOOKUP($C3&amp;D$1,'CCyB decisions (database)'!$A$2:$G$424,7,FALSE)</f>
        <v>#N/A</v>
      </c>
      <c r="E3" t="e">
        <f>IFERROR(VLOOKUP($C3&amp;E$1,'CCyB decisions (database)'!$A$2:$G$424,7,FALSE),D3)</f>
        <v>#N/A</v>
      </c>
      <c r="F3" t="e">
        <f>IFERROR(VLOOKUP($C3&amp;F$1,'CCyB decisions (database)'!$A$2:$G$424,7,FALSE),E3)</f>
        <v>#N/A</v>
      </c>
      <c r="G3" t="e">
        <f>IFERROR(VLOOKUP($C3&amp;G$1,'CCyB decisions (database)'!$A$2:$G$424,7,FALSE),F3)</f>
        <v>#N/A</v>
      </c>
      <c r="H3" t="e">
        <f>IFERROR(VLOOKUP($C3&amp;H$1,'CCyB decisions (database)'!$A$2:$G$424,7,FALSE),G3)</f>
        <v>#N/A</v>
      </c>
      <c r="I3" t="e">
        <f>IFERROR(VLOOKUP($C3&amp;I$1,'CCyB decisions (database)'!$A$2:$G$424,7,FALSE),H3)</f>
        <v>#N/A</v>
      </c>
      <c r="J3" t="e">
        <f>IFERROR(VLOOKUP($C3&amp;J$1,'CCyB decisions (database)'!$A$2:$G$424,7,FALSE),I3)</f>
        <v>#N/A</v>
      </c>
      <c r="K3" t="e">
        <f>IFERROR(VLOOKUP($C3&amp;K$1,'CCyB decisions (database)'!$A$2:$G$424,7,FALSE),J3)</f>
        <v>#N/A</v>
      </c>
      <c r="L3" t="e">
        <f>IFERROR(VLOOKUP($C3&amp;L$1,'CCyB decisions (database)'!$A$2:$G$424,7,FALSE),K3)</f>
        <v>#N/A</v>
      </c>
      <c r="M3" t="e">
        <f>IFERROR(VLOOKUP($C3&amp;M$1,'CCyB decisions (database)'!$A$2:$G$424,7,FALSE),L3)</f>
        <v>#N/A</v>
      </c>
      <c r="N3" t="e">
        <f>IFERROR(VLOOKUP($C3&amp;N$1,'CCyB decisions (database)'!$A$2:$G$424,7,FALSE),M3)</f>
        <v>#N/A</v>
      </c>
      <c r="O3" t="e">
        <f>IFERROR(VLOOKUP($C3&amp;O$1,'CCyB decisions (database)'!$A$2:$G$424,7,FALSE),N3)</f>
        <v>#N/A</v>
      </c>
      <c r="P3" t="e">
        <f>IFERROR(VLOOKUP($C3&amp;P$1,'CCyB decisions (database)'!$A$2:$G$424,7,FALSE),O3)</f>
        <v>#N/A</v>
      </c>
      <c r="Q3" t="e">
        <f>IFERROR(VLOOKUP($C3&amp;Q$1,'CCyB decisions (database)'!$A$2:$G$424,7,FALSE),P3)</f>
        <v>#N/A</v>
      </c>
      <c r="R3" t="e">
        <f>IFERROR(VLOOKUP($C3&amp;R$1,'CCyB decisions (database)'!$A$2:$G$424,7,FALSE),Q3)</f>
        <v>#N/A</v>
      </c>
      <c r="S3" t="e">
        <f>IFERROR(VLOOKUP($C3&amp;S$1,'CCyB decisions (database)'!$A$2:$G$424,7,FALSE),R3)</f>
        <v>#N/A</v>
      </c>
      <c r="T3" t="e">
        <f>IFERROR(VLOOKUP($C3&amp;T$1,'CCyB decisions (database)'!$A$2:$G$424,7,FALSE),S3)</f>
        <v>#N/A</v>
      </c>
      <c r="U3" t="e">
        <f>IFERROR(VLOOKUP($C3&amp;U$1,'CCyB decisions (database)'!$A$2:$G$424,7,FALSE),T3)</f>
        <v>#N/A</v>
      </c>
      <c r="V3">
        <f>IFERROR(VLOOKUP($C3&amp;V$1,'CCyB decisions (database)'!$A$2:$G$424,7,FALSE),U3)</f>
        <v>0</v>
      </c>
      <c r="W3">
        <f>IFERROR(VLOOKUP($C3&amp;W$1,'CCyB decisions (database)'!$A$2:$G$424,7,FALSE),V3)</f>
        <v>0</v>
      </c>
      <c r="X3">
        <f>IFERROR(VLOOKUP($C3&amp;X$1,'CCyB decisions (database)'!$A$2:$G$424,7,FALSE),W3)</f>
        <v>0</v>
      </c>
      <c r="Y3">
        <f>IFERROR(VLOOKUP($C3&amp;Y$1,'CCyB decisions (database)'!$A$2:$G$424,7,FALSE),X3)</f>
        <v>0</v>
      </c>
      <c r="Z3">
        <f>IFERROR(VLOOKUP($C3&amp;Z$1,'CCyB decisions (database)'!$A$2:$G$424,7,FALSE),Y3)</f>
        <v>0</v>
      </c>
      <c r="AA3">
        <f>IFERROR(VLOOKUP($C3&amp;AA$1,'CCyB decisions (database)'!$A$2:$G$424,7,FALSE),Z3)</f>
        <v>0</v>
      </c>
      <c r="AB3">
        <f>IFERROR(VLOOKUP($C3&amp;AB$1,'CCyB decisions (database)'!$A$2:$G$424,7,FALSE),AA3)</f>
        <v>0</v>
      </c>
      <c r="AC3">
        <f>IFERROR(VLOOKUP($C3&amp;AC$1,'CCyB decisions (database)'!$A$2:$G$424,7,FALSE),AB3)</f>
        <v>0</v>
      </c>
      <c r="AD3">
        <f>IFERROR(VLOOKUP($C3&amp;AD$1,'CCyB decisions (database)'!$A$2:$G$424,7,FALSE),AC3)</f>
        <v>0</v>
      </c>
      <c r="AE3">
        <f>IFERROR(VLOOKUP($C3&amp;AE$1,'CCyB decisions (database)'!$A$2:$G$424,7,FALSE),AD3)</f>
        <v>0</v>
      </c>
      <c r="AF3">
        <f>IFERROR(VLOOKUP($C3&amp;AF$1,'CCyB decisions (database)'!$A$2:$G$424,7,FALSE),AE3)</f>
        <v>0</v>
      </c>
      <c r="AG3">
        <f>IFERROR(VLOOKUP($C3&amp;AG$1,'CCyB decisions (database)'!$A$2:$G$424,7,FALSE),AF3)</f>
        <v>0</v>
      </c>
      <c r="AH3">
        <f>IFERROR(VLOOKUP($C3&amp;AH$1,'CCyB decisions (database)'!$A$2:$G$424,7,FALSE),AG3)</f>
        <v>0</v>
      </c>
      <c r="AI3">
        <f>IFERROR(VLOOKUP($C3&amp;AI$1,'CCyB decisions (database)'!$A$2:$G$424,7,FALSE),AH3)</f>
        <v>0</v>
      </c>
      <c r="AJ3">
        <f>IFERROR(VLOOKUP($C3&amp;AJ$1,'CCyB decisions (database)'!$A$2:$G$424,7,FALSE),AI3)</f>
        <v>0</v>
      </c>
      <c r="AK3">
        <f>IFERROR(VLOOKUP($C3&amp;AK$1,'CCyB decisions (database)'!$A$2:$G$424,7,FALSE),AJ3)</f>
        <v>0</v>
      </c>
      <c r="AL3">
        <f>IFERROR(VLOOKUP($C3&amp;AL$1,'CCyB decisions (database)'!$A$2:$G$424,7,FALSE),AK3)</f>
        <v>0</v>
      </c>
      <c r="AM3">
        <f>IFERROR(VLOOKUP($C3&amp;AM$1,'CCyB decisions (database)'!$A$2:$G$424,7,FALSE),AL3)</f>
        <v>0</v>
      </c>
      <c r="AN3">
        <f>IFERROR(VLOOKUP($C3&amp;AN$1,'CCyB decisions (database)'!$A$2:$G$424,7,FALSE),AM3)</f>
        <v>0</v>
      </c>
      <c r="AO3">
        <f>IFERROR(VLOOKUP($C3&amp;AO$1,'CCyB decisions (database)'!$A$2:$G$424,7,FALSE),AN3)</f>
        <v>0</v>
      </c>
      <c r="AP3">
        <f>IFERROR(VLOOKUP($C3&amp;AP$1,'CCyB decisions (database)'!$A$2:$G$424,7,FALSE),AO3)</f>
        <v>0</v>
      </c>
      <c r="AQ3">
        <f>IFERROR(VLOOKUP($C3&amp;AQ$1,'CCyB decisions (database)'!$A$2:$G$424,7,FALSE),AP3)</f>
        <v>0</v>
      </c>
      <c r="AR3">
        <f>IFERROR(VLOOKUP($C3&amp;AR$1,'CCyB decisions (database)'!$A$2:$G$424,7,FALSE),AQ3)</f>
        <v>0</v>
      </c>
      <c r="AS3">
        <f>IFERROR(VLOOKUP($C3&amp;AS$1,'CCyB decisions (database)'!$A$2:$G$424,7,FALSE),AR3)</f>
        <v>0</v>
      </c>
      <c r="AT3">
        <f>IFERROR(VLOOKUP($C3&amp;AT$1,'CCyB decisions (database)'!$A$2:$G$424,7,FALSE),AS3)</f>
        <v>0</v>
      </c>
      <c r="AU3">
        <f>IFERROR(VLOOKUP($C3&amp;AU$1,'CCyB decisions (database)'!$A$2:$G$424,7,FALSE),AT3)</f>
        <v>0</v>
      </c>
      <c r="AV3">
        <f>IFERROR(VLOOKUP($C3&amp;AV$1,'CCyB decisions (database)'!$A$2:$G$424,7,FALSE),AU3)</f>
        <v>0</v>
      </c>
      <c r="AW3">
        <f>IFERROR(VLOOKUP($C3&amp;AW$1,'CCyB decisions (database)'!$A$2:$G$424,7,FALSE),AV3)</f>
        <v>0</v>
      </c>
      <c r="AX3">
        <f>IFERROR(VLOOKUP($C3&amp;AX$1,'CCyB decisions (database)'!$A$2:$G$424,7,FALSE),AW3)</f>
        <v>0</v>
      </c>
      <c r="AY3">
        <f>IFERROR(VLOOKUP($C3&amp;AY$1,'CCyB decisions (database)'!$A$2:$G$424,7,FALSE),AX3)</f>
        <v>0</v>
      </c>
      <c r="AZ3">
        <f>IFERROR(VLOOKUP($C3&amp;AZ$1,'CCyB decisions (database)'!$A$2:$G$424,7,FALSE),AY3)</f>
        <v>0</v>
      </c>
      <c r="BA3">
        <f>IFERROR(VLOOKUP($C3&amp;BA$1,'CCyB decisions (database)'!$A$2:$G$424,7,FALSE),AZ3)</f>
        <v>0</v>
      </c>
      <c r="BB3">
        <f>IFERROR(VLOOKUP($C3&amp;BB$1,'CCyB decisions (database)'!$A$2:$G$424,7,FALSE),BA3)</f>
        <v>0</v>
      </c>
      <c r="BC3">
        <f>IFERROR(VLOOKUP($C3&amp;BC$1,'CCyB decisions (database)'!$A$2:$G$424,7,FALSE),BB3)</f>
        <v>0</v>
      </c>
      <c r="BD3">
        <f>IFERROR(VLOOKUP($C3&amp;BD$1,'CCyB decisions (database)'!$A$2:$G$424,7,FALSE),BC3)</f>
        <v>0</v>
      </c>
      <c r="BE3">
        <f>IFERROR(VLOOKUP($C3&amp;BE$1,'CCyB decisions (database)'!$A$2:$G$424,7,FALSE),BD3)</f>
        <v>0</v>
      </c>
      <c r="BF3">
        <f>IFERROR(VLOOKUP($C3&amp;BF$1,'CCyB decisions (database)'!$A$2:$G$424,7,FALSE),BE3)</f>
        <v>0</v>
      </c>
      <c r="BG3">
        <f>IFERROR(VLOOKUP($C3&amp;BG$1,'CCyB decisions (database)'!$A$2:$G$424,7,FALSE),BF3)</f>
        <v>0</v>
      </c>
      <c r="BH3">
        <f>IFERROR(VLOOKUP($C3&amp;BH$1,'CCyB decisions (database)'!$A$2:$G$424,7,FALSE),BG3)</f>
        <v>0</v>
      </c>
      <c r="BI3">
        <f>IFERROR(VLOOKUP($C3&amp;BI$1,'CCyB decisions (database)'!$A$2:$G$424,7,FALSE),BH3)</f>
        <v>0</v>
      </c>
      <c r="BJ3">
        <f>IFERROR(VLOOKUP($C3&amp;BJ$1,'CCyB decisions (database)'!$A$2:$G$424,7,FALSE),BI3)</f>
        <v>0</v>
      </c>
      <c r="BK3">
        <f>IFERROR(VLOOKUP($C3&amp;BK$1,'CCyB decisions (database)'!$A$2:$G$424,7,FALSE),BJ3)</f>
        <v>0</v>
      </c>
      <c r="BL3">
        <f>IFERROR(VLOOKUP($C3&amp;BL$1,'CCyB decisions (database)'!$A$2:$G$424,7,FALSE),BK3)</f>
        <v>0</v>
      </c>
      <c r="BM3">
        <f>IFERROR(VLOOKUP($C3&amp;BM$1,'CCyB decisions (database)'!$A$2:$G$424,7,FALSE),BL3)</f>
        <v>0</v>
      </c>
      <c r="BN3">
        <f>IFERROR(VLOOKUP($C3&amp;BN$1,'CCyB decisions (database)'!$A$2:$G$424,7,FALSE),BM3)</f>
        <v>0</v>
      </c>
      <c r="BO3">
        <f>IFERROR(VLOOKUP($C3&amp;BO$1,'CCyB decisions (database)'!$A$2:$G$424,7,FALSE),BN3)</f>
        <v>0</v>
      </c>
      <c r="BP3">
        <f>IFERROR(VLOOKUP($C3&amp;BP$1,'CCyB decisions (database)'!$A$2:$G$424,7,FALSE),BO3)</f>
        <v>0</v>
      </c>
      <c r="BQ3">
        <f>IFERROR(VLOOKUP($C3&amp;BQ$1,'CCyB decisions (database)'!$A$2:$G$424,7,FALSE),BP3)</f>
        <v>0</v>
      </c>
      <c r="BR3">
        <f>IFERROR(VLOOKUP($C3&amp;BR$1,'CCyB decisions (database)'!$A$2:$G$424,7,FALSE),BQ3)</f>
        <v>0</v>
      </c>
      <c r="BS3">
        <f>IFERROR(VLOOKUP($C3&amp;BS$1,'CCyB decisions (database)'!$A$2:$G$424,7,FALSE),BR3)</f>
        <v>0</v>
      </c>
      <c r="BT3">
        <f>IFERROR(VLOOKUP($C3&amp;BT$1,'CCyB decisions (database)'!$A$2:$G$424,7,FALSE),BS3)</f>
        <v>0</v>
      </c>
      <c r="BU3">
        <f>IFERROR(VLOOKUP($C3&amp;BU$1,'CCyB decisions (database)'!$A$2:$G$424,7,FALSE),BT3)</f>
        <v>0</v>
      </c>
      <c r="BV3">
        <f>IFERROR(VLOOKUP($C3&amp;BV$1,'CCyB decisions (database)'!$A$2:$G$424,7,FALSE),BU3)</f>
        <v>0</v>
      </c>
      <c r="BW3">
        <f>IFERROR(VLOOKUP($C3&amp;BW$1,'CCyB decisions (database)'!$A$2:$G$424,7,FALSE),BV3)</f>
        <v>0</v>
      </c>
      <c r="BX3">
        <f>IFERROR(VLOOKUP($C3&amp;BX$1,'CCyB decisions (database)'!$A$2:$G$424,7,FALSE),BW3)</f>
        <v>0</v>
      </c>
      <c r="BY3">
        <f>IFERROR(VLOOKUP($C3&amp;BY$1,'CCyB decisions (database)'!$A$2:$G$424,7,FALSE),BX3)</f>
        <v>0</v>
      </c>
      <c r="BZ3">
        <f>IFERROR(VLOOKUP($C3&amp;BZ$1,'CCyB decisions (database)'!$A$2:$G$424,7,FALSE),BY3)</f>
        <v>0</v>
      </c>
      <c r="CA3">
        <f>IFERROR(VLOOKUP($C3&amp;CA$1,'CCyB decisions (database)'!$A$2:$G$424,7,FALSE),BZ3)</f>
        <v>0</v>
      </c>
      <c r="CB3">
        <f>IFERROR(VLOOKUP($C3&amp;CB$1,'CCyB decisions (database)'!$A$2:$G$424,7,FALSE),CA3)</f>
        <v>0</v>
      </c>
      <c r="CC3">
        <f>IFERROR(VLOOKUP($C3&amp;CC$1,'CCyB decisions (database)'!$A$2:$G$424,7,FALSE),CB3)</f>
        <v>0</v>
      </c>
      <c r="CD3">
        <f>IFERROR(VLOOKUP($C3&amp;CD$1,'CCyB decisions (database)'!$A$2:$G$424,7,FALSE),CC3)</f>
        <v>0</v>
      </c>
      <c r="CE3">
        <f>IFERROR(VLOOKUP($C3&amp;CE$1,'CCyB decisions (database)'!$A$2:$G$424,7,FALSE),CD3)</f>
        <v>0</v>
      </c>
      <c r="CF3">
        <f>IFERROR(VLOOKUP($C3&amp;CF$1,'CCyB decisions (database)'!$A$2:$G$424,7,FALSE),CE3)</f>
        <v>0</v>
      </c>
      <c r="CG3">
        <f>IFERROR(VLOOKUP($C3&amp;CG$1,'CCyB decisions (database)'!$A$2:$G$424,7,FALSE),CF3)</f>
        <v>0</v>
      </c>
      <c r="CH3">
        <f>IFERROR(VLOOKUP($C3&amp;CH$1,'CCyB decisions (database)'!$A$2:$G$424,7,FALSE),CG3)</f>
        <v>0</v>
      </c>
      <c r="CI3">
        <f>IFERROR(VLOOKUP($C3&amp;CI$1,'CCyB decisions (database)'!$A$2:$G$424,7,FALSE),CH3)</f>
        <v>0</v>
      </c>
      <c r="CJ3">
        <f>IFERROR(VLOOKUP($C3&amp;CJ$1,'CCyB decisions (database)'!$A$2:$G$424,7,FALSE),CI3)</f>
        <v>0</v>
      </c>
      <c r="CK3">
        <f>IFERROR(VLOOKUP($C3&amp;CK$1,'CCyB decisions (database)'!$A$2:$G$424,7,FALSE),CJ3)</f>
        <v>0</v>
      </c>
      <c r="CL3">
        <f>IFERROR(VLOOKUP($C3&amp;CL$1,'CCyB decisions (database)'!$A$2:$G$424,7,FALSE),CK3)</f>
        <v>0</v>
      </c>
      <c r="CM3">
        <f>IFERROR(VLOOKUP($C3&amp;CM$1,'CCyB decisions (database)'!$A$2:$G$424,7,FALSE),CL3)</f>
        <v>0</v>
      </c>
      <c r="CN3">
        <f>IFERROR(VLOOKUP($C3&amp;CN$1,'CCyB decisions (database)'!$A$2:$G$424,7,FALSE),CM3)</f>
        <v>0</v>
      </c>
      <c r="CO3">
        <f>IFERROR(VLOOKUP($C3&amp;CO$1,'CCyB decisions (database)'!$A$2:$G$424,7,FALSE),CN3)</f>
        <v>0</v>
      </c>
      <c r="CP3">
        <f>IFERROR(VLOOKUP($C3&amp;CP$1,'CCyB decisions (database)'!$A$2:$G$424,7,FALSE),CO3)</f>
        <v>0</v>
      </c>
      <c r="CQ3">
        <f>IFERROR(VLOOKUP($C3&amp;CQ$1,'CCyB decisions (database)'!$A$2:$G$424,7,FALSE),CP3)</f>
        <v>0</v>
      </c>
      <c r="CR3">
        <f>IFERROR(VLOOKUP($C3&amp;CR$1,'CCyB decisions (database)'!$A$2:$G$424,7,FALSE),CQ3)</f>
        <v>0</v>
      </c>
      <c r="CS3">
        <f>IFERROR(VLOOKUP($C3&amp;CS$1,'CCyB decisions (database)'!$A$2:$G$424,7,FALSE),CR3)</f>
        <v>0</v>
      </c>
      <c r="CT3">
        <f>IFERROR(VLOOKUP($C3&amp;CT$1,'CCyB decisions (database)'!$A$2:$G$424,7,FALSE),CS3)</f>
        <v>0</v>
      </c>
      <c r="CU3">
        <f>IFERROR(VLOOKUP($C3&amp;CU$1,'CCyB decisions (database)'!$A$2:$G$424,7,FALSE),CT3)</f>
        <v>0</v>
      </c>
      <c r="CV3">
        <f>IFERROR(VLOOKUP($C3&amp;CV$1,'CCyB decisions (database)'!$A$2:$G$424,7,FALSE),CU3)</f>
        <v>0</v>
      </c>
      <c r="CW3">
        <f>IFERROR(VLOOKUP($C3&amp;CW$1,'CCyB decisions (database)'!$A$2:$G$424,7,FALSE),CV3)</f>
        <v>0</v>
      </c>
      <c r="CX3">
        <f>IFERROR(VLOOKUP($C3&amp;CX$1,'CCyB decisions (database)'!$A$2:$G$424,7,FALSE),CW3)</f>
        <v>0</v>
      </c>
      <c r="CY3">
        <f>IFERROR(VLOOKUP($C3&amp;CY$1,'CCyB decisions (database)'!$A$2:$G$424,7,FALSE),CX3)</f>
        <v>0</v>
      </c>
      <c r="CZ3">
        <f>IFERROR(VLOOKUP($C3&amp;CZ$1,'CCyB decisions (database)'!$A$2:$G$424,7,FALSE),CY3)</f>
        <v>0</v>
      </c>
      <c r="DA3">
        <f>IFERROR(VLOOKUP($C3&amp;DA$1,'CCyB decisions (database)'!$A$2:$G$424,7,FALSE),CZ3)</f>
        <v>0</v>
      </c>
      <c r="DB3">
        <f>IFERROR(VLOOKUP($C3&amp;DB$1,'CCyB decisions (database)'!$A$2:$G$424,7,FALSE),DA3)</f>
        <v>0</v>
      </c>
      <c r="DC3">
        <f>IFERROR(VLOOKUP($C3&amp;DC$1,'CCyB decisions (database)'!$A$2:$G$424,7,FALSE),DB3)</f>
        <v>0</v>
      </c>
      <c r="DD3">
        <f>IFERROR(VLOOKUP($C3&amp;DD$1,'CCyB decisions (database)'!$A$2:$G$424,7,FALSE),DC3)</f>
        <v>0</v>
      </c>
      <c r="DE3">
        <f>IFERROR(VLOOKUP($C3&amp;DE$1,'CCyB decisions (database)'!$A$2:$G$424,7,FALSE),DD3)</f>
        <v>0</v>
      </c>
      <c r="DF3">
        <f>IFERROR(VLOOKUP($C3&amp;DF$1,'CCyB decisions (database)'!$A$2:$G$424,7,FALSE),DE3)</f>
        <v>0</v>
      </c>
      <c r="DG3">
        <f>IFERROR(VLOOKUP($C3&amp;DG$1,'CCyB decisions (database)'!$A$2:$G$424,7,FALSE),DF3)</f>
        <v>0</v>
      </c>
      <c r="DH3">
        <f>IFERROR(VLOOKUP($C3&amp;DH$1,'CCyB decisions (database)'!$A$2:$G$424,7,FALSE),DG3)</f>
        <v>0</v>
      </c>
      <c r="DI3">
        <f>IFERROR(VLOOKUP($C3&amp;DI$1,'CCyB decisions (database)'!$A$2:$G$424,7,FALSE),DH3)</f>
        <v>0</v>
      </c>
      <c r="DJ3">
        <f>IFERROR(VLOOKUP($C3&amp;DJ$1,'CCyB decisions (database)'!$A$2:$G$424,7,FALSE),DI3)</f>
        <v>0</v>
      </c>
      <c r="DK3">
        <f>IFERROR(VLOOKUP($C3&amp;DK$1,'CCyB decisions (database)'!$A$2:$G$424,7,FALSE),DJ3)</f>
        <v>0</v>
      </c>
      <c r="DL3">
        <f>IFERROR(VLOOKUP($C3&amp;DL$1,'CCyB decisions (database)'!$A$2:$G$424,7,FALSE),DK3)</f>
        <v>0</v>
      </c>
      <c r="DM3">
        <f>IFERROR(VLOOKUP($C3&amp;DM$1,'CCyB decisions (database)'!$A$2:$G$424,7,FALSE),DL3)</f>
        <v>0</v>
      </c>
      <c r="DN3">
        <f>IFERROR(VLOOKUP($C3&amp;DN$1,'CCyB decisions (database)'!$A$2:$G$424,7,FALSE),DM3)</f>
        <v>0</v>
      </c>
      <c r="DO3">
        <f>IFERROR(VLOOKUP($C3&amp;DO$1,'CCyB decisions (database)'!$A$2:$G$424,7,FALSE),DN3)</f>
        <v>0</v>
      </c>
      <c r="DP3">
        <f>IFERROR(VLOOKUP($C3&amp;DP$1,'CCyB decisions (database)'!$A$2:$G$424,7,FALSE),DO3)</f>
        <v>0</v>
      </c>
    </row>
    <row r="4" spans="3:426" s="237" customFormat="1" x14ac:dyDescent="0.45">
      <c r="C4" s="237" t="s">
        <v>487</v>
      </c>
      <c r="D4" t="e">
        <f>VLOOKUP($C4&amp;D$1,'CCyB decisions (database)'!$A$2:$G$424,7,FALSE)</f>
        <v>#N/A</v>
      </c>
      <c r="E4" t="e">
        <f>IFERROR(VLOOKUP($C4&amp;E$1,'CCyB decisions (database)'!$A$2:$G$424,7,FALSE),D4)</f>
        <v>#N/A</v>
      </c>
      <c r="F4" t="e">
        <f>IFERROR(VLOOKUP($C4&amp;F$1,'CCyB decisions (database)'!$A$2:$G$424,7,FALSE),E4)</f>
        <v>#N/A</v>
      </c>
      <c r="G4" t="e">
        <f>IFERROR(VLOOKUP($C4&amp;G$1,'CCyB decisions (database)'!$A$2:$G$424,7,FALSE),F4)</f>
        <v>#N/A</v>
      </c>
      <c r="H4" t="e">
        <f>IFERROR(VLOOKUP($C4&amp;H$1,'CCyB decisions (database)'!$A$2:$G$424,7,FALSE),G4)</f>
        <v>#N/A</v>
      </c>
      <c r="I4" t="e">
        <f>IFERROR(VLOOKUP($C4&amp;I$1,'CCyB decisions (database)'!$A$2:$G$424,7,FALSE),H4)</f>
        <v>#N/A</v>
      </c>
      <c r="J4" t="e">
        <f>IFERROR(VLOOKUP($C4&amp;J$1,'CCyB decisions (database)'!$A$2:$G$424,7,FALSE),I4)</f>
        <v>#N/A</v>
      </c>
      <c r="K4" t="e">
        <f>IFERROR(VLOOKUP($C4&amp;K$1,'CCyB decisions (database)'!$A$2:$G$424,7,FALSE),J4)</f>
        <v>#N/A</v>
      </c>
      <c r="L4" t="e">
        <f>IFERROR(VLOOKUP($C4&amp;L$1,'CCyB decisions (database)'!$A$2:$G$424,7,FALSE),K4)</f>
        <v>#N/A</v>
      </c>
      <c r="M4" t="e">
        <f>IFERROR(VLOOKUP($C4&amp;M$1,'CCyB decisions (database)'!$A$2:$G$424,7,FALSE),L4)</f>
        <v>#N/A</v>
      </c>
      <c r="N4" t="e">
        <f>IFERROR(VLOOKUP($C4&amp;N$1,'CCyB decisions (database)'!$A$2:$G$424,7,FALSE),M4)</f>
        <v>#N/A</v>
      </c>
      <c r="O4" t="e">
        <f>IFERROR(VLOOKUP($C4&amp;O$1,'CCyB decisions (database)'!$A$2:$G$424,7,FALSE),N4)</f>
        <v>#N/A</v>
      </c>
      <c r="P4" t="e">
        <f>IFERROR(VLOOKUP($C4&amp;P$1,'CCyB decisions (database)'!$A$2:$G$424,7,FALSE),O4)</f>
        <v>#N/A</v>
      </c>
      <c r="Q4" t="e">
        <f>IFERROR(VLOOKUP($C4&amp;Q$1,'CCyB decisions (database)'!$A$2:$G$424,7,FALSE),P4)</f>
        <v>#N/A</v>
      </c>
      <c r="R4" t="e">
        <f>IFERROR(VLOOKUP($C4&amp;R$1,'CCyB decisions (database)'!$A$2:$G$424,7,FALSE),Q4)</f>
        <v>#N/A</v>
      </c>
      <c r="S4" t="e">
        <f>IFERROR(VLOOKUP($C4&amp;S$1,'CCyB decisions (database)'!$A$2:$G$424,7,FALSE),R4)</f>
        <v>#N/A</v>
      </c>
      <c r="T4" t="e">
        <f>IFERROR(VLOOKUP($C4&amp;T$1,'CCyB decisions (database)'!$A$2:$G$424,7,FALSE),S4)</f>
        <v>#N/A</v>
      </c>
      <c r="U4" t="e">
        <f>IFERROR(VLOOKUP($C4&amp;U$1,'CCyB decisions (database)'!$A$2:$G$424,7,FALSE),T4)</f>
        <v>#N/A</v>
      </c>
      <c r="V4" t="e">
        <f>IFERROR(VLOOKUP($C4&amp;V$1,'CCyB decisions (database)'!$A$2:$G$424,7,FALSE),U4)</f>
        <v>#N/A</v>
      </c>
      <c r="W4" t="e">
        <f>IFERROR(VLOOKUP($C4&amp;W$1,'CCyB decisions (database)'!$A$2:$G$424,7,FALSE),V4)</f>
        <v>#N/A</v>
      </c>
      <c r="X4" t="e">
        <f>IFERROR(VLOOKUP($C4&amp;X$1,'CCyB decisions (database)'!$A$2:$G$424,7,FALSE),W4)</f>
        <v>#N/A</v>
      </c>
      <c r="Y4" t="e">
        <f>IFERROR(VLOOKUP($C4&amp;Y$1,'CCyB decisions (database)'!$A$2:$G$424,7,FALSE),X4)</f>
        <v>#N/A</v>
      </c>
      <c r="Z4" t="e">
        <f>IFERROR(VLOOKUP($C4&amp;Z$1,'CCyB decisions (database)'!$A$2:$G$424,7,FALSE),Y4)</f>
        <v>#N/A</v>
      </c>
      <c r="AA4" t="e">
        <f>IFERROR(VLOOKUP($C4&amp;AA$1,'CCyB decisions (database)'!$A$2:$G$424,7,FALSE),Z4)</f>
        <v>#N/A</v>
      </c>
      <c r="AB4" t="e">
        <f>IFERROR(VLOOKUP($C4&amp;AB$1,'CCyB decisions (database)'!$A$2:$G$424,7,FALSE),AA4)</f>
        <v>#N/A</v>
      </c>
      <c r="AC4" t="e">
        <f>IFERROR(VLOOKUP($C4&amp;AC$1,'CCyB decisions (database)'!$A$2:$G$424,7,FALSE),AB4)</f>
        <v>#N/A</v>
      </c>
      <c r="AD4" t="e">
        <f>IFERROR(VLOOKUP($C4&amp;AD$1,'CCyB decisions (database)'!$A$2:$G$424,7,FALSE),AC4)</f>
        <v>#N/A</v>
      </c>
      <c r="AE4" t="e">
        <f>IFERROR(VLOOKUP($C4&amp;AE$1,'CCyB decisions (database)'!$A$2:$G$424,7,FALSE),AD4)</f>
        <v>#N/A</v>
      </c>
      <c r="AF4" t="e">
        <f>IFERROR(VLOOKUP($C4&amp;AF$1,'CCyB decisions (database)'!$A$2:$G$424,7,FALSE),AE4)</f>
        <v>#N/A</v>
      </c>
      <c r="AG4" t="e">
        <f>IFERROR(VLOOKUP($C4&amp;AG$1,'CCyB decisions (database)'!$A$2:$G$424,7,FALSE),AF4)</f>
        <v>#N/A</v>
      </c>
      <c r="AH4" t="e">
        <f>IFERROR(VLOOKUP($C4&amp;AH$1,'CCyB decisions (database)'!$A$2:$G$424,7,FALSE),AG4)</f>
        <v>#N/A</v>
      </c>
      <c r="AI4" t="e">
        <f>IFERROR(VLOOKUP($C4&amp;AI$1,'CCyB decisions (database)'!$A$2:$G$424,7,FALSE),AH4)</f>
        <v>#N/A</v>
      </c>
      <c r="AJ4" t="e">
        <f>IFERROR(VLOOKUP($C4&amp;AJ$1,'CCyB decisions (database)'!$A$2:$G$424,7,FALSE),AI4)</f>
        <v>#N/A</v>
      </c>
      <c r="AK4" t="e">
        <f>IFERROR(VLOOKUP($C4&amp;AK$1,'CCyB decisions (database)'!$A$2:$G$424,7,FALSE),AJ4)</f>
        <v>#N/A</v>
      </c>
      <c r="AL4" t="e">
        <f>IFERROR(VLOOKUP($C4&amp;AL$1,'CCyB decisions (database)'!$A$2:$G$424,7,FALSE),AK4)</f>
        <v>#N/A</v>
      </c>
      <c r="AM4" t="e">
        <f>IFERROR(VLOOKUP($C4&amp;AM$1,'CCyB decisions (database)'!$A$2:$G$424,7,FALSE),AL4)</f>
        <v>#N/A</v>
      </c>
      <c r="AN4" t="e">
        <f>IFERROR(VLOOKUP($C4&amp;AN$1,'CCyB decisions (database)'!$A$2:$G$424,7,FALSE),AM4)</f>
        <v>#N/A</v>
      </c>
      <c r="AO4" t="e">
        <f>IFERROR(VLOOKUP($C4&amp;AO$1,'CCyB decisions (database)'!$A$2:$G$424,7,FALSE),AN4)</f>
        <v>#N/A</v>
      </c>
      <c r="AP4" t="e">
        <f>IFERROR(VLOOKUP($C4&amp;AP$1,'CCyB decisions (database)'!$A$2:$G$424,7,FALSE),AO4)</f>
        <v>#N/A</v>
      </c>
      <c r="AQ4" t="e">
        <f>IFERROR(VLOOKUP($C4&amp;AQ$1,'CCyB decisions (database)'!$A$2:$G$424,7,FALSE),AP4)</f>
        <v>#N/A</v>
      </c>
      <c r="AR4" t="e">
        <f>IFERROR(VLOOKUP($C4&amp;AR$1,'CCyB decisions (database)'!$A$2:$G$424,7,FALSE),AQ4)</f>
        <v>#N/A</v>
      </c>
      <c r="AS4" t="e">
        <f>IFERROR(VLOOKUP($C4&amp;AS$1,'CCyB decisions (database)'!$A$2:$G$424,7,FALSE),AR4)</f>
        <v>#N/A</v>
      </c>
      <c r="AT4" t="e">
        <f>IFERROR(VLOOKUP($C4&amp;AT$1,'CCyB decisions (database)'!$A$2:$G$424,7,FALSE),AS4)</f>
        <v>#N/A</v>
      </c>
      <c r="AU4" t="e">
        <f>IFERROR(VLOOKUP($C4&amp;AU$1,'CCyB decisions (database)'!$A$2:$G$424,7,FALSE),AT4)</f>
        <v>#N/A</v>
      </c>
      <c r="AV4" t="e">
        <f>IFERROR(VLOOKUP($C4&amp;AV$1,'CCyB decisions (database)'!$A$2:$G$424,7,FALSE),AU4)</f>
        <v>#N/A</v>
      </c>
      <c r="AW4" t="e">
        <f>IFERROR(VLOOKUP($C4&amp;AW$1,'CCyB decisions (database)'!$A$2:$G$424,7,FALSE),AV4)</f>
        <v>#N/A</v>
      </c>
      <c r="AX4" t="e">
        <f>IFERROR(VLOOKUP($C4&amp;AX$1,'CCyB decisions (database)'!$A$2:$G$424,7,FALSE),AW4)</f>
        <v>#N/A</v>
      </c>
      <c r="AY4" t="e">
        <f>IFERROR(VLOOKUP($C4&amp;AY$1,'CCyB decisions (database)'!$A$2:$G$424,7,FALSE),AX4)</f>
        <v>#N/A</v>
      </c>
      <c r="AZ4" t="e">
        <f>IFERROR(VLOOKUP($C4&amp;AZ$1,'CCyB decisions (database)'!$A$2:$G$424,7,FALSE),AY4)</f>
        <v>#N/A</v>
      </c>
      <c r="BA4" t="e">
        <f>IFERROR(VLOOKUP($C4&amp;BA$1,'CCyB decisions (database)'!$A$2:$G$424,7,FALSE),AZ4)</f>
        <v>#N/A</v>
      </c>
      <c r="BB4" t="e">
        <f>IFERROR(VLOOKUP($C4&amp;BB$1,'CCyB decisions (database)'!$A$2:$G$424,7,FALSE),BA4)</f>
        <v>#N/A</v>
      </c>
      <c r="BC4" t="e">
        <f>IFERROR(VLOOKUP($C4&amp;BC$1,'CCyB decisions (database)'!$A$2:$G$424,7,FALSE),BB4)</f>
        <v>#N/A</v>
      </c>
      <c r="BD4" t="e">
        <f>IFERROR(VLOOKUP($C4&amp;BD$1,'CCyB decisions (database)'!$A$2:$G$424,7,FALSE),BC4)</f>
        <v>#N/A</v>
      </c>
      <c r="BE4" t="e">
        <f>IFERROR(VLOOKUP($C4&amp;BE$1,'CCyB decisions (database)'!$A$2:$G$424,7,FALSE),BD4)</f>
        <v>#N/A</v>
      </c>
      <c r="BF4" t="e">
        <f>IFERROR(VLOOKUP($C4&amp;BF$1,'CCyB decisions (database)'!$A$2:$G$424,7,FALSE),BE4)</f>
        <v>#N/A</v>
      </c>
      <c r="BG4">
        <f>IFERROR(VLOOKUP($C4&amp;BG$1,'CCyB decisions (database)'!$A$2:$G$424,7,FALSE),BF4)</f>
        <v>0</v>
      </c>
      <c r="BH4">
        <f>IFERROR(VLOOKUP($C4&amp;BH$1,'CCyB decisions (database)'!$A$2:$G$424,7,FALSE),BG4)</f>
        <v>0</v>
      </c>
      <c r="BI4">
        <f>IFERROR(VLOOKUP($C4&amp;BI$1,'CCyB decisions (database)'!$A$2:$G$424,7,FALSE),BH4)</f>
        <v>0</v>
      </c>
      <c r="BJ4">
        <f>IFERROR(VLOOKUP($C4&amp;BJ$1,'CCyB decisions (database)'!$A$2:$G$424,7,FALSE),BI4)</f>
        <v>0</v>
      </c>
      <c r="BK4">
        <f>IFERROR(VLOOKUP($C4&amp;BK$1,'CCyB decisions (database)'!$A$2:$G$424,7,FALSE),BJ4)</f>
        <v>0</v>
      </c>
      <c r="BL4">
        <f>IFERROR(VLOOKUP($C4&amp;BL$1,'CCyB decisions (database)'!$A$2:$G$424,7,FALSE),BK4)</f>
        <v>0</v>
      </c>
      <c r="BM4">
        <f>IFERROR(VLOOKUP($C4&amp;BM$1,'CCyB decisions (database)'!$A$2:$G$424,7,FALSE),BL4)</f>
        <v>0</v>
      </c>
      <c r="BN4">
        <f>IFERROR(VLOOKUP($C4&amp;BN$1,'CCyB decisions (database)'!$A$2:$G$424,7,FALSE),BM4)</f>
        <v>0</v>
      </c>
      <c r="BO4">
        <f>IFERROR(VLOOKUP($C4&amp;BO$1,'CCyB decisions (database)'!$A$2:$G$424,7,FALSE),BN4)</f>
        <v>0</v>
      </c>
      <c r="BP4">
        <f>IFERROR(VLOOKUP($C4&amp;BP$1,'CCyB decisions (database)'!$A$2:$G$424,7,FALSE),BO4)</f>
        <v>0</v>
      </c>
      <c r="BQ4">
        <f>IFERROR(VLOOKUP($C4&amp;BQ$1,'CCyB decisions (database)'!$A$2:$G$424,7,FALSE),BP4)</f>
        <v>0</v>
      </c>
      <c r="BR4">
        <f>IFERROR(VLOOKUP($C4&amp;BR$1,'CCyB decisions (database)'!$A$2:$G$424,7,FALSE),BQ4)</f>
        <v>0</v>
      </c>
      <c r="BS4">
        <f>IFERROR(VLOOKUP($C4&amp;BS$1,'CCyB decisions (database)'!$A$2:$G$424,7,FALSE),BR4)</f>
        <v>0</v>
      </c>
      <c r="BT4">
        <f>IFERROR(VLOOKUP($C4&amp;BT$1,'CCyB decisions (database)'!$A$2:$G$424,7,FALSE),BS4)</f>
        <v>0</v>
      </c>
      <c r="BU4">
        <f>IFERROR(VLOOKUP($C4&amp;BU$1,'CCyB decisions (database)'!$A$2:$G$424,7,FALSE),BT4)</f>
        <v>0</v>
      </c>
      <c r="BV4">
        <f>IFERROR(VLOOKUP($C4&amp;BV$1,'CCyB decisions (database)'!$A$2:$G$424,7,FALSE),BU4)</f>
        <v>0</v>
      </c>
      <c r="BW4">
        <f>IFERROR(VLOOKUP($C4&amp;BW$1,'CCyB decisions (database)'!$A$2:$G$424,7,FALSE),BV4)</f>
        <v>0</v>
      </c>
      <c r="BX4">
        <f>IFERROR(VLOOKUP($C4&amp;BX$1,'CCyB decisions (database)'!$A$2:$G$424,7,FALSE),BW4)</f>
        <v>0</v>
      </c>
      <c r="BY4">
        <f>IFERROR(VLOOKUP($C4&amp;BY$1,'CCyB decisions (database)'!$A$2:$G$424,7,FALSE),BX4)</f>
        <v>0</v>
      </c>
      <c r="BZ4">
        <f>IFERROR(VLOOKUP($C4&amp;BZ$1,'CCyB decisions (database)'!$A$2:$G$424,7,FALSE),BY4)</f>
        <v>0</v>
      </c>
      <c r="CA4">
        <f>IFERROR(VLOOKUP($C4&amp;CA$1,'CCyB decisions (database)'!$A$2:$G$424,7,FALSE),BZ4)</f>
        <v>0</v>
      </c>
      <c r="CB4">
        <f>IFERROR(VLOOKUP($C4&amp;CB$1,'CCyB decisions (database)'!$A$2:$G$424,7,FALSE),CA4)</f>
        <v>0</v>
      </c>
      <c r="CC4">
        <f>IFERROR(VLOOKUP($C4&amp;CC$1,'CCyB decisions (database)'!$A$2:$G$424,7,FALSE),CB4)</f>
        <v>0</v>
      </c>
      <c r="CD4">
        <f>IFERROR(VLOOKUP($C4&amp;CD$1,'CCyB decisions (database)'!$A$2:$G$424,7,FALSE),CC4)</f>
        <v>0</v>
      </c>
      <c r="CE4">
        <f>IFERROR(VLOOKUP($C4&amp;CE$1,'CCyB decisions (database)'!$A$2:$G$424,7,FALSE),CD4)</f>
        <v>0</v>
      </c>
      <c r="CF4">
        <f>IFERROR(VLOOKUP($C4&amp;CF$1,'CCyB decisions (database)'!$A$2:$G$424,7,FALSE),CE4)</f>
        <v>0</v>
      </c>
      <c r="CG4">
        <f>IFERROR(VLOOKUP($C4&amp;CG$1,'CCyB decisions (database)'!$A$2:$G$424,7,FALSE),CF4)</f>
        <v>0</v>
      </c>
      <c r="CH4">
        <f>IFERROR(VLOOKUP($C4&amp;CH$1,'CCyB decisions (database)'!$A$2:$G$424,7,FALSE),CG4)</f>
        <v>0</v>
      </c>
      <c r="CI4">
        <f>IFERROR(VLOOKUP($C4&amp;CI$1,'CCyB decisions (database)'!$A$2:$G$424,7,FALSE),CH4)</f>
        <v>0</v>
      </c>
      <c r="CJ4">
        <f>IFERROR(VLOOKUP($C4&amp;CJ$1,'CCyB decisions (database)'!$A$2:$G$424,7,FALSE),CI4)</f>
        <v>0</v>
      </c>
      <c r="CK4">
        <f>IFERROR(VLOOKUP($C4&amp;CK$1,'CCyB decisions (database)'!$A$2:$G$424,7,FALSE),CJ4)</f>
        <v>0</v>
      </c>
      <c r="CL4">
        <f>IFERROR(VLOOKUP($C4&amp;CL$1,'CCyB decisions (database)'!$A$2:$G$424,7,FALSE),CK4)</f>
        <v>0</v>
      </c>
      <c r="CM4">
        <f>IFERROR(VLOOKUP($C4&amp;CM$1,'CCyB decisions (database)'!$A$2:$G$424,7,FALSE),CL4)</f>
        <v>0</v>
      </c>
      <c r="CN4">
        <f>IFERROR(VLOOKUP($C4&amp;CN$1,'CCyB decisions (database)'!$A$2:$G$424,7,FALSE),CM4)</f>
        <v>0</v>
      </c>
      <c r="CO4">
        <f>IFERROR(VLOOKUP($C4&amp;CO$1,'CCyB decisions (database)'!$A$2:$G$424,7,FALSE),CN4)</f>
        <v>0</v>
      </c>
      <c r="CP4">
        <f>IFERROR(VLOOKUP($C4&amp;CP$1,'CCyB decisions (database)'!$A$2:$G$424,7,FALSE),CO4)</f>
        <v>0</v>
      </c>
      <c r="CQ4">
        <f>IFERROR(VLOOKUP($C4&amp;CQ$1,'CCyB decisions (database)'!$A$2:$G$424,7,FALSE),CP4)</f>
        <v>0.01</v>
      </c>
      <c r="CR4">
        <f>IFERROR(VLOOKUP($C4&amp;CR$1,'CCyB decisions (database)'!$A$2:$G$424,7,FALSE),CQ4)</f>
        <v>0.01</v>
      </c>
      <c r="CS4">
        <f>IFERROR(VLOOKUP($C4&amp;CS$1,'CCyB decisions (database)'!$A$2:$G$424,7,FALSE),CR4)</f>
        <v>0.01</v>
      </c>
      <c r="CT4">
        <f>IFERROR(VLOOKUP($C4&amp;CT$1,'CCyB decisions (database)'!$A$2:$G$424,7,FALSE),CS4)</f>
        <v>1.4999999999999999E-2</v>
      </c>
      <c r="CU4">
        <f>IFERROR(VLOOKUP($C4&amp;CU$1,'CCyB decisions (database)'!$A$2:$G$424,7,FALSE),CT4)</f>
        <v>1.4999999999999999E-2</v>
      </c>
      <c r="CV4">
        <f>IFERROR(VLOOKUP($C4&amp;CV$1,'CCyB decisions (database)'!$A$2:$G$424,7,FALSE),CU4)</f>
        <v>1.4999999999999999E-2</v>
      </c>
      <c r="CW4">
        <f>IFERROR(VLOOKUP($C4&amp;CW$1,'CCyB decisions (database)'!$A$2:$G$424,7,FALSE),CV4)</f>
        <v>1.4999999999999999E-2</v>
      </c>
      <c r="CX4">
        <f>IFERROR(VLOOKUP($C4&amp;CX$1,'CCyB decisions (database)'!$A$2:$G$424,7,FALSE),CW4)</f>
        <v>1.4999999999999999E-2</v>
      </c>
      <c r="CY4">
        <f>IFERROR(VLOOKUP($C4&amp;CY$1,'CCyB decisions (database)'!$A$2:$G$424,7,FALSE),CX4)</f>
        <v>1.4999999999999999E-2</v>
      </c>
      <c r="CZ4">
        <f>IFERROR(VLOOKUP($C4&amp;CZ$1,'CCyB decisions (database)'!$A$2:$G$424,7,FALSE),CY4)</f>
        <v>1.4999999999999999E-2</v>
      </c>
      <c r="DA4">
        <f>IFERROR(VLOOKUP($C4&amp;DA$1,'CCyB decisions (database)'!$A$2:$G$424,7,FALSE),CZ4)</f>
        <v>1.4999999999999999E-2</v>
      </c>
      <c r="DB4">
        <f>IFERROR(VLOOKUP($C4&amp;DB$1,'CCyB decisions (database)'!$A$2:$G$424,7,FALSE),DA4)</f>
        <v>1.4999999999999999E-2</v>
      </c>
      <c r="DC4">
        <f>IFERROR(VLOOKUP($C4&amp;DC$1,'CCyB decisions (database)'!$A$2:$G$424,7,FALSE),DB4)</f>
        <v>1.4999999999999999E-2</v>
      </c>
      <c r="DD4">
        <f>IFERROR(VLOOKUP($C4&amp;DD$1,'CCyB decisions (database)'!$A$2:$G$424,7,FALSE),DC4)</f>
        <v>1.4999999999999999E-2</v>
      </c>
      <c r="DE4">
        <f>IFERROR(VLOOKUP($C4&amp;DE$1,'CCyB decisions (database)'!$A$2:$G$424,7,FALSE),DD4)</f>
        <v>1.4999999999999999E-2</v>
      </c>
      <c r="DF4">
        <f>IFERROR(VLOOKUP($C4&amp;DF$1,'CCyB decisions (database)'!$A$2:$G$424,7,FALSE),DE4)</f>
        <v>1.4999999999999999E-2</v>
      </c>
      <c r="DG4">
        <f>IFERROR(VLOOKUP($C4&amp;DG$1,'CCyB decisions (database)'!$A$2:$G$424,7,FALSE),DF4)</f>
        <v>1.4999999999999999E-2</v>
      </c>
      <c r="DH4">
        <f>IFERROR(VLOOKUP($C4&amp;DH$1,'CCyB decisions (database)'!$A$2:$G$424,7,FALSE),DG4)</f>
        <v>1.4999999999999999E-2</v>
      </c>
      <c r="DI4">
        <f>IFERROR(VLOOKUP($C4&amp;DI$1,'CCyB decisions (database)'!$A$2:$G$424,7,FALSE),DH4)</f>
        <v>1.4999999999999999E-2</v>
      </c>
      <c r="DJ4">
        <f>IFERROR(VLOOKUP($C4&amp;DJ$1,'CCyB decisions (database)'!$A$2:$G$424,7,FALSE),DI4)</f>
        <v>1.4999999999999999E-2</v>
      </c>
      <c r="DK4">
        <f>IFERROR(VLOOKUP($C4&amp;DK$1,'CCyB decisions (database)'!$A$2:$G$424,7,FALSE),DJ4)</f>
        <v>1.4999999999999999E-2</v>
      </c>
      <c r="DL4">
        <f>IFERROR(VLOOKUP($C4&amp;DL$1,'CCyB decisions (database)'!$A$2:$G$424,7,FALSE),DK4)</f>
        <v>1.4999999999999999E-2</v>
      </c>
      <c r="DM4">
        <f>IFERROR(VLOOKUP($C4&amp;DM$1,'CCyB decisions (database)'!$A$2:$G$424,7,FALSE),DL4)</f>
        <v>1.4999999999999999E-2</v>
      </c>
      <c r="DN4">
        <f>IFERROR(VLOOKUP($C4&amp;DN$1,'CCyB decisions (database)'!$A$2:$G$424,7,FALSE),DM4)</f>
        <v>1.4999999999999999E-2</v>
      </c>
      <c r="DO4">
        <f>IFERROR(VLOOKUP($C4&amp;DO$1,'CCyB decisions (database)'!$A$2:$G$424,7,FALSE),DN4)</f>
        <v>1.4999999999999999E-2</v>
      </c>
      <c r="DP4">
        <f>IFERROR(VLOOKUP($C4&amp;DP$1,'CCyB decisions (database)'!$A$2:$G$424,7,FALSE),DO4)</f>
        <v>1.4999999999999999E-2</v>
      </c>
    </row>
    <row r="5" spans="3:426" x14ac:dyDescent="0.45">
      <c r="C5" t="s">
        <v>23</v>
      </c>
      <c r="D5" t="e">
        <f>VLOOKUP($C5&amp;D$1,'CCyB decisions (database)'!$A$2:$G$424,7,FALSE)</f>
        <v>#N/A</v>
      </c>
      <c r="E5" t="e">
        <f>IFERROR(VLOOKUP($C5&amp;E$1,'CCyB decisions (database)'!$A$2:$G$424,7,FALSE),D5)</f>
        <v>#N/A</v>
      </c>
      <c r="F5" t="e">
        <f>IFERROR(VLOOKUP($C5&amp;F$1,'CCyB decisions (database)'!$A$2:$G$424,7,FALSE),E5)</f>
        <v>#N/A</v>
      </c>
      <c r="G5" t="e">
        <f>IFERROR(VLOOKUP($C5&amp;G$1,'CCyB decisions (database)'!$A$2:$G$424,7,FALSE),F5)</f>
        <v>#N/A</v>
      </c>
      <c r="H5" t="e">
        <f>IFERROR(VLOOKUP($C5&amp;H$1,'CCyB decisions (database)'!$A$2:$G$424,7,FALSE),G5)</f>
        <v>#N/A</v>
      </c>
      <c r="I5" t="e">
        <f>IFERROR(VLOOKUP($C5&amp;I$1,'CCyB decisions (database)'!$A$2:$G$424,7,FALSE),H5)</f>
        <v>#N/A</v>
      </c>
      <c r="J5" t="e">
        <f>IFERROR(VLOOKUP($C5&amp;J$1,'CCyB decisions (database)'!$A$2:$G$424,7,FALSE),I5)</f>
        <v>#N/A</v>
      </c>
      <c r="K5" t="e">
        <f>IFERROR(VLOOKUP($C5&amp;K$1,'CCyB decisions (database)'!$A$2:$G$424,7,FALSE),J5)</f>
        <v>#N/A</v>
      </c>
      <c r="L5" t="e">
        <f>IFERROR(VLOOKUP($C5&amp;L$1,'CCyB decisions (database)'!$A$2:$G$424,7,FALSE),K5)</f>
        <v>#N/A</v>
      </c>
      <c r="M5" t="e">
        <f>IFERROR(VLOOKUP($C5&amp;M$1,'CCyB decisions (database)'!$A$2:$G$424,7,FALSE),L5)</f>
        <v>#N/A</v>
      </c>
      <c r="N5" t="e">
        <f>IFERROR(VLOOKUP($C5&amp;N$1,'CCyB decisions (database)'!$A$2:$G$424,7,FALSE),M5)</f>
        <v>#N/A</v>
      </c>
      <c r="O5" t="e">
        <f>IFERROR(VLOOKUP($C5&amp;O$1,'CCyB decisions (database)'!$A$2:$G$424,7,FALSE),N5)</f>
        <v>#N/A</v>
      </c>
      <c r="P5" t="e">
        <f>IFERROR(VLOOKUP($C5&amp;P$1,'CCyB decisions (database)'!$A$2:$G$424,7,FALSE),O5)</f>
        <v>#N/A</v>
      </c>
      <c r="Q5" t="e">
        <f>IFERROR(VLOOKUP($C5&amp;Q$1,'CCyB decisions (database)'!$A$2:$G$424,7,FALSE),P5)</f>
        <v>#N/A</v>
      </c>
      <c r="R5" t="e">
        <f>IFERROR(VLOOKUP($C5&amp;R$1,'CCyB decisions (database)'!$A$2:$G$424,7,FALSE),Q5)</f>
        <v>#N/A</v>
      </c>
      <c r="S5">
        <f>IFERROR(VLOOKUP($C5&amp;S$1,'CCyB decisions (database)'!$A$2:$G$424,7,FALSE),R5)</f>
        <v>0</v>
      </c>
      <c r="T5">
        <f>IFERROR(VLOOKUP($C5&amp;T$1,'CCyB decisions (database)'!$A$2:$G$424,7,FALSE),S5)</f>
        <v>0</v>
      </c>
      <c r="U5">
        <f>IFERROR(VLOOKUP($C5&amp;U$1,'CCyB decisions (database)'!$A$2:$G$424,7,FALSE),T5)</f>
        <v>0</v>
      </c>
      <c r="V5">
        <f>IFERROR(VLOOKUP($C5&amp;V$1,'CCyB decisions (database)'!$A$2:$G$424,7,FALSE),U5)</f>
        <v>0</v>
      </c>
      <c r="W5">
        <f>IFERROR(VLOOKUP($C5&amp;W$1,'CCyB decisions (database)'!$A$2:$G$424,7,FALSE),V5)</f>
        <v>0</v>
      </c>
      <c r="X5">
        <f>IFERROR(VLOOKUP($C5&amp;X$1,'CCyB decisions (database)'!$A$2:$G$424,7,FALSE),W5)</f>
        <v>0</v>
      </c>
      <c r="Y5">
        <f>IFERROR(VLOOKUP($C5&amp;Y$1,'CCyB decisions (database)'!$A$2:$G$424,7,FALSE),X5)</f>
        <v>0</v>
      </c>
      <c r="Z5">
        <f>IFERROR(VLOOKUP($C5&amp;Z$1,'CCyB decisions (database)'!$A$2:$G$424,7,FALSE),Y5)</f>
        <v>0</v>
      </c>
      <c r="AA5">
        <f>IFERROR(VLOOKUP($C5&amp;AA$1,'CCyB decisions (database)'!$A$2:$G$424,7,FALSE),Z5)</f>
        <v>0</v>
      </c>
      <c r="AB5">
        <f>IFERROR(VLOOKUP($C5&amp;AB$1,'CCyB decisions (database)'!$A$2:$G$424,7,FALSE),AA5)</f>
        <v>0</v>
      </c>
      <c r="AC5">
        <f>IFERROR(VLOOKUP($C5&amp;AC$1,'CCyB decisions (database)'!$A$2:$G$424,7,FALSE),AB5)</f>
        <v>0</v>
      </c>
      <c r="AD5">
        <f>IFERROR(VLOOKUP($C5&amp;AD$1,'CCyB decisions (database)'!$A$2:$G$424,7,FALSE),AC5)</f>
        <v>0</v>
      </c>
      <c r="AE5">
        <f>IFERROR(VLOOKUP($C5&amp;AE$1,'CCyB decisions (database)'!$A$2:$G$424,7,FALSE),AD5)</f>
        <v>0</v>
      </c>
      <c r="AF5">
        <f>IFERROR(VLOOKUP($C5&amp;AF$1,'CCyB decisions (database)'!$A$2:$G$424,7,FALSE),AE5)</f>
        <v>0</v>
      </c>
      <c r="AG5">
        <f>IFERROR(VLOOKUP($C5&amp;AG$1,'CCyB decisions (database)'!$A$2:$G$424,7,FALSE),AF5)</f>
        <v>0</v>
      </c>
      <c r="AH5">
        <f>IFERROR(VLOOKUP($C5&amp;AH$1,'CCyB decisions (database)'!$A$2:$G$424,7,FALSE),AG5)</f>
        <v>0</v>
      </c>
      <c r="AI5">
        <f>IFERROR(VLOOKUP($C5&amp;AI$1,'CCyB decisions (database)'!$A$2:$G$424,7,FALSE),AH5)</f>
        <v>0</v>
      </c>
      <c r="AJ5">
        <f>IFERROR(VLOOKUP($C5&amp;AJ$1,'CCyB decisions (database)'!$A$2:$G$424,7,FALSE),AI5)</f>
        <v>0</v>
      </c>
      <c r="AK5">
        <f>IFERROR(VLOOKUP($C5&amp;AK$1,'CCyB decisions (database)'!$A$2:$G$424,7,FALSE),AJ5)</f>
        <v>0</v>
      </c>
      <c r="AL5">
        <f>IFERROR(VLOOKUP($C5&amp;AL$1,'CCyB decisions (database)'!$A$2:$G$424,7,FALSE),AK5)</f>
        <v>0</v>
      </c>
      <c r="AM5">
        <f>IFERROR(VLOOKUP($C5&amp;AM$1,'CCyB decisions (database)'!$A$2:$G$424,7,FALSE),AL5)</f>
        <v>0</v>
      </c>
      <c r="AN5">
        <f>IFERROR(VLOOKUP($C5&amp;AN$1,'CCyB decisions (database)'!$A$2:$G$424,7,FALSE),AM5)</f>
        <v>0</v>
      </c>
      <c r="AO5">
        <f>IFERROR(VLOOKUP($C5&amp;AO$1,'CCyB decisions (database)'!$A$2:$G$424,7,FALSE),AN5)</f>
        <v>0</v>
      </c>
      <c r="AP5">
        <f>IFERROR(VLOOKUP($C5&amp;AP$1,'CCyB decisions (database)'!$A$2:$G$424,7,FALSE),AO5)</f>
        <v>0</v>
      </c>
      <c r="AQ5">
        <f>IFERROR(VLOOKUP($C5&amp;AQ$1,'CCyB decisions (database)'!$A$2:$G$424,7,FALSE),AP5)</f>
        <v>0</v>
      </c>
      <c r="AR5">
        <f>IFERROR(VLOOKUP($C5&amp;AR$1,'CCyB decisions (database)'!$A$2:$G$424,7,FALSE),AQ5)</f>
        <v>0</v>
      </c>
      <c r="AS5">
        <f>IFERROR(VLOOKUP($C5&amp;AS$1,'CCyB decisions (database)'!$A$2:$G$424,7,FALSE),AR5)</f>
        <v>0</v>
      </c>
      <c r="AT5">
        <f>IFERROR(VLOOKUP($C5&amp;AT$1,'CCyB decisions (database)'!$A$2:$G$424,7,FALSE),AS5)</f>
        <v>0</v>
      </c>
      <c r="AU5">
        <f>IFERROR(VLOOKUP($C5&amp;AU$1,'CCyB decisions (database)'!$A$2:$G$424,7,FALSE),AT5)</f>
        <v>0</v>
      </c>
      <c r="AV5">
        <f>IFERROR(VLOOKUP($C5&amp;AV$1,'CCyB decisions (database)'!$A$2:$G$424,7,FALSE),AU5)</f>
        <v>0</v>
      </c>
      <c r="AW5">
        <f>IFERROR(VLOOKUP($C5&amp;AW$1,'CCyB decisions (database)'!$A$2:$G$424,7,FALSE),AV5)</f>
        <v>0</v>
      </c>
      <c r="AX5">
        <f>IFERROR(VLOOKUP($C5&amp;AX$1,'CCyB decisions (database)'!$A$2:$G$424,7,FALSE),AW5)</f>
        <v>0</v>
      </c>
      <c r="AY5">
        <f>IFERROR(VLOOKUP($C5&amp;AY$1,'CCyB decisions (database)'!$A$2:$G$424,7,FALSE),AX5)</f>
        <v>0</v>
      </c>
      <c r="AZ5">
        <f>IFERROR(VLOOKUP($C5&amp;AZ$1,'CCyB decisions (database)'!$A$2:$G$424,7,FALSE),AY5)</f>
        <v>0</v>
      </c>
      <c r="BA5">
        <f>IFERROR(VLOOKUP($C5&amp;BA$1,'CCyB decisions (database)'!$A$2:$G$424,7,FALSE),AZ5)</f>
        <v>0</v>
      </c>
      <c r="BB5">
        <f>IFERROR(VLOOKUP($C5&amp;BB$1,'CCyB decisions (database)'!$A$2:$G$424,7,FALSE),BA5)</f>
        <v>0</v>
      </c>
      <c r="BC5">
        <f>IFERROR(VLOOKUP($C5&amp;BC$1,'CCyB decisions (database)'!$A$2:$G$424,7,FALSE),BB5)</f>
        <v>0</v>
      </c>
      <c r="BD5">
        <f>IFERROR(VLOOKUP($C5&amp;BD$1,'CCyB decisions (database)'!$A$2:$G$424,7,FALSE),BC5)</f>
        <v>0</v>
      </c>
      <c r="BE5">
        <f>IFERROR(VLOOKUP($C5&amp;BE$1,'CCyB decisions (database)'!$A$2:$G$424,7,FALSE),BD5)</f>
        <v>0</v>
      </c>
      <c r="BF5">
        <f>IFERROR(VLOOKUP($C5&amp;BF$1,'CCyB decisions (database)'!$A$2:$G$424,7,FALSE),BE5)</f>
        <v>0</v>
      </c>
      <c r="BG5">
        <f>IFERROR(VLOOKUP($C5&amp;BG$1,'CCyB decisions (database)'!$A$2:$G$424,7,FALSE),BF5)</f>
        <v>0</v>
      </c>
      <c r="BH5">
        <f>IFERROR(VLOOKUP($C5&amp;BH$1,'CCyB decisions (database)'!$A$2:$G$424,7,FALSE),BG5)</f>
        <v>0</v>
      </c>
      <c r="BI5">
        <f>IFERROR(VLOOKUP($C5&amp;BI$1,'CCyB decisions (database)'!$A$2:$G$424,7,FALSE),BH5)</f>
        <v>0</v>
      </c>
      <c r="BJ5">
        <f>IFERROR(VLOOKUP($C5&amp;BJ$1,'CCyB decisions (database)'!$A$2:$G$424,7,FALSE),BI5)</f>
        <v>0</v>
      </c>
      <c r="BK5">
        <f>IFERROR(VLOOKUP($C5&amp;BK$1,'CCyB decisions (database)'!$A$2:$G$424,7,FALSE),BJ5)</f>
        <v>0</v>
      </c>
      <c r="BL5">
        <f>IFERROR(VLOOKUP($C5&amp;BL$1,'CCyB decisions (database)'!$A$2:$G$424,7,FALSE),BK5)</f>
        <v>0</v>
      </c>
      <c r="BM5">
        <f>IFERROR(VLOOKUP($C5&amp;BM$1,'CCyB decisions (database)'!$A$2:$G$424,7,FALSE),BL5)</f>
        <v>0</v>
      </c>
      <c r="BN5">
        <f>IFERROR(VLOOKUP($C5&amp;BN$1,'CCyB decisions (database)'!$A$2:$G$424,7,FALSE),BM5)</f>
        <v>0</v>
      </c>
      <c r="BO5">
        <f>IFERROR(VLOOKUP($C5&amp;BO$1,'CCyB decisions (database)'!$A$2:$G$424,7,FALSE),BN5)</f>
        <v>0</v>
      </c>
      <c r="BP5">
        <f>IFERROR(VLOOKUP($C5&amp;BP$1,'CCyB decisions (database)'!$A$2:$G$424,7,FALSE),BO5)</f>
        <v>0</v>
      </c>
      <c r="BQ5">
        <f>IFERROR(VLOOKUP($C5&amp;BQ$1,'CCyB decisions (database)'!$A$2:$G$424,7,FALSE),BP5)</f>
        <v>0</v>
      </c>
      <c r="BR5">
        <f>IFERROR(VLOOKUP($C5&amp;BR$1,'CCyB decisions (database)'!$A$2:$G$424,7,FALSE),BQ5)</f>
        <v>0</v>
      </c>
      <c r="BS5">
        <f>IFERROR(VLOOKUP($C5&amp;BS$1,'CCyB decisions (database)'!$A$2:$G$424,7,FALSE),BR5)</f>
        <v>0</v>
      </c>
      <c r="BT5">
        <f>IFERROR(VLOOKUP($C5&amp;BT$1,'CCyB decisions (database)'!$A$2:$G$424,7,FALSE),BS5)</f>
        <v>0</v>
      </c>
      <c r="BU5">
        <f>IFERROR(VLOOKUP($C5&amp;BU$1,'CCyB decisions (database)'!$A$2:$G$424,7,FALSE),BT5)</f>
        <v>0</v>
      </c>
      <c r="BV5">
        <f>IFERROR(VLOOKUP($C5&amp;BV$1,'CCyB decisions (database)'!$A$2:$G$424,7,FALSE),BU5)</f>
        <v>0</v>
      </c>
      <c r="BW5">
        <f>IFERROR(VLOOKUP($C5&amp;BW$1,'CCyB decisions (database)'!$A$2:$G$424,7,FALSE),BV5)</f>
        <v>0</v>
      </c>
      <c r="BX5">
        <f>IFERROR(VLOOKUP($C5&amp;BX$1,'CCyB decisions (database)'!$A$2:$G$424,7,FALSE),BW5)</f>
        <v>0</v>
      </c>
      <c r="BY5">
        <f>IFERROR(VLOOKUP($C5&amp;BY$1,'CCyB decisions (database)'!$A$2:$G$424,7,FALSE),BX5)</f>
        <v>0</v>
      </c>
      <c r="BZ5">
        <f>IFERROR(VLOOKUP($C5&amp;BZ$1,'CCyB decisions (database)'!$A$2:$G$424,7,FALSE),BY5)</f>
        <v>0</v>
      </c>
      <c r="CA5">
        <f>IFERROR(VLOOKUP($C5&amp;CA$1,'CCyB decisions (database)'!$A$2:$G$424,7,FALSE),BZ5)</f>
        <v>0</v>
      </c>
      <c r="CB5">
        <f>IFERROR(VLOOKUP($C5&amp;CB$1,'CCyB decisions (database)'!$A$2:$G$424,7,FALSE),CA5)</f>
        <v>0</v>
      </c>
      <c r="CC5">
        <f>IFERROR(VLOOKUP($C5&amp;CC$1,'CCyB decisions (database)'!$A$2:$G$424,7,FALSE),CB5)</f>
        <v>0</v>
      </c>
      <c r="CD5">
        <f>IFERROR(VLOOKUP($C5&amp;CD$1,'CCyB decisions (database)'!$A$2:$G$424,7,FALSE),CC5)</f>
        <v>0</v>
      </c>
      <c r="CE5">
        <f>IFERROR(VLOOKUP($C5&amp;CE$1,'CCyB decisions (database)'!$A$2:$G$424,7,FALSE),CD5)</f>
        <v>0</v>
      </c>
      <c r="CF5">
        <f>IFERROR(VLOOKUP($C5&amp;CF$1,'CCyB decisions (database)'!$A$2:$G$424,7,FALSE),CE5)</f>
        <v>0</v>
      </c>
      <c r="CG5">
        <f>IFERROR(VLOOKUP($C5&amp;CG$1,'CCyB decisions (database)'!$A$2:$G$424,7,FALSE),CF5)</f>
        <v>0</v>
      </c>
      <c r="CH5">
        <f>IFERROR(VLOOKUP($C5&amp;CH$1,'CCyB decisions (database)'!$A$2:$G$424,7,FALSE),CG5)</f>
        <v>0</v>
      </c>
      <c r="CI5">
        <f>IFERROR(VLOOKUP($C5&amp;CI$1,'CCyB decisions (database)'!$A$2:$G$424,7,FALSE),CH5)</f>
        <v>0.01</v>
      </c>
      <c r="CJ5">
        <f>IFERROR(VLOOKUP($C5&amp;CJ$1,'CCyB decisions (database)'!$A$2:$G$424,7,FALSE),CI5)</f>
        <v>0.01</v>
      </c>
      <c r="CK5">
        <f>IFERROR(VLOOKUP($C5&amp;CK$1,'CCyB decisions (database)'!$A$2:$G$424,7,FALSE),CJ5)</f>
        <v>0.01</v>
      </c>
      <c r="CL5">
        <f>IFERROR(VLOOKUP($C5&amp;CL$1,'CCyB decisions (database)'!$A$2:$G$424,7,FALSE),CK5)</f>
        <v>0.01</v>
      </c>
      <c r="CM5">
        <f>IFERROR(VLOOKUP($C5&amp;CM$1,'CCyB decisions (database)'!$A$2:$G$424,7,FALSE),CL5)</f>
        <v>0.01</v>
      </c>
      <c r="CN5">
        <f>IFERROR(VLOOKUP($C5&amp;CN$1,'CCyB decisions (database)'!$A$2:$G$424,7,FALSE),CM5)</f>
        <v>0.01</v>
      </c>
      <c r="CO5">
        <f>IFERROR(VLOOKUP($C5&amp;CO$1,'CCyB decisions (database)'!$A$2:$G$424,7,FALSE),CN5)</f>
        <v>0.01</v>
      </c>
      <c r="CP5">
        <f>IFERROR(VLOOKUP($C5&amp;CP$1,'CCyB decisions (database)'!$A$2:$G$424,7,FALSE),CO5)</f>
        <v>0.01</v>
      </c>
      <c r="CQ5">
        <f>IFERROR(VLOOKUP($C5&amp;CQ$1,'CCyB decisions (database)'!$A$2:$G$424,7,FALSE),CP5)</f>
        <v>0.01</v>
      </c>
      <c r="CR5">
        <f>IFERROR(VLOOKUP($C5&amp;CR$1,'CCyB decisions (database)'!$A$2:$G$424,7,FALSE),CQ5)</f>
        <v>0.01</v>
      </c>
      <c r="CS5">
        <f>IFERROR(VLOOKUP($C5&amp;CS$1,'CCyB decisions (database)'!$A$2:$G$424,7,FALSE),CR5)</f>
        <v>0.01</v>
      </c>
      <c r="CT5">
        <f>IFERROR(VLOOKUP($C5&amp;CT$1,'CCyB decisions (database)'!$A$2:$G$424,7,FALSE),CS5)</f>
        <v>0.01</v>
      </c>
      <c r="CU5">
        <f>IFERROR(VLOOKUP($C5&amp;CU$1,'CCyB decisions (database)'!$A$2:$G$424,7,FALSE),CT5)</f>
        <v>0.01</v>
      </c>
      <c r="CV5">
        <f>IFERROR(VLOOKUP($C5&amp;CV$1,'CCyB decisions (database)'!$A$2:$G$424,7,FALSE),CU5)</f>
        <v>0.01</v>
      </c>
      <c r="CW5">
        <f>IFERROR(VLOOKUP($C5&amp;CW$1,'CCyB decisions (database)'!$A$2:$G$424,7,FALSE),CV5)</f>
        <v>0.01</v>
      </c>
      <c r="CX5">
        <f>IFERROR(VLOOKUP($C5&amp;CX$1,'CCyB decisions (database)'!$A$2:$G$424,7,FALSE),CW5)</f>
        <v>0.01</v>
      </c>
      <c r="CY5">
        <f>IFERROR(VLOOKUP($C5&amp;CY$1,'CCyB decisions (database)'!$A$2:$G$424,7,FALSE),CX5)</f>
        <v>0.01</v>
      </c>
      <c r="CZ5">
        <f>IFERROR(VLOOKUP($C5&amp;CZ$1,'CCyB decisions (database)'!$A$2:$G$424,7,FALSE),CY5)</f>
        <v>0.01</v>
      </c>
      <c r="DA5">
        <f>IFERROR(VLOOKUP($C5&amp;DA$1,'CCyB decisions (database)'!$A$2:$G$424,7,FALSE),CZ5)</f>
        <v>0.01</v>
      </c>
      <c r="DB5">
        <f>IFERROR(VLOOKUP($C5&amp;DB$1,'CCyB decisions (database)'!$A$2:$G$424,7,FALSE),DA5)</f>
        <v>0.01</v>
      </c>
      <c r="DC5">
        <f>IFERROR(VLOOKUP($C5&amp;DC$1,'CCyB decisions (database)'!$A$2:$G$424,7,FALSE),DB5)</f>
        <v>0.01</v>
      </c>
      <c r="DD5">
        <f>IFERROR(VLOOKUP($C5&amp;DD$1,'CCyB decisions (database)'!$A$2:$G$424,7,FALSE),DC5)</f>
        <v>0.01</v>
      </c>
      <c r="DE5">
        <f>IFERROR(VLOOKUP($C5&amp;DE$1,'CCyB decisions (database)'!$A$2:$G$424,7,FALSE),DD5)</f>
        <v>0.01</v>
      </c>
      <c r="DF5">
        <f>IFERROR(VLOOKUP($C5&amp;DF$1,'CCyB decisions (database)'!$A$2:$G$424,7,FALSE),DE5)</f>
        <v>0.01</v>
      </c>
      <c r="DG5">
        <f>IFERROR(VLOOKUP($C5&amp;DG$1,'CCyB decisions (database)'!$A$2:$G$424,7,FALSE),DF5)</f>
        <v>0.01</v>
      </c>
      <c r="DH5">
        <f>IFERROR(VLOOKUP($C5&amp;DH$1,'CCyB decisions (database)'!$A$2:$G$424,7,FALSE),DG5)</f>
        <v>0.01</v>
      </c>
      <c r="DI5">
        <f>IFERROR(VLOOKUP($C5&amp;DI$1,'CCyB decisions (database)'!$A$2:$G$424,7,FALSE),DH5)</f>
        <v>0.01</v>
      </c>
      <c r="DJ5">
        <f>IFERROR(VLOOKUP($C5&amp;DJ$1,'CCyB decisions (database)'!$A$2:$G$424,7,FALSE),DI5)</f>
        <v>0.01</v>
      </c>
      <c r="DK5">
        <f>IFERROR(VLOOKUP($C5&amp;DK$1,'CCyB decisions (database)'!$A$2:$G$424,7,FALSE),DJ5)</f>
        <v>0.01</v>
      </c>
      <c r="DL5">
        <f>IFERROR(VLOOKUP($C5&amp;DL$1,'CCyB decisions (database)'!$A$2:$G$424,7,FALSE),DK5)</f>
        <v>0.01</v>
      </c>
      <c r="DM5">
        <f>IFERROR(VLOOKUP($C5&amp;DM$1,'CCyB decisions (database)'!$A$2:$G$424,7,FALSE),DL5)</f>
        <v>0.01</v>
      </c>
      <c r="DN5">
        <f>IFERROR(VLOOKUP($C5&amp;DN$1,'CCyB decisions (database)'!$A$2:$G$424,7,FALSE),DM5)</f>
        <v>0.01</v>
      </c>
      <c r="DO5">
        <f>IFERROR(VLOOKUP($C5&amp;DO$1,'CCyB decisions (database)'!$A$2:$G$424,7,FALSE),DN5)</f>
        <v>0.01</v>
      </c>
      <c r="DP5">
        <f>IFERROR(VLOOKUP($C5&amp;DP$1,'CCyB decisions (database)'!$A$2:$G$424,7,FALSE),DO5)</f>
        <v>0.01</v>
      </c>
    </row>
    <row r="6" spans="3:426" x14ac:dyDescent="0.45">
      <c r="C6" t="s">
        <v>5</v>
      </c>
      <c r="D6" t="e">
        <f>VLOOKUP($C6&amp;D$1,'CCyB decisions (database)'!$A$2:$G$424,7,FALSE)</f>
        <v>#N/A</v>
      </c>
      <c r="E6" t="e">
        <f>IFERROR(VLOOKUP($C6&amp;E$1,'CCyB decisions (database)'!$A$2:$G$424,7,FALSE),D6)</f>
        <v>#N/A</v>
      </c>
      <c r="F6" t="e">
        <f>IFERROR(VLOOKUP($C6&amp;F$1,'CCyB decisions (database)'!$A$2:$G$424,7,FALSE),E6)</f>
        <v>#N/A</v>
      </c>
      <c r="G6" t="e">
        <f>IFERROR(VLOOKUP($C6&amp;G$1,'CCyB decisions (database)'!$A$2:$G$424,7,FALSE),F6)</f>
        <v>#N/A</v>
      </c>
      <c r="H6" t="e">
        <f>IFERROR(VLOOKUP($C6&amp;H$1,'CCyB decisions (database)'!$A$2:$G$424,7,FALSE),G6)</f>
        <v>#N/A</v>
      </c>
      <c r="I6" t="e">
        <f>IFERROR(VLOOKUP($C6&amp;I$1,'CCyB decisions (database)'!$A$2:$G$424,7,FALSE),H6)</f>
        <v>#N/A</v>
      </c>
      <c r="J6" t="e">
        <f>IFERROR(VLOOKUP($C6&amp;J$1,'CCyB decisions (database)'!$A$2:$G$424,7,FALSE),I6)</f>
        <v>#N/A</v>
      </c>
      <c r="K6" t="e">
        <f>IFERROR(VLOOKUP($C6&amp;K$1,'CCyB decisions (database)'!$A$2:$G$424,7,FALSE),J6)</f>
        <v>#N/A</v>
      </c>
      <c r="L6" t="e">
        <f>IFERROR(VLOOKUP($C6&amp;L$1,'CCyB decisions (database)'!$A$2:$G$424,7,FALSE),K6)</f>
        <v>#N/A</v>
      </c>
      <c r="M6" t="e">
        <f>IFERROR(VLOOKUP($C6&amp;M$1,'CCyB decisions (database)'!$A$2:$G$424,7,FALSE),L6)</f>
        <v>#N/A</v>
      </c>
      <c r="N6" t="e">
        <f>IFERROR(VLOOKUP($C6&amp;N$1,'CCyB decisions (database)'!$A$2:$G$424,7,FALSE),M6)</f>
        <v>#N/A</v>
      </c>
      <c r="O6" t="e">
        <f>IFERROR(VLOOKUP($C6&amp;O$1,'CCyB decisions (database)'!$A$2:$G$424,7,FALSE),N6)</f>
        <v>#N/A</v>
      </c>
      <c r="P6" t="e">
        <f>IFERROR(VLOOKUP($C6&amp;P$1,'CCyB decisions (database)'!$A$2:$G$424,7,FALSE),O6)</f>
        <v>#N/A</v>
      </c>
      <c r="Q6" t="e">
        <f>IFERROR(VLOOKUP($C6&amp;Q$1,'CCyB decisions (database)'!$A$2:$G$424,7,FALSE),P6)</f>
        <v>#N/A</v>
      </c>
      <c r="R6" t="e">
        <f>IFERROR(VLOOKUP($C6&amp;R$1,'CCyB decisions (database)'!$A$2:$G$424,7,FALSE),Q6)</f>
        <v>#N/A</v>
      </c>
      <c r="S6">
        <f>IFERROR(VLOOKUP($C6&amp;S$1,'CCyB decisions (database)'!$A$2:$G$424,7,FALSE),R6)</f>
        <v>0</v>
      </c>
      <c r="T6">
        <f>IFERROR(VLOOKUP($C6&amp;T$1,'CCyB decisions (database)'!$A$2:$G$424,7,FALSE),S6)</f>
        <v>0</v>
      </c>
      <c r="U6">
        <f>IFERROR(VLOOKUP($C6&amp;U$1,'CCyB decisions (database)'!$A$2:$G$424,7,FALSE),T6)</f>
        <v>0</v>
      </c>
      <c r="V6">
        <f>IFERROR(VLOOKUP($C6&amp;V$1,'CCyB decisions (database)'!$A$2:$G$424,7,FALSE),U6)</f>
        <v>0</v>
      </c>
      <c r="W6">
        <f>IFERROR(VLOOKUP($C6&amp;W$1,'CCyB decisions (database)'!$A$2:$G$424,7,FALSE),V6)</f>
        <v>0</v>
      </c>
      <c r="X6">
        <f>IFERROR(VLOOKUP($C6&amp;X$1,'CCyB decisions (database)'!$A$2:$G$424,7,FALSE),W6)</f>
        <v>0</v>
      </c>
      <c r="Y6">
        <f>IFERROR(VLOOKUP($C6&amp;Y$1,'CCyB decisions (database)'!$A$2:$G$424,7,FALSE),X6)</f>
        <v>0</v>
      </c>
      <c r="Z6">
        <f>IFERROR(VLOOKUP($C6&amp;Z$1,'CCyB decisions (database)'!$A$2:$G$424,7,FALSE),Y6)</f>
        <v>0</v>
      </c>
      <c r="AA6">
        <f>IFERROR(VLOOKUP($C6&amp;AA$1,'CCyB decisions (database)'!$A$2:$G$424,7,FALSE),Z6)</f>
        <v>0</v>
      </c>
      <c r="AB6">
        <f>IFERROR(VLOOKUP($C6&amp;AB$1,'CCyB decisions (database)'!$A$2:$G$424,7,FALSE),AA6)</f>
        <v>0</v>
      </c>
      <c r="AC6">
        <f>IFERROR(VLOOKUP($C6&amp;AC$1,'CCyB decisions (database)'!$A$2:$G$424,7,FALSE),AB6)</f>
        <v>0</v>
      </c>
      <c r="AD6">
        <f>IFERROR(VLOOKUP($C6&amp;AD$1,'CCyB decisions (database)'!$A$2:$G$424,7,FALSE),AC6)</f>
        <v>0</v>
      </c>
      <c r="AE6">
        <f>IFERROR(VLOOKUP($C6&amp;AE$1,'CCyB decisions (database)'!$A$2:$G$424,7,FALSE),AD6)</f>
        <v>0</v>
      </c>
      <c r="AF6">
        <f>IFERROR(VLOOKUP($C6&amp;AF$1,'CCyB decisions (database)'!$A$2:$G$424,7,FALSE),AE6)</f>
        <v>0</v>
      </c>
      <c r="AG6">
        <f>IFERROR(VLOOKUP($C6&amp;AG$1,'CCyB decisions (database)'!$A$2:$G$424,7,FALSE),AF6)</f>
        <v>0</v>
      </c>
      <c r="AH6">
        <f>IFERROR(VLOOKUP($C6&amp;AH$1,'CCyB decisions (database)'!$A$2:$G$424,7,FALSE),AG6)</f>
        <v>0</v>
      </c>
      <c r="AI6">
        <f>IFERROR(VLOOKUP($C6&amp;AI$1,'CCyB decisions (database)'!$A$2:$G$424,7,FALSE),AH6)</f>
        <v>0</v>
      </c>
      <c r="AJ6">
        <f>IFERROR(VLOOKUP($C6&amp;AJ$1,'CCyB decisions (database)'!$A$2:$G$424,7,FALSE),AI6)</f>
        <v>0</v>
      </c>
      <c r="AK6">
        <f>IFERROR(VLOOKUP($C6&amp;AK$1,'CCyB decisions (database)'!$A$2:$G$424,7,FALSE),AJ6)</f>
        <v>0</v>
      </c>
      <c r="AL6">
        <f>IFERROR(VLOOKUP($C6&amp;AL$1,'CCyB decisions (database)'!$A$2:$G$424,7,FALSE),AK6)</f>
        <v>0</v>
      </c>
      <c r="AM6">
        <f>IFERROR(VLOOKUP($C6&amp;AM$1,'CCyB decisions (database)'!$A$2:$G$424,7,FALSE),AL6)</f>
        <v>0</v>
      </c>
      <c r="AN6">
        <f>IFERROR(VLOOKUP($C6&amp;AN$1,'CCyB decisions (database)'!$A$2:$G$424,7,FALSE),AM6)</f>
        <v>0</v>
      </c>
      <c r="AO6">
        <f>IFERROR(VLOOKUP($C6&amp;AO$1,'CCyB decisions (database)'!$A$2:$G$424,7,FALSE),AN6)</f>
        <v>0</v>
      </c>
      <c r="AP6">
        <f>IFERROR(VLOOKUP($C6&amp;AP$1,'CCyB decisions (database)'!$A$2:$G$424,7,FALSE),AO6)</f>
        <v>0</v>
      </c>
      <c r="AQ6">
        <f>IFERROR(VLOOKUP($C6&amp;AQ$1,'CCyB decisions (database)'!$A$2:$G$424,7,FALSE),AP6)</f>
        <v>0</v>
      </c>
      <c r="AR6">
        <f>IFERROR(VLOOKUP($C6&amp;AR$1,'CCyB decisions (database)'!$A$2:$G$424,7,FALSE),AQ6)</f>
        <v>0</v>
      </c>
      <c r="AS6">
        <f>IFERROR(VLOOKUP($C6&amp;AS$1,'CCyB decisions (database)'!$A$2:$G$424,7,FALSE),AR6)</f>
        <v>0</v>
      </c>
      <c r="AT6">
        <f>IFERROR(VLOOKUP($C6&amp;AT$1,'CCyB decisions (database)'!$A$2:$G$424,7,FALSE),AS6)</f>
        <v>0</v>
      </c>
      <c r="AU6">
        <f>IFERROR(VLOOKUP($C6&amp;AU$1,'CCyB decisions (database)'!$A$2:$G$424,7,FALSE),AT6)</f>
        <v>0</v>
      </c>
      <c r="AV6">
        <f>IFERROR(VLOOKUP($C6&amp;AV$1,'CCyB decisions (database)'!$A$2:$G$424,7,FALSE),AU6)</f>
        <v>0</v>
      </c>
      <c r="AW6">
        <f>IFERROR(VLOOKUP($C6&amp;AW$1,'CCyB decisions (database)'!$A$2:$G$424,7,FALSE),AV6)</f>
        <v>0</v>
      </c>
      <c r="AX6">
        <f>IFERROR(VLOOKUP($C6&amp;AX$1,'CCyB decisions (database)'!$A$2:$G$424,7,FALSE),AW6)</f>
        <v>0</v>
      </c>
      <c r="AY6">
        <f>IFERROR(VLOOKUP($C6&amp;AY$1,'CCyB decisions (database)'!$A$2:$G$424,7,FALSE),AX6)</f>
        <v>0</v>
      </c>
      <c r="AZ6">
        <f>IFERROR(VLOOKUP($C6&amp;AZ$1,'CCyB decisions (database)'!$A$2:$G$424,7,FALSE),AY6)</f>
        <v>0</v>
      </c>
      <c r="BA6">
        <f>IFERROR(VLOOKUP($C6&amp;BA$1,'CCyB decisions (database)'!$A$2:$G$424,7,FALSE),AZ6)</f>
        <v>0</v>
      </c>
      <c r="BB6">
        <f>IFERROR(VLOOKUP($C6&amp;BB$1,'CCyB decisions (database)'!$A$2:$G$424,7,FALSE),BA6)</f>
        <v>0</v>
      </c>
      <c r="BC6">
        <f>IFERROR(VLOOKUP($C6&amp;BC$1,'CCyB decisions (database)'!$A$2:$G$424,7,FALSE),BB6)</f>
        <v>0</v>
      </c>
      <c r="BD6">
        <f>IFERROR(VLOOKUP($C6&amp;BD$1,'CCyB decisions (database)'!$A$2:$G$424,7,FALSE),BC6)</f>
        <v>0</v>
      </c>
      <c r="BE6">
        <f>IFERROR(VLOOKUP($C6&amp;BE$1,'CCyB decisions (database)'!$A$2:$G$424,7,FALSE),BD6)</f>
        <v>0</v>
      </c>
      <c r="BF6">
        <f>IFERROR(VLOOKUP($C6&amp;BF$1,'CCyB decisions (database)'!$A$2:$G$424,7,FALSE),BE6)</f>
        <v>5.0000000000000001E-3</v>
      </c>
      <c r="BG6">
        <f>IFERROR(VLOOKUP($C6&amp;BG$1,'CCyB decisions (database)'!$A$2:$G$424,7,FALSE),BF6)</f>
        <v>5.0000000000000001E-3</v>
      </c>
      <c r="BH6">
        <f>IFERROR(VLOOKUP($C6&amp;BH$1,'CCyB decisions (database)'!$A$2:$G$424,7,FALSE),BG6)</f>
        <v>5.0000000000000001E-3</v>
      </c>
      <c r="BI6">
        <f>IFERROR(VLOOKUP($C6&amp;BI$1,'CCyB decisions (database)'!$A$2:$G$424,7,FALSE),BH6)</f>
        <v>5.0000000000000001E-3</v>
      </c>
      <c r="BJ6">
        <f>IFERROR(VLOOKUP($C6&amp;BJ$1,'CCyB decisions (database)'!$A$2:$G$424,7,FALSE),BI6)</f>
        <v>5.0000000000000001E-3</v>
      </c>
      <c r="BK6">
        <f>IFERROR(VLOOKUP($C6&amp;BK$1,'CCyB decisions (database)'!$A$2:$G$424,7,FALSE),BJ6)</f>
        <v>5.0000000000000001E-3</v>
      </c>
      <c r="BL6">
        <f>IFERROR(VLOOKUP($C6&amp;BL$1,'CCyB decisions (database)'!$A$2:$G$424,7,FALSE),BK6)</f>
        <v>5.0000000000000001E-3</v>
      </c>
      <c r="BM6">
        <f>IFERROR(VLOOKUP($C6&amp;BM$1,'CCyB decisions (database)'!$A$2:$G$424,7,FALSE),BL6)</f>
        <v>5.0000000000000001E-3</v>
      </c>
      <c r="BN6">
        <f>IFERROR(VLOOKUP($C6&amp;BN$1,'CCyB decisions (database)'!$A$2:$G$424,7,FALSE),BM6)</f>
        <v>5.0000000000000001E-3</v>
      </c>
      <c r="BO6">
        <f>IFERROR(VLOOKUP($C6&amp;BO$1,'CCyB decisions (database)'!$A$2:$G$424,7,FALSE),BN6)</f>
        <v>0</v>
      </c>
      <c r="BP6">
        <f>IFERROR(VLOOKUP($C6&amp;BP$1,'CCyB decisions (database)'!$A$2:$G$424,7,FALSE),BO6)</f>
        <v>0</v>
      </c>
      <c r="BQ6">
        <f>IFERROR(VLOOKUP($C6&amp;BQ$1,'CCyB decisions (database)'!$A$2:$G$424,7,FALSE),BP6)</f>
        <v>0</v>
      </c>
      <c r="BR6">
        <f>IFERROR(VLOOKUP($C6&amp;BR$1,'CCyB decisions (database)'!$A$2:$G$424,7,FALSE),BQ6)</f>
        <v>0</v>
      </c>
      <c r="BS6">
        <f>IFERROR(VLOOKUP($C6&amp;BS$1,'CCyB decisions (database)'!$A$2:$G$424,7,FALSE),BR6)</f>
        <v>0</v>
      </c>
      <c r="BT6">
        <f>IFERROR(VLOOKUP($C6&amp;BT$1,'CCyB decisions (database)'!$A$2:$G$424,7,FALSE),BS6)</f>
        <v>0</v>
      </c>
      <c r="BU6">
        <f>IFERROR(VLOOKUP($C6&amp;BU$1,'CCyB decisions (database)'!$A$2:$G$424,7,FALSE),BT6)</f>
        <v>0</v>
      </c>
      <c r="BV6">
        <f>IFERROR(VLOOKUP($C6&amp;BV$1,'CCyB decisions (database)'!$A$2:$G$424,7,FALSE),BU6)</f>
        <v>0</v>
      </c>
      <c r="BW6">
        <f>IFERROR(VLOOKUP($C6&amp;BW$1,'CCyB decisions (database)'!$A$2:$G$424,7,FALSE),BV6)</f>
        <v>0</v>
      </c>
      <c r="BX6">
        <f>IFERROR(VLOOKUP($C6&amp;BX$1,'CCyB decisions (database)'!$A$2:$G$424,7,FALSE),BW6)</f>
        <v>0</v>
      </c>
      <c r="BY6">
        <f>IFERROR(VLOOKUP($C6&amp;BY$1,'CCyB decisions (database)'!$A$2:$G$424,7,FALSE),BX6)</f>
        <v>0</v>
      </c>
      <c r="BZ6">
        <f>IFERROR(VLOOKUP($C6&amp;BZ$1,'CCyB decisions (database)'!$A$2:$G$424,7,FALSE),BY6)</f>
        <v>0</v>
      </c>
      <c r="CA6">
        <f>IFERROR(VLOOKUP($C6&amp;CA$1,'CCyB decisions (database)'!$A$2:$G$424,7,FALSE),BZ6)</f>
        <v>0</v>
      </c>
      <c r="CB6">
        <f>IFERROR(VLOOKUP($C6&amp;CB$1,'CCyB decisions (database)'!$A$2:$G$424,7,FALSE),CA6)</f>
        <v>0</v>
      </c>
      <c r="CC6">
        <f>IFERROR(VLOOKUP($C6&amp;CC$1,'CCyB decisions (database)'!$A$2:$G$424,7,FALSE),CB6)</f>
        <v>0</v>
      </c>
      <c r="CD6">
        <f>IFERROR(VLOOKUP($C6&amp;CD$1,'CCyB decisions (database)'!$A$2:$G$424,7,FALSE),CC6)</f>
        <v>0</v>
      </c>
      <c r="CE6">
        <f>IFERROR(VLOOKUP($C6&amp;CE$1,'CCyB decisions (database)'!$A$2:$G$424,7,FALSE),CD6)</f>
        <v>0</v>
      </c>
      <c r="CF6">
        <f>IFERROR(VLOOKUP($C6&amp;CF$1,'CCyB decisions (database)'!$A$2:$G$424,7,FALSE),CE6)</f>
        <v>0</v>
      </c>
      <c r="CG6">
        <f>IFERROR(VLOOKUP($C6&amp;CG$1,'CCyB decisions (database)'!$A$2:$G$424,7,FALSE),CF6)</f>
        <v>0</v>
      </c>
      <c r="CH6">
        <f>IFERROR(VLOOKUP($C6&amp;CH$1,'CCyB decisions (database)'!$A$2:$G$424,7,FALSE),CG6)</f>
        <v>0</v>
      </c>
      <c r="CI6">
        <f>IFERROR(VLOOKUP($C6&amp;CI$1,'CCyB decisions (database)'!$A$2:$G$424,7,FALSE),CH6)</f>
        <v>0</v>
      </c>
      <c r="CJ6">
        <f>IFERROR(VLOOKUP($C6&amp;CJ$1,'CCyB decisions (database)'!$A$2:$G$424,7,FALSE),CI6)</f>
        <v>0</v>
      </c>
      <c r="CK6">
        <f>IFERROR(VLOOKUP($C6&amp;CK$1,'CCyB decisions (database)'!$A$2:$G$424,7,FALSE),CJ6)</f>
        <v>0</v>
      </c>
      <c r="CL6">
        <f>IFERROR(VLOOKUP($C6&amp;CL$1,'CCyB decisions (database)'!$A$2:$G$424,7,FALSE),CK6)</f>
        <v>0</v>
      </c>
      <c r="CM6">
        <f>IFERROR(VLOOKUP($C6&amp;CM$1,'CCyB decisions (database)'!$A$2:$G$424,7,FALSE),CL6)</f>
        <v>0</v>
      </c>
      <c r="CN6">
        <f>IFERROR(VLOOKUP($C6&amp;CN$1,'CCyB decisions (database)'!$A$2:$G$424,7,FALSE),CM6)</f>
        <v>0</v>
      </c>
      <c r="CO6">
        <f>IFERROR(VLOOKUP($C6&amp;CO$1,'CCyB decisions (database)'!$A$2:$G$424,7,FALSE),CN6)</f>
        <v>0</v>
      </c>
      <c r="CP6">
        <f>IFERROR(VLOOKUP($C6&amp;CP$1,'CCyB decisions (database)'!$A$2:$G$424,7,FALSE),CO6)</f>
        <v>0</v>
      </c>
      <c r="CQ6">
        <f>IFERROR(VLOOKUP($C6&amp;CQ$1,'CCyB decisions (database)'!$A$2:$G$424,7,FALSE),CP6)</f>
        <v>0</v>
      </c>
      <c r="CR6">
        <f>IFERROR(VLOOKUP($C6&amp;CR$1,'CCyB decisions (database)'!$A$2:$G$424,7,FALSE),CQ6)</f>
        <v>0</v>
      </c>
      <c r="CS6">
        <f>IFERROR(VLOOKUP($C6&amp;CS$1,'CCyB decisions (database)'!$A$2:$G$424,7,FALSE),CR6)</f>
        <v>0</v>
      </c>
      <c r="CT6">
        <f>IFERROR(VLOOKUP($C6&amp;CT$1,'CCyB decisions (database)'!$A$2:$G$424,7,FALSE),CS6)</f>
        <v>0</v>
      </c>
      <c r="CU6">
        <f>IFERROR(VLOOKUP($C6&amp;CU$1,'CCyB decisions (database)'!$A$2:$G$424,7,FALSE),CT6)</f>
        <v>0</v>
      </c>
      <c r="CV6">
        <f>IFERROR(VLOOKUP($C6&amp;CV$1,'CCyB decisions (database)'!$A$2:$G$424,7,FALSE),CU6)</f>
        <v>0</v>
      </c>
      <c r="CW6">
        <f>IFERROR(VLOOKUP($C6&amp;CW$1,'CCyB decisions (database)'!$A$2:$G$424,7,FALSE),CV6)</f>
        <v>0</v>
      </c>
      <c r="CX6">
        <f>IFERROR(VLOOKUP($C6&amp;CX$1,'CCyB decisions (database)'!$A$2:$G$424,7,FALSE),CW6)</f>
        <v>0</v>
      </c>
      <c r="CY6">
        <f>IFERROR(VLOOKUP($C6&amp;CY$1,'CCyB decisions (database)'!$A$2:$G$424,7,FALSE),CX6)</f>
        <v>0</v>
      </c>
      <c r="CZ6">
        <f>IFERROR(VLOOKUP($C6&amp;CZ$1,'CCyB decisions (database)'!$A$2:$G$424,7,FALSE),CY6)</f>
        <v>0</v>
      </c>
      <c r="DA6">
        <f>IFERROR(VLOOKUP($C6&amp;DA$1,'CCyB decisions (database)'!$A$2:$G$424,7,FALSE),CZ6)</f>
        <v>0</v>
      </c>
      <c r="DB6">
        <f>IFERROR(VLOOKUP($C6&amp;DB$1,'CCyB decisions (database)'!$A$2:$G$424,7,FALSE),DA6)</f>
        <v>0</v>
      </c>
      <c r="DC6">
        <f>IFERROR(VLOOKUP($C6&amp;DC$1,'CCyB decisions (database)'!$A$2:$G$424,7,FALSE),DB6)</f>
        <v>5.0000000000000001E-3</v>
      </c>
      <c r="DD6">
        <f>IFERROR(VLOOKUP($C6&amp;DD$1,'CCyB decisions (database)'!$A$2:$G$424,7,FALSE),DC6)</f>
        <v>5.0000000000000001E-3</v>
      </c>
      <c r="DE6">
        <f>IFERROR(VLOOKUP($C6&amp;DE$1,'CCyB decisions (database)'!$A$2:$G$424,7,FALSE),DD6)</f>
        <v>5.0000000000000001E-3</v>
      </c>
      <c r="DF6">
        <f>IFERROR(VLOOKUP($C6&amp;DF$1,'CCyB decisions (database)'!$A$2:$G$424,7,FALSE),DE6)</f>
        <v>5.0000000000000001E-3</v>
      </c>
      <c r="DG6">
        <f>IFERROR(VLOOKUP($C6&amp;DG$1,'CCyB decisions (database)'!$A$2:$G$424,7,FALSE),DF6)</f>
        <v>0.01</v>
      </c>
      <c r="DH6">
        <f>IFERROR(VLOOKUP($C6&amp;DH$1,'CCyB decisions (database)'!$A$2:$G$424,7,FALSE),DG6)</f>
        <v>0.01</v>
      </c>
      <c r="DI6">
        <f>IFERROR(VLOOKUP($C6&amp;DI$1,'CCyB decisions (database)'!$A$2:$G$424,7,FALSE),DH6)</f>
        <v>0.01</v>
      </c>
      <c r="DJ6">
        <f>IFERROR(VLOOKUP($C6&amp;DJ$1,'CCyB decisions (database)'!$A$2:$G$424,7,FALSE),DI6)</f>
        <v>0.01</v>
      </c>
      <c r="DK6">
        <f>IFERROR(VLOOKUP($C6&amp;DK$1,'CCyB decisions (database)'!$A$2:$G$424,7,FALSE),DJ6)</f>
        <v>0.01</v>
      </c>
      <c r="DL6">
        <f>IFERROR(VLOOKUP($C6&amp;DL$1,'CCyB decisions (database)'!$A$2:$G$424,7,FALSE),DK6)</f>
        <v>0.01</v>
      </c>
      <c r="DM6">
        <f>IFERROR(VLOOKUP($C6&amp;DM$1,'CCyB decisions (database)'!$A$2:$G$424,7,FALSE),DL6)</f>
        <v>0.01</v>
      </c>
      <c r="DN6">
        <f>IFERROR(VLOOKUP($C6&amp;DN$1,'CCyB decisions (database)'!$A$2:$G$424,7,FALSE),DM6)</f>
        <v>0.01</v>
      </c>
      <c r="DO6">
        <f>IFERROR(VLOOKUP($C6&amp;DO$1,'CCyB decisions (database)'!$A$2:$G$424,7,FALSE),DN6)</f>
        <v>0.01</v>
      </c>
      <c r="DP6">
        <f>IFERROR(VLOOKUP($C6&amp;DP$1,'CCyB decisions (database)'!$A$2:$G$424,7,FALSE),DO6)</f>
        <v>0.01</v>
      </c>
    </row>
    <row r="7" spans="3:426" x14ac:dyDescent="0.45">
      <c r="C7" t="s">
        <v>74</v>
      </c>
      <c r="D7" t="e">
        <f>VLOOKUP($C7&amp;D$1,'CCyB decisions (database)'!$A$2:$G$424,7,FALSE)</f>
        <v>#N/A</v>
      </c>
      <c r="E7" t="e">
        <f>IFERROR(VLOOKUP($C7&amp;E$1,'CCyB decisions (database)'!$A$2:$G$424,7,FALSE),D7)</f>
        <v>#N/A</v>
      </c>
      <c r="F7" t="e">
        <f>IFERROR(VLOOKUP($C7&amp;F$1,'CCyB decisions (database)'!$A$2:$G$424,7,FALSE),E7)</f>
        <v>#N/A</v>
      </c>
      <c r="G7" t="e">
        <f>IFERROR(VLOOKUP($C7&amp;G$1,'CCyB decisions (database)'!$A$2:$G$424,7,FALSE),F7)</f>
        <v>#N/A</v>
      </c>
      <c r="H7" t="e">
        <f>IFERROR(VLOOKUP($C7&amp;H$1,'CCyB decisions (database)'!$A$2:$G$424,7,FALSE),G7)</f>
        <v>#N/A</v>
      </c>
      <c r="I7" t="e">
        <f>IFERROR(VLOOKUP($C7&amp;I$1,'CCyB decisions (database)'!$A$2:$G$424,7,FALSE),H7)</f>
        <v>#N/A</v>
      </c>
      <c r="J7" t="e">
        <f>IFERROR(VLOOKUP($C7&amp;J$1,'CCyB decisions (database)'!$A$2:$G$424,7,FALSE),I7)</f>
        <v>#N/A</v>
      </c>
      <c r="K7" t="e">
        <f>IFERROR(VLOOKUP($C7&amp;K$1,'CCyB decisions (database)'!$A$2:$G$424,7,FALSE),J7)</f>
        <v>#N/A</v>
      </c>
      <c r="L7" t="e">
        <f>IFERROR(VLOOKUP($C7&amp;L$1,'CCyB decisions (database)'!$A$2:$G$424,7,FALSE),K7)</f>
        <v>#N/A</v>
      </c>
      <c r="M7" t="e">
        <f>IFERROR(VLOOKUP($C7&amp;M$1,'CCyB decisions (database)'!$A$2:$G$424,7,FALSE),L7)</f>
        <v>#N/A</v>
      </c>
      <c r="N7" t="e">
        <f>IFERROR(VLOOKUP($C7&amp;N$1,'CCyB decisions (database)'!$A$2:$G$424,7,FALSE),M7)</f>
        <v>#N/A</v>
      </c>
      <c r="O7" t="e">
        <f>IFERROR(VLOOKUP($C7&amp;O$1,'CCyB decisions (database)'!$A$2:$G$424,7,FALSE),N7)</f>
        <v>#N/A</v>
      </c>
      <c r="P7" t="e">
        <f>IFERROR(VLOOKUP($C7&amp;P$1,'CCyB decisions (database)'!$A$2:$G$424,7,FALSE),O7)</f>
        <v>#N/A</v>
      </c>
      <c r="Q7">
        <f>IFERROR(VLOOKUP($C7&amp;Q$1,'CCyB decisions (database)'!$A$2:$G$424,7,FALSE),P7)</f>
        <v>0</v>
      </c>
      <c r="R7">
        <f>IFERROR(VLOOKUP($C7&amp;R$1,'CCyB decisions (database)'!$A$2:$G$424,7,FALSE),Q7)</f>
        <v>0</v>
      </c>
      <c r="S7">
        <f>IFERROR(VLOOKUP($C7&amp;S$1,'CCyB decisions (database)'!$A$2:$G$424,7,FALSE),R7)</f>
        <v>0</v>
      </c>
      <c r="T7">
        <f>IFERROR(VLOOKUP($C7&amp;T$1,'CCyB decisions (database)'!$A$2:$G$424,7,FALSE),S7)</f>
        <v>0</v>
      </c>
      <c r="U7">
        <f>IFERROR(VLOOKUP($C7&amp;U$1,'CCyB decisions (database)'!$A$2:$G$424,7,FALSE),T7)</f>
        <v>0</v>
      </c>
      <c r="V7">
        <f>IFERROR(VLOOKUP($C7&amp;V$1,'CCyB decisions (database)'!$A$2:$G$424,7,FALSE),U7)</f>
        <v>0</v>
      </c>
      <c r="W7">
        <f>IFERROR(VLOOKUP($C7&amp;W$1,'CCyB decisions (database)'!$A$2:$G$424,7,FALSE),V7)</f>
        <v>0</v>
      </c>
      <c r="X7">
        <f>IFERROR(VLOOKUP($C7&amp;X$1,'CCyB decisions (database)'!$A$2:$G$424,7,FALSE),W7)</f>
        <v>0</v>
      </c>
      <c r="Y7">
        <f>IFERROR(VLOOKUP($C7&amp;Y$1,'CCyB decisions (database)'!$A$2:$G$424,7,FALSE),X7)</f>
        <v>0</v>
      </c>
      <c r="Z7">
        <f>IFERROR(VLOOKUP($C7&amp;Z$1,'CCyB decisions (database)'!$A$2:$G$424,7,FALSE),Y7)</f>
        <v>0</v>
      </c>
      <c r="AA7">
        <f>IFERROR(VLOOKUP($C7&amp;AA$1,'CCyB decisions (database)'!$A$2:$G$424,7,FALSE),Z7)</f>
        <v>0</v>
      </c>
      <c r="AB7">
        <f>IFERROR(VLOOKUP($C7&amp;AB$1,'CCyB decisions (database)'!$A$2:$G$424,7,FALSE),AA7)</f>
        <v>0</v>
      </c>
      <c r="AC7">
        <f>IFERROR(VLOOKUP($C7&amp;AC$1,'CCyB decisions (database)'!$A$2:$G$424,7,FALSE),AB7)</f>
        <v>0</v>
      </c>
      <c r="AD7">
        <f>IFERROR(VLOOKUP($C7&amp;AD$1,'CCyB decisions (database)'!$A$2:$G$424,7,FALSE),AC7)</f>
        <v>0</v>
      </c>
      <c r="AE7">
        <f>IFERROR(VLOOKUP($C7&amp;AE$1,'CCyB decisions (database)'!$A$2:$G$424,7,FALSE),AD7)</f>
        <v>0</v>
      </c>
      <c r="AF7">
        <f>IFERROR(VLOOKUP($C7&amp;AF$1,'CCyB decisions (database)'!$A$2:$G$424,7,FALSE),AE7)</f>
        <v>0</v>
      </c>
      <c r="AG7">
        <f>IFERROR(VLOOKUP($C7&amp;AG$1,'CCyB decisions (database)'!$A$2:$G$424,7,FALSE),AF7)</f>
        <v>0</v>
      </c>
      <c r="AH7">
        <f>IFERROR(VLOOKUP($C7&amp;AH$1,'CCyB decisions (database)'!$A$2:$G$424,7,FALSE),AG7)</f>
        <v>0</v>
      </c>
      <c r="AI7">
        <f>IFERROR(VLOOKUP($C7&amp;AI$1,'CCyB decisions (database)'!$A$2:$G$424,7,FALSE),AH7)</f>
        <v>0</v>
      </c>
      <c r="AJ7">
        <f>IFERROR(VLOOKUP($C7&amp;AJ$1,'CCyB decisions (database)'!$A$2:$G$424,7,FALSE),AI7)</f>
        <v>0</v>
      </c>
      <c r="AK7">
        <f>IFERROR(VLOOKUP($C7&amp;AK$1,'CCyB decisions (database)'!$A$2:$G$424,7,FALSE),AJ7)</f>
        <v>0</v>
      </c>
      <c r="AL7">
        <f>IFERROR(VLOOKUP($C7&amp;AL$1,'CCyB decisions (database)'!$A$2:$G$424,7,FALSE),AK7)</f>
        <v>0</v>
      </c>
      <c r="AM7">
        <f>IFERROR(VLOOKUP($C7&amp;AM$1,'CCyB decisions (database)'!$A$2:$G$424,7,FALSE),AL7)</f>
        <v>0</v>
      </c>
      <c r="AN7">
        <f>IFERROR(VLOOKUP($C7&amp;AN$1,'CCyB decisions (database)'!$A$2:$G$424,7,FALSE),AM7)</f>
        <v>0</v>
      </c>
      <c r="AO7">
        <f>IFERROR(VLOOKUP($C7&amp;AO$1,'CCyB decisions (database)'!$A$2:$G$424,7,FALSE),AN7)</f>
        <v>0</v>
      </c>
      <c r="AP7">
        <f>IFERROR(VLOOKUP($C7&amp;AP$1,'CCyB decisions (database)'!$A$2:$G$424,7,FALSE),AO7)</f>
        <v>0</v>
      </c>
      <c r="AQ7">
        <f>IFERROR(VLOOKUP($C7&amp;AQ$1,'CCyB decisions (database)'!$A$2:$G$424,7,FALSE),AP7)</f>
        <v>0</v>
      </c>
      <c r="AR7">
        <f>IFERROR(VLOOKUP($C7&amp;AR$1,'CCyB decisions (database)'!$A$2:$G$424,7,FALSE),AQ7)</f>
        <v>0</v>
      </c>
      <c r="AS7">
        <f>IFERROR(VLOOKUP($C7&amp;AS$1,'CCyB decisions (database)'!$A$2:$G$424,7,FALSE),AR7)</f>
        <v>0</v>
      </c>
      <c r="AT7">
        <f>IFERROR(VLOOKUP($C7&amp;AT$1,'CCyB decisions (database)'!$A$2:$G$424,7,FALSE),AS7)</f>
        <v>0</v>
      </c>
      <c r="AU7">
        <f>IFERROR(VLOOKUP($C7&amp;AU$1,'CCyB decisions (database)'!$A$2:$G$424,7,FALSE),AT7)</f>
        <v>0</v>
      </c>
      <c r="AV7">
        <f>IFERROR(VLOOKUP($C7&amp;AV$1,'CCyB decisions (database)'!$A$2:$G$424,7,FALSE),AU7)</f>
        <v>0</v>
      </c>
      <c r="AW7">
        <f>IFERROR(VLOOKUP($C7&amp;AW$1,'CCyB decisions (database)'!$A$2:$G$424,7,FALSE),AV7)</f>
        <v>0</v>
      </c>
      <c r="AX7">
        <f>IFERROR(VLOOKUP($C7&amp;AX$1,'CCyB decisions (database)'!$A$2:$G$424,7,FALSE),AW7)</f>
        <v>0</v>
      </c>
      <c r="AY7">
        <f>IFERROR(VLOOKUP($C7&amp;AY$1,'CCyB decisions (database)'!$A$2:$G$424,7,FALSE),AX7)</f>
        <v>0</v>
      </c>
      <c r="AZ7">
        <f>IFERROR(VLOOKUP($C7&amp;AZ$1,'CCyB decisions (database)'!$A$2:$G$424,7,FALSE),AY7)</f>
        <v>0</v>
      </c>
      <c r="BA7">
        <f>IFERROR(VLOOKUP($C7&amp;BA$1,'CCyB decisions (database)'!$A$2:$G$424,7,FALSE),AZ7)</f>
        <v>0</v>
      </c>
      <c r="BB7">
        <f>IFERROR(VLOOKUP($C7&amp;BB$1,'CCyB decisions (database)'!$A$2:$G$424,7,FALSE),BA7)</f>
        <v>0</v>
      </c>
      <c r="BC7">
        <f>IFERROR(VLOOKUP($C7&amp;BC$1,'CCyB decisions (database)'!$A$2:$G$424,7,FALSE),BB7)</f>
        <v>0</v>
      </c>
      <c r="BD7">
        <f>IFERROR(VLOOKUP($C7&amp;BD$1,'CCyB decisions (database)'!$A$2:$G$424,7,FALSE),BC7)</f>
        <v>0</v>
      </c>
      <c r="BE7">
        <f>IFERROR(VLOOKUP($C7&amp;BE$1,'CCyB decisions (database)'!$A$2:$G$424,7,FALSE),BD7)</f>
        <v>0</v>
      </c>
      <c r="BF7">
        <f>IFERROR(VLOOKUP($C7&amp;BF$1,'CCyB decisions (database)'!$A$2:$G$424,7,FALSE),BE7)</f>
        <v>0</v>
      </c>
      <c r="BG7">
        <f>IFERROR(VLOOKUP($C7&amp;BG$1,'CCyB decisions (database)'!$A$2:$G$424,7,FALSE),BF7)</f>
        <v>0</v>
      </c>
      <c r="BH7">
        <f>IFERROR(VLOOKUP($C7&amp;BH$1,'CCyB decisions (database)'!$A$2:$G$424,7,FALSE),BG7)</f>
        <v>0</v>
      </c>
      <c r="BI7">
        <f>IFERROR(VLOOKUP($C7&amp;BI$1,'CCyB decisions (database)'!$A$2:$G$424,7,FALSE),BH7)</f>
        <v>0</v>
      </c>
      <c r="BJ7">
        <f>IFERROR(VLOOKUP($C7&amp;BJ$1,'CCyB decisions (database)'!$A$2:$G$424,7,FALSE),BI7)</f>
        <v>0</v>
      </c>
      <c r="BK7">
        <f>IFERROR(VLOOKUP($C7&amp;BK$1,'CCyB decisions (database)'!$A$2:$G$424,7,FALSE),BJ7)</f>
        <v>0</v>
      </c>
      <c r="BL7">
        <f>IFERROR(VLOOKUP($C7&amp;BL$1,'CCyB decisions (database)'!$A$2:$G$424,7,FALSE),BK7)</f>
        <v>0</v>
      </c>
      <c r="BM7">
        <f>IFERROR(VLOOKUP($C7&amp;BM$1,'CCyB decisions (database)'!$A$2:$G$424,7,FALSE),BL7)</f>
        <v>0</v>
      </c>
      <c r="BN7">
        <f>IFERROR(VLOOKUP($C7&amp;BN$1,'CCyB decisions (database)'!$A$2:$G$424,7,FALSE),BM7)</f>
        <v>0</v>
      </c>
      <c r="BO7">
        <f>IFERROR(VLOOKUP($C7&amp;BO$1,'CCyB decisions (database)'!$A$2:$G$424,7,FALSE),BN7)</f>
        <v>0</v>
      </c>
      <c r="BP7">
        <f>IFERROR(VLOOKUP($C7&amp;BP$1,'CCyB decisions (database)'!$A$2:$G$424,7,FALSE),BO7)</f>
        <v>0</v>
      </c>
      <c r="BQ7">
        <f>IFERROR(VLOOKUP($C7&amp;BQ$1,'CCyB decisions (database)'!$A$2:$G$424,7,FALSE),BP7)</f>
        <v>0</v>
      </c>
      <c r="BR7">
        <f>IFERROR(VLOOKUP($C7&amp;BR$1,'CCyB decisions (database)'!$A$2:$G$424,7,FALSE),BQ7)</f>
        <v>0</v>
      </c>
      <c r="BS7">
        <f>IFERROR(VLOOKUP($C7&amp;BS$1,'CCyB decisions (database)'!$A$2:$G$424,7,FALSE),BR7)</f>
        <v>0</v>
      </c>
      <c r="BT7">
        <f>IFERROR(VLOOKUP($C7&amp;BT$1,'CCyB decisions (database)'!$A$2:$G$424,7,FALSE),BS7)</f>
        <v>0</v>
      </c>
      <c r="BU7">
        <f>IFERROR(VLOOKUP($C7&amp;BU$1,'CCyB decisions (database)'!$A$2:$G$424,7,FALSE),BT7)</f>
        <v>0</v>
      </c>
      <c r="BV7">
        <f>IFERROR(VLOOKUP($C7&amp;BV$1,'CCyB decisions (database)'!$A$2:$G$424,7,FALSE),BU7)</f>
        <v>0</v>
      </c>
      <c r="BW7">
        <f>IFERROR(VLOOKUP($C7&amp;BW$1,'CCyB decisions (database)'!$A$2:$G$424,7,FALSE),BV7)</f>
        <v>0</v>
      </c>
      <c r="BX7">
        <f>IFERROR(VLOOKUP($C7&amp;BX$1,'CCyB decisions (database)'!$A$2:$G$424,7,FALSE),BW7)</f>
        <v>0</v>
      </c>
      <c r="BY7">
        <f>IFERROR(VLOOKUP($C7&amp;BY$1,'CCyB decisions (database)'!$A$2:$G$424,7,FALSE),BX7)</f>
        <v>0</v>
      </c>
      <c r="BZ7">
        <f>IFERROR(VLOOKUP($C7&amp;BZ$1,'CCyB decisions (database)'!$A$2:$G$424,7,FALSE),BY7)</f>
        <v>0</v>
      </c>
      <c r="CA7">
        <f>IFERROR(VLOOKUP($C7&amp;CA$1,'CCyB decisions (database)'!$A$2:$G$424,7,FALSE),BZ7)</f>
        <v>0</v>
      </c>
      <c r="CB7">
        <f>IFERROR(VLOOKUP($C7&amp;CB$1,'CCyB decisions (database)'!$A$2:$G$424,7,FALSE),CA7)</f>
        <v>0</v>
      </c>
      <c r="CC7">
        <f>IFERROR(VLOOKUP($C7&amp;CC$1,'CCyB decisions (database)'!$A$2:$G$424,7,FALSE),CB7)</f>
        <v>0</v>
      </c>
      <c r="CD7">
        <f>IFERROR(VLOOKUP($C7&amp;CD$1,'CCyB decisions (database)'!$A$2:$G$424,7,FALSE),CC7)</f>
        <v>0</v>
      </c>
      <c r="CE7">
        <f>IFERROR(VLOOKUP($C7&amp;CE$1,'CCyB decisions (database)'!$A$2:$G$424,7,FALSE),CD7)</f>
        <v>0</v>
      </c>
      <c r="CF7">
        <f>IFERROR(VLOOKUP($C7&amp;CF$1,'CCyB decisions (database)'!$A$2:$G$424,7,FALSE),CE7)</f>
        <v>0</v>
      </c>
      <c r="CG7">
        <f>IFERROR(VLOOKUP($C7&amp;CG$1,'CCyB decisions (database)'!$A$2:$G$424,7,FALSE),CF7)</f>
        <v>0</v>
      </c>
      <c r="CH7">
        <f>IFERROR(VLOOKUP($C7&amp;CH$1,'CCyB decisions (database)'!$A$2:$G$424,7,FALSE),CG7)</f>
        <v>0</v>
      </c>
      <c r="CI7">
        <f>IFERROR(VLOOKUP($C7&amp;CI$1,'CCyB decisions (database)'!$A$2:$G$424,7,FALSE),CH7)</f>
        <v>0</v>
      </c>
      <c r="CJ7">
        <f>IFERROR(VLOOKUP($C7&amp;CJ$1,'CCyB decisions (database)'!$A$2:$G$424,7,FALSE),CI7)</f>
        <v>0</v>
      </c>
      <c r="CK7">
        <f>IFERROR(VLOOKUP($C7&amp;CK$1,'CCyB decisions (database)'!$A$2:$G$424,7,FALSE),CJ7)</f>
        <v>0</v>
      </c>
      <c r="CL7">
        <f>IFERROR(VLOOKUP($C7&amp;CL$1,'CCyB decisions (database)'!$A$2:$G$424,7,FALSE),CK7)</f>
        <v>0</v>
      </c>
      <c r="CM7">
        <f>IFERROR(VLOOKUP($C7&amp;CM$1,'CCyB decisions (database)'!$A$2:$G$424,7,FALSE),CL7)</f>
        <v>0</v>
      </c>
      <c r="CN7">
        <f>IFERROR(VLOOKUP($C7&amp;CN$1,'CCyB decisions (database)'!$A$2:$G$424,7,FALSE),CM7)</f>
        <v>0</v>
      </c>
      <c r="CO7">
        <f>IFERROR(VLOOKUP($C7&amp;CO$1,'CCyB decisions (database)'!$A$2:$G$424,7,FALSE),CN7)</f>
        <v>0</v>
      </c>
      <c r="CP7">
        <f>IFERROR(VLOOKUP($C7&amp;CP$1,'CCyB decisions (database)'!$A$2:$G$424,7,FALSE),CO7)</f>
        <v>0</v>
      </c>
      <c r="CQ7">
        <f>IFERROR(VLOOKUP($C7&amp;CQ$1,'CCyB decisions (database)'!$A$2:$G$424,7,FALSE),CP7)</f>
        <v>0</v>
      </c>
      <c r="CR7">
        <f>IFERROR(VLOOKUP($C7&amp;CR$1,'CCyB decisions (database)'!$A$2:$G$424,7,FALSE),CQ7)</f>
        <v>0</v>
      </c>
      <c r="CS7">
        <f>IFERROR(VLOOKUP($C7&amp;CS$1,'CCyB decisions (database)'!$A$2:$G$424,7,FALSE),CR7)</f>
        <v>0</v>
      </c>
      <c r="CT7">
        <f>IFERROR(VLOOKUP($C7&amp;CT$1,'CCyB decisions (database)'!$A$2:$G$424,7,FALSE),CS7)</f>
        <v>0</v>
      </c>
      <c r="CU7">
        <f>IFERROR(VLOOKUP($C7&amp;CU$1,'CCyB decisions (database)'!$A$2:$G$424,7,FALSE),CT7)</f>
        <v>0</v>
      </c>
      <c r="CV7">
        <f>IFERROR(VLOOKUP($C7&amp;CV$1,'CCyB decisions (database)'!$A$2:$G$424,7,FALSE),CU7)</f>
        <v>0</v>
      </c>
      <c r="CW7">
        <f>IFERROR(VLOOKUP($C7&amp;CW$1,'CCyB decisions (database)'!$A$2:$G$424,7,FALSE),CV7)</f>
        <v>0</v>
      </c>
      <c r="CX7">
        <f>IFERROR(VLOOKUP($C7&amp;CX$1,'CCyB decisions (database)'!$A$2:$G$424,7,FALSE),CW7)</f>
        <v>0</v>
      </c>
      <c r="CY7">
        <f>IFERROR(VLOOKUP($C7&amp;CY$1,'CCyB decisions (database)'!$A$2:$G$424,7,FALSE),CX7)</f>
        <v>0</v>
      </c>
      <c r="CZ7">
        <f>IFERROR(VLOOKUP($C7&amp;CZ$1,'CCyB decisions (database)'!$A$2:$G$424,7,FALSE),CY7)</f>
        <v>0</v>
      </c>
      <c r="DA7">
        <f>IFERROR(VLOOKUP($C7&amp;DA$1,'CCyB decisions (database)'!$A$2:$G$424,7,FALSE),CZ7)</f>
        <v>0</v>
      </c>
      <c r="DB7">
        <f>IFERROR(VLOOKUP($C7&amp;DB$1,'CCyB decisions (database)'!$A$2:$G$424,7,FALSE),DA7)</f>
        <v>0</v>
      </c>
      <c r="DC7">
        <f>IFERROR(VLOOKUP($C7&amp;DC$1,'CCyB decisions (database)'!$A$2:$G$424,7,FALSE),DB7)</f>
        <v>0</v>
      </c>
      <c r="DD7">
        <f>IFERROR(VLOOKUP($C7&amp;DD$1,'CCyB decisions (database)'!$A$2:$G$424,7,FALSE),DC7)</f>
        <v>0</v>
      </c>
      <c r="DE7">
        <f>IFERROR(VLOOKUP($C7&amp;DE$1,'CCyB decisions (database)'!$A$2:$G$424,7,FALSE),DD7)</f>
        <v>0</v>
      </c>
      <c r="DF7">
        <f>IFERROR(VLOOKUP($C7&amp;DF$1,'CCyB decisions (database)'!$A$2:$G$424,7,FALSE),DE7)</f>
        <v>0</v>
      </c>
      <c r="DG7">
        <f>IFERROR(VLOOKUP($C7&amp;DG$1,'CCyB decisions (database)'!$A$2:$G$424,7,FALSE),DF7)</f>
        <v>0</v>
      </c>
      <c r="DH7">
        <f>IFERROR(VLOOKUP($C7&amp;DH$1,'CCyB decisions (database)'!$A$2:$G$424,7,FALSE),DG7)</f>
        <v>0</v>
      </c>
      <c r="DI7">
        <f>IFERROR(VLOOKUP($C7&amp;DI$1,'CCyB decisions (database)'!$A$2:$G$424,7,FALSE),DH7)</f>
        <v>0</v>
      </c>
      <c r="DJ7">
        <f>IFERROR(VLOOKUP($C7&amp;DJ$1,'CCyB decisions (database)'!$A$2:$G$424,7,FALSE),DI7)</f>
        <v>0</v>
      </c>
      <c r="DK7">
        <f>IFERROR(VLOOKUP($C7&amp;DK$1,'CCyB decisions (database)'!$A$2:$G$424,7,FALSE),DJ7)</f>
        <v>0</v>
      </c>
      <c r="DL7">
        <f>IFERROR(VLOOKUP($C7&amp;DL$1,'CCyB decisions (database)'!$A$2:$G$424,7,FALSE),DK7)</f>
        <v>0</v>
      </c>
      <c r="DM7">
        <f>IFERROR(VLOOKUP($C7&amp;DM$1,'CCyB decisions (database)'!$A$2:$G$424,7,FALSE),DL7)</f>
        <v>0</v>
      </c>
      <c r="DN7">
        <f>IFERROR(VLOOKUP($C7&amp;DN$1,'CCyB decisions (database)'!$A$2:$G$424,7,FALSE),DM7)</f>
        <v>0</v>
      </c>
      <c r="DO7">
        <f>IFERROR(VLOOKUP($C7&amp;DO$1,'CCyB decisions (database)'!$A$2:$G$424,7,FALSE),DN7)</f>
        <v>0</v>
      </c>
      <c r="DP7">
        <f>IFERROR(VLOOKUP($C7&amp;DP$1,'CCyB decisions (database)'!$A$2:$G$424,7,FALSE),DO7)</f>
        <v>0</v>
      </c>
    </row>
    <row r="8" spans="3:426" x14ac:dyDescent="0.45">
      <c r="C8" t="s">
        <v>26</v>
      </c>
      <c r="D8" t="e">
        <f>VLOOKUP($C8&amp;D$1,'CCyB decisions (database)'!$A$2:$G$424,7,FALSE)</f>
        <v>#N/A</v>
      </c>
      <c r="E8" t="e">
        <f>IFERROR(VLOOKUP($C8&amp;E$1,'CCyB decisions (database)'!$A$2:$G$424,7,FALSE),D8)</f>
        <v>#N/A</v>
      </c>
      <c r="F8" t="e">
        <f>IFERROR(VLOOKUP($C8&amp;F$1,'CCyB decisions (database)'!$A$2:$G$424,7,FALSE),E8)</f>
        <v>#N/A</v>
      </c>
      <c r="G8" t="e">
        <f>IFERROR(VLOOKUP($C8&amp;G$1,'CCyB decisions (database)'!$A$2:$G$424,7,FALSE),F8)</f>
        <v>#N/A</v>
      </c>
      <c r="H8" t="e">
        <f>IFERROR(VLOOKUP($C8&amp;H$1,'CCyB decisions (database)'!$A$2:$G$424,7,FALSE),G8)</f>
        <v>#N/A</v>
      </c>
      <c r="I8" t="e">
        <f>IFERROR(VLOOKUP($C8&amp;I$1,'CCyB decisions (database)'!$A$2:$G$424,7,FALSE),H8)</f>
        <v>#N/A</v>
      </c>
      <c r="J8" t="e">
        <f>IFERROR(VLOOKUP($C8&amp;J$1,'CCyB decisions (database)'!$A$2:$G$424,7,FALSE),I8)</f>
        <v>#N/A</v>
      </c>
      <c r="K8" t="e">
        <f>IFERROR(VLOOKUP($C8&amp;K$1,'CCyB decisions (database)'!$A$2:$G$424,7,FALSE),J8)</f>
        <v>#N/A</v>
      </c>
      <c r="L8" t="e">
        <f>IFERROR(VLOOKUP($C8&amp;L$1,'CCyB decisions (database)'!$A$2:$G$424,7,FALSE),K8)</f>
        <v>#N/A</v>
      </c>
      <c r="M8" t="e">
        <f>IFERROR(VLOOKUP($C8&amp;M$1,'CCyB decisions (database)'!$A$2:$G$424,7,FALSE),L8)</f>
        <v>#N/A</v>
      </c>
      <c r="N8" t="e">
        <f>IFERROR(VLOOKUP($C8&amp;N$1,'CCyB decisions (database)'!$A$2:$G$424,7,FALSE),M8)</f>
        <v>#N/A</v>
      </c>
      <c r="O8" t="e">
        <f>IFERROR(VLOOKUP($C8&amp;O$1,'CCyB decisions (database)'!$A$2:$G$424,7,FALSE),N8)</f>
        <v>#N/A</v>
      </c>
      <c r="P8" t="e">
        <f>IFERROR(VLOOKUP($C8&amp;P$1,'CCyB decisions (database)'!$A$2:$G$424,7,FALSE),O8)</f>
        <v>#N/A</v>
      </c>
      <c r="Q8" t="e">
        <f>IFERROR(VLOOKUP($C8&amp;Q$1,'CCyB decisions (database)'!$A$2:$G$424,7,FALSE),P8)</f>
        <v>#N/A</v>
      </c>
      <c r="R8" t="e">
        <f>IFERROR(VLOOKUP($C8&amp;R$1,'CCyB decisions (database)'!$A$2:$G$424,7,FALSE),Q8)</f>
        <v>#N/A</v>
      </c>
      <c r="S8" t="e">
        <f>IFERROR(VLOOKUP($C8&amp;S$1,'CCyB decisions (database)'!$A$2:$G$424,7,FALSE),R8)</f>
        <v>#N/A</v>
      </c>
      <c r="T8" t="e">
        <f>IFERROR(VLOOKUP($C8&amp;T$1,'CCyB decisions (database)'!$A$2:$G$424,7,FALSE),S8)</f>
        <v>#N/A</v>
      </c>
      <c r="U8" t="e">
        <f>IFERROR(VLOOKUP($C8&amp;U$1,'CCyB decisions (database)'!$A$2:$G$424,7,FALSE),T8)</f>
        <v>#N/A</v>
      </c>
      <c r="V8" t="e">
        <f>IFERROR(VLOOKUP($C8&amp;V$1,'CCyB decisions (database)'!$A$2:$G$424,7,FALSE),U8)</f>
        <v>#N/A</v>
      </c>
      <c r="W8" t="e">
        <f>IFERROR(VLOOKUP($C8&amp;W$1,'CCyB decisions (database)'!$A$2:$G$424,7,FALSE),V8)</f>
        <v>#N/A</v>
      </c>
      <c r="X8" t="e">
        <f>IFERROR(VLOOKUP($C8&amp;X$1,'CCyB decisions (database)'!$A$2:$G$424,7,FALSE),W8)</f>
        <v>#N/A</v>
      </c>
      <c r="Y8" t="e">
        <f>IFERROR(VLOOKUP($C8&amp;Y$1,'CCyB decisions (database)'!$A$2:$G$424,7,FALSE),X8)</f>
        <v>#N/A</v>
      </c>
      <c r="Z8" t="e">
        <f>IFERROR(VLOOKUP($C8&amp;Z$1,'CCyB decisions (database)'!$A$2:$G$424,7,FALSE),Y8)</f>
        <v>#N/A</v>
      </c>
      <c r="AA8" t="e">
        <f>IFERROR(VLOOKUP($C8&amp;AA$1,'CCyB decisions (database)'!$A$2:$G$424,7,FALSE),Z8)</f>
        <v>#N/A</v>
      </c>
      <c r="AB8" t="e">
        <f>IFERROR(VLOOKUP($C8&amp;AB$1,'CCyB decisions (database)'!$A$2:$G$424,7,FALSE),AA8)</f>
        <v>#N/A</v>
      </c>
      <c r="AC8" t="e">
        <f>IFERROR(VLOOKUP($C8&amp;AC$1,'CCyB decisions (database)'!$A$2:$G$424,7,FALSE),AB8)</f>
        <v>#N/A</v>
      </c>
      <c r="AD8" t="e">
        <f>IFERROR(VLOOKUP($C8&amp;AD$1,'CCyB decisions (database)'!$A$2:$G$424,7,FALSE),AC8)</f>
        <v>#N/A</v>
      </c>
      <c r="AE8" t="e">
        <f>IFERROR(VLOOKUP($C8&amp;AE$1,'CCyB decisions (database)'!$A$2:$G$424,7,FALSE),AD8)</f>
        <v>#N/A</v>
      </c>
      <c r="AF8" t="e">
        <f>IFERROR(VLOOKUP($C8&amp;AF$1,'CCyB decisions (database)'!$A$2:$G$424,7,FALSE),AE8)</f>
        <v>#N/A</v>
      </c>
      <c r="AG8">
        <f>IFERROR(VLOOKUP($C8&amp;AG$1,'CCyB decisions (database)'!$A$2:$G$424,7,FALSE),AF8)</f>
        <v>0</v>
      </c>
      <c r="AH8">
        <f>IFERROR(VLOOKUP($C8&amp;AH$1,'CCyB decisions (database)'!$A$2:$G$424,7,FALSE),AG8)</f>
        <v>0</v>
      </c>
      <c r="AI8">
        <f>IFERROR(VLOOKUP($C8&amp;AI$1,'CCyB decisions (database)'!$A$2:$G$424,7,FALSE),AH8)</f>
        <v>0</v>
      </c>
      <c r="AJ8">
        <f>IFERROR(VLOOKUP($C8&amp;AJ$1,'CCyB decisions (database)'!$A$2:$G$424,7,FALSE),AI8)</f>
        <v>0</v>
      </c>
      <c r="AK8">
        <f>IFERROR(VLOOKUP($C8&amp;AK$1,'CCyB decisions (database)'!$A$2:$G$424,7,FALSE),AJ8)</f>
        <v>0</v>
      </c>
      <c r="AL8">
        <f>IFERROR(VLOOKUP($C8&amp;AL$1,'CCyB decisions (database)'!$A$2:$G$424,7,FALSE),AK8)</f>
        <v>0</v>
      </c>
      <c r="AM8">
        <f>IFERROR(VLOOKUP($C8&amp;AM$1,'CCyB decisions (database)'!$A$2:$G$424,7,FALSE),AL8)</f>
        <v>0</v>
      </c>
      <c r="AN8">
        <f>IFERROR(VLOOKUP($C8&amp;AN$1,'CCyB decisions (database)'!$A$2:$G$424,7,FALSE),AM8)</f>
        <v>0</v>
      </c>
      <c r="AO8">
        <f>IFERROR(VLOOKUP($C8&amp;AO$1,'CCyB decisions (database)'!$A$2:$G$424,7,FALSE),AN8)</f>
        <v>0</v>
      </c>
      <c r="AP8">
        <f>IFERROR(VLOOKUP($C8&amp;AP$1,'CCyB decisions (database)'!$A$2:$G$424,7,FALSE),AO8)</f>
        <v>0</v>
      </c>
      <c r="AQ8">
        <f>IFERROR(VLOOKUP($C8&amp;AQ$1,'CCyB decisions (database)'!$A$2:$G$424,7,FALSE),AP8)</f>
        <v>0</v>
      </c>
      <c r="AR8">
        <f>IFERROR(VLOOKUP($C8&amp;AR$1,'CCyB decisions (database)'!$A$2:$G$424,7,FALSE),AQ8)</f>
        <v>0</v>
      </c>
      <c r="AS8">
        <f>IFERROR(VLOOKUP($C8&amp;AS$1,'CCyB decisions (database)'!$A$2:$G$424,7,FALSE),AR8)</f>
        <v>0</v>
      </c>
      <c r="AT8">
        <f>IFERROR(VLOOKUP($C8&amp;AT$1,'CCyB decisions (database)'!$A$2:$G$424,7,FALSE),AS8)</f>
        <v>0</v>
      </c>
      <c r="AU8">
        <f>IFERROR(VLOOKUP($C8&amp;AU$1,'CCyB decisions (database)'!$A$2:$G$424,7,FALSE),AT8)</f>
        <v>0</v>
      </c>
      <c r="AV8">
        <f>IFERROR(VLOOKUP($C8&amp;AV$1,'CCyB decisions (database)'!$A$2:$G$424,7,FALSE),AU8)</f>
        <v>0</v>
      </c>
      <c r="AW8">
        <f>IFERROR(VLOOKUP($C8&amp;AW$1,'CCyB decisions (database)'!$A$2:$G$424,7,FALSE),AV8)</f>
        <v>0</v>
      </c>
      <c r="AX8">
        <f>IFERROR(VLOOKUP($C8&amp;AX$1,'CCyB decisions (database)'!$A$2:$G$424,7,FALSE),AW8)</f>
        <v>0</v>
      </c>
      <c r="AY8">
        <f>IFERROR(VLOOKUP($C8&amp;AY$1,'CCyB decisions (database)'!$A$2:$G$424,7,FALSE),AX8)</f>
        <v>0</v>
      </c>
      <c r="AZ8">
        <f>IFERROR(VLOOKUP($C8&amp;AZ$1,'CCyB decisions (database)'!$A$2:$G$424,7,FALSE),AY8)</f>
        <v>0</v>
      </c>
      <c r="BA8">
        <f>IFERROR(VLOOKUP($C8&amp;BA$1,'CCyB decisions (database)'!$A$2:$G$424,7,FALSE),AZ8)</f>
        <v>0</v>
      </c>
      <c r="BB8">
        <f>IFERROR(VLOOKUP($C8&amp;BB$1,'CCyB decisions (database)'!$A$2:$G$424,7,FALSE),BA8)</f>
        <v>0</v>
      </c>
      <c r="BC8">
        <f>IFERROR(VLOOKUP($C8&amp;BC$1,'CCyB decisions (database)'!$A$2:$G$424,7,FALSE),BB8)</f>
        <v>0</v>
      </c>
      <c r="BD8">
        <f>IFERROR(VLOOKUP($C8&amp;BD$1,'CCyB decisions (database)'!$A$2:$G$424,7,FALSE),BC8)</f>
        <v>0</v>
      </c>
      <c r="BE8">
        <f>IFERROR(VLOOKUP($C8&amp;BE$1,'CCyB decisions (database)'!$A$2:$G$424,7,FALSE),BD8)</f>
        <v>0</v>
      </c>
      <c r="BF8">
        <f>IFERROR(VLOOKUP($C8&amp;BF$1,'CCyB decisions (database)'!$A$2:$G$424,7,FALSE),BE8)</f>
        <v>0</v>
      </c>
      <c r="BG8">
        <f>IFERROR(VLOOKUP($C8&amp;BG$1,'CCyB decisions (database)'!$A$2:$G$424,7,FALSE),BF8)</f>
        <v>0</v>
      </c>
      <c r="BH8">
        <f>IFERROR(VLOOKUP($C8&amp;BH$1,'CCyB decisions (database)'!$A$2:$G$424,7,FALSE),BG8)</f>
        <v>0</v>
      </c>
      <c r="BI8">
        <f>IFERROR(VLOOKUP($C8&amp;BI$1,'CCyB decisions (database)'!$A$2:$G$424,7,FALSE),BH8)</f>
        <v>0</v>
      </c>
      <c r="BJ8">
        <f>IFERROR(VLOOKUP($C8&amp;BJ$1,'CCyB decisions (database)'!$A$2:$G$424,7,FALSE),BI8)</f>
        <v>0</v>
      </c>
      <c r="BK8">
        <f>IFERROR(VLOOKUP($C8&amp;BK$1,'CCyB decisions (database)'!$A$2:$G$424,7,FALSE),BJ8)</f>
        <v>0</v>
      </c>
      <c r="BL8">
        <f>IFERROR(VLOOKUP($C8&amp;BL$1,'CCyB decisions (database)'!$A$2:$G$424,7,FALSE),BK8)</f>
        <v>0</v>
      </c>
      <c r="BM8">
        <f>IFERROR(VLOOKUP($C8&amp;BM$1,'CCyB decisions (database)'!$A$2:$G$424,7,FALSE),BL8)</f>
        <v>0</v>
      </c>
      <c r="BN8">
        <f>IFERROR(VLOOKUP($C8&amp;BN$1,'CCyB decisions (database)'!$A$2:$G$424,7,FALSE),BM8)</f>
        <v>0</v>
      </c>
      <c r="BO8">
        <f>IFERROR(VLOOKUP($C8&amp;BO$1,'CCyB decisions (database)'!$A$2:$G$424,7,FALSE),BN8)</f>
        <v>0</v>
      </c>
      <c r="BP8">
        <f>IFERROR(VLOOKUP($C8&amp;BP$1,'CCyB decisions (database)'!$A$2:$G$424,7,FALSE),BO8)</f>
        <v>0</v>
      </c>
      <c r="BQ8">
        <f>IFERROR(VLOOKUP($C8&amp;BQ$1,'CCyB decisions (database)'!$A$2:$G$424,7,FALSE),BP8)</f>
        <v>0</v>
      </c>
      <c r="BR8">
        <f>IFERROR(VLOOKUP($C8&amp;BR$1,'CCyB decisions (database)'!$A$2:$G$424,7,FALSE),BQ8)</f>
        <v>0</v>
      </c>
      <c r="BS8">
        <f>IFERROR(VLOOKUP($C8&amp;BS$1,'CCyB decisions (database)'!$A$2:$G$424,7,FALSE),BR8)</f>
        <v>0</v>
      </c>
      <c r="BT8">
        <f>IFERROR(VLOOKUP($C8&amp;BT$1,'CCyB decisions (database)'!$A$2:$G$424,7,FALSE),BS8)</f>
        <v>0</v>
      </c>
      <c r="BU8">
        <f>IFERROR(VLOOKUP($C8&amp;BU$1,'CCyB decisions (database)'!$A$2:$G$424,7,FALSE),BT8)</f>
        <v>0</v>
      </c>
      <c r="BV8">
        <f>IFERROR(VLOOKUP($C8&amp;BV$1,'CCyB decisions (database)'!$A$2:$G$424,7,FALSE),BU8)</f>
        <v>0</v>
      </c>
      <c r="BW8">
        <f>IFERROR(VLOOKUP($C8&amp;BW$1,'CCyB decisions (database)'!$A$2:$G$424,7,FALSE),BV8)</f>
        <v>0</v>
      </c>
      <c r="BX8">
        <f>IFERROR(VLOOKUP($C8&amp;BX$1,'CCyB decisions (database)'!$A$2:$G$424,7,FALSE),BW8)</f>
        <v>0</v>
      </c>
      <c r="BY8">
        <f>IFERROR(VLOOKUP($C8&amp;BY$1,'CCyB decisions (database)'!$A$2:$G$424,7,FALSE),BX8)</f>
        <v>0</v>
      </c>
      <c r="BZ8">
        <f>IFERROR(VLOOKUP($C8&amp;BZ$1,'CCyB decisions (database)'!$A$2:$G$424,7,FALSE),BY8)</f>
        <v>0</v>
      </c>
      <c r="CA8">
        <f>IFERROR(VLOOKUP($C8&amp;CA$1,'CCyB decisions (database)'!$A$2:$G$424,7,FALSE),BZ8)</f>
        <v>0</v>
      </c>
      <c r="CB8">
        <f>IFERROR(VLOOKUP($C8&amp;CB$1,'CCyB decisions (database)'!$A$2:$G$424,7,FALSE),CA8)</f>
        <v>0</v>
      </c>
      <c r="CC8">
        <f>IFERROR(VLOOKUP($C8&amp;CC$1,'CCyB decisions (database)'!$A$2:$G$424,7,FALSE),CB8)</f>
        <v>0</v>
      </c>
      <c r="CD8">
        <f>IFERROR(VLOOKUP($C8&amp;CD$1,'CCyB decisions (database)'!$A$2:$G$424,7,FALSE),CC8)</f>
        <v>0</v>
      </c>
      <c r="CE8">
        <f>IFERROR(VLOOKUP($C8&amp;CE$1,'CCyB decisions (database)'!$A$2:$G$424,7,FALSE),CD8)</f>
        <v>0</v>
      </c>
      <c r="CF8">
        <f>IFERROR(VLOOKUP($C8&amp;CF$1,'CCyB decisions (database)'!$A$2:$G$424,7,FALSE),CE8)</f>
        <v>0</v>
      </c>
      <c r="CG8">
        <f>IFERROR(VLOOKUP($C8&amp;CG$1,'CCyB decisions (database)'!$A$2:$G$424,7,FALSE),CF8)</f>
        <v>0</v>
      </c>
      <c r="CH8">
        <f>IFERROR(VLOOKUP($C8&amp;CH$1,'CCyB decisions (database)'!$A$2:$G$424,7,FALSE),CG8)</f>
        <v>0</v>
      </c>
      <c r="CI8">
        <f>IFERROR(VLOOKUP($C8&amp;CI$1,'CCyB decisions (database)'!$A$2:$G$424,7,FALSE),CH8)</f>
        <v>0</v>
      </c>
      <c r="CJ8">
        <f>IFERROR(VLOOKUP($C8&amp;CJ$1,'CCyB decisions (database)'!$A$2:$G$424,7,FALSE),CI8)</f>
        <v>0</v>
      </c>
      <c r="CK8">
        <f>IFERROR(VLOOKUP($C8&amp;CK$1,'CCyB decisions (database)'!$A$2:$G$424,7,FALSE),CJ8)</f>
        <v>0</v>
      </c>
      <c r="CL8">
        <f>IFERROR(VLOOKUP($C8&amp;CL$1,'CCyB decisions (database)'!$A$2:$G$424,7,FALSE),CK8)</f>
        <v>0</v>
      </c>
      <c r="CM8">
        <f>IFERROR(VLOOKUP($C8&amp;CM$1,'CCyB decisions (database)'!$A$2:$G$424,7,FALSE),CL8)</f>
        <v>0</v>
      </c>
      <c r="CN8">
        <f>IFERROR(VLOOKUP($C8&amp;CN$1,'CCyB decisions (database)'!$A$2:$G$424,7,FALSE),CM8)</f>
        <v>0</v>
      </c>
      <c r="CO8">
        <f>IFERROR(VLOOKUP($C8&amp;CO$1,'CCyB decisions (database)'!$A$2:$G$424,7,FALSE),CN8)</f>
        <v>0</v>
      </c>
      <c r="CP8">
        <f>IFERROR(VLOOKUP($C8&amp;CP$1,'CCyB decisions (database)'!$A$2:$G$424,7,FALSE),CO8)</f>
        <v>0</v>
      </c>
      <c r="CQ8">
        <f>IFERROR(VLOOKUP($C8&amp;CQ$1,'CCyB decisions (database)'!$A$2:$G$424,7,FALSE),CP8)</f>
        <v>0</v>
      </c>
      <c r="CR8">
        <f>IFERROR(VLOOKUP($C8&amp;CR$1,'CCyB decisions (database)'!$A$2:$G$424,7,FALSE),CQ8)</f>
        <v>0</v>
      </c>
      <c r="CS8">
        <f>IFERROR(VLOOKUP($C8&amp;CS$1,'CCyB decisions (database)'!$A$2:$G$424,7,FALSE),CR8)</f>
        <v>0</v>
      </c>
      <c r="CT8">
        <f>IFERROR(VLOOKUP($C8&amp;CT$1,'CCyB decisions (database)'!$A$2:$G$424,7,FALSE),CS8)</f>
        <v>0</v>
      </c>
      <c r="CU8">
        <f>IFERROR(VLOOKUP($C8&amp;CU$1,'CCyB decisions (database)'!$A$2:$G$424,7,FALSE),CT8)</f>
        <v>0</v>
      </c>
      <c r="CV8">
        <f>IFERROR(VLOOKUP($C8&amp;CV$1,'CCyB decisions (database)'!$A$2:$G$424,7,FALSE),CU8)</f>
        <v>0</v>
      </c>
      <c r="CW8">
        <f>IFERROR(VLOOKUP($C8&amp;CW$1,'CCyB decisions (database)'!$A$2:$G$424,7,FALSE),CV8)</f>
        <v>0</v>
      </c>
      <c r="CX8">
        <f>IFERROR(VLOOKUP($C8&amp;CX$1,'CCyB decisions (database)'!$A$2:$G$424,7,FALSE),CW8)</f>
        <v>0</v>
      </c>
      <c r="CY8">
        <f>IFERROR(VLOOKUP($C8&amp;CY$1,'CCyB decisions (database)'!$A$2:$G$424,7,FALSE),CX8)</f>
        <v>0</v>
      </c>
      <c r="CZ8">
        <f>IFERROR(VLOOKUP($C8&amp;CZ$1,'CCyB decisions (database)'!$A$2:$G$424,7,FALSE),CY8)</f>
        <v>0</v>
      </c>
      <c r="DA8">
        <f>IFERROR(VLOOKUP($C8&amp;DA$1,'CCyB decisions (database)'!$A$2:$G$424,7,FALSE),CZ8)</f>
        <v>0</v>
      </c>
      <c r="DB8">
        <f>IFERROR(VLOOKUP($C8&amp;DB$1,'CCyB decisions (database)'!$A$2:$G$424,7,FALSE),DA8)</f>
        <v>0</v>
      </c>
      <c r="DC8">
        <f>IFERROR(VLOOKUP($C8&amp;DC$1,'CCyB decisions (database)'!$A$2:$G$424,7,FALSE),DB8)</f>
        <v>0</v>
      </c>
      <c r="DD8">
        <f>IFERROR(VLOOKUP($C8&amp;DD$1,'CCyB decisions (database)'!$A$2:$G$424,7,FALSE),DC8)</f>
        <v>0</v>
      </c>
      <c r="DE8">
        <f>IFERROR(VLOOKUP($C8&amp;DE$1,'CCyB decisions (database)'!$A$2:$G$424,7,FALSE),DD8)</f>
        <v>0</v>
      </c>
      <c r="DF8">
        <f>IFERROR(VLOOKUP($C8&amp;DF$1,'CCyB decisions (database)'!$A$2:$G$424,7,FALSE),DE8)</f>
        <v>0</v>
      </c>
      <c r="DG8">
        <f>IFERROR(VLOOKUP($C8&amp;DG$1,'CCyB decisions (database)'!$A$2:$G$424,7,FALSE),DF8)</f>
        <v>0</v>
      </c>
      <c r="DH8">
        <f>IFERROR(VLOOKUP($C8&amp;DH$1,'CCyB decisions (database)'!$A$2:$G$424,7,FALSE),DG8)</f>
        <v>0</v>
      </c>
      <c r="DI8">
        <f>IFERROR(VLOOKUP($C8&amp;DI$1,'CCyB decisions (database)'!$A$2:$G$424,7,FALSE),DH8)</f>
        <v>0</v>
      </c>
      <c r="DJ8">
        <f>IFERROR(VLOOKUP($C8&amp;DJ$1,'CCyB decisions (database)'!$A$2:$G$424,7,FALSE),DI8)</f>
        <v>0</v>
      </c>
      <c r="DK8">
        <f>IFERROR(VLOOKUP($C8&amp;DK$1,'CCyB decisions (database)'!$A$2:$G$424,7,FALSE),DJ8)</f>
        <v>0</v>
      </c>
      <c r="DL8">
        <f>IFERROR(VLOOKUP($C8&amp;DL$1,'CCyB decisions (database)'!$A$2:$G$424,7,FALSE),DK8)</f>
        <v>0</v>
      </c>
      <c r="DM8">
        <f>IFERROR(VLOOKUP($C8&amp;DM$1,'CCyB decisions (database)'!$A$2:$G$424,7,FALSE),DL8)</f>
        <v>0</v>
      </c>
      <c r="DN8">
        <f>IFERROR(VLOOKUP($C8&amp;DN$1,'CCyB decisions (database)'!$A$2:$G$424,7,FALSE),DM8)</f>
        <v>0</v>
      </c>
      <c r="DO8">
        <f>IFERROR(VLOOKUP($C8&amp;DO$1,'CCyB decisions (database)'!$A$2:$G$424,7,FALSE),DN8)</f>
        <v>0</v>
      </c>
      <c r="DP8">
        <f>IFERROR(VLOOKUP($C8&amp;DP$1,'CCyB decisions (database)'!$A$2:$G$424,7,FALSE),DO8)</f>
        <v>0</v>
      </c>
    </row>
    <row r="9" spans="3:426" x14ac:dyDescent="0.45">
      <c r="C9" t="s">
        <v>522</v>
      </c>
      <c r="D9" t="e">
        <f>VLOOKUP($C9&amp;D$1,'CCyB decisions (database)'!$A$2:$G$424,7,FALSE)</f>
        <v>#N/A</v>
      </c>
      <c r="E9" t="e">
        <f>IFERROR(VLOOKUP($C9&amp;E$1,'CCyB decisions (database)'!$A$2:$G$424,7,FALSE),D9)</f>
        <v>#N/A</v>
      </c>
      <c r="F9" t="e">
        <f>IFERROR(VLOOKUP($C9&amp;F$1,'CCyB decisions (database)'!$A$2:$G$424,7,FALSE),E9)</f>
        <v>#N/A</v>
      </c>
      <c r="G9" t="e">
        <f>IFERROR(VLOOKUP($C9&amp;G$1,'CCyB decisions (database)'!$A$2:$G$424,7,FALSE),F9)</f>
        <v>#N/A</v>
      </c>
      <c r="H9" t="e">
        <f>IFERROR(VLOOKUP($C9&amp;H$1,'CCyB decisions (database)'!$A$2:$G$424,7,FALSE),G9)</f>
        <v>#N/A</v>
      </c>
      <c r="I9" t="e">
        <f>IFERROR(VLOOKUP($C9&amp;I$1,'CCyB decisions (database)'!$A$2:$G$424,7,FALSE),H9)</f>
        <v>#N/A</v>
      </c>
      <c r="J9" t="e">
        <f>IFERROR(VLOOKUP($C9&amp;J$1,'CCyB decisions (database)'!$A$2:$G$424,7,FALSE),I9)</f>
        <v>#N/A</v>
      </c>
      <c r="K9" t="e">
        <f>IFERROR(VLOOKUP($C9&amp;K$1,'CCyB decisions (database)'!$A$2:$G$424,7,FALSE),J9)</f>
        <v>#N/A</v>
      </c>
      <c r="L9" t="e">
        <f>IFERROR(VLOOKUP($C9&amp;L$1,'CCyB decisions (database)'!$A$2:$G$424,7,FALSE),K9)</f>
        <v>#N/A</v>
      </c>
      <c r="M9" t="e">
        <f>IFERROR(VLOOKUP($C9&amp;M$1,'CCyB decisions (database)'!$A$2:$G$424,7,FALSE),L9)</f>
        <v>#N/A</v>
      </c>
      <c r="N9" t="e">
        <f>IFERROR(VLOOKUP($C9&amp;N$1,'CCyB decisions (database)'!$A$2:$G$424,7,FALSE),M9)</f>
        <v>#N/A</v>
      </c>
      <c r="O9" t="e">
        <f>IFERROR(VLOOKUP($C9&amp;O$1,'CCyB decisions (database)'!$A$2:$G$424,7,FALSE),N9)</f>
        <v>#N/A</v>
      </c>
      <c r="P9" t="e">
        <f>IFERROR(VLOOKUP($C9&amp;P$1,'CCyB decisions (database)'!$A$2:$G$424,7,FALSE),O9)</f>
        <v>#N/A</v>
      </c>
      <c r="Q9" t="e">
        <f>IFERROR(VLOOKUP($C9&amp;Q$1,'CCyB decisions (database)'!$A$2:$G$424,7,FALSE),P9)</f>
        <v>#N/A</v>
      </c>
      <c r="R9" t="e">
        <f>IFERROR(VLOOKUP($C9&amp;R$1,'CCyB decisions (database)'!$A$2:$G$424,7,FALSE),Q9)</f>
        <v>#N/A</v>
      </c>
      <c r="S9" t="e">
        <f>IFERROR(VLOOKUP($C9&amp;S$1,'CCyB decisions (database)'!$A$2:$G$424,7,FALSE),R9)</f>
        <v>#N/A</v>
      </c>
      <c r="T9" t="e">
        <f>IFERROR(VLOOKUP($C9&amp;T$1,'CCyB decisions (database)'!$A$2:$G$424,7,FALSE),S9)</f>
        <v>#N/A</v>
      </c>
      <c r="U9" t="e">
        <f>IFERROR(VLOOKUP($C9&amp;U$1,'CCyB decisions (database)'!$A$2:$G$424,7,FALSE),T9)</f>
        <v>#N/A</v>
      </c>
      <c r="V9" t="e">
        <f>IFERROR(VLOOKUP($C9&amp;V$1,'CCyB decisions (database)'!$A$2:$G$424,7,FALSE),U9)</f>
        <v>#N/A</v>
      </c>
      <c r="W9" t="e">
        <f>IFERROR(VLOOKUP($C9&amp;W$1,'CCyB decisions (database)'!$A$2:$G$424,7,FALSE),V9)</f>
        <v>#N/A</v>
      </c>
      <c r="X9" t="e">
        <f>IFERROR(VLOOKUP($C9&amp;X$1,'CCyB decisions (database)'!$A$2:$G$424,7,FALSE),W9)</f>
        <v>#N/A</v>
      </c>
      <c r="Y9" t="e">
        <f>IFERROR(VLOOKUP($C9&amp;Y$1,'CCyB decisions (database)'!$A$2:$G$424,7,FALSE),X9)</f>
        <v>#N/A</v>
      </c>
      <c r="Z9" t="e">
        <f>IFERROR(VLOOKUP($C9&amp;Z$1,'CCyB decisions (database)'!$A$2:$G$424,7,FALSE),Y9)</f>
        <v>#N/A</v>
      </c>
      <c r="AA9" t="e">
        <f>IFERROR(VLOOKUP($C9&amp;AA$1,'CCyB decisions (database)'!$A$2:$G$424,7,FALSE),Z9)</f>
        <v>#N/A</v>
      </c>
      <c r="AB9" t="e">
        <f>IFERROR(VLOOKUP($C9&amp;AB$1,'CCyB decisions (database)'!$A$2:$G$424,7,FALSE),AA9)</f>
        <v>#N/A</v>
      </c>
      <c r="AC9" t="e">
        <f>IFERROR(VLOOKUP($C9&amp;AC$1,'CCyB decisions (database)'!$A$2:$G$424,7,FALSE),AB9)</f>
        <v>#N/A</v>
      </c>
      <c r="AD9" t="e">
        <f>IFERROR(VLOOKUP($C9&amp;AD$1,'CCyB decisions (database)'!$A$2:$G$424,7,FALSE),AC9)</f>
        <v>#N/A</v>
      </c>
      <c r="AE9" t="e">
        <f>IFERROR(VLOOKUP($C9&amp;AE$1,'CCyB decisions (database)'!$A$2:$G$424,7,FALSE),AD9)</f>
        <v>#N/A</v>
      </c>
      <c r="AF9" t="e">
        <f>IFERROR(VLOOKUP($C9&amp;AF$1,'CCyB decisions (database)'!$A$2:$G$424,7,FALSE),AE9)</f>
        <v>#N/A</v>
      </c>
      <c r="AG9" t="e">
        <f>IFERROR(VLOOKUP($C9&amp;AG$1,'CCyB decisions (database)'!$A$2:$G$424,7,FALSE),AF9)</f>
        <v>#N/A</v>
      </c>
      <c r="AH9" t="e">
        <f>IFERROR(VLOOKUP($C9&amp;AH$1,'CCyB decisions (database)'!$A$2:$G$424,7,FALSE),AG9)</f>
        <v>#N/A</v>
      </c>
      <c r="AI9" t="e">
        <f>IFERROR(VLOOKUP($C9&amp;AI$1,'CCyB decisions (database)'!$A$2:$G$424,7,FALSE),AH9)</f>
        <v>#N/A</v>
      </c>
      <c r="AJ9" t="e">
        <f>IFERROR(VLOOKUP($C9&amp;AJ$1,'CCyB decisions (database)'!$A$2:$G$424,7,FALSE),AI9)</f>
        <v>#N/A</v>
      </c>
      <c r="AK9" t="e">
        <f>IFERROR(VLOOKUP($C9&amp;AK$1,'CCyB decisions (database)'!$A$2:$G$424,7,FALSE),AJ9)</f>
        <v>#N/A</v>
      </c>
      <c r="AL9" t="e">
        <f>IFERROR(VLOOKUP($C9&amp;AL$1,'CCyB decisions (database)'!$A$2:$G$424,7,FALSE),AK9)</f>
        <v>#N/A</v>
      </c>
      <c r="AM9" t="e">
        <f>IFERROR(VLOOKUP($C9&amp;AM$1,'CCyB decisions (database)'!$A$2:$G$424,7,FALSE),AL9)</f>
        <v>#N/A</v>
      </c>
      <c r="AN9" t="e">
        <f>IFERROR(VLOOKUP($C9&amp;AN$1,'CCyB decisions (database)'!$A$2:$G$424,7,FALSE),AM9)</f>
        <v>#N/A</v>
      </c>
      <c r="AO9" t="e">
        <f>IFERROR(VLOOKUP($C9&amp;AO$1,'CCyB decisions (database)'!$A$2:$G$424,7,FALSE),AN9)</f>
        <v>#N/A</v>
      </c>
      <c r="AP9" t="e">
        <f>IFERROR(VLOOKUP($C9&amp;AP$1,'CCyB decisions (database)'!$A$2:$G$424,7,FALSE),AO9)</f>
        <v>#N/A</v>
      </c>
      <c r="AQ9" t="e">
        <f>IFERROR(VLOOKUP($C9&amp;AQ$1,'CCyB decisions (database)'!$A$2:$G$424,7,FALSE),AP9)</f>
        <v>#N/A</v>
      </c>
      <c r="AR9" t="e">
        <f>IFERROR(VLOOKUP($C9&amp;AR$1,'CCyB decisions (database)'!$A$2:$G$424,7,FALSE),AQ9)</f>
        <v>#N/A</v>
      </c>
      <c r="AS9" t="e">
        <f>IFERROR(VLOOKUP($C9&amp;AS$1,'CCyB decisions (database)'!$A$2:$G$424,7,FALSE),AR9)</f>
        <v>#N/A</v>
      </c>
      <c r="AT9" t="e">
        <f>IFERROR(VLOOKUP($C9&amp;AT$1,'CCyB decisions (database)'!$A$2:$G$424,7,FALSE),AS9)</f>
        <v>#N/A</v>
      </c>
      <c r="AU9" t="e">
        <f>IFERROR(VLOOKUP($C9&amp;AU$1,'CCyB decisions (database)'!$A$2:$G$424,7,FALSE),AT9)</f>
        <v>#N/A</v>
      </c>
      <c r="AV9" t="e">
        <f>IFERROR(VLOOKUP($C9&amp;AV$1,'CCyB decisions (database)'!$A$2:$G$424,7,FALSE),AU9)</f>
        <v>#N/A</v>
      </c>
      <c r="AW9" t="e">
        <f>IFERROR(VLOOKUP($C9&amp;AW$1,'CCyB decisions (database)'!$A$2:$G$424,7,FALSE),AV9)</f>
        <v>#N/A</v>
      </c>
      <c r="AX9" t="e">
        <f>IFERROR(VLOOKUP($C9&amp;AX$1,'CCyB decisions (database)'!$A$2:$G$424,7,FALSE),AW9)</f>
        <v>#N/A</v>
      </c>
      <c r="AY9" t="e">
        <f>IFERROR(VLOOKUP($C9&amp;AY$1,'CCyB decisions (database)'!$A$2:$G$424,7,FALSE),AX9)</f>
        <v>#N/A</v>
      </c>
      <c r="AZ9" t="e">
        <f>IFERROR(VLOOKUP($C9&amp;AZ$1,'CCyB decisions (database)'!$A$2:$G$424,7,FALSE),AY9)</f>
        <v>#N/A</v>
      </c>
      <c r="BA9" t="e">
        <f>IFERROR(VLOOKUP($C9&amp;BA$1,'CCyB decisions (database)'!$A$2:$G$424,7,FALSE),AZ9)</f>
        <v>#N/A</v>
      </c>
      <c r="BB9">
        <f>IFERROR(VLOOKUP($C9&amp;BB$1,'CCyB decisions (database)'!$A$2:$G$424,7,FALSE),BA9)</f>
        <v>0</v>
      </c>
      <c r="BC9">
        <f>IFERROR(VLOOKUP($C9&amp;BC$1,'CCyB decisions (database)'!$A$2:$G$424,7,FALSE),BB9)</f>
        <v>0</v>
      </c>
      <c r="BD9">
        <f>IFERROR(VLOOKUP($C9&amp;BD$1,'CCyB decisions (database)'!$A$2:$G$424,7,FALSE),BC9)</f>
        <v>0</v>
      </c>
      <c r="BE9">
        <f>IFERROR(VLOOKUP($C9&amp;BE$1,'CCyB decisions (database)'!$A$2:$G$424,7,FALSE),BD9)</f>
        <v>0</v>
      </c>
      <c r="BF9">
        <f>IFERROR(VLOOKUP($C9&amp;BF$1,'CCyB decisions (database)'!$A$2:$G$424,7,FALSE),BE9)</f>
        <v>0</v>
      </c>
      <c r="BG9">
        <f>IFERROR(VLOOKUP($C9&amp;BG$1,'CCyB decisions (database)'!$A$2:$G$424,7,FALSE),BF9)</f>
        <v>0</v>
      </c>
      <c r="BH9">
        <f>IFERROR(VLOOKUP($C9&amp;BH$1,'CCyB decisions (database)'!$A$2:$G$424,7,FALSE),BG9)</f>
        <v>0</v>
      </c>
      <c r="BI9">
        <f>IFERROR(VLOOKUP($C9&amp;BI$1,'CCyB decisions (database)'!$A$2:$G$424,7,FALSE),BH9)</f>
        <v>0</v>
      </c>
      <c r="BJ9">
        <f>IFERROR(VLOOKUP($C9&amp;BJ$1,'CCyB decisions (database)'!$A$2:$G$424,7,FALSE),BI9)</f>
        <v>0</v>
      </c>
      <c r="BK9">
        <f>IFERROR(VLOOKUP($C9&amp;BK$1,'CCyB decisions (database)'!$A$2:$G$424,7,FALSE),BJ9)</f>
        <v>0</v>
      </c>
      <c r="BL9">
        <f>IFERROR(VLOOKUP($C9&amp;BL$1,'CCyB decisions (database)'!$A$2:$G$424,7,FALSE),BK9)</f>
        <v>0</v>
      </c>
      <c r="BM9">
        <f>IFERROR(VLOOKUP($C9&amp;BM$1,'CCyB decisions (database)'!$A$2:$G$424,7,FALSE),BL9)</f>
        <v>0</v>
      </c>
      <c r="BN9">
        <f>IFERROR(VLOOKUP($C9&amp;BN$1,'CCyB decisions (database)'!$A$2:$G$424,7,FALSE),BM9)</f>
        <v>0</v>
      </c>
      <c r="BO9">
        <f>IFERROR(VLOOKUP($C9&amp;BO$1,'CCyB decisions (database)'!$A$2:$G$424,7,FALSE),BN9)</f>
        <v>0</v>
      </c>
      <c r="BP9">
        <f>IFERROR(VLOOKUP($C9&amp;BP$1,'CCyB decisions (database)'!$A$2:$G$424,7,FALSE),BO9)</f>
        <v>0</v>
      </c>
      <c r="BQ9">
        <f>IFERROR(VLOOKUP($C9&amp;BQ$1,'CCyB decisions (database)'!$A$2:$G$424,7,FALSE),BP9)</f>
        <v>0</v>
      </c>
      <c r="BR9">
        <f>IFERROR(VLOOKUP($C9&amp;BR$1,'CCyB decisions (database)'!$A$2:$G$424,7,FALSE),BQ9)</f>
        <v>0</v>
      </c>
      <c r="BS9">
        <f>IFERROR(VLOOKUP($C9&amp;BS$1,'CCyB decisions (database)'!$A$2:$G$424,7,FALSE),BR9)</f>
        <v>0</v>
      </c>
      <c r="BT9">
        <f>IFERROR(VLOOKUP($C9&amp;BT$1,'CCyB decisions (database)'!$A$2:$G$424,7,FALSE),BS9)</f>
        <v>0</v>
      </c>
      <c r="BU9">
        <f>IFERROR(VLOOKUP($C9&amp;BU$1,'CCyB decisions (database)'!$A$2:$G$424,7,FALSE),BT9)</f>
        <v>0</v>
      </c>
      <c r="BV9">
        <f>IFERROR(VLOOKUP($C9&amp;BV$1,'CCyB decisions (database)'!$A$2:$G$424,7,FALSE),BU9)</f>
        <v>0</v>
      </c>
      <c r="BW9">
        <f>IFERROR(VLOOKUP($C9&amp;BW$1,'CCyB decisions (database)'!$A$2:$G$424,7,FALSE),BV9)</f>
        <v>0</v>
      </c>
      <c r="BX9">
        <f>IFERROR(VLOOKUP($C9&amp;BX$1,'CCyB decisions (database)'!$A$2:$G$424,7,FALSE),BW9)</f>
        <v>0</v>
      </c>
      <c r="BY9">
        <f>IFERROR(VLOOKUP($C9&amp;BY$1,'CCyB decisions (database)'!$A$2:$G$424,7,FALSE),BX9)</f>
        <v>0</v>
      </c>
      <c r="BZ9">
        <f>IFERROR(VLOOKUP($C9&amp;BZ$1,'CCyB decisions (database)'!$A$2:$G$424,7,FALSE),BY9)</f>
        <v>0</v>
      </c>
      <c r="CA9">
        <f>IFERROR(VLOOKUP($C9&amp;CA$1,'CCyB decisions (database)'!$A$2:$G$424,7,FALSE),BZ9)</f>
        <v>0</v>
      </c>
      <c r="CB9">
        <f>IFERROR(VLOOKUP($C9&amp;CB$1,'CCyB decisions (database)'!$A$2:$G$424,7,FALSE),CA9)</f>
        <v>0</v>
      </c>
      <c r="CC9">
        <f>IFERROR(VLOOKUP($C9&amp;CC$1,'CCyB decisions (database)'!$A$2:$G$424,7,FALSE),CB9)</f>
        <v>0</v>
      </c>
      <c r="CD9">
        <f>IFERROR(VLOOKUP($C9&amp;CD$1,'CCyB decisions (database)'!$A$2:$G$424,7,FALSE),CC9)</f>
        <v>0</v>
      </c>
      <c r="CE9">
        <f>IFERROR(VLOOKUP($C9&amp;CE$1,'CCyB decisions (database)'!$A$2:$G$424,7,FALSE),CD9)</f>
        <v>0</v>
      </c>
      <c r="CF9">
        <f>IFERROR(VLOOKUP($C9&amp;CF$1,'CCyB decisions (database)'!$A$2:$G$424,7,FALSE),CE9)</f>
        <v>0</v>
      </c>
      <c r="CG9">
        <f>IFERROR(VLOOKUP($C9&amp;CG$1,'CCyB decisions (database)'!$A$2:$G$424,7,FALSE),CF9)</f>
        <v>0</v>
      </c>
      <c r="CH9">
        <f>IFERROR(VLOOKUP($C9&amp;CH$1,'CCyB decisions (database)'!$A$2:$G$424,7,FALSE),CG9)</f>
        <v>0</v>
      </c>
      <c r="CI9">
        <f>IFERROR(VLOOKUP($C9&amp;CI$1,'CCyB decisions (database)'!$A$2:$G$424,7,FALSE),CH9)</f>
        <v>0</v>
      </c>
      <c r="CJ9">
        <f>IFERROR(VLOOKUP($C9&amp;CJ$1,'CCyB decisions (database)'!$A$2:$G$424,7,FALSE),CI9)</f>
        <v>0</v>
      </c>
      <c r="CK9">
        <f>IFERROR(VLOOKUP($C9&amp;CK$1,'CCyB decisions (database)'!$A$2:$G$424,7,FALSE),CJ9)</f>
        <v>0</v>
      </c>
      <c r="CL9">
        <f>IFERROR(VLOOKUP($C9&amp;CL$1,'CCyB decisions (database)'!$A$2:$G$424,7,FALSE),CK9)</f>
        <v>0</v>
      </c>
      <c r="CM9">
        <f>IFERROR(VLOOKUP($C9&amp;CM$1,'CCyB decisions (database)'!$A$2:$G$424,7,FALSE),CL9)</f>
        <v>0</v>
      </c>
      <c r="CN9">
        <f>IFERROR(VLOOKUP($C9&amp;CN$1,'CCyB decisions (database)'!$A$2:$G$424,7,FALSE),CM9)</f>
        <v>0</v>
      </c>
      <c r="CO9">
        <f>IFERROR(VLOOKUP($C9&amp;CO$1,'CCyB decisions (database)'!$A$2:$G$424,7,FALSE),CN9)</f>
        <v>0</v>
      </c>
      <c r="CP9">
        <f>IFERROR(VLOOKUP($C9&amp;CP$1,'CCyB decisions (database)'!$A$2:$G$424,7,FALSE),CO9)</f>
        <v>0</v>
      </c>
      <c r="CQ9">
        <f>IFERROR(VLOOKUP($C9&amp;CQ$1,'CCyB decisions (database)'!$A$2:$G$424,7,FALSE),CP9)</f>
        <v>0</v>
      </c>
      <c r="CR9">
        <f>IFERROR(VLOOKUP($C9&amp;CR$1,'CCyB decisions (database)'!$A$2:$G$424,7,FALSE),CQ9)</f>
        <v>0</v>
      </c>
      <c r="CS9">
        <f>IFERROR(VLOOKUP($C9&amp;CS$1,'CCyB decisions (database)'!$A$2:$G$424,7,FALSE),CR9)</f>
        <v>0</v>
      </c>
      <c r="CT9">
        <f>IFERROR(VLOOKUP($C9&amp;CT$1,'CCyB decisions (database)'!$A$2:$G$424,7,FALSE),CS9)</f>
        <v>0</v>
      </c>
      <c r="CU9">
        <f>IFERROR(VLOOKUP($C9&amp;CU$1,'CCyB decisions (database)'!$A$2:$G$424,7,FALSE),CT9)</f>
        <v>0</v>
      </c>
      <c r="CV9">
        <f>IFERROR(VLOOKUP($C9&amp;CV$1,'CCyB decisions (database)'!$A$2:$G$424,7,FALSE),CU9)</f>
        <v>0</v>
      </c>
      <c r="CW9">
        <f>IFERROR(VLOOKUP($C9&amp;CW$1,'CCyB decisions (database)'!$A$2:$G$424,7,FALSE),CV9)</f>
        <v>0</v>
      </c>
      <c r="CX9">
        <f>IFERROR(VLOOKUP($C9&amp;CX$1,'CCyB decisions (database)'!$A$2:$G$424,7,FALSE),CW9)</f>
        <v>5.0000000000000001E-3</v>
      </c>
      <c r="CY9">
        <f>IFERROR(VLOOKUP($C9&amp;CY$1,'CCyB decisions (database)'!$A$2:$G$424,7,FALSE),CX9)</f>
        <v>5.0000000000000001E-3</v>
      </c>
      <c r="CZ9">
        <f>IFERROR(VLOOKUP($C9&amp;CZ$1,'CCyB decisions (database)'!$A$2:$G$424,7,FALSE),CY9)</f>
        <v>5.0000000000000001E-3</v>
      </c>
      <c r="DA9">
        <f>IFERROR(VLOOKUP($C9&amp;DA$1,'CCyB decisions (database)'!$A$2:$G$424,7,FALSE),CZ9)</f>
        <v>5.0000000000000001E-3</v>
      </c>
      <c r="DB9">
        <f>IFERROR(VLOOKUP($C9&amp;DB$1,'CCyB decisions (database)'!$A$2:$G$424,7,FALSE),DA9)</f>
        <v>5.0000000000000001E-3</v>
      </c>
      <c r="DC9">
        <f>IFERROR(VLOOKUP($C9&amp;DC$1,'CCyB decisions (database)'!$A$2:$G$424,7,FALSE),DB9)</f>
        <v>5.0000000000000001E-3</v>
      </c>
      <c r="DD9">
        <f>IFERROR(VLOOKUP($C9&amp;DD$1,'CCyB decisions (database)'!$A$2:$G$424,7,FALSE),DC9)</f>
        <v>5.0000000000000001E-3</v>
      </c>
      <c r="DE9">
        <f>IFERROR(VLOOKUP($C9&amp;DE$1,'CCyB decisions (database)'!$A$2:$G$424,7,FALSE),DD9)</f>
        <v>5.0000000000000001E-3</v>
      </c>
      <c r="DF9">
        <f>IFERROR(VLOOKUP($C9&amp;DF$1,'CCyB decisions (database)'!$A$2:$G$424,7,FALSE),DE9)</f>
        <v>5.0000000000000001E-3</v>
      </c>
      <c r="DG9">
        <f>IFERROR(VLOOKUP($C9&amp;DG$1,'CCyB decisions (database)'!$A$2:$G$424,7,FALSE),DF9)</f>
        <v>5.0000000000000001E-3</v>
      </c>
      <c r="DH9">
        <f>IFERROR(VLOOKUP($C9&amp;DH$1,'CCyB decisions (database)'!$A$2:$G$424,7,FALSE),DG9)</f>
        <v>5.0000000000000001E-3</v>
      </c>
      <c r="DI9">
        <f>IFERROR(VLOOKUP($C9&amp;DI$1,'CCyB decisions (database)'!$A$2:$G$424,7,FALSE),DH9)</f>
        <v>5.0000000000000001E-3</v>
      </c>
      <c r="DJ9">
        <f>IFERROR(VLOOKUP($C9&amp;DJ$1,'CCyB decisions (database)'!$A$2:$G$424,7,FALSE),DI9)</f>
        <v>5.0000000000000001E-3</v>
      </c>
      <c r="DK9">
        <f>IFERROR(VLOOKUP($C9&amp;DK$1,'CCyB decisions (database)'!$A$2:$G$424,7,FALSE),DJ9)</f>
        <v>5.0000000000000001E-3</v>
      </c>
      <c r="DL9">
        <f>IFERROR(VLOOKUP($C9&amp;DL$1,'CCyB decisions (database)'!$A$2:$G$424,7,FALSE),DK9)</f>
        <v>5.0000000000000001E-3</v>
      </c>
      <c r="DM9">
        <f>IFERROR(VLOOKUP($C9&amp;DM$1,'CCyB decisions (database)'!$A$2:$G$424,7,FALSE),DL9)</f>
        <v>5.0000000000000001E-3</v>
      </c>
      <c r="DN9">
        <f>IFERROR(VLOOKUP($C9&amp;DN$1,'CCyB decisions (database)'!$A$2:$G$424,7,FALSE),DM9)</f>
        <v>5.0000000000000001E-3</v>
      </c>
      <c r="DO9">
        <f>IFERROR(VLOOKUP($C9&amp;DO$1,'CCyB decisions (database)'!$A$2:$G$424,7,FALSE),DN9)</f>
        <v>5.0000000000000001E-3</v>
      </c>
      <c r="DP9">
        <f>IFERROR(VLOOKUP($C9&amp;DP$1,'CCyB decisions (database)'!$A$2:$G$424,7,FALSE),DO9)</f>
        <v>5.0000000000000001E-3</v>
      </c>
    </row>
    <row r="10" spans="3:426" x14ac:dyDescent="0.45">
      <c r="C10" t="s">
        <v>28</v>
      </c>
      <c r="D10" t="e">
        <f>VLOOKUP($C10&amp;D$1,'CCyB decisions (database)'!$A$2:$G$424,7,FALSE)</f>
        <v>#N/A</v>
      </c>
      <c r="E10" t="e">
        <f>IFERROR(VLOOKUP($C10&amp;E$1,'CCyB decisions (database)'!$A$2:$G$424,7,FALSE),D10)</f>
        <v>#N/A</v>
      </c>
      <c r="F10" t="e">
        <f>IFERROR(VLOOKUP($C10&amp;F$1,'CCyB decisions (database)'!$A$2:$G$424,7,FALSE),E10)</f>
        <v>#N/A</v>
      </c>
      <c r="G10" t="e">
        <f>IFERROR(VLOOKUP($C10&amp;G$1,'CCyB decisions (database)'!$A$2:$G$424,7,FALSE),F10)</f>
        <v>#N/A</v>
      </c>
      <c r="H10" t="e">
        <f>IFERROR(VLOOKUP($C10&amp;H$1,'CCyB decisions (database)'!$A$2:$G$424,7,FALSE),G10)</f>
        <v>#N/A</v>
      </c>
      <c r="I10" t="e">
        <f>IFERROR(VLOOKUP($C10&amp;I$1,'CCyB decisions (database)'!$A$2:$G$424,7,FALSE),H10)</f>
        <v>#N/A</v>
      </c>
      <c r="J10" t="e">
        <f>IFERROR(VLOOKUP($C10&amp;J$1,'CCyB decisions (database)'!$A$2:$G$424,7,FALSE),I10)</f>
        <v>#N/A</v>
      </c>
      <c r="K10" t="e">
        <f>IFERROR(VLOOKUP($C10&amp;K$1,'CCyB decisions (database)'!$A$2:$G$424,7,FALSE),J10)</f>
        <v>#N/A</v>
      </c>
      <c r="L10" t="e">
        <f>IFERROR(VLOOKUP($C10&amp;L$1,'CCyB decisions (database)'!$A$2:$G$424,7,FALSE),K10)</f>
        <v>#N/A</v>
      </c>
      <c r="M10" t="e">
        <f>IFERROR(VLOOKUP($C10&amp;M$1,'CCyB decisions (database)'!$A$2:$G$424,7,FALSE),L10)</f>
        <v>#N/A</v>
      </c>
      <c r="N10" t="e">
        <f>IFERROR(VLOOKUP($C10&amp;N$1,'CCyB decisions (database)'!$A$2:$G$424,7,FALSE),M10)</f>
        <v>#N/A</v>
      </c>
      <c r="O10" t="e">
        <f>IFERROR(VLOOKUP($C10&amp;O$1,'CCyB decisions (database)'!$A$2:$G$424,7,FALSE),N10)</f>
        <v>#N/A</v>
      </c>
      <c r="P10" t="e">
        <f>IFERROR(VLOOKUP($C10&amp;P$1,'CCyB decisions (database)'!$A$2:$G$424,7,FALSE),O10)</f>
        <v>#N/A</v>
      </c>
      <c r="Q10" t="e">
        <f>IFERROR(VLOOKUP($C10&amp;Q$1,'CCyB decisions (database)'!$A$2:$G$424,7,FALSE),P10)</f>
        <v>#N/A</v>
      </c>
      <c r="R10" t="e">
        <f>IFERROR(VLOOKUP($C10&amp;R$1,'CCyB decisions (database)'!$A$2:$G$424,7,FALSE),Q10)</f>
        <v>#N/A</v>
      </c>
      <c r="S10" t="e">
        <f>IFERROR(VLOOKUP($C10&amp;S$1,'CCyB decisions (database)'!$A$2:$G$424,7,FALSE),R10)</f>
        <v>#N/A</v>
      </c>
      <c r="T10" t="e">
        <f>IFERROR(VLOOKUP($C10&amp;T$1,'CCyB decisions (database)'!$A$2:$G$424,7,FALSE),S10)</f>
        <v>#N/A</v>
      </c>
      <c r="U10" t="e">
        <f>IFERROR(VLOOKUP($C10&amp;U$1,'CCyB decisions (database)'!$A$2:$G$424,7,FALSE),T10)</f>
        <v>#N/A</v>
      </c>
      <c r="V10" t="e">
        <f>IFERROR(VLOOKUP($C10&amp;V$1,'CCyB decisions (database)'!$A$2:$G$424,7,FALSE),U10)</f>
        <v>#N/A</v>
      </c>
      <c r="W10" t="e">
        <f>IFERROR(VLOOKUP($C10&amp;W$1,'CCyB decisions (database)'!$A$2:$G$424,7,FALSE),V10)</f>
        <v>#N/A</v>
      </c>
      <c r="X10" t="e">
        <f>IFERROR(VLOOKUP($C10&amp;X$1,'CCyB decisions (database)'!$A$2:$G$424,7,FALSE),W10)</f>
        <v>#N/A</v>
      </c>
      <c r="Y10" t="e">
        <f>IFERROR(VLOOKUP($C10&amp;Y$1,'CCyB decisions (database)'!$A$2:$G$424,7,FALSE),X10)</f>
        <v>#N/A</v>
      </c>
      <c r="Z10" t="e">
        <f>IFERROR(VLOOKUP($C10&amp;Z$1,'CCyB decisions (database)'!$A$2:$G$424,7,FALSE),Y10)</f>
        <v>#N/A</v>
      </c>
      <c r="AA10" t="e">
        <f>IFERROR(VLOOKUP($C10&amp;AA$1,'CCyB decisions (database)'!$A$2:$G$424,7,FALSE),Z10)</f>
        <v>#N/A</v>
      </c>
      <c r="AB10" t="e">
        <f>IFERROR(VLOOKUP($C10&amp;AB$1,'CCyB decisions (database)'!$A$2:$G$424,7,FALSE),AA10)</f>
        <v>#N/A</v>
      </c>
      <c r="AC10" t="e">
        <f>IFERROR(VLOOKUP($C10&amp;AC$1,'CCyB decisions (database)'!$A$2:$G$424,7,FALSE),AB10)</f>
        <v>#N/A</v>
      </c>
      <c r="AD10" t="e">
        <f>IFERROR(VLOOKUP($C10&amp;AD$1,'CCyB decisions (database)'!$A$2:$G$424,7,FALSE),AC10)</f>
        <v>#N/A</v>
      </c>
      <c r="AE10" t="e">
        <f>IFERROR(VLOOKUP($C10&amp;AE$1,'CCyB decisions (database)'!$A$2:$G$424,7,FALSE),AD10)</f>
        <v>#N/A</v>
      </c>
      <c r="AF10" t="e">
        <f>IFERROR(VLOOKUP($C10&amp;AF$1,'CCyB decisions (database)'!$A$2:$G$424,7,FALSE),AE10)</f>
        <v>#N/A</v>
      </c>
      <c r="AG10" t="e">
        <f>IFERROR(VLOOKUP($C10&amp;AG$1,'CCyB decisions (database)'!$A$2:$G$424,7,FALSE),AF10)</f>
        <v>#N/A</v>
      </c>
      <c r="AH10" t="e">
        <f>IFERROR(VLOOKUP($C10&amp;AH$1,'CCyB decisions (database)'!$A$2:$G$424,7,FALSE),AG10)</f>
        <v>#N/A</v>
      </c>
      <c r="AI10" t="e">
        <f>IFERROR(VLOOKUP($C10&amp;AI$1,'CCyB decisions (database)'!$A$2:$G$424,7,FALSE),AH10)</f>
        <v>#N/A</v>
      </c>
      <c r="AJ10" t="e">
        <f>IFERROR(VLOOKUP($C10&amp;AJ$1,'CCyB decisions (database)'!$A$2:$G$424,7,FALSE),AI10)</f>
        <v>#N/A</v>
      </c>
      <c r="AK10" t="e">
        <f>IFERROR(VLOOKUP($C10&amp;AK$1,'CCyB decisions (database)'!$A$2:$G$424,7,FALSE),AJ10)</f>
        <v>#N/A</v>
      </c>
      <c r="AL10" t="e">
        <f>IFERROR(VLOOKUP($C10&amp;AL$1,'CCyB decisions (database)'!$A$2:$G$424,7,FALSE),AK10)</f>
        <v>#N/A</v>
      </c>
      <c r="AM10" t="e">
        <f>IFERROR(VLOOKUP($C10&amp;AM$1,'CCyB decisions (database)'!$A$2:$G$424,7,FALSE),AL10)</f>
        <v>#N/A</v>
      </c>
      <c r="AN10" t="e">
        <f>IFERROR(VLOOKUP($C10&amp;AN$1,'CCyB decisions (database)'!$A$2:$G$424,7,FALSE),AM10)</f>
        <v>#N/A</v>
      </c>
      <c r="AO10" t="e">
        <f>IFERROR(VLOOKUP($C10&amp;AO$1,'CCyB decisions (database)'!$A$2:$G$424,7,FALSE),AN10)</f>
        <v>#N/A</v>
      </c>
      <c r="AP10" t="e">
        <f>IFERROR(VLOOKUP($C10&amp;AP$1,'CCyB decisions (database)'!$A$2:$G$424,7,FALSE),AO10)</f>
        <v>#N/A</v>
      </c>
      <c r="AQ10" t="e">
        <f>IFERROR(VLOOKUP($C10&amp;AQ$1,'CCyB decisions (database)'!$A$2:$G$424,7,FALSE),AP10)</f>
        <v>#N/A</v>
      </c>
      <c r="AR10" t="e">
        <f>IFERROR(VLOOKUP($C10&amp;AR$1,'CCyB decisions (database)'!$A$2:$G$424,7,FALSE),AQ10)</f>
        <v>#N/A</v>
      </c>
      <c r="AS10" t="e">
        <f>IFERROR(VLOOKUP($C10&amp;AS$1,'CCyB decisions (database)'!$A$2:$G$424,7,FALSE),AR10)</f>
        <v>#N/A</v>
      </c>
      <c r="AT10" t="e">
        <f>IFERROR(VLOOKUP($C10&amp;AT$1,'CCyB decisions (database)'!$A$2:$G$424,7,FALSE),AS10)</f>
        <v>#N/A</v>
      </c>
      <c r="AU10" t="e">
        <f>IFERROR(VLOOKUP($C10&amp;AU$1,'CCyB decisions (database)'!$A$2:$G$424,7,FALSE),AT10)</f>
        <v>#N/A</v>
      </c>
      <c r="AV10" t="e">
        <f>IFERROR(VLOOKUP($C10&amp;AV$1,'CCyB decisions (database)'!$A$2:$G$424,7,FALSE),AU10)</f>
        <v>#N/A</v>
      </c>
      <c r="AW10" t="e">
        <f>IFERROR(VLOOKUP($C10&amp;AW$1,'CCyB decisions (database)'!$A$2:$G$424,7,FALSE),AV10)</f>
        <v>#N/A</v>
      </c>
      <c r="AX10" t="e">
        <f>IFERROR(VLOOKUP($C10&amp;AX$1,'CCyB decisions (database)'!$A$2:$G$424,7,FALSE),AW10)</f>
        <v>#N/A</v>
      </c>
      <c r="AY10" t="e">
        <f>IFERROR(VLOOKUP($C10&amp;AY$1,'CCyB decisions (database)'!$A$2:$G$424,7,FALSE),AX10)</f>
        <v>#N/A</v>
      </c>
      <c r="AZ10" t="e">
        <f>IFERROR(VLOOKUP($C10&amp;AZ$1,'CCyB decisions (database)'!$A$2:$G$424,7,FALSE),AY10)</f>
        <v>#N/A</v>
      </c>
      <c r="BA10" t="e">
        <f>IFERROR(VLOOKUP($C10&amp;BA$1,'CCyB decisions (database)'!$A$2:$G$424,7,FALSE),AZ10)</f>
        <v>#N/A</v>
      </c>
      <c r="BB10" t="e">
        <f>IFERROR(VLOOKUP($C10&amp;BB$1,'CCyB decisions (database)'!$A$2:$G$424,7,FALSE),BA10)</f>
        <v>#N/A</v>
      </c>
      <c r="BC10" t="e">
        <f>IFERROR(VLOOKUP($C10&amp;BC$1,'CCyB decisions (database)'!$A$2:$G$424,7,FALSE),BB10)</f>
        <v>#N/A</v>
      </c>
      <c r="BD10" t="e">
        <f>IFERROR(VLOOKUP($C10&amp;BD$1,'CCyB decisions (database)'!$A$2:$G$424,7,FALSE),BC10)</f>
        <v>#N/A</v>
      </c>
      <c r="BE10" t="e">
        <f>IFERROR(VLOOKUP($C10&amp;BE$1,'CCyB decisions (database)'!$A$2:$G$424,7,FALSE),BD10)</f>
        <v>#N/A</v>
      </c>
      <c r="BF10" t="e">
        <f>IFERROR(VLOOKUP($C10&amp;BF$1,'CCyB decisions (database)'!$A$2:$G$424,7,FALSE),BE10)</f>
        <v>#N/A</v>
      </c>
      <c r="BG10" t="e">
        <f>IFERROR(VLOOKUP($C10&amp;BG$1,'CCyB decisions (database)'!$A$2:$G$424,7,FALSE),BF10)</f>
        <v>#N/A</v>
      </c>
      <c r="BH10" t="e">
        <f>IFERROR(VLOOKUP($C10&amp;BH$1,'CCyB decisions (database)'!$A$2:$G$424,7,FALSE),BG10)</f>
        <v>#N/A</v>
      </c>
      <c r="BI10" t="e">
        <f>IFERROR(VLOOKUP($C10&amp;BI$1,'CCyB decisions (database)'!$A$2:$G$424,7,FALSE),BH10)</f>
        <v>#N/A</v>
      </c>
      <c r="BJ10" t="e">
        <f>IFERROR(VLOOKUP($C10&amp;BJ$1,'CCyB decisions (database)'!$A$2:$G$424,7,FALSE),BI10)</f>
        <v>#N/A</v>
      </c>
      <c r="BK10" t="e">
        <f>IFERROR(VLOOKUP($C10&amp;BK$1,'CCyB decisions (database)'!$A$2:$G$424,7,FALSE),BJ10)</f>
        <v>#N/A</v>
      </c>
      <c r="BL10" t="e">
        <f>IFERROR(VLOOKUP($C10&amp;BL$1,'CCyB decisions (database)'!$A$2:$G$424,7,FALSE),BK10)</f>
        <v>#N/A</v>
      </c>
      <c r="BM10" t="e">
        <f>IFERROR(VLOOKUP($C10&amp;BM$1,'CCyB decisions (database)'!$A$2:$G$424,7,FALSE),BL10)</f>
        <v>#N/A</v>
      </c>
      <c r="BN10" t="e">
        <f>IFERROR(VLOOKUP($C10&amp;BN$1,'CCyB decisions (database)'!$A$2:$G$424,7,FALSE),BM10)</f>
        <v>#N/A</v>
      </c>
      <c r="BO10" t="e">
        <f>IFERROR(VLOOKUP($C10&amp;BO$1,'CCyB decisions (database)'!$A$2:$G$424,7,FALSE),BN10)</f>
        <v>#N/A</v>
      </c>
      <c r="BP10" t="e">
        <f>IFERROR(VLOOKUP($C10&amp;BP$1,'CCyB decisions (database)'!$A$2:$G$424,7,FALSE),BO10)</f>
        <v>#N/A</v>
      </c>
      <c r="BQ10" t="e">
        <f>IFERROR(VLOOKUP($C10&amp;BQ$1,'CCyB decisions (database)'!$A$2:$G$424,7,FALSE),BP10)</f>
        <v>#N/A</v>
      </c>
      <c r="BR10" t="e">
        <f>IFERROR(VLOOKUP($C10&amp;BR$1,'CCyB decisions (database)'!$A$2:$G$424,7,FALSE),BQ10)</f>
        <v>#N/A</v>
      </c>
      <c r="BS10" t="e">
        <f>IFERROR(VLOOKUP($C10&amp;BS$1,'CCyB decisions (database)'!$A$2:$G$424,7,FALSE),BR10)</f>
        <v>#N/A</v>
      </c>
      <c r="BT10" t="e">
        <f>IFERROR(VLOOKUP($C10&amp;BT$1,'CCyB decisions (database)'!$A$2:$G$424,7,FALSE),BS10)</f>
        <v>#N/A</v>
      </c>
      <c r="BU10">
        <f>IFERROR(VLOOKUP($C10&amp;BU$1,'CCyB decisions (database)'!$A$2:$G$424,7,FALSE),BT10)</f>
        <v>0</v>
      </c>
      <c r="BV10">
        <f>IFERROR(VLOOKUP($C10&amp;BV$1,'CCyB decisions (database)'!$A$2:$G$424,7,FALSE),BU10)</f>
        <v>0</v>
      </c>
      <c r="BW10">
        <f>IFERROR(VLOOKUP($C10&amp;BW$1,'CCyB decisions (database)'!$A$2:$G$424,7,FALSE),BV10)</f>
        <v>0</v>
      </c>
      <c r="BX10">
        <f>IFERROR(VLOOKUP($C10&amp;BX$1,'CCyB decisions (database)'!$A$2:$G$424,7,FALSE),BW10)</f>
        <v>0</v>
      </c>
      <c r="BY10">
        <f>IFERROR(VLOOKUP($C10&amp;BY$1,'CCyB decisions (database)'!$A$2:$G$424,7,FALSE),BX10)</f>
        <v>0</v>
      </c>
      <c r="BZ10">
        <f>IFERROR(VLOOKUP($C10&amp;BZ$1,'CCyB decisions (database)'!$A$2:$G$424,7,FALSE),BY10)</f>
        <v>0</v>
      </c>
      <c r="CA10">
        <f>IFERROR(VLOOKUP($C10&amp;CA$1,'CCyB decisions (database)'!$A$2:$G$424,7,FALSE),BZ10)</f>
        <v>0</v>
      </c>
      <c r="CB10">
        <f>IFERROR(VLOOKUP($C10&amp;CB$1,'CCyB decisions (database)'!$A$2:$G$424,7,FALSE),CA10)</f>
        <v>0</v>
      </c>
      <c r="CC10">
        <f>IFERROR(VLOOKUP($C10&amp;CC$1,'CCyB decisions (database)'!$A$2:$G$424,7,FALSE),CB10)</f>
        <v>0</v>
      </c>
      <c r="CD10">
        <f>IFERROR(VLOOKUP($C10&amp;CD$1,'CCyB decisions (database)'!$A$2:$G$424,7,FALSE),CC10)</f>
        <v>0</v>
      </c>
      <c r="CE10">
        <f>IFERROR(VLOOKUP($C10&amp;CE$1,'CCyB decisions (database)'!$A$2:$G$424,7,FALSE),CD10)</f>
        <v>0</v>
      </c>
      <c r="CF10">
        <f>IFERROR(VLOOKUP($C10&amp;CF$1,'CCyB decisions (database)'!$A$2:$G$424,7,FALSE),CE10)</f>
        <v>0</v>
      </c>
      <c r="CG10">
        <f>IFERROR(VLOOKUP($C10&amp;CG$1,'CCyB decisions (database)'!$A$2:$G$424,7,FALSE),CF10)</f>
        <v>0</v>
      </c>
      <c r="CH10">
        <f>IFERROR(VLOOKUP($C10&amp;CH$1,'CCyB decisions (database)'!$A$2:$G$424,7,FALSE),CG10)</f>
        <v>0</v>
      </c>
      <c r="CI10">
        <f>IFERROR(VLOOKUP($C10&amp;CI$1,'CCyB decisions (database)'!$A$2:$G$424,7,FALSE),CH10)</f>
        <v>0</v>
      </c>
      <c r="CJ10">
        <f>IFERROR(VLOOKUP($C10&amp;CJ$1,'CCyB decisions (database)'!$A$2:$G$424,7,FALSE),CI10)</f>
        <v>0</v>
      </c>
      <c r="CK10">
        <f>IFERROR(VLOOKUP($C10&amp;CK$1,'CCyB decisions (database)'!$A$2:$G$424,7,FALSE),CJ10)</f>
        <v>0</v>
      </c>
      <c r="CL10">
        <f>IFERROR(VLOOKUP($C10&amp;CL$1,'CCyB decisions (database)'!$A$2:$G$424,7,FALSE),CK10)</f>
        <v>0</v>
      </c>
      <c r="CM10">
        <f>IFERROR(VLOOKUP($C10&amp;CM$1,'CCyB decisions (database)'!$A$2:$G$424,7,FALSE),CL10)</f>
        <v>0</v>
      </c>
      <c r="CN10">
        <f>IFERROR(VLOOKUP($C10&amp;CN$1,'CCyB decisions (database)'!$A$2:$G$424,7,FALSE),CM10)</f>
        <v>0</v>
      </c>
      <c r="CO10">
        <f>IFERROR(VLOOKUP($C10&amp;CO$1,'CCyB decisions (database)'!$A$2:$G$424,7,FALSE),CN10)</f>
        <v>0</v>
      </c>
      <c r="CP10">
        <f>IFERROR(VLOOKUP($C10&amp;CP$1,'CCyB decisions (database)'!$A$2:$G$424,7,FALSE),CO10)</f>
        <v>0</v>
      </c>
      <c r="CQ10">
        <f>IFERROR(VLOOKUP($C10&amp;CQ$1,'CCyB decisions (database)'!$A$2:$G$424,7,FALSE),CP10)</f>
        <v>0</v>
      </c>
      <c r="CR10">
        <f>IFERROR(VLOOKUP($C10&amp;CR$1,'CCyB decisions (database)'!$A$2:$G$424,7,FALSE),CQ10)</f>
        <v>0</v>
      </c>
      <c r="CS10">
        <f>IFERROR(VLOOKUP($C10&amp;CS$1,'CCyB decisions (database)'!$A$2:$G$424,7,FALSE),CR10)</f>
        <v>0</v>
      </c>
      <c r="CT10">
        <f>IFERROR(VLOOKUP($C10&amp;CT$1,'CCyB decisions (database)'!$A$2:$G$424,7,FALSE),CS10)</f>
        <v>0</v>
      </c>
      <c r="CU10">
        <f>IFERROR(VLOOKUP($C10&amp;CU$1,'CCyB decisions (database)'!$A$2:$G$424,7,FALSE),CT10)</f>
        <v>0</v>
      </c>
      <c r="CV10">
        <f>IFERROR(VLOOKUP($C10&amp;CV$1,'CCyB decisions (database)'!$A$2:$G$424,7,FALSE),CU10)</f>
        <v>0</v>
      </c>
      <c r="CW10">
        <f>IFERROR(VLOOKUP($C10&amp;CW$1,'CCyB decisions (database)'!$A$2:$G$424,7,FALSE),CV10)</f>
        <v>0</v>
      </c>
      <c r="CX10">
        <f>IFERROR(VLOOKUP($C10&amp;CX$1,'CCyB decisions (database)'!$A$2:$G$424,7,FALSE),CW10)</f>
        <v>0</v>
      </c>
      <c r="CY10">
        <f>IFERROR(VLOOKUP($C10&amp;CY$1,'CCyB decisions (database)'!$A$2:$G$424,7,FALSE),CX10)</f>
        <v>0</v>
      </c>
      <c r="CZ10">
        <f>IFERROR(VLOOKUP($C10&amp;CZ$1,'CCyB decisions (database)'!$A$2:$G$424,7,FALSE),CY10)</f>
        <v>0</v>
      </c>
      <c r="DA10">
        <f>IFERROR(VLOOKUP($C10&amp;DA$1,'CCyB decisions (database)'!$A$2:$G$424,7,FALSE),CZ10)</f>
        <v>0</v>
      </c>
      <c r="DB10">
        <f>IFERROR(VLOOKUP($C10&amp;DB$1,'CCyB decisions (database)'!$A$2:$G$424,7,FALSE),DA10)</f>
        <v>0</v>
      </c>
      <c r="DC10">
        <f>IFERROR(VLOOKUP($C10&amp;DC$1,'CCyB decisions (database)'!$A$2:$G$424,7,FALSE),DB10)</f>
        <v>0</v>
      </c>
      <c r="DD10">
        <f>IFERROR(VLOOKUP($C10&amp;DD$1,'CCyB decisions (database)'!$A$2:$G$424,7,FALSE),DC10)</f>
        <v>0</v>
      </c>
      <c r="DE10">
        <f>IFERROR(VLOOKUP($C10&amp;DE$1,'CCyB decisions (database)'!$A$2:$G$424,7,FALSE),DD10)</f>
        <v>0</v>
      </c>
      <c r="DF10">
        <f>IFERROR(VLOOKUP($C10&amp;DF$1,'CCyB decisions (database)'!$A$2:$G$424,7,FALSE),DE10)</f>
        <v>0</v>
      </c>
      <c r="DG10">
        <f>IFERROR(VLOOKUP($C10&amp;DG$1,'CCyB decisions (database)'!$A$2:$G$424,7,FALSE),DF10)</f>
        <v>0</v>
      </c>
      <c r="DH10">
        <f>IFERROR(VLOOKUP($C10&amp;DH$1,'CCyB decisions (database)'!$A$2:$G$424,7,FALSE),DG10)</f>
        <v>0</v>
      </c>
      <c r="DI10">
        <f>IFERROR(VLOOKUP($C10&amp;DI$1,'CCyB decisions (database)'!$A$2:$G$424,7,FALSE),DH10)</f>
        <v>0</v>
      </c>
      <c r="DJ10">
        <f>IFERROR(VLOOKUP($C10&amp;DJ$1,'CCyB decisions (database)'!$A$2:$G$424,7,FALSE),DI10)</f>
        <v>0</v>
      </c>
      <c r="DK10">
        <f>IFERROR(VLOOKUP($C10&amp;DK$1,'CCyB decisions (database)'!$A$2:$G$424,7,FALSE),DJ10)</f>
        <v>0</v>
      </c>
      <c r="DL10">
        <f>IFERROR(VLOOKUP($C10&amp;DL$1,'CCyB decisions (database)'!$A$2:$G$424,7,FALSE),DK10)</f>
        <v>0</v>
      </c>
      <c r="DM10">
        <f>IFERROR(VLOOKUP($C10&amp;DM$1,'CCyB decisions (database)'!$A$2:$G$424,7,FALSE),DL10)</f>
        <v>0</v>
      </c>
      <c r="DN10">
        <f>IFERROR(VLOOKUP($C10&amp;DN$1,'CCyB decisions (database)'!$A$2:$G$424,7,FALSE),DM10)</f>
        <v>0</v>
      </c>
      <c r="DO10">
        <f>IFERROR(VLOOKUP($C10&amp;DO$1,'CCyB decisions (database)'!$A$2:$G$424,7,FALSE),DN10)</f>
        <v>0</v>
      </c>
      <c r="DP10">
        <f>IFERROR(VLOOKUP($C10&amp;DP$1,'CCyB decisions (database)'!$A$2:$G$424,7,FALSE),DO10)</f>
        <v>0</v>
      </c>
    </row>
    <row r="11" spans="3:426" x14ac:dyDescent="0.45">
      <c r="C11" t="s">
        <v>419</v>
      </c>
      <c r="D11" t="e">
        <f>VLOOKUP($C11&amp;D$1,'CCyB decisions (database)'!$A$2:$G$424,7,FALSE)</f>
        <v>#N/A</v>
      </c>
      <c r="E11" t="e">
        <f>IFERROR(VLOOKUP($C11&amp;E$1,'CCyB decisions (database)'!$A$2:$G$424,7,FALSE),D11)</f>
        <v>#N/A</v>
      </c>
      <c r="F11" t="e">
        <f>IFERROR(VLOOKUP($C11&amp;F$1,'CCyB decisions (database)'!$A$2:$G$424,7,FALSE),E11)</f>
        <v>#N/A</v>
      </c>
      <c r="G11">
        <f>IFERROR(VLOOKUP($C11&amp;G$1,'CCyB decisions (database)'!$A$2:$G$424,7,FALSE),F11)</f>
        <v>0</v>
      </c>
      <c r="H11">
        <f>IFERROR(VLOOKUP($C11&amp;H$1,'CCyB decisions (database)'!$A$2:$G$424,7,FALSE),G11)</f>
        <v>0</v>
      </c>
      <c r="I11">
        <f>IFERROR(VLOOKUP($C11&amp;I$1,'CCyB decisions (database)'!$A$2:$G$424,7,FALSE),H11)</f>
        <v>0</v>
      </c>
      <c r="J11">
        <f>IFERROR(VLOOKUP($C11&amp;J$1,'CCyB decisions (database)'!$A$2:$G$424,7,FALSE),I11)</f>
        <v>0</v>
      </c>
      <c r="K11">
        <f>IFERROR(VLOOKUP($C11&amp;K$1,'CCyB decisions (database)'!$A$2:$G$424,7,FALSE),J11)</f>
        <v>0</v>
      </c>
      <c r="L11">
        <f>IFERROR(VLOOKUP($C11&amp;L$1,'CCyB decisions (database)'!$A$2:$G$424,7,FALSE),K11)</f>
        <v>0</v>
      </c>
      <c r="M11">
        <f>IFERROR(VLOOKUP($C11&amp;M$1,'CCyB decisions (database)'!$A$2:$G$424,7,FALSE),L11)</f>
        <v>0</v>
      </c>
      <c r="N11">
        <f>IFERROR(VLOOKUP($C11&amp;N$1,'CCyB decisions (database)'!$A$2:$G$424,7,FALSE),M11)</f>
        <v>0</v>
      </c>
      <c r="O11">
        <f>IFERROR(VLOOKUP($C11&amp;O$1,'CCyB decisions (database)'!$A$2:$G$424,7,FALSE),N11)</f>
        <v>0</v>
      </c>
      <c r="P11">
        <f>IFERROR(VLOOKUP($C11&amp;P$1,'CCyB decisions (database)'!$A$2:$G$424,7,FALSE),O11)</f>
        <v>0</v>
      </c>
      <c r="Q11">
        <f>IFERROR(VLOOKUP($C11&amp;Q$1,'CCyB decisions (database)'!$A$2:$G$424,7,FALSE),P11)</f>
        <v>0</v>
      </c>
      <c r="R11">
        <f>IFERROR(VLOOKUP($C11&amp;R$1,'CCyB decisions (database)'!$A$2:$G$424,7,FALSE),Q11)</f>
        <v>0</v>
      </c>
      <c r="S11">
        <f>IFERROR(VLOOKUP($C11&amp;S$1,'CCyB decisions (database)'!$A$2:$G$424,7,FALSE),R11)</f>
        <v>5.0000000000000001E-3</v>
      </c>
      <c r="T11">
        <f>IFERROR(VLOOKUP($C11&amp;T$1,'CCyB decisions (database)'!$A$2:$G$424,7,FALSE),S11)</f>
        <v>5.0000000000000001E-3</v>
      </c>
      <c r="U11">
        <f>IFERROR(VLOOKUP($C11&amp;U$1,'CCyB decisions (database)'!$A$2:$G$424,7,FALSE),T11)</f>
        <v>5.0000000000000001E-3</v>
      </c>
      <c r="V11">
        <f>IFERROR(VLOOKUP($C11&amp;V$1,'CCyB decisions (database)'!$A$2:$G$424,7,FALSE),U11)</f>
        <v>5.0000000000000001E-3</v>
      </c>
      <c r="W11">
        <f>IFERROR(VLOOKUP($C11&amp;W$1,'CCyB decisions (database)'!$A$2:$G$424,7,FALSE),V11)</f>
        <v>5.0000000000000001E-3</v>
      </c>
      <c r="X11">
        <f>IFERROR(VLOOKUP($C11&amp;X$1,'CCyB decisions (database)'!$A$2:$G$424,7,FALSE),W11)</f>
        <v>5.0000000000000001E-3</v>
      </c>
      <c r="Y11">
        <f>IFERROR(VLOOKUP($C11&amp;Y$1,'CCyB decisions (database)'!$A$2:$G$424,7,FALSE),X11)</f>
        <v>5.0000000000000001E-3</v>
      </c>
      <c r="Z11">
        <f>IFERROR(VLOOKUP($C11&amp;Z$1,'CCyB decisions (database)'!$A$2:$G$424,7,FALSE),Y11)</f>
        <v>5.0000000000000001E-3</v>
      </c>
      <c r="AA11">
        <f>IFERROR(VLOOKUP($C11&amp;AA$1,'CCyB decisions (database)'!$A$2:$G$424,7,FALSE),Z11)</f>
        <v>5.0000000000000001E-3</v>
      </c>
      <c r="AB11">
        <f>IFERROR(VLOOKUP($C11&amp;AB$1,'CCyB decisions (database)'!$A$2:$G$424,7,FALSE),AA11)</f>
        <v>5.0000000000000001E-3</v>
      </c>
      <c r="AC11">
        <f>IFERROR(VLOOKUP($C11&amp;AC$1,'CCyB decisions (database)'!$A$2:$G$424,7,FALSE),AB11)</f>
        <v>5.0000000000000001E-3</v>
      </c>
      <c r="AD11">
        <f>IFERROR(VLOOKUP($C11&amp;AD$1,'CCyB decisions (database)'!$A$2:$G$424,7,FALSE),AC11)</f>
        <v>5.0000000000000001E-3</v>
      </c>
      <c r="AE11">
        <f>IFERROR(VLOOKUP($C11&amp;AE$1,'CCyB decisions (database)'!$A$2:$G$424,7,FALSE),AD11)</f>
        <v>5.0000000000000001E-3</v>
      </c>
      <c r="AF11">
        <f>IFERROR(VLOOKUP($C11&amp;AF$1,'CCyB decisions (database)'!$A$2:$G$424,7,FALSE),AE11)</f>
        <v>5.0000000000000001E-3</v>
      </c>
      <c r="AG11">
        <f>IFERROR(VLOOKUP($C11&amp;AG$1,'CCyB decisions (database)'!$A$2:$G$424,7,FALSE),AF11)</f>
        <v>5.0000000000000001E-3</v>
      </c>
      <c r="AH11">
        <f>IFERROR(VLOOKUP($C11&amp;AH$1,'CCyB decisions (database)'!$A$2:$G$424,7,FALSE),AG11)</f>
        <v>5.0000000000000001E-3</v>
      </c>
      <c r="AI11">
        <f>IFERROR(VLOOKUP($C11&amp;AI$1,'CCyB decisions (database)'!$A$2:$G$424,7,FALSE),AH11)</f>
        <v>0.01</v>
      </c>
      <c r="AJ11">
        <f>IFERROR(VLOOKUP($C11&amp;AJ$1,'CCyB decisions (database)'!$A$2:$G$424,7,FALSE),AI11)</f>
        <v>0.01</v>
      </c>
      <c r="AK11">
        <f>IFERROR(VLOOKUP($C11&amp;AK$1,'CCyB decisions (database)'!$A$2:$G$424,7,FALSE),AJ11)</f>
        <v>0.01</v>
      </c>
      <c r="AL11">
        <f>IFERROR(VLOOKUP($C11&amp;AL$1,'CCyB decisions (database)'!$A$2:$G$424,7,FALSE),AK11)</f>
        <v>0.01</v>
      </c>
      <c r="AM11">
        <f>IFERROR(VLOOKUP($C11&amp;AM$1,'CCyB decisions (database)'!$A$2:$G$424,7,FALSE),AL11)</f>
        <v>0.01</v>
      </c>
      <c r="AN11">
        <f>IFERROR(VLOOKUP($C11&amp;AN$1,'CCyB decisions (database)'!$A$2:$G$424,7,FALSE),AM11)</f>
        <v>0.01</v>
      </c>
      <c r="AO11">
        <f>IFERROR(VLOOKUP($C11&amp;AO$1,'CCyB decisions (database)'!$A$2:$G$424,7,FALSE),AN11)</f>
        <v>1.2500000000000001E-2</v>
      </c>
      <c r="AP11">
        <f>IFERROR(VLOOKUP($C11&amp;AP$1,'CCyB decisions (database)'!$A$2:$G$424,7,FALSE),AO11)</f>
        <v>1.2500000000000001E-2</v>
      </c>
      <c r="AQ11">
        <f>IFERROR(VLOOKUP($C11&amp;AQ$1,'CCyB decisions (database)'!$A$2:$G$424,7,FALSE),AP11)</f>
        <v>1.2500000000000001E-2</v>
      </c>
      <c r="AR11">
        <f>IFERROR(VLOOKUP($C11&amp;AR$1,'CCyB decisions (database)'!$A$2:$G$424,7,FALSE),AQ11)</f>
        <v>1.2500000000000001E-2</v>
      </c>
      <c r="AS11">
        <f>IFERROR(VLOOKUP($C11&amp;AS$1,'CCyB decisions (database)'!$A$2:$G$424,7,FALSE),AR11)</f>
        <v>1.2500000000000001E-2</v>
      </c>
      <c r="AT11">
        <f>IFERROR(VLOOKUP($C11&amp;AT$1,'CCyB decisions (database)'!$A$2:$G$424,7,FALSE),AS11)</f>
        <v>1.4999999999999999E-2</v>
      </c>
      <c r="AU11">
        <f>IFERROR(VLOOKUP($C11&amp;AU$1,'CCyB decisions (database)'!$A$2:$G$424,7,FALSE),AT11)</f>
        <v>1.4999999999999999E-2</v>
      </c>
      <c r="AV11">
        <f>IFERROR(VLOOKUP($C11&amp;AV$1,'CCyB decisions (database)'!$A$2:$G$424,7,FALSE),AU11)</f>
        <v>1.4999999999999999E-2</v>
      </c>
      <c r="AW11">
        <f>IFERROR(VLOOKUP($C11&amp;AW$1,'CCyB decisions (database)'!$A$2:$G$424,7,FALSE),AV11)</f>
        <v>1.4999999999999999E-2</v>
      </c>
      <c r="AX11">
        <f>IFERROR(VLOOKUP($C11&amp;AX$1,'CCyB decisions (database)'!$A$2:$G$424,7,FALSE),AW11)</f>
        <v>1.4999999999999999E-2</v>
      </c>
      <c r="AY11">
        <f>IFERROR(VLOOKUP($C11&amp;AY$1,'CCyB decisions (database)'!$A$2:$G$424,7,FALSE),AX11)</f>
        <v>1.4999999999999999E-2</v>
      </c>
      <c r="AZ11">
        <f>IFERROR(VLOOKUP($C11&amp;AZ$1,'CCyB decisions (database)'!$A$2:$G$424,7,FALSE),AY11)</f>
        <v>1.7500000000000002E-2</v>
      </c>
      <c r="BA11">
        <f>IFERROR(VLOOKUP($C11&amp;BA$1,'CCyB decisions (database)'!$A$2:$G$424,7,FALSE),AZ11)</f>
        <v>1.7500000000000002E-2</v>
      </c>
      <c r="BB11">
        <f>IFERROR(VLOOKUP($C11&amp;BB$1,'CCyB decisions (database)'!$A$2:$G$424,7,FALSE),BA11)</f>
        <v>1.7500000000000002E-2</v>
      </c>
      <c r="BC11">
        <f>IFERROR(VLOOKUP($C11&amp;BC$1,'CCyB decisions (database)'!$A$2:$G$424,7,FALSE),BB11)</f>
        <v>1.7500000000000002E-2</v>
      </c>
      <c r="BD11">
        <f>IFERROR(VLOOKUP($C11&amp;BD$1,'CCyB decisions (database)'!$A$2:$G$424,7,FALSE),BC11)</f>
        <v>1.7500000000000002E-2</v>
      </c>
      <c r="BE11">
        <f>IFERROR(VLOOKUP($C11&amp;BE$1,'CCyB decisions (database)'!$A$2:$G$424,7,FALSE),BD11)</f>
        <v>0.02</v>
      </c>
      <c r="BF11">
        <f>IFERROR(VLOOKUP($C11&amp;BF$1,'CCyB decisions (database)'!$A$2:$G$424,7,FALSE),BE11)</f>
        <v>0.02</v>
      </c>
      <c r="BG11">
        <f>IFERROR(VLOOKUP($C11&amp;BG$1,'CCyB decisions (database)'!$A$2:$G$424,7,FALSE),BF11)</f>
        <v>0.02</v>
      </c>
      <c r="BH11">
        <f>IFERROR(VLOOKUP($C11&amp;BH$1,'CCyB decisions (database)'!$A$2:$G$424,7,FALSE),BG11)</f>
        <v>0.02</v>
      </c>
      <c r="BI11">
        <f>IFERROR(VLOOKUP($C11&amp;BI$1,'CCyB decisions (database)'!$A$2:$G$424,7,FALSE),BH11)</f>
        <v>0.02</v>
      </c>
      <c r="BJ11">
        <f>IFERROR(VLOOKUP($C11&amp;BJ$1,'CCyB decisions (database)'!$A$2:$G$424,7,FALSE),BI11)</f>
        <v>0.02</v>
      </c>
      <c r="BK11">
        <f>IFERROR(VLOOKUP($C11&amp;BK$1,'CCyB decisions (database)'!$A$2:$G$424,7,FALSE),BJ11)</f>
        <v>0.02</v>
      </c>
      <c r="BL11">
        <f>IFERROR(VLOOKUP($C11&amp;BL$1,'CCyB decisions (database)'!$A$2:$G$424,7,FALSE),BK11)</f>
        <v>0.02</v>
      </c>
      <c r="BM11">
        <f>IFERROR(VLOOKUP($C11&amp;BM$1,'CCyB decisions (database)'!$A$2:$G$424,7,FALSE),BL11)</f>
        <v>0.02</v>
      </c>
      <c r="BN11">
        <f>IFERROR(VLOOKUP($C11&amp;BN$1,'CCyB decisions (database)'!$A$2:$G$424,7,FALSE),BM11)</f>
        <v>0.02</v>
      </c>
      <c r="BO11">
        <f>IFERROR(VLOOKUP($C11&amp;BO$1,'CCyB decisions (database)'!$A$2:$G$424,7,FALSE),BN11)</f>
        <v>0.02</v>
      </c>
      <c r="BP11">
        <f>IFERROR(VLOOKUP($C11&amp;BP$1,'CCyB decisions (database)'!$A$2:$G$424,7,FALSE),BO11)</f>
        <v>0.02</v>
      </c>
      <c r="BQ11">
        <f>IFERROR(VLOOKUP($C11&amp;BQ$1,'CCyB decisions (database)'!$A$2:$G$424,7,FALSE),BP11)</f>
        <v>0.02</v>
      </c>
      <c r="BR11">
        <f>IFERROR(VLOOKUP($C11&amp;BR$1,'CCyB decisions (database)'!$A$2:$G$424,7,FALSE),BQ11)</f>
        <v>5.0000000000000001E-3</v>
      </c>
      <c r="BS11">
        <f>IFERROR(VLOOKUP($C11&amp;BS$1,'CCyB decisions (database)'!$A$2:$G$424,7,FALSE),BR11)</f>
        <v>5.0000000000000001E-3</v>
      </c>
      <c r="BT11">
        <f>IFERROR(VLOOKUP($C11&amp;BT$1,'CCyB decisions (database)'!$A$2:$G$424,7,FALSE),BS11)</f>
        <v>5.0000000000000001E-3</v>
      </c>
      <c r="BU11">
        <f>IFERROR(VLOOKUP($C11&amp;BU$1,'CCyB decisions (database)'!$A$2:$G$424,7,FALSE),BT11)</f>
        <v>5.0000000000000001E-3</v>
      </c>
      <c r="BV11">
        <f>IFERROR(VLOOKUP($C11&amp;BV$1,'CCyB decisions (database)'!$A$2:$G$424,7,FALSE),BU11)</f>
        <v>5.0000000000000001E-3</v>
      </c>
      <c r="BW11">
        <f>IFERROR(VLOOKUP($C11&amp;BW$1,'CCyB decisions (database)'!$A$2:$G$424,7,FALSE),BV11)</f>
        <v>5.0000000000000001E-3</v>
      </c>
      <c r="BX11">
        <f>IFERROR(VLOOKUP($C11&amp;BX$1,'CCyB decisions (database)'!$A$2:$G$424,7,FALSE),BW11)</f>
        <v>5.0000000000000001E-3</v>
      </c>
      <c r="BY11">
        <f>IFERROR(VLOOKUP($C11&amp;BY$1,'CCyB decisions (database)'!$A$2:$G$424,7,FALSE),BX11)</f>
        <v>5.0000000000000001E-3</v>
      </c>
      <c r="BZ11">
        <f>IFERROR(VLOOKUP($C11&amp;BZ$1,'CCyB decisions (database)'!$A$2:$G$424,7,FALSE),BY11)</f>
        <v>5.0000000000000001E-3</v>
      </c>
      <c r="CA11">
        <f>IFERROR(VLOOKUP($C11&amp;CA$1,'CCyB decisions (database)'!$A$2:$G$424,7,FALSE),BZ11)</f>
        <v>5.0000000000000001E-3</v>
      </c>
      <c r="CB11">
        <f>IFERROR(VLOOKUP($C11&amp;CB$1,'CCyB decisions (database)'!$A$2:$G$424,7,FALSE),CA11)</f>
        <v>0.01</v>
      </c>
      <c r="CC11">
        <f>IFERROR(VLOOKUP($C11&amp;CC$1,'CCyB decisions (database)'!$A$2:$G$424,7,FALSE),CB11)</f>
        <v>0.01</v>
      </c>
      <c r="CD11">
        <f>IFERROR(VLOOKUP($C11&amp;CD$1,'CCyB decisions (database)'!$A$2:$G$424,7,FALSE),CC11)</f>
        <v>0.01</v>
      </c>
      <c r="CE11">
        <f>IFERROR(VLOOKUP($C11&amp;CE$1,'CCyB decisions (database)'!$A$2:$G$424,7,FALSE),CD11)</f>
        <v>1.4999999999999999E-2</v>
      </c>
      <c r="CF11">
        <f>IFERROR(VLOOKUP($C11&amp;CF$1,'CCyB decisions (database)'!$A$2:$G$424,7,FALSE),CE11)</f>
        <v>1.4999999999999999E-2</v>
      </c>
      <c r="CG11">
        <f>IFERROR(VLOOKUP($C11&amp;CG$1,'CCyB decisions (database)'!$A$2:$G$424,7,FALSE),CF11)</f>
        <v>1.4999999999999999E-2</v>
      </c>
      <c r="CH11">
        <f>IFERROR(VLOOKUP($C11&amp;CH$1,'CCyB decisions (database)'!$A$2:$G$424,7,FALSE),CG11)</f>
        <v>0.02</v>
      </c>
      <c r="CI11">
        <f>IFERROR(VLOOKUP($C11&amp;CI$1,'CCyB decisions (database)'!$A$2:$G$424,7,FALSE),CH11)</f>
        <v>0.02</v>
      </c>
      <c r="CJ11">
        <f>IFERROR(VLOOKUP($C11&amp;CJ$1,'CCyB decisions (database)'!$A$2:$G$424,7,FALSE),CI11)</f>
        <v>0.02</v>
      </c>
      <c r="CK11">
        <f>IFERROR(VLOOKUP($C11&amp;CK$1,'CCyB decisions (database)'!$A$2:$G$424,7,FALSE),CJ11)</f>
        <v>2.5000000000000001E-2</v>
      </c>
      <c r="CL11">
        <f>IFERROR(VLOOKUP($C11&amp;CL$1,'CCyB decisions (database)'!$A$2:$G$424,7,FALSE),CK11)</f>
        <v>2.5000000000000001E-2</v>
      </c>
      <c r="CM11">
        <f>IFERROR(VLOOKUP($C11&amp;CM$1,'CCyB decisions (database)'!$A$2:$G$424,7,FALSE),CL11)</f>
        <v>2.5000000000000001E-2</v>
      </c>
      <c r="CN11">
        <f>IFERROR(VLOOKUP($C11&amp;CN$1,'CCyB decisions (database)'!$A$2:$G$424,7,FALSE),CM11)</f>
        <v>2.5000000000000001E-2</v>
      </c>
      <c r="CO11">
        <f>IFERROR(VLOOKUP($C11&amp;CO$1,'CCyB decisions (database)'!$A$2:$G$424,7,FALSE),CN11)</f>
        <v>2.5000000000000001E-2</v>
      </c>
      <c r="CP11">
        <f>IFERROR(VLOOKUP($C11&amp;CP$1,'CCyB decisions (database)'!$A$2:$G$424,7,FALSE),CO11)</f>
        <v>2.5000000000000001E-2</v>
      </c>
      <c r="CQ11">
        <f>IFERROR(VLOOKUP($C11&amp;CQ$1,'CCyB decisions (database)'!$A$2:$G$424,7,FALSE),CP11)</f>
        <v>2.5000000000000001E-2</v>
      </c>
      <c r="CR11">
        <f>IFERROR(VLOOKUP($C11&amp;CR$1,'CCyB decisions (database)'!$A$2:$G$424,7,FALSE),CQ11)</f>
        <v>2.5000000000000001E-2</v>
      </c>
      <c r="CS11">
        <f>IFERROR(VLOOKUP($C11&amp;CS$1,'CCyB decisions (database)'!$A$2:$G$424,7,FALSE),CR11)</f>
        <v>2.5000000000000001E-2</v>
      </c>
      <c r="CT11">
        <f>IFERROR(VLOOKUP($C11&amp;CT$1,'CCyB decisions (database)'!$A$2:$G$424,7,FALSE),CS11)</f>
        <v>2.5000000000000001E-2</v>
      </c>
      <c r="CU11">
        <f>IFERROR(VLOOKUP($C11&amp;CU$1,'CCyB decisions (database)'!$A$2:$G$424,7,FALSE),CT11)</f>
        <v>2.5000000000000001E-2</v>
      </c>
      <c r="CV11">
        <f>IFERROR(VLOOKUP($C11&amp;CV$1,'CCyB decisions (database)'!$A$2:$G$424,7,FALSE),CU11)</f>
        <v>2.5000000000000001E-2</v>
      </c>
      <c r="CW11">
        <f>IFERROR(VLOOKUP($C11&amp;CW$1,'CCyB decisions (database)'!$A$2:$G$424,7,FALSE),CV11)</f>
        <v>2.5000000000000001E-2</v>
      </c>
      <c r="CX11">
        <f>IFERROR(VLOOKUP($C11&amp;CX$1,'CCyB decisions (database)'!$A$2:$G$424,7,FALSE),CW11)</f>
        <v>2.5000000000000001E-2</v>
      </c>
      <c r="CY11">
        <f>IFERROR(VLOOKUP($C11&amp;CY$1,'CCyB decisions (database)'!$A$2:$G$424,7,FALSE),CX11)</f>
        <v>2.2499999999999999E-2</v>
      </c>
      <c r="CZ11">
        <f>IFERROR(VLOOKUP($C11&amp;CZ$1,'CCyB decisions (database)'!$A$2:$G$424,7,FALSE),CY11)</f>
        <v>2.2499999999999999E-2</v>
      </c>
      <c r="DA11">
        <f>IFERROR(VLOOKUP($C11&amp;DA$1,'CCyB decisions (database)'!$A$2:$G$424,7,FALSE),CZ11)</f>
        <v>2.2499999999999999E-2</v>
      </c>
      <c r="DB11">
        <f>IFERROR(VLOOKUP($C11&amp;DB$1,'CCyB decisions (database)'!$A$2:$G$424,7,FALSE),DA11)</f>
        <v>0.02</v>
      </c>
      <c r="DC11">
        <f>IFERROR(VLOOKUP($C11&amp;DC$1,'CCyB decisions (database)'!$A$2:$G$424,7,FALSE),DB11)</f>
        <v>0.02</v>
      </c>
      <c r="DD11">
        <f>IFERROR(VLOOKUP($C11&amp;DD$1,'CCyB decisions (database)'!$A$2:$G$424,7,FALSE),DC11)</f>
        <v>0.02</v>
      </c>
      <c r="DE11">
        <f>IFERROR(VLOOKUP($C11&amp;DE$1,'CCyB decisions (database)'!$A$2:$G$424,7,FALSE),DD11)</f>
        <v>0.02</v>
      </c>
      <c r="DF11">
        <f>IFERROR(VLOOKUP($C11&amp;DF$1,'CCyB decisions (database)'!$A$2:$G$424,7,FALSE),DE11)</f>
        <v>0.02</v>
      </c>
      <c r="DG11">
        <f>IFERROR(VLOOKUP($C11&amp;DG$1,'CCyB decisions (database)'!$A$2:$G$424,7,FALSE),DF11)</f>
        <v>1.7500000000000002E-2</v>
      </c>
      <c r="DH11">
        <f>IFERROR(VLOOKUP($C11&amp;DH$1,'CCyB decisions (database)'!$A$2:$G$424,7,FALSE),DG11)</f>
        <v>1.7500000000000002E-2</v>
      </c>
      <c r="DI11">
        <f>IFERROR(VLOOKUP($C11&amp;DI$1,'CCyB decisions (database)'!$A$2:$G$424,7,FALSE),DH11)</f>
        <v>1.7500000000000002E-2</v>
      </c>
      <c r="DJ11">
        <f>IFERROR(VLOOKUP($C11&amp;DJ$1,'CCyB decisions (database)'!$A$2:$G$424,7,FALSE),DI11)</f>
        <v>1.2500000000000001E-2</v>
      </c>
      <c r="DK11">
        <f>IFERROR(VLOOKUP($C11&amp;DK$1,'CCyB decisions (database)'!$A$2:$G$424,7,FALSE),DJ11)</f>
        <v>1.2500000000000001E-2</v>
      </c>
      <c r="DL11">
        <f>IFERROR(VLOOKUP($C11&amp;DL$1,'CCyB decisions (database)'!$A$2:$G$424,7,FALSE),DK11)</f>
        <v>1.2500000000000001E-2</v>
      </c>
      <c r="DM11">
        <f>IFERROR(VLOOKUP($C11&amp;DM$1,'CCyB decisions (database)'!$A$2:$G$424,7,FALSE),DL11)</f>
        <v>1.2500000000000001E-2</v>
      </c>
      <c r="DN11">
        <f>IFERROR(VLOOKUP($C11&amp;DN$1,'CCyB decisions (database)'!$A$2:$G$424,7,FALSE),DM11)</f>
        <v>1.2500000000000001E-2</v>
      </c>
      <c r="DO11">
        <f>IFERROR(VLOOKUP($C11&amp;DO$1,'CCyB decisions (database)'!$A$2:$G$424,7,FALSE),DN11)</f>
        <v>1.2500000000000001E-2</v>
      </c>
      <c r="DP11">
        <f>IFERROR(VLOOKUP($C11&amp;DP$1,'CCyB decisions (database)'!$A$2:$G$424,7,FALSE),DO11)</f>
        <v>1.2500000000000001E-2</v>
      </c>
    </row>
    <row r="12" spans="3:426" x14ac:dyDescent="0.45">
      <c r="C12" t="s">
        <v>465</v>
      </c>
      <c r="D12" t="e">
        <f>VLOOKUP($C12&amp;D$1,'CCyB decisions (database)'!$A$2:$G$424,7,FALSE)</f>
        <v>#N/A</v>
      </c>
      <c r="E12" t="e">
        <f>IFERROR(VLOOKUP($C12&amp;E$1,'CCyB decisions (database)'!$A$2:$G$424,7,FALSE),D12)</f>
        <v>#N/A</v>
      </c>
      <c r="F12" t="e">
        <f>IFERROR(VLOOKUP($C12&amp;F$1,'CCyB decisions (database)'!$A$2:$G$424,7,FALSE),E12)</f>
        <v>#N/A</v>
      </c>
      <c r="G12" t="e">
        <f>IFERROR(VLOOKUP($C12&amp;G$1,'CCyB decisions (database)'!$A$2:$G$424,7,FALSE),F12)</f>
        <v>#N/A</v>
      </c>
      <c r="H12" t="e">
        <f>IFERROR(VLOOKUP($C12&amp;H$1,'CCyB decisions (database)'!$A$2:$G$424,7,FALSE),G12)</f>
        <v>#N/A</v>
      </c>
      <c r="I12" t="e">
        <f>IFERROR(VLOOKUP($C12&amp;I$1,'CCyB decisions (database)'!$A$2:$G$424,7,FALSE),H12)</f>
        <v>#N/A</v>
      </c>
      <c r="J12">
        <f>IFERROR(VLOOKUP($C12&amp;J$1,'CCyB decisions (database)'!$A$2:$G$424,7,FALSE),I12)</f>
        <v>0</v>
      </c>
      <c r="K12">
        <f>IFERROR(VLOOKUP($C12&amp;K$1,'CCyB decisions (database)'!$A$2:$G$424,7,FALSE),J12)</f>
        <v>0</v>
      </c>
      <c r="L12">
        <f>IFERROR(VLOOKUP($C12&amp;L$1,'CCyB decisions (database)'!$A$2:$G$424,7,FALSE),K12)</f>
        <v>0</v>
      </c>
      <c r="M12">
        <f>IFERROR(VLOOKUP($C12&amp;M$1,'CCyB decisions (database)'!$A$2:$G$424,7,FALSE),L12)</f>
        <v>0</v>
      </c>
      <c r="N12">
        <f>IFERROR(VLOOKUP($C12&amp;N$1,'CCyB decisions (database)'!$A$2:$G$424,7,FALSE),M12)</f>
        <v>0</v>
      </c>
      <c r="O12">
        <f>IFERROR(VLOOKUP($C12&amp;O$1,'CCyB decisions (database)'!$A$2:$G$424,7,FALSE),N12)</f>
        <v>0</v>
      </c>
      <c r="P12">
        <f>IFERROR(VLOOKUP($C12&amp;P$1,'CCyB decisions (database)'!$A$2:$G$424,7,FALSE),O12)</f>
        <v>0</v>
      </c>
      <c r="Q12">
        <f>IFERROR(VLOOKUP($C12&amp;Q$1,'CCyB decisions (database)'!$A$2:$G$424,7,FALSE),P12)</f>
        <v>0</v>
      </c>
      <c r="R12">
        <f>IFERROR(VLOOKUP($C12&amp;R$1,'CCyB decisions (database)'!$A$2:$G$424,7,FALSE),Q12)</f>
        <v>0</v>
      </c>
      <c r="S12">
        <f>IFERROR(VLOOKUP($C12&amp;S$1,'CCyB decisions (database)'!$A$2:$G$424,7,FALSE),R12)</f>
        <v>0</v>
      </c>
      <c r="T12">
        <f>IFERROR(VLOOKUP($C12&amp;T$1,'CCyB decisions (database)'!$A$2:$G$424,7,FALSE),S12)</f>
        <v>0</v>
      </c>
      <c r="U12">
        <f>IFERROR(VLOOKUP($C12&amp;U$1,'CCyB decisions (database)'!$A$2:$G$424,7,FALSE),T12)</f>
        <v>0</v>
      </c>
      <c r="V12">
        <f>IFERROR(VLOOKUP($C12&amp;V$1,'CCyB decisions (database)'!$A$2:$G$424,7,FALSE),U12)</f>
        <v>0</v>
      </c>
      <c r="W12">
        <f>IFERROR(VLOOKUP($C12&amp;W$1,'CCyB decisions (database)'!$A$2:$G$424,7,FALSE),V12)</f>
        <v>0</v>
      </c>
      <c r="X12">
        <f>IFERROR(VLOOKUP($C12&amp;X$1,'CCyB decisions (database)'!$A$2:$G$424,7,FALSE),W12)</f>
        <v>0</v>
      </c>
      <c r="Y12">
        <f>IFERROR(VLOOKUP($C12&amp;Y$1,'CCyB decisions (database)'!$A$2:$G$424,7,FALSE),X12)</f>
        <v>0</v>
      </c>
      <c r="Z12">
        <f>IFERROR(VLOOKUP($C12&amp;Z$1,'CCyB decisions (database)'!$A$2:$G$424,7,FALSE),Y12)</f>
        <v>0</v>
      </c>
      <c r="AA12">
        <f>IFERROR(VLOOKUP($C12&amp;AA$1,'CCyB decisions (database)'!$A$2:$G$424,7,FALSE),Z12)</f>
        <v>0</v>
      </c>
      <c r="AB12">
        <f>IFERROR(VLOOKUP($C12&amp;AB$1,'CCyB decisions (database)'!$A$2:$G$424,7,FALSE),AA12)</f>
        <v>0</v>
      </c>
      <c r="AC12">
        <f>IFERROR(VLOOKUP($C12&amp;AC$1,'CCyB decisions (database)'!$A$2:$G$424,7,FALSE),AB12)</f>
        <v>0</v>
      </c>
      <c r="AD12">
        <f>IFERROR(VLOOKUP($C12&amp;AD$1,'CCyB decisions (database)'!$A$2:$G$424,7,FALSE),AC12)</f>
        <v>0</v>
      </c>
      <c r="AE12">
        <f>IFERROR(VLOOKUP($C12&amp;AE$1,'CCyB decisions (database)'!$A$2:$G$424,7,FALSE),AD12)</f>
        <v>0</v>
      </c>
      <c r="AF12">
        <f>IFERROR(VLOOKUP($C12&amp;AF$1,'CCyB decisions (database)'!$A$2:$G$424,7,FALSE),AE12)</f>
        <v>0</v>
      </c>
      <c r="AG12">
        <f>IFERROR(VLOOKUP($C12&amp;AG$1,'CCyB decisions (database)'!$A$2:$G$424,7,FALSE),AF12)</f>
        <v>0</v>
      </c>
      <c r="AH12">
        <f>IFERROR(VLOOKUP($C12&amp;AH$1,'CCyB decisions (database)'!$A$2:$G$424,7,FALSE),AG12)</f>
        <v>0</v>
      </c>
      <c r="AI12">
        <f>IFERROR(VLOOKUP($C12&amp;AI$1,'CCyB decisions (database)'!$A$2:$G$424,7,FALSE),AH12)</f>
        <v>0</v>
      </c>
      <c r="AJ12">
        <f>IFERROR(VLOOKUP($C12&amp;AJ$1,'CCyB decisions (database)'!$A$2:$G$424,7,FALSE),AI12)</f>
        <v>0</v>
      </c>
      <c r="AK12">
        <f>IFERROR(VLOOKUP($C12&amp;AK$1,'CCyB decisions (database)'!$A$2:$G$424,7,FALSE),AJ12)</f>
        <v>0</v>
      </c>
      <c r="AL12">
        <f>IFERROR(VLOOKUP($C12&amp;AL$1,'CCyB decisions (database)'!$A$2:$G$424,7,FALSE),AK12)</f>
        <v>0</v>
      </c>
      <c r="AM12">
        <f>IFERROR(VLOOKUP($C12&amp;AM$1,'CCyB decisions (database)'!$A$2:$G$424,7,FALSE),AL12)</f>
        <v>0</v>
      </c>
      <c r="AN12">
        <f>IFERROR(VLOOKUP($C12&amp;AN$1,'CCyB decisions (database)'!$A$2:$G$424,7,FALSE),AM12)</f>
        <v>0</v>
      </c>
      <c r="AO12">
        <f>IFERROR(VLOOKUP($C12&amp;AO$1,'CCyB decisions (database)'!$A$2:$G$424,7,FALSE),AN12)</f>
        <v>0</v>
      </c>
      <c r="AP12">
        <f>IFERROR(VLOOKUP($C12&amp;AP$1,'CCyB decisions (database)'!$A$2:$G$424,7,FALSE),AO12)</f>
        <v>0</v>
      </c>
      <c r="AQ12">
        <f>IFERROR(VLOOKUP($C12&amp;AQ$1,'CCyB decisions (database)'!$A$2:$G$424,7,FALSE),AP12)</f>
        <v>0</v>
      </c>
      <c r="AR12">
        <f>IFERROR(VLOOKUP($C12&amp;AR$1,'CCyB decisions (database)'!$A$2:$G$424,7,FALSE),AQ12)</f>
        <v>5.0000000000000001E-3</v>
      </c>
      <c r="AS12">
        <f>IFERROR(VLOOKUP($C12&amp;AS$1,'CCyB decisions (database)'!$A$2:$G$424,7,FALSE),AR12)</f>
        <v>5.0000000000000001E-3</v>
      </c>
      <c r="AT12">
        <f>IFERROR(VLOOKUP($C12&amp;AT$1,'CCyB decisions (database)'!$A$2:$G$424,7,FALSE),AS12)</f>
        <v>5.0000000000000001E-3</v>
      </c>
      <c r="AU12">
        <f>IFERROR(VLOOKUP($C12&amp;AU$1,'CCyB decisions (database)'!$A$2:$G$424,7,FALSE),AT12)</f>
        <v>5.0000000000000001E-3</v>
      </c>
      <c r="AV12">
        <f>IFERROR(VLOOKUP($C12&amp;AV$1,'CCyB decisions (database)'!$A$2:$G$424,7,FALSE),AU12)</f>
        <v>5.0000000000000001E-3</v>
      </c>
      <c r="AW12">
        <f>IFERROR(VLOOKUP($C12&amp;AW$1,'CCyB decisions (database)'!$A$2:$G$424,7,FALSE),AV12)</f>
        <v>5.0000000000000001E-3</v>
      </c>
      <c r="AX12">
        <f>IFERROR(VLOOKUP($C12&amp;AX$1,'CCyB decisions (database)'!$A$2:$G$424,7,FALSE),AW12)</f>
        <v>0.01</v>
      </c>
      <c r="AY12">
        <f>IFERROR(VLOOKUP($C12&amp;AY$1,'CCyB decisions (database)'!$A$2:$G$424,7,FALSE),AX12)</f>
        <v>0.01</v>
      </c>
      <c r="AZ12">
        <f>IFERROR(VLOOKUP($C12&amp;AZ$1,'CCyB decisions (database)'!$A$2:$G$424,7,FALSE),AY12)</f>
        <v>0.01</v>
      </c>
      <c r="BA12">
        <f>IFERROR(VLOOKUP($C12&amp;BA$1,'CCyB decisions (database)'!$A$2:$G$424,7,FALSE),AZ12)</f>
        <v>0.01</v>
      </c>
      <c r="BB12">
        <f>IFERROR(VLOOKUP($C12&amp;BB$1,'CCyB decisions (database)'!$A$2:$G$424,7,FALSE),BA12)</f>
        <v>0.01</v>
      </c>
      <c r="BC12">
        <f>IFERROR(VLOOKUP($C12&amp;BC$1,'CCyB decisions (database)'!$A$2:$G$424,7,FALSE),BB12)</f>
        <v>0.01</v>
      </c>
      <c r="BD12">
        <f>IFERROR(VLOOKUP($C12&amp;BD$1,'CCyB decisions (database)'!$A$2:$G$424,7,FALSE),BC12)</f>
        <v>0.01</v>
      </c>
      <c r="BE12">
        <f>IFERROR(VLOOKUP($C12&amp;BE$1,'CCyB decisions (database)'!$A$2:$G$424,7,FALSE),BD12)</f>
        <v>0.01</v>
      </c>
      <c r="BF12">
        <f>IFERROR(VLOOKUP($C12&amp;BF$1,'CCyB decisions (database)'!$A$2:$G$424,7,FALSE),BE12)</f>
        <v>0.01</v>
      </c>
      <c r="BG12">
        <f>IFERROR(VLOOKUP($C12&amp;BG$1,'CCyB decisions (database)'!$A$2:$G$424,7,FALSE),BF12)</f>
        <v>1.4999999999999999E-2</v>
      </c>
      <c r="BH12">
        <f>IFERROR(VLOOKUP($C12&amp;BH$1,'CCyB decisions (database)'!$A$2:$G$424,7,FALSE),BG12)</f>
        <v>1.4999999999999999E-2</v>
      </c>
      <c r="BI12">
        <f>IFERROR(VLOOKUP($C12&amp;BI$1,'CCyB decisions (database)'!$A$2:$G$424,7,FALSE),BH12)</f>
        <v>1.4999999999999999E-2</v>
      </c>
      <c r="BJ12">
        <f>IFERROR(VLOOKUP($C12&amp;BJ$1,'CCyB decisions (database)'!$A$2:$G$424,7,FALSE),BI12)</f>
        <v>0.02</v>
      </c>
      <c r="BK12">
        <f>IFERROR(VLOOKUP($C12&amp;BK$1,'CCyB decisions (database)'!$A$2:$G$424,7,FALSE),BJ12)</f>
        <v>0.02</v>
      </c>
      <c r="BL12">
        <f>IFERROR(VLOOKUP($C12&amp;BL$1,'CCyB decisions (database)'!$A$2:$G$424,7,FALSE),BK12)</f>
        <v>0.02</v>
      </c>
      <c r="BM12">
        <f>IFERROR(VLOOKUP($C12&amp;BM$1,'CCyB decisions (database)'!$A$2:$G$424,7,FALSE),BL12)</f>
        <v>0.02</v>
      </c>
      <c r="BN12">
        <f>IFERROR(VLOOKUP($C12&amp;BN$1,'CCyB decisions (database)'!$A$2:$G$424,7,FALSE),BM12)</f>
        <v>0.02</v>
      </c>
      <c r="BO12">
        <f>IFERROR(VLOOKUP($C12&amp;BO$1,'CCyB decisions (database)'!$A$2:$G$424,7,FALSE),BN12)</f>
        <v>0</v>
      </c>
      <c r="BP12">
        <f>IFERROR(VLOOKUP($C12&amp;BP$1,'CCyB decisions (database)'!$A$2:$G$424,7,FALSE),BO12)</f>
        <v>0</v>
      </c>
      <c r="BQ12">
        <f>IFERROR(VLOOKUP($C12&amp;BQ$1,'CCyB decisions (database)'!$A$2:$G$424,7,FALSE),BP12)</f>
        <v>0</v>
      </c>
      <c r="BR12">
        <f>IFERROR(VLOOKUP($C12&amp;BR$1,'CCyB decisions (database)'!$A$2:$G$424,7,FALSE),BQ12)</f>
        <v>0</v>
      </c>
      <c r="BS12">
        <f>IFERROR(VLOOKUP($C12&amp;BS$1,'CCyB decisions (database)'!$A$2:$G$424,7,FALSE),BR12)</f>
        <v>0</v>
      </c>
      <c r="BT12">
        <f>IFERROR(VLOOKUP($C12&amp;BT$1,'CCyB decisions (database)'!$A$2:$G$424,7,FALSE),BS12)</f>
        <v>0</v>
      </c>
      <c r="BU12">
        <f>IFERROR(VLOOKUP($C12&amp;BU$1,'CCyB decisions (database)'!$A$2:$G$424,7,FALSE),BT12)</f>
        <v>0</v>
      </c>
      <c r="BV12">
        <f>IFERROR(VLOOKUP($C12&amp;BV$1,'CCyB decisions (database)'!$A$2:$G$424,7,FALSE),BU12)</f>
        <v>0</v>
      </c>
      <c r="BW12">
        <f>IFERROR(VLOOKUP($C12&amp;BW$1,'CCyB decisions (database)'!$A$2:$G$424,7,FALSE),BV12)</f>
        <v>0</v>
      </c>
      <c r="BX12">
        <f>IFERROR(VLOOKUP($C12&amp;BX$1,'CCyB decisions (database)'!$A$2:$G$424,7,FALSE),BW12)</f>
        <v>0</v>
      </c>
      <c r="BY12">
        <f>IFERROR(VLOOKUP($C12&amp;BY$1,'CCyB decisions (database)'!$A$2:$G$424,7,FALSE),BX12)</f>
        <v>0</v>
      </c>
      <c r="BZ12">
        <f>IFERROR(VLOOKUP($C12&amp;BZ$1,'CCyB decisions (database)'!$A$2:$G$424,7,FALSE),BY12)</f>
        <v>0</v>
      </c>
      <c r="CA12">
        <f>IFERROR(VLOOKUP($C12&amp;CA$1,'CCyB decisions (database)'!$A$2:$G$424,7,FALSE),BZ12)</f>
        <v>0</v>
      </c>
      <c r="CB12">
        <f>IFERROR(VLOOKUP($C12&amp;CB$1,'CCyB decisions (database)'!$A$2:$G$424,7,FALSE),CA12)</f>
        <v>0</v>
      </c>
      <c r="CC12">
        <f>IFERROR(VLOOKUP($C12&amp;CC$1,'CCyB decisions (database)'!$A$2:$G$424,7,FALSE),CB12)</f>
        <v>0.01</v>
      </c>
      <c r="CD12">
        <f>IFERROR(VLOOKUP($C12&amp;CD$1,'CCyB decisions (database)'!$A$2:$G$424,7,FALSE),CC12)</f>
        <v>0.01</v>
      </c>
      <c r="CE12">
        <f>IFERROR(VLOOKUP($C12&amp;CE$1,'CCyB decisions (database)'!$A$2:$G$424,7,FALSE),CD12)</f>
        <v>0.01</v>
      </c>
      <c r="CF12">
        <f>IFERROR(VLOOKUP($C12&amp;CF$1,'CCyB decisions (database)'!$A$2:$G$424,7,FALSE),CE12)</f>
        <v>0.01</v>
      </c>
      <c r="CG12">
        <f>IFERROR(VLOOKUP($C12&amp;CG$1,'CCyB decisions (database)'!$A$2:$G$424,7,FALSE),CF12)</f>
        <v>0.01</v>
      </c>
      <c r="CH12">
        <f>IFERROR(VLOOKUP($C12&amp;CH$1,'CCyB decisions (database)'!$A$2:$G$424,7,FALSE),CG12)</f>
        <v>0.01</v>
      </c>
      <c r="CI12">
        <f>IFERROR(VLOOKUP($C12&amp;CI$1,'CCyB decisions (database)'!$A$2:$G$424,7,FALSE),CH12)</f>
        <v>0.02</v>
      </c>
      <c r="CJ12">
        <f>IFERROR(VLOOKUP($C12&amp;CJ$1,'CCyB decisions (database)'!$A$2:$G$424,7,FALSE),CI12)</f>
        <v>0.02</v>
      </c>
      <c r="CK12">
        <f>IFERROR(VLOOKUP($C12&amp;CK$1,'CCyB decisions (database)'!$A$2:$G$424,7,FALSE),CJ12)</f>
        <v>2.5000000000000001E-2</v>
      </c>
      <c r="CL12">
        <f>IFERROR(VLOOKUP($C12&amp;CL$1,'CCyB decisions (database)'!$A$2:$G$424,7,FALSE),CK12)</f>
        <v>2.5000000000000001E-2</v>
      </c>
      <c r="CM12">
        <f>IFERROR(VLOOKUP($C12&amp;CM$1,'CCyB decisions (database)'!$A$2:$G$424,7,FALSE),CL12)</f>
        <v>2.5000000000000001E-2</v>
      </c>
      <c r="CN12">
        <f>IFERROR(VLOOKUP($C12&amp;CN$1,'CCyB decisions (database)'!$A$2:$G$424,7,FALSE),CM12)</f>
        <v>2.5000000000000001E-2</v>
      </c>
      <c r="CO12">
        <f>IFERROR(VLOOKUP($C12&amp;CO$1,'CCyB decisions (database)'!$A$2:$G$424,7,FALSE),CN12)</f>
        <v>2.5000000000000001E-2</v>
      </c>
      <c r="CP12">
        <f>IFERROR(VLOOKUP($C12&amp;CP$1,'CCyB decisions (database)'!$A$2:$G$424,7,FALSE),CO12)</f>
        <v>2.5000000000000001E-2</v>
      </c>
      <c r="CQ12">
        <f>IFERROR(VLOOKUP($C12&amp;CQ$1,'CCyB decisions (database)'!$A$2:$G$424,7,FALSE),CP12)</f>
        <v>2.5000000000000001E-2</v>
      </c>
      <c r="CR12">
        <f>IFERROR(VLOOKUP($C12&amp;CR$1,'CCyB decisions (database)'!$A$2:$G$424,7,FALSE),CQ12)</f>
        <v>2.5000000000000001E-2</v>
      </c>
      <c r="CS12">
        <f>IFERROR(VLOOKUP($C12&amp;CS$1,'CCyB decisions (database)'!$A$2:$G$424,7,FALSE),CR12)</f>
        <v>2.5000000000000001E-2</v>
      </c>
      <c r="CT12">
        <f>IFERROR(VLOOKUP($C12&amp;CT$1,'CCyB decisions (database)'!$A$2:$G$424,7,FALSE),CS12)</f>
        <v>2.5000000000000001E-2</v>
      </c>
      <c r="CU12">
        <f>IFERROR(VLOOKUP($C12&amp;CU$1,'CCyB decisions (database)'!$A$2:$G$424,7,FALSE),CT12)</f>
        <v>2.5000000000000001E-2</v>
      </c>
      <c r="CV12">
        <f>IFERROR(VLOOKUP($C12&amp;CV$1,'CCyB decisions (database)'!$A$2:$G$424,7,FALSE),CU12)</f>
        <v>2.5000000000000001E-2</v>
      </c>
      <c r="CW12">
        <f>IFERROR(VLOOKUP($C12&amp;CW$1,'CCyB decisions (database)'!$A$2:$G$424,7,FALSE),CV12)</f>
        <v>2.5000000000000001E-2</v>
      </c>
      <c r="CX12">
        <f>IFERROR(VLOOKUP($C12&amp;CX$1,'CCyB decisions (database)'!$A$2:$G$424,7,FALSE),CW12)</f>
        <v>2.5000000000000001E-2</v>
      </c>
      <c r="CY12">
        <f>IFERROR(VLOOKUP($C12&amp;CY$1,'CCyB decisions (database)'!$A$2:$G$424,7,FALSE),CX12)</f>
        <v>2.5000000000000001E-2</v>
      </c>
      <c r="CZ12">
        <f>IFERROR(VLOOKUP($C12&amp;CZ$1,'CCyB decisions (database)'!$A$2:$G$424,7,FALSE),CY12)</f>
        <v>2.5000000000000001E-2</v>
      </c>
      <c r="DA12">
        <f>IFERROR(VLOOKUP($C12&amp;DA$1,'CCyB decisions (database)'!$A$2:$G$424,7,FALSE),CZ12)</f>
        <v>2.5000000000000001E-2</v>
      </c>
      <c r="DB12">
        <f>IFERROR(VLOOKUP($C12&amp;DB$1,'CCyB decisions (database)'!$A$2:$G$424,7,FALSE),DA12)</f>
        <v>2.5000000000000001E-2</v>
      </c>
      <c r="DC12">
        <f>IFERROR(VLOOKUP($C12&amp;DC$1,'CCyB decisions (database)'!$A$2:$G$424,7,FALSE),DB12)</f>
        <v>2.5000000000000001E-2</v>
      </c>
      <c r="DD12">
        <f>IFERROR(VLOOKUP($C12&amp;DD$1,'CCyB decisions (database)'!$A$2:$G$424,7,FALSE),DC12)</f>
        <v>2.5000000000000001E-2</v>
      </c>
      <c r="DE12">
        <f>IFERROR(VLOOKUP($C12&amp;DE$1,'CCyB decisions (database)'!$A$2:$G$424,7,FALSE),DD12)</f>
        <v>2.5000000000000001E-2</v>
      </c>
      <c r="DF12">
        <f>IFERROR(VLOOKUP($C12&amp;DF$1,'CCyB decisions (database)'!$A$2:$G$424,7,FALSE),DE12)</f>
        <v>2.5000000000000001E-2</v>
      </c>
      <c r="DG12">
        <f>IFERROR(VLOOKUP($C12&amp;DG$1,'CCyB decisions (database)'!$A$2:$G$424,7,FALSE),DF12)</f>
        <v>2.5000000000000001E-2</v>
      </c>
      <c r="DH12">
        <f>IFERROR(VLOOKUP($C12&amp;DH$1,'CCyB decisions (database)'!$A$2:$G$424,7,FALSE),DG12)</f>
        <v>2.5000000000000001E-2</v>
      </c>
      <c r="DI12">
        <f>IFERROR(VLOOKUP($C12&amp;DI$1,'CCyB decisions (database)'!$A$2:$G$424,7,FALSE),DH12)</f>
        <v>2.5000000000000001E-2</v>
      </c>
      <c r="DJ12">
        <f>IFERROR(VLOOKUP($C12&amp;DJ$1,'CCyB decisions (database)'!$A$2:$G$424,7,FALSE),DI12)</f>
        <v>2.5000000000000001E-2</v>
      </c>
      <c r="DK12">
        <f>IFERROR(VLOOKUP($C12&amp;DK$1,'CCyB decisions (database)'!$A$2:$G$424,7,FALSE),DJ12)</f>
        <v>2.5000000000000001E-2</v>
      </c>
      <c r="DL12">
        <f>IFERROR(VLOOKUP($C12&amp;DL$1,'CCyB decisions (database)'!$A$2:$G$424,7,FALSE),DK12)</f>
        <v>2.5000000000000001E-2</v>
      </c>
      <c r="DM12">
        <f>IFERROR(VLOOKUP($C12&amp;DM$1,'CCyB decisions (database)'!$A$2:$G$424,7,FALSE),DL12)</f>
        <v>2.5000000000000001E-2</v>
      </c>
      <c r="DN12">
        <f>IFERROR(VLOOKUP($C12&amp;DN$1,'CCyB decisions (database)'!$A$2:$G$424,7,FALSE),DM12)</f>
        <v>2.5000000000000001E-2</v>
      </c>
      <c r="DO12">
        <f>IFERROR(VLOOKUP($C12&amp;DO$1,'CCyB decisions (database)'!$A$2:$G$424,7,FALSE),DN12)</f>
        <v>2.5000000000000001E-2</v>
      </c>
      <c r="DP12">
        <f>IFERROR(VLOOKUP($C12&amp;DP$1,'CCyB decisions (database)'!$A$2:$G$424,7,FALSE),DO12)</f>
        <v>2.5000000000000001E-2</v>
      </c>
    </row>
    <row r="13" spans="3:426" x14ac:dyDescent="0.45">
      <c r="C13" t="s">
        <v>10</v>
      </c>
      <c r="D13" t="e">
        <f>VLOOKUP($C13&amp;D$1,'CCyB decisions (database)'!$A$2:$G$424,7,FALSE)</f>
        <v>#N/A</v>
      </c>
      <c r="E13" t="e">
        <f>IFERROR(VLOOKUP($C13&amp;E$1,'CCyB decisions (database)'!$A$2:$G$424,7,FALSE),D13)</f>
        <v>#N/A</v>
      </c>
      <c r="F13" t="e">
        <f>IFERROR(VLOOKUP($C13&amp;F$1,'CCyB decisions (database)'!$A$2:$G$424,7,FALSE),E13)</f>
        <v>#N/A</v>
      </c>
      <c r="G13" t="e">
        <f>IFERROR(VLOOKUP($C13&amp;G$1,'CCyB decisions (database)'!$A$2:$G$424,7,FALSE),F13)</f>
        <v>#N/A</v>
      </c>
      <c r="H13" t="e">
        <f>IFERROR(VLOOKUP($C13&amp;H$1,'CCyB decisions (database)'!$A$2:$G$424,7,FALSE),G13)</f>
        <v>#N/A</v>
      </c>
      <c r="I13" t="e">
        <f>IFERROR(VLOOKUP($C13&amp;I$1,'CCyB decisions (database)'!$A$2:$G$424,7,FALSE),H13)</f>
        <v>#N/A</v>
      </c>
      <c r="J13" t="e">
        <f>IFERROR(VLOOKUP($C13&amp;J$1,'CCyB decisions (database)'!$A$2:$G$424,7,FALSE),I13)</f>
        <v>#N/A</v>
      </c>
      <c r="K13" t="e">
        <f>IFERROR(VLOOKUP($C13&amp;K$1,'CCyB decisions (database)'!$A$2:$G$424,7,FALSE),J13)</f>
        <v>#N/A</v>
      </c>
      <c r="L13" t="e">
        <f>IFERROR(VLOOKUP($C13&amp;L$1,'CCyB decisions (database)'!$A$2:$G$424,7,FALSE),K13)</f>
        <v>#N/A</v>
      </c>
      <c r="M13" t="e">
        <f>IFERROR(VLOOKUP($C13&amp;M$1,'CCyB decisions (database)'!$A$2:$G$424,7,FALSE),L13)</f>
        <v>#N/A</v>
      </c>
      <c r="N13" t="e">
        <f>IFERROR(VLOOKUP($C13&amp;N$1,'CCyB decisions (database)'!$A$2:$G$424,7,FALSE),M13)</f>
        <v>#N/A</v>
      </c>
      <c r="O13" t="e">
        <f>IFERROR(VLOOKUP($C13&amp;O$1,'CCyB decisions (database)'!$A$2:$G$424,7,FALSE),N13)</f>
        <v>#N/A</v>
      </c>
      <c r="P13" t="e">
        <f>IFERROR(VLOOKUP($C13&amp;P$1,'CCyB decisions (database)'!$A$2:$G$424,7,FALSE),O13)</f>
        <v>#N/A</v>
      </c>
      <c r="Q13" t="e">
        <f>IFERROR(VLOOKUP($C13&amp;Q$1,'CCyB decisions (database)'!$A$2:$G$424,7,FALSE),P13)</f>
        <v>#N/A</v>
      </c>
      <c r="R13" t="e">
        <f>IFERROR(VLOOKUP($C13&amp;R$1,'CCyB decisions (database)'!$A$2:$G$424,7,FALSE),Q13)</f>
        <v>#N/A</v>
      </c>
      <c r="S13">
        <f>IFERROR(VLOOKUP($C13&amp;S$1,'CCyB decisions (database)'!$A$2:$G$424,7,FALSE),R13)</f>
        <v>0</v>
      </c>
      <c r="T13">
        <f>IFERROR(VLOOKUP($C13&amp;T$1,'CCyB decisions (database)'!$A$2:$G$424,7,FALSE),S13)</f>
        <v>0</v>
      </c>
      <c r="U13">
        <f>IFERROR(VLOOKUP($C13&amp;U$1,'CCyB decisions (database)'!$A$2:$G$424,7,FALSE),T13)</f>
        <v>0</v>
      </c>
      <c r="V13">
        <f>IFERROR(VLOOKUP($C13&amp;V$1,'CCyB decisions (database)'!$A$2:$G$424,7,FALSE),U13)</f>
        <v>0</v>
      </c>
      <c r="W13">
        <f>IFERROR(VLOOKUP($C13&amp;W$1,'CCyB decisions (database)'!$A$2:$G$424,7,FALSE),V13)</f>
        <v>0</v>
      </c>
      <c r="X13">
        <f>IFERROR(VLOOKUP($C13&amp;X$1,'CCyB decisions (database)'!$A$2:$G$424,7,FALSE),W13)</f>
        <v>0</v>
      </c>
      <c r="Y13">
        <f>IFERROR(VLOOKUP($C13&amp;Y$1,'CCyB decisions (database)'!$A$2:$G$424,7,FALSE),X13)</f>
        <v>0</v>
      </c>
      <c r="Z13">
        <f>IFERROR(VLOOKUP($C13&amp;Z$1,'CCyB decisions (database)'!$A$2:$G$424,7,FALSE),Y13)</f>
        <v>0</v>
      </c>
      <c r="AA13">
        <f>IFERROR(VLOOKUP($C13&amp;AA$1,'CCyB decisions (database)'!$A$2:$G$424,7,FALSE),Z13)</f>
        <v>0</v>
      </c>
      <c r="AB13">
        <f>IFERROR(VLOOKUP($C13&amp;AB$1,'CCyB decisions (database)'!$A$2:$G$424,7,FALSE),AA13)</f>
        <v>0</v>
      </c>
      <c r="AC13">
        <f>IFERROR(VLOOKUP($C13&amp;AC$1,'CCyB decisions (database)'!$A$2:$G$424,7,FALSE),AB13)</f>
        <v>0</v>
      </c>
      <c r="AD13">
        <f>IFERROR(VLOOKUP($C13&amp;AD$1,'CCyB decisions (database)'!$A$2:$G$424,7,FALSE),AC13)</f>
        <v>0</v>
      </c>
      <c r="AE13">
        <f>IFERROR(VLOOKUP($C13&amp;AE$1,'CCyB decisions (database)'!$A$2:$G$424,7,FALSE),AD13)</f>
        <v>0</v>
      </c>
      <c r="AF13">
        <f>IFERROR(VLOOKUP($C13&amp;AF$1,'CCyB decisions (database)'!$A$2:$G$424,7,FALSE),AE13)</f>
        <v>0</v>
      </c>
      <c r="AG13">
        <f>IFERROR(VLOOKUP($C13&amp;AG$1,'CCyB decisions (database)'!$A$2:$G$424,7,FALSE),AF13)</f>
        <v>0</v>
      </c>
      <c r="AH13">
        <f>IFERROR(VLOOKUP($C13&amp;AH$1,'CCyB decisions (database)'!$A$2:$G$424,7,FALSE),AG13)</f>
        <v>0</v>
      </c>
      <c r="AI13">
        <f>IFERROR(VLOOKUP($C13&amp;AI$1,'CCyB decisions (database)'!$A$2:$G$424,7,FALSE),AH13)</f>
        <v>0</v>
      </c>
      <c r="AJ13">
        <f>IFERROR(VLOOKUP($C13&amp;AJ$1,'CCyB decisions (database)'!$A$2:$G$424,7,FALSE),AI13)</f>
        <v>0</v>
      </c>
      <c r="AK13">
        <f>IFERROR(VLOOKUP($C13&amp;AK$1,'CCyB decisions (database)'!$A$2:$G$424,7,FALSE),AJ13)</f>
        <v>0</v>
      </c>
      <c r="AL13">
        <f>IFERROR(VLOOKUP($C13&amp;AL$1,'CCyB decisions (database)'!$A$2:$G$424,7,FALSE),AK13)</f>
        <v>0</v>
      </c>
      <c r="AM13">
        <f>IFERROR(VLOOKUP($C13&amp;AM$1,'CCyB decisions (database)'!$A$2:$G$424,7,FALSE),AL13)</f>
        <v>0</v>
      </c>
      <c r="AN13">
        <f>IFERROR(VLOOKUP($C13&amp;AN$1,'CCyB decisions (database)'!$A$2:$G$424,7,FALSE),AM13)</f>
        <v>0</v>
      </c>
      <c r="AO13">
        <f>IFERROR(VLOOKUP($C13&amp;AO$1,'CCyB decisions (database)'!$A$2:$G$424,7,FALSE),AN13)</f>
        <v>0</v>
      </c>
      <c r="AP13">
        <f>IFERROR(VLOOKUP($C13&amp;AP$1,'CCyB decisions (database)'!$A$2:$G$424,7,FALSE),AO13)</f>
        <v>0</v>
      </c>
      <c r="AQ13">
        <f>IFERROR(VLOOKUP($C13&amp;AQ$1,'CCyB decisions (database)'!$A$2:$G$424,7,FALSE),AP13)</f>
        <v>0</v>
      </c>
      <c r="AR13">
        <f>IFERROR(VLOOKUP($C13&amp;AR$1,'CCyB decisions (database)'!$A$2:$G$424,7,FALSE),AQ13)</f>
        <v>0</v>
      </c>
      <c r="AS13">
        <f>IFERROR(VLOOKUP($C13&amp;AS$1,'CCyB decisions (database)'!$A$2:$G$424,7,FALSE),AR13)</f>
        <v>0</v>
      </c>
      <c r="AT13">
        <f>IFERROR(VLOOKUP($C13&amp;AT$1,'CCyB decisions (database)'!$A$2:$G$424,7,FALSE),AS13)</f>
        <v>0</v>
      </c>
      <c r="AU13">
        <f>IFERROR(VLOOKUP($C13&amp;AU$1,'CCyB decisions (database)'!$A$2:$G$424,7,FALSE),AT13)</f>
        <v>0</v>
      </c>
      <c r="AV13">
        <f>IFERROR(VLOOKUP($C13&amp;AV$1,'CCyB decisions (database)'!$A$2:$G$424,7,FALSE),AU13)</f>
        <v>2.5000000000000001E-3</v>
      </c>
      <c r="AW13">
        <f>IFERROR(VLOOKUP($C13&amp;AW$1,'CCyB decisions (database)'!$A$2:$G$424,7,FALSE),AV13)</f>
        <v>2.5000000000000001E-3</v>
      </c>
      <c r="AX13">
        <f>IFERROR(VLOOKUP($C13&amp;AX$1,'CCyB decisions (database)'!$A$2:$G$424,7,FALSE),AW13)</f>
        <v>2.5000000000000001E-3</v>
      </c>
      <c r="AY13">
        <f>IFERROR(VLOOKUP($C13&amp;AY$1,'CCyB decisions (database)'!$A$2:$G$424,7,FALSE),AX13)</f>
        <v>2.5000000000000001E-3</v>
      </c>
      <c r="AZ13">
        <f>IFERROR(VLOOKUP($C13&amp;AZ$1,'CCyB decisions (database)'!$A$2:$G$424,7,FALSE),AY13)</f>
        <v>2.5000000000000001E-3</v>
      </c>
      <c r="BA13">
        <f>IFERROR(VLOOKUP($C13&amp;BA$1,'CCyB decisions (database)'!$A$2:$G$424,7,FALSE),AZ13)</f>
        <v>2.5000000000000001E-3</v>
      </c>
      <c r="BB13">
        <f>IFERROR(VLOOKUP($C13&amp;BB$1,'CCyB decisions (database)'!$A$2:$G$424,7,FALSE),BA13)</f>
        <v>2.5000000000000001E-3</v>
      </c>
      <c r="BC13">
        <f>IFERROR(VLOOKUP($C13&amp;BC$1,'CCyB decisions (database)'!$A$2:$G$424,7,FALSE),BB13)</f>
        <v>2.5000000000000001E-3</v>
      </c>
      <c r="BD13">
        <f>IFERROR(VLOOKUP($C13&amp;BD$1,'CCyB decisions (database)'!$A$2:$G$424,7,FALSE),BC13)</f>
        <v>5.0000000000000001E-3</v>
      </c>
      <c r="BE13">
        <f>IFERROR(VLOOKUP($C13&amp;BE$1,'CCyB decisions (database)'!$A$2:$G$424,7,FALSE),BD13)</f>
        <v>5.0000000000000001E-3</v>
      </c>
      <c r="BF13">
        <f>IFERROR(VLOOKUP($C13&amp;BF$1,'CCyB decisions (database)'!$A$2:$G$424,7,FALSE),BE13)</f>
        <v>5.0000000000000001E-3</v>
      </c>
      <c r="BG13">
        <f>IFERROR(VLOOKUP($C13&amp;BG$1,'CCyB decisions (database)'!$A$2:$G$424,7,FALSE),BF13)</f>
        <v>5.0000000000000001E-3</v>
      </c>
      <c r="BH13">
        <f>IFERROR(VLOOKUP($C13&amp;BH$1,'CCyB decisions (database)'!$A$2:$G$424,7,FALSE),BG13)</f>
        <v>5.0000000000000001E-3</v>
      </c>
      <c r="BI13">
        <f>IFERROR(VLOOKUP($C13&amp;BI$1,'CCyB decisions (database)'!$A$2:$G$424,7,FALSE),BH13)</f>
        <v>5.0000000000000001E-3</v>
      </c>
      <c r="BJ13">
        <f>IFERROR(VLOOKUP($C13&amp;BJ$1,'CCyB decisions (database)'!$A$2:$G$424,7,FALSE),BI13)</f>
        <v>5.0000000000000001E-3</v>
      </c>
      <c r="BK13">
        <f>IFERROR(VLOOKUP($C13&amp;BK$1,'CCyB decisions (database)'!$A$2:$G$424,7,FALSE),BJ13)</f>
        <v>5.0000000000000001E-3</v>
      </c>
      <c r="BL13">
        <f>IFERROR(VLOOKUP($C13&amp;BL$1,'CCyB decisions (database)'!$A$2:$G$424,7,FALSE),BK13)</f>
        <v>5.0000000000000001E-3</v>
      </c>
      <c r="BM13">
        <f>IFERROR(VLOOKUP($C13&amp;BM$1,'CCyB decisions (database)'!$A$2:$G$424,7,FALSE),BL13)</f>
        <v>5.0000000000000001E-3</v>
      </c>
      <c r="BN13">
        <f>IFERROR(VLOOKUP($C13&amp;BN$1,'CCyB decisions (database)'!$A$2:$G$424,7,FALSE),BM13)</f>
        <v>5.0000000000000001E-3</v>
      </c>
      <c r="BO13">
        <f>IFERROR(VLOOKUP($C13&amp;BO$1,'CCyB decisions (database)'!$A$2:$G$424,7,FALSE),BN13)</f>
        <v>0</v>
      </c>
      <c r="BP13">
        <f>IFERROR(VLOOKUP($C13&amp;BP$1,'CCyB decisions (database)'!$A$2:$G$424,7,FALSE),BO13)</f>
        <v>0</v>
      </c>
      <c r="BQ13">
        <f>IFERROR(VLOOKUP($C13&amp;BQ$1,'CCyB decisions (database)'!$A$2:$G$424,7,FALSE),BP13)</f>
        <v>0</v>
      </c>
      <c r="BR13">
        <f>IFERROR(VLOOKUP($C13&amp;BR$1,'CCyB decisions (database)'!$A$2:$G$424,7,FALSE),BQ13)</f>
        <v>0</v>
      </c>
      <c r="BS13">
        <f>IFERROR(VLOOKUP($C13&amp;BS$1,'CCyB decisions (database)'!$A$2:$G$424,7,FALSE),BR13)</f>
        <v>0</v>
      </c>
      <c r="BT13">
        <f>IFERROR(VLOOKUP($C13&amp;BT$1,'CCyB decisions (database)'!$A$2:$G$424,7,FALSE),BS13)</f>
        <v>0</v>
      </c>
      <c r="BU13">
        <f>IFERROR(VLOOKUP($C13&amp;BU$1,'CCyB decisions (database)'!$A$2:$G$424,7,FALSE),BT13)</f>
        <v>0</v>
      </c>
      <c r="BV13">
        <f>IFERROR(VLOOKUP($C13&amp;BV$1,'CCyB decisions (database)'!$A$2:$G$424,7,FALSE),BU13)</f>
        <v>0</v>
      </c>
      <c r="BW13">
        <f>IFERROR(VLOOKUP($C13&amp;BW$1,'CCyB decisions (database)'!$A$2:$G$424,7,FALSE),BV13)</f>
        <v>0</v>
      </c>
      <c r="BX13">
        <f>IFERROR(VLOOKUP($C13&amp;BX$1,'CCyB decisions (database)'!$A$2:$G$424,7,FALSE),BW13)</f>
        <v>0</v>
      </c>
      <c r="BY13">
        <f>IFERROR(VLOOKUP($C13&amp;BY$1,'CCyB decisions (database)'!$A$2:$G$424,7,FALSE),BX13)</f>
        <v>0</v>
      </c>
      <c r="BZ13">
        <f>IFERROR(VLOOKUP($C13&amp;BZ$1,'CCyB decisions (database)'!$A$2:$G$424,7,FALSE),BY13)</f>
        <v>0</v>
      </c>
      <c r="CA13">
        <f>IFERROR(VLOOKUP($C13&amp;CA$1,'CCyB decisions (database)'!$A$2:$G$424,7,FALSE),BZ13)</f>
        <v>0</v>
      </c>
      <c r="CB13">
        <f>IFERROR(VLOOKUP($C13&amp;CB$1,'CCyB decisions (database)'!$A$2:$G$424,7,FALSE),CA13)</f>
        <v>0</v>
      </c>
      <c r="CC13">
        <f>IFERROR(VLOOKUP($C13&amp;CC$1,'CCyB decisions (database)'!$A$2:$G$424,7,FALSE),CB13)</f>
        <v>0</v>
      </c>
      <c r="CD13">
        <f>IFERROR(VLOOKUP($C13&amp;CD$1,'CCyB decisions (database)'!$A$2:$G$424,7,FALSE),CC13)</f>
        <v>0</v>
      </c>
      <c r="CE13">
        <f>IFERROR(VLOOKUP($C13&amp;CE$1,'CCyB decisions (database)'!$A$2:$G$424,7,FALSE),CD13)</f>
        <v>0</v>
      </c>
      <c r="CF13">
        <f>IFERROR(VLOOKUP($C13&amp;CF$1,'CCyB decisions (database)'!$A$2:$G$424,7,FALSE),CE13)</f>
        <v>0</v>
      </c>
      <c r="CG13">
        <f>IFERROR(VLOOKUP($C13&amp;CG$1,'CCyB decisions (database)'!$A$2:$G$424,7,FALSE),CF13)</f>
        <v>0</v>
      </c>
      <c r="CH13">
        <f>IFERROR(VLOOKUP($C13&amp;CH$1,'CCyB decisions (database)'!$A$2:$G$424,7,FALSE),CG13)</f>
        <v>0</v>
      </c>
      <c r="CI13">
        <f>IFERROR(VLOOKUP($C13&amp;CI$1,'CCyB decisions (database)'!$A$2:$G$424,7,FALSE),CH13)</f>
        <v>0</v>
      </c>
      <c r="CJ13">
        <f>IFERROR(VLOOKUP($C13&amp;CJ$1,'CCyB decisions (database)'!$A$2:$G$424,7,FALSE),CI13)</f>
        <v>0</v>
      </c>
      <c r="CK13">
        <f>IFERROR(VLOOKUP($C13&amp;CK$1,'CCyB decisions (database)'!$A$2:$G$424,7,FALSE),CJ13)</f>
        <v>5.0000000000000001E-3</v>
      </c>
      <c r="CL13">
        <f>IFERROR(VLOOKUP($C13&amp;CL$1,'CCyB decisions (database)'!$A$2:$G$424,7,FALSE),CK13)</f>
        <v>5.0000000000000001E-3</v>
      </c>
      <c r="CM13">
        <f>IFERROR(VLOOKUP($C13&amp;CM$1,'CCyB decisions (database)'!$A$2:$G$424,7,FALSE),CL13)</f>
        <v>5.0000000000000001E-3</v>
      </c>
      <c r="CN13">
        <f>IFERROR(VLOOKUP($C13&amp;CN$1,'CCyB decisions (database)'!$A$2:$G$424,7,FALSE),CM13)</f>
        <v>5.0000000000000001E-3</v>
      </c>
      <c r="CO13">
        <f>IFERROR(VLOOKUP($C13&amp;CO$1,'CCyB decisions (database)'!$A$2:$G$424,7,FALSE),CN13)</f>
        <v>5.0000000000000001E-3</v>
      </c>
      <c r="CP13">
        <f>IFERROR(VLOOKUP($C13&amp;CP$1,'CCyB decisions (database)'!$A$2:$G$424,7,FALSE),CO13)</f>
        <v>0.01</v>
      </c>
      <c r="CQ13">
        <f>IFERROR(VLOOKUP($C13&amp;CQ$1,'CCyB decisions (database)'!$A$2:$G$424,7,FALSE),CP13)</f>
        <v>0.01</v>
      </c>
      <c r="CR13">
        <f>IFERROR(VLOOKUP($C13&amp;CR$1,'CCyB decisions (database)'!$A$2:$G$424,7,FALSE),CQ13)</f>
        <v>0.01</v>
      </c>
      <c r="CS13">
        <f>IFERROR(VLOOKUP($C13&amp;CS$1,'CCyB decisions (database)'!$A$2:$G$424,7,FALSE),CR13)</f>
        <v>0.01</v>
      </c>
      <c r="CT13">
        <f>IFERROR(VLOOKUP($C13&amp;CT$1,'CCyB decisions (database)'!$A$2:$G$424,7,FALSE),CS13)</f>
        <v>0.01</v>
      </c>
      <c r="CU13">
        <f>IFERROR(VLOOKUP($C13&amp;CU$1,'CCyB decisions (database)'!$A$2:$G$424,7,FALSE),CT13)</f>
        <v>0.01</v>
      </c>
      <c r="CV13">
        <f>IFERROR(VLOOKUP($C13&amp;CV$1,'CCyB decisions (database)'!$A$2:$G$424,7,FALSE),CU13)</f>
        <v>0.01</v>
      </c>
      <c r="CW13">
        <f>IFERROR(VLOOKUP($C13&amp;CW$1,'CCyB decisions (database)'!$A$2:$G$424,7,FALSE),CV13)</f>
        <v>0.01</v>
      </c>
      <c r="CX13">
        <f>IFERROR(VLOOKUP($C13&amp;CX$1,'CCyB decisions (database)'!$A$2:$G$424,7,FALSE),CW13)</f>
        <v>0.01</v>
      </c>
      <c r="CY13">
        <f>IFERROR(VLOOKUP($C13&amp;CY$1,'CCyB decisions (database)'!$A$2:$G$424,7,FALSE),CX13)</f>
        <v>0.01</v>
      </c>
      <c r="CZ13">
        <f>IFERROR(VLOOKUP($C13&amp;CZ$1,'CCyB decisions (database)'!$A$2:$G$424,7,FALSE),CY13)</f>
        <v>0.01</v>
      </c>
      <c r="DA13">
        <f>IFERROR(VLOOKUP($C13&amp;DA$1,'CCyB decisions (database)'!$A$2:$G$424,7,FALSE),CZ13)</f>
        <v>0.01</v>
      </c>
      <c r="DB13">
        <f>IFERROR(VLOOKUP($C13&amp;DB$1,'CCyB decisions (database)'!$A$2:$G$424,7,FALSE),DA13)</f>
        <v>0.01</v>
      </c>
      <c r="DC13">
        <f>IFERROR(VLOOKUP($C13&amp;DC$1,'CCyB decisions (database)'!$A$2:$G$424,7,FALSE),DB13)</f>
        <v>0.01</v>
      </c>
      <c r="DD13">
        <f>IFERROR(VLOOKUP($C13&amp;DD$1,'CCyB decisions (database)'!$A$2:$G$424,7,FALSE),DC13)</f>
        <v>0.01</v>
      </c>
      <c r="DE13">
        <f>IFERROR(VLOOKUP($C13&amp;DE$1,'CCyB decisions (database)'!$A$2:$G$424,7,FALSE),DD13)</f>
        <v>0.01</v>
      </c>
      <c r="DF13">
        <f>IFERROR(VLOOKUP($C13&amp;DF$1,'CCyB decisions (database)'!$A$2:$G$424,7,FALSE),DE13)</f>
        <v>0.01</v>
      </c>
      <c r="DG13">
        <f>IFERROR(VLOOKUP($C13&amp;DG$1,'CCyB decisions (database)'!$A$2:$G$424,7,FALSE),DF13)</f>
        <v>0.01</v>
      </c>
      <c r="DH13">
        <f>IFERROR(VLOOKUP($C13&amp;DH$1,'CCyB decisions (database)'!$A$2:$G$424,7,FALSE),DG13)</f>
        <v>0.01</v>
      </c>
      <c r="DI13">
        <f>IFERROR(VLOOKUP($C13&amp;DI$1,'CCyB decisions (database)'!$A$2:$G$424,7,FALSE),DH13)</f>
        <v>0.01</v>
      </c>
      <c r="DJ13">
        <f>IFERROR(VLOOKUP($C13&amp;DJ$1,'CCyB decisions (database)'!$A$2:$G$424,7,FALSE),DI13)</f>
        <v>0.01</v>
      </c>
      <c r="DK13">
        <f>IFERROR(VLOOKUP($C13&amp;DK$1,'CCyB decisions (database)'!$A$2:$G$424,7,FALSE),DJ13)</f>
        <v>0.01</v>
      </c>
      <c r="DL13">
        <f>IFERROR(VLOOKUP($C13&amp;DL$1,'CCyB decisions (database)'!$A$2:$G$424,7,FALSE),DK13)</f>
        <v>0.01</v>
      </c>
      <c r="DM13">
        <f>IFERROR(VLOOKUP($C13&amp;DM$1,'CCyB decisions (database)'!$A$2:$G$424,7,FALSE),DL13)</f>
        <v>0.01</v>
      </c>
      <c r="DN13">
        <f>IFERROR(VLOOKUP($C13&amp;DN$1,'CCyB decisions (database)'!$A$2:$G$424,7,FALSE),DM13)</f>
        <v>0.01</v>
      </c>
      <c r="DO13">
        <f>IFERROR(VLOOKUP($C13&amp;DO$1,'CCyB decisions (database)'!$A$2:$G$424,7,FALSE),DN13)</f>
        <v>0.01</v>
      </c>
      <c r="DP13">
        <f>IFERROR(VLOOKUP($C13&amp;DP$1,'CCyB decisions (database)'!$A$2:$G$424,7,FALSE),DO13)</f>
        <v>0.01</v>
      </c>
    </row>
    <row r="14" spans="3:426" x14ac:dyDescent="0.45">
      <c r="C14" t="s">
        <v>11</v>
      </c>
      <c r="D14" t="e">
        <f>VLOOKUP($C14&amp;D$1,'CCyB decisions (database)'!$A$2:$G$424,7,FALSE)</f>
        <v>#N/A</v>
      </c>
      <c r="E14" t="e">
        <f>IFERROR(VLOOKUP($C14&amp;E$1,'CCyB decisions (database)'!$A$2:$G$424,7,FALSE),D14)</f>
        <v>#N/A</v>
      </c>
      <c r="F14" t="e">
        <f>IFERROR(VLOOKUP($C14&amp;F$1,'CCyB decisions (database)'!$A$2:$G$424,7,FALSE),E14)</f>
        <v>#N/A</v>
      </c>
      <c r="G14" t="e">
        <f>IFERROR(VLOOKUP($C14&amp;G$1,'CCyB decisions (database)'!$A$2:$G$424,7,FALSE),F14)</f>
        <v>#N/A</v>
      </c>
      <c r="H14" t="e">
        <f>IFERROR(VLOOKUP($C14&amp;H$1,'CCyB decisions (database)'!$A$2:$G$424,7,FALSE),G14)</f>
        <v>#N/A</v>
      </c>
      <c r="I14" t="e">
        <f>IFERROR(VLOOKUP($C14&amp;I$1,'CCyB decisions (database)'!$A$2:$G$424,7,FALSE),H14)</f>
        <v>#N/A</v>
      </c>
      <c r="J14" t="e">
        <f>IFERROR(VLOOKUP($C14&amp;J$1,'CCyB decisions (database)'!$A$2:$G$424,7,FALSE),I14)</f>
        <v>#N/A</v>
      </c>
      <c r="K14" t="e">
        <f>IFERROR(VLOOKUP($C14&amp;K$1,'CCyB decisions (database)'!$A$2:$G$424,7,FALSE),J14)</f>
        <v>#N/A</v>
      </c>
      <c r="L14" t="e">
        <f>IFERROR(VLOOKUP($C14&amp;L$1,'CCyB decisions (database)'!$A$2:$G$424,7,FALSE),K14)</f>
        <v>#N/A</v>
      </c>
      <c r="M14" t="e">
        <f>IFERROR(VLOOKUP($C14&amp;M$1,'CCyB decisions (database)'!$A$2:$G$424,7,FALSE),L14)</f>
        <v>#N/A</v>
      </c>
      <c r="N14" t="e">
        <f>IFERROR(VLOOKUP($C14&amp;N$1,'CCyB decisions (database)'!$A$2:$G$424,7,FALSE),M14)</f>
        <v>#N/A</v>
      </c>
      <c r="O14" t="e">
        <f>IFERROR(VLOOKUP($C14&amp;O$1,'CCyB decisions (database)'!$A$2:$G$424,7,FALSE),N14)</f>
        <v>#N/A</v>
      </c>
      <c r="P14" t="e">
        <f>IFERROR(VLOOKUP($C14&amp;P$1,'CCyB decisions (database)'!$A$2:$G$424,7,FALSE),O14)</f>
        <v>#N/A</v>
      </c>
      <c r="Q14" t="e">
        <f>IFERROR(VLOOKUP($C14&amp;Q$1,'CCyB decisions (database)'!$A$2:$G$424,7,FALSE),P14)</f>
        <v>#N/A</v>
      </c>
      <c r="R14" t="e">
        <f>IFERROR(VLOOKUP($C14&amp;R$1,'CCyB decisions (database)'!$A$2:$G$424,7,FALSE),Q14)</f>
        <v>#N/A</v>
      </c>
      <c r="S14">
        <f>IFERROR(VLOOKUP($C14&amp;S$1,'CCyB decisions (database)'!$A$2:$G$424,7,FALSE),R14)</f>
        <v>0</v>
      </c>
      <c r="T14">
        <f>IFERROR(VLOOKUP($C14&amp;T$1,'CCyB decisions (database)'!$A$2:$G$424,7,FALSE),S14)</f>
        <v>0</v>
      </c>
      <c r="U14">
        <f>IFERROR(VLOOKUP($C14&amp;U$1,'CCyB decisions (database)'!$A$2:$G$424,7,FALSE),T14)</f>
        <v>0</v>
      </c>
      <c r="V14">
        <f>IFERROR(VLOOKUP($C14&amp;V$1,'CCyB decisions (database)'!$A$2:$G$424,7,FALSE),U14)</f>
        <v>0</v>
      </c>
      <c r="W14">
        <f>IFERROR(VLOOKUP($C14&amp;W$1,'CCyB decisions (database)'!$A$2:$G$424,7,FALSE),V14)</f>
        <v>0</v>
      </c>
      <c r="X14">
        <f>IFERROR(VLOOKUP($C14&amp;X$1,'CCyB decisions (database)'!$A$2:$G$424,7,FALSE),W14)</f>
        <v>0</v>
      </c>
      <c r="Y14">
        <f>IFERROR(VLOOKUP($C14&amp;Y$1,'CCyB decisions (database)'!$A$2:$G$424,7,FALSE),X14)</f>
        <v>0</v>
      </c>
      <c r="Z14">
        <f>IFERROR(VLOOKUP($C14&amp;Z$1,'CCyB decisions (database)'!$A$2:$G$424,7,FALSE),Y14)</f>
        <v>0</v>
      </c>
      <c r="AA14">
        <f>IFERROR(VLOOKUP($C14&amp;AA$1,'CCyB decisions (database)'!$A$2:$G$424,7,FALSE),Z14)</f>
        <v>0</v>
      </c>
      <c r="AB14">
        <f>IFERROR(VLOOKUP($C14&amp;AB$1,'CCyB decisions (database)'!$A$2:$G$424,7,FALSE),AA14)</f>
        <v>0</v>
      </c>
      <c r="AC14">
        <f>IFERROR(VLOOKUP($C14&amp;AC$1,'CCyB decisions (database)'!$A$2:$G$424,7,FALSE),AB14)</f>
        <v>0</v>
      </c>
      <c r="AD14">
        <f>IFERROR(VLOOKUP($C14&amp;AD$1,'CCyB decisions (database)'!$A$2:$G$424,7,FALSE),AC14)</f>
        <v>0</v>
      </c>
      <c r="AE14">
        <f>IFERROR(VLOOKUP($C14&amp;AE$1,'CCyB decisions (database)'!$A$2:$G$424,7,FALSE),AD14)</f>
        <v>0</v>
      </c>
      <c r="AF14">
        <f>IFERROR(VLOOKUP($C14&amp;AF$1,'CCyB decisions (database)'!$A$2:$G$424,7,FALSE),AE14)</f>
        <v>0</v>
      </c>
      <c r="AG14">
        <f>IFERROR(VLOOKUP($C14&amp;AG$1,'CCyB decisions (database)'!$A$2:$G$424,7,FALSE),AF14)</f>
        <v>0</v>
      </c>
      <c r="AH14">
        <f>IFERROR(VLOOKUP($C14&amp;AH$1,'CCyB decisions (database)'!$A$2:$G$424,7,FALSE),AG14)</f>
        <v>0</v>
      </c>
      <c r="AI14">
        <f>IFERROR(VLOOKUP($C14&amp;AI$1,'CCyB decisions (database)'!$A$2:$G$424,7,FALSE),AH14)</f>
        <v>0</v>
      </c>
      <c r="AJ14">
        <f>IFERROR(VLOOKUP($C14&amp;AJ$1,'CCyB decisions (database)'!$A$2:$G$424,7,FALSE),AI14)</f>
        <v>0</v>
      </c>
      <c r="AK14">
        <f>IFERROR(VLOOKUP($C14&amp;AK$1,'CCyB decisions (database)'!$A$2:$G$424,7,FALSE),AJ14)</f>
        <v>0</v>
      </c>
      <c r="AL14">
        <f>IFERROR(VLOOKUP($C14&amp;AL$1,'CCyB decisions (database)'!$A$2:$G$424,7,FALSE),AK14)</f>
        <v>0</v>
      </c>
      <c r="AM14">
        <f>IFERROR(VLOOKUP($C14&amp;AM$1,'CCyB decisions (database)'!$A$2:$G$424,7,FALSE),AL14)</f>
        <v>0</v>
      </c>
      <c r="AN14">
        <f>IFERROR(VLOOKUP($C14&amp;AN$1,'CCyB decisions (database)'!$A$2:$G$424,7,FALSE),AM14)</f>
        <v>0</v>
      </c>
      <c r="AO14">
        <f>IFERROR(VLOOKUP($C14&amp;AO$1,'CCyB decisions (database)'!$A$2:$G$424,7,FALSE),AN14)</f>
        <v>0</v>
      </c>
      <c r="AP14">
        <f>IFERROR(VLOOKUP($C14&amp;AP$1,'CCyB decisions (database)'!$A$2:$G$424,7,FALSE),AO14)</f>
        <v>0</v>
      </c>
      <c r="AQ14">
        <f>IFERROR(VLOOKUP($C14&amp;AQ$1,'CCyB decisions (database)'!$A$2:$G$424,7,FALSE),AP14)</f>
        <v>0</v>
      </c>
      <c r="AR14">
        <f>IFERROR(VLOOKUP($C14&amp;AR$1,'CCyB decisions (database)'!$A$2:$G$424,7,FALSE),AQ14)</f>
        <v>0</v>
      </c>
      <c r="AS14">
        <f>IFERROR(VLOOKUP($C14&amp;AS$1,'CCyB decisions (database)'!$A$2:$G$424,7,FALSE),AR14)</f>
        <v>0</v>
      </c>
      <c r="AT14">
        <f>IFERROR(VLOOKUP($C14&amp;AT$1,'CCyB decisions (database)'!$A$2:$G$424,7,FALSE),AS14)</f>
        <v>0</v>
      </c>
      <c r="AU14">
        <f>IFERROR(VLOOKUP($C14&amp;AU$1,'CCyB decisions (database)'!$A$2:$G$424,7,FALSE),AT14)</f>
        <v>0</v>
      </c>
      <c r="AV14">
        <f>IFERROR(VLOOKUP($C14&amp;AV$1,'CCyB decisions (database)'!$A$2:$G$424,7,FALSE),AU14)</f>
        <v>0</v>
      </c>
      <c r="AW14">
        <f>IFERROR(VLOOKUP($C14&amp;AW$1,'CCyB decisions (database)'!$A$2:$G$424,7,FALSE),AV14)</f>
        <v>0</v>
      </c>
      <c r="AX14">
        <f>IFERROR(VLOOKUP($C14&amp;AX$1,'CCyB decisions (database)'!$A$2:$G$424,7,FALSE),AW14)</f>
        <v>0</v>
      </c>
      <c r="AY14">
        <f>IFERROR(VLOOKUP($C14&amp;AY$1,'CCyB decisions (database)'!$A$2:$G$424,7,FALSE),AX14)</f>
        <v>0</v>
      </c>
      <c r="AZ14">
        <f>IFERROR(VLOOKUP($C14&amp;AZ$1,'CCyB decisions (database)'!$A$2:$G$424,7,FALSE),AY14)</f>
        <v>0</v>
      </c>
      <c r="BA14">
        <f>IFERROR(VLOOKUP($C14&amp;BA$1,'CCyB decisions (database)'!$A$2:$G$424,7,FALSE),AZ14)</f>
        <v>0</v>
      </c>
      <c r="BB14">
        <f>IFERROR(VLOOKUP($C14&amp;BB$1,'CCyB decisions (database)'!$A$2:$G$424,7,FALSE),BA14)</f>
        <v>0</v>
      </c>
      <c r="BC14">
        <f>IFERROR(VLOOKUP($C14&amp;BC$1,'CCyB decisions (database)'!$A$2:$G$424,7,FALSE),BB14)</f>
        <v>0</v>
      </c>
      <c r="BD14">
        <f>IFERROR(VLOOKUP($C14&amp;BD$1,'CCyB decisions (database)'!$A$2:$G$424,7,FALSE),BC14)</f>
        <v>0</v>
      </c>
      <c r="BE14">
        <f>IFERROR(VLOOKUP($C14&amp;BE$1,'CCyB decisions (database)'!$A$2:$G$424,7,FALSE),BD14)</f>
        <v>0</v>
      </c>
      <c r="BF14">
        <f>IFERROR(VLOOKUP($C14&amp;BF$1,'CCyB decisions (database)'!$A$2:$G$424,7,FALSE),BE14)</f>
        <v>2.5000000000000001E-3</v>
      </c>
      <c r="BG14">
        <f>IFERROR(VLOOKUP($C14&amp;BG$1,'CCyB decisions (database)'!$A$2:$G$424,7,FALSE),BF14)</f>
        <v>2.5000000000000001E-3</v>
      </c>
      <c r="BH14">
        <f>IFERROR(VLOOKUP($C14&amp;BH$1,'CCyB decisions (database)'!$A$2:$G$424,7,FALSE),BG14)</f>
        <v>2.5000000000000001E-3</v>
      </c>
      <c r="BI14">
        <f>IFERROR(VLOOKUP($C14&amp;BI$1,'CCyB decisions (database)'!$A$2:$G$424,7,FALSE),BH14)</f>
        <v>2.5000000000000001E-3</v>
      </c>
      <c r="BJ14">
        <f>IFERROR(VLOOKUP($C14&amp;BJ$1,'CCyB decisions (database)'!$A$2:$G$424,7,FALSE),BI14)</f>
        <v>2.5000000000000001E-3</v>
      </c>
      <c r="BK14">
        <f>IFERROR(VLOOKUP($C14&amp;BK$1,'CCyB decisions (database)'!$A$2:$G$424,7,FALSE),BJ14)</f>
        <v>2.5000000000000001E-3</v>
      </c>
      <c r="BL14">
        <f>IFERROR(VLOOKUP($C14&amp;BL$1,'CCyB decisions (database)'!$A$2:$G$424,7,FALSE),BK14)</f>
        <v>2.5000000000000001E-3</v>
      </c>
      <c r="BM14">
        <f>IFERROR(VLOOKUP($C14&amp;BM$1,'CCyB decisions (database)'!$A$2:$G$424,7,FALSE),BL14)</f>
        <v>2.5000000000000001E-3</v>
      </c>
      <c r="BN14">
        <f>IFERROR(VLOOKUP($C14&amp;BN$1,'CCyB decisions (database)'!$A$2:$G$424,7,FALSE),BM14)</f>
        <v>2.5000000000000001E-3</v>
      </c>
      <c r="BO14">
        <f>IFERROR(VLOOKUP($C14&amp;BO$1,'CCyB decisions (database)'!$A$2:$G$424,7,FALSE),BN14)</f>
        <v>0</v>
      </c>
      <c r="BP14">
        <f>IFERROR(VLOOKUP($C14&amp;BP$1,'CCyB decisions (database)'!$A$2:$G$424,7,FALSE),BO14)</f>
        <v>0</v>
      </c>
      <c r="BQ14">
        <f>IFERROR(VLOOKUP($C14&amp;BQ$1,'CCyB decisions (database)'!$A$2:$G$424,7,FALSE),BP14)</f>
        <v>0</v>
      </c>
      <c r="BR14">
        <f>IFERROR(VLOOKUP($C14&amp;BR$1,'CCyB decisions (database)'!$A$2:$G$424,7,FALSE),BQ14)</f>
        <v>0</v>
      </c>
      <c r="BS14">
        <f>IFERROR(VLOOKUP($C14&amp;BS$1,'CCyB decisions (database)'!$A$2:$G$424,7,FALSE),BR14)</f>
        <v>0</v>
      </c>
      <c r="BT14">
        <f>IFERROR(VLOOKUP($C14&amp;BT$1,'CCyB decisions (database)'!$A$2:$G$424,7,FALSE),BS14)</f>
        <v>0</v>
      </c>
      <c r="BU14">
        <f>IFERROR(VLOOKUP($C14&amp;BU$1,'CCyB decisions (database)'!$A$2:$G$424,7,FALSE),BT14)</f>
        <v>0</v>
      </c>
      <c r="BV14">
        <f>IFERROR(VLOOKUP($C14&amp;BV$1,'CCyB decisions (database)'!$A$2:$G$424,7,FALSE),BU14)</f>
        <v>0</v>
      </c>
      <c r="BW14">
        <f>IFERROR(VLOOKUP($C14&amp;BW$1,'CCyB decisions (database)'!$A$2:$G$424,7,FALSE),BV14)</f>
        <v>0</v>
      </c>
      <c r="BX14">
        <f>IFERROR(VLOOKUP($C14&amp;BX$1,'CCyB decisions (database)'!$A$2:$G$424,7,FALSE),BW14)</f>
        <v>0</v>
      </c>
      <c r="BY14">
        <f>IFERROR(VLOOKUP($C14&amp;BY$1,'CCyB decisions (database)'!$A$2:$G$424,7,FALSE),BX14)</f>
        <v>0</v>
      </c>
      <c r="BZ14">
        <f>IFERROR(VLOOKUP($C14&amp;BZ$1,'CCyB decisions (database)'!$A$2:$G$424,7,FALSE),BY14)</f>
        <v>0</v>
      </c>
      <c r="CA14">
        <f>IFERROR(VLOOKUP($C14&amp;CA$1,'CCyB decisions (database)'!$A$2:$G$424,7,FALSE),BZ14)</f>
        <v>0</v>
      </c>
      <c r="CB14">
        <f>IFERROR(VLOOKUP($C14&amp;CB$1,'CCyB decisions (database)'!$A$2:$G$424,7,FALSE),CA14)</f>
        <v>0</v>
      </c>
      <c r="CC14">
        <f>IFERROR(VLOOKUP($C14&amp;CC$1,'CCyB decisions (database)'!$A$2:$G$424,7,FALSE),CB14)</f>
        <v>0</v>
      </c>
      <c r="CD14">
        <f>IFERROR(VLOOKUP($C14&amp;CD$1,'CCyB decisions (database)'!$A$2:$G$424,7,FALSE),CC14)</f>
        <v>0</v>
      </c>
      <c r="CE14">
        <f>IFERROR(VLOOKUP($C14&amp;CE$1,'CCyB decisions (database)'!$A$2:$G$424,7,FALSE),CD14)</f>
        <v>0</v>
      </c>
      <c r="CF14">
        <f>IFERROR(VLOOKUP($C14&amp;CF$1,'CCyB decisions (database)'!$A$2:$G$424,7,FALSE),CE14)</f>
        <v>0</v>
      </c>
      <c r="CG14">
        <f>IFERROR(VLOOKUP($C14&amp;CG$1,'CCyB decisions (database)'!$A$2:$G$424,7,FALSE),CF14)</f>
        <v>0</v>
      </c>
      <c r="CH14">
        <f>IFERROR(VLOOKUP($C14&amp;CH$1,'CCyB decisions (database)'!$A$2:$G$424,7,FALSE),CG14)</f>
        <v>0</v>
      </c>
      <c r="CI14">
        <f>IFERROR(VLOOKUP($C14&amp;CI$1,'CCyB decisions (database)'!$A$2:$G$424,7,FALSE),CH14)</f>
        <v>0</v>
      </c>
      <c r="CJ14">
        <f>IFERROR(VLOOKUP($C14&amp;CJ$1,'CCyB decisions (database)'!$A$2:$G$424,7,FALSE),CI14)</f>
        <v>7.4999999999999997E-3</v>
      </c>
      <c r="CK14">
        <f>IFERROR(VLOOKUP($C14&amp;CK$1,'CCyB decisions (database)'!$A$2:$G$424,7,FALSE),CJ14)</f>
        <v>7.4999999999999997E-3</v>
      </c>
      <c r="CL14">
        <f>IFERROR(VLOOKUP($C14&amp;CL$1,'CCyB decisions (database)'!$A$2:$G$424,7,FALSE),CK14)</f>
        <v>7.4999999999999997E-3</v>
      </c>
      <c r="CM14">
        <f>IFERROR(VLOOKUP($C14&amp;CM$1,'CCyB decisions (database)'!$A$2:$G$424,7,FALSE),CL14)</f>
        <v>7.4999999999999997E-3</v>
      </c>
      <c r="CN14">
        <f>IFERROR(VLOOKUP($C14&amp;CN$1,'CCyB decisions (database)'!$A$2:$G$424,7,FALSE),CM14)</f>
        <v>7.4999999999999997E-3</v>
      </c>
      <c r="CO14">
        <f>IFERROR(VLOOKUP($C14&amp;CO$1,'CCyB decisions (database)'!$A$2:$G$424,7,FALSE),CN14)</f>
        <v>7.4999999999999997E-3</v>
      </c>
      <c r="CP14">
        <f>IFERROR(VLOOKUP($C14&amp;CP$1,'CCyB decisions (database)'!$A$2:$G$424,7,FALSE),CO14)</f>
        <v>7.4999999999999997E-3</v>
      </c>
      <c r="CQ14">
        <f>IFERROR(VLOOKUP($C14&amp;CQ$1,'CCyB decisions (database)'!$A$2:$G$424,7,FALSE),CP14)</f>
        <v>7.4999999999999997E-3</v>
      </c>
      <c r="CR14">
        <f>IFERROR(VLOOKUP($C14&amp;CR$1,'CCyB decisions (database)'!$A$2:$G$424,7,FALSE),CQ14)</f>
        <v>7.4999999999999997E-3</v>
      </c>
      <c r="CS14">
        <f>IFERROR(VLOOKUP($C14&amp;CS$1,'CCyB decisions (database)'!$A$2:$G$424,7,FALSE),CR14)</f>
        <v>7.4999999999999997E-3</v>
      </c>
      <c r="CT14">
        <f>IFERROR(VLOOKUP($C14&amp;CT$1,'CCyB decisions (database)'!$A$2:$G$424,7,FALSE),CS14)</f>
        <v>7.4999999999999997E-3</v>
      </c>
      <c r="CU14">
        <f>IFERROR(VLOOKUP($C14&amp;CU$1,'CCyB decisions (database)'!$A$2:$G$424,7,FALSE),CT14)</f>
        <v>7.4999999999999997E-3</v>
      </c>
      <c r="CV14">
        <f>IFERROR(VLOOKUP($C14&amp;CV$1,'CCyB decisions (database)'!$A$2:$G$424,7,FALSE),CU14)</f>
        <v>7.4999999999999997E-3</v>
      </c>
      <c r="CW14">
        <f>IFERROR(VLOOKUP($C14&amp;CW$1,'CCyB decisions (database)'!$A$2:$G$424,7,FALSE),CV14)</f>
        <v>7.4999999999999997E-3</v>
      </c>
      <c r="CX14">
        <f>IFERROR(VLOOKUP($C14&amp;CX$1,'CCyB decisions (database)'!$A$2:$G$424,7,FALSE),CW14)</f>
        <v>7.4999999999999997E-3</v>
      </c>
      <c r="CY14">
        <f>IFERROR(VLOOKUP($C14&amp;CY$1,'CCyB decisions (database)'!$A$2:$G$424,7,FALSE),CX14)</f>
        <v>7.4999999999999997E-3</v>
      </c>
      <c r="CZ14">
        <f>IFERROR(VLOOKUP($C14&amp;CZ$1,'CCyB decisions (database)'!$A$2:$G$424,7,FALSE),CY14)</f>
        <v>7.4999999999999997E-3</v>
      </c>
      <c r="DA14">
        <f>IFERROR(VLOOKUP($C14&amp;DA$1,'CCyB decisions (database)'!$A$2:$G$424,7,FALSE),CZ14)</f>
        <v>7.4999999999999997E-3</v>
      </c>
      <c r="DB14">
        <f>IFERROR(VLOOKUP($C14&amp;DB$1,'CCyB decisions (database)'!$A$2:$G$424,7,FALSE),DA14)</f>
        <v>7.4999999999999997E-3</v>
      </c>
      <c r="DC14">
        <f>IFERROR(VLOOKUP($C14&amp;DC$1,'CCyB decisions (database)'!$A$2:$G$424,7,FALSE),DB14)</f>
        <v>7.4999999999999997E-3</v>
      </c>
      <c r="DD14">
        <f>IFERROR(VLOOKUP($C14&amp;DD$1,'CCyB decisions (database)'!$A$2:$G$424,7,FALSE),DC14)</f>
        <v>7.4999999999999997E-3</v>
      </c>
      <c r="DE14">
        <f>IFERROR(VLOOKUP($C14&amp;DE$1,'CCyB decisions (database)'!$A$2:$G$424,7,FALSE),DD14)</f>
        <v>7.4999999999999997E-3</v>
      </c>
      <c r="DF14">
        <f>IFERROR(VLOOKUP($C14&amp;DF$1,'CCyB decisions (database)'!$A$2:$G$424,7,FALSE),DE14)</f>
        <v>7.4999999999999997E-3</v>
      </c>
      <c r="DG14">
        <f>IFERROR(VLOOKUP($C14&amp;DG$1,'CCyB decisions (database)'!$A$2:$G$424,7,FALSE),DF14)</f>
        <v>7.4999999999999997E-3</v>
      </c>
      <c r="DH14">
        <f>IFERROR(VLOOKUP($C14&amp;DH$1,'CCyB decisions (database)'!$A$2:$G$424,7,FALSE),DG14)</f>
        <v>7.4999999999999997E-3</v>
      </c>
      <c r="DI14">
        <f>IFERROR(VLOOKUP($C14&amp;DI$1,'CCyB decisions (database)'!$A$2:$G$424,7,FALSE),DH14)</f>
        <v>7.4999999999999997E-3</v>
      </c>
      <c r="DJ14">
        <f>IFERROR(VLOOKUP($C14&amp;DJ$1,'CCyB decisions (database)'!$A$2:$G$424,7,FALSE),DI14)</f>
        <v>7.4999999999999997E-3</v>
      </c>
      <c r="DK14">
        <f>IFERROR(VLOOKUP($C14&amp;DK$1,'CCyB decisions (database)'!$A$2:$G$424,7,FALSE),DJ14)</f>
        <v>7.4999999999999997E-3</v>
      </c>
      <c r="DL14">
        <f>IFERROR(VLOOKUP($C14&amp;DL$1,'CCyB decisions (database)'!$A$2:$G$424,7,FALSE),DK14)</f>
        <v>7.4999999999999997E-3</v>
      </c>
      <c r="DM14">
        <f>IFERROR(VLOOKUP($C14&amp;DM$1,'CCyB decisions (database)'!$A$2:$G$424,7,FALSE),DL14)</f>
        <v>7.4999999999999997E-3</v>
      </c>
      <c r="DN14">
        <f>IFERROR(VLOOKUP($C14&amp;DN$1,'CCyB decisions (database)'!$A$2:$G$424,7,FALSE),DM14)</f>
        <v>7.4999999999999997E-3</v>
      </c>
      <c r="DO14">
        <f>IFERROR(VLOOKUP($C14&amp;DO$1,'CCyB decisions (database)'!$A$2:$G$424,7,FALSE),DN14)</f>
        <v>7.4999999999999997E-3</v>
      </c>
      <c r="DP14">
        <f>IFERROR(VLOOKUP($C14&amp;DP$1,'CCyB decisions (database)'!$A$2:$G$424,7,FALSE),DO14)</f>
        <v>7.4999999999999997E-3</v>
      </c>
    </row>
    <row r="15" spans="3:426" x14ac:dyDescent="0.45">
      <c r="C15" t="s">
        <v>80</v>
      </c>
      <c r="D15" t="e">
        <f>VLOOKUP($C15&amp;D$1,'CCyB decisions (database)'!$A$2:$G$424,7,FALSE)</f>
        <v>#N/A</v>
      </c>
      <c r="E15" t="e">
        <f>IFERROR(VLOOKUP($C15&amp;E$1,'CCyB decisions (database)'!$A$2:$G$424,7,FALSE),D15)</f>
        <v>#N/A</v>
      </c>
      <c r="F15" t="e">
        <f>IFERROR(VLOOKUP($C15&amp;F$1,'CCyB decisions (database)'!$A$2:$G$424,7,FALSE),E15)</f>
        <v>#N/A</v>
      </c>
      <c r="G15" t="e">
        <f>IFERROR(VLOOKUP($C15&amp;G$1,'CCyB decisions (database)'!$A$2:$G$424,7,FALSE),F15)</f>
        <v>#N/A</v>
      </c>
      <c r="H15" t="e">
        <f>IFERROR(VLOOKUP($C15&amp;H$1,'CCyB decisions (database)'!$A$2:$G$424,7,FALSE),G15)</f>
        <v>#N/A</v>
      </c>
      <c r="I15" t="e">
        <f>IFERROR(VLOOKUP($C15&amp;I$1,'CCyB decisions (database)'!$A$2:$G$424,7,FALSE),H15)</f>
        <v>#N/A</v>
      </c>
      <c r="J15">
        <f>IFERROR(VLOOKUP($C15&amp;J$1,'CCyB decisions (database)'!$A$2:$G$424,7,FALSE),I15)</f>
        <v>6.2500000000000003E-3</v>
      </c>
      <c r="K15">
        <f>IFERROR(VLOOKUP($C15&amp;K$1,'CCyB decisions (database)'!$A$2:$G$424,7,FALSE),J15)</f>
        <v>6.2500000000000003E-3</v>
      </c>
      <c r="L15">
        <f>IFERROR(VLOOKUP($C15&amp;L$1,'CCyB decisions (database)'!$A$2:$G$424,7,FALSE),K15)</f>
        <v>6.2500000000000003E-3</v>
      </c>
      <c r="M15">
        <f>IFERROR(VLOOKUP($C15&amp;M$1,'CCyB decisions (database)'!$A$2:$G$424,7,FALSE),L15)</f>
        <v>6.2500000000000003E-3</v>
      </c>
      <c r="N15">
        <f>IFERROR(VLOOKUP($C15&amp;N$1,'CCyB decisions (database)'!$A$2:$G$424,7,FALSE),M15)</f>
        <v>6.2500000000000003E-3</v>
      </c>
      <c r="O15">
        <f>IFERROR(VLOOKUP($C15&amp;O$1,'CCyB decisions (database)'!$A$2:$G$424,7,FALSE),N15)</f>
        <v>6.2500000000000003E-3</v>
      </c>
      <c r="P15">
        <f>IFERROR(VLOOKUP($C15&amp;P$1,'CCyB decisions (database)'!$A$2:$G$424,7,FALSE),O15)</f>
        <v>6.2500000000000003E-3</v>
      </c>
      <c r="Q15">
        <f>IFERROR(VLOOKUP($C15&amp;Q$1,'CCyB decisions (database)'!$A$2:$G$424,7,FALSE),P15)</f>
        <v>6.2500000000000003E-3</v>
      </c>
      <c r="R15">
        <f>IFERROR(VLOOKUP($C15&amp;R$1,'CCyB decisions (database)'!$A$2:$G$424,7,FALSE),Q15)</f>
        <v>6.2500000000000003E-3</v>
      </c>
      <c r="S15">
        <f>IFERROR(VLOOKUP($C15&amp;S$1,'CCyB decisions (database)'!$A$2:$G$424,7,FALSE),R15)</f>
        <v>6.2500000000000003E-3</v>
      </c>
      <c r="T15">
        <f>IFERROR(VLOOKUP($C15&amp;T$1,'CCyB decisions (database)'!$A$2:$G$424,7,FALSE),S15)</f>
        <v>1.2500000000000001E-2</v>
      </c>
      <c r="U15">
        <f>IFERROR(VLOOKUP($C15&amp;U$1,'CCyB decisions (database)'!$A$2:$G$424,7,FALSE),T15)</f>
        <v>1.2500000000000001E-2</v>
      </c>
      <c r="V15">
        <f>IFERROR(VLOOKUP($C15&amp;V$1,'CCyB decisions (database)'!$A$2:$G$424,7,FALSE),U15)</f>
        <v>1.2500000000000001E-2</v>
      </c>
      <c r="W15">
        <f>IFERROR(VLOOKUP($C15&amp;W$1,'CCyB decisions (database)'!$A$2:$G$424,7,FALSE),V15)</f>
        <v>1.2500000000000001E-2</v>
      </c>
      <c r="X15">
        <f>IFERROR(VLOOKUP($C15&amp;X$1,'CCyB decisions (database)'!$A$2:$G$424,7,FALSE),W15)</f>
        <v>1.2500000000000001E-2</v>
      </c>
      <c r="Y15">
        <f>IFERROR(VLOOKUP($C15&amp;Y$1,'CCyB decisions (database)'!$A$2:$G$424,7,FALSE),X15)</f>
        <v>1.2500000000000001E-2</v>
      </c>
      <c r="Z15">
        <f>IFERROR(VLOOKUP($C15&amp;Z$1,'CCyB decisions (database)'!$A$2:$G$424,7,FALSE),Y15)</f>
        <v>1.2500000000000001E-2</v>
      </c>
      <c r="AA15">
        <f>IFERROR(VLOOKUP($C15&amp;AA$1,'CCyB decisions (database)'!$A$2:$G$424,7,FALSE),Z15)</f>
        <v>1.2500000000000001E-2</v>
      </c>
      <c r="AB15">
        <f>IFERROR(VLOOKUP($C15&amp;AB$1,'CCyB decisions (database)'!$A$2:$G$424,7,FALSE),AA15)</f>
        <v>1.2500000000000001E-2</v>
      </c>
      <c r="AC15">
        <f>IFERROR(VLOOKUP($C15&amp;AC$1,'CCyB decisions (database)'!$A$2:$G$424,7,FALSE),AB15)</f>
        <v>1.2500000000000001E-2</v>
      </c>
      <c r="AD15">
        <f>IFERROR(VLOOKUP($C15&amp;AD$1,'CCyB decisions (database)'!$A$2:$G$424,7,FALSE),AC15)</f>
        <v>1.2500000000000001E-2</v>
      </c>
      <c r="AE15">
        <f>IFERROR(VLOOKUP($C15&amp;AE$1,'CCyB decisions (database)'!$A$2:$G$424,7,FALSE),AD15)</f>
        <v>1.8749999999999999E-2</v>
      </c>
      <c r="AF15">
        <f>IFERROR(VLOOKUP($C15&amp;AF$1,'CCyB decisions (database)'!$A$2:$G$424,7,FALSE),AE15)</f>
        <v>1.8749999999999999E-2</v>
      </c>
      <c r="AG15">
        <f>IFERROR(VLOOKUP($C15&amp;AG$1,'CCyB decisions (database)'!$A$2:$G$424,7,FALSE),AF15)</f>
        <v>1.8749999999999999E-2</v>
      </c>
      <c r="AH15">
        <f>IFERROR(VLOOKUP($C15&amp;AH$1,'CCyB decisions (database)'!$A$2:$G$424,7,FALSE),AG15)</f>
        <v>1.8749999999999999E-2</v>
      </c>
      <c r="AI15">
        <f>IFERROR(VLOOKUP($C15&amp;AI$1,'CCyB decisions (database)'!$A$2:$G$424,7,FALSE),AH15)</f>
        <v>1.8749999999999999E-2</v>
      </c>
      <c r="AJ15">
        <f>IFERROR(VLOOKUP($C15&amp;AJ$1,'CCyB decisions (database)'!$A$2:$G$424,7,FALSE),AI15)</f>
        <v>1.8749999999999999E-2</v>
      </c>
      <c r="AK15">
        <f>IFERROR(VLOOKUP($C15&amp;AK$1,'CCyB decisions (database)'!$A$2:$G$424,7,FALSE),AJ15)</f>
        <v>1.8749999999999999E-2</v>
      </c>
      <c r="AL15">
        <f>IFERROR(VLOOKUP($C15&amp;AL$1,'CCyB decisions (database)'!$A$2:$G$424,7,FALSE),AK15)</f>
        <v>1.8749999999999999E-2</v>
      </c>
      <c r="AM15">
        <f>IFERROR(VLOOKUP($C15&amp;AM$1,'CCyB decisions (database)'!$A$2:$G$424,7,FALSE),AL15)</f>
        <v>1.8749999999999999E-2</v>
      </c>
      <c r="AN15">
        <f>IFERROR(VLOOKUP($C15&amp;AN$1,'CCyB decisions (database)'!$A$2:$G$424,7,FALSE),AM15)</f>
        <v>1.8749999999999999E-2</v>
      </c>
      <c r="AO15">
        <f>IFERROR(VLOOKUP($C15&amp;AO$1,'CCyB decisions (database)'!$A$2:$G$424,7,FALSE),AN15)</f>
        <v>1.8749999999999999E-2</v>
      </c>
      <c r="AP15">
        <f>IFERROR(VLOOKUP($C15&amp;AP$1,'CCyB decisions (database)'!$A$2:$G$424,7,FALSE),AO15)</f>
        <v>2.5000000000000001E-2</v>
      </c>
      <c r="AQ15">
        <f>IFERROR(VLOOKUP($C15&amp;AQ$1,'CCyB decisions (database)'!$A$2:$G$424,7,FALSE),AP15)</f>
        <v>2.5000000000000001E-2</v>
      </c>
      <c r="AR15">
        <f>IFERROR(VLOOKUP($C15&amp;AR$1,'CCyB decisions (database)'!$A$2:$G$424,7,FALSE),AQ15)</f>
        <v>2.5000000000000001E-2</v>
      </c>
      <c r="AS15">
        <f>IFERROR(VLOOKUP($C15&amp;AS$1,'CCyB decisions (database)'!$A$2:$G$424,7,FALSE),AR15)</f>
        <v>2.5000000000000001E-2</v>
      </c>
      <c r="AT15">
        <f>IFERROR(VLOOKUP($C15&amp;AT$1,'CCyB decisions (database)'!$A$2:$G$424,7,FALSE),AS15)</f>
        <v>2.5000000000000001E-2</v>
      </c>
      <c r="AU15">
        <f>IFERROR(VLOOKUP($C15&amp;AU$1,'CCyB decisions (database)'!$A$2:$G$424,7,FALSE),AT15)</f>
        <v>2.5000000000000001E-2</v>
      </c>
      <c r="AV15">
        <f>IFERROR(VLOOKUP($C15&amp;AV$1,'CCyB decisions (database)'!$A$2:$G$424,7,FALSE),AU15)</f>
        <v>2.5000000000000001E-2</v>
      </c>
      <c r="AW15">
        <f>IFERROR(VLOOKUP($C15&amp;AW$1,'CCyB decisions (database)'!$A$2:$G$424,7,FALSE),AV15)</f>
        <v>2.5000000000000001E-2</v>
      </c>
      <c r="AX15">
        <f>IFERROR(VLOOKUP($C15&amp;AX$1,'CCyB decisions (database)'!$A$2:$G$424,7,FALSE),AW15)</f>
        <v>2.5000000000000001E-2</v>
      </c>
      <c r="AY15">
        <f>IFERROR(VLOOKUP($C15&amp;AY$1,'CCyB decisions (database)'!$A$2:$G$424,7,FALSE),AX15)</f>
        <v>2.5000000000000001E-2</v>
      </c>
      <c r="AZ15">
        <f>IFERROR(VLOOKUP($C15&amp;AZ$1,'CCyB decisions (database)'!$A$2:$G$424,7,FALSE),AY15)</f>
        <v>2.5000000000000001E-2</v>
      </c>
      <c r="BA15">
        <f>IFERROR(VLOOKUP($C15&amp;BA$1,'CCyB decisions (database)'!$A$2:$G$424,7,FALSE),AZ15)</f>
        <v>2.5000000000000001E-2</v>
      </c>
      <c r="BB15">
        <f>IFERROR(VLOOKUP($C15&amp;BB$1,'CCyB decisions (database)'!$A$2:$G$424,7,FALSE),BA15)</f>
        <v>2.5000000000000001E-2</v>
      </c>
      <c r="BC15">
        <f>IFERROR(VLOOKUP($C15&amp;BC$1,'CCyB decisions (database)'!$A$2:$G$424,7,FALSE),BB15)</f>
        <v>2.5000000000000001E-2</v>
      </c>
      <c r="BD15">
        <f>IFERROR(VLOOKUP($C15&amp;BD$1,'CCyB decisions (database)'!$A$2:$G$424,7,FALSE),BC15)</f>
        <v>2.5000000000000001E-2</v>
      </c>
      <c r="BE15">
        <f>IFERROR(VLOOKUP($C15&amp;BE$1,'CCyB decisions (database)'!$A$2:$G$424,7,FALSE),BD15)</f>
        <v>2.5000000000000001E-2</v>
      </c>
      <c r="BF15">
        <f>IFERROR(VLOOKUP($C15&amp;BF$1,'CCyB decisions (database)'!$A$2:$G$424,7,FALSE),BE15)</f>
        <v>2.5000000000000001E-2</v>
      </c>
      <c r="BG15">
        <f>IFERROR(VLOOKUP($C15&amp;BG$1,'CCyB decisions (database)'!$A$2:$G$424,7,FALSE),BF15)</f>
        <v>2.5000000000000001E-2</v>
      </c>
      <c r="BH15">
        <f>IFERROR(VLOOKUP($C15&amp;BH$1,'CCyB decisions (database)'!$A$2:$G$424,7,FALSE),BG15)</f>
        <v>2.5000000000000001E-2</v>
      </c>
      <c r="BI15">
        <f>IFERROR(VLOOKUP($C15&amp;BI$1,'CCyB decisions (database)'!$A$2:$G$424,7,FALSE),BH15)</f>
        <v>2.5000000000000001E-2</v>
      </c>
      <c r="BJ15">
        <f>IFERROR(VLOOKUP($C15&amp;BJ$1,'CCyB decisions (database)'!$A$2:$G$424,7,FALSE),BI15)</f>
        <v>0.02</v>
      </c>
      <c r="BK15">
        <f>IFERROR(VLOOKUP($C15&amp;BK$1,'CCyB decisions (database)'!$A$2:$G$424,7,FALSE),BJ15)</f>
        <v>0.02</v>
      </c>
      <c r="BL15">
        <f>IFERROR(VLOOKUP($C15&amp;BL$1,'CCyB decisions (database)'!$A$2:$G$424,7,FALSE),BK15)</f>
        <v>0.02</v>
      </c>
      <c r="BM15">
        <f>IFERROR(VLOOKUP($C15&amp;BM$1,'CCyB decisions (database)'!$A$2:$G$424,7,FALSE),BL15)</f>
        <v>0.02</v>
      </c>
      <c r="BN15">
        <f>IFERROR(VLOOKUP($C15&amp;BN$1,'CCyB decisions (database)'!$A$2:$G$424,7,FALSE),BM15)</f>
        <v>0.02</v>
      </c>
      <c r="BO15">
        <f>IFERROR(VLOOKUP($C15&amp;BO$1,'CCyB decisions (database)'!$A$2:$G$424,7,FALSE),BN15)</f>
        <v>0.01</v>
      </c>
      <c r="BP15">
        <f>IFERROR(VLOOKUP($C15&amp;BP$1,'CCyB decisions (database)'!$A$2:$G$424,7,FALSE),BO15)</f>
        <v>0.01</v>
      </c>
      <c r="BQ15">
        <f>IFERROR(VLOOKUP($C15&amp;BQ$1,'CCyB decisions (database)'!$A$2:$G$424,7,FALSE),BP15)</f>
        <v>0.01</v>
      </c>
      <c r="BR15">
        <f>IFERROR(VLOOKUP($C15&amp;BR$1,'CCyB decisions (database)'!$A$2:$G$424,7,FALSE),BQ15)</f>
        <v>0.01</v>
      </c>
      <c r="BS15">
        <f>IFERROR(VLOOKUP($C15&amp;BS$1,'CCyB decisions (database)'!$A$2:$G$424,7,FALSE),BR15)</f>
        <v>0.01</v>
      </c>
      <c r="BT15">
        <f>IFERROR(VLOOKUP($C15&amp;BT$1,'CCyB decisions (database)'!$A$2:$G$424,7,FALSE),BS15)</f>
        <v>0.01</v>
      </c>
      <c r="BU15">
        <f>IFERROR(VLOOKUP($C15&amp;BU$1,'CCyB decisions (database)'!$A$2:$G$424,7,FALSE),BT15)</f>
        <v>0.01</v>
      </c>
      <c r="BV15">
        <f>IFERROR(VLOOKUP($C15&amp;BV$1,'CCyB decisions (database)'!$A$2:$G$424,7,FALSE),BU15)</f>
        <v>0.01</v>
      </c>
      <c r="BW15">
        <f>IFERROR(VLOOKUP($C15&amp;BW$1,'CCyB decisions (database)'!$A$2:$G$424,7,FALSE),BV15)</f>
        <v>0.01</v>
      </c>
      <c r="BX15">
        <f>IFERROR(VLOOKUP($C15&amp;BX$1,'CCyB decisions (database)'!$A$2:$G$424,7,FALSE),BW15)</f>
        <v>0.01</v>
      </c>
      <c r="BY15">
        <f>IFERROR(VLOOKUP($C15&amp;BY$1,'CCyB decisions (database)'!$A$2:$G$424,7,FALSE),BX15)</f>
        <v>0.01</v>
      </c>
      <c r="BZ15">
        <f>IFERROR(VLOOKUP($C15&amp;BZ$1,'CCyB decisions (database)'!$A$2:$G$424,7,FALSE),BY15)</f>
        <v>0.01</v>
      </c>
      <c r="CA15">
        <f>IFERROR(VLOOKUP($C15&amp;CA$1,'CCyB decisions (database)'!$A$2:$G$424,7,FALSE),BZ15)</f>
        <v>0.01</v>
      </c>
      <c r="CB15">
        <f>IFERROR(VLOOKUP($C15&amp;CB$1,'CCyB decisions (database)'!$A$2:$G$424,7,FALSE),CA15)</f>
        <v>0.01</v>
      </c>
      <c r="CC15">
        <f>IFERROR(VLOOKUP($C15&amp;CC$1,'CCyB decisions (database)'!$A$2:$G$424,7,FALSE),CB15)</f>
        <v>0.01</v>
      </c>
      <c r="CD15">
        <f>IFERROR(VLOOKUP($C15&amp;CD$1,'CCyB decisions (database)'!$A$2:$G$424,7,FALSE),CC15)</f>
        <v>0.01</v>
      </c>
      <c r="CE15">
        <f>IFERROR(VLOOKUP($C15&amp;CE$1,'CCyB decisions (database)'!$A$2:$G$424,7,FALSE),CD15)</f>
        <v>0.01</v>
      </c>
      <c r="CF15">
        <f>IFERROR(VLOOKUP($C15&amp;CF$1,'CCyB decisions (database)'!$A$2:$G$424,7,FALSE),CE15)</f>
        <v>0.01</v>
      </c>
      <c r="CG15">
        <f>IFERROR(VLOOKUP($C15&amp;CG$1,'CCyB decisions (database)'!$A$2:$G$424,7,FALSE),CF15)</f>
        <v>0.01</v>
      </c>
      <c r="CH15">
        <f>IFERROR(VLOOKUP($C15&amp;CH$1,'CCyB decisions (database)'!$A$2:$G$424,7,FALSE),CG15)</f>
        <v>0.01</v>
      </c>
      <c r="CI15">
        <f>IFERROR(VLOOKUP($C15&amp;CI$1,'CCyB decisions (database)'!$A$2:$G$424,7,FALSE),CH15)</f>
        <v>0.01</v>
      </c>
      <c r="CJ15">
        <f>IFERROR(VLOOKUP($C15&amp;CJ$1,'CCyB decisions (database)'!$A$2:$G$424,7,FALSE),CI15)</f>
        <v>0.01</v>
      </c>
      <c r="CK15">
        <f>IFERROR(VLOOKUP($C15&amp;CK$1,'CCyB decisions (database)'!$A$2:$G$424,7,FALSE),CJ15)</f>
        <v>0.01</v>
      </c>
      <c r="CL15">
        <f>IFERROR(VLOOKUP($C15&amp;CL$1,'CCyB decisions (database)'!$A$2:$G$424,7,FALSE),CK15)</f>
        <v>0.01</v>
      </c>
      <c r="CM15">
        <f>IFERROR(VLOOKUP($C15&amp;CM$1,'CCyB decisions (database)'!$A$2:$G$424,7,FALSE),CL15)</f>
        <v>0.01</v>
      </c>
      <c r="CN15">
        <f>IFERROR(VLOOKUP($C15&amp;CN$1,'CCyB decisions (database)'!$A$2:$G$424,7,FALSE),CM15)</f>
        <v>0.01</v>
      </c>
      <c r="CO15">
        <f>IFERROR(VLOOKUP($C15&amp;CO$1,'CCyB decisions (database)'!$A$2:$G$424,7,FALSE),CN15)</f>
        <v>0.01</v>
      </c>
      <c r="CP15">
        <f>IFERROR(VLOOKUP($C15&amp;CP$1,'CCyB decisions (database)'!$A$2:$G$424,7,FALSE),CO15)</f>
        <v>0.01</v>
      </c>
      <c r="CQ15">
        <f>IFERROR(VLOOKUP($C15&amp;CQ$1,'CCyB decisions (database)'!$A$2:$G$424,7,FALSE),CP15)</f>
        <v>0.01</v>
      </c>
      <c r="CR15">
        <f>IFERROR(VLOOKUP($C15&amp;CR$1,'CCyB decisions (database)'!$A$2:$G$424,7,FALSE),CQ15)</f>
        <v>0.01</v>
      </c>
      <c r="CS15">
        <f>IFERROR(VLOOKUP($C15&amp;CS$1,'CCyB decisions (database)'!$A$2:$G$424,7,FALSE),CR15)</f>
        <v>0.01</v>
      </c>
      <c r="CT15">
        <f>IFERROR(VLOOKUP($C15&amp;CT$1,'CCyB decisions (database)'!$A$2:$G$424,7,FALSE),CS15)</f>
        <v>0.01</v>
      </c>
      <c r="CU15">
        <f>IFERROR(VLOOKUP($C15&amp;CU$1,'CCyB decisions (database)'!$A$2:$G$424,7,FALSE),CT15)</f>
        <v>0.01</v>
      </c>
      <c r="CV15">
        <f>IFERROR(VLOOKUP($C15&amp;CV$1,'CCyB decisions (database)'!$A$2:$G$424,7,FALSE),CU15)</f>
        <v>0.01</v>
      </c>
      <c r="CW15">
        <f>IFERROR(VLOOKUP($C15&amp;CW$1,'CCyB decisions (database)'!$A$2:$G$424,7,FALSE),CV15)</f>
        <v>0.01</v>
      </c>
      <c r="CX15">
        <f>IFERROR(VLOOKUP($C15&amp;CX$1,'CCyB decisions (database)'!$A$2:$G$424,7,FALSE),CW15)</f>
        <v>0.01</v>
      </c>
      <c r="CY15">
        <f>IFERROR(VLOOKUP($C15&amp;CY$1,'CCyB decisions (database)'!$A$2:$G$424,7,FALSE),CX15)</f>
        <v>0.01</v>
      </c>
      <c r="CZ15">
        <f>IFERROR(VLOOKUP($C15&amp;CZ$1,'CCyB decisions (database)'!$A$2:$G$424,7,FALSE),CY15)</f>
        <v>0.01</v>
      </c>
      <c r="DA15">
        <f>IFERROR(VLOOKUP($C15&amp;DA$1,'CCyB decisions (database)'!$A$2:$G$424,7,FALSE),CZ15)</f>
        <v>0.01</v>
      </c>
      <c r="DB15">
        <f>IFERROR(VLOOKUP($C15&amp;DB$1,'CCyB decisions (database)'!$A$2:$G$424,7,FALSE),DA15)</f>
        <v>0.01</v>
      </c>
      <c r="DC15">
        <f>IFERROR(VLOOKUP($C15&amp;DC$1,'CCyB decisions (database)'!$A$2:$G$424,7,FALSE),DB15)</f>
        <v>0.01</v>
      </c>
      <c r="DD15">
        <f>IFERROR(VLOOKUP($C15&amp;DD$1,'CCyB decisions (database)'!$A$2:$G$424,7,FALSE),DC15)</f>
        <v>0.01</v>
      </c>
      <c r="DE15">
        <f>IFERROR(VLOOKUP($C15&amp;DE$1,'CCyB decisions (database)'!$A$2:$G$424,7,FALSE),DD15)</f>
        <v>0.01</v>
      </c>
      <c r="DF15">
        <f>IFERROR(VLOOKUP($C15&amp;DF$1,'CCyB decisions (database)'!$A$2:$G$424,7,FALSE),DE15)</f>
        <v>0.01</v>
      </c>
      <c r="DG15">
        <f>IFERROR(VLOOKUP($C15&amp;DG$1,'CCyB decisions (database)'!$A$2:$G$424,7,FALSE),DF15)</f>
        <v>0.01</v>
      </c>
      <c r="DH15">
        <f>IFERROR(VLOOKUP($C15&amp;DH$1,'CCyB decisions (database)'!$A$2:$G$424,7,FALSE),DG15)</f>
        <v>0.01</v>
      </c>
      <c r="DI15">
        <f>IFERROR(VLOOKUP($C15&amp;DI$1,'CCyB decisions (database)'!$A$2:$G$424,7,FALSE),DH15)</f>
        <v>0.01</v>
      </c>
      <c r="DJ15">
        <f>IFERROR(VLOOKUP($C15&amp;DJ$1,'CCyB decisions (database)'!$A$2:$G$424,7,FALSE),DI15)</f>
        <v>0.01</v>
      </c>
      <c r="DK15">
        <f>IFERROR(VLOOKUP($C15&amp;DK$1,'CCyB decisions (database)'!$A$2:$G$424,7,FALSE),DJ15)</f>
        <v>0.01</v>
      </c>
      <c r="DL15">
        <f>IFERROR(VLOOKUP($C15&amp;DL$1,'CCyB decisions (database)'!$A$2:$G$424,7,FALSE),DK15)</f>
        <v>0.01</v>
      </c>
      <c r="DM15">
        <f>IFERROR(VLOOKUP($C15&amp;DM$1,'CCyB decisions (database)'!$A$2:$G$424,7,FALSE),DL15)</f>
        <v>5.0000000000000001E-3</v>
      </c>
      <c r="DN15">
        <f>IFERROR(VLOOKUP($C15&amp;DN$1,'CCyB decisions (database)'!$A$2:$G$424,7,FALSE),DM15)</f>
        <v>5.0000000000000001E-3</v>
      </c>
      <c r="DO15">
        <f>IFERROR(VLOOKUP($C15&amp;DO$1,'CCyB decisions (database)'!$A$2:$G$424,7,FALSE),DN15)</f>
        <v>5.0000000000000001E-3</v>
      </c>
      <c r="DP15">
        <f>IFERROR(VLOOKUP($C15&amp;DP$1,'CCyB decisions (database)'!$A$2:$G$424,7,FALSE),DO15)</f>
        <v>5.0000000000000001E-3</v>
      </c>
    </row>
    <row r="16" spans="3:426" x14ac:dyDescent="0.45">
      <c r="C16" t="s">
        <v>30</v>
      </c>
      <c r="D16" t="e">
        <f>VLOOKUP($C16&amp;D$1,'CCyB decisions (database)'!$A$2:$G$424,7,FALSE)</f>
        <v>#N/A</v>
      </c>
      <c r="E16" t="e">
        <f>IFERROR(VLOOKUP($C16&amp;E$1,'CCyB decisions (database)'!$A$2:$G$424,7,FALSE),D16)</f>
        <v>#N/A</v>
      </c>
      <c r="F16" t="e">
        <f>IFERROR(VLOOKUP($C16&amp;F$1,'CCyB decisions (database)'!$A$2:$G$424,7,FALSE),E16)</f>
        <v>#N/A</v>
      </c>
      <c r="G16" t="e">
        <f>IFERROR(VLOOKUP($C16&amp;G$1,'CCyB decisions (database)'!$A$2:$G$424,7,FALSE),F16)</f>
        <v>#N/A</v>
      </c>
      <c r="H16" t="e">
        <f>IFERROR(VLOOKUP($C16&amp;H$1,'CCyB decisions (database)'!$A$2:$G$424,7,FALSE),G16)</f>
        <v>#N/A</v>
      </c>
      <c r="I16" t="e">
        <f>IFERROR(VLOOKUP($C16&amp;I$1,'CCyB decisions (database)'!$A$2:$G$424,7,FALSE),H16)</f>
        <v>#N/A</v>
      </c>
      <c r="J16" t="e">
        <f>IFERROR(VLOOKUP($C16&amp;J$1,'CCyB decisions (database)'!$A$2:$G$424,7,FALSE),I16)</f>
        <v>#N/A</v>
      </c>
      <c r="K16">
        <f>IFERROR(VLOOKUP($C16&amp;K$1,'CCyB decisions (database)'!$A$2:$G$424,7,FALSE),J16)</f>
        <v>0</v>
      </c>
      <c r="L16">
        <f>IFERROR(VLOOKUP($C16&amp;L$1,'CCyB decisions (database)'!$A$2:$G$424,7,FALSE),K16)</f>
        <v>0</v>
      </c>
      <c r="M16">
        <f>IFERROR(VLOOKUP($C16&amp;M$1,'CCyB decisions (database)'!$A$2:$G$424,7,FALSE),L16)</f>
        <v>0</v>
      </c>
      <c r="N16">
        <f>IFERROR(VLOOKUP($C16&amp;N$1,'CCyB decisions (database)'!$A$2:$G$424,7,FALSE),M16)</f>
        <v>0</v>
      </c>
      <c r="O16">
        <f>IFERROR(VLOOKUP($C16&amp;O$1,'CCyB decisions (database)'!$A$2:$G$424,7,FALSE),N16)</f>
        <v>0</v>
      </c>
      <c r="P16">
        <f>IFERROR(VLOOKUP($C16&amp;P$1,'CCyB decisions (database)'!$A$2:$G$424,7,FALSE),O16)</f>
        <v>0</v>
      </c>
      <c r="Q16">
        <f>IFERROR(VLOOKUP($C16&amp;Q$1,'CCyB decisions (database)'!$A$2:$G$424,7,FALSE),P16)</f>
        <v>0</v>
      </c>
      <c r="R16">
        <f>IFERROR(VLOOKUP($C16&amp;R$1,'CCyB decisions (database)'!$A$2:$G$424,7,FALSE),Q16)</f>
        <v>0</v>
      </c>
      <c r="S16">
        <f>IFERROR(VLOOKUP($C16&amp;S$1,'CCyB decisions (database)'!$A$2:$G$424,7,FALSE),R16)</f>
        <v>0</v>
      </c>
      <c r="T16">
        <f>IFERROR(VLOOKUP($C16&amp;T$1,'CCyB decisions (database)'!$A$2:$G$424,7,FALSE),S16)</f>
        <v>0</v>
      </c>
      <c r="U16">
        <f>IFERROR(VLOOKUP($C16&amp;U$1,'CCyB decisions (database)'!$A$2:$G$424,7,FALSE),T16)</f>
        <v>0</v>
      </c>
      <c r="V16">
        <f>IFERROR(VLOOKUP($C16&amp;V$1,'CCyB decisions (database)'!$A$2:$G$424,7,FALSE),U16)</f>
        <v>0</v>
      </c>
      <c r="W16">
        <f>IFERROR(VLOOKUP($C16&amp;W$1,'CCyB decisions (database)'!$A$2:$G$424,7,FALSE),V16)</f>
        <v>0</v>
      </c>
      <c r="X16">
        <f>IFERROR(VLOOKUP($C16&amp;X$1,'CCyB decisions (database)'!$A$2:$G$424,7,FALSE),W16)</f>
        <v>0</v>
      </c>
      <c r="Y16">
        <f>IFERROR(VLOOKUP($C16&amp;Y$1,'CCyB decisions (database)'!$A$2:$G$424,7,FALSE),X16)</f>
        <v>0</v>
      </c>
      <c r="Z16">
        <f>IFERROR(VLOOKUP($C16&amp;Z$1,'CCyB decisions (database)'!$A$2:$G$424,7,FALSE),Y16)</f>
        <v>0</v>
      </c>
      <c r="AA16">
        <f>IFERROR(VLOOKUP($C16&amp;AA$1,'CCyB decisions (database)'!$A$2:$G$424,7,FALSE),Z16)</f>
        <v>0</v>
      </c>
      <c r="AB16">
        <f>IFERROR(VLOOKUP($C16&amp;AB$1,'CCyB decisions (database)'!$A$2:$G$424,7,FALSE),AA16)</f>
        <v>0</v>
      </c>
      <c r="AC16">
        <f>IFERROR(VLOOKUP($C16&amp;AC$1,'CCyB decisions (database)'!$A$2:$G$424,7,FALSE),AB16)</f>
        <v>0</v>
      </c>
      <c r="AD16">
        <f>IFERROR(VLOOKUP($C16&amp;AD$1,'CCyB decisions (database)'!$A$2:$G$424,7,FALSE),AC16)</f>
        <v>0</v>
      </c>
      <c r="AE16">
        <f>IFERROR(VLOOKUP($C16&amp;AE$1,'CCyB decisions (database)'!$A$2:$G$424,7,FALSE),AD16)</f>
        <v>0</v>
      </c>
      <c r="AF16">
        <f>IFERROR(VLOOKUP($C16&amp;AF$1,'CCyB decisions (database)'!$A$2:$G$424,7,FALSE),AE16)</f>
        <v>0</v>
      </c>
      <c r="AG16">
        <f>IFERROR(VLOOKUP($C16&amp;AG$1,'CCyB decisions (database)'!$A$2:$G$424,7,FALSE),AF16)</f>
        <v>0</v>
      </c>
      <c r="AH16">
        <f>IFERROR(VLOOKUP($C16&amp;AH$1,'CCyB decisions (database)'!$A$2:$G$424,7,FALSE),AG16)</f>
        <v>0</v>
      </c>
      <c r="AI16">
        <f>IFERROR(VLOOKUP($C16&amp;AI$1,'CCyB decisions (database)'!$A$2:$G$424,7,FALSE),AH16)</f>
        <v>0</v>
      </c>
      <c r="AJ16">
        <f>IFERROR(VLOOKUP($C16&amp;AJ$1,'CCyB decisions (database)'!$A$2:$G$424,7,FALSE),AI16)</f>
        <v>0</v>
      </c>
      <c r="AK16">
        <f>IFERROR(VLOOKUP($C16&amp;AK$1,'CCyB decisions (database)'!$A$2:$G$424,7,FALSE),AJ16)</f>
        <v>0</v>
      </c>
      <c r="AL16">
        <f>IFERROR(VLOOKUP($C16&amp;AL$1,'CCyB decisions (database)'!$A$2:$G$424,7,FALSE),AK16)</f>
        <v>0</v>
      </c>
      <c r="AM16">
        <f>IFERROR(VLOOKUP($C16&amp;AM$1,'CCyB decisions (database)'!$A$2:$G$424,7,FALSE),AL16)</f>
        <v>0</v>
      </c>
      <c r="AN16">
        <f>IFERROR(VLOOKUP($C16&amp;AN$1,'CCyB decisions (database)'!$A$2:$G$424,7,FALSE),AM16)</f>
        <v>0</v>
      </c>
      <c r="AO16">
        <f>IFERROR(VLOOKUP($C16&amp;AO$1,'CCyB decisions (database)'!$A$2:$G$424,7,FALSE),AN16)</f>
        <v>0</v>
      </c>
      <c r="AP16">
        <f>IFERROR(VLOOKUP($C16&amp;AP$1,'CCyB decisions (database)'!$A$2:$G$424,7,FALSE),AO16)</f>
        <v>0</v>
      </c>
      <c r="AQ16">
        <f>IFERROR(VLOOKUP($C16&amp;AQ$1,'CCyB decisions (database)'!$A$2:$G$424,7,FALSE),AP16)</f>
        <v>0</v>
      </c>
      <c r="AR16">
        <f>IFERROR(VLOOKUP($C16&amp;AR$1,'CCyB decisions (database)'!$A$2:$G$424,7,FALSE),AQ16)</f>
        <v>0</v>
      </c>
      <c r="AS16">
        <f>IFERROR(VLOOKUP($C16&amp;AS$1,'CCyB decisions (database)'!$A$2:$G$424,7,FALSE),AR16)</f>
        <v>0</v>
      </c>
      <c r="AT16">
        <f>IFERROR(VLOOKUP($C16&amp;AT$1,'CCyB decisions (database)'!$A$2:$G$424,7,FALSE),AS16)</f>
        <v>0</v>
      </c>
      <c r="AU16">
        <f>IFERROR(VLOOKUP($C16&amp;AU$1,'CCyB decisions (database)'!$A$2:$G$424,7,FALSE),AT16)</f>
        <v>0</v>
      </c>
      <c r="AV16">
        <f>IFERROR(VLOOKUP($C16&amp;AV$1,'CCyB decisions (database)'!$A$2:$G$424,7,FALSE),AU16)</f>
        <v>0</v>
      </c>
      <c r="AW16">
        <f>IFERROR(VLOOKUP($C16&amp;AW$1,'CCyB decisions (database)'!$A$2:$G$424,7,FALSE),AV16)</f>
        <v>0</v>
      </c>
      <c r="AX16">
        <f>IFERROR(VLOOKUP($C16&amp;AX$1,'CCyB decisions (database)'!$A$2:$G$424,7,FALSE),AW16)</f>
        <v>0</v>
      </c>
      <c r="AY16">
        <f>IFERROR(VLOOKUP($C16&amp;AY$1,'CCyB decisions (database)'!$A$2:$G$424,7,FALSE),AX16)</f>
        <v>0</v>
      </c>
      <c r="AZ16">
        <f>IFERROR(VLOOKUP($C16&amp;AZ$1,'CCyB decisions (database)'!$A$2:$G$424,7,FALSE),AY16)</f>
        <v>0</v>
      </c>
      <c r="BA16">
        <f>IFERROR(VLOOKUP($C16&amp;BA$1,'CCyB decisions (database)'!$A$2:$G$424,7,FALSE),AZ16)</f>
        <v>0</v>
      </c>
      <c r="BB16">
        <f>IFERROR(VLOOKUP($C16&amp;BB$1,'CCyB decisions (database)'!$A$2:$G$424,7,FALSE),BA16)</f>
        <v>0</v>
      </c>
      <c r="BC16">
        <f>IFERROR(VLOOKUP($C16&amp;BC$1,'CCyB decisions (database)'!$A$2:$G$424,7,FALSE),BB16)</f>
        <v>0</v>
      </c>
      <c r="BD16">
        <f>IFERROR(VLOOKUP($C16&amp;BD$1,'CCyB decisions (database)'!$A$2:$G$424,7,FALSE),BC16)</f>
        <v>0</v>
      </c>
      <c r="BE16">
        <f>IFERROR(VLOOKUP($C16&amp;BE$1,'CCyB decisions (database)'!$A$2:$G$424,7,FALSE),BD16)</f>
        <v>0</v>
      </c>
      <c r="BF16">
        <f>IFERROR(VLOOKUP($C16&amp;BF$1,'CCyB decisions (database)'!$A$2:$G$424,7,FALSE),BE16)</f>
        <v>0</v>
      </c>
      <c r="BG16">
        <f>IFERROR(VLOOKUP($C16&amp;BG$1,'CCyB decisions (database)'!$A$2:$G$424,7,FALSE),BF16)</f>
        <v>0</v>
      </c>
      <c r="BH16">
        <f>IFERROR(VLOOKUP($C16&amp;BH$1,'CCyB decisions (database)'!$A$2:$G$424,7,FALSE),BG16)</f>
        <v>0</v>
      </c>
      <c r="BI16">
        <f>IFERROR(VLOOKUP($C16&amp;BI$1,'CCyB decisions (database)'!$A$2:$G$424,7,FALSE),BH16)</f>
        <v>0</v>
      </c>
      <c r="BJ16">
        <f>IFERROR(VLOOKUP($C16&amp;BJ$1,'CCyB decisions (database)'!$A$2:$G$424,7,FALSE),BI16)</f>
        <v>0</v>
      </c>
      <c r="BK16">
        <f>IFERROR(VLOOKUP($C16&amp;BK$1,'CCyB decisions (database)'!$A$2:$G$424,7,FALSE),BJ16)</f>
        <v>0</v>
      </c>
      <c r="BL16">
        <f>IFERROR(VLOOKUP($C16&amp;BL$1,'CCyB decisions (database)'!$A$2:$G$424,7,FALSE),BK16)</f>
        <v>0</v>
      </c>
      <c r="BM16">
        <f>IFERROR(VLOOKUP($C16&amp;BM$1,'CCyB decisions (database)'!$A$2:$G$424,7,FALSE),BL16)</f>
        <v>0</v>
      </c>
      <c r="BN16">
        <f>IFERROR(VLOOKUP($C16&amp;BN$1,'CCyB decisions (database)'!$A$2:$G$424,7,FALSE),BM16)</f>
        <v>0</v>
      </c>
      <c r="BO16">
        <f>IFERROR(VLOOKUP($C16&amp;BO$1,'CCyB decisions (database)'!$A$2:$G$424,7,FALSE),BN16)</f>
        <v>0</v>
      </c>
      <c r="BP16">
        <f>IFERROR(VLOOKUP($C16&amp;BP$1,'CCyB decisions (database)'!$A$2:$G$424,7,FALSE),BO16)</f>
        <v>0</v>
      </c>
      <c r="BQ16">
        <f>IFERROR(VLOOKUP($C16&amp;BQ$1,'CCyB decisions (database)'!$A$2:$G$424,7,FALSE),BP16)</f>
        <v>0</v>
      </c>
      <c r="BR16">
        <f>IFERROR(VLOOKUP($C16&amp;BR$1,'CCyB decisions (database)'!$A$2:$G$424,7,FALSE),BQ16)</f>
        <v>0</v>
      </c>
      <c r="BS16">
        <f>IFERROR(VLOOKUP($C16&amp;BS$1,'CCyB decisions (database)'!$A$2:$G$424,7,FALSE),BR16)</f>
        <v>0</v>
      </c>
      <c r="BT16">
        <f>IFERROR(VLOOKUP($C16&amp;BT$1,'CCyB decisions (database)'!$A$2:$G$424,7,FALSE),BS16)</f>
        <v>0</v>
      </c>
      <c r="BU16">
        <f>IFERROR(VLOOKUP($C16&amp;BU$1,'CCyB decisions (database)'!$A$2:$G$424,7,FALSE),BT16)</f>
        <v>0</v>
      </c>
      <c r="BV16">
        <f>IFERROR(VLOOKUP($C16&amp;BV$1,'CCyB decisions (database)'!$A$2:$G$424,7,FALSE),BU16)</f>
        <v>0</v>
      </c>
      <c r="BW16">
        <f>IFERROR(VLOOKUP($C16&amp;BW$1,'CCyB decisions (database)'!$A$2:$G$424,7,FALSE),BV16)</f>
        <v>0</v>
      </c>
      <c r="BX16">
        <f>IFERROR(VLOOKUP($C16&amp;BX$1,'CCyB decisions (database)'!$A$2:$G$424,7,FALSE),BW16)</f>
        <v>0</v>
      </c>
      <c r="BY16">
        <f>IFERROR(VLOOKUP($C16&amp;BY$1,'CCyB decisions (database)'!$A$2:$G$424,7,FALSE),BX16)</f>
        <v>0</v>
      </c>
      <c r="BZ16">
        <f>IFERROR(VLOOKUP($C16&amp;BZ$1,'CCyB decisions (database)'!$A$2:$G$424,7,FALSE),BY16)</f>
        <v>0</v>
      </c>
      <c r="CA16">
        <f>IFERROR(VLOOKUP($C16&amp;CA$1,'CCyB decisions (database)'!$A$2:$G$424,7,FALSE),BZ16)</f>
        <v>0</v>
      </c>
      <c r="CB16">
        <f>IFERROR(VLOOKUP($C16&amp;CB$1,'CCyB decisions (database)'!$A$2:$G$424,7,FALSE),CA16)</f>
        <v>0</v>
      </c>
      <c r="CC16">
        <f>IFERROR(VLOOKUP($C16&amp;CC$1,'CCyB decisions (database)'!$A$2:$G$424,7,FALSE),CB16)</f>
        <v>0</v>
      </c>
      <c r="CD16">
        <f>IFERROR(VLOOKUP($C16&amp;CD$1,'CCyB decisions (database)'!$A$2:$G$424,7,FALSE),CC16)</f>
        <v>0</v>
      </c>
      <c r="CE16">
        <f>IFERROR(VLOOKUP($C16&amp;CE$1,'CCyB decisions (database)'!$A$2:$G$424,7,FALSE),CD16)</f>
        <v>0</v>
      </c>
      <c r="CF16">
        <f>IFERROR(VLOOKUP($C16&amp;CF$1,'CCyB decisions (database)'!$A$2:$G$424,7,FALSE),CE16)</f>
        <v>0</v>
      </c>
      <c r="CG16">
        <f>IFERROR(VLOOKUP($C16&amp;CG$1,'CCyB decisions (database)'!$A$2:$G$424,7,FALSE),CF16)</f>
        <v>0</v>
      </c>
      <c r="CH16">
        <f>IFERROR(VLOOKUP($C16&amp;CH$1,'CCyB decisions (database)'!$A$2:$G$424,7,FALSE),CG16)</f>
        <v>0</v>
      </c>
      <c r="CI16">
        <f>IFERROR(VLOOKUP($C16&amp;CI$1,'CCyB decisions (database)'!$A$2:$G$424,7,FALSE),CH16)</f>
        <v>0</v>
      </c>
      <c r="CJ16">
        <f>IFERROR(VLOOKUP($C16&amp;CJ$1,'CCyB decisions (database)'!$A$2:$G$424,7,FALSE),CI16)</f>
        <v>0</v>
      </c>
      <c r="CK16">
        <f>IFERROR(VLOOKUP($C16&amp;CK$1,'CCyB decisions (database)'!$A$2:$G$424,7,FALSE),CJ16)</f>
        <v>0</v>
      </c>
      <c r="CL16">
        <f>IFERROR(VLOOKUP($C16&amp;CL$1,'CCyB decisions (database)'!$A$2:$G$424,7,FALSE),CK16)</f>
        <v>0</v>
      </c>
      <c r="CM16">
        <f>IFERROR(VLOOKUP($C16&amp;CM$1,'CCyB decisions (database)'!$A$2:$G$424,7,FALSE),CL16)</f>
        <v>0</v>
      </c>
      <c r="CN16">
        <f>IFERROR(VLOOKUP($C16&amp;CN$1,'CCyB decisions (database)'!$A$2:$G$424,7,FALSE),CM16)</f>
        <v>0</v>
      </c>
      <c r="CO16">
        <f>IFERROR(VLOOKUP($C16&amp;CO$1,'CCyB decisions (database)'!$A$2:$G$424,7,FALSE),CN16)</f>
        <v>0</v>
      </c>
      <c r="CP16">
        <f>IFERROR(VLOOKUP($C16&amp;CP$1,'CCyB decisions (database)'!$A$2:$G$424,7,FALSE),CO16)</f>
        <v>0</v>
      </c>
      <c r="CQ16">
        <f>IFERROR(VLOOKUP($C16&amp;CQ$1,'CCyB decisions (database)'!$A$2:$G$424,7,FALSE),CP16)</f>
        <v>0</v>
      </c>
      <c r="CR16">
        <f>IFERROR(VLOOKUP($C16&amp;CR$1,'CCyB decisions (database)'!$A$2:$G$424,7,FALSE),CQ16)</f>
        <v>0</v>
      </c>
      <c r="CS16">
        <f>IFERROR(VLOOKUP($C16&amp;CS$1,'CCyB decisions (database)'!$A$2:$G$424,7,FALSE),CR16)</f>
        <v>0</v>
      </c>
      <c r="CT16">
        <f>IFERROR(VLOOKUP($C16&amp;CT$1,'CCyB decisions (database)'!$A$2:$G$424,7,FALSE),CS16)</f>
        <v>0</v>
      </c>
      <c r="CU16">
        <f>IFERROR(VLOOKUP($C16&amp;CU$1,'CCyB decisions (database)'!$A$2:$G$424,7,FALSE),CT16)</f>
        <v>0</v>
      </c>
      <c r="CV16">
        <f>IFERROR(VLOOKUP($C16&amp;CV$1,'CCyB decisions (database)'!$A$2:$G$424,7,FALSE),CU16)</f>
        <v>0</v>
      </c>
      <c r="CW16">
        <f>IFERROR(VLOOKUP($C16&amp;CW$1,'CCyB decisions (database)'!$A$2:$G$424,7,FALSE),CV16)</f>
        <v>0</v>
      </c>
      <c r="CX16">
        <f>IFERROR(VLOOKUP($C16&amp;CX$1,'CCyB decisions (database)'!$A$2:$G$424,7,FALSE),CW16)</f>
        <v>0</v>
      </c>
      <c r="CY16">
        <f>IFERROR(VLOOKUP($C16&amp;CY$1,'CCyB decisions (database)'!$A$2:$G$424,7,FALSE),CX16)</f>
        <v>0</v>
      </c>
      <c r="CZ16">
        <f>IFERROR(VLOOKUP($C16&amp;CZ$1,'CCyB decisions (database)'!$A$2:$G$424,7,FALSE),CY16)</f>
        <v>0</v>
      </c>
      <c r="DA16">
        <f>IFERROR(VLOOKUP($C16&amp;DA$1,'CCyB decisions (database)'!$A$2:$G$424,7,FALSE),CZ16)</f>
        <v>0</v>
      </c>
      <c r="DB16">
        <f>IFERROR(VLOOKUP($C16&amp;DB$1,'CCyB decisions (database)'!$A$2:$G$424,7,FALSE),DA16)</f>
        <v>0</v>
      </c>
      <c r="DC16">
        <f>IFERROR(VLOOKUP($C16&amp;DC$1,'CCyB decisions (database)'!$A$2:$G$424,7,FALSE),DB16)</f>
        <v>0</v>
      </c>
      <c r="DD16">
        <f>IFERROR(VLOOKUP($C16&amp;DD$1,'CCyB decisions (database)'!$A$2:$G$424,7,FALSE),DC16)</f>
        <v>0</v>
      </c>
      <c r="DE16">
        <f>IFERROR(VLOOKUP($C16&amp;DE$1,'CCyB decisions (database)'!$A$2:$G$424,7,FALSE),DD16)</f>
        <v>0</v>
      </c>
      <c r="DF16">
        <f>IFERROR(VLOOKUP($C16&amp;DF$1,'CCyB decisions (database)'!$A$2:$G$424,7,FALSE),DE16)</f>
        <v>0</v>
      </c>
      <c r="DG16">
        <f>IFERROR(VLOOKUP($C16&amp;DG$1,'CCyB decisions (database)'!$A$2:$G$424,7,FALSE),DF16)</f>
        <v>0</v>
      </c>
      <c r="DH16">
        <f>IFERROR(VLOOKUP($C16&amp;DH$1,'CCyB decisions (database)'!$A$2:$G$424,7,FALSE),DG16)</f>
        <v>0</v>
      </c>
      <c r="DI16">
        <f>IFERROR(VLOOKUP($C16&amp;DI$1,'CCyB decisions (database)'!$A$2:$G$424,7,FALSE),DH16)</f>
        <v>0</v>
      </c>
      <c r="DJ16">
        <f>IFERROR(VLOOKUP($C16&amp;DJ$1,'CCyB decisions (database)'!$A$2:$G$424,7,FALSE),DI16)</f>
        <v>0</v>
      </c>
      <c r="DK16">
        <f>IFERROR(VLOOKUP($C16&amp;DK$1,'CCyB decisions (database)'!$A$2:$G$424,7,FALSE),DJ16)</f>
        <v>0</v>
      </c>
      <c r="DL16">
        <f>IFERROR(VLOOKUP($C16&amp;DL$1,'CCyB decisions (database)'!$A$2:$G$424,7,FALSE),DK16)</f>
        <v>0</v>
      </c>
      <c r="DM16">
        <f>IFERROR(VLOOKUP($C16&amp;DM$1,'CCyB decisions (database)'!$A$2:$G$424,7,FALSE),DL16)</f>
        <v>0</v>
      </c>
      <c r="DN16">
        <f>IFERROR(VLOOKUP($C16&amp;DN$1,'CCyB decisions (database)'!$A$2:$G$424,7,FALSE),DM16)</f>
        <v>0</v>
      </c>
      <c r="DO16">
        <f>IFERROR(VLOOKUP($C16&amp;DO$1,'CCyB decisions (database)'!$A$2:$G$424,7,FALSE),DN16)</f>
        <v>0</v>
      </c>
      <c r="DP16">
        <f>IFERROR(VLOOKUP($C16&amp;DP$1,'CCyB decisions (database)'!$A$2:$G$424,7,FALSE),DO16)</f>
        <v>0</v>
      </c>
    </row>
    <row r="17" spans="3:120" x14ac:dyDescent="0.45">
      <c r="C17" t="s">
        <v>31</v>
      </c>
      <c r="D17" t="e">
        <f>VLOOKUP($C17&amp;D$1,'CCyB decisions (database)'!$A$2:$G$424,7,FALSE)</f>
        <v>#N/A</v>
      </c>
      <c r="E17" t="e">
        <f>IFERROR(VLOOKUP($C17&amp;E$1,'CCyB decisions (database)'!$A$2:$G$424,7,FALSE),D17)</f>
        <v>#N/A</v>
      </c>
      <c r="F17" t="e">
        <f>IFERROR(VLOOKUP($C17&amp;F$1,'CCyB decisions (database)'!$A$2:$G$424,7,FALSE),E17)</f>
        <v>#N/A</v>
      </c>
      <c r="G17" t="e">
        <f>IFERROR(VLOOKUP($C17&amp;G$1,'CCyB decisions (database)'!$A$2:$G$424,7,FALSE),F17)</f>
        <v>#N/A</v>
      </c>
      <c r="H17" t="e">
        <f>IFERROR(VLOOKUP($C17&amp;H$1,'CCyB decisions (database)'!$A$2:$G$424,7,FALSE),G17)</f>
        <v>#N/A</v>
      </c>
      <c r="I17" t="e">
        <f>IFERROR(VLOOKUP($C17&amp;I$1,'CCyB decisions (database)'!$A$2:$G$424,7,FALSE),H17)</f>
        <v>#N/A</v>
      </c>
      <c r="J17" t="e">
        <f>IFERROR(VLOOKUP($C17&amp;J$1,'CCyB decisions (database)'!$A$2:$G$424,7,FALSE),I17)</f>
        <v>#N/A</v>
      </c>
      <c r="K17" t="e">
        <f>IFERROR(VLOOKUP($C17&amp;K$1,'CCyB decisions (database)'!$A$2:$G$424,7,FALSE),J17)</f>
        <v>#N/A</v>
      </c>
      <c r="L17" t="e">
        <f>IFERROR(VLOOKUP($C17&amp;L$1,'CCyB decisions (database)'!$A$2:$G$424,7,FALSE),K17)</f>
        <v>#N/A</v>
      </c>
      <c r="M17" t="e">
        <f>IFERROR(VLOOKUP($C17&amp;M$1,'CCyB decisions (database)'!$A$2:$G$424,7,FALSE),L17)</f>
        <v>#N/A</v>
      </c>
      <c r="N17" t="e">
        <f>IFERROR(VLOOKUP($C17&amp;N$1,'CCyB decisions (database)'!$A$2:$G$424,7,FALSE),M17)</f>
        <v>#N/A</v>
      </c>
      <c r="O17" t="e">
        <f>IFERROR(VLOOKUP($C17&amp;O$1,'CCyB decisions (database)'!$A$2:$G$424,7,FALSE),N17)</f>
        <v>#N/A</v>
      </c>
      <c r="P17" t="e">
        <f>IFERROR(VLOOKUP($C17&amp;P$1,'CCyB decisions (database)'!$A$2:$G$424,7,FALSE),O17)</f>
        <v>#N/A</v>
      </c>
      <c r="Q17" t="e">
        <f>IFERROR(VLOOKUP($C17&amp;Q$1,'CCyB decisions (database)'!$A$2:$G$424,7,FALSE),P17)</f>
        <v>#N/A</v>
      </c>
      <c r="R17" t="e">
        <f>IFERROR(VLOOKUP($C17&amp;R$1,'CCyB decisions (database)'!$A$2:$G$424,7,FALSE),Q17)</f>
        <v>#N/A</v>
      </c>
      <c r="S17">
        <f>IFERROR(VLOOKUP($C17&amp;S$1,'CCyB decisions (database)'!$A$2:$G$424,7,FALSE),R17)</f>
        <v>0</v>
      </c>
      <c r="T17">
        <f>IFERROR(VLOOKUP($C17&amp;T$1,'CCyB decisions (database)'!$A$2:$G$424,7,FALSE),S17)</f>
        <v>0</v>
      </c>
      <c r="U17">
        <f>IFERROR(VLOOKUP($C17&amp;U$1,'CCyB decisions (database)'!$A$2:$G$424,7,FALSE),T17)</f>
        <v>0</v>
      </c>
      <c r="V17">
        <f>IFERROR(VLOOKUP($C17&amp;V$1,'CCyB decisions (database)'!$A$2:$G$424,7,FALSE),U17)</f>
        <v>0</v>
      </c>
      <c r="W17">
        <f>IFERROR(VLOOKUP($C17&amp;W$1,'CCyB decisions (database)'!$A$2:$G$424,7,FALSE),V17)</f>
        <v>0</v>
      </c>
      <c r="X17">
        <f>IFERROR(VLOOKUP($C17&amp;X$1,'CCyB decisions (database)'!$A$2:$G$424,7,FALSE),W17)</f>
        <v>0</v>
      </c>
      <c r="Y17">
        <f>IFERROR(VLOOKUP($C17&amp;Y$1,'CCyB decisions (database)'!$A$2:$G$424,7,FALSE),X17)</f>
        <v>0</v>
      </c>
      <c r="Z17">
        <f>IFERROR(VLOOKUP($C17&amp;Z$1,'CCyB decisions (database)'!$A$2:$G$424,7,FALSE),Y17)</f>
        <v>0</v>
      </c>
      <c r="AA17">
        <f>IFERROR(VLOOKUP($C17&amp;AA$1,'CCyB decisions (database)'!$A$2:$G$424,7,FALSE),Z17)</f>
        <v>0</v>
      </c>
      <c r="AB17">
        <f>IFERROR(VLOOKUP($C17&amp;AB$1,'CCyB decisions (database)'!$A$2:$G$424,7,FALSE),AA17)</f>
        <v>0</v>
      </c>
      <c r="AC17">
        <f>IFERROR(VLOOKUP($C17&amp;AC$1,'CCyB decisions (database)'!$A$2:$G$424,7,FALSE),AB17)</f>
        <v>0</v>
      </c>
      <c r="AD17">
        <f>IFERROR(VLOOKUP($C17&amp;AD$1,'CCyB decisions (database)'!$A$2:$G$424,7,FALSE),AC17)</f>
        <v>0</v>
      </c>
      <c r="AE17">
        <f>IFERROR(VLOOKUP($C17&amp;AE$1,'CCyB decisions (database)'!$A$2:$G$424,7,FALSE),AD17)</f>
        <v>0</v>
      </c>
      <c r="AF17">
        <f>IFERROR(VLOOKUP($C17&amp;AF$1,'CCyB decisions (database)'!$A$2:$G$424,7,FALSE),AE17)</f>
        <v>0</v>
      </c>
      <c r="AG17">
        <f>IFERROR(VLOOKUP($C17&amp;AG$1,'CCyB decisions (database)'!$A$2:$G$424,7,FALSE),AF17)</f>
        <v>0</v>
      </c>
      <c r="AH17">
        <f>IFERROR(VLOOKUP($C17&amp;AH$1,'CCyB decisions (database)'!$A$2:$G$424,7,FALSE),AG17)</f>
        <v>0</v>
      </c>
      <c r="AI17">
        <f>IFERROR(VLOOKUP($C17&amp;AI$1,'CCyB decisions (database)'!$A$2:$G$424,7,FALSE),AH17)</f>
        <v>0</v>
      </c>
      <c r="AJ17">
        <f>IFERROR(VLOOKUP($C17&amp;AJ$1,'CCyB decisions (database)'!$A$2:$G$424,7,FALSE),AI17)</f>
        <v>0</v>
      </c>
      <c r="AK17">
        <f>IFERROR(VLOOKUP($C17&amp;AK$1,'CCyB decisions (database)'!$A$2:$G$424,7,FALSE),AJ17)</f>
        <v>0</v>
      </c>
      <c r="AL17">
        <f>IFERROR(VLOOKUP($C17&amp;AL$1,'CCyB decisions (database)'!$A$2:$G$424,7,FALSE),AK17)</f>
        <v>0</v>
      </c>
      <c r="AM17">
        <f>IFERROR(VLOOKUP($C17&amp;AM$1,'CCyB decisions (database)'!$A$2:$G$424,7,FALSE),AL17)</f>
        <v>0</v>
      </c>
      <c r="AN17">
        <f>IFERROR(VLOOKUP($C17&amp;AN$1,'CCyB decisions (database)'!$A$2:$G$424,7,FALSE),AM17)</f>
        <v>0</v>
      </c>
      <c r="AO17">
        <f>IFERROR(VLOOKUP($C17&amp;AO$1,'CCyB decisions (database)'!$A$2:$G$424,7,FALSE),AN17)</f>
        <v>0</v>
      </c>
      <c r="AP17">
        <f>IFERROR(VLOOKUP($C17&amp;AP$1,'CCyB decisions (database)'!$A$2:$G$424,7,FALSE),AO17)</f>
        <v>0</v>
      </c>
      <c r="AQ17">
        <f>IFERROR(VLOOKUP($C17&amp;AQ$1,'CCyB decisions (database)'!$A$2:$G$424,7,FALSE),AP17)</f>
        <v>0</v>
      </c>
      <c r="AR17">
        <f>IFERROR(VLOOKUP($C17&amp;AR$1,'CCyB decisions (database)'!$A$2:$G$424,7,FALSE),AQ17)</f>
        <v>0</v>
      </c>
      <c r="AS17">
        <f>IFERROR(VLOOKUP($C17&amp;AS$1,'CCyB decisions (database)'!$A$2:$G$424,7,FALSE),AR17)</f>
        <v>0</v>
      </c>
      <c r="AT17">
        <f>IFERROR(VLOOKUP($C17&amp;AT$1,'CCyB decisions (database)'!$A$2:$G$424,7,FALSE),AS17)</f>
        <v>0</v>
      </c>
      <c r="AU17">
        <f>IFERROR(VLOOKUP($C17&amp;AU$1,'CCyB decisions (database)'!$A$2:$G$424,7,FALSE),AT17)</f>
        <v>0</v>
      </c>
      <c r="AV17">
        <f>IFERROR(VLOOKUP($C17&amp;AV$1,'CCyB decisions (database)'!$A$2:$G$424,7,FALSE),AU17)</f>
        <v>0</v>
      </c>
      <c r="AW17">
        <f>IFERROR(VLOOKUP($C17&amp;AW$1,'CCyB decisions (database)'!$A$2:$G$424,7,FALSE),AV17)</f>
        <v>0</v>
      </c>
      <c r="AX17">
        <f>IFERROR(VLOOKUP($C17&amp;AX$1,'CCyB decisions (database)'!$A$2:$G$424,7,FALSE),AW17)</f>
        <v>0</v>
      </c>
      <c r="AY17">
        <f>IFERROR(VLOOKUP($C17&amp;AY$1,'CCyB decisions (database)'!$A$2:$G$424,7,FALSE),AX17)</f>
        <v>0</v>
      </c>
      <c r="AZ17">
        <f>IFERROR(VLOOKUP($C17&amp;AZ$1,'CCyB decisions (database)'!$A$2:$G$424,7,FALSE),AY17)</f>
        <v>0</v>
      </c>
      <c r="BA17">
        <f>IFERROR(VLOOKUP($C17&amp;BA$1,'CCyB decisions (database)'!$A$2:$G$424,7,FALSE),AZ17)</f>
        <v>0</v>
      </c>
      <c r="BB17">
        <f>IFERROR(VLOOKUP($C17&amp;BB$1,'CCyB decisions (database)'!$A$2:$G$424,7,FALSE),BA17)</f>
        <v>0</v>
      </c>
      <c r="BC17">
        <f>IFERROR(VLOOKUP($C17&amp;BC$1,'CCyB decisions (database)'!$A$2:$G$424,7,FALSE),BB17)</f>
        <v>0</v>
      </c>
      <c r="BD17">
        <f>IFERROR(VLOOKUP($C17&amp;BD$1,'CCyB decisions (database)'!$A$2:$G$424,7,FALSE),BC17)</f>
        <v>0</v>
      </c>
      <c r="BE17">
        <f>IFERROR(VLOOKUP($C17&amp;BE$1,'CCyB decisions (database)'!$A$2:$G$424,7,FALSE),BD17)</f>
        <v>0</v>
      </c>
      <c r="BF17">
        <f>IFERROR(VLOOKUP($C17&amp;BF$1,'CCyB decisions (database)'!$A$2:$G$424,7,FALSE),BE17)</f>
        <v>0</v>
      </c>
      <c r="BG17">
        <f>IFERROR(VLOOKUP($C17&amp;BG$1,'CCyB decisions (database)'!$A$2:$G$424,7,FALSE),BF17)</f>
        <v>0</v>
      </c>
      <c r="BH17">
        <f>IFERROR(VLOOKUP($C17&amp;BH$1,'CCyB decisions (database)'!$A$2:$G$424,7,FALSE),BG17)</f>
        <v>0</v>
      </c>
      <c r="BI17">
        <f>IFERROR(VLOOKUP($C17&amp;BI$1,'CCyB decisions (database)'!$A$2:$G$424,7,FALSE),BH17)</f>
        <v>0</v>
      </c>
      <c r="BJ17">
        <f>IFERROR(VLOOKUP($C17&amp;BJ$1,'CCyB decisions (database)'!$A$2:$G$424,7,FALSE),BI17)</f>
        <v>0</v>
      </c>
      <c r="BK17">
        <f>IFERROR(VLOOKUP($C17&amp;BK$1,'CCyB decisions (database)'!$A$2:$G$424,7,FALSE),BJ17)</f>
        <v>0</v>
      </c>
      <c r="BL17">
        <f>IFERROR(VLOOKUP($C17&amp;BL$1,'CCyB decisions (database)'!$A$2:$G$424,7,FALSE),BK17)</f>
        <v>0</v>
      </c>
      <c r="BM17">
        <f>IFERROR(VLOOKUP($C17&amp;BM$1,'CCyB decisions (database)'!$A$2:$G$424,7,FALSE),BL17)</f>
        <v>0</v>
      </c>
      <c r="BN17">
        <f>IFERROR(VLOOKUP($C17&amp;BN$1,'CCyB decisions (database)'!$A$2:$G$424,7,FALSE),BM17)</f>
        <v>0</v>
      </c>
      <c r="BO17">
        <f>IFERROR(VLOOKUP($C17&amp;BO$1,'CCyB decisions (database)'!$A$2:$G$424,7,FALSE),BN17)</f>
        <v>0</v>
      </c>
      <c r="BP17">
        <f>IFERROR(VLOOKUP($C17&amp;BP$1,'CCyB decisions (database)'!$A$2:$G$424,7,FALSE),BO17)</f>
        <v>0</v>
      </c>
      <c r="BQ17">
        <f>IFERROR(VLOOKUP($C17&amp;BQ$1,'CCyB decisions (database)'!$A$2:$G$424,7,FALSE),BP17)</f>
        <v>0</v>
      </c>
      <c r="BR17">
        <f>IFERROR(VLOOKUP($C17&amp;BR$1,'CCyB decisions (database)'!$A$2:$G$424,7,FALSE),BQ17)</f>
        <v>0</v>
      </c>
      <c r="BS17">
        <f>IFERROR(VLOOKUP($C17&amp;BS$1,'CCyB decisions (database)'!$A$2:$G$424,7,FALSE),BR17)</f>
        <v>0</v>
      </c>
      <c r="BT17">
        <f>IFERROR(VLOOKUP($C17&amp;BT$1,'CCyB decisions (database)'!$A$2:$G$424,7,FALSE),BS17)</f>
        <v>0</v>
      </c>
      <c r="BU17">
        <f>IFERROR(VLOOKUP($C17&amp;BU$1,'CCyB decisions (database)'!$A$2:$G$424,7,FALSE),BT17)</f>
        <v>0</v>
      </c>
      <c r="BV17">
        <f>IFERROR(VLOOKUP($C17&amp;BV$1,'CCyB decisions (database)'!$A$2:$G$424,7,FALSE),BU17)</f>
        <v>0</v>
      </c>
      <c r="BW17">
        <f>IFERROR(VLOOKUP($C17&amp;BW$1,'CCyB decisions (database)'!$A$2:$G$424,7,FALSE),BV17)</f>
        <v>0</v>
      </c>
      <c r="BX17">
        <f>IFERROR(VLOOKUP($C17&amp;BX$1,'CCyB decisions (database)'!$A$2:$G$424,7,FALSE),BW17)</f>
        <v>0</v>
      </c>
      <c r="BY17">
        <f>IFERROR(VLOOKUP($C17&amp;BY$1,'CCyB decisions (database)'!$A$2:$G$424,7,FALSE),BX17)</f>
        <v>0</v>
      </c>
      <c r="BZ17">
        <f>IFERROR(VLOOKUP($C17&amp;BZ$1,'CCyB decisions (database)'!$A$2:$G$424,7,FALSE),BY17)</f>
        <v>0</v>
      </c>
      <c r="CA17">
        <f>IFERROR(VLOOKUP($C17&amp;CA$1,'CCyB decisions (database)'!$A$2:$G$424,7,FALSE),BZ17)</f>
        <v>0</v>
      </c>
      <c r="CB17">
        <f>IFERROR(VLOOKUP($C17&amp;CB$1,'CCyB decisions (database)'!$A$2:$G$424,7,FALSE),CA17)</f>
        <v>0</v>
      </c>
      <c r="CC17">
        <f>IFERROR(VLOOKUP($C17&amp;CC$1,'CCyB decisions (database)'!$A$2:$G$424,7,FALSE),CB17)</f>
        <v>0</v>
      </c>
      <c r="CD17">
        <f>IFERROR(VLOOKUP($C17&amp;CD$1,'CCyB decisions (database)'!$A$2:$G$424,7,FALSE),CC17)</f>
        <v>0</v>
      </c>
      <c r="CE17">
        <f>IFERROR(VLOOKUP($C17&amp;CE$1,'CCyB decisions (database)'!$A$2:$G$424,7,FALSE),CD17)</f>
        <v>0</v>
      </c>
      <c r="CF17">
        <f>IFERROR(VLOOKUP($C17&amp;CF$1,'CCyB decisions (database)'!$A$2:$G$424,7,FALSE),CE17)</f>
        <v>0</v>
      </c>
      <c r="CG17">
        <f>IFERROR(VLOOKUP($C17&amp;CG$1,'CCyB decisions (database)'!$A$2:$G$424,7,FALSE),CF17)</f>
        <v>0</v>
      </c>
      <c r="CH17">
        <f>IFERROR(VLOOKUP($C17&amp;CH$1,'CCyB decisions (database)'!$A$2:$G$424,7,FALSE),CG17)</f>
        <v>0</v>
      </c>
      <c r="CI17">
        <f>IFERROR(VLOOKUP($C17&amp;CI$1,'CCyB decisions (database)'!$A$2:$G$424,7,FALSE),CH17)</f>
        <v>0</v>
      </c>
      <c r="CJ17">
        <f>IFERROR(VLOOKUP($C17&amp;CJ$1,'CCyB decisions (database)'!$A$2:$G$424,7,FALSE),CI17)</f>
        <v>0</v>
      </c>
      <c r="CK17">
        <f>IFERROR(VLOOKUP($C17&amp;CK$1,'CCyB decisions (database)'!$A$2:$G$424,7,FALSE),CJ17)</f>
        <v>0</v>
      </c>
      <c r="CL17">
        <f>IFERROR(VLOOKUP($C17&amp;CL$1,'CCyB decisions (database)'!$A$2:$G$424,7,FALSE),CK17)</f>
        <v>0</v>
      </c>
      <c r="CM17">
        <f>IFERROR(VLOOKUP($C17&amp;CM$1,'CCyB decisions (database)'!$A$2:$G$424,7,FALSE),CL17)</f>
        <v>0</v>
      </c>
      <c r="CN17">
        <f>IFERROR(VLOOKUP($C17&amp;CN$1,'CCyB decisions (database)'!$A$2:$G$424,7,FALSE),CM17)</f>
        <v>0</v>
      </c>
      <c r="CO17">
        <f>IFERROR(VLOOKUP($C17&amp;CO$1,'CCyB decisions (database)'!$A$2:$G$424,7,FALSE),CN17)</f>
        <v>0</v>
      </c>
      <c r="CP17">
        <f>IFERROR(VLOOKUP($C17&amp;CP$1,'CCyB decisions (database)'!$A$2:$G$424,7,FALSE),CO17)</f>
        <v>0</v>
      </c>
      <c r="CQ17">
        <f>IFERROR(VLOOKUP($C17&amp;CQ$1,'CCyB decisions (database)'!$A$2:$G$424,7,FALSE),CP17)</f>
        <v>0</v>
      </c>
      <c r="CR17">
        <f>IFERROR(VLOOKUP($C17&amp;CR$1,'CCyB decisions (database)'!$A$2:$G$424,7,FALSE),CQ17)</f>
        <v>0</v>
      </c>
      <c r="CS17">
        <f>IFERROR(VLOOKUP($C17&amp;CS$1,'CCyB decisions (database)'!$A$2:$G$424,7,FALSE),CR17)</f>
        <v>0</v>
      </c>
      <c r="CT17">
        <f>IFERROR(VLOOKUP($C17&amp;CT$1,'CCyB decisions (database)'!$A$2:$G$424,7,FALSE),CS17)</f>
        <v>0</v>
      </c>
      <c r="CU17">
        <f>IFERROR(VLOOKUP($C17&amp;CU$1,'CCyB decisions (database)'!$A$2:$G$424,7,FALSE),CT17)</f>
        <v>0</v>
      </c>
      <c r="CV17">
        <f>IFERROR(VLOOKUP($C17&amp;CV$1,'CCyB decisions (database)'!$A$2:$G$424,7,FALSE),CU17)</f>
        <v>0</v>
      </c>
      <c r="CW17">
        <f>IFERROR(VLOOKUP($C17&amp;CW$1,'CCyB decisions (database)'!$A$2:$G$424,7,FALSE),CV17)</f>
        <v>0</v>
      </c>
      <c r="CX17">
        <f>IFERROR(VLOOKUP($C17&amp;CX$1,'CCyB decisions (database)'!$A$2:$G$424,7,FALSE),CW17)</f>
        <v>0</v>
      </c>
      <c r="CY17">
        <f>IFERROR(VLOOKUP($C17&amp;CY$1,'CCyB decisions (database)'!$A$2:$G$424,7,FALSE),CX17)</f>
        <v>0</v>
      </c>
      <c r="CZ17">
        <f>IFERROR(VLOOKUP($C17&amp;CZ$1,'CCyB decisions (database)'!$A$2:$G$424,7,FALSE),CY17)</f>
        <v>0</v>
      </c>
      <c r="DA17">
        <f>IFERROR(VLOOKUP($C17&amp;DA$1,'CCyB decisions (database)'!$A$2:$G$424,7,FALSE),CZ17)</f>
        <v>0</v>
      </c>
      <c r="DB17">
        <f>IFERROR(VLOOKUP($C17&amp;DB$1,'CCyB decisions (database)'!$A$2:$G$424,7,FALSE),DA17)</f>
        <v>0</v>
      </c>
      <c r="DC17">
        <f>IFERROR(VLOOKUP($C17&amp;DC$1,'CCyB decisions (database)'!$A$2:$G$424,7,FALSE),DB17)</f>
        <v>0</v>
      </c>
      <c r="DD17">
        <f>IFERROR(VLOOKUP($C17&amp;DD$1,'CCyB decisions (database)'!$A$2:$G$424,7,FALSE),DC17)</f>
        <v>0</v>
      </c>
      <c r="DE17">
        <f>IFERROR(VLOOKUP($C17&amp;DE$1,'CCyB decisions (database)'!$A$2:$G$424,7,FALSE),DD17)</f>
        <v>0</v>
      </c>
      <c r="DF17">
        <f>IFERROR(VLOOKUP($C17&amp;DF$1,'CCyB decisions (database)'!$A$2:$G$424,7,FALSE),DE17)</f>
        <v>0</v>
      </c>
      <c r="DG17">
        <f>IFERROR(VLOOKUP($C17&amp;DG$1,'CCyB decisions (database)'!$A$2:$G$424,7,FALSE),DF17)</f>
        <v>0</v>
      </c>
      <c r="DH17">
        <f>IFERROR(VLOOKUP($C17&amp;DH$1,'CCyB decisions (database)'!$A$2:$G$424,7,FALSE),DG17)</f>
        <v>0</v>
      </c>
      <c r="DI17">
        <f>IFERROR(VLOOKUP($C17&amp;DI$1,'CCyB decisions (database)'!$A$2:$G$424,7,FALSE),DH17)</f>
        <v>0</v>
      </c>
      <c r="DJ17">
        <f>IFERROR(VLOOKUP($C17&amp;DJ$1,'CCyB decisions (database)'!$A$2:$G$424,7,FALSE),DI17)</f>
        <v>0</v>
      </c>
      <c r="DK17">
        <f>IFERROR(VLOOKUP($C17&amp;DK$1,'CCyB decisions (database)'!$A$2:$G$424,7,FALSE),DJ17)</f>
        <v>0</v>
      </c>
      <c r="DL17">
        <f>IFERROR(VLOOKUP($C17&amp;DL$1,'CCyB decisions (database)'!$A$2:$G$424,7,FALSE),DK17)</f>
        <v>0</v>
      </c>
      <c r="DM17">
        <f>IFERROR(VLOOKUP($C17&amp;DM$1,'CCyB decisions (database)'!$A$2:$G$424,7,FALSE),DL17)</f>
        <v>0</v>
      </c>
      <c r="DN17">
        <f>IFERROR(VLOOKUP($C17&amp;DN$1,'CCyB decisions (database)'!$A$2:$G$424,7,FALSE),DM17)</f>
        <v>0</v>
      </c>
      <c r="DO17">
        <f>IFERROR(VLOOKUP($C17&amp;DO$1,'CCyB decisions (database)'!$A$2:$G$424,7,FALSE),DN17)</f>
        <v>0</v>
      </c>
      <c r="DP17">
        <f>IFERROR(VLOOKUP($C17&amp;DP$1,'CCyB decisions (database)'!$A$2:$G$424,7,FALSE),DO17)</f>
        <v>0</v>
      </c>
    </row>
    <row r="18" spans="3:120" x14ac:dyDescent="0.45">
      <c r="C18" t="s">
        <v>552</v>
      </c>
      <c r="D18" t="e">
        <f>VLOOKUP($C18&amp;D$1,'CCyB decisions (database)'!$A$2:$G$424,7,FALSE)</f>
        <v>#N/A</v>
      </c>
      <c r="E18" t="e">
        <f>IFERROR(VLOOKUP($C18&amp;E$1,'CCyB decisions (database)'!$A$2:$G$424,7,FALSE),D18)</f>
        <v>#N/A</v>
      </c>
      <c r="F18" t="e">
        <f>IFERROR(VLOOKUP($C18&amp;F$1,'CCyB decisions (database)'!$A$2:$G$424,7,FALSE),E18)</f>
        <v>#N/A</v>
      </c>
      <c r="G18" t="e">
        <f>IFERROR(VLOOKUP($C18&amp;G$1,'CCyB decisions (database)'!$A$2:$G$424,7,FALSE),F18)</f>
        <v>#N/A</v>
      </c>
      <c r="H18" t="e">
        <f>IFERROR(VLOOKUP($C18&amp;H$1,'CCyB decisions (database)'!$A$2:$G$424,7,FALSE),G18)</f>
        <v>#N/A</v>
      </c>
      <c r="I18" t="e">
        <f>IFERROR(VLOOKUP($C18&amp;I$1,'CCyB decisions (database)'!$A$2:$G$424,7,FALSE),H18)</f>
        <v>#N/A</v>
      </c>
      <c r="J18" t="e">
        <f>IFERROR(VLOOKUP($C18&amp;J$1,'CCyB decisions (database)'!$A$2:$G$424,7,FALSE),I18)</f>
        <v>#N/A</v>
      </c>
      <c r="K18" t="e">
        <f>IFERROR(VLOOKUP($C18&amp;K$1,'CCyB decisions (database)'!$A$2:$G$424,7,FALSE),J18)</f>
        <v>#N/A</v>
      </c>
      <c r="L18" t="e">
        <f>IFERROR(VLOOKUP($C18&amp;L$1,'CCyB decisions (database)'!$A$2:$G$424,7,FALSE),K18)</f>
        <v>#N/A</v>
      </c>
      <c r="M18" t="e">
        <f>IFERROR(VLOOKUP($C18&amp;M$1,'CCyB decisions (database)'!$A$2:$G$424,7,FALSE),L18)</f>
        <v>#N/A</v>
      </c>
      <c r="N18" t="e">
        <f>IFERROR(VLOOKUP($C18&amp;N$1,'CCyB decisions (database)'!$A$2:$G$424,7,FALSE),M18)</f>
        <v>#N/A</v>
      </c>
      <c r="O18" t="e">
        <f>IFERROR(VLOOKUP($C18&amp;O$1,'CCyB decisions (database)'!$A$2:$G$424,7,FALSE),N18)</f>
        <v>#N/A</v>
      </c>
      <c r="P18" t="e">
        <f>IFERROR(VLOOKUP($C18&amp;P$1,'CCyB decisions (database)'!$A$2:$G$424,7,FALSE),O18)</f>
        <v>#N/A</v>
      </c>
      <c r="Q18" t="e">
        <f>IFERROR(VLOOKUP($C18&amp;Q$1,'CCyB decisions (database)'!$A$2:$G$424,7,FALSE),P18)</f>
        <v>#N/A</v>
      </c>
      <c r="R18" t="e">
        <f>IFERROR(VLOOKUP($C18&amp;R$1,'CCyB decisions (database)'!$A$2:$G$424,7,FALSE),Q18)</f>
        <v>#N/A</v>
      </c>
      <c r="S18" t="e">
        <f>IFERROR(VLOOKUP($C18&amp;S$1,'CCyB decisions (database)'!$A$2:$G$424,7,FALSE),R18)</f>
        <v>#N/A</v>
      </c>
      <c r="T18" t="e">
        <f>IFERROR(VLOOKUP($C18&amp;T$1,'CCyB decisions (database)'!$A$2:$G$424,7,FALSE),S18)</f>
        <v>#N/A</v>
      </c>
      <c r="U18" t="e">
        <f>IFERROR(VLOOKUP($C18&amp;U$1,'CCyB decisions (database)'!$A$2:$G$424,7,FALSE),T18)</f>
        <v>#N/A</v>
      </c>
      <c r="V18" t="e">
        <f>IFERROR(VLOOKUP($C18&amp;V$1,'CCyB decisions (database)'!$A$2:$G$424,7,FALSE),U18)</f>
        <v>#N/A</v>
      </c>
      <c r="W18" t="e">
        <f>IFERROR(VLOOKUP($C18&amp;W$1,'CCyB decisions (database)'!$A$2:$G$424,7,FALSE),V18)</f>
        <v>#N/A</v>
      </c>
      <c r="X18" t="e">
        <f>IFERROR(VLOOKUP($C18&amp;X$1,'CCyB decisions (database)'!$A$2:$G$424,7,FALSE),W18)</f>
        <v>#N/A</v>
      </c>
      <c r="Y18" t="e">
        <f>IFERROR(VLOOKUP($C18&amp;Y$1,'CCyB decisions (database)'!$A$2:$G$424,7,FALSE),X18)</f>
        <v>#N/A</v>
      </c>
      <c r="Z18" t="e">
        <f>IFERROR(VLOOKUP($C18&amp;Z$1,'CCyB decisions (database)'!$A$2:$G$424,7,FALSE),Y18)</f>
        <v>#N/A</v>
      </c>
      <c r="AA18" t="e">
        <f>IFERROR(VLOOKUP($C18&amp;AA$1,'CCyB decisions (database)'!$A$2:$G$424,7,FALSE),Z18)</f>
        <v>#N/A</v>
      </c>
      <c r="AB18" t="e">
        <f>IFERROR(VLOOKUP($C18&amp;AB$1,'CCyB decisions (database)'!$A$2:$G$424,7,FALSE),AA18)</f>
        <v>#N/A</v>
      </c>
      <c r="AC18" t="e">
        <f>IFERROR(VLOOKUP($C18&amp;AC$1,'CCyB decisions (database)'!$A$2:$G$424,7,FALSE),AB18)</f>
        <v>#N/A</v>
      </c>
      <c r="AD18" t="e">
        <f>IFERROR(VLOOKUP($C18&amp;AD$1,'CCyB decisions (database)'!$A$2:$G$424,7,FALSE),AC18)</f>
        <v>#N/A</v>
      </c>
      <c r="AE18" t="e">
        <f>IFERROR(VLOOKUP($C18&amp;AE$1,'CCyB decisions (database)'!$A$2:$G$424,7,FALSE),AD18)</f>
        <v>#N/A</v>
      </c>
      <c r="AF18" t="e">
        <f>IFERROR(VLOOKUP($C18&amp;AF$1,'CCyB decisions (database)'!$A$2:$G$424,7,FALSE),AE18)</f>
        <v>#N/A</v>
      </c>
      <c r="AG18" t="e">
        <f>IFERROR(VLOOKUP($C18&amp;AG$1,'CCyB decisions (database)'!$A$2:$G$424,7,FALSE),AF18)</f>
        <v>#N/A</v>
      </c>
      <c r="AH18" t="e">
        <f>IFERROR(VLOOKUP($C18&amp;AH$1,'CCyB decisions (database)'!$A$2:$G$424,7,FALSE),AG18)</f>
        <v>#N/A</v>
      </c>
      <c r="AI18" t="e">
        <f>IFERROR(VLOOKUP($C18&amp;AI$1,'CCyB decisions (database)'!$A$2:$G$424,7,FALSE),AH18)</f>
        <v>#N/A</v>
      </c>
      <c r="AJ18" t="e">
        <f>IFERROR(VLOOKUP($C18&amp;AJ$1,'CCyB decisions (database)'!$A$2:$G$424,7,FALSE),AI18)</f>
        <v>#N/A</v>
      </c>
      <c r="AK18" t="e">
        <f>IFERROR(VLOOKUP($C18&amp;AK$1,'CCyB decisions (database)'!$A$2:$G$424,7,FALSE),AJ18)</f>
        <v>#N/A</v>
      </c>
      <c r="AL18" t="e">
        <f>IFERROR(VLOOKUP($C18&amp;AL$1,'CCyB decisions (database)'!$A$2:$G$424,7,FALSE),AK18)</f>
        <v>#N/A</v>
      </c>
      <c r="AM18" t="e">
        <f>IFERROR(VLOOKUP($C18&amp;AM$1,'CCyB decisions (database)'!$A$2:$G$424,7,FALSE),AL18)</f>
        <v>#N/A</v>
      </c>
      <c r="AN18" t="e">
        <f>IFERROR(VLOOKUP($C18&amp;AN$1,'CCyB decisions (database)'!$A$2:$G$424,7,FALSE),AM18)</f>
        <v>#N/A</v>
      </c>
      <c r="AO18" t="e">
        <f>IFERROR(VLOOKUP($C18&amp;AO$1,'CCyB decisions (database)'!$A$2:$G$424,7,FALSE),AN18)</f>
        <v>#N/A</v>
      </c>
      <c r="AP18" t="e">
        <f>IFERROR(VLOOKUP($C18&amp;AP$1,'CCyB decisions (database)'!$A$2:$G$424,7,FALSE),AO18)</f>
        <v>#N/A</v>
      </c>
      <c r="AQ18" t="e">
        <f>IFERROR(VLOOKUP($C18&amp;AQ$1,'CCyB decisions (database)'!$A$2:$G$424,7,FALSE),AP18)</f>
        <v>#N/A</v>
      </c>
      <c r="AR18" t="e">
        <f>IFERROR(VLOOKUP($C18&amp;AR$1,'CCyB decisions (database)'!$A$2:$G$424,7,FALSE),AQ18)</f>
        <v>#N/A</v>
      </c>
      <c r="AS18" t="e">
        <f>IFERROR(VLOOKUP($C18&amp;AS$1,'CCyB decisions (database)'!$A$2:$G$424,7,FALSE),AR18)</f>
        <v>#N/A</v>
      </c>
      <c r="AT18" t="e">
        <f>IFERROR(VLOOKUP($C18&amp;AT$1,'CCyB decisions (database)'!$A$2:$G$424,7,FALSE),AS18)</f>
        <v>#N/A</v>
      </c>
      <c r="AU18" t="e">
        <f>IFERROR(VLOOKUP($C18&amp;AU$1,'CCyB decisions (database)'!$A$2:$G$424,7,FALSE),AT18)</f>
        <v>#N/A</v>
      </c>
      <c r="AV18" t="e">
        <f>IFERROR(VLOOKUP($C18&amp;AV$1,'CCyB decisions (database)'!$A$2:$G$424,7,FALSE),AU18)</f>
        <v>#N/A</v>
      </c>
      <c r="AW18" t="e">
        <f>IFERROR(VLOOKUP($C18&amp;AW$1,'CCyB decisions (database)'!$A$2:$G$424,7,FALSE),AV18)</f>
        <v>#N/A</v>
      </c>
      <c r="AX18" t="e">
        <f>IFERROR(VLOOKUP($C18&amp;AX$1,'CCyB decisions (database)'!$A$2:$G$424,7,FALSE),AW18)</f>
        <v>#N/A</v>
      </c>
      <c r="AY18" t="e">
        <f>IFERROR(VLOOKUP($C18&amp;AY$1,'CCyB decisions (database)'!$A$2:$G$424,7,FALSE),AX18)</f>
        <v>#N/A</v>
      </c>
      <c r="AZ18" t="e">
        <f>IFERROR(VLOOKUP($C18&amp;AZ$1,'CCyB decisions (database)'!$A$2:$G$424,7,FALSE),AY18)</f>
        <v>#N/A</v>
      </c>
      <c r="BA18" t="e">
        <f>IFERROR(VLOOKUP($C18&amp;BA$1,'CCyB decisions (database)'!$A$2:$G$424,7,FALSE),AZ18)</f>
        <v>#N/A</v>
      </c>
      <c r="BB18" t="e">
        <f>IFERROR(VLOOKUP($C18&amp;BB$1,'CCyB decisions (database)'!$A$2:$G$424,7,FALSE),BA18)</f>
        <v>#N/A</v>
      </c>
      <c r="BC18" t="e">
        <f>IFERROR(VLOOKUP($C18&amp;BC$1,'CCyB decisions (database)'!$A$2:$G$424,7,FALSE),BB18)</f>
        <v>#N/A</v>
      </c>
      <c r="BD18" t="e">
        <f>IFERROR(VLOOKUP($C18&amp;BD$1,'CCyB decisions (database)'!$A$2:$G$424,7,FALSE),BC18)</f>
        <v>#N/A</v>
      </c>
      <c r="BE18" t="e">
        <f>IFERROR(VLOOKUP($C18&amp;BE$1,'CCyB decisions (database)'!$A$2:$G$424,7,FALSE),BD18)</f>
        <v>#N/A</v>
      </c>
      <c r="BF18" t="e">
        <f>IFERROR(VLOOKUP($C18&amp;BF$1,'CCyB decisions (database)'!$A$2:$G$424,7,FALSE),BE18)</f>
        <v>#N/A</v>
      </c>
      <c r="BG18" t="e">
        <f>IFERROR(VLOOKUP($C18&amp;BG$1,'CCyB decisions (database)'!$A$2:$G$424,7,FALSE),BF18)</f>
        <v>#N/A</v>
      </c>
      <c r="BH18" t="e">
        <f>IFERROR(VLOOKUP($C18&amp;BH$1,'CCyB decisions (database)'!$A$2:$G$424,7,FALSE),BG18)</f>
        <v>#N/A</v>
      </c>
      <c r="BI18" t="e">
        <f>IFERROR(VLOOKUP($C18&amp;BI$1,'CCyB decisions (database)'!$A$2:$G$424,7,FALSE),BH18)</f>
        <v>#N/A</v>
      </c>
      <c r="BJ18" t="e">
        <f>IFERROR(VLOOKUP($C18&amp;BJ$1,'CCyB decisions (database)'!$A$2:$G$424,7,FALSE),BI18)</f>
        <v>#N/A</v>
      </c>
      <c r="BK18" t="e">
        <f>IFERROR(VLOOKUP($C18&amp;BK$1,'CCyB decisions (database)'!$A$2:$G$424,7,FALSE),BJ18)</f>
        <v>#N/A</v>
      </c>
      <c r="BL18" t="e">
        <f>IFERROR(VLOOKUP($C18&amp;BL$1,'CCyB decisions (database)'!$A$2:$G$424,7,FALSE),BK18)</f>
        <v>#N/A</v>
      </c>
      <c r="BM18" t="e">
        <f>IFERROR(VLOOKUP($C18&amp;BM$1,'CCyB decisions (database)'!$A$2:$G$424,7,FALSE),BL18)</f>
        <v>#N/A</v>
      </c>
      <c r="BN18" t="e">
        <f>IFERROR(VLOOKUP($C18&amp;BN$1,'CCyB decisions (database)'!$A$2:$G$424,7,FALSE),BM18)</f>
        <v>#N/A</v>
      </c>
      <c r="BO18" t="e">
        <f>IFERROR(VLOOKUP($C18&amp;BO$1,'CCyB decisions (database)'!$A$2:$G$424,7,FALSE),BN18)</f>
        <v>#N/A</v>
      </c>
      <c r="BP18" t="e">
        <f>IFERROR(VLOOKUP($C18&amp;BP$1,'CCyB decisions (database)'!$A$2:$G$424,7,FALSE),BO18)</f>
        <v>#N/A</v>
      </c>
      <c r="BQ18" t="e">
        <f>IFERROR(VLOOKUP($C18&amp;BQ$1,'CCyB decisions (database)'!$A$2:$G$424,7,FALSE),BP18)</f>
        <v>#N/A</v>
      </c>
      <c r="BR18" t="e">
        <f>IFERROR(VLOOKUP($C18&amp;BR$1,'CCyB decisions (database)'!$A$2:$G$424,7,FALSE),BQ18)</f>
        <v>#N/A</v>
      </c>
      <c r="BS18" t="e">
        <f>IFERROR(VLOOKUP($C18&amp;BS$1,'CCyB decisions (database)'!$A$2:$G$424,7,FALSE),BR18)</f>
        <v>#N/A</v>
      </c>
      <c r="BT18" t="e">
        <f>IFERROR(VLOOKUP($C18&amp;BT$1,'CCyB decisions (database)'!$A$2:$G$424,7,FALSE),BS18)</f>
        <v>#N/A</v>
      </c>
      <c r="BU18" t="e">
        <f>IFERROR(VLOOKUP($C18&amp;BU$1,'CCyB decisions (database)'!$A$2:$G$424,7,FALSE),BT18)</f>
        <v>#N/A</v>
      </c>
      <c r="BV18" t="e">
        <f>IFERROR(VLOOKUP($C18&amp;BV$1,'CCyB decisions (database)'!$A$2:$G$424,7,FALSE),BU18)</f>
        <v>#N/A</v>
      </c>
      <c r="BW18" t="e">
        <f>IFERROR(VLOOKUP($C18&amp;BW$1,'CCyB decisions (database)'!$A$2:$G$424,7,FALSE),BV18)</f>
        <v>#N/A</v>
      </c>
      <c r="BX18" t="e">
        <f>IFERROR(VLOOKUP($C18&amp;BX$1,'CCyB decisions (database)'!$A$2:$G$424,7,FALSE),BW18)</f>
        <v>#N/A</v>
      </c>
      <c r="BY18" t="e">
        <f>IFERROR(VLOOKUP($C18&amp;BY$1,'CCyB decisions (database)'!$A$2:$G$424,7,FALSE),BX18)</f>
        <v>#N/A</v>
      </c>
      <c r="BZ18" t="e">
        <f>IFERROR(VLOOKUP($C18&amp;BZ$1,'CCyB decisions (database)'!$A$2:$G$424,7,FALSE),BY18)</f>
        <v>#N/A</v>
      </c>
      <c r="CA18" t="e">
        <f>IFERROR(VLOOKUP($C18&amp;CA$1,'CCyB decisions (database)'!$A$2:$G$424,7,FALSE),BZ18)</f>
        <v>#N/A</v>
      </c>
      <c r="CB18" t="e">
        <f>IFERROR(VLOOKUP($C18&amp;CB$1,'CCyB decisions (database)'!$A$2:$G$424,7,FALSE),CA18)</f>
        <v>#N/A</v>
      </c>
      <c r="CC18" t="e">
        <f>IFERROR(VLOOKUP($C18&amp;CC$1,'CCyB decisions (database)'!$A$2:$G$424,7,FALSE),CB18)</f>
        <v>#N/A</v>
      </c>
      <c r="CD18" t="e">
        <f>IFERROR(VLOOKUP($C18&amp;CD$1,'CCyB decisions (database)'!$A$2:$G$424,7,FALSE),CC18)</f>
        <v>#N/A</v>
      </c>
      <c r="CE18" t="e">
        <f>IFERROR(VLOOKUP($C18&amp;CE$1,'CCyB decisions (database)'!$A$2:$G$424,7,FALSE),CD18)</f>
        <v>#N/A</v>
      </c>
      <c r="CF18" t="e">
        <f>IFERROR(VLOOKUP($C18&amp;CF$1,'CCyB decisions (database)'!$A$2:$G$424,7,FALSE),CE18)</f>
        <v>#N/A</v>
      </c>
      <c r="CG18" t="e">
        <f>IFERROR(VLOOKUP($C18&amp;CG$1,'CCyB decisions (database)'!$A$2:$G$424,7,FALSE),CF18)</f>
        <v>#N/A</v>
      </c>
      <c r="CH18" t="e">
        <f>IFERROR(VLOOKUP($C18&amp;CH$1,'CCyB decisions (database)'!$A$2:$G$424,7,FALSE),CG18)</f>
        <v>#N/A</v>
      </c>
      <c r="CI18" t="e">
        <f>IFERROR(VLOOKUP($C18&amp;CI$1,'CCyB decisions (database)'!$A$2:$G$424,7,FALSE),CH18)</f>
        <v>#N/A</v>
      </c>
      <c r="CJ18" t="e">
        <f>IFERROR(VLOOKUP($C18&amp;CJ$1,'CCyB decisions (database)'!$A$2:$G$424,7,FALSE),CI18)</f>
        <v>#N/A</v>
      </c>
      <c r="CK18" t="e">
        <f>IFERROR(VLOOKUP($C18&amp;CK$1,'CCyB decisions (database)'!$A$2:$G$424,7,FALSE),CJ18)</f>
        <v>#N/A</v>
      </c>
      <c r="CL18" t="e">
        <f>IFERROR(VLOOKUP($C18&amp;CL$1,'CCyB decisions (database)'!$A$2:$G$424,7,FALSE),CK18)</f>
        <v>#N/A</v>
      </c>
      <c r="CM18" t="e">
        <f>IFERROR(VLOOKUP($C18&amp;CM$1,'CCyB decisions (database)'!$A$2:$G$424,7,FALSE),CL18)</f>
        <v>#N/A</v>
      </c>
      <c r="CN18">
        <f>IFERROR(VLOOKUP($C18&amp;CN$1,'CCyB decisions (database)'!$A$2:$G$424,7,FALSE),CM18)</f>
        <v>5.0000000000000001E-3</v>
      </c>
      <c r="CO18">
        <f>IFERROR(VLOOKUP($C18&amp;CO$1,'CCyB decisions (database)'!$A$2:$G$424,7,FALSE),CN18)</f>
        <v>5.0000000000000001E-3</v>
      </c>
      <c r="CP18">
        <f>IFERROR(VLOOKUP($C18&amp;CP$1,'CCyB decisions (database)'!$A$2:$G$424,7,FALSE),CO18)</f>
        <v>5.0000000000000001E-3</v>
      </c>
      <c r="CQ18">
        <f>IFERROR(VLOOKUP($C18&amp;CQ$1,'CCyB decisions (database)'!$A$2:$G$424,7,FALSE),CP18)</f>
        <v>5.0000000000000001E-3</v>
      </c>
      <c r="CR18">
        <f>IFERROR(VLOOKUP($C18&amp;CR$1,'CCyB decisions (database)'!$A$2:$G$424,7,FALSE),CQ18)</f>
        <v>0.01</v>
      </c>
      <c r="CS18">
        <f>IFERROR(VLOOKUP($C18&amp;CS$1,'CCyB decisions (database)'!$A$2:$G$424,7,FALSE),CR18)</f>
        <v>0.01</v>
      </c>
      <c r="CT18">
        <f>IFERROR(VLOOKUP($C18&amp;CT$1,'CCyB decisions (database)'!$A$2:$G$424,7,FALSE),CS18)</f>
        <v>0.01</v>
      </c>
      <c r="CU18">
        <f>IFERROR(VLOOKUP($C18&amp;CU$1,'CCyB decisions (database)'!$A$2:$G$424,7,FALSE),CT18)</f>
        <v>0.01</v>
      </c>
      <c r="CV18">
        <f>IFERROR(VLOOKUP($C18&amp;CV$1,'CCyB decisions (database)'!$A$2:$G$424,7,FALSE),CU18)</f>
        <v>0.01</v>
      </c>
      <c r="CW18">
        <f>IFERROR(VLOOKUP($C18&amp;CW$1,'CCyB decisions (database)'!$A$2:$G$424,7,FALSE),CV18)</f>
        <v>0.01</v>
      </c>
      <c r="CX18">
        <f>IFERROR(VLOOKUP($C18&amp;CX$1,'CCyB decisions (database)'!$A$2:$G$424,7,FALSE),CW18)</f>
        <v>0.01</v>
      </c>
      <c r="CY18">
        <f>IFERROR(VLOOKUP($C18&amp;CY$1,'CCyB decisions (database)'!$A$2:$G$424,7,FALSE),CX18)</f>
        <v>1.4999999999999999E-2</v>
      </c>
      <c r="CZ18">
        <f>IFERROR(VLOOKUP($C18&amp;CZ$1,'CCyB decisions (database)'!$A$2:$G$424,7,FALSE),CY18)</f>
        <v>1.4999999999999999E-2</v>
      </c>
      <c r="DA18">
        <f>IFERROR(VLOOKUP($C18&amp;DA$1,'CCyB decisions (database)'!$A$2:$G$424,7,FALSE),CZ18)</f>
        <v>1.4999999999999999E-2</v>
      </c>
      <c r="DB18">
        <f>IFERROR(VLOOKUP($C18&amp;DB$1,'CCyB decisions (database)'!$A$2:$G$424,7,FALSE),DA18)</f>
        <v>1.4999999999999999E-2</v>
      </c>
      <c r="DC18">
        <f>IFERROR(VLOOKUP($C18&amp;DC$1,'CCyB decisions (database)'!$A$2:$G$424,7,FALSE),DB18)</f>
        <v>1.4999999999999999E-2</v>
      </c>
      <c r="DD18">
        <f>IFERROR(VLOOKUP($C18&amp;DD$1,'CCyB decisions (database)'!$A$2:$G$424,7,FALSE),DC18)</f>
        <v>1.4999999999999999E-2</v>
      </c>
      <c r="DE18">
        <f>IFERROR(VLOOKUP($C18&amp;DE$1,'CCyB decisions (database)'!$A$2:$G$424,7,FALSE),DD18)</f>
        <v>1.4999999999999999E-2</v>
      </c>
      <c r="DF18">
        <f>IFERROR(VLOOKUP($C18&amp;DF$1,'CCyB decisions (database)'!$A$2:$G$424,7,FALSE),DE18)</f>
        <v>1.4999999999999999E-2</v>
      </c>
      <c r="DG18">
        <f>IFERROR(VLOOKUP($C18&amp;DG$1,'CCyB decisions (database)'!$A$2:$G$424,7,FALSE),DF18)</f>
        <v>1.4999999999999999E-2</v>
      </c>
      <c r="DH18">
        <f>IFERROR(VLOOKUP($C18&amp;DH$1,'CCyB decisions (database)'!$A$2:$G$424,7,FALSE),DG18)</f>
        <v>1.4999999999999999E-2</v>
      </c>
      <c r="DI18">
        <f>IFERROR(VLOOKUP($C18&amp;DI$1,'CCyB decisions (database)'!$A$2:$G$424,7,FALSE),DH18)</f>
        <v>1.4999999999999999E-2</v>
      </c>
      <c r="DJ18">
        <f>IFERROR(VLOOKUP($C18&amp;DJ$1,'CCyB decisions (database)'!$A$2:$G$424,7,FALSE),DI18)</f>
        <v>1.4999999999999999E-2</v>
      </c>
      <c r="DK18">
        <f>IFERROR(VLOOKUP($C18&amp;DK$1,'CCyB decisions (database)'!$A$2:$G$424,7,FALSE),DJ18)</f>
        <v>1.4999999999999999E-2</v>
      </c>
      <c r="DL18">
        <f>IFERROR(VLOOKUP($C18&amp;DL$1,'CCyB decisions (database)'!$A$2:$G$424,7,FALSE),DK18)</f>
        <v>1.4999999999999999E-2</v>
      </c>
      <c r="DM18">
        <f>IFERROR(VLOOKUP($C18&amp;DM$1,'CCyB decisions (database)'!$A$2:$G$424,7,FALSE),DL18)</f>
        <v>1.4999999999999999E-2</v>
      </c>
      <c r="DN18">
        <f>IFERROR(VLOOKUP($C18&amp;DN$1,'CCyB decisions (database)'!$A$2:$G$424,7,FALSE),DM18)</f>
        <v>1.4999999999999999E-2</v>
      </c>
      <c r="DO18">
        <f>IFERROR(VLOOKUP($C18&amp;DO$1,'CCyB decisions (database)'!$A$2:$G$424,7,FALSE),DN18)</f>
        <v>1.4999999999999999E-2</v>
      </c>
      <c r="DP18">
        <f>IFERROR(VLOOKUP($C18&amp;DP$1,'CCyB decisions (database)'!$A$2:$G$424,7,FALSE),DO18)</f>
        <v>1.4999999999999999E-2</v>
      </c>
    </row>
    <row r="19" spans="3:120" x14ac:dyDescent="0.45">
      <c r="C19" t="s">
        <v>12</v>
      </c>
      <c r="D19" t="e">
        <f>VLOOKUP($C19&amp;D$1,'CCyB decisions (database)'!$A$2:$G$424,7,FALSE)</f>
        <v>#N/A</v>
      </c>
      <c r="E19" t="e">
        <f>IFERROR(VLOOKUP($C19&amp;E$1,'CCyB decisions (database)'!$A$2:$G$424,7,FALSE),D19)</f>
        <v>#N/A</v>
      </c>
      <c r="F19" t="e">
        <f>IFERROR(VLOOKUP($C19&amp;F$1,'CCyB decisions (database)'!$A$2:$G$424,7,FALSE),E19)</f>
        <v>#N/A</v>
      </c>
      <c r="G19" t="e">
        <f>IFERROR(VLOOKUP($C19&amp;G$1,'CCyB decisions (database)'!$A$2:$G$424,7,FALSE),F19)</f>
        <v>#N/A</v>
      </c>
      <c r="H19" t="e">
        <f>IFERROR(VLOOKUP($C19&amp;H$1,'CCyB decisions (database)'!$A$2:$G$424,7,FALSE),G19)</f>
        <v>#N/A</v>
      </c>
      <c r="I19" t="e">
        <f>IFERROR(VLOOKUP($C19&amp;I$1,'CCyB decisions (database)'!$A$2:$G$424,7,FALSE),H19)</f>
        <v>#N/A</v>
      </c>
      <c r="J19" t="e">
        <f>IFERROR(VLOOKUP($C19&amp;J$1,'CCyB decisions (database)'!$A$2:$G$424,7,FALSE),I19)</f>
        <v>#N/A</v>
      </c>
      <c r="K19" t="e">
        <f>IFERROR(VLOOKUP($C19&amp;K$1,'CCyB decisions (database)'!$A$2:$G$424,7,FALSE),J19)</f>
        <v>#N/A</v>
      </c>
      <c r="L19" t="e">
        <f>IFERROR(VLOOKUP($C19&amp;L$1,'CCyB decisions (database)'!$A$2:$G$424,7,FALSE),K19)</f>
        <v>#N/A</v>
      </c>
      <c r="M19" t="e">
        <f>IFERROR(VLOOKUP($C19&amp;M$1,'CCyB decisions (database)'!$A$2:$G$424,7,FALSE),L19)</f>
        <v>#N/A</v>
      </c>
      <c r="N19" t="e">
        <f>IFERROR(VLOOKUP($C19&amp;N$1,'CCyB decisions (database)'!$A$2:$G$424,7,FALSE),M19)</f>
        <v>#N/A</v>
      </c>
      <c r="O19" t="e">
        <f>IFERROR(VLOOKUP($C19&amp;O$1,'CCyB decisions (database)'!$A$2:$G$424,7,FALSE),N19)</f>
        <v>#N/A</v>
      </c>
      <c r="P19" t="e">
        <f>IFERROR(VLOOKUP($C19&amp;P$1,'CCyB decisions (database)'!$A$2:$G$424,7,FALSE),O19)</f>
        <v>#N/A</v>
      </c>
      <c r="Q19" t="e">
        <f>IFERROR(VLOOKUP($C19&amp;Q$1,'CCyB decisions (database)'!$A$2:$G$424,7,FALSE),P19)</f>
        <v>#N/A</v>
      </c>
      <c r="R19" t="e">
        <f>IFERROR(VLOOKUP($C19&amp;R$1,'CCyB decisions (database)'!$A$2:$G$424,7,FALSE),Q19)</f>
        <v>#N/A</v>
      </c>
      <c r="S19">
        <f>IFERROR(VLOOKUP($C19&amp;S$1,'CCyB decisions (database)'!$A$2:$G$424,7,FALSE),R19)</f>
        <v>0</v>
      </c>
      <c r="T19">
        <f>IFERROR(VLOOKUP($C19&amp;T$1,'CCyB decisions (database)'!$A$2:$G$424,7,FALSE),S19)</f>
        <v>0</v>
      </c>
      <c r="U19">
        <f>IFERROR(VLOOKUP($C19&amp;U$1,'CCyB decisions (database)'!$A$2:$G$424,7,FALSE),T19)</f>
        <v>0</v>
      </c>
      <c r="V19">
        <f>IFERROR(VLOOKUP($C19&amp;V$1,'CCyB decisions (database)'!$A$2:$G$424,7,FALSE),U19)</f>
        <v>0</v>
      </c>
      <c r="W19">
        <f>IFERROR(VLOOKUP($C19&amp;W$1,'CCyB decisions (database)'!$A$2:$G$424,7,FALSE),V19)</f>
        <v>0</v>
      </c>
      <c r="X19">
        <f>IFERROR(VLOOKUP($C19&amp;X$1,'CCyB decisions (database)'!$A$2:$G$424,7,FALSE),W19)</f>
        <v>0</v>
      </c>
      <c r="Y19">
        <f>IFERROR(VLOOKUP($C19&amp;Y$1,'CCyB decisions (database)'!$A$2:$G$424,7,FALSE),X19)</f>
        <v>0</v>
      </c>
      <c r="Z19">
        <f>IFERROR(VLOOKUP($C19&amp;Z$1,'CCyB decisions (database)'!$A$2:$G$424,7,FALSE),Y19)</f>
        <v>0</v>
      </c>
      <c r="AA19">
        <f>IFERROR(VLOOKUP($C19&amp;AA$1,'CCyB decisions (database)'!$A$2:$G$424,7,FALSE),Z19)</f>
        <v>0</v>
      </c>
      <c r="AB19">
        <f>IFERROR(VLOOKUP($C19&amp;AB$1,'CCyB decisions (database)'!$A$2:$G$424,7,FALSE),AA19)</f>
        <v>0</v>
      </c>
      <c r="AC19">
        <f>IFERROR(VLOOKUP($C19&amp;AC$1,'CCyB decisions (database)'!$A$2:$G$424,7,FALSE),AB19)</f>
        <v>0</v>
      </c>
      <c r="AD19">
        <f>IFERROR(VLOOKUP($C19&amp;AD$1,'CCyB decisions (database)'!$A$2:$G$424,7,FALSE),AC19)</f>
        <v>0</v>
      </c>
      <c r="AE19">
        <f>IFERROR(VLOOKUP($C19&amp;AE$1,'CCyB decisions (database)'!$A$2:$G$424,7,FALSE),AD19)</f>
        <v>0</v>
      </c>
      <c r="AF19">
        <f>IFERROR(VLOOKUP($C19&amp;AF$1,'CCyB decisions (database)'!$A$2:$G$424,7,FALSE),AE19)</f>
        <v>0</v>
      </c>
      <c r="AG19">
        <f>IFERROR(VLOOKUP($C19&amp;AG$1,'CCyB decisions (database)'!$A$2:$G$424,7,FALSE),AF19)</f>
        <v>0</v>
      </c>
      <c r="AH19">
        <f>IFERROR(VLOOKUP($C19&amp;AH$1,'CCyB decisions (database)'!$A$2:$G$424,7,FALSE),AG19)</f>
        <v>0</v>
      </c>
      <c r="AI19">
        <f>IFERROR(VLOOKUP($C19&amp;AI$1,'CCyB decisions (database)'!$A$2:$G$424,7,FALSE),AH19)</f>
        <v>0</v>
      </c>
      <c r="AJ19">
        <f>IFERROR(VLOOKUP($C19&amp;AJ$1,'CCyB decisions (database)'!$A$2:$G$424,7,FALSE),AI19)</f>
        <v>0</v>
      </c>
      <c r="AK19">
        <f>IFERROR(VLOOKUP($C19&amp;AK$1,'CCyB decisions (database)'!$A$2:$G$424,7,FALSE),AJ19)</f>
        <v>0</v>
      </c>
      <c r="AL19">
        <f>IFERROR(VLOOKUP($C19&amp;AL$1,'CCyB decisions (database)'!$A$2:$G$424,7,FALSE),AK19)</f>
        <v>0</v>
      </c>
      <c r="AM19">
        <f>IFERROR(VLOOKUP($C19&amp;AM$1,'CCyB decisions (database)'!$A$2:$G$424,7,FALSE),AL19)</f>
        <v>0</v>
      </c>
      <c r="AN19">
        <f>IFERROR(VLOOKUP($C19&amp;AN$1,'CCyB decisions (database)'!$A$2:$G$424,7,FALSE),AM19)</f>
        <v>0</v>
      </c>
      <c r="AO19">
        <f>IFERROR(VLOOKUP($C19&amp;AO$1,'CCyB decisions (database)'!$A$2:$G$424,7,FALSE),AN19)</f>
        <v>0</v>
      </c>
      <c r="AP19">
        <f>IFERROR(VLOOKUP($C19&amp;AP$1,'CCyB decisions (database)'!$A$2:$G$424,7,FALSE),AO19)</f>
        <v>0</v>
      </c>
      <c r="AQ19">
        <f>IFERROR(VLOOKUP($C19&amp;AQ$1,'CCyB decisions (database)'!$A$2:$G$424,7,FALSE),AP19)</f>
        <v>0</v>
      </c>
      <c r="AR19">
        <f>IFERROR(VLOOKUP($C19&amp;AR$1,'CCyB decisions (database)'!$A$2:$G$424,7,FALSE),AQ19)</f>
        <v>0</v>
      </c>
      <c r="AS19">
        <f>IFERROR(VLOOKUP($C19&amp;AS$1,'CCyB decisions (database)'!$A$2:$G$424,7,FALSE),AR19)</f>
        <v>0</v>
      </c>
      <c r="AT19">
        <f>IFERROR(VLOOKUP($C19&amp;AT$1,'CCyB decisions (database)'!$A$2:$G$424,7,FALSE),AS19)</f>
        <v>0</v>
      </c>
      <c r="AU19">
        <f>IFERROR(VLOOKUP($C19&amp;AU$1,'CCyB decisions (database)'!$A$2:$G$424,7,FALSE),AT19)</f>
        <v>0</v>
      </c>
      <c r="AV19">
        <f>IFERROR(VLOOKUP($C19&amp;AV$1,'CCyB decisions (database)'!$A$2:$G$424,7,FALSE),AU19)</f>
        <v>0</v>
      </c>
      <c r="AW19">
        <f>IFERROR(VLOOKUP($C19&amp;AW$1,'CCyB decisions (database)'!$A$2:$G$424,7,FALSE),AV19)</f>
        <v>0</v>
      </c>
      <c r="AX19">
        <f>IFERROR(VLOOKUP($C19&amp;AX$1,'CCyB decisions (database)'!$A$2:$G$424,7,FALSE),AW19)</f>
        <v>0</v>
      </c>
      <c r="AY19">
        <f>IFERROR(VLOOKUP($C19&amp;AY$1,'CCyB decisions (database)'!$A$2:$G$424,7,FALSE),AX19)</f>
        <v>0</v>
      </c>
      <c r="AZ19">
        <f>IFERROR(VLOOKUP($C19&amp;AZ$1,'CCyB decisions (database)'!$A$2:$G$424,7,FALSE),AY19)</f>
        <v>0</v>
      </c>
      <c r="BA19">
        <f>IFERROR(VLOOKUP($C19&amp;BA$1,'CCyB decisions (database)'!$A$2:$G$424,7,FALSE),AZ19)</f>
        <v>0</v>
      </c>
      <c r="BB19">
        <f>IFERROR(VLOOKUP($C19&amp;BB$1,'CCyB decisions (database)'!$A$2:$G$424,7,FALSE),BA19)</f>
        <v>0</v>
      </c>
      <c r="BC19">
        <f>IFERROR(VLOOKUP($C19&amp;BC$1,'CCyB decisions (database)'!$A$2:$G$424,7,FALSE),BB19)</f>
        <v>0</v>
      </c>
      <c r="BD19">
        <f>IFERROR(VLOOKUP($C19&amp;BD$1,'CCyB decisions (database)'!$A$2:$G$424,7,FALSE),BC19)</f>
        <v>0</v>
      </c>
      <c r="BE19">
        <f>IFERROR(VLOOKUP($C19&amp;BE$1,'CCyB decisions (database)'!$A$2:$G$424,7,FALSE),BD19)</f>
        <v>0</v>
      </c>
      <c r="BF19">
        <f>IFERROR(VLOOKUP($C19&amp;BF$1,'CCyB decisions (database)'!$A$2:$G$424,7,FALSE),BE19)</f>
        <v>0</v>
      </c>
      <c r="BG19">
        <f>IFERROR(VLOOKUP($C19&amp;BG$1,'CCyB decisions (database)'!$A$2:$G$424,7,FALSE),BF19)</f>
        <v>0</v>
      </c>
      <c r="BH19">
        <f>IFERROR(VLOOKUP($C19&amp;BH$1,'CCyB decisions (database)'!$A$2:$G$424,7,FALSE),BG19)</f>
        <v>0</v>
      </c>
      <c r="BI19">
        <f>IFERROR(VLOOKUP($C19&amp;BI$1,'CCyB decisions (database)'!$A$2:$G$424,7,FALSE),BH19)</f>
        <v>0</v>
      </c>
      <c r="BJ19">
        <f>IFERROR(VLOOKUP($C19&amp;BJ$1,'CCyB decisions (database)'!$A$2:$G$424,7,FALSE),BI19)</f>
        <v>0</v>
      </c>
      <c r="BK19">
        <f>IFERROR(VLOOKUP($C19&amp;BK$1,'CCyB decisions (database)'!$A$2:$G$424,7,FALSE),BJ19)</f>
        <v>0</v>
      </c>
      <c r="BL19">
        <f>IFERROR(VLOOKUP($C19&amp;BL$1,'CCyB decisions (database)'!$A$2:$G$424,7,FALSE),BK19)</f>
        <v>0</v>
      </c>
      <c r="BM19">
        <f>IFERROR(VLOOKUP($C19&amp;BM$1,'CCyB decisions (database)'!$A$2:$G$424,7,FALSE),BL19)</f>
        <v>0</v>
      </c>
      <c r="BN19">
        <f>IFERROR(VLOOKUP($C19&amp;BN$1,'CCyB decisions (database)'!$A$2:$G$424,7,FALSE),BM19)</f>
        <v>0</v>
      </c>
      <c r="BO19">
        <f>IFERROR(VLOOKUP($C19&amp;BO$1,'CCyB decisions (database)'!$A$2:$G$424,7,FALSE),BN19)</f>
        <v>0</v>
      </c>
      <c r="BP19">
        <f>IFERROR(VLOOKUP($C19&amp;BP$1,'CCyB decisions (database)'!$A$2:$G$424,7,FALSE),BO19)</f>
        <v>0</v>
      </c>
      <c r="BQ19">
        <f>IFERROR(VLOOKUP($C19&amp;BQ$1,'CCyB decisions (database)'!$A$2:$G$424,7,FALSE),BP19)</f>
        <v>0</v>
      </c>
      <c r="BR19">
        <f>IFERROR(VLOOKUP($C19&amp;BR$1,'CCyB decisions (database)'!$A$2:$G$424,7,FALSE),BQ19)</f>
        <v>0</v>
      </c>
      <c r="BS19">
        <f>IFERROR(VLOOKUP($C19&amp;BS$1,'CCyB decisions (database)'!$A$2:$G$424,7,FALSE),BR19)</f>
        <v>0</v>
      </c>
      <c r="BT19">
        <f>IFERROR(VLOOKUP($C19&amp;BT$1,'CCyB decisions (database)'!$A$2:$G$424,7,FALSE),BS19)</f>
        <v>0</v>
      </c>
      <c r="BU19">
        <f>IFERROR(VLOOKUP($C19&amp;BU$1,'CCyB decisions (database)'!$A$2:$G$424,7,FALSE),BT19)</f>
        <v>0</v>
      </c>
      <c r="BV19">
        <f>IFERROR(VLOOKUP($C19&amp;BV$1,'CCyB decisions (database)'!$A$2:$G$424,7,FALSE),BU19)</f>
        <v>0</v>
      </c>
      <c r="BW19">
        <f>IFERROR(VLOOKUP($C19&amp;BW$1,'CCyB decisions (database)'!$A$2:$G$424,7,FALSE),BV19)</f>
        <v>0</v>
      </c>
      <c r="BX19">
        <f>IFERROR(VLOOKUP($C19&amp;BX$1,'CCyB decisions (database)'!$A$2:$G$424,7,FALSE),BW19)</f>
        <v>0</v>
      </c>
      <c r="BY19">
        <f>IFERROR(VLOOKUP($C19&amp;BY$1,'CCyB decisions (database)'!$A$2:$G$424,7,FALSE),BX19)</f>
        <v>0</v>
      </c>
      <c r="BZ19">
        <f>IFERROR(VLOOKUP($C19&amp;BZ$1,'CCyB decisions (database)'!$A$2:$G$424,7,FALSE),BY19)</f>
        <v>0</v>
      </c>
      <c r="CA19">
        <f>IFERROR(VLOOKUP($C19&amp;CA$1,'CCyB decisions (database)'!$A$2:$G$424,7,FALSE),BZ19)</f>
        <v>0</v>
      </c>
      <c r="CB19">
        <f>IFERROR(VLOOKUP($C19&amp;CB$1,'CCyB decisions (database)'!$A$2:$G$424,7,FALSE),CA19)</f>
        <v>0</v>
      </c>
      <c r="CC19">
        <f>IFERROR(VLOOKUP($C19&amp;CC$1,'CCyB decisions (database)'!$A$2:$G$424,7,FALSE),CB19)</f>
        <v>0</v>
      </c>
      <c r="CD19">
        <f>IFERROR(VLOOKUP($C19&amp;CD$1,'CCyB decisions (database)'!$A$2:$G$424,7,FALSE),CC19)</f>
        <v>0</v>
      </c>
      <c r="CE19">
        <f>IFERROR(VLOOKUP($C19&amp;CE$1,'CCyB decisions (database)'!$A$2:$G$424,7,FALSE),CD19)</f>
        <v>0</v>
      </c>
      <c r="CF19">
        <f>IFERROR(VLOOKUP($C19&amp;CF$1,'CCyB decisions (database)'!$A$2:$G$424,7,FALSE),CE19)</f>
        <v>0</v>
      </c>
      <c r="CG19">
        <f>IFERROR(VLOOKUP($C19&amp;CG$1,'CCyB decisions (database)'!$A$2:$G$424,7,FALSE),CF19)</f>
        <v>0</v>
      </c>
      <c r="CH19">
        <f>IFERROR(VLOOKUP($C19&amp;CH$1,'CCyB decisions (database)'!$A$2:$G$424,7,FALSE),CG19)</f>
        <v>0</v>
      </c>
      <c r="CI19">
        <f>IFERROR(VLOOKUP($C19&amp;CI$1,'CCyB decisions (database)'!$A$2:$G$424,7,FALSE),CH19)</f>
        <v>0</v>
      </c>
      <c r="CJ19">
        <f>IFERROR(VLOOKUP($C19&amp;CJ$1,'CCyB decisions (database)'!$A$2:$G$424,7,FALSE),CI19)</f>
        <v>0</v>
      </c>
      <c r="CK19">
        <f>IFERROR(VLOOKUP($C19&amp;CK$1,'CCyB decisions (database)'!$A$2:$G$424,7,FALSE),CJ19)</f>
        <v>0</v>
      </c>
      <c r="CL19">
        <f>IFERROR(VLOOKUP($C19&amp;CL$1,'CCyB decisions (database)'!$A$2:$G$424,7,FALSE),CK19)</f>
        <v>0</v>
      </c>
      <c r="CM19">
        <f>IFERROR(VLOOKUP($C19&amp;CM$1,'CCyB decisions (database)'!$A$2:$G$424,7,FALSE),CL19)</f>
        <v>0</v>
      </c>
      <c r="CN19">
        <f>IFERROR(VLOOKUP($C19&amp;CN$1,'CCyB decisions (database)'!$A$2:$G$424,7,FALSE),CM19)</f>
        <v>0</v>
      </c>
      <c r="CO19">
        <f>IFERROR(VLOOKUP($C19&amp;CO$1,'CCyB decisions (database)'!$A$2:$G$424,7,FALSE),CN19)</f>
        <v>0</v>
      </c>
      <c r="CP19">
        <f>IFERROR(VLOOKUP($C19&amp;CP$1,'CCyB decisions (database)'!$A$2:$G$424,7,FALSE),CO19)</f>
        <v>0</v>
      </c>
      <c r="CQ19">
        <f>IFERROR(VLOOKUP($C19&amp;CQ$1,'CCyB decisions (database)'!$A$2:$G$424,7,FALSE),CP19)</f>
        <v>0</v>
      </c>
      <c r="CR19">
        <f>IFERROR(VLOOKUP($C19&amp;CR$1,'CCyB decisions (database)'!$A$2:$G$424,7,FALSE),CQ19)</f>
        <v>0</v>
      </c>
      <c r="CS19">
        <f>IFERROR(VLOOKUP($C19&amp;CS$1,'CCyB decisions (database)'!$A$2:$G$424,7,FALSE),CR19)</f>
        <v>0</v>
      </c>
      <c r="CT19">
        <f>IFERROR(VLOOKUP($C19&amp;CT$1,'CCyB decisions (database)'!$A$2:$G$424,7,FALSE),CS19)</f>
        <v>0</v>
      </c>
      <c r="CU19">
        <f>IFERROR(VLOOKUP($C19&amp;CU$1,'CCyB decisions (database)'!$A$2:$G$424,7,FALSE),CT19)</f>
        <v>0</v>
      </c>
      <c r="CV19">
        <f>IFERROR(VLOOKUP($C19&amp;CV$1,'CCyB decisions (database)'!$A$2:$G$424,7,FALSE),CU19)</f>
        <v>0</v>
      </c>
      <c r="CW19">
        <f>IFERROR(VLOOKUP($C19&amp;CW$1,'CCyB decisions (database)'!$A$2:$G$424,7,FALSE),CV19)</f>
        <v>0</v>
      </c>
      <c r="CX19">
        <f>IFERROR(VLOOKUP($C19&amp;CX$1,'CCyB decisions (database)'!$A$2:$G$424,7,FALSE),CW19)</f>
        <v>0</v>
      </c>
      <c r="CY19">
        <f>IFERROR(VLOOKUP($C19&amp;CY$1,'CCyB decisions (database)'!$A$2:$G$424,7,FALSE),CX19)</f>
        <v>0</v>
      </c>
      <c r="CZ19">
        <f>IFERROR(VLOOKUP($C19&amp;CZ$1,'CCyB decisions (database)'!$A$2:$G$424,7,FALSE),CY19)</f>
        <v>0</v>
      </c>
      <c r="DA19">
        <f>IFERROR(VLOOKUP($C19&amp;DA$1,'CCyB decisions (database)'!$A$2:$G$424,7,FALSE),CZ19)</f>
        <v>0</v>
      </c>
      <c r="DB19">
        <f>IFERROR(VLOOKUP($C19&amp;DB$1,'CCyB decisions (database)'!$A$2:$G$424,7,FALSE),DA19)</f>
        <v>0</v>
      </c>
      <c r="DC19">
        <f>IFERROR(VLOOKUP($C19&amp;DC$1,'CCyB decisions (database)'!$A$2:$G$424,7,FALSE),DB19)</f>
        <v>0</v>
      </c>
      <c r="DD19">
        <f>IFERROR(VLOOKUP($C19&amp;DD$1,'CCyB decisions (database)'!$A$2:$G$424,7,FALSE),DC19)</f>
        <v>0</v>
      </c>
      <c r="DE19">
        <f>IFERROR(VLOOKUP($C19&amp;DE$1,'CCyB decisions (database)'!$A$2:$G$424,7,FALSE),DD19)</f>
        <v>0</v>
      </c>
      <c r="DF19">
        <f>IFERROR(VLOOKUP($C19&amp;DF$1,'CCyB decisions (database)'!$A$2:$G$424,7,FALSE),DE19)</f>
        <v>0</v>
      </c>
      <c r="DG19">
        <f>IFERROR(VLOOKUP($C19&amp;DG$1,'CCyB decisions (database)'!$A$2:$G$424,7,FALSE),DF19)</f>
        <v>0</v>
      </c>
      <c r="DH19">
        <f>IFERROR(VLOOKUP($C19&amp;DH$1,'CCyB decisions (database)'!$A$2:$G$424,7,FALSE),DG19)</f>
        <v>0</v>
      </c>
      <c r="DI19">
        <f>IFERROR(VLOOKUP($C19&amp;DI$1,'CCyB decisions (database)'!$A$2:$G$424,7,FALSE),DH19)</f>
        <v>0</v>
      </c>
      <c r="DJ19">
        <f>IFERROR(VLOOKUP($C19&amp;DJ$1,'CCyB decisions (database)'!$A$2:$G$424,7,FALSE),DI19)</f>
        <v>0</v>
      </c>
      <c r="DK19">
        <f>IFERROR(VLOOKUP($C19&amp;DK$1,'CCyB decisions (database)'!$A$2:$G$424,7,FALSE),DJ19)</f>
        <v>0</v>
      </c>
      <c r="DL19">
        <f>IFERROR(VLOOKUP($C19&amp;DL$1,'CCyB decisions (database)'!$A$2:$G$424,7,FALSE),DK19)</f>
        <v>0</v>
      </c>
      <c r="DM19">
        <f>IFERROR(VLOOKUP($C19&amp;DM$1,'CCyB decisions (database)'!$A$2:$G$424,7,FALSE),DL19)</f>
        <v>0</v>
      </c>
      <c r="DN19">
        <f>IFERROR(VLOOKUP($C19&amp;DN$1,'CCyB decisions (database)'!$A$2:$G$424,7,FALSE),DM19)</f>
        <v>0</v>
      </c>
      <c r="DO19">
        <f>IFERROR(VLOOKUP($C19&amp;DO$1,'CCyB decisions (database)'!$A$2:$G$424,7,FALSE),DN19)</f>
        <v>0</v>
      </c>
      <c r="DP19">
        <f>IFERROR(VLOOKUP($C19&amp;DP$1,'CCyB decisions (database)'!$A$2:$G$424,7,FALSE),DO19)</f>
        <v>0</v>
      </c>
    </row>
    <row r="20" spans="3:120" x14ac:dyDescent="0.45">
      <c r="C20" t="s">
        <v>34</v>
      </c>
      <c r="D20" t="e">
        <f>VLOOKUP($C20&amp;D$1,'CCyB decisions (database)'!$A$2:$G$424,7,FALSE)</f>
        <v>#N/A</v>
      </c>
      <c r="E20" t="e">
        <f>IFERROR(VLOOKUP($C20&amp;E$1,'CCyB decisions (database)'!$A$2:$G$424,7,FALSE),D20)</f>
        <v>#N/A</v>
      </c>
      <c r="F20" t="e">
        <f>IFERROR(VLOOKUP($C20&amp;F$1,'CCyB decisions (database)'!$A$2:$G$424,7,FALSE),E20)</f>
        <v>#N/A</v>
      </c>
      <c r="G20" t="e">
        <f>IFERROR(VLOOKUP($C20&amp;G$1,'CCyB decisions (database)'!$A$2:$G$424,7,FALSE),F20)</f>
        <v>#N/A</v>
      </c>
      <c r="H20" t="e">
        <f>IFERROR(VLOOKUP($C20&amp;H$1,'CCyB decisions (database)'!$A$2:$G$424,7,FALSE),G20)</f>
        <v>#N/A</v>
      </c>
      <c r="I20" t="e">
        <f>IFERROR(VLOOKUP($C20&amp;I$1,'CCyB decisions (database)'!$A$2:$G$424,7,FALSE),H20)</f>
        <v>#N/A</v>
      </c>
      <c r="J20" t="e">
        <f>IFERROR(VLOOKUP($C20&amp;J$1,'CCyB decisions (database)'!$A$2:$G$424,7,FALSE),I20)</f>
        <v>#N/A</v>
      </c>
      <c r="K20" t="e">
        <f>IFERROR(VLOOKUP($C20&amp;K$1,'CCyB decisions (database)'!$A$2:$G$424,7,FALSE),J20)</f>
        <v>#N/A</v>
      </c>
      <c r="L20" t="e">
        <f>IFERROR(VLOOKUP($C20&amp;L$1,'CCyB decisions (database)'!$A$2:$G$424,7,FALSE),K20)</f>
        <v>#N/A</v>
      </c>
      <c r="M20" t="e">
        <f>IFERROR(VLOOKUP($C20&amp;M$1,'CCyB decisions (database)'!$A$2:$G$424,7,FALSE),L20)</f>
        <v>#N/A</v>
      </c>
      <c r="N20" t="e">
        <f>IFERROR(VLOOKUP($C20&amp;N$1,'CCyB decisions (database)'!$A$2:$G$424,7,FALSE),M20)</f>
        <v>#N/A</v>
      </c>
      <c r="O20" t="e">
        <f>IFERROR(VLOOKUP($C20&amp;O$1,'CCyB decisions (database)'!$A$2:$G$424,7,FALSE),N20)</f>
        <v>#N/A</v>
      </c>
      <c r="P20" t="e">
        <f>IFERROR(VLOOKUP($C20&amp;P$1,'CCyB decisions (database)'!$A$2:$G$424,7,FALSE),O20)</f>
        <v>#N/A</v>
      </c>
      <c r="Q20" t="e">
        <f>IFERROR(VLOOKUP($C20&amp;Q$1,'CCyB decisions (database)'!$A$2:$G$424,7,FALSE),P20)</f>
        <v>#N/A</v>
      </c>
      <c r="R20" t="e">
        <f>IFERROR(VLOOKUP($C20&amp;R$1,'CCyB decisions (database)'!$A$2:$G$424,7,FALSE),Q20)</f>
        <v>#N/A</v>
      </c>
      <c r="S20" t="e">
        <f>IFERROR(VLOOKUP($C20&amp;S$1,'CCyB decisions (database)'!$A$2:$G$424,7,FALSE),R20)</f>
        <v>#N/A</v>
      </c>
      <c r="T20" t="e">
        <f>IFERROR(VLOOKUP($C20&amp;T$1,'CCyB decisions (database)'!$A$2:$G$424,7,FALSE),S20)</f>
        <v>#N/A</v>
      </c>
      <c r="U20" t="e">
        <f>IFERROR(VLOOKUP($C20&amp;U$1,'CCyB decisions (database)'!$A$2:$G$424,7,FALSE),T20)</f>
        <v>#N/A</v>
      </c>
      <c r="V20">
        <f>IFERROR(VLOOKUP($C20&amp;V$1,'CCyB decisions (database)'!$A$2:$G$424,7,FALSE),U20)</f>
        <v>0</v>
      </c>
      <c r="W20">
        <f>IFERROR(VLOOKUP($C20&amp;W$1,'CCyB decisions (database)'!$A$2:$G$424,7,FALSE),V20)</f>
        <v>0</v>
      </c>
      <c r="X20">
        <f>IFERROR(VLOOKUP($C20&amp;X$1,'CCyB decisions (database)'!$A$2:$G$424,7,FALSE),W20)</f>
        <v>0</v>
      </c>
      <c r="Y20">
        <f>IFERROR(VLOOKUP($C20&amp;Y$1,'CCyB decisions (database)'!$A$2:$G$424,7,FALSE),X20)</f>
        <v>0</v>
      </c>
      <c r="Z20">
        <f>IFERROR(VLOOKUP($C20&amp;Z$1,'CCyB decisions (database)'!$A$2:$G$424,7,FALSE),Y20)</f>
        <v>0</v>
      </c>
      <c r="AA20">
        <f>IFERROR(VLOOKUP($C20&amp;AA$1,'CCyB decisions (database)'!$A$2:$G$424,7,FALSE),Z20)</f>
        <v>0</v>
      </c>
      <c r="AB20">
        <f>IFERROR(VLOOKUP($C20&amp;AB$1,'CCyB decisions (database)'!$A$2:$G$424,7,FALSE),AA20)</f>
        <v>0</v>
      </c>
      <c r="AC20">
        <f>IFERROR(VLOOKUP($C20&amp;AC$1,'CCyB decisions (database)'!$A$2:$G$424,7,FALSE),AB20)</f>
        <v>0</v>
      </c>
      <c r="AD20">
        <f>IFERROR(VLOOKUP($C20&amp;AD$1,'CCyB decisions (database)'!$A$2:$G$424,7,FALSE),AC20)</f>
        <v>0</v>
      </c>
      <c r="AE20">
        <f>IFERROR(VLOOKUP($C20&amp;AE$1,'CCyB decisions (database)'!$A$2:$G$424,7,FALSE),AD20)</f>
        <v>0</v>
      </c>
      <c r="AF20">
        <f>IFERROR(VLOOKUP($C20&amp;AF$1,'CCyB decisions (database)'!$A$2:$G$424,7,FALSE),AE20)</f>
        <v>0</v>
      </c>
      <c r="AG20">
        <f>IFERROR(VLOOKUP($C20&amp;AG$1,'CCyB decisions (database)'!$A$2:$G$424,7,FALSE),AF20)</f>
        <v>0</v>
      </c>
      <c r="AH20">
        <f>IFERROR(VLOOKUP($C20&amp;AH$1,'CCyB decisions (database)'!$A$2:$G$424,7,FALSE),AG20)</f>
        <v>0</v>
      </c>
      <c r="AI20">
        <f>IFERROR(VLOOKUP($C20&amp;AI$1,'CCyB decisions (database)'!$A$2:$G$424,7,FALSE),AH20)</f>
        <v>0</v>
      </c>
      <c r="AJ20">
        <f>IFERROR(VLOOKUP($C20&amp;AJ$1,'CCyB decisions (database)'!$A$2:$G$424,7,FALSE),AI20)</f>
        <v>0</v>
      </c>
      <c r="AK20">
        <f>IFERROR(VLOOKUP($C20&amp;AK$1,'CCyB decisions (database)'!$A$2:$G$424,7,FALSE),AJ20)</f>
        <v>0</v>
      </c>
      <c r="AL20">
        <f>IFERROR(VLOOKUP($C20&amp;AL$1,'CCyB decisions (database)'!$A$2:$G$424,7,FALSE),AK20)</f>
        <v>0</v>
      </c>
      <c r="AM20">
        <f>IFERROR(VLOOKUP($C20&amp;AM$1,'CCyB decisions (database)'!$A$2:$G$424,7,FALSE),AL20)</f>
        <v>0</v>
      </c>
      <c r="AN20">
        <f>IFERROR(VLOOKUP($C20&amp;AN$1,'CCyB decisions (database)'!$A$2:$G$424,7,FALSE),AM20)</f>
        <v>0</v>
      </c>
      <c r="AO20">
        <f>IFERROR(VLOOKUP($C20&amp;AO$1,'CCyB decisions (database)'!$A$2:$G$424,7,FALSE),AN20)</f>
        <v>0</v>
      </c>
      <c r="AP20">
        <f>IFERROR(VLOOKUP($C20&amp;AP$1,'CCyB decisions (database)'!$A$2:$G$424,7,FALSE),AO20)</f>
        <v>0</v>
      </c>
      <c r="AQ20">
        <f>IFERROR(VLOOKUP($C20&amp;AQ$1,'CCyB decisions (database)'!$A$2:$G$424,7,FALSE),AP20)</f>
        <v>0</v>
      </c>
      <c r="AR20">
        <f>IFERROR(VLOOKUP($C20&amp;AR$1,'CCyB decisions (database)'!$A$2:$G$424,7,FALSE),AQ20)</f>
        <v>0</v>
      </c>
      <c r="AS20">
        <f>IFERROR(VLOOKUP($C20&amp;AS$1,'CCyB decisions (database)'!$A$2:$G$424,7,FALSE),AR20)</f>
        <v>0</v>
      </c>
      <c r="AT20">
        <f>IFERROR(VLOOKUP($C20&amp;AT$1,'CCyB decisions (database)'!$A$2:$G$424,7,FALSE),AS20)</f>
        <v>0</v>
      </c>
      <c r="AU20">
        <f>IFERROR(VLOOKUP($C20&amp;AU$1,'CCyB decisions (database)'!$A$2:$G$424,7,FALSE),AT20)</f>
        <v>0</v>
      </c>
      <c r="AV20">
        <f>IFERROR(VLOOKUP($C20&amp;AV$1,'CCyB decisions (database)'!$A$2:$G$424,7,FALSE),AU20)</f>
        <v>0</v>
      </c>
      <c r="AW20">
        <f>IFERROR(VLOOKUP($C20&amp;AW$1,'CCyB decisions (database)'!$A$2:$G$424,7,FALSE),AV20)</f>
        <v>0</v>
      </c>
      <c r="AX20">
        <f>IFERROR(VLOOKUP($C20&amp;AX$1,'CCyB decisions (database)'!$A$2:$G$424,7,FALSE),AW20)</f>
        <v>0</v>
      </c>
      <c r="AY20">
        <f>IFERROR(VLOOKUP($C20&amp;AY$1,'CCyB decisions (database)'!$A$2:$G$424,7,FALSE),AX20)</f>
        <v>0</v>
      </c>
      <c r="AZ20">
        <f>IFERROR(VLOOKUP($C20&amp;AZ$1,'CCyB decisions (database)'!$A$2:$G$424,7,FALSE),AY20)</f>
        <v>0</v>
      </c>
      <c r="BA20">
        <f>IFERROR(VLOOKUP($C20&amp;BA$1,'CCyB decisions (database)'!$A$2:$G$424,7,FALSE),AZ20)</f>
        <v>0</v>
      </c>
      <c r="BB20">
        <f>IFERROR(VLOOKUP($C20&amp;BB$1,'CCyB decisions (database)'!$A$2:$G$424,7,FALSE),BA20)</f>
        <v>0</v>
      </c>
      <c r="BC20">
        <f>IFERROR(VLOOKUP($C20&amp;BC$1,'CCyB decisions (database)'!$A$2:$G$424,7,FALSE),BB20)</f>
        <v>0</v>
      </c>
      <c r="BD20">
        <f>IFERROR(VLOOKUP($C20&amp;BD$1,'CCyB decisions (database)'!$A$2:$G$424,7,FALSE),BC20)</f>
        <v>0</v>
      </c>
      <c r="BE20">
        <f>IFERROR(VLOOKUP($C20&amp;BE$1,'CCyB decisions (database)'!$A$2:$G$424,7,FALSE),BD20)</f>
        <v>0</v>
      </c>
      <c r="BF20">
        <f>IFERROR(VLOOKUP($C20&amp;BF$1,'CCyB decisions (database)'!$A$2:$G$424,7,FALSE),BE20)</f>
        <v>0</v>
      </c>
      <c r="BG20">
        <f>IFERROR(VLOOKUP($C20&amp;BG$1,'CCyB decisions (database)'!$A$2:$G$424,7,FALSE),BF20)</f>
        <v>0</v>
      </c>
      <c r="BH20">
        <f>IFERROR(VLOOKUP($C20&amp;BH$1,'CCyB decisions (database)'!$A$2:$G$424,7,FALSE),BG20)</f>
        <v>0</v>
      </c>
      <c r="BI20">
        <f>IFERROR(VLOOKUP($C20&amp;BI$1,'CCyB decisions (database)'!$A$2:$G$424,7,FALSE),BH20)</f>
        <v>0</v>
      </c>
      <c r="BJ20">
        <f>IFERROR(VLOOKUP($C20&amp;BJ$1,'CCyB decisions (database)'!$A$2:$G$424,7,FALSE),BI20)</f>
        <v>0</v>
      </c>
      <c r="BK20">
        <f>IFERROR(VLOOKUP($C20&amp;BK$1,'CCyB decisions (database)'!$A$2:$G$424,7,FALSE),BJ20)</f>
        <v>0</v>
      </c>
      <c r="BL20">
        <f>IFERROR(VLOOKUP($C20&amp;BL$1,'CCyB decisions (database)'!$A$2:$G$424,7,FALSE),BK20)</f>
        <v>0</v>
      </c>
      <c r="BM20">
        <f>IFERROR(VLOOKUP($C20&amp;BM$1,'CCyB decisions (database)'!$A$2:$G$424,7,FALSE),BL20)</f>
        <v>0</v>
      </c>
      <c r="BN20">
        <f>IFERROR(VLOOKUP($C20&amp;BN$1,'CCyB decisions (database)'!$A$2:$G$424,7,FALSE),BM20)</f>
        <v>0</v>
      </c>
      <c r="BO20">
        <f>IFERROR(VLOOKUP($C20&amp;BO$1,'CCyB decisions (database)'!$A$2:$G$424,7,FALSE),BN20)</f>
        <v>0</v>
      </c>
      <c r="BP20">
        <f>IFERROR(VLOOKUP($C20&amp;BP$1,'CCyB decisions (database)'!$A$2:$G$424,7,FALSE),BO20)</f>
        <v>0</v>
      </c>
      <c r="BQ20">
        <f>IFERROR(VLOOKUP($C20&amp;BQ$1,'CCyB decisions (database)'!$A$2:$G$424,7,FALSE),BP20)</f>
        <v>0</v>
      </c>
      <c r="BR20">
        <f>IFERROR(VLOOKUP($C20&amp;BR$1,'CCyB decisions (database)'!$A$2:$G$424,7,FALSE),BQ20)</f>
        <v>0</v>
      </c>
      <c r="BS20">
        <f>IFERROR(VLOOKUP($C20&amp;BS$1,'CCyB decisions (database)'!$A$2:$G$424,7,FALSE),BR20)</f>
        <v>0</v>
      </c>
      <c r="BT20">
        <f>IFERROR(VLOOKUP($C20&amp;BT$1,'CCyB decisions (database)'!$A$2:$G$424,7,FALSE),BS20)</f>
        <v>0</v>
      </c>
      <c r="BU20">
        <f>IFERROR(VLOOKUP($C20&amp;BU$1,'CCyB decisions (database)'!$A$2:$G$424,7,FALSE),BT20)</f>
        <v>0</v>
      </c>
      <c r="BV20">
        <f>IFERROR(VLOOKUP($C20&amp;BV$1,'CCyB decisions (database)'!$A$2:$G$424,7,FALSE),BU20)</f>
        <v>0</v>
      </c>
      <c r="BW20">
        <f>IFERROR(VLOOKUP($C20&amp;BW$1,'CCyB decisions (database)'!$A$2:$G$424,7,FALSE),BV20)</f>
        <v>0</v>
      </c>
      <c r="BX20">
        <f>IFERROR(VLOOKUP($C20&amp;BX$1,'CCyB decisions (database)'!$A$2:$G$424,7,FALSE),BW20)</f>
        <v>0</v>
      </c>
      <c r="BY20">
        <f>IFERROR(VLOOKUP($C20&amp;BY$1,'CCyB decisions (database)'!$A$2:$G$424,7,FALSE),BX20)</f>
        <v>0</v>
      </c>
      <c r="BZ20">
        <f>IFERROR(VLOOKUP($C20&amp;BZ$1,'CCyB decisions (database)'!$A$2:$G$424,7,FALSE),BY20)</f>
        <v>0</v>
      </c>
      <c r="CA20">
        <f>IFERROR(VLOOKUP($C20&amp;CA$1,'CCyB decisions (database)'!$A$2:$G$424,7,FALSE),BZ20)</f>
        <v>0</v>
      </c>
      <c r="CB20">
        <f>IFERROR(VLOOKUP($C20&amp;CB$1,'CCyB decisions (database)'!$A$2:$G$424,7,FALSE),CA20)</f>
        <v>0</v>
      </c>
      <c r="CC20">
        <f>IFERROR(VLOOKUP($C20&amp;CC$1,'CCyB decisions (database)'!$A$2:$G$424,7,FALSE),CB20)</f>
        <v>0</v>
      </c>
      <c r="CD20">
        <f>IFERROR(VLOOKUP($C20&amp;CD$1,'CCyB decisions (database)'!$A$2:$G$424,7,FALSE),CC20)</f>
        <v>0</v>
      </c>
      <c r="CE20">
        <f>IFERROR(VLOOKUP($C20&amp;CE$1,'CCyB decisions (database)'!$A$2:$G$424,7,FALSE),CD20)</f>
        <v>0</v>
      </c>
      <c r="CF20">
        <f>IFERROR(VLOOKUP($C20&amp;CF$1,'CCyB decisions (database)'!$A$2:$G$424,7,FALSE),CE20)</f>
        <v>0</v>
      </c>
      <c r="CG20">
        <f>IFERROR(VLOOKUP($C20&amp;CG$1,'CCyB decisions (database)'!$A$2:$G$424,7,FALSE),CF20)</f>
        <v>0</v>
      </c>
      <c r="CH20">
        <f>IFERROR(VLOOKUP($C20&amp;CH$1,'CCyB decisions (database)'!$A$2:$G$424,7,FALSE),CG20)</f>
        <v>0</v>
      </c>
      <c r="CI20">
        <f>IFERROR(VLOOKUP($C20&amp;CI$1,'CCyB decisions (database)'!$A$2:$G$424,7,FALSE),CH20)</f>
        <v>0</v>
      </c>
      <c r="CJ20">
        <f>IFERROR(VLOOKUP($C20&amp;CJ$1,'CCyB decisions (database)'!$A$2:$G$424,7,FALSE),CI20)</f>
        <v>0</v>
      </c>
      <c r="CK20">
        <f>IFERROR(VLOOKUP($C20&amp;CK$1,'CCyB decisions (database)'!$A$2:$G$424,7,FALSE),CJ20)</f>
        <v>0</v>
      </c>
      <c r="CL20">
        <f>IFERROR(VLOOKUP($C20&amp;CL$1,'CCyB decisions (database)'!$A$2:$G$424,7,FALSE),CK20)</f>
        <v>0</v>
      </c>
      <c r="CM20">
        <f>IFERROR(VLOOKUP($C20&amp;CM$1,'CCyB decisions (database)'!$A$2:$G$424,7,FALSE),CL20)</f>
        <v>0</v>
      </c>
      <c r="CN20">
        <f>IFERROR(VLOOKUP($C20&amp;CN$1,'CCyB decisions (database)'!$A$2:$G$424,7,FALSE),CM20)</f>
        <v>0</v>
      </c>
      <c r="CO20">
        <f>IFERROR(VLOOKUP($C20&amp;CO$1,'CCyB decisions (database)'!$A$2:$G$424,7,FALSE),CN20)</f>
        <v>0</v>
      </c>
      <c r="CP20">
        <f>IFERROR(VLOOKUP($C20&amp;CP$1,'CCyB decisions (database)'!$A$2:$G$424,7,FALSE),CO20)</f>
        <v>0</v>
      </c>
      <c r="CQ20">
        <f>IFERROR(VLOOKUP($C20&amp;CQ$1,'CCyB decisions (database)'!$A$2:$G$424,7,FALSE),CP20)</f>
        <v>0</v>
      </c>
      <c r="CR20">
        <f>IFERROR(VLOOKUP($C20&amp;CR$1,'CCyB decisions (database)'!$A$2:$G$424,7,FALSE),CQ20)</f>
        <v>0</v>
      </c>
      <c r="CS20">
        <f>IFERROR(VLOOKUP($C20&amp;CS$1,'CCyB decisions (database)'!$A$2:$G$424,7,FALSE),CR20)</f>
        <v>0</v>
      </c>
      <c r="CT20">
        <f>IFERROR(VLOOKUP($C20&amp;CT$1,'CCyB decisions (database)'!$A$2:$G$424,7,FALSE),CS20)</f>
        <v>0</v>
      </c>
      <c r="CU20">
        <f>IFERROR(VLOOKUP($C20&amp;CU$1,'CCyB decisions (database)'!$A$2:$G$424,7,FALSE),CT20)</f>
        <v>0</v>
      </c>
      <c r="CV20">
        <f>IFERROR(VLOOKUP($C20&amp;CV$1,'CCyB decisions (database)'!$A$2:$G$424,7,FALSE),CU20)</f>
        <v>0</v>
      </c>
      <c r="CW20">
        <f>IFERROR(VLOOKUP($C20&amp;CW$1,'CCyB decisions (database)'!$A$2:$G$424,7,FALSE),CV20)</f>
        <v>0</v>
      </c>
      <c r="CX20">
        <f>IFERROR(VLOOKUP($C20&amp;CX$1,'CCyB decisions (database)'!$A$2:$G$424,7,FALSE),CW20)</f>
        <v>0</v>
      </c>
      <c r="CY20">
        <f>IFERROR(VLOOKUP($C20&amp;CY$1,'CCyB decisions (database)'!$A$2:$G$424,7,FALSE),CX20)</f>
        <v>0</v>
      </c>
      <c r="CZ20">
        <f>IFERROR(VLOOKUP($C20&amp;CZ$1,'CCyB decisions (database)'!$A$2:$G$424,7,FALSE),CY20)</f>
        <v>0</v>
      </c>
      <c r="DA20">
        <f>IFERROR(VLOOKUP($C20&amp;DA$1,'CCyB decisions (database)'!$A$2:$G$424,7,FALSE),CZ20)</f>
        <v>0</v>
      </c>
      <c r="DB20">
        <f>IFERROR(VLOOKUP($C20&amp;DB$1,'CCyB decisions (database)'!$A$2:$G$424,7,FALSE),DA20)</f>
        <v>0</v>
      </c>
      <c r="DC20">
        <f>IFERROR(VLOOKUP($C20&amp;DC$1,'CCyB decisions (database)'!$A$2:$G$424,7,FALSE),DB20)</f>
        <v>0</v>
      </c>
      <c r="DD20">
        <f>IFERROR(VLOOKUP($C20&amp;DD$1,'CCyB decisions (database)'!$A$2:$G$424,7,FALSE),DC20)</f>
        <v>0</v>
      </c>
      <c r="DE20">
        <f>IFERROR(VLOOKUP($C20&amp;DE$1,'CCyB decisions (database)'!$A$2:$G$424,7,FALSE),DD20)</f>
        <v>0</v>
      </c>
      <c r="DF20">
        <f>IFERROR(VLOOKUP($C20&amp;DF$1,'CCyB decisions (database)'!$A$2:$G$424,7,FALSE),DE20)</f>
        <v>0</v>
      </c>
      <c r="DG20">
        <f>IFERROR(VLOOKUP($C20&amp;DG$1,'CCyB decisions (database)'!$A$2:$G$424,7,FALSE),DF20)</f>
        <v>0</v>
      </c>
      <c r="DH20">
        <f>IFERROR(VLOOKUP($C20&amp;DH$1,'CCyB decisions (database)'!$A$2:$G$424,7,FALSE),DG20)</f>
        <v>0</v>
      </c>
      <c r="DI20">
        <f>IFERROR(VLOOKUP($C20&amp;DI$1,'CCyB decisions (database)'!$A$2:$G$424,7,FALSE),DH20)</f>
        <v>0</v>
      </c>
      <c r="DJ20">
        <f>IFERROR(VLOOKUP($C20&amp;DJ$1,'CCyB decisions (database)'!$A$2:$G$424,7,FALSE),DI20)</f>
        <v>0</v>
      </c>
      <c r="DK20">
        <f>IFERROR(VLOOKUP($C20&amp;DK$1,'CCyB decisions (database)'!$A$2:$G$424,7,FALSE),DJ20)</f>
        <v>0</v>
      </c>
      <c r="DL20">
        <f>IFERROR(VLOOKUP($C20&amp;DL$1,'CCyB decisions (database)'!$A$2:$G$424,7,FALSE),DK20)</f>
        <v>0</v>
      </c>
      <c r="DM20">
        <f>IFERROR(VLOOKUP($C20&amp;DM$1,'CCyB decisions (database)'!$A$2:$G$424,7,FALSE),DL20)</f>
        <v>0</v>
      </c>
      <c r="DN20">
        <f>IFERROR(VLOOKUP($C20&amp;DN$1,'CCyB decisions (database)'!$A$2:$G$424,7,FALSE),DM20)</f>
        <v>0</v>
      </c>
      <c r="DO20">
        <f>IFERROR(VLOOKUP($C20&amp;DO$1,'CCyB decisions (database)'!$A$2:$G$424,7,FALSE),DN20)</f>
        <v>0</v>
      </c>
      <c r="DP20">
        <f>IFERROR(VLOOKUP($C20&amp;DP$1,'CCyB decisions (database)'!$A$2:$G$424,7,FALSE),DO20)</f>
        <v>0</v>
      </c>
    </row>
    <row r="21" spans="3:120" x14ac:dyDescent="0.45">
      <c r="C21" t="s">
        <v>35</v>
      </c>
      <c r="D21" t="e">
        <f>VLOOKUP($C21&amp;D$1,'CCyB decisions (database)'!$A$2:$G$424,7,FALSE)</f>
        <v>#N/A</v>
      </c>
      <c r="E21" t="e">
        <f>IFERROR(VLOOKUP($C21&amp;E$1,'CCyB decisions (database)'!$A$2:$G$424,7,FALSE),D21)</f>
        <v>#N/A</v>
      </c>
      <c r="F21" t="e">
        <f>IFERROR(VLOOKUP($C21&amp;F$1,'CCyB decisions (database)'!$A$2:$G$424,7,FALSE),E21)</f>
        <v>#N/A</v>
      </c>
      <c r="G21" t="e">
        <f>IFERROR(VLOOKUP($C21&amp;G$1,'CCyB decisions (database)'!$A$2:$G$424,7,FALSE),F21)</f>
        <v>#N/A</v>
      </c>
      <c r="H21" t="e">
        <f>IFERROR(VLOOKUP($C21&amp;H$1,'CCyB decisions (database)'!$A$2:$G$424,7,FALSE),G21)</f>
        <v>#N/A</v>
      </c>
      <c r="I21" t="e">
        <f>IFERROR(VLOOKUP($C21&amp;I$1,'CCyB decisions (database)'!$A$2:$G$424,7,FALSE),H21)</f>
        <v>#N/A</v>
      </c>
      <c r="J21" t="e">
        <f>IFERROR(VLOOKUP($C21&amp;J$1,'CCyB decisions (database)'!$A$2:$G$424,7,FALSE),I21)</f>
        <v>#N/A</v>
      </c>
      <c r="K21" t="e">
        <f>IFERROR(VLOOKUP($C21&amp;K$1,'CCyB decisions (database)'!$A$2:$G$424,7,FALSE),J21)</f>
        <v>#N/A</v>
      </c>
      <c r="L21" t="e">
        <f>IFERROR(VLOOKUP($C21&amp;L$1,'CCyB decisions (database)'!$A$2:$G$424,7,FALSE),K21)</f>
        <v>#N/A</v>
      </c>
      <c r="M21" t="e">
        <f>IFERROR(VLOOKUP($C21&amp;M$1,'CCyB decisions (database)'!$A$2:$G$424,7,FALSE),L21)</f>
        <v>#N/A</v>
      </c>
      <c r="N21" t="e">
        <f>IFERROR(VLOOKUP($C21&amp;N$1,'CCyB decisions (database)'!$A$2:$G$424,7,FALSE),M21)</f>
        <v>#N/A</v>
      </c>
      <c r="O21" t="e">
        <f>IFERROR(VLOOKUP($C21&amp;O$1,'CCyB decisions (database)'!$A$2:$G$424,7,FALSE),N21)</f>
        <v>#N/A</v>
      </c>
      <c r="P21" t="e">
        <f>IFERROR(VLOOKUP($C21&amp;P$1,'CCyB decisions (database)'!$A$2:$G$424,7,FALSE),O21)</f>
        <v>#N/A</v>
      </c>
      <c r="Q21" t="e">
        <f>IFERROR(VLOOKUP($C21&amp;Q$1,'CCyB decisions (database)'!$A$2:$G$424,7,FALSE),P21)</f>
        <v>#N/A</v>
      </c>
      <c r="R21" t="e">
        <f>IFERROR(VLOOKUP($C21&amp;R$1,'CCyB decisions (database)'!$A$2:$G$424,7,FALSE),Q21)</f>
        <v>#N/A</v>
      </c>
      <c r="S21" t="e">
        <f>IFERROR(VLOOKUP($C21&amp;S$1,'CCyB decisions (database)'!$A$2:$G$424,7,FALSE),R21)</f>
        <v>#N/A</v>
      </c>
      <c r="T21" t="e">
        <f>IFERROR(VLOOKUP($C21&amp;T$1,'CCyB decisions (database)'!$A$2:$G$424,7,FALSE),S21)</f>
        <v>#N/A</v>
      </c>
      <c r="U21" t="e">
        <f>IFERROR(VLOOKUP($C21&amp;U$1,'CCyB decisions (database)'!$A$2:$G$424,7,FALSE),T21)</f>
        <v>#N/A</v>
      </c>
      <c r="V21">
        <f>IFERROR(VLOOKUP($C21&amp;V$1,'CCyB decisions (database)'!$A$2:$G$424,7,FALSE),U21)</f>
        <v>0</v>
      </c>
      <c r="W21">
        <f>IFERROR(VLOOKUP($C21&amp;W$1,'CCyB decisions (database)'!$A$2:$G$424,7,FALSE),V21)</f>
        <v>0</v>
      </c>
      <c r="X21">
        <f>IFERROR(VLOOKUP($C21&amp;X$1,'CCyB decisions (database)'!$A$2:$G$424,7,FALSE),W21)</f>
        <v>0</v>
      </c>
      <c r="Y21">
        <f>IFERROR(VLOOKUP($C21&amp;Y$1,'CCyB decisions (database)'!$A$2:$G$424,7,FALSE),X21)</f>
        <v>0</v>
      </c>
      <c r="Z21">
        <f>IFERROR(VLOOKUP($C21&amp;Z$1,'CCyB decisions (database)'!$A$2:$G$424,7,FALSE),Y21)</f>
        <v>0</v>
      </c>
      <c r="AA21">
        <f>IFERROR(VLOOKUP($C21&amp;AA$1,'CCyB decisions (database)'!$A$2:$G$424,7,FALSE),Z21)</f>
        <v>0</v>
      </c>
      <c r="AB21">
        <f>IFERROR(VLOOKUP($C21&amp;AB$1,'CCyB decisions (database)'!$A$2:$G$424,7,FALSE),AA21)</f>
        <v>0</v>
      </c>
      <c r="AC21">
        <f>IFERROR(VLOOKUP($C21&amp;AC$1,'CCyB decisions (database)'!$A$2:$G$424,7,FALSE),AB21)</f>
        <v>0</v>
      </c>
      <c r="AD21">
        <f>IFERROR(VLOOKUP($C21&amp;AD$1,'CCyB decisions (database)'!$A$2:$G$424,7,FALSE),AC21)</f>
        <v>0</v>
      </c>
      <c r="AE21">
        <f>IFERROR(VLOOKUP($C21&amp;AE$1,'CCyB decisions (database)'!$A$2:$G$424,7,FALSE),AD21)</f>
        <v>0</v>
      </c>
      <c r="AF21">
        <f>IFERROR(VLOOKUP($C21&amp;AF$1,'CCyB decisions (database)'!$A$2:$G$424,7,FALSE),AE21)</f>
        <v>0</v>
      </c>
      <c r="AG21">
        <f>IFERROR(VLOOKUP($C21&amp;AG$1,'CCyB decisions (database)'!$A$2:$G$424,7,FALSE),AF21)</f>
        <v>0</v>
      </c>
      <c r="AH21">
        <f>IFERROR(VLOOKUP($C21&amp;AH$1,'CCyB decisions (database)'!$A$2:$G$424,7,FALSE),AG21)</f>
        <v>0</v>
      </c>
      <c r="AI21">
        <f>IFERROR(VLOOKUP($C21&amp;AI$1,'CCyB decisions (database)'!$A$2:$G$424,7,FALSE),AH21)</f>
        <v>0</v>
      </c>
      <c r="AJ21">
        <f>IFERROR(VLOOKUP($C21&amp;AJ$1,'CCyB decisions (database)'!$A$2:$G$424,7,FALSE),AI21)</f>
        <v>0</v>
      </c>
      <c r="AK21">
        <f>IFERROR(VLOOKUP($C21&amp;AK$1,'CCyB decisions (database)'!$A$2:$G$424,7,FALSE),AJ21)</f>
        <v>0</v>
      </c>
      <c r="AL21">
        <f>IFERROR(VLOOKUP($C21&amp;AL$1,'CCyB decisions (database)'!$A$2:$G$424,7,FALSE),AK21)</f>
        <v>0</v>
      </c>
      <c r="AM21">
        <f>IFERROR(VLOOKUP($C21&amp;AM$1,'CCyB decisions (database)'!$A$2:$G$424,7,FALSE),AL21)</f>
        <v>0</v>
      </c>
      <c r="AN21">
        <f>IFERROR(VLOOKUP($C21&amp;AN$1,'CCyB decisions (database)'!$A$2:$G$424,7,FALSE),AM21)</f>
        <v>0</v>
      </c>
      <c r="AO21">
        <f>IFERROR(VLOOKUP($C21&amp;AO$1,'CCyB decisions (database)'!$A$2:$G$424,7,FALSE),AN21)</f>
        <v>0</v>
      </c>
      <c r="AP21">
        <f>IFERROR(VLOOKUP($C21&amp;AP$1,'CCyB decisions (database)'!$A$2:$G$424,7,FALSE),AO21)</f>
        <v>0</v>
      </c>
      <c r="AQ21">
        <f>IFERROR(VLOOKUP($C21&amp;AQ$1,'CCyB decisions (database)'!$A$2:$G$424,7,FALSE),AP21)</f>
        <v>0</v>
      </c>
      <c r="AR21">
        <f>IFERROR(VLOOKUP($C21&amp;AR$1,'CCyB decisions (database)'!$A$2:$G$424,7,FALSE),AQ21)</f>
        <v>0</v>
      </c>
      <c r="AS21">
        <f>IFERROR(VLOOKUP($C21&amp;AS$1,'CCyB decisions (database)'!$A$2:$G$424,7,FALSE),AR21)</f>
        <v>0</v>
      </c>
      <c r="AT21">
        <f>IFERROR(VLOOKUP($C21&amp;AT$1,'CCyB decisions (database)'!$A$2:$G$424,7,FALSE),AS21)</f>
        <v>0</v>
      </c>
      <c r="AU21">
        <f>IFERROR(VLOOKUP($C21&amp;AU$1,'CCyB decisions (database)'!$A$2:$G$424,7,FALSE),AT21)</f>
        <v>0</v>
      </c>
      <c r="AV21">
        <f>IFERROR(VLOOKUP($C21&amp;AV$1,'CCyB decisions (database)'!$A$2:$G$424,7,FALSE),AU21)</f>
        <v>0</v>
      </c>
      <c r="AW21">
        <f>IFERROR(VLOOKUP($C21&amp;AW$1,'CCyB decisions (database)'!$A$2:$G$424,7,FALSE),AV21)</f>
        <v>0</v>
      </c>
      <c r="AX21">
        <f>IFERROR(VLOOKUP($C21&amp;AX$1,'CCyB decisions (database)'!$A$2:$G$424,7,FALSE),AW21)</f>
        <v>0</v>
      </c>
      <c r="AY21">
        <f>IFERROR(VLOOKUP($C21&amp;AY$1,'CCyB decisions (database)'!$A$2:$G$424,7,FALSE),AX21)</f>
        <v>0</v>
      </c>
      <c r="AZ21">
        <f>IFERROR(VLOOKUP($C21&amp;AZ$1,'CCyB decisions (database)'!$A$2:$G$424,7,FALSE),AY21)</f>
        <v>0</v>
      </c>
      <c r="BA21">
        <f>IFERROR(VLOOKUP($C21&amp;BA$1,'CCyB decisions (database)'!$A$2:$G$424,7,FALSE),AZ21)</f>
        <v>0</v>
      </c>
      <c r="BB21">
        <f>IFERROR(VLOOKUP($C21&amp;BB$1,'CCyB decisions (database)'!$A$2:$G$424,7,FALSE),BA21)</f>
        <v>0</v>
      </c>
      <c r="BC21">
        <f>IFERROR(VLOOKUP($C21&amp;BC$1,'CCyB decisions (database)'!$A$2:$G$424,7,FALSE),BB21)</f>
        <v>0</v>
      </c>
      <c r="BD21">
        <f>IFERROR(VLOOKUP($C21&amp;BD$1,'CCyB decisions (database)'!$A$2:$G$424,7,FALSE),BC21)</f>
        <v>0</v>
      </c>
      <c r="BE21">
        <f>IFERROR(VLOOKUP($C21&amp;BE$1,'CCyB decisions (database)'!$A$2:$G$424,7,FALSE),BD21)</f>
        <v>0</v>
      </c>
      <c r="BF21">
        <f>IFERROR(VLOOKUP($C21&amp;BF$1,'CCyB decisions (database)'!$A$2:$G$424,7,FALSE),BE21)</f>
        <v>0</v>
      </c>
      <c r="BG21">
        <f>IFERROR(VLOOKUP($C21&amp;BG$1,'CCyB decisions (database)'!$A$2:$G$424,7,FALSE),BF21)</f>
        <v>0</v>
      </c>
      <c r="BH21">
        <f>IFERROR(VLOOKUP($C21&amp;BH$1,'CCyB decisions (database)'!$A$2:$G$424,7,FALSE),BG21)</f>
        <v>0</v>
      </c>
      <c r="BI21">
        <f>IFERROR(VLOOKUP($C21&amp;BI$1,'CCyB decisions (database)'!$A$2:$G$424,7,FALSE),BH21)</f>
        <v>0</v>
      </c>
      <c r="BJ21">
        <f>IFERROR(VLOOKUP($C21&amp;BJ$1,'CCyB decisions (database)'!$A$2:$G$424,7,FALSE),BI21)</f>
        <v>0</v>
      </c>
      <c r="BK21">
        <f>IFERROR(VLOOKUP($C21&amp;BK$1,'CCyB decisions (database)'!$A$2:$G$424,7,FALSE),BJ21)</f>
        <v>0</v>
      </c>
      <c r="BL21">
        <f>IFERROR(VLOOKUP($C21&amp;BL$1,'CCyB decisions (database)'!$A$2:$G$424,7,FALSE),BK21)</f>
        <v>0</v>
      </c>
      <c r="BM21">
        <f>IFERROR(VLOOKUP($C21&amp;BM$1,'CCyB decisions (database)'!$A$2:$G$424,7,FALSE),BL21)</f>
        <v>0</v>
      </c>
      <c r="BN21">
        <f>IFERROR(VLOOKUP($C21&amp;BN$1,'CCyB decisions (database)'!$A$2:$G$424,7,FALSE),BM21)</f>
        <v>0</v>
      </c>
      <c r="BO21">
        <f>IFERROR(VLOOKUP($C21&amp;BO$1,'CCyB decisions (database)'!$A$2:$G$424,7,FALSE),BN21)</f>
        <v>0</v>
      </c>
      <c r="BP21">
        <f>IFERROR(VLOOKUP($C21&amp;BP$1,'CCyB decisions (database)'!$A$2:$G$424,7,FALSE),BO21)</f>
        <v>0</v>
      </c>
      <c r="BQ21">
        <f>IFERROR(VLOOKUP($C21&amp;BQ$1,'CCyB decisions (database)'!$A$2:$G$424,7,FALSE),BP21)</f>
        <v>0</v>
      </c>
      <c r="BR21">
        <f>IFERROR(VLOOKUP($C21&amp;BR$1,'CCyB decisions (database)'!$A$2:$G$424,7,FALSE),BQ21)</f>
        <v>0</v>
      </c>
      <c r="BS21">
        <f>IFERROR(VLOOKUP($C21&amp;BS$1,'CCyB decisions (database)'!$A$2:$G$424,7,FALSE),BR21)</f>
        <v>0</v>
      </c>
      <c r="BT21">
        <f>IFERROR(VLOOKUP($C21&amp;BT$1,'CCyB decisions (database)'!$A$2:$G$424,7,FALSE),BS21)</f>
        <v>0</v>
      </c>
      <c r="BU21">
        <f>IFERROR(VLOOKUP($C21&amp;BU$1,'CCyB decisions (database)'!$A$2:$G$424,7,FALSE),BT21)</f>
        <v>0</v>
      </c>
      <c r="BV21">
        <f>IFERROR(VLOOKUP($C21&amp;BV$1,'CCyB decisions (database)'!$A$2:$G$424,7,FALSE),BU21)</f>
        <v>0</v>
      </c>
      <c r="BW21">
        <f>IFERROR(VLOOKUP($C21&amp;BW$1,'CCyB decisions (database)'!$A$2:$G$424,7,FALSE),BV21)</f>
        <v>0</v>
      </c>
      <c r="BX21">
        <f>IFERROR(VLOOKUP($C21&amp;BX$1,'CCyB decisions (database)'!$A$2:$G$424,7,FALSE),BW21)</f>
        <v>0</v>
      </c>
      <c r="BY21">
        <f>IFERROR(VLOOKUP($C21&amp;BY$1,'CCyB decisions (database)'!$A$2:$G$424,7,FALSE),BX21)</f>
        <v>0</v>
      </c>
      <c r="BZ21">
        <f>IFERROR(VLOOKUP($C21&amp;BZ$1,'CCyB decisions (database)'!$A$2:$G$424,7,FALSE),BY21)</f>
        <v>0</v>
      </c>
      <c r="CA21">
        <f>IFERROR(VLOOKUP($C21&amp;CA$1,'CCyB decisions (database)'!$A$2:$G$424,7,FALSE),BZ21)</f>
        <v>0</v>
      </c>
      <c r="CB21">
        <f>IFERROR(VLOOKUP($C21&amp;CB$1,'CCyB decisions (database)'!$A$2:$G$424,7,FALSE),CA21)</f>
        <v>0</v>
      </c>
      <c r="CC21">
        <f>IFERROR(VLOOKUP($C21&amp;CC$1,'CCyB decisions (database)'!$A$2:$G$424,7,FALSE),CB21)</f>
        <v>0</v>
      </c>
      <c r="CD21">
        <f>IFERROR(VLOOKUP($C21&amp;CD$1,'CCyB decisions (database)'!$A$2:$G$424,7,FALSE),CC21)</f>
        <v>0</v>
      </c>
      <c r="CE21">
        <f>IFERROR(VLOOKUP($C21&amp;CE$1,'CCyB decisions (database)'!$A$2:$G$424,7,FALSE),CD21)</f>
        <v>0</v>
      </c>
      <c r="CF21">
        <f>IFERROR(VLOOKUP($C21&amp;CF$1,'CCyB decisions (database)'!$A$2:$G$424,7,FALSE),CE21)</f>
        <v>0</v>
      </c>
      <c r="CG21">
        <f>IFERROR(VLOOKUP($C21&amp;CG$1,'CCyB decisions (database)'!$A$2:$G$424,7,FALSE),CF21)</f>
        <v>0</v>
      </c>
      <c r="CH21">
        <f>IFERROR(VLOOKUP($C21&amp;CH$1,'CCyB decisions (database)'!$A$2:$G$424,7,FALSE),CG21)</f>
        <v>0</v>
      </c>
      <c r="CI21">
        <f>IFERROR(VLOOKUP($C21&amp;CI$1,'CCyB decisions (database)'!$A$2:$G$424,7,FALSE),CH21)</f>
        <v>0</v>
      </c>
      <c r="CJ21">
        <f>IFERROR(VLOOKUP($C21&amp;CJ$1,'CCyB decisions (database)'!$A$2:$G$424,7,FALSE),CI21)</f>
        <v>0</v>
      </c>
      <c r="CK21">
        <f>IFERROR(VLOOKUP($C21&amp;CK$1,'CCyB decisions (database)'!$A$2:$G$424,7,FALSE),CJ21)</f>
        <v>0</v>
      </c>
      <c r="CL21">
        <f>IFERROR(VLOOKUP($C21&amp;CL$1,'CCyB decisions (database)'!$A$2:$G$424,7,FALSE),CK21)</f>
        <v>0</v>
      </c>
      <c r="CM21">
        <f>IFERROR(VLOOKUP($C21&amp;CM$1,'CCyB decisions (database)'!$A$2:$G$424,7,FALSE),CL21)</f>
        <v>0</v>
      </c>
      <c r="CN21">
        <f>IFERROR(VLOOKUP($C21&amp;CN$1,'CCyB decisions (database)'!$A$2:$G$424,7,FALSE),CM21)</f>
        <v>0</v>
      </c>
      <c r="CO21">
        <f>IFERROR(VLOOKUP($C21&amp;CO$1,'CCyB decisions (database)'!$A$2:$G$424,7,FALSE),CN21)</f>
        <v>0</v>
      </c>
      <c r="CP21">
        <f>IFERROR(VLOOKUP($C21&amp;CP$1,'CCyB decisions (database)'!$A$2:$G$424,7,FALSE),CO21)</f>
        <v>0</v>
      </c>
      <c r="CQ21">
        <f>IFERROR(VLOOKUP($C21&amp;CQ$1,'CCyB decisions (database)'!$A$2:$G$424,7,FALSE),CP21)</f>
        <v>0</v>
      </c>
      <c r="CR21">
        <f>IFERROR(VLOOKUP($C21&amp;CR$1,'CCyB decisions (database)'!$A$2:$G$424,7,FALSE),CQ21)</f>
        <v>0</v>
      </c>
      <c r="CS21">
        <f>IFERROR(VLOOKUP($C21&amp;CS$1,'CCyB decisions (database)'!$A$2:$G$424,7,FALSE),CR21)</f>
        <v>0</v>
      </c>
      <c r="CT21">
        <f>IFERROR(VLOOKUP($C21&amp;CT$1,'CCyB decisions (database)'!$A$2:$G$424,7,FALSE),CS21)</f>
        <v>0</v>
      </c>
      <c r="CU21">
        <f>IFERROR(VLOOKUP($C21&amp;CU$1,'CCyB decisions (database)'!$A$2:$G$424,7,FALSE),CT21)</f>
        <v>0</v>
      </c>
      <c r="CV21">
        <f>IFERROR(VLOOKUP($C21&amp;CV$1,'CCyB decisions (database)'!$A$2:$G$424,7,FALSE),CU21)</f>
        <v>0</v>
      </c>
      <c r="CW21">
        <f>IFERROR(VLOOKUP($C21&amp;CW$1,'CCyB decisions (database)'!$A$2:$G$424,7,FALSE),CV21)</f>
        <v>0</v>
      </c>
      <c r="CX21">
        <f>IFERROR(VLOOKUP($C21&amp;CX$1,'CCyB decisions (database)'!$A$2:$G$424,7,FALSE),CW21)</f>
        <v>0.01</v>
      </c>
      <c r="CY21">
        <f>IFERROR(VLOOKUP($C21&amp;CY$1,'CCyB decisions (database)'!$A$2:$G$424,7,FALSE),CX21)</f>
        <v>0.01</v>
      </c>
      <c r="CZ21">
        <f>IFERROR(VLOOKUP($C21&amp;CZ$1,'CCyB decisions (database)'!$A$2:$G$424,7,FALSE),CY21)</f>
        <v>0.01</v>
      </c>
      <c r="DA21">
        <f>IFERROR(VLOOKUP($C21&amp;DA$1,'CCyB decisions (database)'!$A$2:$G$424,7,FALSE),CZ21)</f>
        <v>0.01</v>
      </c>
      <c r="DB21">
        <f>IFERROR(VLOOKUP($C21&amp;DB$1,'CCyB decisions (database)'!$A$2:$G$424,7,FALSE),DA21)</f>
        <v>0.01</v>
      </c>
      <c r="DC21">
        <f>IFERROR(VLOOKUP($C21&amp;DC$1,'CCyB decisions (database)'!$A$2:$G$424,7,FALSE),DB21)</f>
        <v>0.01</v>
      </c>
      <c r="DD21">
        <f>IFERROR(VLOOKUP($C21&amp;DD$1,'CCyB decisions (database)'!$A$2:$G$424,7,FALSE),DC21)</f>
        <v>0.01</v>
      </c>
      <c r="DE21">
        <f>IFERROR(VLOOKUP($C21&amp;DE$1,'CCyB decisions (database)'!$A$2:$G$424,7,FALSE),DD21)</f>
        <v>0.01</v>
      </c>
      <c r="DF21">
        <f>IFERROR(VLOOKUP($C21&amp;DF$1,'CCyB decisions (database)'!$A$2:$G$424,7,FALSE),DE21)</f>
        <v>0.01</v>
      </c>
      <c r="DG21">
        <f>IFERROR(VLOOKUP($C21&amp;DG$1,'CCyB decisions (database)'!$A$2:$G$424,7,FALSE),DF21)</f>
        <v>0.01</v>
      </c>
      <c r="DH21">
        <f>IFERROR(VLOOKUP($C21&amp;DH$1,'CCyB decisions (database)'!$A$2:$G$424,7,FALSE),DG21)</f>
        <v>0.01</v>
      </c>
      <c r="DI21">
        <f>IFERROR(VLOOKUP($C21&amp;DI$1,'CCyB decisions (database)'!$A$2:$G$424,7,FALSE),DH21)</f>
        <v>0.01</v>
      </c>
      <c r="DJ21">
        <f>IFERROR(VLOOKUP($C21&amp;DJ$1,'CCyB decisions (database)'!$A$2:$G$424,7,FALSE),DI21)</f>
        <v>0.01</v>
      </c>
      <c r="DK21">
        <f>IFERROR(VLOOKUP($C21&amp;DK$1,'CCyB decisions (database)'!$A$2:$G$424,7,FALSE),DJ21)</f>
        <v>0.01</v>
      </c>
      <c r="DL21">
        <f>IFERROR(VLOOKUP($C21&amp;DL$1,'CCyB decisions (database)'!$A$2:$G$424,7,FALSE),DK21)</f>
        <v>0.01</v>
      </c>
      <c r="DM21">
        <f>IFERROR(VLOOKUP($C21&amp;DM$1,'CCyB decisions (database)'!$A$2:$G$424,7,FALSE),DL21)</f>
        <v>0.01</v>
      </c>
      <c r="DN21">
        <f>IFERROR(VLOOKUP($C21&amp;DN$1,'CCyB decisions (database)'!$A$2:$G$424,7,FALSE),DM21)</f>
        <v>0.01</v>
      </c>
      <c r="DO21">
        <f>IFERROR(VLOOKUP($C21&amp;DO$1,'CCyB decisions (database)'!$A$2:$G$424,7,FALSE),DN21)</f>
        <v>0.01</v>
      </c>
      <c r="DP21">
        <f>IFERROR(VLOOKUP($C21&amp;DP$1,'CCyB decisions (database)'!$A$2:$G$424,7,FALSE),DO21)</f>
        <v>0.01</v>
      </c>
    </row>
    <row r="22" spans="3:120" x14ac:dyDescent="0.45">
      <c r="C22" t="s">
        <v>7</v>
      </c>
      <c r="D22" t="e">
        <f>VLOOKUP($C22&amp;D$1,'CCyB decisions (database)'!$A$2:$G$424,7,FALSE)</f>
        <v>#N/A</v>
      </c>
      <c r="E22" t="e">
        <f>IFERROR(VLOOKUP($C22&amp;E$1,'CCyB decisions (database)'!$A$2:$G$424,7,FALSE),D22)</f>
        <v>#N/A</v>
      </c>
      <c r="F22" t="e">
        <f>IFERROR(VLOOKUP($C22&amp;F$1,'CCyB decisions (database)'!$A$2:$G$424,7,FALSE),E22)</f>
        <v>#N/A</v>
      </c>
      <c r="G22" t="e">
        <f>IFERROR(VLOOKUP($C22&amp;G$1,'CCyB decisions (database)'!$A$2:$G$424,7,FALSE),F22)</f>
        <v>#N/A</v>
      </c>
      <c r="H22" t="e">
        <f>IFERROR(VLOOKUP($C22&amp;H$1,'CCyB decisions (database)'!$A$2:$G$424,7,FALSE),G22)</f>
        <v>#N/A</v>
      </c>
      <c r="I22" t="e">
        <f>IFERROR(VLOOKUP($C22&amp;I$1,'CCyB decisions (database)'!$A$2:$G$424,7,FALSE),H22)</f>
        <v>#N/A</v>
      </c>
      <c r="J22" t="e">
        <f>IFERROR(VLOOKUP($C22&amp;J$1,'CCyB decisions (database)'!$A$2:$G$424,7,FALSE),I22)</f>
        <v>#N/A</v>
      </c>
      <c r="K22" t="e">
        <f>IFERROR(VLOOKUP($C22&amp;K$1,'CCyB decisions (database)'!$A$2:$G$424,7,FALSE),J22)</f>
        <v>#N/A</v>
      </c>
      <c r="L22" t="e">
        <f>IFERROR(VLOOKUP($C22&amp;L$1,'CCyB decisions (database)'!$A$2:$G$424,7,FALSE),K22)</f>
        <v>#N/A</v>
      </c>
      <c r="M22" t="e">
        <f>IFERROR(VLOOKUP($C22&amp;M$1,'CCyB decisions (database)'!$A$2:$G$424,7,FALSE),L22)</f>
        <v>#N/A</v>
      </c>
      <c r="N22" t="e">
        <f>IFERROR(VLOOKUP($C22&amp;N$1,'CCyB decisions (database)'!$A$2:$G$424,7,FALSE),M22)</f>
        <v>#N/A</v>
      </c>
      <c r="O22" t="e">
        <f>IFERROR(VLOOKUP($C22&amp;O$1,'CCyB decisions (database)'!$A$2:$G$424,7,FALSE),N22)</f>
        <v>#N/A</v>
      </c>
      <c r="P22" t="e">
        <f>IFERROR(VLOOKUP($C22&amp;P$1,'CCyB decisions (database)'!$A$2:$G$424,7,FALSE),O22)</f>
        <v>#N/A</v>
      </c>
      <c r="Q22" t="e">
        <f>IFERROR(VLOOKUP($C22&amp;Q$1,'CCyB decisions (database)'!$A$2:$G$424,7,FALSE),P22)</f>
        <v>#N/A</v>
      </c>
      <c r="R22">
        <f>IFERROR(VLOOKUP($C22&amp;R$1,'CCyB decisions (database)'!$A$2:$G$424,7,FALSE),Q22)</f>
        <v>0</v>
      </c>
      <c r="S22">
        <f>IFERROR(VLOOKUP($C22&amp;S$1,'CCyB decisions (database)'!$A$2:$G$424,7,FALSE),R22)</f>
        <v>0</v>
      </c>
      <c r="T22">
        <f>IFERROR(VLOOKUP($C22&amp;T$1,'CCyB decisions (database)'!$A$2:$G$424,7,FALSE),S22)</f>
        <v>0</v>
      </c>
      <c r="U22">
        <f>IFERROR(VLOOKUP($C22&amp;U$1,'CCyB decisions (database)'!$A$2:$G$424,7,FALSE),T22)</f>
        <v>0</v>
      </c>
      <c r="V22">
        <f>IFERROR(VLOOKUP($C22&amp;V$1,'CCyB decisions (database)'!$A$2:$G$424,7,FALSE),U22)</f>
        <v>0</v>
      </c>
      <c r="W22">
        <f>IFERROR(VLOOKUP($C22&amp;W$1,'CCyB decisions (database)'!$A$2:$G$424,7,FALSE),V22)</f>
        <v>0</v>
      </c>
      <c r="X22">
        <f>IFERROR(VLOOKUP($C22&amp;X$1,'CCyB decisions (database)'!$A$2:$G$424,7,FALSE),W22)</f>
        <v>0</v>
      </c>
      <c r="Y22">
        <f>IFERROR(VLOOKUP($C22&amp;Y$1,'CCyB decisions (database)'!$A$2:$G$424,7,FALSE),X22)</f>
        <v>0</v>
      </c>
      <c r="Z22">
        <f>IFERROR(VLOOKUP($C22&amp;Z$1,'CCyB decisions (database)'!$A$2:$G$424,7,FALSE),Y22)</f>
        <v>0</v>
      </c>
      <c r="AA22">
        <f>IFERROR(VLOOKUP($C22&amp;AA$1,'CCyB decisions (database)'!$A$2:$G$424,7,FALSE),Z22)</f>
        <v>0</v>
      </c>
      <c r="AB22">
        <f>IFERROR(VLOOKUP($C22&amp;AB$1,'CCyB decisions (database)'!$A$2:$G$424,7,FALSE),AA22)</f>
        <v>0</v>
      </c>
      <c r="AC22">
        <f>IFERROR(VLOOKUP($C22&amp;AC$1,'CCyB decisions (database)'!$A$2:$G$424,7,FALSE),AB22)</f>
        <v>0</v>
      </c>
      <c r="AD22">
        <f>IFERROR(VLOOKUP($C22&amp;AD$1,'CCyB decisions (database)'!$A$2:$G$424,7,FALSE),AC22)</f>
        <v>0</v>
      </c>
      <c r="AE22">
        <f>IFERROR(VLOOKUP($C22&amp;AE$1,'CCyB decisions (database)'!$A$2:$G$424,7,FALSE),AD22)</f>
        <v>0</v>
      </c>
      <c r="AF22">
        <f>IFERROR(VLOOKUP($C22&amp;AF$1,'CCyB decisions (database)'!$A$2:$G$424,7,FALSE),AE22)</f>
        <v>0</v>
      </c>
      <c r="AG22">
        <f>IFERROR(VLOOKUP($C22&amp;AG$1,'CCyB decisions (database)'!$A$2:$G$424,7,FALSE),AF22)</f>
        <v>0</v>
      </c>
      <c r="AH22">
        <f>IFERROR(VLOOKUP($C22&amp;AH$1,'CCyB decisions (database)'!$A$2:$G$424,7,FALSE),AG22)</f>
        <v>0</v>
      </c>
      <c r="AI22">
        <f>IFERROR(VLOOKUP($C22&amp;AI$1,'CCyB decisions (database)'!$A$2:$G$424,7,FALSE),AH22)</f>
        <v>0</v>
      </c>
      <c r="AJ22">
        <f>IFERROR(VLOOKUP($C22&amp;AJ$1,'CCyB decisions (database)'!$A$2:$G$424,7,FALSE),AI22)</f>
        <v>0</v>
      </c>
      <c r="AK22">
        <f>IFERROR(VLOOKUP($C22&amp;AK$1,'CCyB decisions (database)'!$A$2:$G$424,7,FALSE),AJ22)</f>
        <v>0</v>
      </c>
      <c r="AL22">
        <f>IFERROR(VLOOKUP($C22&amp;AL$1,'CCyB decisions (database)'!$A$2:$G$424,7,FALSE),AK22)</f>
        <v>0</v>
      </c>
      <c r="AM22">
        <f>IFERROR(VLOOKUP($C22&amp;AM$1,'CCyB decisions (database)'!$A$2:$G$424,7,FALSE),AL22)</f>
        <v>0</v>
      </c>
      <c r="AN22">
        <f>IFERROR(VLOOKUP($C22&amp;AN$1,'CCyB decisions (database)'!$A$2:$G$424,7,FALSE),AM22)</f>
        <v>0</v>
      </c>
      <c r="AO22">
        <f>IFERROR(VLOOKUP($C22&amp;AO$1,'CCyB decisions (database)'!$A$2:$G$424,7,FALSE),AN22)</f>
        <v>0</v>
      </c>
      <c r="AP22">
        <f>IFERROR(VLOOKUP($C22&amp;AP$1,'CCyB decisions (database)'!$A$2:$G$424,7,FALSE),AO22)</f>
        <v>0</v>
      </c>
      <c r="AQ22">
        <f>IFERROR(VLOOKUP($C22&amp;AQ$1,'CCyB decisions (database)'!$A$2:$G$424,7,FALSE),AP22)</f>
        <v>0</v>
      </c>
      <c r="AR22">
        <f>IFERROR(VLOOKUP($C22&amp;AR$1,'CCyB decisions (database)'!$A$2:$G$424,7,FALSE),AQ22)</f>
        <v>0</v>
      </c>
      <c r="AS22">
        <f>IFERROR(VLOOKUP($C22&amp;AS$1,'CCyB decisions (database)'!$A$2:$G$424,7,FALSE),AR22)</f>
        <v>0</v>
      </c>
      <c r="AT22">
        <f>IFERROR(VLOOKUP($C22&amp;AT$1,'CCyB decisions (database)'!$A$2:$G$424,7,FALSE),AS22)</f>
        <v>0</v>
      </c>
      <c r="AU22">
        <f>IFERROR(VLOOKUP($C22&amp;AU$1,'CCyB decisions (database)'!$A$2:$G$424,7,FALSE),AT22)</f>
        <v>0</v>
      </c>
      <c r="AV22">
        <f>IFERROR(VLOOKUP($C22&amp;AV$1,'CCyB decisions (database)'!$A$2:$G$424,7,FALSE),AU22)</f>
        <v>0</v>
      </c>
      <c r="AW22">
        <f>IFERROR(VLOOKUP($C22&amp;AW$1,'CCyB decisions (database)'!$A$2:$G$424,7,FALSE),AV22)</f>
        <v>0</v>
      </c>
      <c r="AX22">
        <f>IFERROR(VLOOKUP($C22&amp;AX$1,'CCyB decisions (database)'!$A$2:$G$424,7,FALSE),AW22)</f>
        <v>0</v>
      </c>
      <c r="AY22">
        <f>IFERROR(VLOOKUP($C22&amp;AY$1,'CCyB decisions (database)'!$A$2:$G$424,7,FALSE),AX22)</f>
        <v>0</v>
      </c>
      <c r="AZ22">
        <f>IFERROR(VLOOKUP($C22&amp;AZ$1,'CCyB decisions (database)'!$A$2:$G$424,7,FALSE),AY22)</f>
        <v>0</v>
      </c>
      <c r="BA22">
        <f>IFERROR(VLOOKUP($C22&amp;BA$1,'CCyB decisions (database)'!$A$2:$G$424,7,FALSE),AZ22)</f>
        <v>2.5000000000000001E-3</v>
      </c>
      <c r="BB22">
        <f>IFERROR(VLOOKUP($C22&amp;BB$1,'CCyB decisions (database)'!$A$2:$G$424,7,FALSE),BA22)</f>
        <v>2.5000000000000001E-3</v>
      </c>
      <c r="BC22">
        <f>IFERROR(VLOOKUP($C22&amp;BC$1,'CCyB decisions (database)'!$A$2:$G$424,7,FALSE),BB22)</f>
        <v>2.5000000000000001E-3</v>
      </c>
      <c r="BD22">
        <f>IFERROR(VLOOKUP($C22&amp;BD$1,'CCyB decisions (database)'!$A$2:$G$424,7,FALSE),BC22)</f>
        <v>2.5000000000000001E-3</v>
      </c>
      <c r="BE22">
        <f>IFERROR(VLOOKUP($C22&amp;BE$1,'CCyB decisions (database)'!$A$2:$G$424,7,FALSE),BD22)</f>
        <v>2.5000000000000001E-3</v>
      </c>
      <c r="BF22">
        <f>IFERROR(VLOOKUP($C22&amp;BF$1,'CCyB decisions (database)'!$A$2:$G$424,7,FALSE),BE22)</f>
        <v>2.5000000000000001E-3</v>
      </c>
      <c r="BG22">
        <f>IFERROR(VLOOKUP($C22&amp;BG$1,'CCyB decisions (database)'!$A$2:$G$424,7,FALSE),BF22)</f>
        <v>2.5000000000000001E-3</v>
      </c>
      <c r="BH22">
        <f>IFERROR(VLOOKUP($C22&amp;BH$1,'CCyB decisions (database)'!$A$2:$G$424,7,FALSE),BG22)</f>
        <v>2.5000000000000001E-3</v>
      </c>
      <c r="BI22">
        <f>IFERROR(VLOOKUP($C22&amp;BI$1,'CCyB decisions (database)'!$A$2:$G$424,7,FALSE),BH22)</f>
        <v>2.5000000000000001E-3</v>
      </c>
      <c r="BJ22">
        <f>IFERROR(VLOOKUP($C22&amp;BJ$1,'CCyB decisions (database)'!$A$2:$G$424,7,FALSE),BI22)</f>
        <v>2.5000000000000001E-3</v>
      </c>
      <c r="BK22">
        <f>IFERROR(VLOOKUP($C22&amp;BK$1,'CCyB decisions (database)'!$A$2:$G$424,7,FALSE),BJ22)</f>
        <v>2.5000000000000001E-3</v>
      </c>
      <c r="BL22">
        <f>IFERROR(VLOOKUP($C22&amp;BL$1,'CCyB decisions (database)'!$A$2:$G$424,7,FALSE),BK22)</f>
        <v>5.0000000000000001E-3</v>
      </c>
      <c r="BM22">
        <f>IFERROR(VLOOKUP($C22&amp;BM$1,'CCyB decisions (database)'!$A$2:$G$424,7,FALSE),BL22)</f>
        <v>5.0000000000000001E-3</v>
      </c>
      <c r="BN22">
        <f>IFERROR(VLOOKUP($C22&amp;BN$1,'CCyB decisions (database)'!$A$2:$G$424,7,FALSE),BM22)</f>
        <v>5.0000000000000001E-3</v>
      </c>
      <c r="BO22">
        <f>IFERROR(VLOOKUP($C22&amp;BO$1,'CCyB decisions (database)'!$A$2:$G$424,7,FALSE),BN22)</f>
        <v>5.0000000000000001E-3</v>
      </c>
      <c r="BP22">
        <f>IFERROR(VLOOKUP($C22&amp;BP$1,'CCyB decisions (database)'!$A$2:$G$424,7,FALSE),BO22)</f>
        <v>5.0000000000000001E-3</v>
      </c>
      <c r="BQ22">
        <f>IFERROR(VLOOKUP($C22&amp;BQ$1,'CCyB decisions (database)'!$A$2:$G$424,7,FALSE),BP22)</f>
        <v>5.0000000000000001E-3</v>
      </c>
      <c r="BR22">
        <f>IFERROR(VLOOKUP($C22&amp;BR$1,'CCyB decisions (database)'!$A$2:$G$424,7,FALSE),BQ22)</f>
        <v>5.0000000000000001E-3</v>
      </c>
      <c r="BS22">
        <f>IFERROR(VLOOKUP($C22&amp;BS$1,'CCyB decisions (database)'!$A$2:$G$424,7,FALSE),BR22)</f>
        <v>5.0000000000000001E-3</v>
      </c>
      <c r="BT22">
        <f>IFERROR(VLOOKUP($C22&amp;BT$1,'CCyB decisions (database)'!$A$2:$G$424,7,FALSE),BS22)</f>
        <v>5.0000000000000001E-3</v>
      </c>
      <c r="BU22">
        <f>IFERROR(VLOOKUP($C22&amp;BU$1,'CCyB decisions (database)'!$A$2:$G$424,7,FALSE),BT22)</f>
        <v>5.0000000000000001E-3</v>
      </c>
      <c r="BV22">
        <f>IFERROR(VLOOKUP($C22&amp;BV$1,'CCyB decisions (database)'!$A$2:$G$424,7,FALSE),BU22)</f>
        <v>5.0000000000000001E-3</v>
      </c>
      <c r="BW22">
        <f>IFERROR(VLOOKUP($C22&amp;BW$1,'CCyB decisions (database)'!$A$2:$G$424,7,FALSE),BV22)</f>
        <v>5.0000000000000001E-3</v>
      </c>
      <c r="BX22">
        <f>IFERROR(VLOOKUP($C22&amp;BX$1,'CCyB decisions (database)'!$A$2:$G$424,7,FALSE),BW22)</f>
        <v>5.0000000000000001E-3</v>
      </c>
      <c r="BY22">
        <f>IFERROR(VLOOKUP($C22&amp;BY$1,'CCyB decisions (database)'!$A$2:$G$424,7,FALSE),BX22)</f>
        <v>5.0000000000000001E-3</v>
      </c>
      <c r="BZ22">
        <f>IFERROR(VLOOKUP($C22&amp;BZ$1,'CCyB decisions (database)'!$A$2:$G$424,7,FALSE),BY22)</f>
        <v>5.0000000000000001E-3</v>
      </c>
      <c r="CA22">
        <f>IFERROR(VLOOKUP($C22&amp;CA$1,'CCyB decisions (database)'!$A$2:$G$424,7,FALSE),BZ22)</f>
        <v>5.0000000000000001E-3</v>
      </c>
      <c r="CB22">
        <f>IFERROR(VLOOKUP($C22&amp;CB$1,'CCyB decisions (database)'!$A$2:$G$424,7,FALSE),CA22)</f>
        <v>5.0000000000000001E-3</v>
      </c>
      <c r="CC22">
        <f>IFERROR(VLOOKUP($C22&amp;CC$1,'CCyB decisions (database)'!$A$2:$G$424,7,FALSE),CB22)</f>
        <v>5.0000000000000001E-3</v>
      </c>
      <c r="CD22">
        <f>IFERROR(VLOOKUP($C22&amp;CD$1,'CCyB decisions (database)'!$A$2:$G$424,7,FALSE),CC22)</f>
        <v>5.0000000000000001E-3</v>
      </c>
      <c r="CE22">
        <f>IFERROR(VLOOKUP($C22&amp;CE$1,'CCyB decisions (database)'!$A$2:$G$424,7,FALSE),CD22)</f>
        <v>5.0000000000000001E-3</v>
      </c>
      <c r="CF22">
        <f>IFERROR(VLOOKUP($C22&amp;CF$1,'CCyB decisions (database)'!$A$2:$G$424,7,FALSE),CE22)</f>
        <v>5.0000000000000001E-3</v>
      </c>
      <c r="CG22">
        <f>IFERROR(VLOOKUP($C22&amp;CG$1,'CCyB decisions (database)'!$A$2:$G$424,7,FALSE),CF22)</f>
        <v>5.0000000000000001E-3</v>
      </c>
      <c r="CH22">
        <f>IFERROR(VLOOKUP($C22&amp;CH$1,'CCyB decisions (database)'!$A$2:$G$424,7,FALSE),CG22)</f>
        <v>5.0000000000000001E-3</v>
      </c>
      <c r="CI22">
        <f>IFERROR(VLOOKUP($C22&amp;CI$1,'CCyB decisions (database)'!$A$2:$G$424,7,FALSE),CH22)</f>
        <v>5.0000000000000001E-3</v>
      </c>
      <c r="CJ22">
        <f>IFERROR(VLOOKUP($C22&amp;CJ$1,'CCyB decisions (database)'!$A$2:$G$424,7,FALSE),CI22)</f>
        <v>5.0000000000000001E-3</v>
      </c>
      <c r="CK22">
        <f>IFERROR(VLOOKUP($C22&amp;CK$1,'CCyB decisions (database)'!$A$2:$G$424,7,FALSE),CJ22)</f>
        <v>5.0000000000000001E-3</v>
      </c>
      <c r="CL22">
        <f>IFERROR(VLOOKUP($C22&amp;CL$1,'CCyB decisions (database)'!$A$2:$G$424,7,FALSE),CK22)</f>
        <v>5.0000000000000001E-3</v>
      </c>
      <c r="CM22">
        <f>IFERROR(VLOOKUP($C22&amp;CM$1,'CCyB decisions (database)'!$A$2:$G$424,7,FALSE),CL22)</f>
        <v>5.0000000000000001E-3</v>
      </c>
      <c r="CN22">
        <f>IFERROR(VLOOKUP($C22&amp;CN$1,'CCyB decisions (database)'!$A$2:$G$424,7,FALSE),CM22)</f>
        <v>5.0000000000000001E-3</v>
      </c>
      <c r="CO22">
        <f>IFERROR(VLOOKUP($C22&amp;CO$1,'CCyB decisions (database)'!$A$2:$G$424,7,FALSE),CN22)</f>
        <v>5.0000000000000001E-3</v>
      </c>
      <c r="CP22">
        <f>IFERROR(VLOOKUP($C22&amp;CP$1,'CCyB decisions (database)'!$A$2:$G$424,7,FALSE),CO22)</f>
        <v>5.0000000000000001E-3</v>
      </c>
      <c r="CQ22">
        <f>IFERROR(VLOOKUP($C22&amp;CQ$1,'CCyB decisions (database)'!$A$2:$G$424,7,FALSE),CP22)</f>
        <v>5.0000000000000001E-3</v>
      </c>
      <c r="CR22">
        <f>IFERROR(VLOOKUP($C22&amp;CR$1,'CCyB decisions (database)'!$A$2:$G$424,7,FALSE),CQ22)</f>
        <v>5.0000000000000001E-3</v>
      </c>
      <c r="CS22">
        <f>IFERROR(VLOOKUP($C22&amp;CS$1,'CCyB decisions (database)'!$A$2:$G$424,7,FALSE),CR22)</f>
        <v>5.0000000000000001E-3</v>
      </c>
      <c r="CT22">
        <f>IFERROR(VLOOKUP($C22&amp;CT$1,'CCyB decisions (database)'!$A$2:$G$424,7,FALSE),CS22)</f>
        <v>5.0000000000000001E-3</v>
      </c>
      <c r="CU22">
        <f>IFERROR(VLOOKUP($C22&amp;CU$1,'CCyB decisions (database)'!$A$2:$G$424,7,FALSE),CT22)</f>
        <v>5.0000000000000001E-3</v>
      </c>
      <c r="CV22">
        <f>IFERROR(VLOOKUP($C22&amp;CV$1,'CCyB decisions (database)'!$A$2:$G$424,7,FALSE),CU22)</f>
        <v>5.0000000000000001E-3</v>
      </c>
      <c r="CW22">
        <f>IFERROR(VLOOKUP($C22&amp;CW$1,'CCyB decisions (database)'!$A$2:$G$424,7,FALSE),CV22)</f>
        <v>5.0000000000000001E-3</v>
      </c>
      <c r="CX22">
        <f>IFERROR(VLOOKUP($C22&amp;CX$1,'CCyB decisions (database)'!$A$2:$G$424,7,FALSE),CW22)</f>
        <v>5.0000000000000001E-3</v>
      </c>
      <c r="CY22">
        <f>IFERROR(VLOOKUP($C22&amp;CY$1,'CCyB decisions (database)'!$A$2:$G$424,7,FALSE),CX22)</f>
        <v>5.0000000000000001E-3</v>
      </c>
      <c r="CZ22">
        <f>IFERROR(VLOOKUP($C22&amp;CZ$1,'CCyB decisions (database)'!$A$2:$G$424,7,FALSE),CY22)</f>
        <v>5.0000000000000001E-3</v>
      </c>
      <c r="DA22">
        <f>IFERROR(VLOOKUP($C22&amp;DA$1,'CCyB decisions (database)'!$A$2:$G$424,7,FALSE),CZ22)</f>
        <v>5.0000000000000001E-3</v>
      </c>
      <c r="DB22">
        <f>IFERROR(VLOOKUP($C22&amp;DB$1,'CCyB decisions (database)'!$A$2:$G$424,7,FALSE),DA22)</f>
        <v>5.0000000000000001E-3</v>
      </c>
      <c r="DC22">
        <f>IFERROR(VLOOKUP($C22&amp;DC$1,'CCyB decisions (database)'!$A$2:$G$424,7,FALSE),DB22)</f>
        <v>5.0000000000000001E-3</v>
      </c>
      <c r="DD22">
        <f>IFERROR(VLOOKUP($C22&amp;DD$1,'CCyB decisions (database)'!$A$2:$G$424,7,FALSE),DC22)</f>
        <v>5.0000000000000001E-3</v>
      </c>
      <c r="DE22">
        <f>IFERROR(VLOOKUP($C22&amp;DE$1,'CCyB decisions (database)'!$A$2:$G$424,7,FALSE),DD22)</f>
        <v>5.0000000000000001E-3</v>
      </c>
      <c r="DF22">
        <f>IFERROR(VLOOKUP($C22&amp;DF$1,'CCyB decisions (database)'!$A$2:$G$424,7,FALSE),DE22)</f>
        <v>5.0000000000000001E-3</v>
      </c>
      <c r="DG22">
        <f>IFERROR(VLOOKUP($C22&amp;DG$1,'CCyB decisions (database)'!$A$2:$G$424,7,FALSE),DF22)</f>
        <v>5.0000000000000001E-3</v>
      </c>
      <c r="DH22">
        <f>IFERROR(VLOOKUP($C22&amp;DH$1,'CCyB decisions (database)'!$A$2:$G$424,7,FALSE),DG22)</f>
        <v>5.0000000000000001E-3</v>
      </c>
      <c r="DI22">
        <f>IFERROR(VLOOKUP($C22&amp;DI$1,'CCyB decisions (database)'!$A$2:$G$424,7,FALSE),DH22)</f>
        <v>5.0000000000000001E-3</v>
      </c>
      <c r="DJ22">
        <f>IFERROR(VLOOKUP($C22&amp;DJ$1,'CCyB decisions (database)'!$A$2:$G$424,7,FALSE),DI22)</f>
        <v>5.0000000000000001E-3</v>
      </c>
      <c r="DK22">
        <f>IFERROR(VLOOKUP($C22&amp;DK$1,'CCyB decisions (database)'!$A$2:$G$424,7,FALSE),DJ22)</f>
        <v>5.0000000000000001E-3</v>
      </c>
      <c r="DL22">
        <f>IFERROR(VLOOKUP($C22&amp;DL$1,'CCyB decisions (database)'!$A$2:$G$424,7,FALSE),DK22)</f>
        <v>5.0000000000000001E-3</v>
      </c>
      <c r="DM22">
        <f>IFERROR(VLOOKUP($C22&amp;DM$1,'CCyB decisions (database)'!$A$2:$G$424,7,FALSE),DL22)</f>
        <v>5.0000000000000001E-3</v>
      </c>
      <c r="DN22">
        <f>IFERROR(VLOOKUP($C22&amp;DN$1,'CCyB decisions (database)'!$A$2:$G$424,7,FALSE),DM22)</f>
        <v>5.0000000000000001E-3</v>
      </c>
      <c r="DO22">
        <f>IFERROR(VLOOKUP($C22&amp;DO$1,'CCyB decisions (database)'!$A$2:$G$424,7,FALSE),DN22)</f>
        <v>5.0000000000000001E-3</v>
      </c>
      <c r="DP22">
        <f>IFERROR(VLOOKUP($C22&amp;DP$1,'CCyB decisions (database)'!$A$2:$G$424,7,FALSE),DO22)</f>
        <v>5.0000000000000001E-3</v>
      </c>
    </row>
    <row r="23" spans="3:120" x14ac:dyDescent="0.45">
      <c r="C23" t="s">
        <v>549</v>
      </c>
      <c r="D23" t="e">
        <f>VLOOKUP($C23&amp;D$1,'CCyB decisions (database)'!$A$2:$G$424,7,FALSE)</f>
        <v>#N/A</v>
      </c>
      <c r="E23" t="e">
        <f>IFERROR(VLOOKUP($C23&amp;E$1,'CCyB decisions (database)'!$A$2:$G$424,7,FALSE),D23)</f>
        <v>#N/A</v>
      </c>
      <c r="F23" t="e">
        <f>IFERROR(VLOOKUP($C23&amp;F$1,'CCyB decisions (database)'!$A$2:$G$424,7,FALSE),E23)</f>
        <v>#N/A</v>
      </c>
      <c r="G23" t="e">
        <f>IFERROR(VLOOKUP($C23&amp;G$1,'CCyB decisions (database)'!$A$2:$G$424,7,FALSE),F23)</f>
        <v>#N/A</v>
      </c>
      <c r="H23" t="e">
        <f>IFERROR(VLOOKUP($C23&amp;H$1,'CCyB decisions (database)'!$A$2:$G$424,7,FALSE),G23)</f>
        <v>#N/A</v>
      </c>
      <c r="I23" t="e">
        <f>IFERROR(VLOOKUP($C23&amp;I$1,'CCyB decisions (database)'!$A$2:$G$424,7,FALSE),H23)</f>
        <v>#N/A</v>
      </c>
      <c r="J23">
        <f>IFERROR(VLOOKUP($C23&amp;J$1,'CCyB decisions (database)'!$A$2:$G$424,7,FALSE),I23)</f>
        <v>0</v>
      </c>
      <c r="K23">
        <f>IFERROR(VLOOKUP($C23&amp;K$1,'CCyB decisions (database)'!$A$2:$G$424,7,FALSE),J23)</f>
        <v>0</v>
      </c>
      <c r="L23">
        <f>IFERROR(VLOOKUP($C23&amp;L$1,'CCyB decisions (database)'!$A$2:$G$424,7,FALSE),K23)</f>
        <v>0</v>
      </c>
      <c r="M23">
        <f>IFERROR(VLOOKUP($C23&amp;M$1,'CCyB decisions (database)'!$A$2:$G$424,7,FALSE),L23)</f>
        <v>0</v>
      </c>
      <c r="N23">
        <f>IFERROR(VLOOKUP($C23&amp;N$1,'CCyB decisions (database)'!$A$2:$G$424,7,FALSE),M23)</f>
        <v>0</v>
      </c>
      <c r="O23">
        <f>IFERROR(VLOOKUP($C23&amp;O$1,'CCyB decisions (database)'!$A$2:$G$424,7,FALSE),N23)</f>
        <v>0</v>
      </c>
      <c r="P23">
        <f>IFERROR(VLOOKUP($C23&amp;P$1,'CCyB decisions (database)'!$A$2:$G$424,7,FALSE),O23)</f>
        <v>0</v>
      </c>
      <c r="Q23">
        <f>IFERROR(VLOOKUP($C23&amp;Q$1,'CCyB decisions (database)'!$A$2:$G$424,7,FALSE),P23)</f>
        <v>0</v>
      </c>
      <c r="R23">
        <f>IFERROR(VLOOKUP($C23&amp;R$1,'CCyB decisions (database)'!$A$2:$G$424,7,FALSE),Q23)</f>
        <v>0</v>
      </c>
      <c r="S23">
        <f>IFERROR(VLOOKUP($C23&amp;S$1,'CCyB decisions (database)'!$A$2:$G$424,7,FALSE),R23)</f>
        <v>0</v>
      </c>
      <c r="T23">
        <f>IFERROR(VLOOKUP($C23&amp;T$1,'CCyB decisions (database)'!$A$2:$G$424,7,FALSE),S23)</f>
        <v>0</v>
      </c>
      <c r="U23">
        <f>IFERROR(VLOOKUP($C23&amp;U$1,'CCyB decisions (database)'!$A$2:$G$424,7,FALSE),T23)</f>
        <v>0</v>
      </c>
      <c r="V23">
        <f>IFERROR(VLOOKUP($C23&amp;V$1,'CCyB decisions (database)'!$A$2:$G$424,7,FALSE),U23)</f>
        <v>0</v>
      </c>
      <c r="W23">
        <f>IFERROR(VLOOKUP($C23&amp;W$1,'CCyB decisions (database)'!$A$2:$G$424,7,FALSE),V23)</f>
        <v>0</v>
      </c>
      <c r="X23">
        <f>IFERROR(VLOOKUP($C23&amp;X$1,'CCyB decisions (database)'!$A$2:$G$424,7,FALSE),W23)</f>
        <v>0</v>
      </c>
      <c r="Y23">
        <f>IFERROR(VLOOKUP($C23&amp;Y$1,'CCyB decisions (database)'!$A$2:$G$424,7,FALSE),X23)</f>
        <v>0</v>
      </c>
      <c r="Z23">
        <f>IFERROR(VLOOKUP($C23&amp;Z$1,'CCyB decisions (database)'!$A$2:$G$424,7,FALSE),Y23)</f>
        <v>0</v>
      </c>
      <c r="AA23">
        <f>IFERROR(VLOOKUP($C23&amp;AA$1,'CCyB decisions (database)'!$A$2:$G$424,7,FALSE),Z23)</f>
        <v>0</v>
      </c>
      <c r="AB23">
        <f>IFERROR(VLOOKUP($C23&amp;AB$1,'CCyB decisions (database)'!$A$2:$G$424,7,FALSE),AA23)</f>
        <v>0</v>
      </c>
      <c r="AC23">
        <f>IFERROR(VLOOKUP($C23&amp;AC$1,'CCyB decisions (database)'!$A$2:$G$424,7,FALSE),AB23)</f>
        <v>0</v>
      </c>
      <c r="AD23">
        <f>IFERROR(VLOOKUP($C23&amp;AD$1,'CCyB decisions (database)'!$A$2:$G$424,7,FALSE),AC23)</f>
        <v>0</v>
      </c>
      <c r="AE23">
        <f>IFERROR(VLOOKUP($C23&amp;AE$1,'CCyB decisions (database)'!$A$2:$G$424,7,FALSE),AD23)</f>
        <v>0</v>
      </c>
      <c r="AF23">
        <f>IFERROR(VLOOKUP($C23&amp;AF$1,'CCyB decisions (database)'!$A$2:$G$424,7,FALSE),AE23)</f>
        <v>0</v>
      </c>
      <c r="AG23">
        <f>IFERROR(VLOOKUP($C23&amp;AG$1,'CCyB decisions (database)'!$A$2:$G$424,7,FALSE),AF23)</f>
        <v>0</v>
      </c>
      <c r="AH23">
        <f>IFERROR(VLOOKUP($C23&amp;AH$1,'CCyB decisions (database)'!$A$2:$G$424,7,FALSE),AG23)</f>
        <v>0</v>
      </c>
      <c r="AI23">
        <f>IFERROR(VLOOKUP($C23&amp;AI$1,'CCyB decisions (database)'!$A$2:$G$424,7,FALSE),AH23)</f>
        <v>0</v>
      </c>
      <c r="AJ23">
        <f>IFERROR(VLOOKUP($C23&amp;AJ$1,'CCyB decisions (database)'!$A$2:$G$424,7,FALSE),AI23)</f>
        <v>0</v>
      </c>
      <c r="AK23">
        <f>IFERROR(VLOOKUP($C23&amp;AK$1,'CCyB decisions (database)'!$A$2:$G$424,7,FALSE),AJ23)</f>
        <v>0</v>
      </c>
      <c r="AL23">
        <f>IFERROR(VLOOKUP($C23&amp;AL$1,'CCyB decisions (database)'!$A$2:$G$424,7,FALSE),AK23)</f>
        <v>0</v>
      </c>
      <c r="AM23">
        <f>IFERROR(VLOOKUP($C23&amp;AM$1,'CCyB decisions (database)'!$A$2:$G$424,7,FALSE),AL23)</f>
        <v>0</v>
      </c>
      <c r="AN23">
        <f>IFERROR(VLOOKUP($C23&amp;AN$1,'CCyB decisions (database)'!$A$2:$G$424,7,FALSE),AM23)</f>
        <v>0</v>
      </c>
      <c r="AO23">
        <f>IFERROR(VLOOKUP($C23&amp;AO$1,'CCyB decisions (database)'!$A$2:$G$424,7,FALSE),AN23)</f>
        <v>0</v>
      </c>
      <c r="AP23">
        <f>IFERROR(VLOOKUP($C23&amp;AP$1,'CCyB decisions (database)'!$A$2:$G$424,7,FALSE),AO23)</f>
        <v>0</v>
      </c>
      <c r="AQ23">
        <f>IFERROR(VLOOKUP($C23&amp;AQ$1,'CCyB decisions (database)'!$A$2:$G$424,7,FALSE),AP23)</f>
        <v>0</v>
      </c>
      <c r="AR23">
        <f>IFERROR(VLOOKUP($C23&amp;AR$1,'CCyB decisions (database)'!$A$2:$G$424,7,FALSE),AQ23)</f>
        <v>0</v>
      </c>
      <c r="AS23">
        <f>IFERROR(VLOOKUP($C23&amp;AS$1,'CCyB decisions (database)'!$A$2:$G$424,7,FALSE),AR23)</f>
        <v>0</v>
      </c>
      <c r="AT23">
        <f>IFERROR(VLOOKUP($C23&amp;AT$1,'CCyB decisions (database)'!$A$2:$G$424,7,FALSE),AS23)</f>
        <v>0</v>
      </c>
      <c r="AU23">
        <f>IFERROR(VLOOKUP($C23&amp;AU$1,'CCyB decisions (database)'!$A$2:$G$424,7,FALSE),AT23)</f>
        <v>0</v>
      </c>
      <c r="AV23">
        <f>IFERROR(VLOOKUP($C23&amp;AV$1,'CCyB decisions (database)'!$A$2:$G$424,7,FALSE),AU23)</f>
        <v>0</v>
      </c>
      <c r="AW23">
        <f>IFERROR(VLOOKUP($C23&amp;AW$1,'CCyB decisions (database)'!$A$2:$G$424,7,FALSE),AV23)</f>
        <v>0</v>
      </c>
      <c r="AX23">
        <f>IFERROR(VLOOKUP($C23&amp;AX$1,'CCyB decisions (database)'!$A$2:$G$424,7,FALSE),AW23)</f>
        <v>0</v>
      </c>
      <c r="AY23">
        <f>IFERROR(VLOOKUP($C23&amp;AY$1,'CCyB decisions (database)'!$A$2:$G$424,7,FALSE),AX23)</f>
        <v>0</v>
      </c>
      <c r="AZ23">
        <f>IFERROR(VLOOKUP($C23&amp;AZ$1,'CCyB decisions (database)'!$A$2:$G$424,7,FALSE),AY23)</f>
        <v>0</v>
      </c>
      <c r="BA23">
        <f>IFERROR(VLOOKUP($C23&amp;BA$1,'CCyB decisions (database)'!$A$2:$G$424,7,FALSE),AZ23)</f>
        <v>0</v>
      </c>
      <c r="BB23">
        <f>IFERROR(VLOOKUP($C23&amp;BB$1,'CCyB decisions (database)'!$A$2:$G$424,7,FALSE),BA23)</f>
        <v>0</v>
      </c>
      <c r="BC23">
        <f>IFERROR(VLOOKUP($C23&amp;BC$1,'CCyB decisions (database)'!$A$2:$G$424,7,FALSE),BB23)</f>
        <v>0</v>
      </c>
      <c r="BD23">
        <f>IFERROR(VLOOKUP($C23&amp;BD$1,'CCyB decisions (database)'!$A$2:$G$424,7,FALSE),BC23)</f>
        <v>0</v>
      </c>
      <c r="BE23">
        <f>IFERROR(VLOOKUP($C23&amp;BE$1,'CCyB decisions (database)'!$A$2:$G$424,7,FALSE),BD23)</f>
        <v>0</v>
      </c>
      <c r="BF23">
        <f>IFERROR(VLOOKUP($C23&amp;BF$1,'CCyB decisions (database)'!$A$2:$G$424,7,FALSE),BE23)</f>
        <v>0</v>
      </c>
      <c r="BG23">
        <f>IFERROR(VLOOKUP($C23&amp;BG$1,'CCyB decisions (database)'!$A$2:$G$424,7,FALSE),BF23)</f>
        <v>0</v>
      </c>
      <c r="BH23">
        <f>IFERROR(VLOOKUP($C23&amp;BH$1,'CCyB decisions (database)'!$A$2:$G$424,7,FALSE),BG23)</f>
        <v>0</v>
      </c>
      <c r="BI23">
        <f>IFERROR(VLOOKUP($C23&amp;BI$1,'CCyB decisions (database)'!$A$2:$G$424,7,FALSE),BH23)</f>
        <v>0</v>
      </c>
      <c r="BJ23">
        <f>IFERROR(VLOOKUP($C23&amp;BJ$1,'CCyB decisions (database)'!$A$2:$G$424,7,FALSE),BI23)</f>
        <v>0</v>
      </c>
      <c r="BK23">
        <f>IFERROR(VLOOKUP($C23&amp;BK$1,'CCyB decisions (database)'!$A$2:$G$424,7,FALSE),BJ23)</f>
        <v>0</v>
      </c>
      <c r="BL23">
        <f>IFERROR(VLOOKUP($C23&amp;BL$1,'CCyB decisions (database)'!$A$2:$G$424,7,FALSE),BK23)</f>
        <v>0</v>
      </c>
      <c r="BM23">
        <f>IFERROR(VLOOKUP($C23&amp;BM$1,'CCyB decisions (database)'!$A$2:$G$424,7,FALSE),BL23)</f>
        <v>0</v>
      </c>
      <c r="BN23">
        <f>IFERROR(VLOOKUP($C23&amp;BN$1,'CCyB decisions (database)'!$A$2:$G$424,7,FALSE),BM23)</f>
        <v>0</v>
      </c>
      <c r="BO23">
        <f>IFERROR(VLOOKUP($C23&amp;BO$1,'CCyB decisions (database)'!$A$2:$G$424,7,FALSE),BN23)</f>
        <v>0</v>
      </c>
      <c r="BP23">
        <f>IFERROR(VLOOKUP($C23&amp;BP$1,'CCyB decisions (database)'!$A$2:$G$424,7,FALSE),BO23)</f>
        <v>0</v>
      </c>
      <c r="BQ23">
        <f>IFERROR(VLOOKUP($C23&amp;BQ$1,'CCyB decisions (database)'!$A$2:$G$424,7,FALSE),BP23)</f>
        <v>0</v>
      </c>
      <c r="BR23">
        <f>IFERROR(VLOOKUP($C23&amp;BR$1,'CCyB decisions (database)'!$A$2:$G$424,7,FALSE),BQ23)</f>
        <v>0</v>
      </c>
      <c r="BS23">
        <f>IFERROR(VLOOKUP($C23&amp;BS$1,'CCyB decisions (database)'!$A$2:$G$424,7,FALSE),BR23)</f>
        <v>0</v>
      </c>
      <c r="BT23">
        <f>IFERROR(VLOOKUP($C23&amp;BT$1,'CCyB decisions (database)'!$A$2:$G$424,7,FALSE),BS23)</f>
        <v>0</v>
      </c>
      <c r="BU23">
        <f>IFERROR(VLOOKUP($C23&amp;BU$1,'CCyB decisions (database)'!$A$2:$G$424,7,FALSE),BT23)</f>
        <v>0</v>
      </c>
      <c r="BV23">
        <f>IFERROR(VLOOKUP($C23&amp;BV$1,'CCyB decisions (database)'!$A$2:$G$424,7,FALSE),BU23)</f>
        <v>0</v>
      </c>
      <c r="BW23">
        <f>IFERROR(VLOOKUP($C23&amp;BW$1,'CCyB decisions (database)'!$A$2:$G$424,7,FALSE),BV23)</f>
        <v>0</v>
      </c>
      <c r="BX23">
        <f>IFERROR(VLOOKUP($C23&amp;BX$1,'CCyB decisions (database)'!$A$2:$G$424,7,FALSE),BW23)</f>
        <v>0</v>
      </c>
      <c r="BY23">
        <f>IFERROR(VLOOKUP($C23&amp;BY$1,'CCyB decisions (database)'!$A$2:$G$424,7,FALSE),BX23)</f>
        <v>0</v>
      </c>
      <c r="BZ23">
        <f>IFERROR(VLOOKUP($C23&amp;BZ$1,'CCyB decisions (database)'!$A$2:$G$424,7,FALSE),BY23)</f>
        <v>0</v>
      </c>
      <c r="CA23">
        <f>IFERROR(VLOOKUP($C23&amp;CA$1,'CCyB decisions (database)'!$A$2:$G$424,7,FALSE),BZ23)</f>
        <v>0</v>
      </c>
      <c r="CB23">
        <f>IFERROR(VLOOKUP($C23&amp;CB$1,'CCyB decisions (database)'!$A$2:$G$424,7,FALSE),CA23)</f>
        <v>0</v>
      </c>
      <c r="CC23">
        <f>IFERROR(VLOOKUP($C23&amp;CC$1,'CCyB decisions (database)'!$A$2:$G$424,7,FALSE),CB23)</f>
        <v>0</v>
      </c>
      <c r="CD23">
        <f>IFERROR(VLOOKUP($C23&amp;CD$1,'CCyB decisions (database)'!$A$2:$G$424,7,FALSE),CC23)</f>
        <v>0</v>
      </c>
      <c r="CE23">
        <f>IFERROR(VLOOKUP($C23&amp;CE$1,'CCyB decisions (database)'!$A$2:$G$424,7,FALSE),CD23)</f>
        <v>0</v>
      </c>
      <c r="CF23">
        <f>IFERROR(VLOOKUP($C23&amp;CF$1,'CCyB decisions (database)'!$A$2:$G$424,7,FALSE),CE23)</f>
        <v>0</v>
      </c>
      <c r="CG23">
        <f>IFERROR(VLOOKUP($C23&amp;CG$1,'CCyB decisions (database)'!$A$2:$G$424,7,FALSE),CF23)</f>
        <v>0</v>
      </c>
      <c r="CH23">
        <f>IFERROR(VLOOKUP($C23&amp;CH$1,'CCyB decisions (database)'!$A$2:$G$424,7,FALSE),CG23)</f>
        <v>0</v>
      </c>
      <c r="CI23">
        <f>IFERROR(VLOOKUP($C23&amp;CI$1,'CCyB decisions (database)'!$A$2:$G$424,7,FALSE),CH23)</f>
        <v>0</v>
      </c>
      <c r="CJ23">
        <f>IFERROR(VLOOKUP($C23&amp;CJ$1,'CCyB decisions (database)'!$A$2:$G$424,7,FALSE),CI23)</f>
        <v>0</v>
      </c>
      <c r="CK23">
        <f>IFERROR(VLOOKUP($C23&amp;CK$1,'CCyB decisions (database)'!$A$2:$G$424,7,FALSE),CJ23)</f>
        <v>0</v>
      </c>
      <c r="CL23">
        <f>IFERROR(VLOOKUP($C23&amp;CL$1,'CCyB decisions (database)'!$A$2:$G$424,7,FALSE),CK23)</f>
        <v>0</v>
      </c>
      <c r="CM23">
        <f>IFERROR(VLOOKUP($C23&amp;CM$1,'CCyB decisions (database)'!$A$2:$G$424,7,FALSE),CL23)</f>
        <v>0</v>
      </c>
      <c r="CN23">
        <f>IFERROR(VLOOKUP($C23&amp;CN$1,'CCyB decisions (database)'!$A$2:$G$424,7,FALSE),CM23)</f>
        <v>0</v>
      </c>
      <c r="CO23">
        <f>IFERROR(VLOOKUP($C23&amp;CO$1,'CCyB decisions (database)'!$A$2:$G$424,7,FALSE),CN23)</f>
        <v>0</v>
      </c>
      <c r="CP23">
        <f>IFERROR(VLOOKUP($C23&amp;CP$1,'CCyB decisions (database)'!$A$2:$G$424,7,FALSE),CO23)</f>
        <v>0</v>
      </c>
      <c r="CQ23">
        <f>IFERROR(VLOOKUP($C23&amp;CQ$1,'CCyB decisions (database)'!$A$2:$G$424,7,FALSE),CP23)</f>
        <v>0</v>
      </c>
      <c r="CR23">
        <f>IFERROR(VLOOKUP($C23&amp;CR$1,'CCyB decisions (database)'!$A$2:$G$424,7,FALSE),CQ23)</f>
        <v>0</v>
      </c>
      <c r="CS23">
        <f>IFERROR(VLOOKUP($C23&amp;CS$1,'CCyB decisions (database)'!$A$2:$G$424,7,FALSE),CR23)</f>
        <v>0</v>
      </c>
      <c r="CT23">
        <f>IFERROR(VLOOKUP($C23&amp;CT$1,'CCyB decisions (database)'!$A$2:$G$424,7,FALSE),CS23)</f>
        <v>0</v>
      </c>
      <c r="CU23">
        <f>IFERROR(VLOOKUP($C23&amp;CU$1,'CCyB decisions (database)'!$A$2:$G$424,7,FALSE),CT23)</f>
        <v>0</v>
      </c>
      <c r="CV23">
        <f>IFERROR(VLOOKUP($C23&amp;CV$1,'CCyB decisions (database)'!$A$2:$G$424,7,FALSE),CU23)</f>
        <v>0</v>
      </c>
      <c r="CW23">
        <f>IFERROR(VLOOKUP($C23&amp;CW$1,'CCyB decisions (database)'!$A$2:$G$424,7,FALSE),CV23)</f>
        <v>0</v>
      </c>
      <c r="CX23">
        <f>IFERROR(VLOOKUP($C23&amp;CX$1,'CCyB decisions (database)'!$A$2:$G$424,7,FALSE),CW23)</f>
        <v>0</v>
      </c>
      <c r="CY23">
        <f>IFERROR(VLOOKUP($C23&amp;CY$1,'CCyB decisions (database)'!$A$2:$G$424,7,FALSE),CX23)</f>
        <v>0</v>
      </c>
      <c r="CZ23">
        <f>IFERROR(VLOOKUP($C23&amp;CZ$1,'CCyB decisions (database)'!$A$2:$G$424,7,FALSE),CY23)</f>
        <v>0</v>
      </c>
      <c r="DA23">
        <f>IFERROR(VLOOKUP($C23&amp;DA$1,'CCyB decisions (database)'!$A$2:$G$424,7,FALSE),CZ23)</f>
        <v>0</v>
      </c>
      <c r="DB23">
        <f>IFERROR(VLOOKUP($C23&amp;DB$1,'CCyB decisions (database)'!$A$2:$G$424,7,FALSE),DA23)</f>
        <v>0</v>
      </c>
      <c r="DC23">
        <f>IFERROR(VLOOKUP($C23&amp;DC$1,'CCyB decisions (database)'!$A$2:$G$424,7,FALSE),DB23)</f>
        <v>0</v>
      </c>
      <c r="DD23">
        <f>IFERROR(VLOOKUP($C23&amp;DD$1,'CCyB decisions (database)'!$A$2:$G$424,7,FALSE),DC23)</f>
        <v>0</v>
      </c>
      <c r="DE23">
        <f>IFERROR(VLOOKUP($C23&amp;DE$1,'CCyB decisions (database)'!$A$2:$G$424,7,FALSE),DD23)</f>
        <v>0</v>
      </c>
      <c r="DF23">
        <f>IFERROR(VLOOKUP($C23&amp;DF$1,'CCyB decisions (database)'!$A$2:$G$424,7,FALSE),DE23)</f>
        <v>0</v>
      </c>
      <c r="DG23">
        <f>IFERROR(VLOOKUP($C23&amp;DG$1,'CCyB decisions (database)'!$A$2:$G$424,7,FALSE),DF23)</f>
        <v>0</v>
      </c>
      <c r="DH23">
        <f>IFERROR(VLOOKUP($C23&amp;DH$1,'CCyB decisions (database)'!$A$2:$G$424,7,FALSE),DG23)</f>
        <v>0</v>
      </c>
      <c r="DI23">
        <f>IFERROR(VLOOKUP($C23&amp;DI$1,'CCyB decisions (database)'!$A$2:$G$424,7,FALSE),DH23)</f>
        <v>0</v>
      </c>
      <c r="DJ23">
        <f>IFERROR(VLOOKUP($C23&amp;DJ$1,'CCyB decisions (database)'!$A$2:$G$424,7,FALSE),DI23)</f>
        <v>0</v>
      </c>
      <c r="DK23">
        <f>IFERROR(VLOOKUP($C23&amp;DK$1,'CCyB decisions (database)'!$A$2:$G$424,7,FALSE),DJ23)</f>
        <v>0</v>
      </c>
      <c r="DL23">
        <f>IFERROR(VLOOKUP($C23&amp;DL$1,'CCyB decisions (database)'!$A$2:$G$424,7,FALSE),DK23)</f>
        <v>0</v>
      </c>
      <c r="DM23">
        <f>IFERROR(VLOOKUP($C23&amp;DM$1,'CCyB decisions (database)'!$A$2:$G$424,7,FALSE),DL23)</f>
        <v>0</v>
      </c>
      <c r="DN23">
        <f>IFERROR(VLOOKUP($C23&amp;DN$1,'CCyB decisions (database)'!$A$2:$G$424,7,FALSE),DM23)</f>
        <v>0</v>
      </c>
      <c r="DO23">
        <f>IFERROR(VLOOKUP($C23&amp;DO$1,'CCyB decisions (database)'!$A$2:$G$424,7,FALSE),DN23)</f>
        <v>0</v>
      </c>
      <c r="DP23">
        <f>IFERROR(VLOOKUP($C23&amp;DP$1,'CCyB decisions (database)'!$A$2:$G$424,7,FALSE),DO23)</f>
        <v>0</v>
      </c>
    </row>
    <row r="24" spans="3:120" x14ac:dyDescent="0.45">
      <c r="C24" t="s">
        <v>38</v>
      </c>
      <c r="D24" t="e">
        <f>VLOOKUP($C24&amp;D$1,'CCyB decisions (database)'!$A$2:$G$424,7,FALSE)</f>
        <v>#N/A</v>
      </c>
      <c r="E24" t="e">
        <f>IFERROR(VLOOKUP($C24&amp;E$1,'CCyB decisions (database)'!$A$2:$G$424,7,FALSE),D24)</f>
        <v>#N/A</v>
      </c>
      <c r="F24" t="e">
        <f>IFERROR(VLOOKUP($C24&amp;F$1,'CCyB decisions (database)'!$A$2:$G$424,7,FALSE),E24)</f>
        <v>#N/A</v>
      </c>
      <c r="G24" t="e">
        <f>IFERROR(VLOOKUP($C24&amp;G$1,'CCyB decisions (database)'!$A$2:$G$424,7,FALSE),F24)</f>
        <v>#N/A</v>
      </c>
      <c r="H24" t="e">
        <f>IFERROR(VLOOKUP($C24&amp;H$1,'CCyB decisions (database)'!$A$2:$G$424,7,FALSE),G24)</f>
        <v>#N/A</v>
      </c>
      <c r="I24" t="e">
        <f>IFERROR(VLOOKUP($C24&amp;I$1,'CCyB decisions (database)'!$A$2:$G$424,7,FALSE),H24)</f>
        <v>#N/A</v>
      </c>
      <c r="J24" t="e">
        <f>IFERROR(VLOOKUP($C24&amp;J$1,'CCyB decisions (database)'!$A$2:$G$424,7,FALSE),I24)</f>
        <v>#N/A</v>
      </c>
      <c r="K24" t="e">
        <f>IFERROR(VLOOKUP($C24&amp;K$1,'CCyB decisions (database)'!$A$2:$G$424,7,FALSE),J24)</f>
        <v>#N/A</v>
      </c>
      <c r="L24" t="e">
        <f>IFERROR(VLOOKUP($C24&amp;L$1,'CCyB decisions (database)'!$A$2:$G$424,7,FALSE),K24)</f>
        <v>#N/A</v>
      </c>
      <c r="M24" t="e">
        <f>IFERROR(VLOOKUP($C24&amp;M$1,'CCyB decisions (database)'!$A$2:$G$424,7,FALSE),L24)</f>
        <v>#N/A</v>
      </c>
      <c r="N24" t="e">
        <f>IFERROR(VLOOKUP($C24&amp;N$1,'CCyB decisions (database)'!$A$2:$G$424,7,FALSE),M24)</f>
        <v>#N/A</v>
      </c>
      <c r="O24" t="e">
        <f>IFERROR(VLOOKUP($C24&amp;O$1,'CCyB decisions (database)'!$A$2:$G$424,7,FALSE),N24)</f>
        <v>#N/A</v>
      </c>
      <c r="P24" t="e">
        <f>IFERROR(VLOOKUP($C24&amp;P$1,'CCyB decisions (database)'!$A$2:$G$424,7,FALSE),O24)</f>
        <v>#N/A</v>
      </c>
      <c r="Q24" t="e">
        <f>IFERROR(VLOOKUP($C24&amp;Q$1,'CCyB decisions (database)'!$A$2:$G$424,7,FALSE),P24)</f>
        <v>#N/A</v>
      </c>
      <c r="R24" t="e">
        <f>IFERROR(VLOOKUP($C24&amp;R$1,'CCyB decisions (database)'!$A$2:$G$424,7,FALSE),Q24)</f>
        <v>#N/A</v>
      </c>
      <c r="S24" t="e">
        <f>IFERROR(VLOOKUP($C24&amp;S$1,'CCyB decisions (database)'!$A$2:$G$424,7,FALSE),R24)</f>
        <v>#N/A</v>
      </c>
      <c r="T24" t="e">
        <f>IFERROR(VLOOKUP($C24&amp;T$1,'CCyB decisions (database)'!$A$2:$G$424,7,FALSE),S24)</f>
        <v>#N/A</v>
      </c>
      <c r="U24" t="e">
        <f>IFERROR(VLOOKUP($C24&amp;U$1,'CCyB decisions (database)'!$A$2:$G$424,7,FALSE),T24)</f>
        <v>#N/A</v>
      </c>
      <c r="V24" t="e">
        <f>IFERROR(VLOOKUP($C24&amp;V$1,'CCyB decisions (database)'!$A$2:$G$424,7,FALSE),U24)</f>
        <v>#N/A</v>
      </c>
      <c r="W24">
        <f>IFERROR(VLOOKUP($C24&amp;W$1,'CCyB decisions (database)'!$A$2:$G$424,7,FALSE),V24)</f>
        <v>0</v>
      </c>
      <c r="X24">
        <f>IFERROR(VLOOKUP($C24&amp;X$1,'CCyB decisions (database)'!$A$2:$G$424,7,FALSE),W24)</f>
        <v>0</v>
      </c>
      <c r="Y24">
        <f>IFERROR(VLOOKUP($C24&amp;Y$1,'CCyB decisions (database)'!$A$2:$G$424,7,FALSE),X24)</f>
        <v>0</v>
      </c>
      <c r="Z24">
        <f>IFERROR(VLOOKUP($C24&amp;Z$1,'CCyB decisions (database)'!$A$2:$G$424,7,FALSE),Y24)</f>
        <v>0</v>
      </c>
      <c r="AA24">
        <f>IFERROR(VLOOKUP($C24&amp;AA$1,'CCyB decisions (database)'!$A$2:$G$424,7,FALSE),Z24)</f>
        <v>0</v>
      </c>
      <c r="AB24">
        <f>IFERROR(VLOOKUP($C24&amp;AB$1,'CCyB decisions (database)'!$A$2:$G$424,7,FALSE),AA24)</f>
        <v>0</v>
      </c>
      <c r="AC24">
        <f>IFERROR(VLOOKUP($C24&amp;AC$1,'CCyB decisions (database)'!$A$2:$G$424,7,FALSE),AB24)</f>
        <v>0</v>
      </c>
      <c r="AD24">
        <f>IFERROR(VLOOKUP($C24&amp;AD$1,'CCyB decisions (database)'!$A$2:$G$424,7,FALSE),AC24)</f>
        <v>0</v>
      </c>
      <c r="AE24">
        <f>IFERROR(VLOOKUP($C24&amp;AE$1,'CCyB decisions (database)'!$A$2:$G$424,7,FALSE),AD24)</f>
        <v>0</v>
      </c>
      <c r="AF24">
        <f>IFERROR(VLOOKUP($C24&amp;AF$1,'CCyB decisions (database)'!$A$2:$G$424,7,FALSE),AE24)</f>
        <v>0</v>
      </c>
      <c r="AG24">
        <f>IFERROR(VLOOKUP($C24&amp;AG$1,'CCyB decisions (database)'!$A$2:$G$424,7,FALSE),AF24)</f>
        <v>0</v>
      </c>
      <c r="AH24">
        <f>IFERROR(VLOOKUP($C24&amp;AH$1,'CCyB decisions (database)'!$A$2:$G$424,7,FALSE),AG24)</f>
        <v>0</v>
      </c>
      <c r="AI24">
        <f>IFERROR(VLOOKUP($C24&amp;AI$1,'CCyB decisions (database)'!$A$2:$G$424,7,FALSE),AH24)</f>
        <v>0</v>
      </c>
      <c r="AJ24">
        <f>IFERROR(VLOOKUP($C24&amp;AJ$1,'CCyB decisions (database)'!$A$2:$G$424,7,FALSE),AI24)</f>
        <v>0</v>
      </c>
      <c r="AK24">
        <f>IFERROR(VLOOKUP($C24&amp;AK$1,'CCyB decisions (database)'!$A$2:$G$424,7,FALSE),AJ24)</f>
        <v>0</v>
      </c>
      <c r="AL24">
        <f>IFERROR(VLOOKUP($C24&amp;AL$1,'CCyB decisions (database)'!$A$2:$G$424,7,FALSE),AK24)</f>
        <v>0</v>
      </c>
      <c r="AM24">
        <f>IFERROR(VLOOKUP($C24&amp;AM$1,'CCyB decisions (database)'!$A$2:$G$424,7,FALSE),AL24)</f>
        <v>0</v>
      </c>
      <c r="AN24">
        <f>IFERROR(VLOOKUP($C24&amp;AN$1,'CCyB decisions (database)'!$A$2:$G$424,7,FALSE),AM24)</f>
        <v>0</v>
      </c>
      <c r="AO24">
        <f>IFERROR(VLOOKUP($C24&amp;AO$1,'CCyB decisions (database)'!$A$2:$G$424,7,FALSE),AN24)</f>
        <v>0</v>
      </c>
      <c r="AP24">
        <f>IFERROR(VLOOKUP($C24&amp;AP$1,'CCyB decisions (database)'!$A$2:$G$424,7,FALSE),AO24)</f>
        <v>0</v>
      </c>
      <c r="AQ24">
        <f>IFERROR(VLOOKUP($C24&amp;AQ$1,'CCyB decisions (database)'!$A$2:$G$424,7,FALSE),AP24)</f>
        <v>0</v>
      </c>
      <c r="AR24">
        <f>IFERROR(VLOOKUP($C24&amp;AR$1,'CCyB decisions (database)'!$A$2:$G$424,7,FALSE),AQ24)</f>
        <v>0</v>
      </c>
      <c r="AS24">
        <f>IFERROR(VLOOKUP($C24&amp;AS$1,'CCyB decisions (database)'!$A$2:$G$424,7,FALSE),AR24)</f>
        <v>0</v>
      </c>
      <c r="AT24">
        <f>IFERROR(VLOOKUP($C24&amp;AT$1,'CCyB decisions (database)'!$A$2:$G$424,7,FALSE),AS24)</f>
        <v>0</v>
      </c>
      <c r="AU24">
        <f>IFERROR(VLOOKUP($C24&amp;AU$1,'CCyB decisions (database)'!$A$2:$G$424,7,FALSE),AT24)</f>
        <v>0</v>
      </c>
      <c r="AV24">
        <f>IFERROR(VLOOKUP($C24&amp;AV$1,'CCyB decisions (database)'!$A$2:$G$424,7,FALSE),AU24)</f>
        <v>0</v>
      </c>
      <c r="AW24">
        <f>IFERROR(VLOOKUP($C24&amp;AW$1,'CCyB decisions (database)'!$A$2:$G$424,7,FALSE),AV24)</f>
        <v>0</v>
      </c>
      <c r="AX24">
        <f>IFERROR(VLOOKUP($C24&amp;AX$1,'CCyB decisions (database)'!$A$2:$G$424,7,FALSE),AW24)</f>
        <v>0</v>
      </c>
      <c r="AY24">
        <f>IFERROR(VLOOKUP($C24&amp;AY$1,'CCyB decisions (database)'!$A$2:$G$424,7,FALSE),AX24)</f>
        <v>0</v>
      </c>
      <c r="AZ24">
        <f>IFERROR(VLOOKUP($C24&amp;AZ$1,'CCyB decisions (database)'!$A$2:$G$424,7,FALSE),AY24)</f>
        <v>0</v>
      </c>
      <c r="BA24">
        <f>IFERROR(VLOOKUP($C24&amp;BA$1,'CCyB decisions (database)'!$A$2:$G$424,7,FALSE),AZ24)</f>
        <v>0</v>
      </c>
      <c r="BB24">
        <f>IFERROR(VLOOKUP($C24&amp;BB$1,'CCyB decisions (database)'!$A$2:$G$424,7,FALSE),BA24)</f>
        <v>0</v>
      </c>
      <c r="BC24">
        <f>IFERROR(VLOOKUP($C24&amp;BC$1,'CCyB decisions (database)'!$A$2:$G$424,7,FALSE),BB24)</f>
        <v>0</v>
      </c>
      <c r="BD24">
        <f>IFERROR(VLOOKUP($C24&amp;BD$1,'CCyB decisions (database)'!$A$2:$G$424,7,FALSE),BC24)</f>
        <v>0</v>
      </c>
      <c r="BE24">
        <f>IFERROR(VLOOKUP($C24&amp;BE$1,'CCyB decisions (database)'!$A$2:$G$424,7,FALSE),BD24)</f>
        <v>0</v>
      </c>
      <c r="BF24">
        <f>IFERROR(VLOOKUP($C24&amp;BF$1,'CCyB decisions (database)'!$A$2:$G$424,7,FALSE),BE24)</f>
        <v>0</v>
      </c>
      <c r="BG24">
        <f>IFERROR(VLOOKUP($C24&amp;BG$1,'CCyB decisions (database)'!$A$2:$G$424,7,FALSE),BF24)</f>
        <v>0</v>
      </c>
      <c r="BH24">
        <f>IFERROR(VLOOKUP($C24&amp;BH$1,'CCyB decisions (database)'!$A$2:$G$424,7,FALSE),BG24)</f>
        <v>0</v>
      </c>
      <c r="BI24">
        <f>IFERROR(VLOOKUP($C24&amp;BI$1,'CCyB decisions (database)'!$A$2:$G$424,7,FALSE),BH24)</f>
        <v>0</v>
      </c>
      <c r="BJ24">
        <f>IFERROR(VLOOKUP($C24&amp;BJ$1,'CCyB decisions (database)'!$A$2:$G$424,7,FALSE),BI24)</f>
        <v>0</v>
      </c>
      <c r="BK24">
        <f>IFERROR(VLOOKUP($C24&amp;BK$1,'CCyB decisions (database)'!$A$2:$G$424,7,FALSE),BJ24)</f>
        <v>0</v>
      </c>
      <c r="BL24">
        <f>IFERROR(VLOOKUP($C24&amp;BL$1,'CCyB decisions (database)'!$A$2:$G$424,7,FALSE),BK24)</f>
        <v>0</v>
      </c>
      <c r="BM24">
        <f>IFERROR(VLOOKUP($C24&amp;BM$1,'CCyB decisions (database)'!$A$2:$G$424,7,FALSE),BL24)</f>
        <v>0</v>
      </c>
      <c r="BN24">
        <f>IFERROR(VLOOKUP($C24&amp;BN$1,'CCyB decisions (database)'!$A$2:$G$424,7,FALSE),BM24)</f>
        <v>0</v>
      </c>
      <c r="BO24">
        <f>IFERROR(VLOOKUP($C24&amp;BO$1,'CCyB decisions (database)'!$A$2:$G$424,7,FALSE),BN24)</f>
        <v>0</v>
      </c>
      <c r="BP24">
        <f>IFERROR(VLOOKUP($C24&amp;BP$1,'CCyB decisions (database)'!$A$2:$G$424,7,FALSE),BO24)</f>
        <v>0</v>
      </c>
      <c r="BQ24">
        <f>IFERROR(VLOOKUP($C24&amp;BQ$1,'CCyB decisions (database)'!$A$2:$G$424,7,FALSE),BP24)</f>
        <v>0</v>
      </c>
      <c r="BR24">
        <f>IFERROR(VLOOKUP($C24&amp;BR$1,'CCyB decisions (database)'!$A$2:$G$424,7,FALSE),BQ24)</f>
        <v>0</v>
      </c>
      <c r="BS24">
        <f>IFERROR(VLOOKUP($C24&amp;BS$1,'CCyB decisions (database)'!$A$2:$G$424,7,FALSE),BR24)</f>
        <v>0</v>
      </c>
      <c r="BT24">
        <f>IFERROR(VLOOKUP($C24&amp;BT$1,'CCyB decisions (database)'!$A$2:$G$424,7,FALSE),BS24)</f>
        <v>0</v>
      </c>
      <c r="BU24">
        <f>IFERROR(VLOOKUP($C24&amp;BU$1,'CCyB decisions (database)'!$A$2:$G$424,7,FALSE),BT24)</f>
        <v>0</v>
      </c>
      <c r="BV24">
        <f>IFERROR(VLOOKUP($C24&amp;BV$1,'CCyB decisions (database)'!$A$2:$G$424,7,FALSE),BU24)</f>
        <v>0</v>
      </c>
      <c r="BW24">
        <f>IFERROR(VLOOKUP($C24&amp;BW$1,'CCyB decisions (database)'!$A$2:$G$424,7,FALSE),BV24)</f>
        <v>0</v>
      </c>
      <c r="BX24">
        <f>IFERROR(VLOOKUP($C24&amp;BX$1,'CCyB decisions (database)'!$A$2:$G$424,7,FALSE),BW24)</f>
        <v>0</v>
      </c>
      <c r="BY24">
        <f>IFERROR(VLOOKUP($C24&amp;BY$1,'CCyB decisions (database)'!$A$2:$G$424,7,FALSE),BX24)</f>
        <v>0</v>
      </c>
      <c r="BZ24">
        <f>IFERROR(VLOOKUP($C24&amp;BZ$1,'CCyB decisions (database)'!$A$2:$G$424,7,FALSE),BY24)</f>
        <v>0</v>
      </c>
      <c r="CA24">
        <f>IFERROR(VLOOKUP($C24&amp;CA$1,'CCyB decisions (database)'!$A$2:$G$424,7,FALSE),BZ24)</f>
        <v>0</v>
      </c>
      <c r="CB24">
        <f>IFERROR(VLOOKUP($C24&amp;CB$1,'CCyB decisions (database)'!$A$2:$G$424,7,FALSE),CA24)</f>
        <v>0</v>
      </c>
      <c r="CC24">
        <f>IFERROR(VLOOKUP($C24&amp;CC$1,'CCyB decisions (database)'!$A$2:$G$424,7,FALSE),CB24)</f>
        <v>0</v>
      </c>
      <c r="CD24">
        <f>IFERROR(VLOOKUP($C24&amp;CD$1,'CCyB decisions (database)'!$A$2:$G$424,7,FALSE),CC24)</f>
        <v>0</v>
      </c>
      <c r="CE24">
        <f>IFERROR(VLOOKUP($C24&amp;CE$1,'CCyB decisions (database)'!$A$2:$G$424,7,FALSE),CD24)</f>
        <v>0</v>
      </c>
      <c r="CF24">
        <f>IFERROR(VLOOKUP($C24&amp;CF$1,'CCyB decisions (database)'!$A$2:$G$424,7,FALSE),CE24)</f>
        <v>0</v>
      </c>
      <c r="CG24">
        <f>IFERROR(VLOOKUP($C24&amp;CG$1,'CCyB decisions (database)'!$A$2:$G$424,7,FALSE),CF24)</f>
        <v>0</v>
      </c>
      <c r="CH24">
        <f>IFERROR(VLOOKUP($C24&amp;CH$1,'CCyB decisions (database)'!$A$2:$G$424,7,FALSE),CG24)</f>
        <v>0</v>
      </c>
      <c r="CI24">
        <f>IFERROR(VLOOKUP($C24&amp;CI$1,'CCyB decisions (database)'!$A$2:$G$424,7,FALSE),CH24)</f>
        <v>0</v>
      </c>
      <c r="CJ24">
        <f>IFERROR(VLOOKUP($C24&amp;CJ$1,'CCyB decisions (database)'!$A$2:$G$424,7,FALSE),CI24)</f>
        <v>0</v>
      </c>
      <c r="CK24">
        <f>IFERROR(VLOOKUP($C24&amp;CK$1,'CCyB decisions (database)'!$A$2:$G$424,7,FALSE),CJ24)</f>
        <v>0</v>
      </c>
      <c r="CL24">
        <f>IFERROR(VLOOKUP($C24&amp;CL$1,'CCyB decisions (database)'!$A$2:$G$424,7,FALSE),CK24)</f>
        <v>0</v>
      </c>
      <c r="CM24">
        <f>IFERROR(VLOOKUP($C24&amp;CM$1,'CCyB decisions (database)'!$A$2:$G$424,7,FALSE),CL24)</f>
        <v>0</v>
      </c>
      <c r="CN24">
        <f>IFERROR(VLOOKUP($C24&amp;CN$1,'CCyB decisions (database)'!$A$2:$G$424,7,FALSE),CM24)</f>
        <v>0</v>
      </c>
      <c r="CO24">
        <f>IFERROR(VLOOKUP($C24&amp;CO$1,'CCyB decisions (database)'!$A$2:$G$424,7,FALSE),CN24)</f>
        <v>0</v>
      </c>
      <c r="CP24">
        <f>IFERROR(VLOOKUP($C24&amp;CP$1,'CCyB decisions (database)'!$A$2:$G$424,7,FALSE),CO24)</f>
        <v>0</v>
      </c>
      <c r="CQ24">
        <f>IFERROR(VLOOKUP($C24&amp;CQ$1,'CCyB decisions (database)'!$A$2:$G$424,7,FALSE),CP24)</f>
        <v>0</v>
      </c>
      <c r="CR24">
        <f>IFERROR(VLOOKUP($C24&amp;CR$1,'CCyB decisions (database)'!$A$2:$G$424,7,FALSE),CQ24)</f>
        <v>0</v>
      </c>
      <c r="CS24">
        <f>IFERROR(VLOOKUP($C24&amp;CS$1,'CCyB decisions (database)'!$A$2:$G$424,7,FALSE),CR24)</f>
        <v>0</v>
      </c>
      <c r="CT24">
        <f>IFERROR(VLOOKUP($C24&amp;CT$1,'CCyB decisions (database)'!$A$2:$G$424,7,FALSE),CS24)</f>
        <v>0</v>
      </c>
      <c r="CU24">
        <f>IFERROR(VLOOKUP($C24&amp;CU$1,'CCyB decisions (database)'!$A$2:$G$424,7,FALSE),CT24)</f>
        <v>0</v>
      </c>
      <c r="CV24">
        <f>IFERROR(VLOOKUP($C24&amp;CV$1,'CCyB decisions (database)'!$A$2:$G$424,7,FALSE),CU24)</f>
        <v>0</v>
      </c>
      <c r="CW24">
        <f>IFERROR(VLOOKUP($C24&amp;CW$1,'CCyB decisions (database)'!$A$2:$G$424,7,FALSE),CV24)</f>
        <v>0</v>
      </c>
      <c r="CX24">
        <f>IFERROR(VLOOKUP($C24&amp;CX$1,'CCyB decisions (database)'!$A$2:$G$424,7,FALSE),CW24)</f>
        <v>0</v>
      </c>
      <c r="CY24">
        <f>IFERROR(VLOOKUP($C24&amp;CY$1,'CCyB decisions (database)'!$A$2:$G$424,7,FALSE),CX24)</f>
        <v>0</v>
      </c>
      <c r="CZ24">
        <f>IFERROR(VLOOKUP($C24&amp;CZ$1,'CCyB decisions (database)'!$A$2:$G$424,7,FALSE),CY24)</f>
        <v>0</v>
      </c>
      <c r="DA24">
        <f>IFERROR(VLOOKUP($C24&amp;DA$1,'CCyB decisions (database)'!$A$2:$G$424,7,FALSE),CZ24)</f>
        <v>0</v>
      </c>
      <c r="DB24">
        <f>IFERROR(VLOOKUP($C24&amp;DB$1,'CCyB decisions (database)'!$A$2:$G$424,7,FALSE),DA24)</f>
        <v>0</v>
      </c>
      <c r="DC24">
        <f>IFERROR(VLOOKUP($C24&amp;DC$1,'CCyB decisions (database)'!$A$2:$G$424,7,FALSE),DB24)</f>
        <v>0</v>
      </c>
      <c r="DD24">
        <f>IFERROR(VLOOKUP($C24&amp;DD$1,'CCyB decisions (database)'!$A$2:$G$424,7,FALSE),DC24)</f>
        <v>0</v>
      </c>
      <c r="DE24">
        <f>IFERROR(VLOOKUP($C24&amp;DE$1,'CCyB decisions (database)'!$A$2:$G$424,7,FALSE),DD24)</f>
        <v>0</v>
      </c>
      <c r="DF24">
        <f>IFERROR(VLOOKUP($C24&amp;DF$1,'CCyB decisions (database)'!$A$2:$G$424,7,FALSE),DE24)</f>
        <v>0</v>
      </c>
      <c r="DG24">
        <f>IFERROR(VLOOKUP($C24&amp;DG$1,'CCyB decisions (database)'!$A$2:$G$424,7,FALSE),DF24)</f>
        <v>0</v>
      </c>
      <c r="DH24">
        <f>IFERROR(VLOOKUP($C24&amp;DH$1,'CCyB decisions (database)'!$A$2:$G$424,7,FALSE),DG24)</f>
        <v>0</v>
      </c>
      <c r="DI24">
        <f>IFERROR(VLOOKUP($C24&amp;DI$1,'CCyB decisions (database)'!$A$2:$G$424,7,FALSE),DH24)</f>
        <v>0</v>
      </c>
      <c r="DJ24">
        <f>IFERROR(VLOOKUP($C24&amp;DJ$1,'CCyB decisions (database)'!$A$2:$G$424,7,FALSE),DI24)</f>
        <v>0</v>
      </c>
      <c r="DK24">
        <f>IFERROR(VLOOKUP($C24&amp;DK$1,'CCyB decisions (database)'!$A$2:$G$424,7,FALSE),DJ24)</f>
        <v>0</v>
      </c>
      <c r="DL24">
        <f>IFERROR(VLOOKUP($C24&amp;DL$1,'CCyB decisions (database)'!$A$2:$G$424,7,FALSE),DK24)</f>
        <v>0</v>
      </c>
      <c r="DM24">
        <f>IFERROR(VLOOKUP($C24&amp;DM$1,'CCyB decisions (database)'!$A$2:$G$424,7,FALSE),DL24)</f>
        <v>0</v>
      </c>
      <c r="DN24">
        <f>IFERROR(VLOOKUP($C24&amp;DN$1,'CCyB decisions (database)'!$A$2:$G$424,7,FALSE),DM24)</f>
        <v>0</v>
      </c>
      <c r="DO24">
        <f>IFERROR(VLOOKUP($C24&amp;DO$1,'CCyB decisions (database)'!$A$2:$G$424,7,FALSE),DN24)</f>
        <v>0</v>
      </c>
      <c r="DP24">
        <f>IFERROR(VLOOKUP($C24&amp;DP$1,'CCyB decisions (database)'!$A$2:$G$424,7,FALSE),DO24)</f>
        <v>0</v>
      </c>
    </row>
    <row r="25" spans="3:120" x14ac:dyDescent="0.45">
      <c r="C25" t="s">
        <v>8</v>
      </c>
      <c r="D25" t="e">
        <f>VLOOKUP($C25&amp;D$1,'CCyB decisions (database)'!$A$2:$G$424,7,FALSE)</f>
        <v>#N/A</v>
      </c>
      <c r="E25" t="e">
        <f>IFERROR(VLOOKUP($C25&amp;E$1,'CCyB decisions (database)'!$A$2:$G$424,7,FALSE),D25)</f>
        <v>#N/A</v>
      </c>
      <c r="F25" t="e">
        <f>IFERROR(VLOOKUP($C25&amp;F$1,'CCyB decisions (database)'!$A$2:$G$424,7,FALSE),E25)</f>
        <v>#N/A</v>
      </c>
      <c r="G25" t="e">
        <f>IFERROR(VLOOKUP($C25&amp;G$1,'CCyB decisions (database)'!$A$2:$G$424,7,FALSE),F25)</f>
        <v>#N/A</v>
      </c>
      <c r="H25" t="e">
        <f>IFERROR(VLOOKUP($C25&amp;H$1,'CCyB decisions (database)'!$A$2:$G$424,7,FALSE),G25)</f>
        <v>#N/A</v>
      </c>
      <c r="I25" t="e">
        <f>IFERROR(VLOOKUP($C25&amp;I$1,'CCyB decisions (database)'!$A$2:$G$424,7,FALSE),H25)</f>
        <v>#N/A</v>
      </c>
      <c r="J25" t="e">
        <f>IFERROR(VLOOKUP($C25&amp;J$1,'CCyB decisions (database)'!$A$2:$G$424,7,FALSE),I25)</f>
        <v>#N/A</v>
      </c>
      <c r="K25" t="e">
        <f>IFERROR(VLOOKUP($C25&amp;K$1,'CCyB decisions (database)'!$A$2:$G$424,7,FALSE),J25)</f>
        <v>#N/A</v>
      </c>
      <c r="L25" t="e">
        <f>IFERROR(VLOOKUP($C25&amp;L$1,'CCyB decisions (database)'!$A$2:$G$424,7,FALSE),K25)</f>
        <v>#N/A</v>
      </c>
      <c r="M25" t="e">
        <f>IFERROR(VLOOKUP($C25&amp;M$1,'CCyB decisions (database)'!$A$2:$G$424,7,FALSE),L25)</f>
        <v>#N/A</v>
      </c>
      <c r="N25" t="e">
        <f>IFERROR(VLOOKUP($C25&amp;N$1,'CCyB decisions (database)'!$A$2:$G$424,7,FALSE),M25)</f>
        <v>#N/A</v>
      </c>
      <c r="O25" t="e">
        <f>IFERROR(VLOOKUP($C25&amp;O$1,'CCyB decisions (database)'!$A$2:$G$424,7,FALSE),N25)</f>
        <v>#N/A</v>
      </c>
      <c r="P25" t="e">
        <f>IFERROR(VLOOKUP($C25&amp;P$1,'CCyB decisions (database)'!$A$2:$G$424,7,FALSE),O25)</f>
        <v>#N/A</v>
      </c>
      <c r="Q25" t="e">
        <f>IFERROR(VLOOKUP($C25&amp;Q$1,'CCyB decisions (database)'!$A$2:$G$424,7,FALSE),P25)</f>
        <v>#N/A</v>
      </c>
      <c r="R25" t="e">
        <f>IFERROR(VLOOKUP($C25&amp;R$1,'CCyB decisions (database)'!$A$2:$G$424,7,FALSE),Q25)</f>
        <v>#N/A</v>
      </c>
      <c r="S25">
        <f>IFERROR(VLOOKUP($C25&amp;S$1,'CCyB decisions (database)'!$A$2:$G$424,7,FALSE),R25)</f>
        <v>0</v>
      </c>
      <c r="T25">
        <f>IFERROR(VLOOKUP($C25&amp;T$1,'CCyB decisions (database)'!$A$2:$G$424,7,FALSE),S25)</f>
        <v>0</v>
      </c>
      <c r="U25">
        <f>IFERROR(VLOOKUP($C25&amp;U$1,'CCyB decisions (database)'!$A$2:$G$424,7,FALSE),T25)</f>
        <v>0</v>
      </c>
      <c r="V25">
        <f>IFERROR(VLOOKUP($C25&amp;V$1,'CCyB decisions (database)'!$A$2:$G$424,7,FALSE),U25)</f>
        <v>0</v>
      </c>
      <c r="W25">
        <f>IFERROR(VLOOKUP($C25&amp;W$1,'CCyB decisions (database)'!$A$2:$G$424,7,FALSE),V25)</f>
        <v>0</v>
      </c>
      <c r="X25">
        <f>IFERROR(VLOOKUP($C25&amp;X$1,'CCyB decisions (database)'!$A$2:$G$424,7,FALSE),W25)</f>
        <v>0</v>
      </c>
      <c r="Y25">
        <f>IFERROR(VLOOKUP($C25&amp;Y$1,'CCyB decisions (database)'!$A$2:$G$424,7,FALSE),X25)</f>
        <v>0</v>
      </c>
      <c r="Z25">
        <f>IFERROR(VLOOKUP($C25&amp;Z$1,'CCyB decisions (database)'!$A$2:$G$424,7,FALSE),Y25)</f>
        <v>0</v>
      </c>
      <c r="AA25">
        <f>IFERROR(VLOOKUP($C25&amp;AA$1,'CCyB decisions (database)'!$A$2:$G$424,7,FALSE),Z25)</f>
        <v>0</v>
      </c>
      <c r="AB25">
        <f>IFERROR(VLOOKUP($C25&amp;AB$1,'CCyB decisions (database)'!$A$2:$G$424,7,FALSE),AA25)</f>
        <v>0</v>
      </c>
      <c r="AC25">
        <f>IFERROR(VLOOKUP($C25&amp;AC$1,'CCyB decisions (database)'!$A$2:$G$424,7,FALSE),AB25)</f>
        <v>0</v>
      </c>
      <c r="AD25">
        <f>IFERROR(VLOOKUP($C25&amp;AD$1,'CCyB decisions (database)'!$A$2:$G$424,7,FALSE),AC25)</f>
        <v>0</v>
      </c>
      <c r="AE25">
        <f>IFERROR(VLOOKUP($C25&amp;AE$1,'CCyB decisions (database)'!$A$2:$G$424,7,FALSE),AD25)</f>
        <v>0</v>
      </c>
      <c r="AF25">
        <f>IFERROR(VLOOKUP($C25&amp;AF$1,'CCyB decisions (database)'!$A$2:$G$424,7,FALSE),AE25)</f>
        <v>0</v>
      </c>
      <c r="AG25">
        <f>IFERROR(VLOOKUP($C25&amp;AG$1,'CCyB decisions (database)'!$A$2:$G$424,7,FALSE),AF25)</f>
        <v>0</v>
      </c>
      <c r="AH25">
        <f>IFERROR(VLOOKUP($C25&amp;AH$1,'CCyB decisions (database)'!$A$2:$G$424,7,FALSE),AG25)</f>
        <v>0</v>
      </c>
      <c r="AI25">
        <f>IFERROR(VLOOKUP($C25&amp;AI$1,'CCyB decisions (database)'!$A$2:$G$424,7,FALSE),AH25)</f>
        <v>0</v>
      </c>
      <c r="AJ25">
        <f>IFERROR(VLOOKUP($C25&amp;AJ$1,'CCyB decisions (database)'!$A$2:$G$424,7,FALSE),AI25)</f>
        <v>0</v>
      </c>
      <c r="AK25">
        <f>IFERROR(VLOOKUP($C25&amp;AK$1,'CCyB decisions (database)'!$A$2:$G$424,7,FALSE),AJ25)</f>
        <v>0</v>
      </c>
      <c r="AL25">
        <f>IFERROR(VLOOKUP($C25&amp;AL$1,'CCyB decisions (database)'!$A$2:$G$424,7,FALSE),AK25)</f>
        <v>0</v>
      </c>
      <c r="AM25">
        <f>IFERROR(VLOOKUP($C25&amp;AM$1,'CCyB decisions (database)'!$A$2:$G$424,7,FALSE),AL25)</f>
        <v>0</v>
      </c>
      <c r="AN25">
        <f>IFERROR(VLOOKUP($C25&amp;AN$1,'CCyB decisions (database)'!$A$2:$G$424,7,FALSE),AM25)</f>
        <v>0</v>
      </c>
      <c r="AO25">
        <f>IFERROR(VLOOKUP($C25&amp;AO$1,'CCyB decisions (database)'!$A$2:$G$424,7,FALSE),AN25)</f>
        <v>0</v>
      </c>
      <c r="AP25">
        <f>IFERROR(VLOOKUP($C25&amp;AP$1,'CCyB decisions (database)'!$A$2:$G$424,7,FALSE),AO25)</f>
        <v>0</v>
      </c>
      <c r="AQ25">
        <f>IFERROR(VLOOKUP($C25&amp;AQ$1,'CCyB decisions (database)'!$A$2:$G$424,7,FALSE),AP25)</f>
        <v>0</v>
      </c>
      <c r="AR25">
        <f>IFERROR(VLOOKUP($C25&amp;AR$1,'CCyB decisions (database)'!$A$2:$G$424,7,FALSE),AQ25)</f>
        <v>0</v>
      </c>
      <c r="AS25">
        <f>IFERROR(VLOOKUP($C25&amp;AS$1,'CCyB decisions (database)'!$A$2:$G$424,7,FALSE),AR25)</f>
        <v>0</v>
      </c>
      <c r="AT25">
        <f>IFERROR(VLOOKUP($C25&amp;AT$1,'CCyB decisions (database)'!$A$2:$G$424,7,FALSE),AS25)</f>
        <v>0</v>
      </c>
      <c r="AU25">
        <f>IFERROR(VLOOKUP($C25&amp;AU$1,'CCyB decisions (database)'!$A$2:$G$424,7,FALSE),AT25)</f>
        <v>0</v>
      </c>
      <c r="AV25">
        <f>IFERROR(VLOOKUP($C25&amp;AV$1,'CCyB decisions (database)'!$A$2:$G$424,7,FALSE),AU25)</f>
        <v>0</v>
      </c>
      <c r="AW25">
        <f>IFERROR(VLOOKUP($C25&amp;AW$1,'CCyB decisions (database)'!$A$2:$G$424,7,FALSE),AV25)</f>
        <v>0</v>
      </c>
      <c r="AX25">
        <f>IFERROR(VLOOKUP($C25&amp;AX$1,'CCyB decisions (database)'!$A$2:$G$424,7,FALSE),AW25)</f>
        <v>0</v>
      </c>
      <c r="AY25">
        <f>IFERROR(VLOOKUP($C25&amp;AY$1,'CCyB decisions (database)'!$A$2:$G$424,7,FALSE),AX25)</f>
        <v>0</v>
      </c>
      <c r="AZ25">
        <f>IFERROR(VLOOKUP($C25&amp;AZ$1,'CCyB decisions (database)'!$A$2:$G$424,7,FALSE),AY25)</f>
        <v>0</v>
      </c>
      <c r="BA25">
        <f>IFERROR(VLOOKUP($C25&amp;BA$1,'CCyB decisions (database)'!$A$2:$G$424,7,FALSE),AZ25)</f>
        <v>0</v>
      </c>
      <c r="BB25">
        <f>IFERROR(VLOOKUP($C25&amp;BB$1,'CCyB decisions (database)'!$A$2:$G$424,7,FALSE),BA25)</f>
        <v>0</v>
      </c>
      <c r="BC25">
        <f>IFERROR(VLOOKUP($C25&amp;BC$1,'CCyB decisions (database)'!$A$2:$G$424,7,FALSE),BB25)</f>
        <v>0</v>
      </c>
      <c r="BD25">
        <f>IFERROR(VLOOKUP($C25&amp;BD$1,'CCyB decisions (database)'!$A$2:$G$424,7,FALSE),BC25)</f>
        <v>0</v>
      </c>
      <c r="BE25">
        <f>IFERROR(VLOOKUP($C25&amp;BE$1,'CCyB decisions (database)'!$A$2:$G$424,7,FALSE),BD25)</f>
        <v>0</v>
      </c>
      <c r="BF25">
        <f>IFERROR(VLOOKUP($C25&amp;BF$1,'CCyB decisions (database)'!$A$2:$G$424,7,FALSE),BE25)</f>
        <v>0</v>
      </c>
      <c r="BG25">
        <f>IFERROR(VLOOKUP($C25&amp;BG$1,'CCyB decisions (database)'!$A$2:$G$424,7,FALSE),BF25)</f>
        <v>0</v>
      </c>
      <c r="BH25">
        <f>IFERROR(VLOOKUP($C25&amp;BH$1,'CCyB decisions (database)'!$A$2:$G$424,7,FALSE),BG25)</f>
        <v>0</v>
      </c>
      <c r="BI25">
        <f>IFERROR(VLOOKUP($C25&amp;BI$1,'CCyB decisions (database)'!$A$2:$G$424,7,FALSE),BH25)</f>
        <v>0</v>
      </c>
      <c r="BJ25">
        <f>IFERROR(VLOOKUP($C25&amp;BJ$1,'CCyB decisions (database)'!$A$2:$G$424,7,FALSE),BI25)</f>
        <v>0</v>
      </c>
      <c r="BK25">
        <f>IFERROR(VLOOKUP($C25&amp;BK$1,'CCyB decisions (database)'!$A$2:$G$424,7,FALSE),BJ25)</f>
        <v>0</v>
      </c>
      <c r="BL25">
        <f>IFERROR(VLOOKUP($C25&amp;BL$1,'CCyB decisions (database)'!$A$2:$G$424,7,FALSE),BK25)</f>
        <v>0</v>
      </c>
      <c r="BM25">
        <f>IFERROR(VLOOKUP($C25&amp;BM$1,'CCyB decisions (database)'!$A$2:$G$424,7,FALSE),BL25)</f>
        <v>0</v>
      </c>
      <c r="BN25">
        <f>IFERROR(VLOOKUP($C25&amp;BN$1,'CCyB decisions (database)'!$A$2:$G$424,7,FALSE),BM25)</f>
        <v>0</v>
      </c>
      <c r="BO25">
        <f>IFERROR(VLOOKUP($C25&amp;BO$1,'CCyB decisions (database)'!$A$2:$G$424,7,FALSE),BN25)</f>
        <v>0</v>
      </c>
      <c r="BP25">
        <f>IFERROR(VLOOKUP($C25&amp;BP$1,'CCyB decisions (database)'!$A$2:$G$424,7,FALSE),BO25)</f>
        <v>0</v>
      </c>
      <c r="BQ25">
        <f>IFERROR(VLOOKUP($C25&amp;BQ$1,'CCyB decisions (database)'!$A$2:$G$424,7,FALSE),BP25)</f>
        <v>0</v>
      </c>
      <c r="BR25">
        <f>IFERROR(VLOOKUP($C25&amp;BR$1,'CCyB decisions (database)'!$A$2:$G$424,7,FALSE),BQ25)</f>
        <v>0</v>
      </c>
      <c r="BS25">
        <f>IFERROR(VLOOKUP($C25&amp;BS$1,'CCyB decisions (database)'!$A$2:$G$424,7,FALSE),BR25)</f>
        <v>0</v>
      </c>
      <c r="BT25">
        <f>IFERROR(VLOOKUP($C25&amp;BT$1,'CCyB decisions (database)'!$A$2:$G$424,7,FALSE),BS25)</f>
        <v>0</v>
      </c>
      <c r="BU25">
        <f>IFERROR(VLOOKUP($C25&amp;BU$1,'CCyB decisions (database)'!$A$2:$G$424,7,FALSE),BT25)</f>
        <v>0</v>
      </c>
      <c r="BV25">
        <f>IFERROR(VLOOKUP($C25&amp;BV$1,'CCyB decisions (database)'!$A$2:$G$424,7,FALSE),BU25)</f>
        <v>0</v>
      </c>
      <c r="BW25">
        <f>IFERROR(VLOOKUP($C25&amp;BW$1,'CCyB decisions (database)'!$A$2:$G$424,7,FALSE),BV25)</f>
        <v>0</v>
      </c>
      <c r="BX25">
        <f>IFERROR(VLOOKUP($C25&amp;BX$1,'CCyB decisions (database)'!$A$2:$G$424,7,FALSE),BW25)</f>
        <v>0</v>
      </c>
      <c r="BY25">
        <f>IFERROR(VLOOKUP($C25&amp;BY$1,'CCyB decisions (database)'!$A$2:$G$424,7,FALSE),BX25)</f>
        <v>0</v>
      </c>
      <c r="BZ25">
        <f>IFERROR(VLOOKUP($C25&amp;BZ$1,'CCyB decisions (database)'!$A$2:$G$424,7,FALSE),BY25)</f>
        <v>0</v>
      </c>
      <c r="CA25">
        <f>IFERROR(VLOOKUP($C25&amp;CA$1,'CCyB decisions (database)'!$A$2:$G$424,7,FALSE),BZ25)</f>
        <v>0</v>
      </c>
      <c r="CB25">
        <f>IFERROR(VLOOKUP($C25&amp;CB$1,'CCyB decisions (database)'!$A$2:$G$424,7,FALSE),CA25)</f>
        <v>0</v>
      </c>
      <c r="CC25">
        <f>IFERROR(VLOOKUP($C25&amp;CC$1,'CCyB decisions (database)'!$A$2:$G$424,7,FALSE),CB25)</f>
        <v>0</v>
      </c>
      <c r="CD25">
        <f>IFERROR(VLOOKUP($C25&amp;CD$1,'CCyB decisions (database)'!$A$2:$G$424,7,FALSE),CC25)</f>
        <v>0</v>
      </c>
      <c r="CE25">
        <f>IFERROR(VLOOKUP($C25&amp;CE$1,'CCyB decisions (database)'!$A$2:$G$424,7,FALSE),CD25)</f>
        <v>0</v>
      </c>
      <c r="CF25">
        <f>IFERROR(VLOOKUP($C25&amp;CF$1,'CCyB decisions (database)'!$A$2:$G$424,7,FALSE),CE25)</f>
        <v>0</v>
      </c>
      <c r="CG25">
        <f>IFERROR(VLOOKUP($C25&amp;CG$1,'CCyB decisions (database)'!$A$2:$G$424,7,FALSE),CF25)</f>
        <v>0</v>
      </c>
      <c r="CH25">
        <f>IFERROR(VLOOKUP($C25&amp;CH$1,'CCyB decisions (database)'!$A$2:$G$424,7,FALSE),CG25)</f>
        <v>0</v>
      </c>
      <c r="CI25">
        <f>IFERROR(VLOOKUP($C25&amp;CI$1,'CCyB decisions (database)'!$A$2:$G$424,7,FALSE),CH25)</f>
        <v>0</v>
      </c>
      <c r="CJ25">
        <f>IFERROR(VLOOKUP($C25&amp;CJ$1,'CCyB decisions (database)'!$A$2:$G$424,7,FALSE),CI25)</f>
        <v>0</v>
      </c>
      <c r="CK25">
        <f>IFERROR(VLOOKUP($C25&amp;CK$1,'CCyB decisions (database)'!$A$2:$G$424,7,FALSE),CJ25)</f>
        <v>0</v>
      </c>
      <c r="CL25">
        <f>IFERROR(VLOOKUP($C25&amp;CL$1,'CCyB decisions (database)'!$A$2:$G$424,7,FALSE),CK25)</f>
        <v>0</v>
      </c>
      <c r="CM25">
        <f>IFERROR(VLOOKUP($C25&amp;CM$1,'CCyB decisions (database)'!$A$2:$G$424,7,FALSE),CL25)</f>
        <v>0.01</v>
      </c>
      <c r="CN25">
        <f>IFERROR(VLOOKUP($C25&amp;CN$1,'CCyB decisions (database)'!$A$2:$G$424,7,FALSE),CM25)</f>
        <v>0.01</v>
      </c>
      <c r="CO25">
        <f>IFERROR(VLOOKUP($C25&amp;CO$1,'CCyB decisions (database)'!$A$2:$G$424,7,FALSE),CN25)</f>
        <v>0.01</v>
      </c>
      <c r="CP25">
        <f>IFERROR(VLOOKUP($C25&amp;CP$1,'CCyB decisions (database)'!$A$2:$G$424,7,FALSE),CO25)</f>
        <v>0.01</v>
      </c>
      <c r="CQ25">
        <f>IFERROR(VLOOKUP($C25&amp;CQ$1,'CCyB decisions (database)'!$A$2:$G$424,7,FALSE),CP25)</f>
        <v>0.01</v>
      </c>
      <c r="CR25">
        <f>IFERROR(VLOOKUP($C25&amp;CR$1,'CCyB decisions (database)'!$A$2:$G$424,7,FALSE),CQ25)</f>
        <v>0.01</v>
      </c>
      <c r="CS25">
        <f>IFERROR(VLOOKUP($C25&amp;CS$1,'CCyB decisions (database)'!$A$2:$G$424,7,FALSE),CR25)</f>
        <v>0.01</v>
      </c>
      <c r="CT25">
        <f>IFERROR(VLOOKUP($C25&amp;CT$1,'CCyB decisions (database)'!$A$2:$G$424,7,FALSE),CS25)</f>
        <v>0.01</v>
      </c>
      <c r="CU25">
        <f>IFERROR(VLOOKUP($C25&amp;CU$1,'CCyB decisions (database)'!$A$2:$G$424,7,FALSE),CT25)</f>
        <v>0.01</v>
      </c>
      <c r="CV25">
        <f>IFERROR(VLOOKUP($C25&amp;CV$1,'CCyB decisions (database)'!$A$2:$G$424,7,FALSE),CU25)</f>
        <v>0.01</v>
      </c>
      <c r="CW25">
        <f>IFERROR(VLOOKUP($C25&amp;CW$1,'CCyB decisions (database)'!$A$2:$G$424,7,FALSE),CV25)</f>
        <v>0.01</v>
      </c>
      <c r="CX25">
        <f>IFERROR(VLOOKUP($C25&amp;CX$1,'CCyB decisions (database)'!$A$2:$G$424,7,FALSE),CW25)</f>
        <v>0.02</v>
      </c>
      <c r="CY25">
        <f>IFERROR(VLOOKUP($C25&amp;CY$1,'CCyB decisions (database)'!$A$2:$G$424,7,FALSE),CX25)</f>
        <v>0.02</v>
      </c>
      <c r="CZ25">
        <f>IFERROR(VLOOKUP($C25&amp;CZ$1,'CCyB decisions (database)'!$A$2:$G$424,7,FALSE),CY25)</f>
        <v>0.02</v>
      </c>
      <c r="DA25">
        <f>IFERROR(VLOOKUP($C25&amp;DA$1,'CCyB decisions (database)'!$A$2:$G$424,7,FALSE),CZ25)</f>
        <v>0.02</v>
      </c>
      <c r="DB25">
        <f>IFERROR(VLOOKUP($C25&amp;DB$1,'CCyB decisions (database)'!$A$2:$G$424,7,FALSE),DA25)</f>
        <v>0.02</v>
      </c>
      <c r="DC25">
        <f>IFERROR(VLOOKUP($C25&amp;DC$1,'CCyB decisions (database)'!$A$2:$G$424,7,FALSE),DB25)</f>
        <v>0.02</v>
      </c>
      <c r="DD25">
        <f>IFERROR(VLOOKUP($C25&amp;DD$1,'CCyB decisions (database)'!$A$2:$G$424,7,FALSE),DC25)</f>
        <v>0.02</v>
      </c>
      <c r="DE25">
        <f>IFERROR(VLOOKUP($C25&amp;DE$1,'CCyB decisions (database)'!$A$2:$G$424,7,FALSE),DD25)</f>
        <v>0.02</v>
      </c>
      <c r="DF25">
        <f>IFERROR(VLOOKUP($C25&amp;DF$1,'CCyB decisions (database)'!$A$2:$G$424,7,FALSE),DE25)</f>
        <v>0.02</v>
      </c>
      <c r="DG25">
        <f>IFERROR(VLOOKUP($C25&amp;DG$1,'CCyB decisions (database)'!$A$2:$G$424,7,FALSE),DF25)</f>
        <v>0.02</v>
      </c>
      <c r="DH25">
        <f>IFERROR(VLOOKUP($C25&amp;DH$1,'CCyB decisions (database)'!$A$2:$G$424,7,FALSE),DG25)</f>
        <v>0.02</v>
      </c>
      <c r="DI25">
        <f>IFERROR(VLOOKUP($C25&amp;DI$1,'CCyB decisions (database)'!$A$2:$G$424,7,FALSE),DH25)</f>
        <v>0.02</v>
      </c>
      <c r="DJ25">
        <f>IFERROR(VLOOKUP($C25&amp;DJ$1,'CCyB decisions (database)'!$A$2:$G$424,7,FALSE),DI25)</f>
        <v>0.02</v>
      </c>
      <c r="DK25">
        <f>IFERROR(VLOOKUP($C25&amp;DK$1,'CCyB decisions (database)'!$A$2:$G$424,7,FALSE),DJ25)</f>
        <v>0.02</v>
      </c>
      <c r="DL25">
        <f>IFERROR(VLOOKUP($C25&amp;DL$1,'CCyB decisions (database)'!$A$2:$G$424,7,FALSE),DK25)</f>
        <v>0.02</v>
      </c>
      <c r="DM25">
        <f>IFERROR(VLOOKUP($C25&amp;DM$1,'CCyB decisions (database)'!$A$2:$G$424,7,FALSE),DL25)</f>
        <v>0.02</v>
      </c>
      <c r="DN25">
        <f>IFERROR(VLOOKUP($C25&amp;DN$1,'CCyB decisions (database)'!$A$2:$G$424,7,FALSE),DM25)</f>
        <v>0.02</v>
      </c>
      <c r="DO25">
        <f>IFERROR(VLOOKUP($C25&amp;DO$1,'CCyB decisions (database)'!$A$2:$G$424,7,FALSE),DN25)</f>
        <v>0.02</v>
      </c>
      <c r="DP25">
        <f>IFERROR(VLOOKUP($C25&amp;DP$1,'CCyB decisions (database)'!$A$2:$G$424,7,FALSE),DO25)</f>
        <v>0.02</v>
      </c>
    </row>
    <row r="26" spans="3:120" x14ac:dyDescent="0.45">
      <c r="C26" t="s">
        <v>46</v>
      </c>
      <c r="D26">
        <f>VLOOKUP($C26&amp;D$1,'CCyB decisions (database)'!$A$2:$G$424,7,FALSE)</f>
        <v>0.01</v>
      </c>
      <c r="E26">
        <f>IFERROR(VLOOKUP($C26&amp;E$1,'CCyB decisions (database)'!$A$2:$G$424,7,FALSE),D26)</f>
        <v>0.01</v>
      </c>
      <c r="F26">
        <f>IFERROR(VLOOKUP($C26&amp;F$1,'CCyB decisions (database)'!$A$2:$G$424,7,FALSE),E26)</f>
        <v>0.01</v>
      </c>
      <c r="G26">
        <f>IFERROR(VLOOKUP($C26&amp;G$1,'CCyB decisions (database)'!$A$2:$G$424,7,FALSE),F26)</f>
        <v>0.01</v>
      </c>
      <c r="H26">
        <f>IFERROR(VLOOKUP($C26&amp;H$1,'CCyB decisions (database)'!$A$2:$G$424,7,FALSE),G26)</f>
        <v>0.01</v>
      </c>
      <c r="I26">
        <f>IFERROR(VLOOKUP($C26&amp;I$1,'CCyB decisions (database)'!$A$2:$G$424,7,FALSE),H26)</f>
        <v>0.01</v>
      </c>
      <c r="J26">
        <f>IFERROR(VLOOKUP($C26&amp;J$1,'CCyB decisions (database)'!$A$2:$G$424,7,FALSE),I26)</f>
        <v>0.01</v>
      </c>
      <c r="K26">
        <f>IFERROR(VLOOKUP($C26&amp;K$1,'CCyB decisions (database)'!$A$2:$G$424,7,FALSE),J26)</f>
        <v>0.01</v>
      </c>
      <c r="L26">
        <f>IFERROR(VLOOKUP($C26&amp;L$1,'CCyB decisions (database)'!$A$2:$G$424,7,FALSE),K26)</f>
        <v>0.01</v>
      </c>
      <c r="M26">
        <f>IFERROR(VLOOKUP($C26&amp;M$1,'CCyB decisions (database)'!$A$2:$G$424,7,FALSE),L26)</f>
        <v>0.01</v>
      </c>
      <c r="N26">
        <f>IFERROR(VLOOKUP($C26&amp;N$1,'CCyB decisions (database)'!$A$2:$G$424,7,FALSE),M26)</f>
        <v>0.01</v>
      </c>
      <c r="O26">
        <f>IFERROR(VLOOKUP($C26&amp;O$1,'CCyB decisions (database)'!$A$2:$G$424,7,FALSE),N26)</f>
        <v>1.4999999999999999E-2</v>
      </c>
      <c r="P26">
        <f>IFERROR(VLOOKUP($C26&amp;P$1,'CCyB decisions (database)'!$A$2:$G$424,7,FALSE),O26)</f>
        <v>1.4999999999999999E-2</v>
      </c>
      <c r="Q26">
        <f>IFERROR(VLOOKUP($C26&amp;Q$1,'CCyB decisions (database)'!$A$2:$G$424,7,FALSE),P26)</f>
        <v>1.4999999999999999E-2</v>
      </c>
      <c r="R26">
        <f>IFERROR(VLOOKUP($C26&amp;R$1,'CCyB decisions (database)'!$A$2:$G$424,7,FALSE),Q26)</f>
        <v>1.4999999999999999E-2</v>
      </c>
      <c r="S26">
        <f>IFERROR(VLOOKUP($C26&amp;S$1,'CCyB decisions (database)'!$A$2:$G$424,7,FALSE),R26)</f>
        <v>1.4999999999999999E-2</v>
      </c>
      <c r="T26">
        <f>IFERROR(VLOOKUP($C26&amp;T$1,'CCyB decisions (database)'!$A$2:$G$424,7,FALSE),S26)</f>
        <v>1.4999999999999999E-2</v>
      </c>
      <c r="U26">
        <f>IFERROR(VLOOKUP($C26&amp;U$1,'CCyB decisions (database)'!$A$2:$G$424,7,FALSE),T26)</f>
        <v>1.4999999999999999E-2</v>
      </c>
      <c r="V26">
        <f>IFERROR(VLOOKUP($C26&amp;V$1,'CCyB decisions (database)'!$A$2:$G$424,7,FALSE),U26)</f>
        <v>1.4999999999999999E-2</v>
      </c>
      <c r="W26">
        <f>IFERROR(VLOOKUP($C26&amp;W$1,'CCyB decisions (database)'!$A$2:$G$424,7,FALSE),V26)</f>
        <v>1.4999999999999999E-2</v>
      </c>
      <c r="X26">
        <f>IFERROR(VLOOKUP($C26&amp;X$1,'CCyB decisions (database)'!$A$2:$G$424,7,FALSE),W26)</f>
        <v>1.4999999999999999E-2</v>
      </c>
      <c r="Y26">
        <f>IFERROR(VLOOKUP($C26&amp;Y$1,'CCyB decisions (database)'!$A$2:$G$424,7,FALSE),X26)</f>
        <v>1.4999999999999999E-2</v>
      </c>
      <c r="Z26">
        <f>IFERROR(VLOOKUP($C26&amp;Z$1,'CCyB decisions (database)'!$A$2:$G$424,7,FALSE),Y26)</f>
        <v>1.4999999999999999E-2</v>
      </c>
      <c r="AA26">
        <f>IFERROR(VLOOKUP($C26&amp;AA$1,'CCyB decisions (database)'!$A$2:$G$424,7,FALSE),Z26)</f>
        <v>1.4999999999999999E-2</v>
      </c>
      <c r="AB26">
        <f>IFERROR(VLOOKUP($C26&amp;AB$1,'CCyB decisions (database)'!$A$2:$G$424,7,FALSE),AA26)</f>
        <v>1.4999999999999999E-2</v>
      </c>
      <c r="AC26">
        <f>IFERROR(VLOOKUP($C26&amp;AC$1,'CCyB decisions (database)'!$A$2:$G$424,7,FALSE),AB26)</f>
        <v>1.4999999999999999E-2</v>
      </c>
      <c r="AD26">
        <f>IFERROR(VLOOKUP($C26&amp;AD$1,'CCyB decisions (database)'!$A$2:$G$424,7,FALSE),AC26)</f>
        <v>0.02</v>
      </c>
      <c r="AE26">
        <f>IFERROR(VLOOKUP($C26&amp;AE$1,'CCyB decisions (database)'!$A$2:$G$424,7,FALSE),AD26)</f>
        <v>0.02</v>
      </c>
      <c r="AF26">
        <f>IFERROR(VLOOKUP($C26&amp;AF$1,'CCyB decisions (database)'!$A$2:$G$424,7,FALSE),AE26)</f>
        <v>0.02</v>
      </c>
      <c r="AG26">
        <f>IFERROR(VLOOKUP($C26&amp;AG$1,'CCyB decisions (database)'!$A$2:$G$424,7,FALSE),AF26)</f>
        <v>0.02</v>
      </c>
      <c r="AH26">
        <f>IFERROR(VLOOKUP($C26&amp;AH$1,'CCyB decisions (database)'!$A$2:$G$424,7,FALSE),AG26)</f>
        <v>0.02</v>
      </c>
      <c r="AI26">
        <f>IFERROR(VLOOKUP($C26&amp;AI$1,'CCyB decisions (database)'!$A$2:$G$424,7,FALSE),AH26)</f>
        <v>0.02</v>
      </c>
      <c r="AJ26">
        <f>IFERROR(VLOOKUP($C26&amp;AJ$1,'CCyB decisions (database)'!$A$2:$G$424,7,FALSE),AI26)</f>
        <v>0.02</v>
      </c>
      <c r="AK26">
        <f>IFERROR(VLOOKUP($C26&amp;AK$1,'CCyB decisions (database)'!$A$2:$G$424,7,FALSE),AJ26)</f>
        <v>0.02</v>
      </c>
      <c r="AL26">
        <f>IFERROR(VLOOKUP($C26&amp;AL$1,'CCyB decisions (database)'!$A$2:$G$424,7,FALSE),AK26)</f>
        <v>0.02</v>
      </c>
      <c r="AM26">
        <f>IFERROR(VLOOKUP($C26&amp;AM$1,'CCyB decisions (database)'!$A$2:$G$424,7,FALSE),AL26)</f>
        <v>0.02</v>
      </c>
      <c r="AN26">
        <f>IFERROR(VLOOKUP($C26&amp;AN$1,'CCyB decisions (database)'!$A$2:$G$424,7,FALSE),AM26)</f>
        <v>0.02</v>
      </c>
      <c r="AO26">
        <f>IFERROR(VLOOKUP($C26&amp;AO$1,'CCyB decisions (database)'!$A$2:$G$424,7,FALSE),AN26)</f>
        <v>0.02</v>
      </c>
      <c r="AP26">
        <f>IFERROR(VLOOKUP($C26&amp;AP$1,'CCyB decisions (database)'!$A$2:$G$424,7,FALSE),AO26)</f>
        <v>0.02</v>
      </c>
      <c r="AQ26">
        <f>IFERROR(VLOOKUP($C26&amp;AQ$1,'CCyB decisions (database)'!$A$2:$G$424,7,FALSE),AP26)</f>
        <v>0.02</v>
      </c>
      <c r="AR26">
        <f>IFERROR(VLOOKUP($C26&amp;AR$1,'CCyB decisions (database)'!$A$2:$G$424,7,FALSE),AQ26)</f>
        <v>0.02</v>
      </c>
      <c r="AS26">
        <f>IFERROR(VLOOKUP($C26&amp;AS$1,'CCyB decisions (database)'!$A$2:$G$424,7,FALSE),AR26)</f>
        <v>0.02</v>
      </c>
      <c r="AT26">
        <f>IFERROR(VLOOKUP($C26&amp;AT$1,'CCyB decisions (database)'!$A$2:$G$424,7,FALSE),AS26)</f>
        <v>0.02</v>
      </c>
      <c r="AU26">
        <f>IFERROR(VLOOKUP($C26&amp;AU$1,'CCyB decisions (database)'!$A$2:$G$424,7,FALSE),AT26)</f>
        <v>0.02</v>
      </c>
      <c r="AV26">
        <f>IFERROR(VLOOKUP($C26&amp;AV$1,'CCyB decisions (database)'!$A$2:$G$424,7,FALSE),AU26)</f>
        <v>0.02</v>
      </c>
      <c r="AW26">
        <f>IFERROR(VLOOKUP($C26&amp;AW$1,'CCyB decisions (database)'!$A$2:$G$424,7,FALSE),AV26)</f>
        <v>0.02</v>
      </c>
      <c r="AX26">
        <f>IFERROR(VLOOKUP($C26&amp;AX$1,'CCyB decisions (database)'!$A$2:$G$424,7,FALSE),AW26)</f>
        <v>0.02</v>
      </c>
      <c r="AY26">
        <f>IFERROR(VLOOKUP($C26&amp;AY$1,'CCyB decisions (database)'!$A$2:$G$424,7,FALSE),AX26)</f>
        <v>0.02</v>
      </c>
      <c r="AZ26">
        <f>IFERROR(VLOOKUP($C26&amp;AZ$1,'CCyB decisions (database)'!$A$2:$G$424,7,FALSE),AY26)</f>
        <v>0.02</v>
      </c>
      <c r="BA26">
        <f>IFERROR(VLOOKUP($C26&amp;BA$1,'CCyB decisions (database)'!$A$2:$G$424,7,FALSE),AZ26)</f>
        <v>2.5000000000000001E-2</v>
      </c>
      <c r="BB26">
        <f>IFERROR(VLOOKUP($C26&amp;BB$1,'CCyB decisions (database)'!$A$2:$G$424,7,FALSE),BA26)</f>
        <v>2.5000000000000001E-2</v>
      </c>
      <c r="BC26">
        <f>IFERROR(VLOOKUP($C26&amp;BC$1,'CCyB decisions (database)'!$A$2:$G$424,7,FALSE),BB26)</f>
        <v>2.5000000000000001E-2</v>
      </c>
      <c r="BD26">
        <f>IFERROR(VLOOKUP($C26&amp;BD$1,'CCyB decisions (database)'!$A$2:$G$424,7,FALSE),BC26)</f>
        <v>2.5000000000000001E-2</v>
      </c>
      <c r="BE26">
        <f>IFERROR(VLOOKUP($C26&amp;BE$1,'CCyB decisions (database)'!$A$2:$G$424,7,FALSE),BD26)</f>
        <v>2.5000000000000001E-2</v>
      </c>
      <c r="BF26">
        <f>IFERROR(VLOOKUP($C26&amp;BF$1,'CCyB decisions (database)'!$A$2:$G$424,7,FALSE),BE26)</f>
        <v>2.5000000000000001E-2</v>
      </c>
      <c r="BG26">
        <f>IFERROR(VLOOKUP($C26&amp;BG$1,'CCyB decisions (database)'!$A$2:$G$424,7,FALSE),BF26)</f>
        <v>2.5000000000000001E-2</v>
      </c>
      <c r="BH26">
        <f>IFERROR(VLOOKUP($C26&amp;BH$1,'CCyB decisions (database)'!$A$2:$G$424,7,FALSE),BG26)</f>
        <v>2.5000000000000001E-2</v>
      </c>
      <c r="BI26">
        <f>IFERROR(VLOOKUP($C26&amp;BI$1,'CCyB decisions (database)'!$A$2:$G$424,7,FALSE),BH26)</f>
        <v>2.5000000000000001E-2</v>
      </c>
      <c r="BJ26">
        <f>IFERROR(VLOOKUP($C26&amp;BJ$1,'CCyB decisions (database)'!$A$2:$G$424,7,FALSE),BI26)</f>
        <v>2.5000000000000001E-2</v>
      </c>
      <c r="BK26">
        <f>IFERROR(VLOOKUP($C26&amp;BK$1,'CCyB decisions (database)'!$A$2:$G$424,7,FALSE),BJ26)</f>
        <v>2.5000000000000001E-2</v>
      </c>
      <c r="BL26">
        <f>IFERROR(VLOOKUP($C26&amp;BL$1,'CCyB decisions (database)'!$A$2:$G$424,7,FALSE),BK26)</f>
        <v>2.5000000000000001E-2</v>
      </c>
      <c r="BM26">
        <f>IFERROR(VLOOKUP($C26&amp;BM$1,'CCyB decisions (database)'!$A$2:$G$424,7,FALSE),BL26)</f>
        <v>2.5000000000000001E-2</v>
      </c>
      <c r="BN26">
        <f>IFERROR(VLOOKUP($C26&amp;BN$1,'CCyB decisions (database)'!$A$2:$G$424,7,FALSE),BM26)</f>
        <v>2.5000000000000001E-2</v>
      </c>
      <c r="BO26">
        <f>IFERROR(VLOOKUP($C26&amp;BO$1,'CCyB decisions (database)'!$A$2:$G$424,7,FALSE),BN26)</f>
        <v>0.01</v>
      </c>
      <c r="BP26">
        <f>IFERROR(VLOOKUP($C26&amp;BP$1,'CCyB decisions (database)'!$A$2:$G$424,7,FALSE),BO26)</f>
        <v>0.01</v>
      </c>
      <c r="BQ26">
        <f>IFERROR(VLOOKUP($C26&amp;BQ$1,'CCyB decisions (database)'!$A$2:$G$424,7,FALSE),BP26)</f>
        <v>0.01</v>
      </c>
      <c r="BR26">
        <f>IFERROR(VLOOKUP($C26&amp;BR$1,'CCyB decisions (database)'!$A$2:$G$424,7,FALSE),BQ26)</f>
        <v>0.01</v>
      </c>
      <c r="BS26">
        <f>IFERROR(VLOOKUP($C26&amp;BS$1,'CCyB decisions (database)'!$A$2:$G$424,7,FALSE),BR26)</f>
        <v>0.01</v>
      </c>
      <c r="BT26">
        <f>IFERROR(VLOOKUP($C26&amp;BT$1,'CCyB decisions (database)'!$A$2:$G$424,7,FALSE),BS26)</f>
        <v>0.01</v>
      </c>
      <c r="BU26">
        <f>IFERROR(VLOOKUP($C26&amp;BU$1,'CCyB decisions (database)'!$A$2:$G$424,7,FALSE),BT26)</f>
        <v>0.01</v>
      </c>
      <c r="BV26">
        <f>IFERROR(VLOOKUP($C26&amp;BV$1,'CCyB decisions (database)'!$A$2:$G$424,7,FALSE),BU26)</f>
        <v>0.01</v>
      </c>
      <c r="BW26">
        <f>IFERROR(VLOOKUP($C26&amp;BW$1,'CCyB decisions (database)'!$A$2:$G$424,7,FALSE),BV26)</f>
        <v>0.01</v>
      </c>
      <c r="BX26">
        <f>IFERROR(VLOOKUP($C26&amp;BX$1,'CCyB decisions (database)'!$A$2:$G$424,7,FALSE),BW26)</f>
        <v>0.01</v>
      </c>
      <c r="BY26">
        <f>IFERROR(VLOOKUP($C26&amp;BY$1,'CCyB decisions (database)'!$A$2:$G$424,7,FALSE),BX26)</f>
        <v>0.01</v>
      </c>
      <c r="BZ26">
        <f>IFERROR(VLOOKUP($C26&amp;BZ$1,'CCyB decisions (database)'!$A$2:$G$424,7,FALSE),BY26)</f>
        <v>0.01</v>
      </c>
      <c r="CA26">
        <f>IFERROR(VLOOKUP($C26&amp;CA$1,'CCyB decisions (database)'!$A$2:$G$424,7,FALSE),BZ26)</f>
        <v>0.01</v>
      </c>
      <c r="CB26">
        <f>IFERROR(VLOOKUP($C26&amp;CB$1,'CCyB decisions (database)'!$A$2:$G$424,7,FALSE),CA26)</f>
        <v>0.01</v>
      </c>
      <c r="CC26">
        <f>IFERROR(VLOOKUP($C26&amp;CC$1,'CCyB decisions (database)'!$A$2:$G$424,7,FALSE),CB26)</f>
        <v>1.4999999999999999E-2</v>
      </c>
      <c r="CD26">
        <f>IFERROR(VLOOKUP($C26&amp;CD$1,'CCyB decisions (database)'!$A$2:$G$424,7,FALSE),CC26)</f>
        <v>1.4999999999999999E-2</v>
      </c>
      <c r="CE26">
        <f>IFERROR(VLOOKUP($C26&amp;CE$1,'CCyB decisions (database)'!$A$2:$G$424,7,FALSE),CD26)</f>
        <v>1.4999999999999999E-2</v>
      </c>
      <c r="CF26">
        <f>IFERROR(VLOOKUP($C26&amp;CF$1,'CCyB decisions (database)'!$A$2:$G$424,7,FALSE),CE26)</f>
        <v>1.4999999999999999E-2</v>
      </c>
      <c r="CG26">
        <f>IFERROR(VLOOKUP($C26&amp;CG$1,'CCyB decisions (database)'!$A$2:$G$424,7,FALSE),CF26)</f>
        <v>1.4999999999999999E-2</v>
      </c>
      <c r="CH26">
        <f>IFERROR(VLOOKUP($C26&amp;CH$1,'CCyB decisions (database)'!$A$2:$G$424,7,FALSE),CG26)</f>
        <v>1.4999999999999999E-2</v>
      </c>
      <c r="CI26">
        <f>IFERROR(VLOOKUP($C26&amp;CI$1,'CCyB decisions (database)'!$A$2:$G$424,7,FALSE),CH26)</f>
        <v>0.02</v>
      </c>
      <c r="CJ26">
        <f>IFERROR(VLOOKUP($C26&amp;CJ$1,'CCyB decisions (database)'!$A$2:$G$424,7,FALSE),CI26)</f>
        <v>0.02</v>
      </c>
      <c r="CK26">
        <f>IFERROR(VLOOKUP($C26&amp;CK$1,'CCyB decisions (database)'!$A$2:$G$424,7,FALSE),CJ26)</f>
        <v>2.5000000000000001E-2</v>
      </c>
      <c r="CL26">
        <f>IFERROR(VLOOKUP($C26&amp;CL$1,'CCyB decisions (database)'!$A$2:$G$424,7,FALSE),CK26)</f>
        <v>2.5000000000000001E-2</v>
      </c>
      <c r="CM26">
        <f>IFERROR(VLOOKUP($C26&amp;CM$1,'CCyB decisions (database)'!$A$2:$G$424,7,FALSE),CL26)</f>
        <v>2.5000000000000001E-2</v>
      </c>
      <c r="CN26">
        <f>IFERROR(VLOOKUP($C26&amp;CN$1,'CCyB decisions (database)'!$A$2:$G$424,7,FALSE),CM26)</f>
        <v>2.5000000000000001E-2</v>
      </c>
      <c r="CO26">
        <f>IFERROR(VLOOKUP($C26&amp;CO$1,'CCyB decisions (database)'!$A$2:$G$424,7,FALSE),CN26)</f>
        <v>2.5000000000000001E-2</v>
      </c>
      <c r="CP26">
        <f>IFERROR(VLOOKUP($C26&amp;CP$1,'CCyB decisions (database)'!$A$2:$G$424,7,FALSE),CO26)</f>
        <v>2.5000000000000001E-2</v>
      </c>
      <c r="CQ26">
        <f>IFERROR(VLOOKUP($C26&amp;CQ$1,'CCyB decisions (database)'!$A$2:$G$424,7,FALSE),CP26)</f>
        <v>2.5000000000000001E-2</v>
      </c>
      <c r="CR26">
        <f>IFERROR(VLOOKUP($C26&amp;CR$1,'CCyB decisions (database)'!$A$2:$G$424,7,FALSE),CQ26)</f>
        <v>2.5000000000000001E-2</v>
      </c>
      <c r="CS26">
        <f>IFERROR(VLOOKUP($C26&amp;CS$1,'CCyB decisions (database)'!$A$2:$G$424,7,FALSE),CR26)</f>
        <v>2.5000000000000001E-2</v>
      </c>
      <c r="CT26">
        <f>IFERROR(VLOOKUP($C26&amp;CT$1,'CCyB decisions (database)'!$A$2:$G$424,7,FALSE),CS26)</f>
        <v>2.5000000000000001E-2</v>
      </c>
      <c r="CU26">
        <f>IFERROR(VLOOKUP($C26&amp;CU$1,'CCyB decisions (database)'!$A$2:$G$424,7,FALSE),CT26)</f>
        <v>2.5000000000000001E-2</v>
      </c>
      <c r="CV26">
        <f>IFERROR(VLOOKUP($C26&amp;CV$1,'CCyB decisions (database)'!$A$2:$G$424,7,FALSE),CU26)</f>
        <v>2.5000000000000001E-2</v>
      </c>
      <c r="CW26">
        <f>IFERROR(VLOOKUP($C26&amp;CW$1,'CCyB decisions (database)'!$A$2:$G$424,7,FALSE),CV26)</f>
        <v>2.5000000000000001E-2</v>
      </c>
      <c r="CX26">
        <f>IFERROR(VLOOKUP($C26&amp;CX$1,'CCyB decisions (database)'!$A$2:$G$424,7,FALSE),CW26)</f>
        <v>2.5000000000000001E-2</v>
      </c>
      <c r="CY26">
        <f>IFERROR(VLOOKUP($C26&amp;CY$1,'CCyB decisions (database)'!$A$2:$G$424,7,FALSE),CX26)</f>
        <v>2.5000000000000001E-2</v>
      </c>
      <c r="CZ26">
        <f>IFERROR(VLOOKUP($C26&amp;CZ$1,'CCyB decisions (database)'!$A$2:$G$424,7,FALSE),CY26)</f>
        <v>2.5000000000000001E-2</v>
      </c>
      <c r="DA26">
        <f>IFERROR(VLOOKUP($C26&amp;DA$1,'CCyB decisions (database)'!$A$2:$G$424,7,FALSE),CZ26)</f>
        <v>2.5000000000000001E-2</v>
      </c>
      <c r="DB26">
        <f>IFERROR(VLOOKUP($C26&amp;DB$1,'CCyB decisions (database)'!$A$2:$G$424,7,FALSE),DA26)</f>
        <v>2.5000000000000001E-2</v>
      </c>
      <c r="DC26">
        <f>IFERROR(VLOOKUP($C26&amp;DC$1,'CCyB decisions (database)'!$A$2:$G$424,7,FALSE),DB26)</f>
        <v>2.5000000000000001E-2</v>
      </c>
      <c r="DD26">
        <f>IFERROR(VLOOKUP($C26&amp;DD$1,'CCyB decisions (database)'!$A$2:$G$424,7,FALSE),DC26)</f>
        <v>2.5000000000000001E-2</v>
      </c>
      <c r="DE26">
        <f>IFERROR(VLOOKUP($C26&amp;DE$1,'CCyB decisions (database)'!$A$2:$G$424,7,FALSE),DD26)</f>
        <v>2.5000000000000001E-2</v>
      </c>
      <c r="DF26">
        <f>IFERROR(VLOOKUP($C26&amp;DF$1,'CCyB decisions (database)'!$A$2:$G$424,7,FALSE),DE26)</f>
        <v>2.5000000000000001E-2</v>
      </c>
      <c r="DG26">
        <f>IFERROR(VLOOKUP($C26&amp;DG$1,'CCyB decisions (database)'!$A$2:$G$424,7,FALSE),DF26)</f>
        <v>2.5000000000000001E-2</v>
      </c>
      <c r="DH26">
        <f>IFERROR(VLOOKUP($C26&amp;DH$1,'CCyB decisions (database)'!$A$2:$G$424,7,FALSE),DG26)</f>
        <v>2.5000000000000001E-2</v>
      </c>
      <c r="DI26">
        <f>IFERROR(VLOOKUP($C26&amp;DI$1,'CCyB decisions (database)'!$A$2:$G$424,7,FALSE),DH26)</f>
        <v>2.5000000000000001E-2</v>
      </c>
      <c r="DJ26">
        <f>IFERROR(VLOOKUP($C26&amp;DJ$1,'CCyB decisions (database)'!$A$2:$G$424,7,FALSE),DI26)</f>
        <v>2.5000000000000001E-2</v>
      </c>
      <c r="DK26">
        <f>IFERROR(VLOOKUP($C26&amp;DK$1,'CCyB decisions (database)'!$A$2:$G$424,7,FALSE),DJ26)</f>
        <v>2.5000000000000001E-2</v>
      </c>
      <c r="DL26">
        <f>IFERROR(VLOOKUP($C26&amp;DL$1,'CCyB decisions (database)'!$A$2:$G$424,7,FALSE),DK26)</f>
        <v>2.5000000000000001E-2</v>
      </c>
      <c r="DM26">
        <f>IFERROR(VLOOKUP($C26&amp;DM$1,'CCyB decisions (database)'!$A$2:$G$424,7,FALSE),DL26)</f>
        <v>2.5000000000000001E-2</v>
      </c>
      <c r="DN26">
        <f>IFERROR(VLOOKUP($C26&amp;DN$1,'CCyB decisions (database)'!$A$2:$G$424,7,FALSE),DM26)</f>
        <v>2.5000000000000001E-2</v>
      </c>
      <c r="DO26">
        <f>IFERROR(VLOOKUP($C26&amp;DO$1,'CCyB decisions (database)'!$A$2:$G$424,7,FALSE),DN26)</f>
        <v>2.5000000000000001E-2</v>
      </c>
      <c r="DP26">
        <f>IFERROR(VLOOKUP($C26&amp;DP$1,'CCyB decisions (database)'!$A$2:$G$424,7,FALSE),DO26)</f>
        <v>2.5000000000000001E-2</v>
      </c>
    </row>
    <row r="27" spans="3:120" x14ac:dyDescent="0.45">
      <c r="C27" t="s">
        <v>516</v>
      </c>
      <c r="D27" t="e">
        <f>VLOOKUP($C27&amp;D$1,'CCyB decisions (database)'!$A$2:$G$424,7,FALSE)</f>
        <v>#N/A</v>
      </c>
      <c r="E27" t="e">
        <f>IFERROR(VLOOKUP($C27&amp;E$1,'CCyB decisions (database)'!$A$2:$G$424,7,FALSE),D27)</f>
        <v>#N/A</v>
      </c>
      <c r="F27" t="e">
        <f>IFERROR(VLOOKUP($C27&amp;F$1,'CCyB decisions (database)'!$A$2:$G$424,7,FALSE),E27)</f>
        <v>#N/A</v>
      </c>
      <c r="G27" t="e">
        <f>IFERROR(VLOOKUP($C27&amp;G$1,'CCyB decisions (database)'!$A$2:$G$424,7,FALSE),F27)</f>
        <v>#N/A</v>
      </c>
      <c r="H27" t="e">
        <f>IFERROR(VLOOKUP($C27&amp;H$1,'CCyB decisions (database)'!$A$2:$G$424,7,FALSE),G27)</f>
        <v>#N/A</v>
      </c>
      <c r="I27" t="e">
        <f>IFERROR(VLOOKUP($C27&amp;I$1,'CCyB decisions (database)'!$A$2:$G$424,7,FALSE),H27)</f>
        <v>#N/A</v>
      </c>
      <c r="J27" t="e">
        <f>IFERROR(VLOOKUP($C27&amp;J$1,'CCyB decisions (database)'!$A$2:$G$424,7,FALSE),I27)</f>
        <v>#N/A</v>
      </c>
      <c r="K27" t="e">
        <f>IFERROR(VLOOKUP($C27&amp;K$1,'CCyB decisions (database)'!$A$2:$G$424,7,FALSE),J27)</f>
        <v>#N/A</v>
      </c>
      <c r="L27" t="e">
        <f>IFERROR(VLOOKUP($C27&amp;L$1,'CCyB decisions (database)'!$A$2:$G$424,7,FALSE),K27)</f>
        <v>#N/A</v>
      </c>
      <c r="M27" t="e">
        <f>IFERROR(VLOOKUP($C27&amp;M$1,'CCyB decisions (database)'!$A$2:$G$424,7,FALSE),L27)</f>
        <v>#N/A</v>
      </c>
      <c r="N27" t="e">
        <f>IFERROR(VLOOKUP($C27&amp;N$1,'CCyB decisions (database)'!$A$2:$G$424,7,FALSE),M27)</f>
        <v>#N/A</v>
      </c>
      <c r="O27" t="e">
        <f>IFERROR(VLOOKUP($C27&amp;O$1,'CCyB decisions (database)'!$A$2:$G$424,7,FALSE),N27)</f>
        <v>#N/A</v>
      </c>
      <c r="P27" t="e">
        <f>IFERROR(VLOOKUP($C27&amp;P$1,'CCyB decisions (database)'!$A$2:$G$424,7,FALSE),O27)</f>
        <v>#N/A</v>
      </c>
      <c r="Q27" t="e">
        <f>IFERROR(VLOOKUP($C27&amp;Q$1,'CCyB decisions (database)'!$A$2:$G$424,7,FALSE),P27)</f>
        <v>#N/A</v>
      </c>
      <c r="R27" t="e">
        <f>IFERROR(VLOOKUP($C27&amp;R$1,'CCyB decisions (database)'!$A$2:$G$424,7,FALSE),Q27)</f>
        <v>#N/A</v>
      </c>
      <c r="S27" t="e">
        <f>IFERROR(VLOOKUP($C27&amp;S$1,'CCyB decisions (database)'!$A$2:$G$424,7,FALSE),R27)</f>
        <v>#N/A</v>
      </c>
      <c r="T27" t="e">
        <f>IFERROR(VLOOKUP($C27&amp;T$1,'CCyB decisions (database)'!$A$2:$G$424,7,FALSE),S27)</f>
        <v>#N/A</v>
      </c>
      <c r="U27" t="e">
        <f>IFERROR(VLOOKUP($C27&amp;U$1,'CCyB decisions (database)'!$A$2:$G$424,7,FALSE),T27)</f>
        <v>#N/A</v>
      </c>
      <c r="V27" t="e">
        <f>IFERROR(VLOOKUP($C27&amp;V$1,'CCyB decisions (database)'!$A$2:$G$424,7,FALSE),U27)</f>
        <v>#N/A</v>
      </c>
      <c r="W27" t="e">
        <f>IFERROR(VLOOKUP($C27&amp;W$1,'CCyB decisions (database)'!$A$2:$G$424,7,FALSE),V27)</f>
        <v>#N/A</v>
      </c>
      <c r="X27" t="e">
        <f>IFERROR(VLOOKUP($C27&amp;X$1,'CCyB decisions (database)'!$A$2:$G$424,7,FALSE),W27)</f>
        <v>#N/A</v>
      </c>
      <c r="Y27" t="e">
        <f>IFERROR(VLOOKUP($C27&amp;Y$1,'CCyB decisions (database)'!$A$2:$G$424,7,FALSE),X27)</f>
        <v>#N/A</v>
      </c>
      <c r="Z27" t="e">
        <f>IFERROR(VLOOKUP($C27&amp;Z$1,'CCyB decisions (database)'!$A$2:$G$424,7,FALSE),Y27)</f>
        <v>#N/A</v>
      </c>
      <c r="AA27" t="e">
        <f>IFERROR(VLOOKUP($C27&amp;AA$1,'CCyB decisions (database)'!$A$2:$G$424,7,FALSE),Z27)</f>
        <v>#N/A</v>
      </c>
      <c r="AB27" t="e">
        <f>IFERROR(VLOOKUP($C27&amp;AB$1,'CCyB decisions (database)'!$A$2:$G$424,7,FALSE),AA27)</f>
        <v>#N/A</v>
      </c>
      <c r="AC27" t="e">
        <f>IFERROR(VLOOKUP($C27&amp;AC$1,'CCyB decisions (database)'!$A$2:$G$424,7,FALSE),AB27)</f>
        <v>#N/A</v>
      </c>
      <c r="AD27" t="e">
        <f>IFERROR(VLOOKUP($C27&amp;AD$1,'CCyB decisions (database)'!$A$2:$G$424,7,FALSE),AC27)</f>
        <v>#N/A</v>
      </c>
      <c r="AE27" t="e">
        <f>IFERROR(VLOOKUP($C27&amp;AE$1,'CCyB decisions (database)'!$A$2:$G$424,7,FALSE),AD27)</f>
        <v>#N/A</v>
      </c>
      <c r="AF27" t="e">
        <f>IFERROR(VLOOKUP($C27&amp;AF$1,'CCyB decisions (database)'!$A$2:$G$424,7,FALSE),AE27)</f>
        <v>#N/A</v>
      </c>
      <c r="AG27" t="e">
        <f>IFERROR(VLOOKUP($C27&amp;AG$1,'CCyB decisions (database)'!$A$2:$G$424,7,FALSE),AF27)</f>
        <v>#N/A</v>
      </c>
      <c r="AH27" t="e">
        <f>IFERROR(VLOOKUP($C27&amp;AH$1,'CCyB decisions (database)'!$A$2:$G$424,7,FALSE),AG27)</f>
        <v>#N/A</v>
      </c>
      <c r="AI27" t="e">
        <f>IFERROR(VLOOKUP($C27&amp;AI$1,'CCyB decisions (database)'!$A$2:$G$424,7,FALSE),AH27)</f>
        <v>#N/A</v>
      </c>
      <c r="AJ27" t="e">
        <f>IFERROR(VLOOKUP($C27&amp;AJ$1,'CCyB decisions (database)'!$A$2:$G$424,7,FALSE),AI27)</f>
        <v>#N/A</v>
      </c>
      <c r="AK27" t="e">
        <f>IFERROR(VLOOKUP($C27&amp;AK$1,'CCyB decisions (database)'!$A$2:$G$424,7,FALSE),AJ27)</f>
        <v>#N/A</v>
      </c>
      <c r="AL27" t="e">
        <f>IFERROR(VLOOKUP($C27&amp;AL$1,'CCyB decisions (database)'!$A$2:$G$424,7,FALSE),AK27)</f>
        <v>#N/A</v>
      </c>
      <c r="AM27" t="e">
        <f>IFERROR(VLOOKUP($C27&amp;AM$1,'CCyB decisions (database)'!$A$2:$G$424,7,FALSE),AL27)</f>
        <v>#N/A</v>
      </c>
      <c r="AN27" t="e">
        <f>IFERROR(VLOOKUP($C27&amp;AN$1,'CCyB decisions (database)'!$A$2:$G$424,7,FALSE),AM27)</f>
        <v>#N/A</v>
      </c>
      <c r="AO27" t="e">
        <f>IFERROR(VLOOKUP($C27&amp;AO$1,'CCyB decisions (database)'!$A$2:$G$424,7,FALSE),AN27)</f>
        <v>#N/A</v>
      </c>
      <c r="AP27" t="e">
        <f>IFERROR(VLOOKUP($C27&amp;AP$1,'CCyB decisions (database)'!$A$2:$G$424,7,FALSE),AO27)</f>
        <v>#N/A</v>
      </c>
      <c r="AQ27" t="e">
        <f>IFERROR(VLOOKUP($C27&amp;AQ$1,'CCyB decisions (database)'!$A$2:$G$424,7,FALSE),AP27)</f>
        <v>#N/A</v>
      </c>
      <c r="AR27" t="e">
        <f>IFERROR(VLOOKUP($C27&amp;AR$1,'CCyB decisions (database)'!$A$2:$G$424,7,FALSE),AQ27)</f>
        <v>#N/A</v>
      </c>
      <c r="AS27" t="e">
        <f>IFERROR(VLOOKUP($C27&amp;AS$1,'CCyB decisions (database)'!$A$2:$G$424,7,FALSE),AR27)</f>
        <v>#N/A</v>
      </c>
      <c r="AT27" t="e">
        <f>IFERROR(VLOOKUP($C27&amp;AT$1,'CCyB decisions (database)'!$A$2:$G$424,7,FALSE),AS27)</f>
        <v>#N/A</v>
      </c>
      <c r="AU27" t="e">
        <f>IFERROR(VLOOKUP($C27&amp;AU$1,'CCyB decisions (database)'!$A$2:$G$424,7,FALSE),AT27)</f>
        <v>#N/A</v>
      </c>
      <c r="AV27" t="e">
        <f>IFERROR(VLOOKUP($C27&amp;AV$1,'CCyB decisions (database)'!$A$2:$G$424,7,FALSE),AU27)</f>
        <v>#N/A</v>
      </c>
      <c r="AW27" t="e">
        <f>IFERROR(VLOOKUP($C27&amp;AW$1,'CCyB decisions (database)'!$A$2:$G$424,7,FALSE),AV27)</f>
        <v>#N/A</v>
      </c>
      <c r="AX27" t="e">
        <f>IFERROR(VLOOKUP($C27&amp;AX$1,'CCyB decisions (database)'!$A$2:$G$424,7,FALSE),AW27)</f>
        <v>#N/A</v>
      </c>
      <c r="AY27" t="e">
        <f>IFERROR(VLOOKUP($C27&amp;AY$1,'CCyB decisions (database)'!$A$2:$G$424,7,FALSE),AX27)</f>
        <v>#N/A</v>
      </c>
      <c r="AZ27" t="e">
        <f>IFERROR(VLOOKUP($C27&amp;AZ$1,'CCyB decisions (database)'!$A$2:$G$424,7,FALSE),AY27)</f>
        <v>#N/A</v>
      </c>
      <c r="BA27">
        <f>IFERROR(VLOOKUP($C27&amp;BA$1,'CCyB decisions (database)'!$A$2:$G$424,7,FALSE),AZ27)</f>
        <v>0</v>
      </c>
      <c r="BB27">
        <f>IFERROR(VLOOKUP($C27&amp;BB$1,'CCyB decisions (database)'!$A$2:$G$424,7,FALSE),BA27)</f>
        <v>0</v>
      </c>
      <c r="BC27">
        <f>IFERROR(VLOOKUP($C27&amp;BC$1,'CCyB decisions (database)'!$A$2:$G$424,7,FALSE),BB27)</f>
        <v>0</v>
      </c>
      <c r="BD27">
        <f>IFERROR(VLOOKUP($C27&amp;BD$1,'CCyB decisions (database)'!$A$2:$G$424,7,FALSE),BC27)</f>
        <v>0</v>
      </c>
      <c r="BE27">
        <f>IFERROR(VLOOKUP($C27&amp;BE$1,'CCyB decisions (database)'!$A$2:$G$424,7,FALSE),BD27)</f>
        <v>0</v>
      </c>
      <c r="BF27">
        <f>IFERROR(VLOOKUP($C27&amp;BF$1,'CCyB decisions (database)'!$A$2:$G$424,7,FALSE),BE27)</f>
        <v>0</v>
      </c>
      <c r="BG27">
        <f>IFERROR(VLOOKUP($C27&amp;BG$1,'CCyB decisions (database)'!$A$2:$G$424,7,FALSE),BF27)</f>
        <v>0</v>
      </c>
      <c r="BH27">
        <f>IFERROR(VLOOKUP($C27&amp;BH$1,'CCyB decisions (database)'!$A$2:$G$424,7,FALSE),BG27)</f>
        <v>0</v>
      </c>
      <c r="BI27">
        <f>IFERROR(VLOOKUP($C27&amp;BI$1,'CCyB decisions (database)'!$A$2:$G$424,7,FALSE),BH27)</f>
        <v>0</v>
      </c>
      <c r="BJ27">
        <f>IFERROR(VLOOKUP($C27&amp;BJ$1,'CCyB decisions (database)'!$A$2:$G$424,7,FALSE),BI27)</f>
        <v>0</v>
      </c>
      <c r="BK27">
        <f>IFERROR(VLOOKUP($C27&amp;BK$1,'CCyB decisions (database)'!$A$2:$G$424,7,FALSE),BJ27)</f>
        <v>0</v>
      </c>
      <c r="BL27">
        <f>IFERROR(VLOOKUP($C27&amp;BL$1,'CCyB decisions (database)'!$A$2:$G$424,7,FALSE),BK27)</f>
        <v>0</v>
      </c>
      <c r="BM27">
        <f>IFERROR(VLOOKUP($C27&amp;BM$1,'CCyB decisions (database)'!$A$2:$G$424,7,FALSE),BL27)</f>
        <v>0</v>
      </c>
      <c r="BN27">
        <f>IFERROR(VLOOKUP($C27&amp;BN$1,'CCyB decisions (database)'!$A$2:$G$424,7,FALSE),BM27)</f>
        <v>0</v>
      </c>
      <c r="BO27">
        <f>IFERROR(VLOOKUP($C27&amp;BO$1,'CCyB decisions (database)'!$A$2:$G$424,7,FALSE),BN27)</f>
        <v>0</v>
      </c>
      <c r="BP27">
        <f>IFERROR(VLOOKUP($C27&amp;BP$1,'CCyB decisions (database)'!$A$2:$G$424,7,FALSE),BO27)</f>
        <v>0</v>
      </c>
      <c r="BQ27">
        <f>IFERROR(VLOOKUP($C27&amp;BQ$1,'CCyB decisions (database)'!$A$2:$G$424,7,FALSE),BP27)</f>
        <v>0</v>
      </c>
      <c r="BR27">
        <f>IFERROR(VLOOKUP($C27&amp;BR$1,'CCyB decisions (database)'!$A$2:$G$424,7,FALSE),BQ27)</f>
        <v>0</v>
      </c>
      <c r="BS27">
        <f>IFERROR(VLOOKUP($C27&amp;BS$1,'CCyB decisions (database)'!$A$2:$G$424,7,FALSE),BR27)</f>
        <v>0</v>
      </c>
      <c r="BT27">
        <f>IFERROR(VLOOKUP($C27&amp;BT$1,'CCyB decisions (database)'!$A$2:$G$424,7,FALSE),BS27)</f>
        <v>0</v>
      </c>
      <c r="BU27">
        <f>IFERROR(VLOOKUP($C27&amp;BU$1,'CCyB decisions (database)'!$A$2:$G$424,7,FALSE),BT27)</f>
        <v>0</v>
      </c>
      <c r="BV27">
        <f>IFERROR(VLOOKUP($C27&amp;BV$1,'CCyB decisions (database)'!$A$2:$G$424,7,FALSE),BU27)</f>
        <v>0</v>
      </c>
      <c r="BW27">
        <f>IFERROR(VLOOKUP($C27&amp;BW$1,'CCyB decisions (database)'!$A$2:$G$424,7,FALSE),BV27)</f>
        <v>0</v>
      </c>
      <c r="BX27">
        <f>IFERROR(VLOOKUP($C27&amp;BX$1,'CCyB decisions (database)'!$A$2:$G$424,7,FALSE),BW27)</f>
        <v>0</v>
      </c>
      <c r="BY27">
        <f>IFERROR(VLOOKUP($C27&amp;BY$1,'CCyB decisions (database)'!$A$2:$G$424,7,FALSE),BX27)</f>
        <v>0</v>
      </c>
      <c r="BZ27">
        <f>IFERROR(VLOOKUP($C27&amp;BZ$1,'CCyB decisions (database)'!$A$2:$G$424,7,FALSE),BY27)</f>
        <v>0</v>
      </c>
      <c r="CA27">
        <f>IFERROR(VLOOKUP($C27&amp;CA$1,'CCyB decisions (database)'!$A$2:$G$424,7,FALSE),BZ27)</f>
        <v>0</v>
      </c>
      <c r="CB27">
        <f>IFERROR(VLOOKUP($C27&amp;CB$1,'CCyB decisions (database)'!$A$2:$G$424,7,FALSE),CA27)</f>
        <v>0</v>
      </c>
      <c r="CC27">
        <f>IFERROR(VLOOKUP($C27&amp;CC$1,'CCyB decisions (database)'!$A$2:$G$424,7,FALSE),CB27)</f>
        <v>0</v>
      </c>
      <c r="CD27">
        <f>IFERROR(VLOOKUP($C27&amp;CD$1,'CCyB decisions (database)'!$A$2:$G$424,7,FALSE),CC27)</f>
        <v>0</v>
      </c>
      <c r="CE27">
        <f>IFERROR(VLOOKUP($C27&amp;CE$1,'CCyB decisions (database)'!$A$2:$G$424,7,FALSE),CD27)</f>
        <v>0</v>
      </c>
      <c r="CF27">
        <f>IFERROR(VLOOKUP($C27&amp;CF$1,'CCyB decisions (database)'!$A$2:$G$424,7,FALSE),CE27)</f>
        <v>0</v>
      </c>
      <c r="CG27">
        <f>IFERROR(VLOOKUP($C27&amp;CG$1,'CCyB decisions (database)'!$A$2:$G$424,7,FALSE),CF27)</f>
        <v>0</v>
      </c>
      <c r="CH27">
        <f>IFERROR(VLOOKUP($C27&amp;CH$1,'CCyB decisions (database)'!$A$2:$G$424,7,FALSE),CG27)</f>
        <v>0</v>
      </c>
      <c r="CI27">
        <f>IFERROR(VLOOKUP($C27&amp;CI$1,'CCyB decisions (database)'!$A$2:$G$424,7,FALSE),CH27)</f>
        <v>0</v>
      </c>
      <c r="CJ27">
        <f>IFERROR(VLOOKUP($C27&amp;CJ$1,'CCyB decisions (database)'!$A$2:$G$424,7,FALSE),CI27)</f>
        <v>0</v>
      </c>
      <c r="CK27">
        <f>IFERROR(VLOOKUP($C27&amp;CK$1,'CCyB decisions (database)'!$A$2:$G$424,7,FALSE),CJ27)</f>
        <v>0</v>
      </c>
      <c r="CL27">
        <f>IFERROR(VLOOKUP($C27&amp;CL$1,'CCyB decisions (database)'!$A$2:$G$424,7,FALSE),CK27)</f>
        <v>0</v>
      </c>
      <c r="CM27">
        <f>IFERROR(VLOOKUP($C27&amp;CM$1,'CCyB decisions (database)'!$A$2:$G$424,7,FALSE),CL27)</f>
        <v>0</v>
      </c>
      <c r="CN27">
        <f>IFERROR(VLOOKUP($C27&amp;CN$1,'CCyB decisions (database)'!$A$2:$G$424,7,FALSE),CM27)</f>
        <v>0</v>
      </c>
      <c r="CO27">
        <f>IFERROR(VLOOKUP($C27&amp;CO$1,'CCyB decisions (database)'!$A$2:$G$424,7,FALSE),CN27)</f>
        <v>0</v>
      </c>
      <c r="CP27">
        <f>IFERROR(VLOOKUP($C27&amp;CP$1,'CCyB decisions (database)'!$A$2:$G$424,7,FALSE),CO27)</f>
        <v>0</v>
      </c>
      <c r="CQ27">
        <f>IFERROR(VLOOKUP($C27&amp;CQ$1,'CCyB decisions (database)'!$A$2:$G$424,7,FALSE),CP27)</f>
        <v>0</v>
      </c>
      <c r="CR27">
        <f>IFERROR(VLOOKUP($C27&amp;CR$1,'CCyB decisions (database)'!$A$2:$G$424,7,FALSE),CQ27)</f>
        <v>0</v>
      </c>
      <c r="CS27">
        <f>IFERROR(VLOOKUP($C27&amp;CS$1,'CCyB decisions (database)'!$A$2:$G$424,7,FALSE),CR27)</f>
        <v>0</v>
      </c>
      <c r="CT27">
        <f>IFERROR(VLOOKUP($C27&amp;CT$1,'CCyB decisions (database)'!$A$2:$G$424,7,FALSE),CS27)</f>
        <v>0</v>
      </c>
      <c r="CU27">
        <f>IFERROR(VLOOKUP($C27&amp;CU$1,'CCyB decisions (database)'!$A$2:$G$424,7,FALSE),CT27)</f>
        <v>0</v>
      </c>
      <c r="CV27">
        <f>IFERROR(VLOOKUP($C27&amp;CV$1,'CCyB decisions (database)'!$A$2:$G$424,7,FALSE),CU27)</f>
        <v>0</v>
      </c>
      <c r="CW27">
        <f>IFERROR(VLOOKUP($C27&amp;CW$1,'CCyB decisions (database)'!$A$2:$G$424,7,FALSE),CV27)</f>
        <v>0</v>
      </c>
      <c r="CX27">
        <f>IFERROR(VLOOKUP($C27&amp;CX$1,'CCyB decisions (database)'!$A$2:$G$424,7,FALSE),CW27)</f>
        <v>0</v>
      </c>
      <c r="CY27">
        <f>IFERROR(VLOOKUP($C27&amp;CY$1,'CCyB decisions (database)'!$A$2:$G$424,7,FALSE),CX27)</f>
        <v>0</v>
      </c>
      <c r="CZ27">
        <f>IFERROR(VLOOKUP($C27&amp;CZ$1,'CCyB decisions (database)'!$A$2:$G$424,7,FALSE),CY27)</f>
        <v>0</v>
      </c>
      <c r="DA27">
        <f>IFERROR(VLOOKUP($C27&amp;DA$1,'CCyB decisions (database)'!$A$2:$G$424,7,FALSE),CZ27)</f>
        <v>0</v>
      </c>
      <c r="DB27">
        <f>IFERROR(VLOOKUP($C27&amp;DB$1,'CCyB decisions (database)'!$A$2:$G$424,7,FALSE),DA27)</f>
        <v>0</v>
      </c>
      <c r="DC27">
        <f>IFERROR(VLOOKUP($C27&amp;DC$1,'CCyB decisions (database)'!$A$2:$G$424,7,FALSE),DB27)</f>
        <v>0</v>
      </c>
      <c r="DD27">
        <f>IFERROR(VLOOKUP($C27&amp;DD$1,'CCyB decisions (database)'!$A$2:$G$424,7,FALSE),DC27)</f>
        <v>0</v>
      </c>
      <c r="DE27">
        <f>IFERROR(VLOOKUP($C27&amp;DE$1,'CCyB decisions (database)'!$A$2:$G$424,7,FALSE),DD27)</f>
        <v>0</v>
      </c>
      <c r="DF27">
        <f>IFERROR(VLOOKUP($C27&amp;DF$1,'CCyB decisions (database)'!$A$2:$G$424,7,FALSE),DE27)</f>
        <v>0</v>
      </c>
      <c r="DG27">
        <f>IFERROR(VLOOKUP($C27&amp;DG$1,'CCyB decisions (database)'!$A$2:$G$424,7,FALSE),DF27)</f>
        <v>0</v>
      </c>
      <c r="DH27">
        <f>IFERROR(VLOOKUP($C27&amp;DH$1,'CCyB decisions (database)'!$A$2:$G$424,7,FALSE),DG27)</f>
        <v>0</v>
      </c>
      <c r="DI27">
        <f>IFERROR(VLOOKUP($C27&amp;DI$1,'CCyB decisions (database)'!$A$2:$G$424,7,FALSE),DH27)</f>
        <v>0</v>
      </c>
      <c r="DJ27">
        <f>IFERROR(VLOOKUP($C27&amp;DJ$1,'CCyB decisions (database)'!$A$2:$G$424,7,FALSE),DI27)</f>
        <v>0</v>
      </c>
      <c r="DK27">
        <f>IFERROR(VLOOKUP($C27&amp;DK$1,'CCyB decisions (database)'!$A$2:$G$424,7,FALSE),DJ27)</f>
        <v>0</v>
      </c>
      <c r="DL27">
        <f>IFERROR(VLOOKUP($C27&amp;DL$1,'CCyB decisions (database)'!$A$2:$G$424,7,FALSE),DK27)</f>
        <v>0</v>
      </c>
      <c r="DM27">
        <f>IFERROR(VLOOKUP($C27&amp;DM$1,'CCyB decisions (database)'!$A$2:$G$424,7,FALSE),DL27)</f>
        <v>0</v>
      </c>
      <c r="DN27">
        <f>IFERROR(VLOOKUP($C27&amp;DN$1,'CCyB decisions (database)'!$A$2:$G$424,7,FALSE),DM27)</f>
        <v>0</v>
      </c>
      <c r="DO27">
        <f>IFERROR(VLOOKUP($C27&amp;DO$1,'CCyB decisions (database)'!$A$2:$G$424,7,FALSE),DN27)</f>
        <v>0</v>
      </c>
      <c r="DP27">
        <f>IFERROR(VLOOKUP($C27&amp;DP$1,'CCyB decisions (database)'!$A$2:$G$424,7,FALSE),DO27)</f>
        <v>0</v>
      </c>
    </row>
    <row r="28" spans="3:120" x14ac:dyDescent="0.45">
      <c r="C28" t="s">
        <v>39</v>
      </c>
      <c r="D28" t="e">
        <f>VLOOKUP($C28&amp;D$1,'CCyB decisions (database)'!$A$2:$G$424,7,FALSE)</f>
        <v>#N/A</v>
      </c>
      <c r="E28" t="e">
        <f>IFERROR(VLOOKUP($C28&amp;E$1,'CCyB decisions (database)'!$A$2:$G$424,7,FALSE),D28)</f>
        <v>#N/A</v>
      </c>
      <c r="F28" t="e">
        <f>IFERROR(VLOOKUP($C28&amp;F$1,'CCyB decisions (database)'!$A$2:$G$424,7,FALSE),E28)</f>
        <v>#N/A</v>
      </c>
      <c r="G28" t="e">
        <f>IFERROR(VLOOKUP($C28&amp;G$1,'CCyB decisions (database)'!$A$2:$G$424,7,FALSE),F28)</f>
        <v>#N/A</v>
      </c>
      <c r="H28" t="e">
        <f>IFERROR(VLOOKUP($C28&amp;H$1,'CCyB decisions (database)'!$A$2:$G$424,7,FALSE),G28)</f>
        <v>#N/A</v>
      </c>
      <c r="I28" t="e">
        <f>IFERROR(VLOOKUP($C28&amp;I$1,'CCyB decisions (database)'!$A$2:$G$424,7,FALSE),H28)</f>
        <v>#N/A</v>
      </c>
      <c r="J28" t="e">
        <f>IFERROR(VLOOKUP($C28&amp;J$1,'CCyB decisions (database)'!$A$2:$G$424,7,FALSE),I28)</f>
        <v>#N/A</v>
      </c>
      <c r="K28" t="e">
        <f>IFERROR(VLOOKUP($C28&amp;K$1,'CCyB decisions (database)'!$A$2:$G$424,7,FALSE),J28)</f>
        <v>#N/A</v>
      </c>
      <c r="L28" t="e">
        <f>IFERROR(VLOOKUP($C28&amp;L$1,'CCyB decisions (database)'!$A$2:$G$424,7,FALSE),K28)</f>
        <v>#N/A</v>
      </c>
      <c r="M28" t="e">
        <f>IFERROR(VLOOKUP($C28&amp;M$1,'CCyB decisions (database)'!$A$2:$G$424,7,FALSE),L28)</f>
        <v>#N/A</v>
      </c>
      <c r="N28" t="e">
        <f>IFERROR(VLOOKUP($C28&amp;N$1,'CCyB decisions (database)'!$A$2:$G$424,7,FALSE),M28)</f>
        <v>#N/A</v>
      </c>
      <c r="O28" t="e">
        <f>IFERROR(VLOOKUP($C28&amp;O$1,'CCyB decisions (database)'!$A$2:$G$424,7,FALSE),N28)</f>
        <v>#N/A</v>
      </c>
      <c r="P28" t="e">
        <f>IFERROR(VLOOKUP($C28&amp;P$1,'CCyB decisions (database)'!$A$2:$G$424,7,FALSE),O28)</f>
        <v>#N/A</v>
      </c>
      <c r="Q28" t="e">
        <f>IFERROR(VLOOKUP($C28&amp;Q$1,'CCyB decisions (database)'!$A$2:$G$424,7,FALSE),P28)</f>
        <v>#N/A</v>
      </c>
      <c r="R28" t="e">
        <f>IFERROR(VLOOKUP($C28&amp;R$1,'CCyB decisions (database)'!$A$2:$G$424,7,FALSE),Q28)</f>
        <v>#N/A</v>
      </c>
      <c r="S28">
        <f>IFERROR(VLOOKUP($C28&amp;S$1,'CCyB decisions (database)'!$A$2:$G$424,7,FALSE),R28)</f>
        <v>0</v>
      </c>
      <c r="T28">
        <f>IFERROR(VLOOKUP($C28&amp;T$1,'CCyB decisions (database)'!$A$2:$G$424,7,FALSE),S28)</f>
        <v>0</v>
      </c>
      <c r="U28">
        <f>IFERROR(VLOOKUP($C28&amp;U$1,'CCyB decisions (database)'!$A$2:$G$424,7,FALSE),T28)</f>
        <v>0</v>
      </c>
      <c r="V28">
        <f>IFERROR(VLOOKUP($C28&amp;V$1,'CCyB decisions (database)'!$A$2:$G$424,7,FALSE),U28)</f>
        <v>0</v>
      </c>
      <c r="W28">
        <f>IFERROR(VLOOKUP($C28&amp;W$1,'CCyB decisions (database)'!$A$2:$G$424,7,FALSE),V28)</f>
        <v>0</v>
      </c>
      <c r="X28">
        <f>IFERROR(VLOOKUP($C28&amp;X$1,'CCyB decisions (database)'!$A$2:$G$424,7,FALSE),W28)</f>
        <v>0</v>
      </c>
      <c r="Y28">
        <f>IFERROR(VLOOKUP($C28&amp;Y$1,'CCyB decisions (database)'!$A$2:$G$424,7,FALSE),X28)</f>
        <v>0</v>
      </c>
      <c r="Z28">
        <f>IFERROR(VLOOKUP($C28&amp;Z$1,'CCyB decisions (database)'!$A$2:$G$424,7,FALSE),Y28)</f>
        <v>0</v>
      </c>
      <c r="AA28">
        <f>IFERROR(VLOOKUP($C28&amp;AA$1,'CCyB decisions (database)'!$A$2:$G$424,7,FALSE),Z28)</f>
        <v>0</v>
      </c>
      <c r="AB28">
        <f>IFERROR(VLOOKUP($C28&amp;AB$1,'CCyB decisions (database)'!$A$2:$G$424,7,FALSE),AA28)</f>
        <v>0</v>
      </c>
      <c r="AC28">
        <f>IFERROR(VLOOKUP($C28&amp;AC$1,'CCyB decisions (database)'!$A$2:$G$424,7,FALSE),AB28)</f>
        <v>0</v>
      </c>
      <c r="AD28">
        <f>IFERROR(VLOOKUP($C28&amp;AD$1,'CCyB decisions (database)'!$A$2:$G$424,7,FALSE),AC28)</f>
        <v>0</v>
      </c>
      <c r="AE28">
        <f>IFERROR(VLOOKUP($C28&amp;AE$1,'CCyB decisions (database)'!$A$2:$G$424,7,FALSE),AD28)</f>
        <v>0</v>
      </c>
      <c r="AF28">
        <f>IFERROR(VLOOKUP($C28&amp;AF$1,'CCyB decisions (database)'!$A$2:$G$424,7,FALSE),AE28)</f>
        <v>0</v>
      </c>
      <c r="AG28">
        <f>IFERROR(VLOOKUP($C28&amp;AG$1,'CCyB decisions (database)'!$A$2:$G$424,7,FALSE),AF28)</f>
        <v>0</v>
      </c>
      <c r="AH28">
        <f>IFERROR(VLOOKUP($C28&amp;AH$1,'CCyB decisions (database)'!$A$2:$G$424,7,FALSE),AG28)</f>
        <v>0</v>
      </c>
      <c r="AI28">
        <f>IFERROR(VLOOKUP($C28&amp;AI$1,'CCyB decisions (database)'!$A$2:$G$424,7,FALSE),AH28)</f>
        <v>0</v>
      </c>
      <c r="AJ28">
        <f>IFERROR(VLOOKUP($C28&amp;AJ$1,'CCyB decisions (database)'!$A$2:$G$424,7,FALSE),AI28)</f>
        <v>0</v>
      </c>
      <c r="AK28">
        <f>IFERROR(VLOOKUP($C28&amp;AK$1,'CCyB decisions (database)'!$A$2:$G$424,7,FALSE),AJ28)</f>
        <v>0</v>
      </c>
      <c r="AL28">
        <f>IFERROR(VLOOKUP($C28&amp;AL$1,'CCyB decisions (database)'!$A$2:$G$424,7,FALSE),AK28)</f>
        <v>0</v>
      </c>
      <c r="AM28">
        <f>IFERROR(VLOOKUP($C28&amp;AM$1,'CCyB decisions (database)'!$A$2:$G$424,7,FALSE),AL28)</f>
        <v>0</v>
      </c>
      <c r="AN28">
        <f>IFERROR(VLOOKUP($C28&amp;AN$1,'CCyB decisions (database)'!$A$2:$G$424,7,FALSE),AM28)</f>
        <v>0</v>
      </c>
      <c r="AO28">
        <f>IFERROR(VLOOKUP($C28&amp;AO$1,'CCyB decisions (database)'!$A$2:$G$424,7,FALSE),AN28)</f>
        <v>0</v>
      </c>
      <c r="AP28">
        <f>IFERROR(VLOOKUP($C28&amp;AP$1,'CCyB decisions (database)'!$A$2:$G$424,7,FALSE),AO28)</f>
        <v>0</v>
      </c>
      <c r="AQ28">
        <f>IFERROR(VLOOKUP($C28&amp;AQ$1,'CCyB decisions (database)'!$A$2:$G$424,7,FALSE),AP28)</f>
        <v>0</v>
      </c>
      <c r="AR28">
        <f>IFERROR(VLOOKUP($C28&amp;AR$1,'CCyB decisions (database)'!$A$2:$G$424,7,FALSE),AQ28)</f>
        <v>0</v>
      </c>
      <c r="AS28">
        <f>IFERROR(VLOOKUP($C28&amp;AS$1,'CCyB decisions (database)'!$A$2:$G$424,7,FALSE),AR28)</f>
        <v>0</v>
      </c>
      <c r="AT28">
        <f>IFERROR(VLOOKUP($C28&amp;AT$1,'CCyB decisions (database)'!$A$2:$G$424,7,FALSE),AS28)</f>
        <v>0</v>
      </c>
      <c r="AU28">
        <f>IFERROR(VLOOKUP($C28&amp;AU$1,'CCyB decisions (database)'!$A$2:$G$424,7,FALSE),AT28)</f>
        <v>0</v>
      </c>
      <c r="AV28">
        <f>IFERROR(VLOOKUP($C28&amp;AV$1,'CCyB decisions (database)'!$A$2:$G$424,7,FALSE),AU28)</f>
        <v>0</v>
      </c>
      <c r="AW28">
        <f>IFERROR(VLOOKUP($C28&amp;AW$1,'CCyB decisions (database)'!$A$2:$G$424,7,FALSE),AV28)</f>
        <v>0</v>
      </c>
      <c r="AX28">
        <f>IFERROR(VLOOKUP($C28&amp;AX$1,'CCyB decisions (database)'!$A$2:$G$424,7,FALSE),AW28)</f>
        <v>0</v>
      </c>
      <c r="AY28">
        <f>IFERROR(VLOOKUP($C28&amp;AY$1,'CCyB decisions (database)'!$A$2:$G$424,7,FALSE),AX28)</f>
        <v>0</v>
      </c>
      <c r="AZ28">
        <f>IFERROR(VLOOKUP($C28&amp;AZ$1,'CCyB decisions (database)'!$A$2:$G$424,7,FALSE),AY28)</f>
        <v>0</v>
      </c>
      <c r="BA28">
        <f>IFERROR(VLOOKUP($C28&amp;BA$1,'CCyB decisions (database)'!$A$2:$G$424,7,FALSE),AZ28)</f>
        <v>0</v>
      </c>
      <c r="BB28">
        <f>IFERROR(VLOOKUP($C28&amp;BB$1,'CCyB decisions (database)'!$A$2:$G$424,7,FALSE),BA28)</f>
        <v>0</v>
      </c>
      <c r="BC28">
        <f>IFERROR(VLOOKUP($C28&amp;BC$1,'CCyB decisions (database)'!$A$2:$G$424,7,FALSE),BB28)</f>
        <v>0</v>
      </c>
      <c r="BD28">
        <f>IFERROR(VLOOKUP($C28&amp;BD$1,'CCyB decisions (database)'!$A$2:$G$424,7,FALSE),BC28)</f>
        <v>0</v>
      </c>
      <c r="BE28">
        <f>IFERROR(VLOOKUP($C28&amp;BE$1,'CCyB decisions (database)'!$A$2:$G$424,7,FALSE),BD28)</f>
        <v>0</v>
      </c>
      <c r="BF28">
        <f>IFERROR(VLOOKUP($C28&amp;BF$1,'CCyB decisions (database)'!$A$2:$G$424,7,FALSE),BE28)</f>
        <v>0</v>
      </c>
      <c r="BG28">
        <f>IFERROR(VLOOKUP($C28&amp;BG$1,'CCyB decisions (database)'!$A$2:$G$424,7,FALSE),BF28)</f>
        <v>0</v>
      </c>
      <c r="BH28">
        <f>IFERROR(VLOOKUP($C28&amp;BH$1,'CCyB decisions (database)'!$A$2:$G$424,7,FALSE),BG28)</f>
        <v>0</v>
      </c>
      <c r="BI28">
        <f>IFERROR(VLOOKUP($C28&amp;BI$1,'CCyB decisions (database)'!$A$2:$G$424,7,FALSE),BH28)</f>
        <v>0</v>
      </c>
      <c r="BJ28">
        <f>IFERROR(VLOOKUP($C28&amp;BJ$1,'CCyB decisions (database)'!$A$2:$G$424,7,FALSE),BI28)</f>
        <v>0</v>
      </c>
      <c r="BK28">
        <f>IFERROR(VLOOKUP($C28&amp;BK$1,'CCyB decisions (database)'!$A$2:$G$424,7,FALSE),BJ28)</f>
        <v>0</v>
      </c>
      <c r="BL28">
        <f>IFERROR(VLOOKUP($C28&amp;BL$1,'CCyB decisions (database)'!$A$2:$G$424,7,FALSE),BK28)</f>
        <v>0</v>
      </c>
      <c r="BM28">
        <f>IFERROR(VLOOKUP($C28&amp;BM$1,'CCyB decisions (database)'!$A$2:$G$424,7,FALSE),BL28)</f>
        <v>0</v>
      </c>
      <c r="BN28">
        <f>IFERROR(VLOOKUP($C28&amp;BN$1,'CCyB decisions (database)'!$A$2:$G$424,7,FALSE),BM28)</f>
        <v>0</v>
      </c>
      <c r="BO28">
        <f>IFERROR(VLOOKUP($C28&amp;BO$1,'CCyB decisions (database)'!$A$2:$G$424,7,FALSE),BN28)</f>
        <v>0</v>
      </c>
      <c r="BP28">
        <f>IFERROR(VLOOKUP($C28&amp;BP$1,'CCyB decisions (database)'!$A$2:$G$424,7,FALSE),BO28)</f>
        <v>0</v>
      </c>
      <c r="BQ28">
        <f>IFERROR(VLOOKUP($C28&amp;BQ$1,'CCyB decisions (database)'!$A$2:$G$424,7,FALSE),BP28)</f>
        <v>0</v>
      </c>
      <c r="BR28">
        <f>IFERROR(VLOOKUP($C28&amp;BR$1,'CCyB decisions (database)'!$A$2:$G$424,7,FALSE),BQ28)</f>
        <v>0</v>
      </c>
      <c r="BS28">
        <f>IFERROR(VLOOKUP($C28&amp;BS$1,'CCyB decisions (database)'!$A$2:$G$424,7,FALSE),BR28)</f>
        <v>0</v>
      </c>
      <c r="BT28">
        <f>IFERROR(VLOOKUP($C28&amp;BT$1,'CCyB decisions (database)'!$A$2:$G$424,7,FALSE),BS28)</f>
        <v>0</v>
      </c>
      <c r="BU28">
        <f>IFERROR(VLOOKUP($C28&amp;BU$1,'CCyB decisions (database)'!$A$2:$G$424,7,FALSE),BT28)</f>
        <v>0</v>
      </c>
      <c r="BV28">
        <f>IFERROR(VLOOKUP($C28&amp;BV$1,'CCyB decisions (database)'!$A$2:$G$424,7,FALSE),BU28)</f>
        <v>0</v>
      </c>
      <c r="BW28">
        <f>IFERROR(VLOOKUP($C28&amp;BW$1,'CCyB decisions (database)'!$A$2:$G$424,7,FALSE),BV28)</f>
        <v>0</v>
      </c>
      <c r="BX28">
        <f>IFERROR(VLOOKUP($C28&amp;BX$1,'CCyB decisions (database)'!$A$2:$G$424,7,FALSE),BW28)</f>
        <v>0</v>
      </c>
      <c r="BY28">
        <f>IFERROR(VLOOKUP($C28&amp;BY$1,'CCyB decisions (database)'!$A$2:$G$424,7,FALSE),BX28)</f>
        <v>0</v>
      </c>
      <c r="BZ28">
        <f>IFERROR(VLOOKUP($C28&amp;BZ$1,'CCyB decisions (database)'!$A$2:$G$424,7,FALSE),BY28)</f>
        <v>0</v>
      </c>
      <c r="CA28">
        <f>IFERROR(VLOOKUP($C28&amp;CA$1,'CCyB decisions (database)'!$A$2:$G$424,7,FALSE),BZ28)</f>
        <v>0</v>
      </c>
      <c r="CB28">
        <f>IFERROR(VLOOKUP($C28&amp;CB$1,'CCyB decisions (database)'!$A$2:$G$424,7,FALSE),CA28)</f>
        <v>0</v>
      </c>
      <c r="CC28">
        <f>IFERROR(VLOOKUP($C28&amp;CC$1,'CCyB decisions (database)'!$A$2:$G$424,7,FALSE),CB28)</f>
        <v>0</v>
      </c>
      <c r="CD28">
        <f>IFERROR(VLOOKUP($C28&amp;CD$1,'CCyB decisions (database)'!$A$2:$G$424,7,FALSE),CC28)</f>
        <v>0</v>
      </c>
      <c r="CE28">
        <f>IFERROR(VLOOKUP($C28&amp;CE$1,'CCyB decisions (database)'!$A$2:$G$424,7,FALSE),CD28)</f>
        <v>0</v>
      </c>
      <c r="CF28">
        <f>IFERROR(VLOOKUP($C28&amp;CF$1,'CCyB decisions (database)'!$A$2:$G$424,7,FALSE),CE28)</f>
        <v>0</v>
      </c>
      <c r="CG28">
        <f>IFERROR(VLOOKUP($C28&amp;CG$1,'CCyB decisions (database)'!$A$2:$G$424,7,FALSE),CF28)</f>
        <v>0</v>
      </c>
      <c r="CH28">
        <f>IFERROR(VLOOKUP($C28&amp;CH$1,'CCyB decisions (database)'!$A$2:$G$424,7,FALSE),CG28)</f>
        <v>0</v>
      </c>
      <c r="CI28">
        <f>IFERROR(VLOOKUP($C28&amp;CI$1,'CCyB decisions (database)'!$A$2:$G$424,7,FALSE),CH28)</f>
        <v>0</v>
      </c>
      <c r="CJ28">
        <f>IFERROR(VLOOKUP($C28&amp;CJ$1,'CCyB decisions (database)'!$A$2:$G$424,7,FALSE),CI28)</f>
        <v>0</v>
      </c>
      <c r="CK28">
        <f>IFERROR(VLOOKUP($C28&amp;CK$1,'CCyB decisions (database)'!$A$2:$G$424,7,FALSE),CJ28)</f>
        <v>0</v>
      </c>
      <c r="CL28">
        <f>IFERROR(VLOOKUP($C28&amp;CL$1,'CCyB decisions (database)'!$A$2:$G$424,7,FALSE),CK28)</f>
        <v>0</v>
      </c>
      <c r="CM28">
        <f>IFERROR(VLOOKUP($C28&amp;CM$1,'CCyB decisions (database)'!$A$2:$G$424,7,FALSE),CL28)</f>
        <v>0</v>
      </c>
      <c r="CN28">
        <f>IFERROR(VLOOKUP($C28&amp;CN$1,'CCyB decisions (database)'!$A$2:$G$424,7,FALSE),CM28)</f>
        <v>0</v>
      </c>
      <c r="CO28">
        <f>IFERROR(VLOOKUP($C28&amp;CO$1,'CCyB decisions (database)'!$A$2:$G$424,7,FALSE),CN28)</f>
        <v>0</v>
      </c>
      <c r="CP28">
        <f>IFERROR(VLOOKUP($C28&amp;CP$1,'CCyB decisions (database)'!$A$2:$G$424,7,FALSE),CO28)</f>
        <v>0</v>
      </c>
      <c r="CQ28">
        <f>IFERROR(VLOOKUP($C28&amp;CQ$1,'CCyB decisions (database)'!$A$2:$G$424,7,FALSE),CP28)</f>
        <v>0</v>
      </c>
      <c r="CR28">
        <f>IFERROR(VLOOKUP($C28&amp;CR$1,'CCyB decisions (database)'!$A$2:$G$424,7,FALSE),CQ28)</f>
        <v>0</v>
      </c>
      <c r="CS28">
        <f>IFERROR(VLOOKUP($C28&amp;CS$1,'CCyB decisions (database)'!$A$2:$G$424,7,FALSE),CR28)</f>
        <v>0</v>
      </c>
      <c r="CT28">
        <f>IFERROR(VLOOKUP($C28&amp;CT$1,'CCyB decisions (database)'!$A$2:$G$424,7,FALSE),CS28)</f>
        <v>0</v>
      </c>
      <c r="CU28">
        <f>IFERROR(VLOOKUP($C28&amp;CU$1,'CCyB decisions (database)'!$A$2:$G$424,7,FALSE),CT28)</f>
        <v>0</v>
      </c>
      <c r="CV28">
        <f>IFERROR(VLOOKUP($C28&amp;CV$1,'CCyB decisions (database)'!$A$2:$G$424,7,FALSE),CU28)</f>
        <v>0</v>
      </c>
      <c r="CW28">
        <f>IFERROR(VLOOKUP($C28&amp;CW$1,'CCyB decisions (database)'!$A$2:$G$424,7,FALSE),CV28)</f>
        <v>0</v>
      </c>
      <c r="CX28">
        <f>IFERROR(VLOOKUP($C28&amp;CX$1,'CCyB decisions (database)'!$A$2:$G$424,7,FALSE),CW28)</f>
        <v>0</v>
      </c>
      <c r="CY28">
        <f>IFERROR(VLOOKUP($C28&amp;CY$1,'CCyB decisions (database)'!$A$2:$G$424,7,FALSE),CX28)</f>
        <v>0</v>
      </c>
      <c r="CZ28">
        <f>IFERROR(VLOOKUP($C28&amp;CZ$1,'CCyB decisions (database)'!$A$2:$G$424,7,FALSE),CY28)</f>
        <v>0</v>
      </c>
      <c r="DA28">
        <f>IFERROR(VLOOKUP($C28&amp;DA$1,'CCyB decisions (database)'!$A$2:$G$424,7,FALSE),CZ28)</f>
        <v>0</v>
      </c>
      <c r="DB28">
        <f>IFERROR(VLOOKUP($C28&amp;DB$1,'CCyB decisions (database)'!$A$2:$G$424,7,FALSE),DA28)</f>
        <v>0</v>
      </c>
      <c r="DC28">
        <f>IFERROR(VLOOKUP($C28&amp;DC$1,'CCyB decisions (database)'!$A$2:$G$424,7,FALSE),DB28)</f>
        <v>0</v>
      </c>
      <c r="DD28">
        <f>IFERROR(VLOOKUP($C28&amp;DD$1,'CCyB decisions (database)'!$A$2:$G$424,7,FALSE),DC28)</f>
        <v>0</v>
      </c>
      <c r="DE28">
        <f>IFERROR(VLOOKUP($C28&amp;DE$1,'CCyB decisions (database)'!$A$2:$G$424,7,FALSE),DD28)</f>
        <v>0</v>
      </c>
      <c r="DF28">
        <f>IFERROR(VLOOKUP($C28&amp;DF$1,'CCyB decisions (database)'!$A$2:$G$424,7,FALSE),DE28)</f>
        <v>0</v>
      </c>
      <c r="DG28">
        <f>IFERROR(VLOOKUP($C28&amp;DG$1,'CCyB decisions (database)'!$A$2:$G$424,7,FALSE),DF28)</f>
        <v>0</v>
      </c>
      <c r="DH28">
        <f>IFERROR(VLOOKUP($C28&amp;DH$1,'CCyB decisions (database)'!$A$2:$G$424,7,FALSE),DG28)</f>
        <v>0</v>
      </c>
      <c r="DI28">
        <f>IFERROR(VLOOKUP($C28&amp;DI$1,'CCyB decisions (database)'!$A$2:$G$424,7,FALSE),DH28)</f>
        <v>0</v>
      </c>
      <c r="DJ28">
        <f>IFERROR(VLOOKUP($C28&amp;DJ$1,'CCyB decisions (database)'!$A$2:$G$424,7,FALSE),DI28)</f>
        <v>0</v>
      </c>
      <c r="DK28">
        <f>IFERROR(VLOOKUP($C28&amp;DK$1,'CCyB decisions (database)'!$A$2:$G$424,7,FALSE),DJ28)</f>
        <v>0</v>
      </c>
      <c r="DL28">
        <f>IFERROR(VLOOKUP($C28&amp;DL$1,'CCyB decisions (database)'!$A$2:$G$424,7,FALSE),DK28)</f>
        <v>0</v>
      </c>
      <c r="DM28">
        <f>IFERROR(VLOOKUP($C28&amp;DM$1,'CCyB decisions (database)'!$A$2:$G$424,7,FALSE),DL28)</f>
        <v>0</v>
      </c>
      <c r="DN28">
        <f>IFERROR(VLOOKUP($C28&amp;DN$1,'CCyB decisions (database)'!$A$2:$G$424,7,FALSE),DM28)</f>
        <v>0</v>
      </c>
      <c r="DO28">
        <f>IFERROR(VLOOKUP($C28&amp;DO$1,'CCyB decisions (database)'!$A$2:$G$424,7,FALSE),DN28)</f>
        <v>0</v>
      </c>
      <c r="DP28">
        <f>IFERROR(VLOOKUP($C28&amp;DP$1,'CCyB decisions (database)'!$A$2:$G$424,7,FALSE),DO28)</f>
        <v>0</v>
      </c>
    </row>
    <row r="29" spans="3:120" x14ac:dyDescent="0.45">
      <c r="C29" t="s">
        <v>40</v>
      </c>
      <c r="D29" t="e">
        <f>VLOOKUP($C29&amp;D$1,'CCyB decisions (database)'!$A$2:$G$424,7,FALSE)</f>
        <v>#N/A</v>
      </c>
      <c r="E29" t="e">
        <f>IFERROR(VLOOKUP($C29&amp;E$1,'CCyB decisions (database)'!$A$2:$G$424,7,FALSE),D29)</f>
        <v>#N/A</v>
      </c>
      <c r="F29" t="e">
        <f>IFERROR(VLOOKUP($C29&amp;F$1,'CCyB decisions (database)'!$A$2:$G$424,7,FALSE),E29)</f>
        <v>#N/A</v>
      </c>
      <c r="G29" t="e">
        <f>IFERROR(VLOOKUP($C29&amp;G$1,'CCyB decisions (database)'!$A$2:$G$424,7,FALSE),F29)</f>
        <v>#N/A</v>
      </c>
      <c r="H29" t="e">
        <f>IFERROR(VLOOKUP($C29&amp;H$1,'CCyB decisions (database)'!$A$2:$G$424,7,FALSE),G29)</f>
        <v>#N/A</v>
      </c>
      <c r="I29" t="e">
        <f>IFERROR(VLOOKUP($C29&amp;I$1,'CCyB decisions (database)'!$A$2:$G$424,7,FALSE),H29)</f>
        <v>#N/A</v>
      </c>
      <c r="J29" t="e">
        <f>IFERROR(VLOOKUP($C29&amp;J$1,'CCyB decisions (database)'!$A$2:$G$424,7,FALSE),I29)</f>
        <v>#N/A</v>
      </c>
      <c r="K29" t="e">
        <f>IFERROR(VLOOKUP($C29&amp;K$1,'CCyB decisions (database)'!$A$2:$G$424,7,FALSE),J29)</f>
        <v>#N/A</v>
      </c>
      <c r="L29" t="e">
        <f>IFERROR(VLOOKUP($C29&amp;L$1,'CCyB decisions (database)'!$A$2:$G$424,7,FALSE),K29)</f>
        <v>#N/A</v>
      </c>
      <c r="M29" t="e">
        <f>IFERROR(VLOOKUP($C29&amp;M$1,'CCyB decisions (database)'!$A$2:$G$424,7,FALSE),L29)</f>
        <v>#N/A</v>
      </c>
      <c r="N29" t="e">
        <f>IFERROR(VLOOKUP($C29&amp;N$1,'CCyB decisions (database)'!$A$2:$G$424,7,FALSE),M29)</f>
        <v>#N/A</v>
      </c>
      <c r="O29" t="e">
        <f>IFERROR(VLOOKUP($C29&amp;O$1,'CCyB decisions (database)'!$A$2:$G$424,7,FALSE),N29)</f>
        <v>#N/A</v>
      </c>
      <c r="P29" t="e">
        <f>IFERROR(VLOOKUP($C29&amp;P$1,'CCyB decisions (database)'!$A$2:$G$424,7,FALSE),O29)</f>
        <v>#N/A</v>
      </c>
      <c r="Q29" t="e">
        <f>IFERROR(VLOOKUP($C29&amp;Q$1,'CCyB decisions (database)'!$A$2:$G$424,7,FALSE),P29)</f>
        <v>#N/A</v>
      </c>
      <c r="R29" t="e">
        <f>IFERROR(VLOOKUP($C29&amp;R$1,'CCyB decisions (database)'!$A$2:$G$424,7,FALSE),Q29)</f>
        <v>#N/A</v>
      </c>
      <c r="S29" t="e">
        <f>IFERROR(VLOOKUP($C29&amp;S$1,'CCyB decisions (database)'!$A$2:$G$424,7,FALSE),R29)</f>
        <v>#N/A</v>
      </c>
      <c r="T29">
        <f>IFERROR(VLOOKUP($C29&amp;T$1,'CCyB decisions (database)'!$A$2:$G$424,7,FALSE),S29)</f>
        <v>0</v>
      </c>
      <c r="U29">
        <f>IFERROR(VLOOKUP($C29&amp;U$1,'CCyB decisions (database)'!$A$2:$G$424,7,FALSE),T29)</f>
        <v>0</v>
      </c>
      <c r="V29">
        <f>IFERROR(VLOOKUP($C29&amp;V$1,'CCyB decisions (database)'!$A$2:$G$424,7,FALSE),U29)</f>
        <v>0</v>
      </c>
      <c r="W29">
        <f>IFERROR(VLOOKUP($C29&amp;W$1,'CCyB decisions (database)'!$A$2:$G$424,7,FALSE),V29)</f>
        <v>0</v>
      </c>
      <c r="X29">
        <f>IFERROR(VLOOKUP($C29&amp;X$1,'CCyB decisions (database)'!$A$2:$G$424,7,FALSE),W29)</f>
        <v>0</v>
      </c>
      <c r="Y29">
        <f>IFERROR(VLOOKUP($C29&amp;Y$1,'CCyB decisions (database)'!$A$2:$G$424,7,FALSE),X29)</f>
        <v>0</v>
      </c>
      <c r="Z29">
        <f>IFERROR(VLOOKUP($C29&amp;Z$1,'CCyB decisions (database)'!$A$2:$G$424,7,FALSE),Y29)</f>
        <v>0</v>
      </c>
      <c r="AA29">
        <f>IFERROR(VLOOKUP($C29&amp;AA$1,'CCyB decisions (database)'!$A$2:$G$424,7,FALSE),Z29)</f>
        <v>0</v>
      </c>
      <c r="AB29">
        <f>IFERROR(VLOOKUP($C29&amp;AB$1,'CCyB decisions (database)'!$A$2:$G$424,7,FALSE),AA29)</f>
        <v>0</v>
      </c>
      <c r="AC29">
        <f>IFERROR(VLOOKUP($C29&amp;AC$1,'CCyB decisions (database)'!$A$2:$G$424,7,FALSE),AB29)</f>
        <v>0</v>
      </c>
      <c r="AD29">
        <f>IFERROR(VLOOKUP($C29&amp;AD$1,'CCyB decisions (database)'!$A$2:$G$424,7,FALSE),AC29)</f>
        <v>0</v>
      </c>
      <c r="AE29">
        <f>IFERROR(VLOOKUP($C29&amp;AE$1,'CCyB decisions (database)'!$A$2:$G$424,7,FALSE),AD29)</f>
        <v>0</v>
      </c>
      <c r="AF29">
        <f>IFERROR(VLOOKUP($C29&amp;AF$1,'CCyB decisions (database)'!$A$2:$G$424,7,FALSE),AE29)</f>
        <v>0</v>
      </c>
      <c r="AG29">
        <f>IFERROR(VLOOKUP($C29&amp;AG$1,'CCyB decisions (database)'!$A$2:$G$424,7,FALSE),AF29)</f>
        <v>0</v>
      </c>
      <c r="AH29">
        <f>IFERROR(VLOOKUP($C29&amp;AH$1,'CCyB decisions (database)'!$A$2:$G$424,7,FALSE),AG29)</f>
        <v>0</v>
      </c>
      <c r="AI29">
        <f>IFERROR(VLOOKUP($C29&amp;AI$1,'CCyB decisions (database)'!$A$2:$G$424,7,FALSE),AH29)</f>
        <v>0</v>
      </c>
      <c r="AJ29">
        <f>IFERROR(VLOOKUP($C29&amp;AJ$1,'CCyB decisions (database)'!$A$2:$G$424,7,FALSE),AI29)</f>
        <v>0</v>
      </c>
      <c r="AK29">
        <f>IFERROR(VLOOKUP($C29&amp;AK$1,'CCyB decisions (database)'!$A$2:$G$424,7,FALSE),AJ29)</f>
        <v>0</v>
      </c>
      <c r="AL29">
        <f>IFERROR(VLOOKUP($C29&amp;AL$1,'CCyB decisions (database)'!$A$2:$G$424,7,FALSE),AK29)</f>
        <v>0</v>
      </c>
      <c r="AM29">
        <f>IFERROR(VLOOKUP($C29&amp;AM$1,'CCyB decisions (database)'!$A$2:$G$424,7,FALSE),AL29)</f>
        <v>0</v>
      </c>
      <c r="AN29">
        <f>IFERROR(VLOOKUP($C29&amp;AN$1,'CCyB decisions (database)'!$A$2:$G$424,7,FALSE),AM29)</f>
        <v>0</v>
      </c>
      <c r="AO29">
        <f>IFERROR(VLOOKUP($C29&amp;AO$1,'CCyB decisions (database)'!$A$2:$G$424,7,FALSE),AN29)</f>
        <v>0</v>
      </c>
      <c r="AP29">
        <f>IFERROR(VLOOKUP($C29&amp;AP$1,'CCyB decisions (database)'!$A$2:$G$424,7,FALSE),AO29)</f>
        <v>0</v>
      </c>
      <c r="AQ29">
        <f>IFERROR(VLOOKUP($C29&amp;AQ$1,'CCyB decisions (database)'!$A$2:$G$424,7,FALSE),AP29)</f>
        <v>0</v>
      </c>
      <c r="AR29">
        <f>IFERROR(VLOOKUP($C29&amp;AR$1,'CCyB decisions (database)'!$A$2:$G$424,7,FALSE),AQ29)</f>
        <v>0</v>
      </c>
      <c r="AS29">
        <f>IFERROR(VLOOKUP($C29&amp;AS$1,'CCyB decisions (database)'!$A$2:$G$424,7,FALSE),AR29)</f>
        <v>0</v>
      </c>
      <c r="AT29">
        <f>IFERROR(VLOOKUP($C29&amp;AT$1,'CCyB decisions (database)'!$A$2:$G$424,7,FALSE),AS29)</f>
        <v>0</v>
      </c>
      <c r="AU29">
        <f>IFERROR(VLOOKUP($C29&amp;AU$1,'CCyB decisions (database)'!$A$2:$G$424,7,FALSE),AT29)</f>
        <v>0</v>
      </c>
      <c r="AV29">
        <f>IFERROR(VLOOKUP($C29&amp;AV$1,'CCyB decisions (database)'!$A$2:$G$424,7,FALSE),AU29)</f>
        <v>0</v>
      </c>
      <c r="AW29">
        <f>IFERROR(VLOOKUP($C29&amp;AW$1,'CCyB decisions (database)'!$A$2:$G$424,7,FALSE),AV29)</f>
        <v>0</v>
      </c>
      <c r="AX29">
        <f>IFERROR(VLOOKUP($C29&amp;AX$1,'CCyB decisions (database)'!$A$2:$G$424,7,FALSE),AW29)</f>
        <v>0</v>
      </c>
      <c r="AY29">
        <f>IFERROR(VLOOKUP($C29&amp;AY$1,'CCyB decisions (database)'!$A$2:$G$424,7,FALSE),AX29)</f>
        <v>0</v>
      </c>
      <c r="AZ29">
        <f>IFERROR(VLOOKUP($C29&amp;AZ$1,'CCyB decisions (database)'!$A$2:$G$424,7,FALSE),AY29)</f>
        <v>0</v>
      </c>
      <c r="BA29">
        <f>IFERROR(VLOOKUP($C29&amp;BA$1,'CCyB decisions (database)'!$A$2:$G$424,7,FALSE),AZ29)</f>
        <v>0</v>
      </c>
      <c r="BB29">
        <f>IFERROR(VLOOKUP($C29&amp;BB$1,'CCyB decisions (database)'!$A$2:$G$424,7,FALSE),BA29)</f>
        <v>0</v>
      </c>
      <c r="BC29">
        <f>IFERROR(VLOOKUP($C29&amp;BC$1,'CCyB decisions (database)'!$A$2:$G$424,7,FALSE),BB29)</f>
        <v>0</v>
      </c>
      <c r="BD29">
        <f>IFERROR(VLOOKUP($C29&amp;BD$1,'CCyB decisions (database)'!$A$2:$G$424,7,FALSE),BC29)</f>
        <v>0</v>
      </c>
      <c r="BE29">
        <f>IFERROR(VLOOKUP($C29&amp;BE$1,'CCyB decisions (database)'!$A$2:$G$424,7,FALSE),BD29)</f>
        <v>0</v>
      </c>
      <c r="BF29">
        <f>IFERROR(VLOOKUP($C29&amp;BF$1,'CCyB decisions (database)'!$A$2:$G$424,7,FALSE),BE29)</f>
        <v>0</v>
      </c>
      <c r="BG29">
        <f>IFERROR(VLOOKUP($C29&amp;BG$1,'CCyB decisions (database)'!$A$2:$G$424,7,FALSE),BF29)</f>
        <v>0</v>
      </c>
      <c r="BH29">
        <f>IFERROR(VLOOKUP($C29&amp;BH$1,'CCyB decisions (database)'!$A$2:$G$424,7,FALSE),BG29)</f>
        <v>0</v>
      </c>
      <c r="BI29">
        <f>IFERROR(VLOOKUP($C29&amp;BI$1,'CCyB decisions (database)'!$A$2:$G$424,7,FALSE),BH29)</f>
        <v>0</v>
      </c>
      <c r="BJ29">
        <f>IFERROR(VLOOKUP($C29&amp;BJ$1,'CCyB decisions (database)'!$A$2:$G$424,7,FALSE),BI29)</f>
        <v>0</v>
      </c>
      <c r="BK29">
        <f>IFERROR(VLOOKUP($C29&amp;BK$1,'CCyB decisions (database)'!$A$2:$G$424,7,FALSE),BJ29)</f>
        <v>0</v>
      </c>
      <c r="BL29">
        <f>IFERROR(VLOOKUP($C29&amp;BL$1,'CCyB decisions (database)'!$A$2:$G$424,7,FALSE),BK29)</f>
        <v>0</v>
      </c>
      <c r="BM29">
        <f>IFERROR(VLOOKUP($C29&amp;BM$1,'CCyB decisions (database)'!$A$2:$G$424,7,FALSE),BL29)</f>
        <v>0</v>
      </c>
      <c r="BN29">
        <f>IFERROR(VLOOKUP($C29&amp;BN$1,'CCyB decisions (database)'!$A$2:$G$424,7,FALSE),BM29)</f>
        <v>0</v>
      </c>
      <c r="BO29">
        <f>IFERROR(VLOOKUP($C29&amp;BO$1,'CCyB decisions (database)'!$A$2:$G$424,7,FALSE),BN29)</f>
        <v>0</v>
      </c>
      <c r="BP29">
        <f>IFERROR(VLOOKUP($C29&amp;BP$1,'CCyB decisions (database)'!$A$2:$G$424,7,FALSE),BO29)</f>
        <v>0</v>
      </c>
      <c r="BQ29">
        <f>IFERROR(VLOOKUP($C29&amp;BQ$1,'CCyB decisions (database)'!$A$2:$G$424,7,FALSE),BP29)</f>
        <v>0</v>
      </c>
      <c r="BR29">
        <f>IFERROR(VLOOKUP($C29&amp;BR$1,'CCyB decisions (database)'!$A$2:$G$424,7,FALSE),BQ29)</f>
        <v>0</v>
      </c>
      <c r="BS29">
        <f>IFERROR(VLOOKUP($C29&amp;BS$1,'CCyB decisions (database)'!$A$2:$G$424,7,FALSE),BR29)</f>
        <v>0</v>
      </c>
      <c r="BT29">
        <f>IFERROR(VLOOKUP($C29&amp;BT$1,'CCyB decisions (database)'!$A$2:$G$424,7,FALSE),BS29)</f>
        <v>0</v>
      </c>
      <c r="BU29">
        <f>IFERROR(VLOOKUP($C29&amp;BU$1,'CCyB decisions (database)'!$A$2:$G$424,7,FALSE),BT29)</f>
        <v>0</v>
      </c>
      <c r="BV29">
        <f>IFERROR(VLOOKUP($C29&amp;BV$1,'CCyB decisions (database)'!$A$2:$G$424,7,FALSE),BU29)</f>
        <v>0</v>
      </c>
      <c r="BW29">
        <f>IFERROR(VLOOKUP($C29&amp;BW$1,'CCyB decisions (database)'!$A$2:$G$424,7,FALSE),BV29)</f>
        <v>0</v>
      </c>
      <c r="BX29">
        <f>IFERROR(VLOOKUP($C29&amp;BX$1,'CCyB decisions (database)'!$A$2:$G$424,7,FALSE),BW29)</f>
        <v>0</v>
      </c>
      <c r="BY29">
        <f>IFERROR(VLOOKUP($C29&amp;BY$1,'CCyB decisions (database)'!$A$2:$G$424,7,FALSE),BX29)</f>
        <v>0</v>
      </c>
      <c r="BZ29">
        <f>IFERROR(VLOOKUP($C29&amp;BZ$1,'CCyB decisions (database)'!$A$2:$G$424,7,FALSE),BY29)</f>
        <v>0</v>
      </c>
      <c r="CA29">
        <f>IFERROR(VLOOKUP($C29&amp;CA$1,'CCyB decisions (database)'!$A$2:$G$424,7,FALSE),BZ29)</f>
        <v>0</v>
      </c>
      <c r="CB29">
        <f>IFERROR(VLOOKUP($C29&amp;CB$1,'CCyB decisions (database)'!$A$2:$G$424,7,FALSE),CA29)</f>
        <v>0</v>
      </c>
      <c r="CC29">
        <f>IFERROR(VLOOKUP($C29&amp;CC$1,'CCyB decisions (database)'!$A$2:$G$424,7,FALSE),CB29)</f>
        <v>0</v>
      </c>
      <c r="CD29">
        <f>IFERROR(VLOOKUP($C29&amp;CD$1,'CCyB decisions (database)'!$A$2:$G$424,7,FALSE),CC29)</f>
        <v>0</v>
      </c>
      <c r="CE29">
        <f>IFERROR(VLOOKUP($C29&amp;CE$1,'CCyB decisions (database)'!$A$2:$G$424,7,FALSE),CD29)</f>
        <v>0</v>
      </c>
      <c r="CF29">
        <f>IFERROR(VLOOKUP($C29&amp;CF$1,'CCyB decisions (database)'!$A$2:$G$424,7,FALSE),CE29)</f>
        <v>0</v>
      </c>
      <c r="CG29">
        <f>IFERROR(VLOOKUP($C29&amp;CG$1,'CCyB decisions (database)'!$A$2:$G$424,7,FALSE),CF29)</f>
        <v>0</v>
      </c>
      <c r="CH29">
        <f>IFERROR(VLOOKUP($C29&amp;CH$1,'CCyB decisions (database)'!$A$2:$G$424,7,FALSE),CG29)</f>
        <v>0</v>
      </c>
      <c r="CI29">
        <f>IFERROR(VLOOKUP($C29&amp;CI$1,'CCyB decisions (database)'!$A$2:$G$424,7,FALSE),CH29)</f>
        <v>0</v>
      </c>
      <c r="CJ29">
        <f>IFERROR(VLOOKUP($C29&amp;CJ$1,'CCyB decisions (database)'!$A$2:$G$424,7,FALSE),CI29)</f>
        <v>0</v>
      </c>
      <c r="CK29">
        <f>IFERROR(VLOOKUP($C29&amp;CK$1,'CCyB decisions (database)'!$A$2:$G$424,7,FALSE),CJ29)</f>
        <v>0</v>
      </c>
      <c r="CL29">
        <f>IFERROR(VLOOKUP($C29&amp;CL$1,'CCyB decisions (database)'!$A$2:$G$424,7,FALSE),CK29)</f>
        <v>0</v>
      </c>
      <c r="CM29">
        <f>IFERROR(VLOOKUP($C29&amp;CM$1,'CCyB decisions (database)'!$A$2:$G$424,7,FALSE),CL29)</f>
        <v>0</v>
      </c>
      <c r="CN29">
        <f>IFERROR(VLOOKUP($C29&amp;CN$1,'CCyB decisions (database)'!$A$2:$G$424,7,FALSE),CM29)</f>
        <v>0</v>
      </c>
      <c r="CO29">
        <f>IFERROR(VLOOKUP($C29&amp;CO$1,'CCyB decisions (database)'!$A$2:$G$424,7,FALSE),CN29)</f>
        <v>0</v>
      </c>
      <c r="CP29">
        <f>IFERROR(VLOOKUP($C29&amp;CP$1,'CCyB decisions (database)'!$A$2:$G$424,7,FALSE),CO29)</f>
        <v>0</v>
      </c>
      <c r="CQ29">
        <f>IFERROR(VLOOKUP($C29&amp;CQ$1,'CCyB decisions (database)'!$A$2:$G$424,7,FALSE),CP29)</f>
        <v>0</v>
      </c>
      <c r="CR29">
        <f>IFERROR(VLOOKUP($C29&amp;CR$1,'CCyB decisions (database)'!$A$2:$G$424,7,FALSE),CQ29)</f>
        <v>0</v>
      </c>
      <c r="CS29">
        <f>IFERROR(VLOOKUP($C29&amp;CS$1,'CCyB decisions (database)'!$A$2:$G$424,7,FALSE),CR29)</f>
        <v>0</v>
      </c>
      <c r="CT29">
        <f>IFERROR(VLOOKUP($C29&amp;CT$1,'CCyB decisions (database)'!$A$2:$G$424,7,FALSE),CS29)</f>
        <v>0</v>
      </c>
      <c r="CU29">
        <f>IFERROR(VLOOKUP($C29&amp;CU$1,'CCyB decisions (database)'!$A$2:$G$424,7,FALSE),CT29)</f>
        <v>0</v>
      </c>
      <c r="CV29">
        <f>IFERROR(VLOOKUP($C29&amp;CV$1,'CCyB decisions (database)'!$A$2:$G$424,7,FALSE),CU29)</f>
        <v>0</v>
      </c>
      <c r="CW29">
        <f>IFERROR(VLOOKUP($C29&amp;CW$1,'CCyB decisions (database)'!$A$2:$G$424,7,FALSE),CV29)</f>
        <v>0</v>
      </c>
      <c r="CX29">
        <f>IFERROR(VLOOKUP($C29&amp;CX$1,'CCyB decisions (database)'!$A$2:$G$424,7,FALSE),CW29)</f>
        <v>0</v>
      </c>
      <c r="CY29">
        <f>IFERROR(VLOOKUP($C29&amp;CY$1,'CCyB decisions (database)'!$A$2:$G$424,7,FALSE),CX29)</f>
        <v>0</v>
      </c>
      <c r="CZ29">
        <f>IFERROR(VLOOKUP($C29&amp;CZ$1,'CCyB decisions (database)'!$A$2:$G$424,7,FALSE),CY29)</f>
        <v>0</v>
      </c>
      <c r="DA29">
        <f>IFERROR(VLOOKUP($C29&amp;DA$1,'CCyB decisions (database)'!$A$2:$G$424,7,FALSE),CZ29)</f>
        <v>0</v>
      </c>
      <c r="DB29">
        <f>IFERROR(VLOOKUP($C29&amp;DB$1,'CCyB decisions (database)'!$A$2:$G$424,7,FALSE),DA29)</f>
        <v>0</v>
      </c>
      <c r="DC29">
        <f>IFERROR(VLOOKUP($C29&amp;DC$1,'CCyB decisions (database)'!$A$2:$G$424,7,FALSE),DB29)</f>
        <v>0</v>
      </c>
      <c r="DD29">
        <f>IFERROR(VLOOKUP($C29&amp;DD$1,'CCyB decisions (database)'!$A$2:$G$424,7,FALSE),DC29)</f>
        <v>0</v>
      </c>
      <c r="DE29">
        <f>IFERROR(VLOOKUP($C29&amp;DE$1,'CCyB decisions (database)'!$A$2:$G$424,7,FALSE),DD29)</f>
        <v>0</v>
      </c>
      <c r="DF29">
        <f>IFERROR(VLOOKUP($C29&amp;DF$1,'CCyB decisions (database)'!$A$2:$G$424,7,FALSE),DE29)</f>
        <v>0</v>
      </c>
      <c r="DG29">
        <f>IFERROR(VLOOKUP($C29&amp;DG$1,'CCyB decisions (database)'!$A$2:$G$424,7,FALSE),DF29)</f>
        <v>0</v>
      </c>
      <c r="DH29">
        <f>IFERROR(VLOOKUP($C29&amp;DH$1,'CCyB decisions (database)'!$A$2:$G$424,7,FALSE),DG29)</f>
        <v>0</v>
      </c>
      <c r="DI29">
        <f>IFERROR(VLOOKUP($C29&amp;DI$1,'CCyB decisions (database)'!$A$2:$G$424,7,FALSE),DH29)</f>
        <v>0</v>
      </c>
      <c r="DJ29">
        <f>IFERROR(VLOOKUP($C29&amp;DJ$1,'CCyB decisions (database)'!$A$2:$G$424,7,FALSE),DI29)</f>
        <v>0</v>
      </c>
      <c r="DK29">
        <f>IFERROR(VLOOKUP($C29&amp;DK$1,'CCyB decisions (database)'!$A$2:$G$424,7,FALSE),DJ29)</f>
        <v>0</v>
      </c>
      <c r="DL29">
        <f>IFERROR(VLOOKUP($C29&amp;DL$1,'CCyB decisions (database)'!$A$2:$G$424,7,FALSE),DK29)</f>
        <v>0</v>
      </c>
      <c r="DM29">
        <f>IFERROR(VLOOKUP($C29&amp;DM$1,'CCyB decisions (database)'!$A$2:$G$424,7,FALSE),DL29)</f>
        <v>0</v>
      </c>
      <c r="DN29">
        <f>IFERROR(VLOOKUP($C29&amp;DN$1,'CCyB decisions (database)'!$A$2:$G$424,7,FALSE),DM29)</f>
        <v>0</v>
      </c>
      <c r="DO29">
        <f>IFERROR(VLOOKUP($C29&amp;DO$1,'CCyB decisions (database)'!$A$2:$G$424,7,FALSE),DN29)</f>
        <v>0</v>
      </c>
      <c r="DP29">
        <f>IFERROR(VLOOKUP($C29&amp;DP$1,'CCyB decisions (database)'!$A$2:$G$424,7,FALSE),DO29)</f>
        <v>0</v>
      </c>
    </row>
    <row r="30" spans="3:120" x14ac:dyDescent="0.45">
      <c r="C30" t="s">
        <v>41</v>
      </c>
      <c r="D30" t="e">
        <f>VLOOKUP($C30&amp;D$1,'CCyB decisions (database)'!$A$2:$G$424,7,FALSE)</f>
        <v>#N/A</v>
      </c>
      <c r="E30" t="e">
        <f>IFERROR(VLOOKUP($C30&amp;E$1,'CCyB decisions (database)'!$A$2:$G$424,7,FALSE),D30)</f>
        <v>#N/A</v>
      </c>
      <c r="F30" t="e">
        <f>IFERROR(VLOOKUP($C30&amp;F$1,'CCyB decisions (database)'!$A$2:$G$424,7,FALSE),E30)</f>
        <v>#N/A</v>
      </c>
      <c r="G30" t="e">
        <f>IFERROR(VLOOKUP($C30&amp;G$1,'CCyB decisions (database)'!$A$2:$G$424,7,FALSE),F30)</f>
        <v>#N/A</v>
      </c>
      <c r="H30" t="e">
        <f>IFERROR(VLOOKUP($C30&amp;H$1,'CCyB decisions (database)'!$A$2:$G$424,7,FALSE),G30)</f>
        <v>#N/A</v>
      </c>
      <c r="I30" t="e">
        <f>IFERROR(VLOOKUP($C30&amp;I$1,'CCyB decisions (database)'!$A$2:$G$424,7,FALSE),H30)</f>
        <v>#N/A</v>
      </c>
      <c r="J30" t="e">
        <f>IFERROR(VLOOKUP($C30&amp;J$1,'CCyB decisions (database)'!$A$2:$G$424,7,FALSE),I30)</f>
        <v>#N/A</v>
      </c>
      <c r="K30" t="e">
        <f>IFERROR(VLOOKUP($C30&amp;K$1,'CCyB decisions (database)'!$A$2:$G$424,7,FALSE),J30)</f>
        <v>#N/A</v>
      </c>
      <c r="L30" t="e">
        <f>IFERROR(VLOOKUP($C30&amp;L$1,'CCyB decisions (database)'!$A$2:$G$424,7,FALSE),K30)</f>
        <v>#N/A</v>
      </c>
      <c r="M30" t="e">
        <f>IFERROR(VLOOKUP($C30&amp;M$1,'CCyB decisions (database)'!$A$2:$G$424,7,FALSE),L30)</f>
        <v>#N/A</v>
      </c>
      <c r="N30" t="e">
        <f>IFERROR(VLOOKUP($C30&amp;N$1,'CCyB decisions (database)'!$A$2:$G$424,7,FALSE),M30)</f>
        <v>#N/A</v>
      </c>
      <c r="O30" t="e">
        <f>IFERROR(VLOOKUP($C30&amp;O$1,'CCyB decisions (database)'!$A$2:$G$424,7,FALSE),N30)</f>
        <v>#N/A</v>
      </c>
      <c r="P30" t="e">
        <f>IFERROR(VLOOKUP($C30&amp;P$1,'CCyB decisions (database)'!$A$2:$G$424,7,FALSE),O30)</f>
        <v>#N/A</v>
      </c>
      <c r="Q30" t="e">
        <f>IFERROR(VLOOKUP($C30&amp;Q$1,'CCyB decisions (database)'!$A$2:$G$424,7,FALSE),P30)</f>
        <v>#N/A</v>
      </c>
      <c r="R30">
        <f>IFERROR(VLOOKUP($C30&amp;R$1,'CCyB decisions (database)'!$A$2:$G$424,7,FALSE),Q30)</f>
        <v>0</v>
      </c>
      <c r="S30">
        <f>IFERROR(VLOOKUP($C30&amp;S$1,'CCyB decisions (database)'!$A$2:$G$424,7,FALSE),R30)</f>
        <v>0</v>
      </c>
      <c r="T30">
        <f>IFERROR(VLOOKUP($C30&amp;T$1,'CCyB decisions (database)'!$A$2:$G$424,7,FALSE),S30)</f>
        <v>0</v>
      </c>
      <c r="U30">
        <f>IFERROR(VLOOKUP($C30&amp;U$1,'CCyB decisions (database)'!$A$2:$G$424,7,FALSE),T30)</f>
        <v>0</v>
      </c>
      <c r="V30">
        <f>IFERROR(VLOOKUP($C30&amp;V$1,'CCyB decisions (database)'!$A$2:$G$424,7,FALSE),U30)</f>
        <v>0</v>
      </c>
      <c r="W30">
        <f>IFERROR(VLOOKUP($C30&amp;W$1,'CCyB decisions (database)'!$A$2:$G$424,7,FALSE),V30)</f>
        <v>0</v>
      </c>
      <c r="X30">
        <f>IFERROR(VLOOKUP($C30&amp;X$1,'CCyB decisions (database)'!$A$2:$G$424,7,FALSE),W30)</f>
        <v>0</v>
      </c>
      <c r="Y30">
        <f>IFERROR(VLOOKUP($C30&amp;Y$1,'CCyB decisions (database)'!$A$2:$G$424,7,FALSE),X30)</f>
        <v>0</v>
      </c>
      <c r="Z30">
        <f>IFERROR(VLOOKUP($C30&amp;Z$1,'CCyB decisions (database)'!$A$2:$G$424,7,FALSE),Y30)</f>
        <v>0</v>
      </c>
      <c r="AA30">
        <f>IFERROR(VLOOKUP($C30&amp;AA$1,'CCyB decisions (database)'!$A$2:$G$424,7,FALSE),Z30)</f>
        <v>0</v>
      </c>
      <c r="AB30">
        <f>IFERROR(VLOOKUP($C30&amp;AB$1,'CCyB decisions (database)'!$A$2:$G$424,7,FALSE),AA30)</f>
        <v>0</v>
      </c>
      <c r="AC30">
        <f>IFERROR(VLOOKUP($C30&amp;AC$1,'CCyB decisions (database)'!$A$2:$G$424,7,FALSE),AB30)</f>
        <v>0</v>
      </c>
      <c r="AD30">
        <f>IFERROR(VLOOKUP($C30&amp;AD$1,'CCyB decisions (database)'!$A$2:$G$424,7,FALSE),AC30)</f>
        <v>0</v>
      </c>
      <c r="AE30">
        <f>IFERROR(VLOOKUP($C30&amp;AE$1,'CCyB decisions (database)'!$A$2:$G$424,7,FALSE),AD30)</f>
        <v>0</v>
      </c>
      <c r="AF30">
        <f>IFERROR(VLOOKUP($C30&amp;AF$1,'CCyB decisions (database)'!$A$2:$G$424,7,FALSE),AE30)</f>
        <v>0</v>
      </c>
      <c r="AG30">
        <f>IFERROR(VLOOKUP($C30&amp;AG$1,'CCyB decisions (database)'!$A$2:$G$424,7,FALSE),AF30)</f>
        <v>0</v>
      </c>
      <c r="AH30">
        <f>IFERROR(VLOOKUP($C30&amp;AH$1,'CCyB decisions (database)'!$A$2:$G$424,7,FALSE),AG30)</f>
        <v>0</v>
      </c>
      <c r="AI30">
        <f>IFERROR(VLOOKUP($C30&amp;AI$1,'CCyB decisions (database)'!$A$2:$G$424,7,FALSE),AH30)</f>
        <v>0</v>
      </c>
      <c r="AJ30">
        <f>IFERROR(VLOOKUP($C30&amp;AJ$1,'CCyB decisions (database)'!$A$2:$G$424,7,FALSE),AI30)</f>
        <v>0</v>
      </c>
      <c r="AK30">
        <f>IFERROR(VLOOKUP($C30&amp;AK$1,'CCyB decisions (database)'!$A$2:$G$424,7,FALSE),AJ30)</f>
        <v>0</v>
      </c>
      <c r="AL30">
        <f>IFERROR(VLOOKUP($C30&amp;AL$1,'CCyB decisions (database)'!$A$2:$G$424,7,FALSE),AK30)</f>
        <v>0</v>
      </c>
      <c r="AM30">
        <f>IFERROR(VLOOKUP($C30&amp;AM$1,'CCyB decisions (database)'!$A$2:$G$424,7,FALSE),AL30)</f>
        <v>0</v>
      </c>
      <c r="AN30">
        <f>IFERROR(VLOOKUP($C30&amp;AN$1,'CCyB decisions (database)'!$A$2:$G$424,7,FALSE),AM30)</f>
        <v>0</v>
      </c>
      <c r="AO30">
        <f>IFERROR(VLOOKUP($C30&amp;AO$1,'CCyB decisions (database)'!$A$2:$G$424,7,FALSE),AN30)</f>
        <v>0</v>
      </c>
      <c r="AP30">
        <f>IFERROR(VLOOKUP($C30&amp;AP$1,'CCyB decisions (database)'!$A$2:$G$424,7,FALSE),AO30)</f>
        <v>0</v>
      </c>
      <c r="AQ30">
        <f>IFERROR(VLOOKUP($C30&amp;AQ$1,'CCyB decisions (database)'!$A$2:$G$424,7,FALSE),AP30)</f>
        <v>0</v>
      </c>
      <c r="AR30">
        <f>IFERROR(VLOOKUP($C30&amp;AR$1,'CCyB decisions (database)'!$A$2:$G$424,7,FALSE),AQ30)</f>
        <v>0</v>
      </c>
      <c r="AS30">
        <f>IFERROR(VLOOKUP($C30&amp;AS$1,'CCyB decisions (database)'!$A$2:$G$424,7,FALSE),AR30)</f>
        <v>0</v>
      </c>
      <c r="AT30">
        <f>IFERROR(VLOOKUP($C30&amp;AT$1,'CCyB decisions (database)'!$A$2:$G$424,7,FALSE),AS30)</f>
        <v>0</v>
      </c>
      <c r="AU30">
        <f>IFERROR(VLOOKUP($C30&amp;AU$1,'CCyB decisions (database)'!$A$2:$G$424,7,FALSE),AT30)</f>
        <v>0</v>
      </c>
      <c r="AV30">
        <f>IFERROR(VLOOKUP($C30&amp;AV$1,'CCyB decisions (database)'!$A$2:$G$424,7,FALSE),AU30)</f>
        <v>0</v>
      </c>
      <c r="AW30">
        <f>IFERROR(VLOOKUP($C30&amp;AW$1,'CCyB decisions (database)'!$A$2:$G$424,7,FALSE),AV30)</f>
        <v>0</v>
      </c>
      <c r="AX30">
        <f>IFERROR(VLOOKUP($C30&amp;AX$1,'CCyB decisions (database)'!$A$2:$G$424,7,FALSE),AW30)</f>
        <v>0</v>
      </c>
      <c r="AY30">
        <f>IFERROR(VLOOKUP($C30&amp;AY$1,'CCyB decisions (database)'!$A$2:$G$424,7,FALSE),AX30)</f>
        <v>0</v>
      </c>
      <c r="AZ30">
        <f>IFERROR(VLOOKUP($C30&amp;AZ$1,'CCyB decisions (database)'!$A$2:$G$424,7,FALSE),AY30)</f>
        <v>0</v>
      </c>
      <c r="BA30">
        <f>IFERROR(VLOOKUP($C30&amp;BA$1,'CCyB decisions (database)'!$A$2:$G$424,7,FALSE),AZ30)</f>
        <v>0</v>
      </c>
      <c r="BB30">
        <f>IFERROR(VLOOKUP($C30&amp;BB$1,'CCyB decisions (database)'!$A$2:$G$424,7,FALSE),BA30)</f>
        <v>0</v>
      </c>
      <c r="BC30">
        <f>IFERROR(VLOOKUP($C30&amp;BC$1,'CCyB decisions (database)'!$A$2:$G$424,7,FALSE),BB30)</f>
        <v>0</v>
      </c>
      <c r="BD30">
        <f>IFERROR(VLOOKUP($C30&amp;BD$1,'CCyB decisions (database)'!$A$2:$G$424,7,FALSE),BC30)</f>
        <v>0</v>
      </c>
      <c r="BE30">
        <f>IFERROR(VLOOKUP($C30&amp;BE$1,'CCyB decisions (database)'!$A$2:$G$424,7,FALSE),BD30)</f>
        <v>0</v>
      </c>
      <c r="BF30">
        <f>IFERROR(VLOOKUP($C30&amp;BF$1,'CCyB decisions (database)'!$A$2:$G$424,7,FALSE),BE30)</f>
        <v>0</v>
      </c>
      <c r="BG30">
        <f>IFERROR(VLOOKUP($C30&amp;BG$1,'CCyB decisions (database)'!$A$2:$G$424,7,FALSE),BF30)</f>
        <v>0</v>
      </c>
      <c r="BH30">
        <f>IFERROR(VLOOKUP($C30&amp;BH$1,'CCyB decisions (database)'!$A$2:$G$424,7,FALSE),BG30)</f>
        <v>0</v>
      </c>
      <c r="BI30">
        <f>IFERROR(VLOOKUP($C30&amp;BI$1,'CCyB decisions (database)'!$A$2:$G$424,7,FALSE),BH30)</f>
        <v>0</v>
      </c>
      <c r="BJ30">
        <f>IFERROR(VLOOKUP($C30&amp;BJ$1,'CCyB decisions (database)'!$A$2:$G$424,7,FALSE),BI30)</f>
        <v>0</v>
      </c>
      <c r="BK30">
        <f>IFERROR(VLOOKUP($C30&amp;BK$1,'CCyB decisions (database)'!$A$2:$G$424,7,FALSE),BJ30)</f>
        <v>0</v>
      </c>
      <c r="BL30">
        <f>IFERROR(VLOOKUP($C30&amp;BL$1,'CCyB decisions (database)'!$A$2:$G$424,7,FALSE),BK30)</f>
        <v>0</v>
      </c>
      <c r="BM30">
        <f>IFERROR(VLOOKUP($C30&amp;BM$1,'CCyB decisions (database)'!$A$2:$G$424,7,FALSE),BL30)</f>
        <v>0</v>
      </c>
      <c r="BN30">
        <f>IFERROR(VLOOKUP($C30&amp;BN$1,'CCyB decisions (database)'!$A$2:$G$424,7,FALSE),BM30)</f>
        <v>0</v>
      </c>
      <c r="BO30">
        <f>IFERROR(VLOOKUP($C30&amp;BO$1,'CCyB decisions (database)'!$A$2:$G$424,7,FALSE),BN30)</f>
        <v>0</v>
      </c>
      <c r="BP30">
        <f>IFERROR(VLOOKUP($C30&amp;BP$1,'CCyB decisions (database)'!$A$2:$G$424,7,FALSE),BO30)</f>
        <v>0</v>
      </c>
      <c r="BQ30">
        <f>IFERROR(VLOOKUP($C30&amp;BQ$1,'CCyB decisions (database)'!$A$2:$G$424,7,FALSE),BP30)</f>
        <v>0</v>
      </c>
      <c r="BR30">
        <f>IFERROR(VLOOKUP($C30&amp;BR$1,'CCyB decisions (database)'!$A$2:$G$424,7,FALSE),BQ30)</f>
        <v>0</v>
      </c>
      <c r="BS30">
        <f>IFERROR(VLOOKUP($C30&amp;BS$1,'CCyB decisions (database)'!$A$2:$G$424,7,FALSE),BR30)</f>
        <v>0</v>
      </c>
      <c r="BT30">
        <f>IFERROR(VLOOKUP($C30&amp;BT$1,'CCyB decisions (database)'!$A$2:$G$424,7,FALSE),BS30)</f>
        <v>0</v>
      </c>
      <c r="BU30">
        <f>IFERROR(VLOOKUP($C30&amp;BU$1,'CCyB decisions (database)'!$A$2:$G$424,7,FALSE),BT30)</f>
        <v>0</v>
      </c>
      <c r="BV30">
        <f>IFERROR(VLOOKUP($C30&amp;BV$1,'CCyB decisions (database)'!$A$2:$G$424,7,FALSE),BU30)</f>
        <v>0</v>
      </c>
      <c r="BW30">
        <f>IFERROR(VLOOKUP($C30&amp;BW$1,'CCyB decisions (database)'!$A$2:$G$424,7,FALSE),BV30)</f>
        <v>0</v>
      </c>
      <c r="BX30">
        <f>IFERROR(VLOOKUP($C30&amp;BX$1,'CCyB decisions (database)'!$A$2:$G$424,7,FALSE),BW30)</f>
        <v>0</v>
      </c>
      <c r="BY30">
        <f>IFERROR(VLOOKUP($C30&amp;BY$1,'CCyB decisions (database)'!$A$2:$G$424,7,FALSE),BX30)</f>
        <v>0</v>
      </c>
      <c r="BZ30">
        <f>IFERROR(VLOOKUP($C30&amp;BZ$1,'CCyB decisions (database)'!$A$2:$G$424,7,FALSE),BY30)</f>
        <v>0</v>
      </c>
      <c r="CA30">
        <f>IFERROR(VLOOKUP($C30&amp;CA$1,'CCyB decisions (database)'!$A$2:$G$424,7,FALSE),BZ30)</f>
        <v>0</v>
      </c>
      <c r="CB30">
        <f>IFERROR(VLOOKUP($C30&amp;CB$1,'CCyB decisions (database)'!$A$2:$G$424,7,FALSE),CA30)</f>
        <v>0</v>
      </c>
      <c r="CC30">
        <f>IFERROR(VLOOKUP($C30&amp;CC$1,'CCyB decisions (database)'!$A$2:$G$424,7,FALSE),CB30)</f>
        <v>0</v>
      </c>
      <c r="CD30">
        <f>IFERROR(VLOOKUP($C30&amp;CD$1,'CCyB decisions (database)'!$A$2:$G$424,7,FALSE),CC30)</f>
        <v>0</v>
      </c>
      <c r="CE30">
        <f>IFERROR(VLOOKUP($C30&amp;CE$1,'CCyB decisions (database)'!$A$2:$G$424,7,FALSE),CD30)</f>
        <v>0</v>
      </c>
      <c r="CF30">
        <f>IFERROR(VLOOKUP($C30&amp;CF$1,'CCyB decisions (database)'!$A$2:$G$424,7,FALSE),CE30)</f>
        <v>0</v>
      </c>
      <c r="CG30">
        <f>IFERROR(VLOOKUP($C30&amp;CG$1,'CCyB decisions (database)'!$A$2:$G$424,7,FALSE),CF30)</f>
        <v>0</v>
      </c>
      <c r="CH30">
        <f>IFERROR(VLOOKUP($C30&amp;CH$1,'CCyB decisions (database)'!$A$2:$G$424,7,FALSE),CG30)</f>
        <v>0</v>
      </c>
      <c r="CI30">
        <f>IFERROR(VLOOKUP($C30&amp;CI$1,'CCyB decisions (database)'!$A$2:$G$424,7,FALSE),CH30)</f>
        <v>0</v>
      </c>
      <c r="CJ30">
        <f>IFERROR(VLOOKUP($C30&amp;CJ$1,'CCyB decisions (database)'!$A$2:$G$424,7,FALSE),CI30)</f>
        <v>0</v>
      </c>
      <c r="CK30">
        <f>IFERROR(VLOOKUP($C30&amp;CK$1,'CCyB decisions (database)'!$A$2:$G$424,7,FALSE),CJ30)</f>
        <v>0</v>
      </c>
      <c r="CL30">
        <f>IFERROR(VLOOKUP($C30&amp;CL$1,'CCyB decisions (database)'!$A$2:$G$424,7,FALSE),CK30)</f>
        <v>0</v>
      </c>
      <c r="CM30">
        <f>IFERROR(VLOOKUP($C30&amp;CM$1,'CCyB decisions (database)'!$A$2:$G$424,7,FALSE),CL30)</f>
        <v>0</v>
      </c>
      <c r="CN30">
        <f>IFERROR(VLOOKUP($C30&amp;CN$1,'CCyB decisions (database)'!$A$2:$G$424,7,FALSE),CM30)</f>
        <v>0</v>
      </c>
      <c r="CO30">
        <f>IFERROR(VLOOKUP($C30&amp;CO$1,'CCyB decisions (database)'!$A$2:$G$424,7,FALSE),CN30)</f>
        <v>0</v>
      </c>
      <c r="CP30">
        <f>IFERROR(VLOOKUP($C30&amp;CP$1,'CCyB decisions (database)'!$A$2:$G$424,7,FALSE),CO30)</f>
        <v>0</v>
      </c>
      <c r="CQ30">
        <f>IFERROR(VLOOKUP($C30&amp;CQ$1,'CCyB decisions (database)'!$A$2:$G$424,7,FALSE),CP30)</f>
        <v>0</v>
      </c>
      <c r="CR30">
        <f>IFERROR(VLOOKUP($C30&amp;CR$1,'CCyB decisions (database)'!$A$2:$G$424,7,FALSE),CQ30)</f>
        <v>0</v>
      </c>
      <c r="CS30">
        <f>IFERROR(VLOOKUP($C30&amp;CS$1,'CCyB decisions (database)'!$A$2:$G$424,7,FALSE),CR30)</f>
        <v>0</v>
      </c>
      <c r="CT30">
        <f>IFERROR(VLOOKUP($C30&amp;CT$1,'CCyB decisions (database)'!$A$2:$G$424,7,FALSE),CS30)</f>
        <v>0</v>
      </c>
      <c r="CU30">
        <f>IFERROR(VLOOKUP($C30&amp;CU$1,'CCyB decisions (database)'!$A$2:$G$424,7,FALSE),CT30)</f>
        <v>0</v>
      </c>
      <c r="CV30">
        <f>IFERROR(VLOOKUP($C30&amp;CV$1,'CCyB decisions (database)'!$A$2:$G$424,7,FALSE),CU30)</f>
        <v>0</v>
      </c>
      <c r="CW30">
        <f>IFERROR(VLOOKUP($C30&amp;CW$1,'CCyB decisions (database)'!$A$2:$G$424,7,FALSE),CV30)</f>
        <v>0</v>
      </c>
      <c r="CX30">
        <f>IFERROR(VLOOKUP($C30&amp;CX$1,'CCyB decisions (database)'!$A$2:$G$424,7,FALSE),CW30)</f>
        <v>0</v>
      </c>
      <c r="CY30">
        <f>IFERROR(VLOOKUP($C30&amp;CY$1,'CCyB decisions (database)'!$A$2:$G$424,7,FALSE),CX30)</f>
        <v>0</v>
      </c>
      <c r="CZ30">
        <f>IFERROR(VLOOKUP($C30&amp;CZ$1,'CCyB decisions (database)'!$A$2:$G$424,7,FALSE),CY30)</f>
        <v>0</v>
      </c>
      <c r="DA30">
        <f>IFERROR(VLOOKUP($C30&amp;DA$1,'CCyB decisions (database)'!$A$2:$G$424,7,FALSE),CZ30)</f>
        <v>0</v>
      </c>
      <c r="DB30">
        <f>IFERROR(VLOOKUP($C30&amp;DB$1,'CCyB decisions (database)'!$A$2:$G$424,7,FALSE),DA30)</f>
        <v>0</v>
      </c>
      <c r="DC30">
        <f>IFERROR(VLOOKUP($C30&amp;DC$1,'CCyB decisions (database)'!$A$2:$G$424,7,FALSE),DB30)</f>
        <v>0</v>
      </c>
      <c r="DD30">
        <f>IFERROR(VLOOKUP($C30&amp;DD$1,'CCyB decisions (database)'!$A$2:$G$424,7,FALSE),DC30)</f>
        <v>0</v>
      </c>
      <c r="DE30">
        <f>IFERROR(VLOOKUP($C30&amp;DE$1,'CCyB decisions (database)'!$A$2:$G$424,7,FALSE),DD30)</f>
        <v>0</v>
      </c>
      <c r="DF30">
        <f>IFERROR(VLOOKUP($C30&amp;DF$1,'CCyB decisions (database)'!$A$2:$G$424,7,FALSE),DE30)</f>
        <v>0</v>
      </c>
      <c r="DG30">
        <f>IFERROR(VLOOKUP($C30&amp;DG$1,'CCyB decisions (database)'!$A$2:$G$424,7,FALSE),DF30)</f>
        <v>0</v>
      </c>
      <c r="DH30">
        <f>IFERROR(VLOOKUP($C30&amp;DH$1,'CCyB decisions (database)'!$A$2:$G$424,7,FALSE),DG30)</f>
        <v>0</v>
      </c>
      <c r="DI30">
        <f>IFERROR(VLOOKUP($C30&amp;DI$1,'CCyB decisions (database)'!$A$2:$G$424,7,FALSE),DH30)</f>
        <v>0</v>
      </c>
      <c r="DJ30">
        <f>IFERROR(VLOOKUP($C30&amp;DJ$1,'CCyB decisions (database)'!$A$2:$G$424,7,FALSE),DI30)</f>
        <v>0</v>
      </c>
      <c r="DK30">
        <f>IFERROR(VLOOKUP($C30&amp;DK$1,'CCyB decisions (database)'!$A$2:$G$424,7,FALSE),DJ30)</f>
        <v>0</v>
      </c>
      <c r="DL30">
        <f>IFERROR(VLOOKUP($C30&amp;DL$1,'CCyB decisions (database)'!$A$2:$G$424,7,FALSE),DK30)</f>
        <v>0</v>
      </c>
      <c r="DM30">
        <f>IFERROR(VLOOKUP($C30&amp;DM$1,'CCyB decisions (database)'!$A$2:$G$424,7,FALSE),DL30)</f>
        <v>0</v>
      </c>
      <c r="DN30">
        <f>IFERROR(VLOOKUP($C30&amp;DN$1,'CCyB decisions (database)'!$A$2:$G$424,7,FALSE),DM30)</f>
        <v>0</v>
      </c>
      <c r="DO30">
        <f>IFERROR(VLOOKUP($C30&amp;DO$1,'CCyB decisions (database)'!$A$2:$G$424,7,FALSE),DN30)</f>
        <v>0</v>
      </c>
      <c r="DP30">
        <f>IFERROR(VLOOKUP($C30&amp;DP$1,'CCyB decisions (database)'!$A$2:$G$424,7,FALSE),DO30)</f>
        <v>0</v>
      </c>
    </row>
    <row r="31" spans="3:120" x14ac:dyDescent="0.45">
      <c r="C31" t="s">
        <v>42</v>
      </c>
      <c r="D31" t="e">
        <f>VLOOKUP($C31&amp;D$1,'CCyB decisions (database)'!$A$2:$G$424,7,FALSE)</f>
        <v>#N/A</v>
      </c>
      <c r="E31" t="e">
        <f>IFERROR(VLOOKUP($C31&amp;E$1,'CCyB decisions (database)'!$A$2:$G$424,7,FALSE),D31)</f>
        <v>#N/A</v>
      </c>
      <c r="F31" t="e">
        <f>IFERROR(VLOOKUP($C31&amp;F$1,'CCyB decisions (database)'!$A$2:$G$424,7,FALSE),E31)</f>
        <v>#N/A</v>
      </c>
      <c r="G31" t="e">
        <f>IFERROR(VLOOKUP($C31&amp;G$1,'CCyB decisions (database)'!$A$2:$G$424,7,FALSE),F31)</f>
        <v>#N/A</v>
      </c>
      <c r="H31" t="e">
        <f>IFERROR(VLOOKUP($C31&amp;H$1,'CCyB decisions (database)'!$A$2:$G$424,7,FALSE),G31)</f>
        <v>#N/A</v>
      </c>
      <c r="I31" t="e">
        <f>IFERROR(VLOOKUP($C31&amp;I$1,'CCyB decisions (database)'!$A$2:$G$424,7,FALSE),H31)</f>
        <v>#N/A</v>
      </c>
      <c r="J31" t="e">
        <f>IFERROR(VLOOKUP($C31&amp;J$1,'CCyB decisions (database)'!$A$2:$G$424,7,FALSE),I31)</f>
        <v>#N/A</v>
      </c>
      <c r="K31" t="e">
        <f>IFERROR(VLOOKUP($C31&amp;K$1,'CCyB decisions (database)'!$A$2:$G$424,7,FALSE),J31)</f>
        <v>#N/A</v>
      </c>
      <c r="L31" t="e">
        <f>IFERROR(VLOOKUP($C31&amp;L$1,'CCyB decisions (database)'!$A$2:$G$424,7,FALSE),K31)</f>
        <v>#N/A</v>
      </c>
      <c r="M31" t="e">
        <f>IFERROR(VLOOKUP($C31&amp;M$1,'CCyB decisions (database)'!$A$2:$G$424,7,FALSE),L31)</f>
        <v>#N/A</v>
      </c>
      <c r="N31" t="e">
        <f>IFERROR(VLOOKUP($C31&amp;N$1,'CCyB decisions (database)'!$A$2:$G$424,7,FALSE),M31)</f>
        <v>#N/A</v>
      </c>
      <c r="O31" t="e">
        <f>IFERROR(VLOOKUP($C31&amp;O$1,'CCyB decisions (database)'!$A$2:$G$424,7,FALSE),N31)</f>
        <v>#N/A</v>
      </c>
      <c r="P31" t="e">
        <f>IFERROR(VLOOKUP($C31&amp;P$1,'CCyB decisions (database)'!$A$2:$G$424,7,FALSE),O31)</f>
        <v>#N/A</v>
      </c>
      <c r="Q31">
        <f>IFERROR(VLOOKUP($C31&amp;Q$1,'CCyB decisions (database)'!$A$2:$G$424,7,FALSE),P31)</f>
        <v>0</v>
      </c>
      <c r="R31">
        <f>IFERROR(VLOOKUP($C31&amp;R$1,'CCyB decisions (database)'!$A$2:$G$424,7,FALSE),Q31)</f>
        <v>0</v>
      </c>
      <c r="S31">
        <f>IFERROR(VLOOKUP($C31&amp;S$1,'CCyB decisions (database)'!$A$2:$G$424,7,FALSE),R31)</f>
        <v>0</v>
      </c>
      <c r="T31">
        <f>IFERROR(VLOOKUP($C31&amp;T$1,'CCyB decisions (database)'!$A$2:$G$424,7,FALSE),S31)</f>
        <v>0</v>
      </c>
      <c r="U31">
        <f>IFERROR(VLOOKUP($C31&amp;U$1,'CCyB decisions (database)'!$A$2:$G$424,7,FALSE),T31)</f>
        <v>0</v>
      </c>
      <c r="V31">
        <f>IFERROR(VLOOKUP($C31&amp;V$1,'CCyB decisions (database)'!$A$2:$G$424,7,FALSE),U31)</f>
        <v>0</v>
      </c>
      <c r="W31">
        <f>IFERROR(VLOOKUP($C31&amp;W$1,'CCyB decisions (database)'!$A$2:$G$424,7,FALSE),V31)</f>
        <v>0</v>
      </c>
      <c r="X31">
        <f>IFERROR(VLOOKUP($C31&amp;X$1,'CCyB decisions (database)'!$A$2:$G$424,7,FALSE),W31)</f>
        <v>0</v>
      </c>
      <c r="Y31">
        <f>IFERROR(VLOOKUP($C31&amp;Y$1,'CCyB decisions (database)'!$A$2:$G$424,7,FALSE),X31)</f>
        <v>0</v>
      </c>
      <c r="Z31">
        <f>IFERROR(VLOOKUP($C31&amp;Z$1,'CCyB decisions (database)'!$A$2:$G$424,7,FALSE),Y31)</f>
        <v>0</v>
      </c>
      <c r="AA31">
        <f>IFERROR(VLOOKUP($C31&amp;AA$1,'CCyB decisions (database)'!$A$2:$G$424,7,FALSE),Z31)</f>
        <v>0</v>
      </c>
      <c r="AB31">
        <f>IFERROR(VLOOKUP($C31&amp;AB$1,'CCyB decisions (database)'!$A$2:$G$424,7,FALSE),AA31)</f>
        <v>0</v>
      </c>
      <c r="AC31">
        <f>IFERROR(VLOOKUP($C31&amp;AC$1,'CCyB decisions (database)'!$A$2:$G$424,7,FALSE),AB31)</f>
        <v>0</v>
      </c>
      <c r="AD31">
        <f>IFERROR(VLOOKUP($C31&amp;AD$1,'CCyB decisions (database)'!$A$2:$G$424,7,FALSE),AC31)</f>
        <v>0</v>
      </c>
      <c r="AE31">
        <f>IFERROR(VLOOKUP($C31&amp;AE$1,'CCyB decisions (database)'!$A$2:$G$424,7,FALSE),AD31)</f>
        <v>0</v>
      </c>
      <c r="AF31">
        <f>IFERROR(VLOOKUP($C31&amp;AF$1,'CCyB decisions (database)'!$A$2:$G$424,7,FALSE),AE31)</f>
        <v>0</v>
      </c>
      <c r="AG31">
        <f>IFERROR(VLOOKUP($C31&amp;AG$1,'CCyB decisions (database)'!$A$2:$G$424,7,FALSE),AF31)</f>
        <v>0</v>
      </c>
      <c r="AH31">
        <f>IFERROR(VLOOKUP($C31&amp;AH$1,'CCyB decisions (database)'!$A$2:$G$424,7,FALSE),AG31)</f>
        <v>0</v>
      </c>
      <c r="AI31">
        <f>IFERROR(VLOOKUP($C31&amp;AI$1,'CCyB decisions (database)'!$A$2:$G$424,7,FALSE),AH31)</f>
        <v>0</v>
      </c>
      <c r="AJ31">
        <f>IFERROR(VLOOKUP($C31&amp;AJ$1,'CCyB decisions (database)'!$A$2:$G$424,7,FALSE),AI31)</f>
        <v>0</v>
      </c>
      <c r="AK31">
        <f>IFERROR(VLOOKUP($C31&amp;AK$1,'CCyB decisions (database)'!$A$2:$G$424,7,FALSE),AJ31)</f>
        <v>0</v>
      </c>
      <c r="AL31">
        <f>IFERROR(VLOOKUP($C31&amp;AL$1,'CCyB decisions (database)'!$A$2:$G$424,7,FALSE),AK31)</f>
        <v>0</v>
      </c>
      <c r="AM31">
        <f>IFERROR(VLOOKUP($C31&amp;AM$1,'CCyB decisions (database)'!$A$2:$G$424,7,FALSE),AL31)</f>
        <v>0</v>
      </c>
      <c r="AN31">
        <f>IFERROR(VLOOKUP($C31&amp;AN$1,'CCyB decisions (database)'!$A$2:$G$424,7,FALSE),AM31)</f>
        <v>0</v>
      </c>
      <c r="AO31">
        <f>IFERROR(VLOOKUP($C31&amp;AO$1,'CCyB decisions (database)'!$A$2:$G$424,7,FALSE),AN31)</f>
        <v>0</v>
      </c>
      <c r="AP31">
        <f>IFERROR(VLOOKUP($C31&amp;AP$1,'CCyB decisions (database)'!$A$2:$G$424,7,FALSE),AO31)</f>
        <v>0</v>
      </c>
      <c r="AQ31">
        <f>IFERROR(VLOOKUP($C31&amp;AQ$1,'CCyB decisions (database)'!$A$2:$G$424,7,FALSE),AP31)</f>
        <v>0</v>
      </c>
      <c r="AR31">
        <f>IFERROR(VLOOKUP($C31&amp;AR$1,'CCyB decisions (database)'!$A$2:$G$424,7,FALSE),AQ31)</f>
        <v>0</v>
      </c>
      <c r="AS31">
        <f>IFERROR(VLOOKUP($C31&amp;AS$1,'CCyB decisions (database)'!$A$2:$G$424,7,FALSE),AR31)</f>
        <v>0</v>
      </c>
      <c r="AT31">
        <f>IFERROR(VLOOKUP($C31&amp;AT$1,'CCyB decisions (database)'!$A$2:$G$424,7,FALSE),AS31)</f>
        <v>0</v>
      </c>
      <c r="AU31">
        <f>IFERROR(VLOOKUP($C31&amp;AU$1,'CCyB decisions (database)'!$A$2:$G$424,7,FALSE),AT31)</f>
        <v>0</v>
      </c>
      <c r="AV31">
        <f>IFERROR(VLOOKUP($C31&amp;AV$1,'CCyB decisions (database)'!$A$2:$G$424,7,FALSE),AU31)</f>
        <v>0</v>
      </c>
      <c r="AW31">
        <f>IFERROR(VLOOKUP($C31&amp;AW$1,'CCyB decisions (database)'!$A$2:$G$424,7,FALSE),AV31)</f>
        <v>0</v>
      </c>
      <c r="AX31">
        <f>IFERROR(VLOOKUP($C31&amp;AX$1,'CCyB decisions (database)'!$A$2:$G$424,7,FALSE),AW31)</f>
        <v>0</v>
      </c>
      <c r="AY31">
        <f>IFERROR(VLOOKUP($C31&amp;AY$1,'CCyB decisions (database)'!$A$2:$G$424,7,FALSE),AX31)</f>
        <v>0</v>
      </c>
      <c r="AZ31">
        <f>IFERROR(VLOOKUP($C31&amp;AZ$1,'CCyB decisions (database)'!$A$2:$G$424,7,FALSE),AY31)</f>
        <v>0</v>
      </c>
      <c r="BA31">
        <f>IFERROR(VLOOKUP($C31&amp;BA$1,'CCyB decisions (database)'!$A$2:$G$424,7,FALSE),AZ31)</f>
        <v>0</v>
      </c>
      <c r="BB31">
        <f>IFERROR(VLOOKUP($C31&amp;BB$1,'CCyB decisions (database)'!$A$2:$G$424,7,FALSE),BA31)</f>
        <v>0</v>
      </c>
      <c r="BC31">
        <f>IFERROR(VLOOKUP($C31&amp;BC$1,'CCyB decisions (database)'!$A$2:$G$424,7,FALSE),BB31)</f>
        <v>0</v>
      </c>
      <c r="BD31">
        <f>IFERROR(VLOOKUP($C31&amp;BD$1,'CCyB decisions (database)'!$A$2:$G$424,7,FALSE),BC31)</f>
        <v>0</v>
      </c>
      <c r="BE31">
        <f>IFERROR(VLOOKUP($C31&amp;BE$1,'CCyB decisions (database)'!$A$2:$G$424,7,FALSE),BD31)</f>
        <v>0</v>
      </c>
      <c r="BF31">
        <f>IFERROR(VLOOKUP($C31&amp;BF$1,'CCyB decisions (database)'!$A$2:$G$424,7,FALSE),BE31)</f>
        <v>0</v>
      </c>
      <c r="BG31">
        <f>IFERROR(VLOOKUP($C31&amp;BG$1,'CCyB decisions (database)'!$A$2:$G$424,7,FALSE),BF31)</f>
        <v>0</v>
      </c>
      <c r="BH31">
        <f>IFERROR(VLOOKUP($C31&amp;BH$1,'CCyB decisions (database)'!$A$2:$G$424,7,FALSE),BG31)</f>
        <v>0</v>
      </c>
      <c r="BI31">
        <f>IFERROR(VLOOKUP($C31&amp;BI$1,'CCyB decisions (database)'!$A$2:$G$424,7,FALSE),BH31)</f>
        <v>0</v>
      </c>
      <c r="BJ31">
        <f>IFERROR(VLOOKUP($C31&amp;BJ$1,'CCyB decisions (database)'!$A$2:$G$424,7,FALSE),BI31)</f>
        <v>0</v>
      </c>
      <c r="BK31">
        <f>IFERROR(VLOOKUP($C31&amp;BK$1,'CCyB decisions (database)'!$A$2:$G$424,7,FALSE),BJ31)</f>
        <v>0</v>
      </c>
      <c r="BL31">
        <f>IFERROR(VLOOKUP($C31&amp;BL$1,'CCyB decisions (database)'!$A$2:$G$424,7,FALSE),BK31)</f>
        <v>0</v>
      </c>
      <c r="BM31">
        <f>IFERROR(VLOOKUP($C31&amp;BM$1,'CCyB decisions (database)'!$A$2:$G$424,7,FALSE),BL31)</f>
        <v>0</v>
      </c>
      <c r="BN31">
        <f>IFERROR(VLOOKUP($C31&amp;BN$1,'CCyB decisions (database)'!$A$2:$G$424,7,FALSE),BM31)</f>
        <v>0</v>
      </c>
      <c r="BO31">
        <f>IFERROR(VLOOKUP($C31&amp;BO$1,'CCyB decisions (database)'!$A$2:$G$424,7,FALSE),BN31)</f>
        <v>0</v>
      </c>
      <c r="BP31">
        <f>IFERROR(VLOOKUP($C31&amp;BP$1,'CCyB decisions (database)'!$A$2:$G$424,7,FALSE),BO31)</f>
        <v>0</v>
      </c>
      <c r="BQ31">
        <f>IFERROR(VLOOKUP($C31&amp;BQ$1,'CCyB decisions (database)'!$A$2:$G$424,7,FALSE),BP31)</f>
        <v>0</v>
      </c>
      <c r="BR31">
        <f>IFERROR(VLOOKUP($C31&amp;BR$1,'CCyB decisions (database)'!$A$2:$G$424,7,FALSE),BQ31)</f>
        <v>0</v>
      </c>
      <c r="BS31">
        <f>IFERROR(VLOOKUP($C31&amp;BS$1,'CCyB decisions (database)'!$A$2:$G$424,7,FALSE),BR31)</f>
        <v>0</v>
      </c>
      <c r="BT31">
        <f>IFERROR(VLOOKUP($C31&amp;BT$1,'CCyB decisions (database)'!$A$2:$G$424,7,FALSE),BS31)</f>
        <v>0</v>
      </c>
      <c r="BU31">
        <f>IFERROR(VLOOKUP($C31&amp;BU$1,'CCyB decisions (database)'!$A$2:$G$424,7,FALSE),BT31)</f>
        <v>0</v>
      </c>
      <c r="BV31">
        <f>IFERROR(VLOOKUP($C31&amp;BV$1,'CCyB decisions (database)'!$A$2:$G$424,7,FALSE),BU31)</f>
        <v>0</v>
      </c>
      <c r="BW31">
        <f>IFERROR(VLOOKUP($C31&amp;BW$1,'CCyB decisions (database)'!$A$2:$G$424,7,FALSE),BV31)</f>
        <v>0</v>
      </c>
      <c r="BX31">
        <f>IFERROR(VLOOKUP($C31&amp;BX$1,'CCyB decisions (database)'!$A$2:$G$424,7,FALSE),BW31)</f>
        <v>0</v>
      </c>
      <c r="BY31">
        <f>IFERROR(VLOOKUP($C31&amp;BY$1,'CCyB decisions (database)'!$A$2:$G$424,7,FALSE),BX31)</f>
        <v>0</v>
      </c>
      <c r="BZ31">
        <f>IFERROR(VLOOKUP($C31&amp;BZ$1,'CCyB decisions (database)'!$A$2:$G$424,7,FALSE),BY31)</f>
        <v>0</v>
      </c>
      <c r="CA31">
        <f>IFERROR(VLOOKUP($C31&amp;CA$1,'CCyB decisions (database)'!$A$2:$G$424,7,FALSE),BZ31)</f>
        <v>0</v>
      </c>
      <c r="CB31">
        <f>IFERROR(VLOOKUP($C31&amp;CB$1,'CCyB decisions (database)'!$A$2:$G$424,7,FALSE),CA31)</f>
        <v>0</v>
      </c>
      <c r="CC31">
        <f>IFERROR(VLOOKUP($C31&amp;CC$1,'CCyB decisions (database)'!$A$2:$G$424,7,FALSE),CB31)</f>
        <v>0</v>
      </c>
      <c r="CD31">
        <f>IFERROR(VLOOKUP($C31&amp;CD$1,'CCyB decisions (database)'!$A$2:$G$424,7,FALSE),CC31)</f>
        <v>0</v>
      </c>
      <c r="CE31">
        <f>IFERROR(VLOOKUP($C31&amp;CE$1,'CCyB decisions (database)'!$A$2:$G$424,7,FALSE),CD31)</f>
        <v>0</v>
      </c>
      <c r="CF31">
        <f>IFERROR(VLOOKUP($C31&amp;CF$1,'CCyB decisions (database)'!$A$2:$G$424,7,FALSE),CE31)</f>
        <v>0</v>
      </c>
      <c r="CG31">
        <f>IFERROR(VLOOKUP($C31&amp;CG$1,'CCyB decisions (database)'!$A$2:$G$424,7,FALSE),CF31)</f>
        <v>0</v>
      </c>
      <c r="CH31">
        <f>IFERROR(VLOOKUP($C31&amp;CH$1,'CCyB decisions (database)'!$A$2:$G$424,7,FALSE),CG31)</f>
        <v>0</v>
      </c>
      <c r="CI31">
        <f>IFERROR(VLOOKUP($C31&amp;CI$1,'CCyB decisions (database)'!$A$2:$G$424,7,FALSE),CH31)</f>
        <v>0</v>
      </c>
      <c r="CJ31">
        <f>IFERROR(VLOOKUP($C31&amp;CJ$1,'CCyB decisions (database)'!$A$2:$G$424,7,FALSE),CI31)</f>
        <v>0</v>
      </c>
      <c r="CK31">
        <f>IFERROR(VLOOKUP($C31&amp;CK$1,'CCyB decisions (database)'!$A$2:$G$424,7,FALSE),CJ31)</f>
        <v>0</v>
      </c>
      <c r="CL31">
        <f>IFERROR(VLOOKUP($C31&amp;CL$1,'CCyB decisions (database)'!$A$2:$G$424,7,FALSE),CK31)</f>
        <v>0</v>
      </c>
      <c r="CM31">
        <f>IFERROR(VLOOKUP($C31&amp;CM$1,'CCyB decisions (database)'!$A$2:$G$424,7,FALSE),CL31)</f>
        <v>0</v>
      </c>
      <c r="CN31">
        <f>IFERROR(VLOOKUP($C31&amp;CN$1,'CCyB decisions (database)'!$A$2:$G$424,7,FALSE),CM31)</f>
        <v>0</v>
      </c>
      <c r="CO31">
        <f>IFERROR(VLOOKUP($C31&amp;CO$1,'CCyB decisions (database)'!$A$2:$G$424,7,FALSE),CN31)</f>
        <v>0</v>
      </c>
      <c r="CP31">
        <f>IFERROR(VLOOKUP($C31&amp;CP$1,'CCyB decisions (database)'!$A$2:$G$424,7,FALSE),CO31)</f>
        <v>0</v>
      </c>
      <c r="CQ31">
        <f>IFERROR(VLOOKUP($C31&amp;CQ$1,'CCyB decisions (database)'!$A$2:$G$424,7,FALSE),CP31)</f>
        <v>0</v>
      </c>
      <c r="CR31">
        <f>IFERROR(VLOOKUP($C31&amp;CR$1,'CCyB decisions (database)'!$A$2:$G$424,7,FALSE),CQ31)</f>
        <v>0</v>
      </c>
      <c r="CS31">
        <f>IFERROR(VLOOKUP($C31&amp;CS$1,'CCyB decisions (database)'!$A$2:$G$424,7,FALSE),CR31)</f>
        <v>0</v>
      </c>
      <c r="CT31">
        <f>IFERROR(VLOOKUP($C31&amp;CT$1,'CCyB decisions (database)'!$A$2:$G$424,7,FALSE),CS31)</f>
        <v>0</v>
      </c>
      <c r="CU31">
        <f>IFERROR(VLOOKUP($C31&amp;CU$1,'CCyB decisions (database)'!$A$2:$G$424,7,FALSE),CT31)</f>
        <v>0</v>
      </c>
      <c r="CV31">
        <f>IFERROR(VLOOKUP($C31&amp;CV$1,'CCyB decisions (database)'!$A$2:$G$424,7,FALSE),CU31)</f>
        <v>0</v>
      </c>
      <c r="CW31">
        <f>IFERROR(VLOOKUP($C31&amp;CW$1,'CCyB decisions (database)'!$A$2:$G$424,7,FALSE),CV31)</f>
        <v>0</v>
      </c>
      <c r="CX31">
        <f>IFERROR(VLOOKUP($C31&amp;CX$1,'CCyB decisions (database)'!$A$2:$G$424,7,FALSE),CW31)</f>
        <v>0</v>
      </c>
      <c r="CY31">
        <f>IFERROR(VLOOKUP($C31&amp;CY$1,'CCyB decisions (database)'!$A$2:$G$424,7,FALSE),CX31)</f>
        <v>0</v>
      </c>
      <c r="CZ31">
        <f>IFERROR(VLOOKUP($C31&amp;CZ$1,'CCyB decisions (database)'!$A$2:$G$424,7,FALSE),CY31)</f>
        <v>0</v>
      </c>
      <c r="DA31">
        <f>IFERROR(VLOOKUP($C31&amp;DA$1,'CCyB decisions (database)'!$A$2:$G$424,7,FALSE),CZ31)</f>
        <v>0</v>
      </c>
      <c r="DB31">
        <f>IFERROR(VLOOKUP($C31&amp;DB$1,'CCyB decisions (database)'!$A$2:$G$424,7,FALSE),DA31)</f>
        <v>0</v>
      </c>
      <c r="DC31">
        <f>IFERROR(VLOOKUP($C31&amp;DC$1,'CCyB decisions (database)'!$A$2:$G$424,7,FALSE),DB31)</f>
        <v>0</v>
      </c>
      <c r="DD31">
        <f>IFERROR(VLOOKUP($C31&amp;DD$1,'CCyB decisions (database)'!$A$2:$G$424,7,FALSE),DC31)</f>
        <v>0</v>
      </c>
      <c r="DE31">
        <f>IFERROR(VLOOKUP($C31&amp;DE$1,'CCyB decisions (database)'!$A$2:$G$424,7,FALSE),DD31)</f>
        <v>0</v>
      </c>
      <c r="DF31">
        <f>IFERROR(VLOOKUP($C31&amp;DF$1,'CCyB decisions (database)'!$A$2:$G$424,7,FALSE),DE31)</f>
        <v>0</v>
      </c>
      <c r="DG31">
        <f>IFERROR(VLOOKUP($C31&amp;DG$1,'CCyB decisions (database)'!$A$2:$G$424,7,FALSE),DF31)</f>
        <v>0</v>
      </c>
      <c r="DH31">
        <f>IFERROR(VLOOKUP($C31&amp;DH$1,'CCyB decisions (database)'!$A$2:$G$424,7,FALSE),DG31)</f>
        <v>0</v>
      </c>
      <c r="DI31">
        <f>IFERROR(VLOOKUP($C31&amp;DI$1,'CCyB decisions (database)'!$A$2:$G$424,7,FALSE),DH31)</f>
        <v>0</v>
      </c>
      <c r="DJ31">
        <f>IFERROR(VLOOKUP($C31&amp;DJ$1,'CCyB decisions (database)'!$A$2:$G$424,7,FALSE),DI31)</f>
        <v>0</v>
      </c>
      <c r="DK31">
        <f>IFERROR(VLOOKUP($C31&amp;DK$1,'CCyB decisions (database)'!$A$2:$G$424,7,FALSE),DJ31)</f>
        <v>0</v>
      </c>
      <c r="DL31">
        <f>IFERROR(VLOOKUP($C31&amp;DL$1,'CCyB decisions (database)'!$A$2:$G$424,7,FALSE),DK31)</f>
        <v>0</v>
      </c>
      <c r="DM31">
        <f>IFERROR(VLOOKUP($C31&amp;DM$1,'CCyB decisions (database)'!$A$2:$G$424,7,FALSE),DL31)</f>
        <v>0</v>
      </c>
      <c r="DN31">
        <f>IFERROR(VLOOKUP($C31&amp;DN$1,'CCyB decisions (database)'!$A$2:$G$424,7,FALSE),DM31)</f>
        <v>0</v>
      </c>
      <c r="DO31">
        <f>IFERROR(VLOOKUP($C31&amp;DO$1,'CCyB decisions (database)'!$A$2:$G$424,7,FALSE),DN31)</f>
        <v>0.01</v>
      </c>
      <c r="DP31">
        <f>IFERROR(VLOOKUP($C31&amp;DP$1,'CCyB decisions (database)'!$A$2:$G$424,7,FALSE),DO31)</f>
        <v>0.01</v>
      </c>
    </row>
    <row r="32" spans="3:120" x14ac:dyDescent="0.45">
      <c r="C32" t="s">
        <v>14</v>
      </c>
      <c r="D32" t="e">
        <f>VLOOKUP($C32&amp;D$1,'CCyB decisions (database)'!$A$2:$G$424,7,FALSE)</f>
        <v>#N/A</v>
      </c>
      <c r="E32" t="e">
        <f>IFERROR(VLOOKUP($C32&amp;E$1,'CCyB decisions (database)'!$A$2:$G$424,7,FALSE),D32)</f>
        <v>#N/A</v>
      </c>
      <c r="F32" t="e">
        <f>IFERROR(VLOOKUP($C32&amp;F$1,'CCyB decisions (database)'!$A$2:$G$424,7,FALSE),E32)</f>
        <v>#N/A</v>
      </c>
      <c r="G32" t="e">
        <f>IFERROR(VLOOKUP($C32&amp;G$1,'CCyB decisions (database)'!$A$2:$G$424,7,FALSE),F32)</f>
        <v>#N/A</v>
      </c>
      <c r="H32" t="e">
        <f>IFERROR(VLOOKUP($C32&amp;H$1,'CCyB decisions (database)'!$A$2:$G$424,7,FALSE),G32)</f>
        <v>#N/A</v>
      </c>
      <c r="I32" t="e">
        <f>IFERROR(VLOOKUP($C32&amp;I$1,'CCyB decisions (database)'!$A$2:$G$424,7,FALSE),H32)</f>
        <v>#N/A</v>
      </c>
      <c r="J32" t="e">
        <f>IFERROR(VLOOKUP($C32&amp;J$1,'CCyB decisions (database)'!$A$2:$G$424,7,FALSE),I32)</f>
        <v>#N/A</v>
      </c>
      <c r="K32" t="e">
        <f>IFERROR(VLOOKUP($C32&amp;K$1,'CCyB decisions (database)'!$A$2:$G$424,7,FALSE),J32)</f>
        <v>#N/A</v>
      </c>
      <c r="L32" t="e">
        <f>IFERROR(VLOOKUP($C32&amp;L$1,'CCyB decisions (database)'!$A$2:$G$424,7,FALSE),K32)</f>
        <v>#N/A</v>
      </c>
      <c r="M32" t="e">
        <f>IFERROR(VLOOKUP($C32&amp;M$1,'CCyB decisions (database)'!$A$2:$G$424,7,FALSE),L32)</f>
        <v>#N/A</v>
      </c>
      <c r="N32" t="e">
        <f>IFERROR(VLOOKUP($C32&amp;N$1,'CCyB decisions (database)'!$A$2:$G$424,7,FALSE),M32)</f>
        <v>#N/A</v>
      </c>
      <c r="O32" t="e">
        <f>IFERROR(VLOOKUP($C32&amp;O$1,'CCyB decisions (database)'!$A$2:$G$424,7,FALSE),N32)</f>
        <v>#N/A</v>
      </c>
      <c r="P32" t="e">
        <f>IFERROR(VLOOKUP($C32&amp;P$1,'CCyB decisions (database)'!$A$2:$G$424,7,FALSE),O32)</f>
        <v>#N/A</v>
      </c>
      <c r="Q32" t="e">
        <f>IFERROR(VLOOKUP($C32&amp;Q$1,'CCyB decisions (database)'!$A$2:$G$424,7,FALSE),P32)</f>
        <v>#N/A</v>
      </c>
      <c r="R32" t="e">
        <f>IFERROR(VLOOKUP($C32&amp;R$1,'CCyB decisions (database)'!$A$2:$G$424,7,FALSE),Q32)</f>
        <v>#N/A</v>
      </c>
      <c r="S32">
        <f>IFERROR(VLOOKUP($C32&amp;S$1,'CCyB decisions (database)'!$A$2:$G$424,7,FALSE),R32)</f>
        <v>0</v>
      </c>
      <c r="T32">
        <f>IFERROR(VLOOKUP($C32&amp;T$1,'CCyB decisions (database)'!$A$2:$G$424,7,FALSE),S32)</f>
        <v>0</v>
      </c>
      <c r="U32">
        <f>IFERROR(VLOOKUP($C32&amp;U$1,'CCyB decisions (database)'!$A$2:$G$424,7,FALSE),T32)</f>
        <v>0</v>
      </c>
      <c r="V32">
        <f>IFERROR(VLOOKUP($C32&amp;V$1,'CCyB decisions (database)'!$A$2:$G$424,7,FALSE),U32)</f>
        <v>0</v>
      </c>
      <c r="W32">
        <f>IFERROR(VLOOKUP($C32&amp;W$1,'CCyB decisions (database)'!$A$2:$G$424,7,FALSE),V32)</f>
        <v>0</v>
      </c>
      <c r="X32">
        <f>IFERROR(VLOOKUP($C32&amp;X$1,'CCyB decisions (database)'!$A$2:$G$424,7,FALSE),W32)</f>
        <v>0</v>
      </c>
      <c r="Y32">
        <f>IFERROR(VLOOKUP($C32&amp;Y$1,'CCyB decisions (database)'!$A$2:$G$424,7,FALSE),X32)</f>
        <v>0</v>
      </c>
      <c r="Z32">
        <f>IFERROR(VLOOKUP($C32&amp;Z$1,'CCyB decisions (database)'!$A$2:$G$424,7,FALSE),Y32)</f>
        <v>0</v>
      </c>
      <c r="AA32">
        <f>IFERROR(VLOOKUP($C32&amp;AA$1,'CCyB decisions (database)'!$A$2:$G$424,7,FALSE),Z32)</f>
        <v>0</v>
      </c>
      <c r="AB32">
        <f>IFERROR(VLOOKUP($C32&amp;AB$1,'CCyB decisions (database)'!$A$2:$G$424,7,FALSE),AA32)</f>
        <v>0</v>
      </c>
      <c r="AC32">
        <f>IFERROR(VLOOKUP($C32&amp;AC$1,'CCyB decisions (database)'!$A$2:$G$424,7,FALSE),AB32)</f>
        <v>0</v>
      </c>
      <c r="AD32">
        <f>IFERROR(VLOOKUP($C32&amp;AD$1,'CCyB decisions (database)'!$A$2:$G$424,7,FALSE),AC32)</f>
        <v>0</v>
      </c>
      <c r="AE32">
        <f>IFERROR(VLOOKUP($C32&amp;AE$1,'CCyB decisions (database)'!$A$2:$G$424,7,FALSE),AD32)</f>
        <v>0</v>
      </c>
      <c r="AF32">
        <f>IFERROR(VLOOKUP($C32&amp;AF$1,'CCyB decisions (database)'!$A$2:$G$424,7,FALSE),AE32)</f>
        <v>0</v>
      </c>
      <c r="AG32">
        <f>IFERROR(VLOOKUP($C32&amp;AG$1,'CCyB decisions (database)'!$A$2:$G$424,7,FALSE),AF32)</f>
        <v>0</v>
      </c>
      <c r="AH32">
        <f>IFERROR(VLOOKUP($C32&amp;AH$1,'CCyB decisions (database)'!$A$2:$G$424,7,FALSE),AG32)</f>
        <v>0</v>
      </c>
      <c r="AI32">
        <f>IFERROR(VLOOKUP($C32&amp;AI$1,'CCyB decisions (database)'!$A$2:$G$424,7,FALSE),AH32)</f>
        <v>0</v>
      </c>
      <c r="AJ32">
        <f>IFERROR(VLOOKUP($C32&amp;AJ$1,'CCyB decisions (database)'!$A$2:$G$424,7,FALSE),AI32)</f>
        <v>0</v>
      </c>
      <c r="AK32">
        <f>IFERROR(VLOOKUP($C32&amp;AK$1,'CCyB decisions (database)'!$A$2:$G$424,7,FALSE),AJ32)</f>
        <v>0</v>
      </c>
      <c r="AL32">
        <f>IFERROR(VLOOKUP($C32&amp;AL$1,'CCyB decisions (database)'!$A$2:$G$424,7,FALSE),AK32)</f>
        <v>0</v>
      </c>
      <c r="AM32">
        <f>IFERROR(VLOOKUP($C32&amp;AM$1,'CCyB decisions (database)'!$A$2:$G$424,7,FALSE),AL32)</f>
        <v>0</v>
      </c>
      <c r="AN32">
        <f>IFERROR(VLOOKUP($C32&amp;AN$1,'CCyB decisions (database)'!$A$2:$G$424,7,FALSE),AM32)</f>
        <v>0</v>
      </c>
      <c r="AO32">
        <f>IFERROR(VLOOKUP($C32&amp;AO$1,'CCyB decisions (database)'!$A$2:$G$424,7,FALSE),AN32)</f>
        <v>0</v>
      </c>
      <c r="AP32">
        <f>IFERROR(VLOOKUP($C32&amp;AP$1,'CCyB decisions (database)'!$A$2:$G$424,7,FALSE),AO32)</f>
        <v>0</v>
      </c>
      <c r="AQ32">
        <f>IFERROR(VLOOKUP($C32&amp;AQ$1,'CCyB decisions (database)'!$A$2:$G$424,7,FALSE),AP32)</f>
        <v>0</v>
      </c>
      <c r="AR32">
        <f>IFERROR(VLOOKUP($C32&amp;AR$1,'CCyB decisions (database)'!$A$2:$G$424,7,FALSE),AQ32)</f>
        <v>0</v>
      </c>
      <c r="AS32">
        <f>IFERROR(VLOOKUP($C32&amp;AS$1,'CCyB decisions (database)'!$A$2:$G$424,7,FALSE),AR32)</f>
        <v>0</v>
      </c>
      <c r="AT32">
        <f>IFERROR(VLOOKUP($C32&amp;AT$1,'CCyB decisions (database)'!$A$2:$G$424,7,FALSE),AS32)</f>
        <v>0</v>
      </c>
      <c r="AU32">
        <f>IFERROR(VLOOKUP($C32&amp;AU$1,'CCyB decisions (database)'!$A$2:$G$424,7,FALSE),AT32)</f>
        <v>0</v>
      </c>
      <c r="AV32">
        <f>IFERROR(VLOOKUP($C32&amp;AV$1,'CCyB decisions (database)'!$A$2:$G$424,7,FALSE),AU32)</f>
        <v>0</v>
      </c>
      <c r="AW32">
        <f>IFERROR(VLOOKUP($C32&amp;AW$1,'CCyB decisions (database)'!$A$2:$G$424,7,FALSE),AV32)</f>
        <v>0</v>
      </c>
      <c r="AX32">
        <f>IFERROR(VLOOKUP($C32&amp;AX$1,'CCyB decisions (database)'!$A$2:$G$424,7,FALSE),AW32)</f>
        <v>0</v>
      </c>
      <c r="AY32">
        <f>IFERROR(VLOOKUP($C32&amp;AY$1,'CCyB decisions (database)'!$A$2:$G$424,7,FALSE),AX32)</f>
        <v>0</v>
      </c>
      <c r="AZ32">
        <f>IFERROR(VLOOKUP($C32&amp;AZ$1,'CCyB decisions (database)'!$A$2:$G$424,7,FALSE),AY32)</f>
        <v>0</v>
      </c>
      <c r="BA32">
        <f>IFERROR(VLOOKUP($C32&amp;BA$1,'CCyB decisions (database)'!$A$2:$G$424,7,FALSE),AZ32)</f>
        <v>0</v>
      </c>
      <c r="BB32">
        <f>IFERROR(VLOOKUP($C32&amp;BB$1,'CCyB decisions (database)'!$A$2:$G$424,7,FALSE),BA32)</f>
        <v>0</v>
      </c>
      <c r="BC32">
        <f>IFERROR(VLOOKUP($C32&amp;BC$1,'CCyB decisions (database)'!$A$2:$G$424,7,FALSE),BB32)</f>
        <v>0</v>
      </c>
      <c r="BD32">
        <f>IFERROR(VLOOKUP($C32&amp;BD$1,'CCyB decisions (database)'!$A$2:$G$424,7,FALSE),BC32)</f>
        <v>0</v>
      </c>
      <c r="BE32">
        <f>IFERROR(VLOOKUP($C32&amp;BE$1,'CCyB decisions (database)'!$A$2:$G$424,7,FALSE),BD32)</f>
        <v>0</v>
      </c>
      <c r="BF32">
        <f>IFERROR(VLOOKUP($C32&amp;BF$1,'CCyB decisions (database)'!$A$2:$G$424,7,FALSE),BE32)</f>
        <v>0</v>
      </c>
      <c r="BG32">
        <f>IFERROR(VLOOKUP($C32&amp;BG$1,'CCyB decisions (database)'!$A$2:$G$424,7,FALSE),BF32)</f>
        <v>0</v>
      </c>
      <c r="BH32">
        <f>IFERROR(VLOOKUP($C32&amp;BH$1,'CCyB decisions (database)'!$A$2:$G$424,7,FALSE),BG32)</f>
        <v>0</v>
      </c>
      <c r="BI32">
        <f>IFERROR(VLOOKUP($C32&amp;BI$1,'CCyB decisions (database)'!$A$2:$G$424,7,FALSE),BH32)</f>
        <v>0</v>
      </c>
      <c r="BJ32">
        <f>IFERROR(VLOOKUP($C32&amp;BJ$1,'CCyB decisions (database)'!$A$2:$G$424,7,FALSE),BI32)</f>
        <v>0</v>
      </c>
      <c r="BK32">
        <f>IFERROR(VLOOKUP($C32&amp;BK$1,'CCyB decisions (database)'!$A$2:$G$424,7,FALSE),BJ32)</f>
        <v>0</v>
      </c>
      <c r="BL32">
        <f>IFERROR(VLOOKUP($C32&amp;BL$1,'CCyB decisions (database)'!$A$2:$G$424,7,FALSE),BK32)</f>
        <v>0</v>
      </c>
      <c r="BM32">
        <f>IFERROR(VLOOKUP($C32&amp;BM$1,'CCyB decisions (database)'!$A$2:$G$424,7,FALSE),BL32)</f>
        <v>0</v>
      </c>
      <c r="BN32">
        <f>IFERROR(VLOOKUP($C32&amp;BN$1,'CCyB decisions (database)'!$A$2:$G$424,7,FALSE),BM32)</f>
        <v>0</v>
      </c>
      <c r="BO32">
        <f>IFERROR(VLOOKUP($C32&amp;BO$1,'CCyB decisions (database)'!$A$2:$G$424,7,FALSE),BN32)</f>
        <v>0</v>
      </c>
      <c r="BP32">
        <f>IFERROR(VLOOKUP($C32&amp;BP$1,'CCyB decisions (database)'!$A$2:$G$424,7,FALSE),BO32)</f>
        <v>0</v>
      </c>
      <c r="BQ32">
        <f>IFERROR(VLOOKUP($C32&amp;BQ$1,'CCyB decisions (database)'!$A$2:$G$424,7,FALSE),BP32)</f>
        <v>0</v>
      </c>
      <c r="BR32">
        <f>IFERROR(VLOOKUP($C32&amp;BR$1,'CCyB decisions (database)'!$A$2:$G$424,7,FALSE),BQ32)</f>
        <v>0</v>
      </c>
      <c r="BS32">
        <f>IFERROR(VLOOKUP($C32&amp;BS$1,'CCyB decisions (database)'!$A$2:$G$424,7,FALSE),BR32)</f>
        <v>0</v>
      </c>
      <c r="BT32">
        <f>IFERROR(VLOOKUP($C32&amp;BT$1,'CCyB decisions (database)'!$A$2:$G$424,7,FALSE),BS32)</f>
        <v>0</v>
      </c>
      <c r="BU32">
        <f>IFERROR(VLOOKUP($C32&amp;BU$1,'CCyB decisions (database)'!$A$2:$G$424,7,FALSE),BT32)</f>
        <v>0</v>
      </c>
      <c r="BV32">
        <f>IFERROR(VLOOKUP($C32&amp;BV$1,'CCyB decisions (database)'!$A$2:$G$424,7,FALSE),BU32)</f>
        <v>0</v>
      </c>
      <c r="BW32">
        <f>IFERROR(VLOOKUP($C32&amp;BW$1,'CCyB decisions (database)'!$A$2:$G$424,7,FALSE),BV32)</f>
        <v>0</v>
      </c>
      <c r="BX32">
        <f>IFERROR(VLOOKUP($C32&amp;BX$1,'CCyB decisions (database)'!$A$2:$G$424,7,FALSE),BW32)</f>
        <v>0</v>
      </c>
      <c r="BY32">
        <f>IFERROR(VLOOKUP($C32&amp;BY$1,'CCyB decisions (database)'!$A$2:$G$424,7,FALSE),BX32)</f>
        <v>0</v>
      </c>
      <c r="BZ32">
        <f>IFERROR(VLOOKUP($C32&amp;BZ$1,'CCyB decisions (database)'!$A$2:$G$424,7,FALSE),BY32)</f>
        <v>0</v>
      </c>
      <c r="CA32">
        <f>IFERROR(VLOOKUP($C32&amp;CA$1,'CCyB decisions (database)'!$A$2:$G$424,7,FALSE),BZ32)</f>
        <v>0</v>
      </c>
      <c r="CB32">
        <f>IFERROR(VLOOKUP($C32&amp;CB$1,'CCyB decisions (database)'!$A$2:$G$424,7,FALSE),CA32)</f>
        <v>0</v>
      </c>
      <c r="CC32">
        <f>IFERROR(VLOOKUP($C32&amp;CC$1,'CCyB decisions (database)'!$A$2:$G$424,7,FALSE),CB32)</f>
        <v>0</v>
      </c>
      <c r="CD32">
        <f>IFERROR(VLOOKUP($C32&amp;CD$1,'CCyB decisions (database)'!$A$2:$G$424,7,FALSE),CC32)</f>
        <v>0</v>
      </c>
      <c r="CE32">
        <f>IFERROR(VLOOKUP($C32&amp;CE$1,'CCyB decisions (database)'!$A$2:$G$424,7,FALSE),CD32)</f>
        <v>0</v>
      </c>
      <c r="CF32">
        <f>IFERROR(VLOOKUP($C32&amp;CF$1,'CCyB decisions (database)'!$A$2:$G$424,7,FALSE),CE32)</f>
        <v>0</v>
      </c>
      <c r="CG32">
        <f>IFERROR(VLOOKUP($C32&amp;CG$1,'CCyB decisions (database)'!$A$2:$G$424,7,FALSE),CF32)</f>
        <v>0</v>
      </c>
      <c r="CH32">
        <f>IFERROR(VLOOKUP($C32&amp;CH$1,'CCyB decisions (database)'!$A$2:$G$424,7,FALSE),CG32)</f>
        <v>0</v>
      </c>
      <c r="CI32">
        <f>IFERROR(VLOOKUP($C32&amp;CI$1,'CCyB decisions (database)'!$A$2:$G$424,7,FALSE),CH32)</f>
        <v>0</v>
      </c>
      <c r="CJ32">
        <f>IFERROR(VLOOKUP($C32&amp;CJ$1,'CCyB decisions (database)'!$A$2:$G$424,7,FALSE),CI32)</f>
        <v>0</v>
      </c>
      <c r="CK32">
        <f>IFERROR(VLOOKUP($C32&amp;CK$1,'CCyB decisions (database)'!$A$2:$G$424,7,FALSE),CJ32)</f>
        <v>0</v>
      </c>
      <c r="CL32">
        <f>IFERROR(VLOOKUP($C32&amp;CL$1,'CCyB decisions (database)'!$A$2:$G$424,7,FALSE),CK32)</f>
        <v>0</v>
      </c>
      <c r="CM32">
        <f>IFERROR(VLOOKUP($C32&amp;CM$1,'CCyB decisions (database)'!$A$2:$G$424,7,FALSE),CL32)</f>
        <v>0</v>
      </c>
      <c r="CN32">
        <f>IFERROR(VLOOKUP($C32&amp;CN$1,'CCyB decisions (database)'!$A$2:$G$424,7,FALSE),CM32)</f>
        <v>0</v>
      </c>
      <c r="CO32">
        <f>IFERROR(VLOOKUP($C32&amp;CO$1,'CCyB decisions (database)'!$A$2:$G$424,7,FALSE),CN32)</f>
        <v>0</v>
      </c>
      <c r="CP32">
        <f>IFERROR(VLOOKUP($C32&amp;CP$1,'CCyB decisions (database)'!$A$2:$G$424,7,FALSE),CO32)</f>
        <v>0</v>
      </c>
      <c r="CQ32">
        <f>IFERROR(VLOOKUP($C32&amp;CQ$1,'CCyB decisions (database)'!$A$2:$G$424,7,FALSE),CP32)</f>
        <v>0</v>
      </c>
      <c r="CR32">
        <f>IFERROR(VLOOKUP($C32&amp;CR$1,'CCyB decisions (database)'!$A$2:$G$424,7,FALSE),CQ32)</f>
        <v>0</v>
      </c>
      <c r="CS32">
        <f>IFERROR(VLOOKUP($C32&amp;CS$1,'CCyB decisions (database)'!$A$2:$G$424,7,FALSE),CR32)</f>
        <v>0</v>
      </c>
      <c r="CT32">
        <f>IFERROR(VLOOKUP($C32&amp;CT$1,'CCyB decisions (database)'!$A$2:$G$424,7,FALSE),CS32)</f>
        <v>0</v>
      </c>
      <c r="CU32">
        <f>IFERROR(VLOOKUP($C32&amp;CU$1,'CCyB decisions (database)'!$A$2:$G$424,7,FALSE),CT32)</f>
        <v>0</v>
      </c>
      <c r="CV32">
        <f>IFERROR(VLOOKUP($C32&amp;CV$1,'CCyB decisions (database)'!$A$2:$G$424,7,FALSE),CU32)</f>
        <v>0</v>
      </c>
      <c r="CW32">
        <f>IFERROR(VLOOKUP($C32&amp;CW$1,'CCyB decisions (database)'!$A$2:$G$424,7,FALSE),CV32)</f>
        <v>0</v>
      </c>
      <c r="CX32">
        <f>IFERROR(VLOOKUP($C32&amp;CX$1,'CCyB decisions (database)'!$A$2:$G$424,7,FALSE),CW32)</f>
        <v>0</v>
      </c>
      <c r="CY32">
        <f>IFERROR(VLOOKUP($C32&amp;CY$1,'CCyB decisions (database)'!$A$2:$G$424,7,FALSE),CX32)</f>
        <v>0</v>
      </c>
      <c r="CZ32">
        <f>IFERROR(VLOOKUP($C32&amp;CZ$1,'CCyB decisions (database)'!$A$2:$G$424,7,FALSE),CY32)</f>
        <v>0</v>
      </c>
      <c r="DA32">
        <f>IFERROR(VLOOKUP($C32&amp;DA$1,'CCyB decisions (database)'!$A$2:$G$424,7,FALSE),CZ32)</f>
        <v>0</v>
      </c>
      <c r="DB32">
        <f>IFERROR(VLOOKUP($C32&amp;DB$1,'CCyB decisions (database)'!$A$2:$G$424,7,FALSE),DA32)</f>
        <v>0</v>
      </c>
      <c r="DC32">
        <f>IFERROR(VLOOKUP($C32&amp;DC$1,'CCyB decisions (database)'!$A$2:$G$424,7,FALSE),DB32)</f>
        <v>0</v>
      </c>
      <c r="DD32">
        <f>IFERROR(VLOOKUP($C32&amp;DD$1,'CCyB decisions (database)'!$A$2:$G$424,7,FALSE),DC32)</f>
        <v>0</v>
      </c>
      <c r="DE32">
        <f>IFERROR(VLOOKUP($C32&amp;DE$1,'CCyB decisions (database)'!$A$2:$G$424,7,FALSE),DD32)</f>
        <v>0</v>
      </c>
      <c r="DF32">
        <f>IFERROR(VLOOKUP($C32&amp;DF$1,'CCyB decisions (database)'!$A$2:$G$424,7,FALSE),DE32)</f>
        <v>0</v>
      </c>
      <c r="DG32">
        <f>IFERROR(VLOOKUP($C32&amp;DG$1,'CCyB decisions (database)'!$A$2:$G$424,7,FALSE),DF32)</f>
        <v>0</v>
      </c>
      <c r="DH32">
        <f>IFERROR(VLOOKUP($C32&amp;DH$1,'CCyB decisions (database)'!$A$2:$G$424,7,FALSE),DG32)</f>
        <v>0</v>
      </c>
      <c r="DI32">
        <f>IFERROR(VLOOKUP($C32&amp;DI$1,'CCyB decisions (database)'!$A$2:$G$424,7,FALSE),DH32)</f>
        <v>0</v>
      </c>
      <c r="DJ32">
        <f>IFERROR(VLOOKUP($C32&amp;DJ$1,'CCyB decisions (database)'!$A$2:$G$424,7,FALSE),DI32)</f>
        <v>0</v>
      </c>
      <c r="DK32">
        <f>IFERROR(VLOOKUP($C32&amp;DK$1,'CCyB decisions (database)'!$A$2:$G$424,7,FALSE),DJ32)</f>
        <v>0</v>
      </c>
      <c r="DL32">
        <f>IFERROR(VLOOKUP($C32&amp;DL$1,'CCyB decisions (database)'!$A$2:$G$424,7,FALSE),DK32)</f>
        <v>0</v>
      </c>
      <c r="DM32">
        <f>IFERROR(VLOOKUP($C32&amp;DM$1,'CCyB decisions (database)'!$A$2:$G$424,7,FALSE),DL32)</f>
        <v>5.0000000000000001E-3</v>
      </c>
      <c r="DN32">
        <f>IFERROR(VLOOKUP($C32&amp;DN$1,'CCyB decisions (database)'!$A$2:$G$424,7,FALSE),DM32)</f>
        <v>5.0000000000000001E-3</v>
      </c>
      <c r="DO32">
        <f>IFERROR(VLOOKUP($C32&amp;DO$1,'CCyB decisions (database)'!$A$2:$G$424,7,FALSE),DN32)</f>
        <v>5.0000000000000001E-3</v>
      </c>
      <c r="DP32">
        <f>IFERROR(VLOOKUP($C32&amp;DP$1,'CCyB decisions (database)'!$A$2:$G$424,7,FALSE),DO32)</f>
        <v>5.0000000000000001E-3</v>
      </c>
    </row>
    <row r="33" spans="3:120" x14ac:dyDescent="0.45">
      <c r="C33" t="s">
        <v>9</v>
      </c>
      <c r="D33" t="e">
        <f>VLOOKUP($C33&amp;D$1,'CCyB decisions (database)'!$A$2:$G$424,7,FALSE)</f>
        <v>#N/A</v>
      </c>
      <c r="E33" t="e">
        <f>IFERROR(VLOOKUP($C33&amp;E$1,'CCyB decisions (database)'!$A$2:$G$424,7,FALSE),D33)</f>
        <v>#N/A</v>
      </c>
      <c r="F33" t="e">
        <f>IFERROR(VLOOKUP($C33&amp;F$1,'CCyB decisions (database)'!$A$2:$G$424,7,FALSE),E33)</f>
        <v>#N/A</v>
      </c>
      <c r="G33" t="e">
        <f>IFERROR(VLOOKUP($C33&amp;G$1,'CCyB decisions (database)'!$A$2:$G$424,7,FALSE),F33)</f>
        <v>#N/A</v>
      </c>
      <c r="H33" t="e">
        <f>IFERROR(VLOOKUP($C33&amp;H$1,'CCyB decisions (database)'!$A$2:$G$424,7,FALSE),G33)</f>
        <v>#N/A</v>
      </c>
      <c r="I33">
        <f>IFERROR(VLOOKUP($C33&amp;I$1,'CCyB decisions (database)'!$A$2:$G$424,7,FALSE),H33)</f>
        <v>0.01</v>
      </c>
      <c r="J33">
        <f>IFERROR(VLOOKUP($C33&amp;J$1,'CCyB decisions (database)'!$A$2:$G$424,7,FALSE),I33)</f>
        <v>0.01</v>
      </c>
      <c r="K33">
        <f>IFERROR(VLOOKUP($C33&amp;K$1,'CCyB decisions (database)'!$A$2:$G$424,7,FALSE),J33)</f>
        <v>0.01</v>
      </c>
      <c r="L33">
        <f>IFERROR(VLOOKUP($C33&amp;L$1,'CCyB decisions (database)'!$A$2:$G$424,7,FALSE),K33)</f>
        <v>0.01</v>
      </c>
      <c r="M33">
        <f>IFERROR(VLOOKUP($C33&amp;M$1,'CCyB decisions (database)'!$A$2:$G$424,7,FALSE),L33)</f>
        <v>0.01</v>
      </c>
      <c r="N33">
        <f>IFERROR(VLOOKUP($C33&amp;N$1,'CCyB decisions (database)'!$A$2:$G$424,7,FALSE),M33)</f>
        <v>1.4999999999999999E-2</v>
      </c>
      <c r="O33">
        <f>IFERROR(VLOOKUP($C33&amp;O$1,'CCyB decisions (database)'!$A$2:$G$424,7,FALSE),N33)</f>
        <v>1.4999999999999999E-2</v>
      </c>
      <c r="P33">
        <f>IFERROR(VLOOKUP($C33&amp;P$1,'CCyB decisions (database)'!$A$2:$G$424,7,FALSE),O33)</f>
        <v>1.4999999999999999E-2</v>
      </c>
      <c r="Q33">
        <f>IFERROR(VLOOKUP($C33&amp;Q$1,'CCyB decisions (database)'!$A$2:$G$424,7,FALSE),P33)</f>
        <v>1.4999999999999999E-2</v>
      </c>
      <c r="R33">
        <f>IFERROR(VLOOKUP($C33&amp;R$1,'CCyB decisions (database)'!$A$2:$G$424,7,FALSE),Q33)</f>
        <v>1.4999999999999999E-2</v>
      </c>
      <c r="S33">
        <f>IFERROR(VLOOKUP($C33&amp;S$1,'CCyB decisions (database)'!$A$2:$G$424,7,FALSE),R33)</f>
        <v>1.4999999999999999E-2</v>
      </c>
      <c r="T33">
        <f>IFERROR(VLOOKUP($C33&amp;T$1,'CCyB decisions (database)'!$A$2:$G$424,7,FALSE),S33)</f>
        <v>1.4999999999999999E-2</v>
      </c>
      <c r="U33">
        <f>IFERROR(VLOOKUP($C33&amp;U$1,'CCyB decisions (database)'!$A$2:$G$424,7,FALSE),T33)</f>
        <v>0.02</v>
      </c>
      <c r="V33">
        <f>IFERROR(VLOOKUP($C33&amp;V$1,'CCyB decisions (database)'!$A$2:$G$424,7,FALSE),U33)</f>
        <v>0.02</v>
      </c>
      <c r="W33">
        <f>IFERROR(VLOOKUP($C33&amp;W$1,'CCyB decisions (database)'!$A$2:$G$424,7,FALSE),V33)</f>
        <v>0.02</v>
      </c>
      <c r="X33">
        <f>IFERROR(VLOOKUP($C33&amp;X$1,'CCyB decisions (database)'!$A$2:$G$424,7,FALSE),W33)</f>
        <v>0.02</v>
      </c>
      <c r="Y33">
        <f>IFERROR(VLOOKUP($C33&amp;Y$1,'CCyB decisions (database)'!$A$2:$G$424,7,FALSE),X33)</f>
        <v>0.02</v>
      </c>
      <c r="Z33">
        <f>IFERROR(VLOOKUP($C33&amp;Z$1,'CCyB decisions (database)'!$A$2:$G$424,7,FALSE),Y33)</f>
        <v>0.02</v>
      </c>
      <c r="AA33">
        <f>IFERROR(VLOOKUP($C33&amp;AA$1,'CCyB decisions (database)'!$A$2:$G$424,7,FALSE),Z33)</f>
        <v>0.02</v>
      </c>
      <c r="AB33">
        <f>IFERROR(VLOOKUP($C33&amp;AB$1,'CCyB decisions (database)'!$A$2:$G$424,7,FALSE),AA33)</f>
        <v>0.02</v>
      </c>
      <c r="AC33">
        <f>IFERROR(VLOOKUP($C33&amp;AC$1,'CCyB decisions (database)'!$A$2:$G$424,7,FALSE),AB33)</f>
        <v>0.02</v>
      </c>
      <c r="AD33">
        <f>IFERROR(VLOOKUP($C33&amp;AD$1,'CCyB decisions (database)'!$A$2:$G$424,7,FALSE),AC33)</f>
        <v>0.02</v>
      </c>
      <c r="AE33">
        <f>IFERROR(VLOOKUP($C33&amp;AE$1,'CCyB decisions (database)'!$A$2:$G$424,7,FALSE),AD33)</f>
        <v>0.02</v>
      </c>
      <c r="AF33">
        <f>IFERROR(VLOOKUP($C33&amp;AF$1,'CCyB decisions (database)'!$A$2:$G$424,7,FALSE),AE33)</f>
        <v>0.02</v>
      </c>
      <c r="AG33">
        <f>IFERROR(VLOOKUP($C33&amp;AG$1,'CCyB decisions (database)'!$A$2:$G$424,7,FALSE),AF33)</f>
        <v>0.02</v>
      </c>
      <c r="AH33">
        <f>IFERROR(VLOOKUP($C33&amp;AH$1,'CCyB decisions (database)'!$A$2:$G$424,7,FALSE),AG33)</f>
        <v>0.02</v>
      </c>
      <c r="AI33">
        <f>IFERROR(VLOOKUP($C33&amp;AI$1,'CCyB decisions (database)'!$A$2:$G$424,7,FALSE),AH33)</f>
        <v>0.02</v>
      </c>
      <c r="AJ33">
        <f>IFERROR(VLOOKUP($C33&amp;AJ$1,'CCyB decisions (database)'!$A$2:$G$424,7,FALSE),AI33)</f>
        <v>0.02</v>
      </c>
      <c r="AK33">
        <f>IFERROR(VLOOKUP($C33&amp;AK$1,'CCyB decisions (database)'!$A$2:$G$424,7,FALSE),AJ33)</f>
        <v>0.02</v>
      </c>
      <c r="AL33">
        <f>IFERROR(VLOOKUP($C33&amp;AL$1,'CCyB decisions (database)'!$A$2:$G$424,7,FALSE),AK33)</f>
        <v>0.02</v>
      </c>
      <c r="AM33">
        <f>IFERROR(VLOOKUP($C33&amp;AM$1,'CCyB decisions (database)'!$A$2:$G$424,7,FALSE),AL33)</f>
        <v>0.02</v>
      </c>
      <c r="AN33">
        <f>IFERROR(VLOOKUP($C33&amp;AN$1,'CCyB decisions (database)'!$A$2:$G$424,7,FALSE),AM33)</f>
        <v>0.02</v>
      </c>
      <c r="AO33">
        <f>IFERROR(VLOOKUP($C33&amp;AO$1,'CCyB decisions (database)'!$A$2:$G$424,7,FALSE),AN33)</f>
        <v>0.02</v>
      </c>
      <c r="AP33">
        <f>IFERROR(VLOOKUP($C33&amp;AP$1,'CCyB decisions (database)'!$A$2:$G$424,7,FALSE),AO33)</f>
        <v>0.02</v>
      </c>
      <c r="AQ33">
        <f>IFERROR(VLOOKUP($C33&amp;AQ$1,'CCyB decisions (database)'!$A$2:$G$424,7,FALSE),AP33)</f>
        <v>0.02</v>
      </c>
      <c r="AR33">
        <f>IFERROR(VLOOKUP($C33&amp;AR$1,'CCyB decisions (database)'!$A$2:$G$424,7,FALSE),AQ33)</f>
        <v>0.02</v>
      </c>
      <c r="AS33">
        <f>IFERROR(VLOOKUP($C33&amp;AS$1,'CCyB decisions (database)'!$A$2:$G$424,7,FALSE),AR33)</f>
        <v>0.02</v>
      </c>
      <c r="AT33">
        <f>IFERROR(VLOOKUP($C33&amp;AT$1,'CCyB decisions (database)'!$A$2:$G$424,7,FALSE),AS33)</f>
        <v>0.02</v>
      </c>
      <c r="AU33">
        <f>IFERROR(VLOOKUP($C33&amp;AU$1,'CCyB decisions (database)'!$A$2:$G$424,7,FALSE),AT33)</f>
        <v>0.02</v>
      </c>
      <c r="AV33">
        <f>IFERROR(VLOOKUP($C33&amp;AV$1,'CCyB decisions (database)'!$A$2:$G$424,7,FALSE),AU33)</f>
        <v>0.02</v>
      </c>
      <c r="AW33">
        <f>IFERROR(VLOOKUP($C33&amp;AW$1,'CCyB decisions (database)'!$A$2:$G$424,7,FALSE),AV33)</f>
        <v>0.02</v>
      </c>
      <c r="AX33">
        <f>IFERROR(VLOOKUP($C33&amp;AX$1,'CCyB decisions (database)'!$A$2:$G$424,7,FALSE),AW33)</f>
        <v>2.5000000000000001E-2</v>
      </c>
      <c r="AY33">
        <f>IFERROR(VLOOKUP($C33&amp;AY$1,'CCyB decisions (database)'!$A$2:$G$424,7,FALSE),AX33)</f>
        <v>2.5000000000000001E-2</v>
      </c>
      <c r="AZ33">
        <f>IFERROR(VLOOKUP($C33&amp;AZ$1,'CCyB decisions (database)'!$A$2:$G$424,7,FALSE),AY33)</f>
        <v>2.5000000000000001E-2</v>
      </c>
      <c r="BA33">
        <f>IFERROR(VLOOKUP($C33&amp;BA$1,'CCyB decisions (database)'!$A$2:$G$424,7,FALSE),AZ33)</f>
        <v>2.5000000000000001E-2</v>
      </c>
      <c r="BB33">
        <f>IFERROR(VLOOKUP($C33&amp;BB$1,'CCyB decisions (database)'!$A$2:$G$424,7,FALSE),BA33)</f>
        <v>2.5000000000000001E-2</v>
      </c>
      <c r="BC33">
        <f>IFERROR(VLOOKUP($C33&amp;BC$1,'CCyB decisions (database)'!$A$2:$G$424,7,FALSE),BB33)</f>
        <v>2.5000000000000001E-2</v>
      </c>
      <c r="BD33">
        <f>IFERROR(VLOOKUP($C33&amp;BD$1,'CCyB decisions (database)'!$A$2:$G$424,7,FALSE),BC33)</f>
        <v>2.5000000000000001E-2</v>
      </c>
      <c r="BE33">
        <f>IFERROR(VLOOKUP($C33&amp;BE$1,'CCyB decisions (database)'!$A$2:$G$424,7,FALSE),BD33)</f>
        <v>2.5000000000000001E-2</v>
      </c>
      <c r="BF33">
        <f>IFERROR(VLOOKUP($C33&amp;BF$1,'CCyB decisions (database)'!$A$2:$G$424,7,FALSE),BE33)</f>
        <v>2.5000000000000001E-2</v>
      </c>
      <c r="BG33">
        <f>IFERROR(VLOOKUP($C33&amp;BG$1,'CCyB decisions (database)'!$A$2:$G$424,7,FALSE),BF33)</f>
        <v>2.5000000000000001E-2</v>
      </c>
      <c r="BH33">
        <f>IFERROR(VLOOKUP($C33&amp;BH$1,'CCyB decisions (database)'!$A$2:$G$424,7,FALSE),BG33)</f>
        <v>2.5000000000000001E-2</v>
      </c>
      <c r="BI33">
        <f>IFERROR(VLOOKUP($C33&amp;BI$1,'CCyB decisions (database)'!$A$2:$G$424,7,FALSE),BH33)</f>
        <v>2.5000000000000001E-2</v>
      </c>
      <c r="BJ33">
        <f>IFERROR(VLOOKUP($C33&amp;BJ$1,'CCyB decisions (database)'!$A$2:$G$424,7,FALSE),BI33)</f>
        <v>2.5000000000000001E-2</v>
      </c>
      <c r="BK33">
        <f>IFERROR(VLOOKUP($C33&amp;BK$1,'CCyB decisions (database)'!$A$2:$G$424,7,FALSE),BJ33)</f>
        <v>2.5000000000000001E-2</v>
      </c>
      <c r="BL33">
        <f>IFERROR(VLOOKUP($C33&amp;BL$1,'CCyB decisions (database)'!$A$2:$G$424,7,FALSE),BK33)</f>
        <v>2.5000000000000001E-2</v>
      </c>
      <c r="BM33">
        <f>IFERROR(VLOOKUP($C33&amp;BM$1,'CCyB decisions (database)'!$A$2:$G$424,7,FALSE),BL33)</f>
        <v>2.5000000000000001E-2</v>
      </c>
      <c r="BN33">
        <f>IFERROR(VLOOKUP($C33&amp;BN$1,'CCyB decisions (database)'!$A$2:$G$424,7,FALSE),BM33)</f>
        <v>2.5000000000000001E-2</v>
      </c>
      <c r="BO33">
        <f>IFERROR(VLOOKUP($C33&amp;BO$1,'CCyB decisions (database)'!$A$2:$G$424,7,FALSE),BN33)</f>
        <v>0</v>
      </c>
      <c r="BP33">
        <f>IFERROR(VLOOKUP($C33&amp;BP$1,'CCyB decisions (database)'!$A$2:$G$424,7,FALSE),BO33)</f>
        <v>0</v>
      </c>
      <c r="BQ33">
        <f>IFERROR(VLOOKUP($C33&amp;BQ$1,'CCyB decisions (database)'!$A$2:$G$424,7,FALSE),BP33)</f>
        <v>0</v>
      </c>
      <c r="BR33">
        <f>IFERROR(VLOOKUP($C33&amp;BR$1,'CCyB decisions (database)'!$A$2:$G$424,7,FALSE),BQ33)</f>
        <v>0</v>
      </c>
      <c r="BS33">
        <f>IFERROR(VLOOKUP($C33&amp;BS$1,'CCyB decisions (database)'!$A$2:$G$424,7,FALSE),BR33)</f>
        <v>0</v>
      </c>
      <c r="BT33">
        <f>IFERROR(VLOOKUP($C33&amp;BT$1,'CCyB decisions (database)'!$A$2:$G$424,7,FALSE),BS33)</f>
        <v>0</v>
      </c>
      <c r="BU33">
        <f>IFERROR(VLOOKUP($C33&amp;BU$1,'CCyB decisions (database)'!$A$2:$G$424,7,FALSE),BT33)</f>
        <v>0</v>
      </c>
      <c r="BV33">
        <f>IFERROR(VLOOKUP($C33&amp;BV$1,'CCyB decisions (database)'!$A$2:$G$424,7,FALSE),BU33)</f>
        <v>0</v>
      </c>
      <c r="BW33">
        <f>IFERROR(VLOOKUP($C33&amp;BW$1,'CCyB decisions (database)'!$A$2:$G$424,7,FALSE),BV33)</f>
        <v>0</v>
      </c>
      <c r="BX33">
        <f>IFERROR(VLOOKUP($C33&amp;BX$1,'CCyB decisions (database)'!$A$2:$G$424,7,FALSE),BW33)</f>
        <v>0</v>
      </c>
      <c r="BY33">
        <f>IFERROR(VLOOKUP($C33&amp;BY$1,'CCyB decisions (database)'!$A$2:$G$424,7,FALSE),BX33)</f>
        <v>0</v>
      </c>
      <c r="BZ33">
        <f>IFERROR(VLOOKUP($C33&amp;BZ$1,'CCyB decisions (database)'!$A$2:$G$424,7,FALSE),BY33)</f>
        <v>0</v>
      </c>
      <c r="CA33">
        <f>IFERROR(VLOOKUP($C33&amp;CA$1,'CCyB decisions (database)'!$A$2:$G$424,7,FALSE),BZ33)</f>
        <v>0</v>
      </c>
      <c r="CB33">
        <f>IFERROR(VLOOKUP($C33&amp;CB$1,'CCyB decisions (database)'!$A$2:$G$424,7,FALSE),CA33)</f>
        <v>0</v>
      </c>
      <c r="CC33">
        <f>IFERROR(VLOOKUP($C33&amp;CC$1,'CCyB decisions (database)'!$A$2:$G$424,7,FALSE),CB33)</f>
        <v>0</v>
      </c>
      <c r="CD33">
        <f>IFERROR(VLOOKUP($C33&amp;CD$1,'CCyB decisions (database)'!$A$2:$G$424,7,FALSE),CC33)</f>
        <v>0</v>
      </c>
      <c r="CE33">
        <f>IFERROR(VLOOKUP($C33&amp;CE$1,'CCyB decisions (database)'!$A$2:$G$424,7,FALSE),CD33)</f>
        <v>0</v>
      </c>
      <c r="CF33">
        <f>IFERROR(VLOOKUP($C33&amp;CF$1,'CCyB decisions (database)'!$A$2:$G$424,7,FALSE),CE33)</f>
        <v>0.01</v>
      </c>
      <c r="CG33">
        <f>IFERROR(VLOOKUP($C33&amp;CG$1,'CCyB decisions (database)'!$A$2:$G$424,7,FALSE),CF33)</f>
        <v>0.01</v>
      </c>
      <c r="CH33">
        <f>IFERROR(VLOOKUP($C33&amp;CH$1,'CCyB decisions (database)'!$A$2:$G$424,7,FALSE),CG33)</f>
        <v>0.01</v>
      </c>
      <c r="CI33">
        <f>IFERROR(VLOOKUP($C33&amp;CI$1,'CCyB decisions (database)'!$A$2:$G$424,7,FALSE),CH33)</f>
        <v>0.01</v>
      </c>
      <c r="CJ33">
        <f>IFERROR(VLOOKUP($C33&amp;CJ$1,'CCyB decisions (database)'!$A$2:$G$424,7,FALSE),CI33)</f>
        <v>0.01</v>
      </c>
      <c r="CK33">
        <f>IFERROR(VLOOKUP($C33&amp;CK$1,'CCyB decisions (database)'!$A$2:$G$424,7,FALSE),CJ33)</f>
        <v>0.01</v>
      </c>
      <c r="CL33">
        <f>IFERROR(VLOOKUP($C33&amp;CL$1,'CCyB decisions (database)'!$A$2:$G$424,7,FALSE),CK33)</f>
        <v>0.01</v>
      </c>
      <c r="CM33">
        <f>IFERROR(VLOOKUP($C33&amp;CM$1,'CCyB decisions (database)'!$A$2:$G$424,7,FALSE),CL33)</f>
        <v>0.01</v>
      </c>
      <c r="CN33">
        <f>IFERROR(VLOOKUP($C33&amp;CN$1,'CCyB decisions (database)'!$A$2:$G$424,7,FALSE),CM33)</f>
        <v>0.02</v>
      </c>
      <c r="CO33">
        <f>IFERROR(VLOOKUP($C33&amp;CO$1,'CCyB decisions (database)'!$A$2:$G$424,7,FALSE),CN33)</f>
        <v>0.02</v>
      </c>
      <c r="CP33">
        <f>IFERROR(VLOOKUP($C33&amp;CP$1,'CCyB decisions (database)'!$A$2:$G$424,7,FALSE),CO33)</f>
        <v>0.02</v>
      </c>
      <c r="CQ33">
        <f>IFERROR(VLOOKUP($C33&amp;CQ$1,'CCyB decisions (database)'!$A$2:$G$424,7,FALSE),CP33)</f>
        <v>0.02</v>
      </c>
      <c r="CR33">
        <f>IFERROR(VLOOKUP($C33&amp;CR$1,'CCyB decisions (database)'!$A$2:$G$424,7,FALSE),CQ33)</f>
        <v>0.02</v>
      </c>
      <c r="CS33">
        <f>IFERROR(VLOOKUP($C33&amp;CS$1,'CCyB decisions (database)'!$A$2:$G$424,7,FALSE),CR33)</f>
        <v>0.02</v>
      </c>
      <c r="CT33">
        <f>IFERROR(VLOOKUP($C33&amp;CT$1,'CCyB decisions (database)'!$A$2:$G$424,7,FALSE),CS33)</f>
        <v>0.02</v>
      </c>
      <c r="CU33">
        <f>IFERROR(VLOOKUP($C33&amp;CU$1,'CCyB decisions (database)'!$A$2:$G$424,7,FALSE),CT33)</f>
        <v>0.02</v>
      </c>
      <c r="CV33">
        <f>IFERROR(VLOOKUP($C33&amp;CV$1,'CCyB decisions (database)'!$A$2:$G$424,7,FALSE),CU33)</f>
        <v>0.02</v>
      </c>
      <c r="CW33">
        <f>IFERROR(VLOOKUP($C33&amp;CW$1,'CCyB decisions (database)'!$A$2:$G$424,7,FALSE),CV33)</f>
        <v>0.02</v>
      </c>
      <c r="CX33">
        <f>IFERROR(VLOOKUP($C33&amp;CX$1,'CCyB decisions (database)'!$A$2:$G$424,7,FALSE),CW33)</f>
        <v>0.02</v>
      </c>
      <c r="CY33">
        <f>IFERROR(VLOOKUP($C33&amp;CY$1,'CCyB decisions (database)'!$A$2:$G$424,7,FALSE),CX33)</f>
        <v>0.02</v>
      </c>
      <c r="CZ33">
        <f>IFERROR(VLOOKUP($C33&amp;CZ$1,'CCyB decisions (database)'!$A$2:$G$424,7,FALSE),CY33)</f>
        <v>0.02</v>
      </c>
      <c r="DA33">
        <f>IFERROR(VLOOKUP($C33&amp;DA$1,'CCyB decisions (database)'!$A$2:$G$424,7,FALSE),CZ33)</f>
        <v>0.02</v>
      </c>
      <c r="DB33">
        <f>IFERROR(VLOOKUP($C33&amp;DB$1,'CCyB decisions (database)'!$A$2:$G$424,7,FALSE),DA33)</f>
        <v>0.02</v>
      </c>
      <c r="DC33">
        <f>IFERROR(VLOOKUP($C33&amp;DC$1,'CCyB decisions (database)'!$A$2:$G$424,7,FALSE),DB33)</f>
        <v>0.02</v>
      </c>
      <c r="DD33">
        <f>IFERROR(VLOOKUP($C33&amp;DD$1,'CCyB decisions (database)'!$A$2:$G$424,7,FALSE),DC33)</f>
        <v>0.02</v>
      </c>
      <c r="DE33">
        <f>IFERROR(VLOOKUP($C33&amp;DE$1,'CCyB decisions (database)'!$A$2:$G$424,7,FALSE),DD33)</f>
        <v>0.02</v>
      </c>
      <c r="DF33">
        <f>IFERROR(VLOOKUP($C33&amp;DF$1,'CCyB decisions (database)'!$A$2:$G$424,7,FALSE),DE33)</f>
        <v>0.02</v>
      </c>
      <c r="DG33">
        <f>IFERROR(VLOOKUP($C33&amp;DG$1,'CCyB decisions (database)'!$A$2:$G$424,7,FALSE),DF33)</f>
        <v>0.02</v>
      </c>
      <c r="DH33">
        <f>IFERROR(VLOOKUP($C33&amp;DH$1,'CCyB decisions (database)'!$A$2:$G$424,7,FALSE),DG33)</f>
        <v>0.02</v>
      </c>
      <c r="DI33">
        <f>IFERROR(VLOOKUP($C33&amp;DI$1,'CCyB decisions (database)'!$A$2:$G$424,7,FALSE),DH33)</f>
        <v>0.02</v>
      </c>
      <c r="DJ33">
        <f>IFERROR(VLOOKUP($C33&amp;DJ$1,'CCyB decisions (database)'!$A$2:$G$424,7,FALSE),DI33)</f>
        <v>0.02</v>
      </c>
      <c r="DK33">
        <f>IFERROR(VLOOKUP($C33&amp;DK$1,'CCyB decisions (database)'!$A$2:$G$424,7,FALSE),DJ33)</f>
        <v>0.02</v>
      </c>
      <c r="DL33">
        <f>IFERROR(VLOOKUP($C33&amp;DL$1,'CCyB decisions (database)'!$A$2:$G$424,7,FALSE),DK33)</f>
        <v>0.02</v>
      </c>
      <c r="DM33">
        <f>IFERROR(VLOOKUP($C33&amp;DM$1,'CCyB decisions (database)'!$A$2:$G$424,7,FALSE),DL33)</f>
        <v>0.02</v>
      </c>
      <c r="DN33">
        <f>IFERROR(VLOOKUP($C33&amp;DN$1,'CCyB decisions (database)'!$A$2:$G$424,7,FALSE),DM33)</f>
        <v>0.02</v>
      </c>
      <c r="DO33">
        <f>IFERROR(VLOOKUP($C33&amp;DO$1,'CCyB decisions (database)'!$A$2:$G$424,7,FALSE),DN33)</f>
        <v>0.02</v>
      </c>
      <c r="DP33">
        <f>IFERROR(VLOOKUP($C33&amp;DP$1,'CCyB decisions (database)'!$A$2:$G$424,7,FALSE),DO33)</f>
        <v>0.02</v>
      </c>
    </row>
    <row r="34" spans="3:120" x14ac:dyDescent="0.45">
      <c r="C34" t="s">
        <v>43</v>
      </c>
      <c r="D34" t="e">
        <f>VLOOKUP($C34&amp;D$1,'CCyB decisions (database)'!$A$2:$G$424,7,FALSE)</f>
        <v>#N/A</v>
      </c>
      <c r="E34" t="e">
        <f>IFERROR(VLOOKUP($C34&amp;E$1,'CCyB decisions (database)'!$A$2:$G$424,7,FALSE),D34)</f>
        <v>#N/A</v>
      </c>
      <c r="F34" t="e">
        <f>IFERROR(VLOOKUP($C34&amp;F$1,'CCyB decisions (database)'!$A$2:$G$424,7,FALSE),E34)</f>
        <v>#N/A</v>
      </c>
      <c r="G34" t="e">
        <f>IFERROR(VLOOKUP($C34&amp;G$1,'CCyB decisions (database)'!$A$2:$G$424,7,FALSE),F34)</f>
        <v>#N/A</v>
      </c>
      <c r="H34" t="e">
        <f>IFERROR(VLOOKUP($C34&amp;H$1,'CCyB decisions (database)'!$A$2:$G$424,7,FALSE),G34)</f>
        <v>#N/A</v>
      </c>
      <c r="I34" t="e">
        <f>IFERROR(VLOOKUP($C34&amp;I$1,'CCyB decisions (database)'!$A$2:$G$424,7,FALSE),H34)</f>
        <v>#N/A</v>
      </c>
      <c r="J34" t="e">
        <f>IFERROR(VLOOKUP($C34&amp;J$1,'CCyB decisions (database)'!$A$2:$G$424,7,FALSE),I34)</f>
        <v>#N/A</v>
      </c>
      <c r="K34" t="e">
        <f>IFERROR(VLOOKUP($C34&amp;K$1,'CCyB decisions (database)'!$A$2:$G$424,7,FALSE),J34)</f>
        <v>#N/A</v>
      </c>
      <c r="L34" t="e">
        <f>IFERROR(VLOOKUP($C34&amp;L$1,'CCyB decisions (database)'!$A$2:$G$424,7,FALSE),K34)</f>
        <v>#N/A</v>
      </c>
      <c r="M34" t="e">
        <f>IFERROR(VLOOKUP($C34&amp;M$1,'CCyB decisions (database)'!$A$2:$G$424,7,FALSE),L34)</f>
        <v>#N/A</v>
      </c>
      <c r="N34" t="e">
        <f>IFERROR(VLOOKUP($C34&amp;N$1,'CCyB decisions (database)'!$A$2:$G$424,7,FALSE),M34)</f>
        <v>#N/A</v>
      </c>
      <c r="O34" t="e">
        <f>IFERROR(VLOOKUP($C34&amp;O$1,'CCyB decisions (database)'!$A$2:$G$424,7,FALSE),N34)</f>
        <v>#N/A</v>
      </c>
      <c r="P34" t="e">
        <f>IFERROR(VLOOKUP($C34&amp;P$1,'CCyB decisions (database)'!$A$2:$G$424,7,FALSE),O34)</f>
        <v>#N/A</v>
      </c>
      <c r="Q34" t="e">
        <f>IFERROR(VLOOKUP($C34&amp;Q$1,'CCyB decisions (database)'!$A$2:$G$424,7,FALSE),P34)</f>
        <v>#N/A</v>
      </c>
      <c r="R34" t="e">
        <f>IFERROR(VLOOKUP($C34&amp;R$1,'CCyB decisions (database)'!$A$2:$G$424,7,FALSE),Q34)</f>
        <v>#N/A</v>
      </c>
      <c r="S34" t="e">
        <f>IFERROR(VLOOKUP($C34&amp;S$1,'CCyB decisions (database)'!$A$2:$G$424,7,FALSE),R34)</f>
        <v>#N/A</v>
      </c>
      <c r="T34" t="e">
        <f>IFERROR(VLOOKUP($C34&amp;T$1,'CCyB decisions (database)'!$A$2:$G$424,7,FALSE),S34)</f>
        <v>#N/A</v>
      </c>
      <c r="U34">
        <f>IFERROR(VLOOKUP($C34&amp;U$1,'CCyB decisions (database)'!$A$2:$G$424,7,FALSE),T34)</f>
        <v>0</v>
      </c>
      <c r="V34">
        <f>IFERROR(VLOOKUP($C34&amp;V$1,'CCyB decisions (database)'!$A$2:$G$424,7,FALSE),U34)</f>
        <v>0</v>
      </c>
      <c r="W34">
        <f>IFERROR(VLOOKUP($C34&amp;W$1,'CCyB decisions (database)'!$A$2:$G$424,7,FALSE),V34)</f>
        <v>0</v>
      </c>
      <c r="X34">
        <f>IFERROR(VLOOKUP($C34&amp;X$1,'CCyB decisions (database)'!$A$2:$G$424,7,FALSE),W34)</f>
        <v>0</v>
      </c>
      <c r="Y34">
        <f>IFERROR(VLOOKUP($C34&amp;Y$1,'CCyB decisions (database)'!$A$2:$G$424,7,FALSE),X34)</f>
        <v>0</v>
      </c>
      <c r="Z34">
        <f>IFERROR(VLOOKUP($C34&amp;Z$1,'CCyB decisions (database)'!$A$2:$G$424,7,FALSE),Y34)</f>
        <v>0</v>
      </c>
      <c r="AA34">
        <f>IFERROR(VLOOKUP($C34&amp;AA$1,'CCyB decisions (database)'!$A$2:$G$424,7,FALSE),Z34)</f>
        <v>0</v>
      </c>
      <c r="AB34">
        <f>IFERROR(VLOOKUP($C34&amp;AB$1,'CCyB decisions (database)'!$A$2:$G$424,7,FALSE),AA34)</f>
        <v>0</v>
      </c>
      <c r="AC34">
        <f>IFERROR(VLOOKUP($C34&amp;AC$1,'CCyB decisions (database)'!$A$2:$G$424,7,FALSE),AB34)</f>
        <v>0</v>
      </c>
      <c r="AD34">
        <f>IFERROR(VLOOKUP($C34&amp;AD$1,'CCyB decisions (database)'!$A$2:$G$424,7,FALSE),AC34)</f>
        <v>0</v>
      </c>
      <c r="AE34">
        <f>IFERROR(VLOOKUP($C34&amp;AE$1,'CCyB decisions (database)'!$A$2:$G$424,7,FALSE),AD34)</f>
        <v>0</v>
      </c>
      <c r="AF34">
        <f>IFERROR(VLOOKUP($C34&amp;AF$1,'CCyB decisions (database)'!$A$2:$G$424,7,FALSE),AE34)</f>
        <v>0</v>
      </c>
      <c r="AG34">
        <f>IFERROR(VLOOKUP($C34&amp;AG$1,'CCyB decisions (database)'!$A$2:$G$424,7,FALSE),AF34)</f>
        <v>0</v>
      </c>
      <c r="AH34">
        <f>IFERROR(VLOOKUP($C34&amp;AH$1,'CCyB decisions (database)'!$A$2:$G$424,7,FALSE),AG34)</f>
        <v>0</v>
      </c>
      <c r="AI34">
        <f>IFERROR(VLOOKUP($C34&amp;AI$1,'CCyB decisions (database)'!$A$2:$G$424,7,FALSE),AH34)</f>
        <v>0</v>
      </c>
      <c r="AJ34">
        <f>IFERROR(VLOOKUP($C34&amp;AJ$1,'CCyB decisions (database)'!$A$2:$G$424,7,FALSE),AI34)</f>
        <v>0</v>
      </c>
      <c r="AK34">
        <f>IFERROR(VLOOKUP($C34&amp;AK$1,'CCyB decisions (database)'!$A$2:$G$424,7,FALSE),AJ34)</f>
        <v>0</v>
      </c>
      <c r="AL34">
        <f>IFERROR(VLOOKUP($C34&amp;AL$1,'CCyB decisions (database)'!$A$2:$G$424,7,FALSE),AK34)</f>
        <v>0</v>
      </c>
      <c r="AM34">
        <f>IFERROR(VLOOKUP($C34&amp;AM$1,'CCyB decisions (database)'!$A$2:$G$424,7,FALSE),AL34)</f>
        <v>0</v>
      </c>
      <c r="AN34">
        <f>IFERROR(VLOOKUP($C34&amp;AN$1,'CCyB decisions (database)'!$A$2:$G$424,7,FALSE),AM34)</f>
        <v>0</v>
      </c>
      <c r="AO34">
        <f>IFERROR(VLOOKUP($C34&amp;AO$1,'CCyB decisions (database)'!$A$2:$G$424,7,FALSE),AN34)</f>
        <v>0</v>
      </c>
      <c r="AP34">
        <f>IFERROR(VLOOKUP($C34&amp;AP$1,'CCyB decisions (database)'!$A$2:$G$424,7,FALSE),AO34)</f>
        <v>0</v>
      </c>
      <c r="AQ34">
        <f>IFERROR(VLOOKUP($C34&amp;AQ$1,'CCyB decisions (database)'!$A$2:$G$424,7,FALSE),AP34)</f>
        <v>0</v>
      </c>
      <c r="AR34">
        <f>IFERROR(VLOOKUP($C34&amp;AR$1,'CCyB decisions (database)'!$A$2:$G$424,7,FALSE),AQ34)</f>
        <v>0</v>
      </c>
      <c r="AS34">
        <f>IFERROR(VLOOKUP($C34&amp;AS$1,'CCyB decisions (database)'!$A$2:$G$424,7,FALSE),AR34)</f>
        <v>0</v>
      </c>
      <c r="AT34">
        <f>IFERROR(VLOOKUP($C34&amp;AT$1,'CCyB decisions (database)'!$A$2:$G$424,7,FALSE),AS34)</f>
        <v>0</v>
      </c>
      <c r="AU34">
        <f>IFERROR(VLOOKUP($C34&amp;AU$1,'CCyB decisions (database)'!$A$2:$G$424,7,FALSE),AT34)</f>
        <v>0</v>
      </c>
      <c r="AV34">
        <f>IFERROR(VLOOKUP($C34&amp;AV$1,'CCyB decisions (database)'!$A$2:$G$424,7,FALSE),AU34)</f>
        <v>0</v>
      </c>
      <c r="AW34">
        <f>IFERROR(VLOOKUP($C34&amp;AW$1,'CCyB decisions (database)'!$A$2:$G$424,7,FALSE),AV34)</f>
        <v>0</v>
      </c>
      <c r="AX34">
        <f>IFERROR(VLOOKUP($C34&amp;AX$1,'CCyB decisions (database)'!$A$2:$G$424,7,FALSE),AW34)</f>
        <v>0</v>
      </c>
      <c r="AY34">
        <f>IFERROR(VLOOKUP($C34&amp;AY$1,'CCyB decisions (database)'!$A$2:$G$424,7,FALSE),AX34)</f>
        <v>0</v>
      </c>
      <c r="AZ34">
        <f>IFERROR(VLOOKUP($C34&amp;AZ$1,'CCyB decisions (database)'!$A$2:$G$424,7,FALSE),AY34)</f>
        <v>0</v>
      </c>
      <c r="BA34">
        <f>IFERROR(VLOOKUP($C34&amp;BA$1,'CCyB decisions (database)'!$A$2:$G$424,7,FALSE),AZ34)</f>
        <v>0</v>
      </c>
      <c r="BB34">
        <f>IFERROR(VLOOKUP($C34&amp;BB$1,'CCyB decisions (database)'!$A$2:$G$424,7,FALSE),BA34)</f>
        <v>0</v>
      </c>
      <c r="BC34">
        <f>IFERROR(VLOOKUP($C34&amp;BC$1,'CCyB decisions (database)'!$A$2:$G$424,7,FALSE),BB34)</f>
        <v>0</v>
      </c>
      <c r="BD34">
        <f>IFERROR(VLOOKUP($C34&amp;BD$1,'CCyB decisions (database)'!$A$2:$G$424,7,FALSE),BC34)</f>
        <v>0</v>
      </c>
      <c r="BE34">
        <f>IFERROR(VLOOKUP($C34&amp;BE$1,'CCyB decisions (database)'!$A$2:$G$424,7,FALSE),BD34)</f>
        <v>0</v>
      </c>
      <c r="BF34">
        <f>IFERROR(VLOOKUP($C34&amp;BF$1,'CCyB decisions (database)'!$A$2:$G$424,7,FALSE),BE34)</f>
        <v>0</v>
      </c>
      <c r="BG34">
        <f>IFERROR(VLOOKUP($C34&amp;BG$1,'CCyB decisions (database)'!$A$2:$G$424,7,FALSE),BF34)</f>
        <v>0</v>
      </c>
      <c r="BH34">
        <f>IFERROR(VLOOKUP($C34&amp;BH$1,'CCyB decisions (database)'!$A$2:$G$424,7,FALSE),BG34)</f>
        <v>0</v>
      </c>
      <c r="BI34">
        <f>IFERROR(VLOOKUP($C34&amp;BI$1,'CCyB decisions (database)'!$A$2:$G$424,7,FALSE),BH34)</f>
        <v>0</v>
      </c>
      <c r="BJ34">
        <f>IFERROR(VLOOKUP($C34&amp;BJ$1,'CCyB decisions (database)'!$A$2:$G$424,7,FALSE),BI34)</f>
        <v>0</v>
      </c>
      <c r="BK34">
        <f>IFERROR(VLOOKUP($C34&amp;BK$1,'CCyB decisions (database)'!$A$2:$G$424,7,FALSE),BJ34)</f>
        <v>0</v>
      </c>
      <c r="BL34">
        <f>IFERROR(VLOOKUP($C34&amp;BL$1,'CCyB decisions (database)'!$A$2:$G$424,7,FALSE),BK34)</f>
        <v>0</v>
      </c>
      <c r="BM34">
        <f>IFERROR(VLOOKUP($C34&amp;BM$1,'CCyB decisions (database)'!$A$2:$G$424,7,FALSE),BL34)</f>
        <v>0</v>
      </c>
      <c r="BN34">
        <f>IFERROR(VLOOKUP($C34&amp;BN$1,'CCyB decisions (database)'!$A$2:$G$424,7,FALSE),BM34)</f>
        <v>0</v>
      </c>
      <c r="BO34">
        <f>IFERROR(VLOOKUP($C34&amp;BO$1,'CCyB decisions (database)'!$A$2:$G$424,7,FALSE),BN34)</f>
        <v>0</v>
      </c>
      <c r="BP34">
        <f>IFERROR(VLOOKUP($C34&amp;BP$1,'CCyB decisions (database)'!$A$2:$G$424,7,FALSE),BO34)</f>
        <v>0</v>
      </c>
      <c r="BQ34">
        <f>IFERROR(VLOOKUP($C34&amp;BQ$1,'CCyB decisions (database)'!$A$2:$G$424,7,FALSE),BP34)</f>
        <v>0</v>
      </c>
      <c r="BR34">
        <f>IFERROR(VLOOKUP($C34&amp;BR$1,'CCyB decisions (database)'!$A$2:$G$424,7,FALSE),BQ34)</f>
        <v>0</v>
      </c>
      <c r="BS34">
        <f>IFERROR(VLOOKUP($C34&amp;BS$1,'CCyB decisions (database)'!$A$2:$G$424,7,FALSE),BR34)</f>
        <v>0</v>
      </c>
      <c r="BT34">
        <f>IFERROR(VLOOKUP($C34&amp;BT$1,'CCyB decisions (database)'!$A$2:$G$424,7,FALSE),BS34)</f>
        <v>0</v>
      </c>
      <c r="BU34">
        <f>IFERROR(VLOOKUP($C34&amp;BU$1,'CCyB decisions (database)'!$A$2:$G$424,7,FALSE),BT34)</f>
        <v>0</v>
      </c>
      <c r="BV34">
        <f>IFERROR(VLOOKUP($C34&amp;BV$1,'CCyB decisions (database)'!$A$2:$G$424,7,FALSE),BU34)</f>
        <v>0</v>
      </c>
      <c r="BW34">
        <f>IFERROR(VLOOKUP($C34&amp;BW$1,'CCyB decisions (database)'!$A$2:$G$424,7,FALSE),BV34)</f>
        <v>0</v>
      </c>
      <c r="BX34">
        <f>IFERROR(VLOOKUP($C34&amp;BX$1,'CCyB decisions (database)'!$A$2:$G$424,7,FALSE),BW34)</f>
        <v>0</v>
      </c>
      <c r="BY34">
        <f>IFERROR(VLOOKUP($C34&amp;BY$1,'CCyB decisions (database)'!$A$2:$G$424,7,FALSE),BX34)</f>
        <v>0</v>
      </c>
      <c r="BZ34">
        <f>IFERROR(VLOOKUP($C34&amp;BZ$1,'CCyB decisions (database)'!$A$2:$G$424,7,FALSE),BY34)</f>
        <v>0</v>
      </c>
      <c r="CA34">
        <f>IFERROR(VLOOKUP($C34&amp;CA$1,'CCyB decisions (database)'!$A$2:$G$424,7,FALSE),BZ34)</f>
        <v>0</v>
      </c>
      <c r="CB34">
        <f>IFERROR(VLOOKUP($C34&amp;CB$1,'CCyB decisions (database)'!$A$2:$G$424,7,FALSE),CA34)</f>
        <v>0</v>
      </c>
      <c r="CC34">
        <f>IFERROR(VLOOKUP($C34&amp;CC$1,'CCyB decisions (database)'!$A$2:$G$424,7,FALSE),CB34)</f>
        <v>0</v>
      </c>
      <c r="CD34">
        <f>IFERROR(VLOOKUP($C34&amp;CD$1,'CCyB decisions (database)'!$A$2:$G$424,7,FALSE),CC34)</f>
        <v>0</v>
      </c>
      <c r="CE34">
        <f>IFERROR(VLOOKUP($C34&amp;CE$1,'CCyB decisions (database)'!$A$2:$G$424,7,FALSE),CD34)</f>
        <v>0</v>
      </c>
      <c r="CF34">
        <f>IFERROR(VLOOKUP($C34&amp;CF$1,'CCyB decisions (database)'!$A$2:$G$424,7,FALSE),CE34)</f>
        <v>0</v>
      </c>
      <c r="CG34">
        <f>IFERROR(VLOOKUP($C34&amp;CG$1,'CCyB decisions (database)'!$A$2:$G$424,7,FALSE),CF34)</f>
        <v>0</v>
      </c>
      <c r="CH34">
        <f>IFERROR(VLOOKUP($C34&amp;CH$1,'CCyB decisions (database)'!$A$2:$G$424,7,FALSE),CG34)</f>
        <v>0</v>
      </c>
      <c r="CI34">
        <f>IFERROR(VLOOKUP($C34&amp;CI$1,'CCyB decisions (database)'!$A$2:$G$424,7,FALSE),CH34)</f>
        <v>0</v>
      </c>
      <c r="CJ34">
        <f>IFERROR(VLOOKUP($C34&amp;CJ$1,'CCyB decisions (database)'!$A$2:$G$424,7,FALSE),CI34)</f>
        <v>0</v>
      </c>
      <c r="CK34">
        <f>IFERROR(VLOOKUP($C34&amp;CK$1,'CCyB decisions (database)'!$A$2:$G$424,7,FALSE),CJ34)</f>
        <v>0</v>
      </c>
      <c r="CL34">
        <f>IFERROR(VLOOKUP($C34&amp;CL$1,'CCyB decisions (database)'!$A$2:$G$424,7,FALSE),CK34)</f>
        <v>0</v>
      </c>
      <c r="CM34">
        <f>IFERROR(VLOOKUP($C34&amp;CM$1,'CCyB decisions (database)'!$A$2:$G$424,7,FALSE),CL34)</f>
        <v>0</v>
      </c>
      <c r="CN34">
        <f>IFERROR(VLOOKUP($C34&amp;CN$1,'CCyB decisions (database)'!$A$2:$G$424,7,FALSE),CM34)</f>
        <v>0</v>
      </c>
      <c r="CO34">
        <f>IFERROR(VLOOKUP($C34&amp;CO$1,'CCyB decisions (database)'!$A$2:$G$424,7,FALSE),CN34)</f>
        <v>0</v>
      </c>
      <c r="CP34">
        <f>IFERROR(VLOOKUP($C34&amp;CP$1,'CCyB decisions (database)'!$A$2:$G$424,7,FALSE),CO34)</f>
        <v>0</v>
      </c>
      <c r="CQ34">
        <f>IFERROR(VLOOKUP($C34&amp;CQ$1,'CCyB decisions (database)'!$A$2:$G$424,7,FALSE),CP34)</f>
        <v>0</v>
      </c>
      <c r="CR34">
        <f>IFERROR(VLOOKUP($C34&amp;CR$1,'CCyB decisions (database)'!$A$2:$G$424,7,FALSE),CQ34)</f>
        <v>0</v>
      </c>
      <c r="CS34">
        <f>IFERROR(VLOOKUP($C34&amp;CS$1,'CCyB decisions (database)'!$A$2:$G$424,7,FALSE),CR34)</f>
        <v>0</v>
      </c>
      <c r="CT34">
        <f>IFERROR(VLOOKUP($C34&amp;CT$1,'CCyB decisions (database)'!$A$2:$G$424,7,FALSE),CS34)</f>
        <v>0</v>
      </c>
      <c r="CU34">
        <f>IFERROR(VLOOKUP($C34&amp;CU$1,'CCyB decisions (database)'!$A$2:$G$424,7,FALSE),CT34)</f>
        <v>0</v>
      </c>
      <c r="CV34">
        <f>IFERROR(VLOOKUP($C34&amp;CV$1,'CCyB decisions (database)'!$A$2:$G$424,7,FALSE),CU34)</f>
        <v>0</v>
      </c>
      <c r="CW34">
        <f>IFERROR(VLOOKUP($C34&amp;CW$1,'CCyB decisions (database)'!$A$2:$G$424,7,FALSE),CV34)</f>
        <v>0</v>
      </c>
      <c r="CX34">
        <f>IFERROR(VLOOKUP($C34&amp;CX$1,'CCyB decisions (database)'!$A$2:$G$424,7,FALSE),CW34)</f>
        <v>0</v>
      </c>
      <c r="CY34">
        <f>IFERROR(VLOOKUP($C34&amp;CY$1,'CCyB decisions (database)'!$A$2:$G$424,7,FALSE),CX34)</f>
        <v>0</v>
      </c>
      <c r="CZ34">
        <f>IFERROR(VLOOKUP($C34&amp;CZ$1,'CCyB decisions (database)'!$A$2:$G$424,7,FALSE),CY34)</f>
        <v>0</v>
      </c>
      <c r="DA34">
        <f>IFERROR(VLOOKUP($C34&amp;DA$1,'CCyB decisions (database)'!$A$2:$G$424,7,FALSE),CZ34)</f>
        <v>0</v>
      </c>
      <c r="DB34">
        <f>IFERROR(VLOOKUP($C34&amp;DB$1,'CCyB decisions (database)'!$A$2:$G$424,7,FALSE),DA34)</f>
        <v>0</v>
      </c>
      <c r="DC34">
        <f>IFERROR(VLOOKUP($C34&amp;DC$1,'CCyB decisions (database)'!$A$2:$G$424,7,FALSE),DB34)</f>
        <v>0</v>
      </c>
      <c r="DD34">
        <f>IFERROR(VLOOKUP($C34&amp;DD$1,'CCyB decisions (database)'!$A$2:$G$424,7,FALSE),DC34)</f>
        <v>0</v>
      </c>
      <c r="DE34">
        <f>IFERROR(VLOOKUP($C34&amp;DE$1,'CCyB decisions (database)'!$A$2:$G$424,7,FALSE),DD34)</f>
        <v>0</v>
      </c>
      <c r="DF34">
        <f>IFERROR(VLOOKUP($C34&amp;DF$1,'CCyB decisions (database)'!$A$2:$G$424,7,FALSE),DE34)</f>
        <v>0</v>
      </c>
      <c r="DG34">
        <f>IFERROR(VLOOKUP($C34&amp;DG$1,'CCyB decisions (database)'!$A$2:$G$424,7,FALSE),DF34)</f>
        <v>0</v>
      </c>
      <c r="DH34">
        <f>IFERROR(VLOOKUP($C34&amp;DH$1,'CCyB decisions (database)'!$A$2:$G$424,7,FALSE),DG34)</f>
        <v>0</v>
      </c>
      <c r="DI34">
        <f>IFERROR(VLOOKUP($C34&amp;DI$1,'CCyB decisions (database)'!$A$2:$G$424,7,FALSE),DH34)</f>
        <v>0</v>
      </c>
      <c r="DJ34">
        <f>IFERROR(VLOOKUP($C34&amp;DJ$1,'CCyB decisions (database)'!$A$2:$G$424,7,FALSE),DI34)</f>
        <v>0</v>
      </c>
      <c r="DK34">
        <f>IFERROR(VLOOKUP($C34&amp;DK$1,'CCyB decisions (database)'!$A$2:$G$424,7,FALSE),DJ34)</f>
        <v>0</v>
      </c>
      <c r="DL34">
        <f>IFERROR(VLOOKUP($C34&amp;DL$1,'CCyB decisions (database)'!$A$2:$G$424,7,FALSE),DK34)</f>
        <v>0</v>
      </c>
      <c r="DM34">
        <f>IFERROR(VLOOKUP($C34&amp;DM$1,'CCyB decisions (database)'!$A$2:$G$424,7,FALSE),DL34)</f>
        <v>0</v>
      </c>
      <c r="DN34">
        <f>IFERROR(VLOOKUP($C34&amp;DN$1,'CCyB decisions (database)'!$A$2:$G$424,7,FALSE),DM34)</f>
        <v>0</v>
      </c>
      <c r="DO34">
        <f>IFERROR(VLOOKUP($C34&amp;DO$1,'CCyB decisions (database)'!$A$2:$G$424,7,FALSE),DN34)</f>
        <v>0</v>
      </c>
      <c r="DP34">
        <f>IFERROR(VLOOKUP($C34&amp;DP$1,'CCyB decisions (database)'!$A$2:$G$424,7,FALSE),DO34)</f>
        <v>0</v>
      </c>
    </row>
    <row r="35" spans="3:120" x14ac:dyDescent="0.45">
      <c r="C35" t="s">
        <v>341</v>
      </c>
      <c r="D35" t="e">
        <f>VLOOKUP($C35&amp;D$1,'CCyB decisions (database)'!$A$2:$G$424,7,FALSE)</f>
        <v>#N/A</v>
      </c>
      <c r="E35" t="e">
        <f>IFERROR(VLOOKUP($C35&amp;E$1,'CCyB decisions (database)'!$A$2:$G$424,7,FALSE),D35)</f>
        <v>#N/A</v>
      </c>
      <c r="F35" t="e">
        <f>IFERROR(VLOOKUP($C35&amp;F$1,'CCyB decisions (database)'!$A$2:$G$424,7,FALSE),E35)</f>
        <v>#N/A</v>
      </c>
      <c r="G35" t="e">
        <f>IFERROR(VLOOKUP($C35&amp;G$1,'CCyB decisions (database)'!$A$2:$G$424,7,FALSE),F35)</f>
        <v>#N/A</v>
      </c>
      <c r="H35" t="e">
        <f>IFERROR(VLOOKUP($C35&amp;H$1,'CCyB decisions (database)'!$A$2:$G$424,7,FALSE),G35)</f>
        <v>#N/A</v>
      </c>
      <c r="I35" t="e">
        <f>IFERROR(VLOOKUP($C35&amp;I$1,'CCyB decisions (database)'!$A$2:$G$424,7,FALSE),H35)</f>
        <v>#N/A</v>
      </c>
      <c r="J35" t="e">
        <f>IFERROR(VLOOKUP($C35&amp;J$1,'CCyB decisions (database)'!$A$2:$G$424,7,FALSE),I35)</f>
        <v>#N/A</v>
      </c>
      <c r="K35" t="e">
        <f>IFERROR(VLOOKUP($C35&amp;K$1,'CCyB decisions (database)'!$A$2:$G$424,7,FALSE),J35)</f>
        <v>#N/A</v>
      </c>
      <c r="L35" t="e">
        <f>IFERROR(VLOOKUP($C35&amp;L$1,'CCyB decisions (database)'!$A$2:$G$424,7,FALSE),K35)</f>
        <v>#N/A</v>
      </c>
      <c r="M35" t="e">
        <f>IFERROR(VLOOKUP($C35&amp;M$1,'CCyB decisions (database)'!$A$2:$G$424,7,FALSE),L35)</f>
        <v>#N/A</v>
      </c>
      <c r="N35" t="e">
        <f>IFERROR(VLOOKUP($C35&amp;N$1,'CCyB decisions (database)'!$A$2:$G$424,7,FALSE),M35)</f>
        <v>#N/A</v>
      </c>
      <c r="O35" t="e">
        <f>IFERROR(VLOOKUP($C35&amp;O$1,'CCyB decisions (database)'!$A$2:$G$424,7,FALSE),N35)</f>
        <v>#N/A</v>
      </c>
      <c r="P35" t="e">
        <f>IFERROR(VLOOKUP($C35&amp;P$1,'CCyB decisions (database)'!$A$2:$G$424,7,FALSE),O35)</f>
        <v>#N/A</v>
      </c>
      <c r="Q35" t="e">
        <f>IFERROR(VLOOKUP($C35&amp;Q$1,'CCyB decisions (database)'!$A$2:$G$424,7,FALSE),P35)</f>
        <v>#N/A</v>
      </c>
      <c r="R35" t="e">
        <f>IFERROR(VLOOKUP($C35&amp;R$1,'CCyB decisions (database)'!$A$2:$G$424,7,FALSE),Q35)</f>
        <v>#N/A</v>
      </c>
      <c r="S35">
        <f>IFERROR(VLOOKUP($C35&amp;S$1,'CCyB decisions (database)'!$A$2:$G$424,7,FALSE),R35)</f>
        <v>0</v>
      </c>
      <c r="T35">
        <f>IFERROR(VLOOKUP($C35&amp;T$1,'CCyB decisions (database)'!$A$2:$G$424,7,FALSE),S35)</f>
        <v>0</v>
      </c>
      <c r="U35">
        <f>IFERROR(VLOOKUP($C35&amp;U$1,'CCyB decisions (database)'!$A$2:$G$424,7,FALSE),T35)</f>
        <v>0</v>
      </c>
      <c r="V35">
        <f>IFERROR(VLOOKUP($C35&amp;V$1,'CCyB decisions (database)'!$A$2:$G$424,7,FALSE),U35)</f>
        <v>0</v>
      </c>
      <c r="W35">
        <f>IFERROR(VLOOKUP($C35&amp;W$1,'CCyB decisions (database)'!$A$2:$G$424,7,FALSE),V35)</f>
        <v>0</v>
      </c>
      <c r="X35">
        <f>IFERROR(VLOOKUP($C35&amp;X$1,'CCyB decisions (database)'!$A$2:$G$424,7,FALSE),W35)</f>
        <v>0</v>
      </c>
      <c r="Y35">
        <f>IFERROR(VLOOKUP($C35&amp;Y$1,'CCyB decisions (database)'!$A$2:$G$424,7,FALSE),X35)</f>
        <v>0</v>
      </c>
      <c r="Z35">
        <f>IFERROR(VLOOKUP($C35&amp;Z$1,'CCyB decisions (database)'!$A$2:$G$424,7,FALSE),Y35)</f>
        <v>0</v>
      </c>
      <c r="AA35">
        <f>IFERROR(VLOOKUP($C35&amp;AA$1,'CCyB decisions (database)'!$A$2:$G$424,7,FALSE),Z35)</f>
        <v>0</v>
      </c>
      <c r="AB35">
        <f>IFERROR(VLOOKUP($C35&amp;AB$1,'CCyB decisions (database)'!$A$2:$G$424,7,FALSE),AA35)</f>
        <v>0</v>
      </c>
      <c r="AC35">
        <f>IFERROR(VLOOKUP($C35&amp;AC$1,'CCyB decisions (database)'!$A$2:$G$424,7,FALSE),AB35)</f>
        <v>0</v>
      </c>
      <c r="AD35">
        <f>IFERROR(VLOOKUP($C35&amp;AD$1,'CCyB decisions (database)'!$A$2:$G$424,7,FALSE),AC35)</f>
        <v>0</v>
      </c>
      <c r="AE35">
        <f>IFERROR(VLOOKUP($C35&amp;AE$1,'CCyB decisions (database)'!$A$2:$G$424,7,FALSE),AD35)</f>
        <v>0</v>
      </c>
      <c r="AF35">
        <f>IFERROR(VLOOKUP($C35&amp;AF$1,'CCyB decisions (database)'!$A$2:$G$424,7,FALSE),AE35)</f>
        <v>0</v>
      </c>
      <c r="AG35">
        <f>IFERROR(VLOOKUP($C35&amp;AG$1,'CCyB decisions (database)'!$A$2:$G$424,7,FALSE),AF35)</f>
        <v>0</v>
      </c>
      <c r="AH35">
        <f>IFERROR(VLOOKUP($C35&amp;AH$1,'CCyB decisions (database)'!$A$2:$G$424,7,FALSE),AG35)</f>
        <v>0</v>
      </c>
      <c r="AI35">
        <f>IFERROR(VLOOKUP($C35&amp;AI$1,'CCyB decisions (database)'!$A$2:$G$424,7,FALSE),AH35)</f>
        <v>0</v>
      </c>
      <c r="AJ35">
        <f>IFERROR(VLOOKUP($C35&amp;AJ$1,'CCyB decisions (database)'!$A$2:$G$424,7,FALSE),AI35)</f>
        <v>0</v>
      </c>
      <c r="AK35">
        <f>IFERROR(VLOOKUP($C35&amp;AK$1,'CCyB decisions (database)'!$A$2:$G$424,7,FALSE),AJ35)</f>
        <v>0</v>
      </c>
      <c r="AL35">
        <f>IFERROR(VLOOKUP($C35&amp;AL$1,'CCyB decisions (database)'!$A$2:$G$424,7,FALSE),AK35)</f>
        <v>0</v>
      </c>
      <c r="AM35">
        <f>IFERROR(VLOOKUP($C35&amp;AM$1,'CCyB decisions (database)'!$A$2:$G$424,7,FALSE),AL35)</f>
        <v>0</v>
      </c>
      <c r="AN35">
        <f>IFERROR(VLOOKUP($C35&amp;AN$1,'CCyB decisions (database)'!$A$2:$G$424,7,FALSE),AM35)</f>
        <v>0</v>
      </c>
      <c r="AO35">
        <f>IFERROR(VLOOKUP($C35&amp;AO$1,'CCyB decisions (database)'!$A$2:$G$424,7,FALSE),AN35)</f>
        <v>0</v>
      </c>
      <c r="AP35">
        <f>IFERROR(VLOOKUP($C35&amp;AP$1,'CCyB decisions (database)'!$A$2:$G$424,7,FALSE),AO35)</f>
        <v>0</v>
      </c>
      <c r="AQ35">
        <f>IFERROR(VLOOKUP($C35&amp;AQ$1,'CCyB decisions (database)'!$A$2:$G$424,7,FALSE),AP35)</f>
        <v>0</v>
      </c>
      <c r="AR35">
        <f>IFERROR(VLOOKUP($C35&amp;AR$1,'CCyB decisions (database)'!$A$2:$G$424,7,FALSE),AQ35)</f>
        <v>0</v>
      </c>
      <c r="AS35">
        <f>IFERROR(VLOOKUP($C35&amp;AS$1,'CCyB decisions (database)'!$A$2:$G$424,7,FALSE),AR35)</f>
        <v>0</v>
      </c>
      <c r="AT35">
        <f>IFERROR(VLOOKUP($C35&amp;AT$1,'CCyB decisions (database)'!$A$2:$G$424,7,FALSE),AS35)</f>
        <v>0</v>
      </c>
      <c r="AU35">
        <f>IFERROR(VLOOKUP($C35&amp;AU$1,'CCyB decisions (database)'!$A$2:$G$424,7,FALSE),AT35)</f>
        <v>0</v>
      </c>
      <c r="AV35">
        <f>IFERROR(VLOOKUP($C35&amp;AV$1,'CCyB decisions (database)'!$A$2:$G$424,7,FALSE),AU35)</f>
        <v>0</v>
      </c>
      <c r="AW35">
        <f>IFERROR(VLOOKUP($C35&amp;AW$1,'CCyB decisions (database)'!$A$2:$G$424,7,FALSE),AV35)</f>
        <v>0</v>
      </c>
      <c r="AX35">
        <f>IFERROR(VLOOKUP($C35&amp;AX$1,'CCyB decisions (database)'!$A$2:$G$424,7,FALSE),AW35)</f>
        <v>0</v>
      </c>
      <c r="AY35">
        <f>IFERROR(VLOOKUP($C35&amp;AY$1,'CCyB decisions (database)'!$A$2:$G$424,7,FALSE),AX35)</f>
        <v>0</v>
      </c>
      <c r="AZ35">
        <f>IFERROR(VLOOKUP($C35&amp;AZ$1,'CCyB decisions (database)'!$A$2:$G$424,7,FALSE),AY35)</f>
        <v>0</v>
      </c>
      <c r="BA35">
        <f>IFERROR(VLOOKUP($C35&amp;BA$1,'CCyB decisions (database)'!$A$2:$G$424,7,FALSE),AZ35)</f>
        <v>0</v>
      </c>
      <c r="BB35">
        <f>IFERROR(VLOOKUP($C35&amp;BB$1,'CCyB decisions (database)'!$A$2:$G$424,7,FALSE),BA35)</f>
        <v>0</v>
      </c>
      <c r="BC35">
        <f>IFERROR(VLOOKUP($C35&amp;BC$1,'CCyB decisions (database)'!$A$2:$G$424,7,FALSE),BB35)</f>
        <v>0</v>
      </c>
      <c r="BD35">
        <f>IFERROR(VLOOKUP($C35&amp;BD$1,'CCyB decisions (database)'!$A$2:$G$424,7,FALSE),BC35)</f>
        <v>0</v>
      </c>
      <c r="BE35">
        <f>IFERROR(VLOOKUP($C35&amp;BE$1,'CCyB decisions (database)'!$A$2:$G$424,7,FALSE),BD35)</f>
        <v>0</v>
      </c>
      <c r="BF35">
        <f>IFERROR(VLOOKUP($C35&amp;BF$1,'CCyB decisions (database)'!$A$2:$G$424,7,FALSE),BE35)</f>
        <v>0</v>
      </c>
      <c r="BG35">
        <f>IFERROR(VLOOKUP($C35&amp;BG$1,'CCyB decisions (database)'!$A$2:$G$424,7,FALSE),BF35)</f>
        <v>0</v>
      </c>
      <c r="BH35">
        <f>IFERROR(VLOOKUP($C35&amp;BH$1,'CCyB decisions (database)'!$A$2:$G$424,7,FALSE),BG35)</f>
        <v>0</v>
      </c>
      <c r="BI35">
        <f>IFERROR(VLOOKUP($C35&amp;BI$1,'CCyB decisions (database)'!$A$2:$G$424,7,FALSE),BH35)</f>
        <v>0</v>
      </c>
      <c r="BJ35">
        <f>IFERROR(VLOOKUP($C35&amp;BJ$1,'CCyB decisions (database)'!$A$2:$G$424,7,FALSE),BI35)</f>
        <v>0</v>
      </c>
      <c r="BK35">
        <f>IFERROR(VLOOKUP($C35&amp;BK$1,'CCyB decisions (database)'!$A$2:$G$424,7,FALSE),BJ35)</f>
        <v>0</v>
      </c>
      <c r="BL35">
        <f>IFERROR(VLOOKUP($C35&amp;BL$1,'CCyB decisions (database)'!$A$2:$G$424,7,FALSE),BK35)</f>
        <v>0</v>
      </c>
      <c r="BM35">
        <f>IFERROR(VLOOKUP($C35&amp;BM$1,'CCyB decisions (database)'!$A$2:$G$424,7,FALSE),BL35)</f>
        <v>0</v>
      </c>
      <c r="BN35">
        <f>IFERROR(VLOOKUP($C35&amp;BN$1,'CCyB decisions (database)'!$A$2:$G$424,7,FALSE),BM35)</f>
        <v>0</v>
      </c>
      <c r="BO35">
        <f>IFERROR(VLOOKUP($C35&amp;BO$1,'CCyB decisions (database)'!$A$2:$G$424,7,FALSE),BN35)</f>
        <v>0</v>
      </c>
      <c r="BP35">
        <f>IFERROR(VLOOKUP($C35&amp;BP$1,'CCyB decisions (database)'!$A$2:$G$424,7,FALSE),BO35)</f>
        <v>0</v>
      </c>
      <c r="BQ35">
        <f>IFERROR(VLOOKUP($C35&amp;BQ$1,'CCyB decisions (database)'!$A$2:$G$424,7,FALSE),BP35)</f>
        <v>0</v>
      </c>
      <c r="BR35">
        <f>IFERROR(VLOOKUP($C35&amp;BR$1,'CCyB decisions (database)'!$A$2:$G$424,7,FALSE),BQ35)</f>
        <v>0</v>
      </c>
      <c r="BS35">
        <f>IFERROR(VLOOKUP($C35&amp;BS$1,'CCyB decisions (database)'!$A$2:$G$424,7,FALSE),BR35)</f>
        <v>0</v>
      </c>
      <c r="BT35">
        <f>IFERROR(VLOOKUP($C35&amp;BT$1,'CCyB decisions (database)'!$A$2:$G$424,7,FALSE),BS35)</f>
        <v>0</v>
      </c>
      <c r="BU35">
        <f>IFERROR(VLOOKUP($C35&amp;BU$1,'CCyB decisions (database)'!$A$2:$G$424,7,FALSE),BT35)</f>
        <v>0</v>
      </c>
      <c r="BV35">
        <f>IFERROR(VLOOKUP($C35&amp;BV$1,'CCyB decisions (database)'!$A$2:$G$424,7,FALSE),BU35)</f>
        <v>0</v>
      </c>
      <c r="BW35">
        <f>IFERROR(VLOOKUP($C35&amp;BW$1,'CCyB decisions (database)'!$A$2:$G$424,7,FALSE),BV35)</f>
        <v>0</v>
      </c>
      <c r="BX35">
        <f>IFERROR(VLOOKUP($C35&amp;BX$1,'CCyB decisions (database)'!$A$2:$G$424,7,FALSE),BW35)</f>
        <v>0</v>
      </c>
      <c r="BY35">
        <f>IFERROR(VLOOKUP($C35&amp;BY$1,'CCyB decisions (database)'!$A$2:$G$424,7,FALSE),BX35)</f>
        <v>0</v>
      </c>
      <c r="BZ35">
        <f>IFERROR(VLOOKUP($C35&amp;BZ$1,'CCyB decisions (database)'!$A$2:$G$424,7,FALSE),BY35)</f>
        <v>0</v>
      </c>
      <c r="CA35">
        <f>IFERROR(VLOOKUP($C35&amp;CA$1,'CCyB decisions (database)'!$A$2:$G$424,7,FALSE),BZ35)</f>
        <v>0</v>
      </c>
      <c r="CB35">
        <f>IFERROR(VLOOKUP($C35&amp;CB$1,'CCyB decisions (database)'!$A$2:$G$424,7,FALSE),CA35)</f>
        <v>0</v>
      </c>
      <c r="CC35">
        <f>IFERROR(VLOOKUP($C35&amp;CC$1,'CCyB decisions (database)'!$A$2:$G$424,7,FALSE),CB35)</f>
        <v>0</v>
      </c>
      <c r="CD35">
        <f>IFERROR(VLOOKUP($C35&amp;CD$1,'CCyB decisions (database)'!$A$2:$G$424,7,FALSE),CC35)</f>
        <v>0</v>
      </c>
      <c r="CE35">
        <f>IFERROR(VLOOKUP($C35&amp;CE$1,'CCyB decisions (database)'!$A$2:$G$424,7,FALSE),CD35)</f>
        <v>0</v>
      </c>
      <c r="CF35">
        <f>IFERROR(VLOOKUP($C35&amp;CF$1,'CCyB decisions (database)'!$A$2:$G$424,7,FALSE),CE35)</f>
        <v>0</v>
      </c>
      <c r="CG35">
        <f>IFERROR(VLOOKUP($C35&amp;CG$1,'CCyB decisions (database)'!$A$2:$G$424,7,FALSE),CF35)</f>
        <v>0</v>
      </c>
      <c r="CH35">
        <f>IFERROR(VLOOKUP($C35&amp;CH$1,'CCyB decisions (database)'!$A$2:$G$424,7,FALSE),CG35)</f>
        <v>0</v>
      </c>
      <c r="CI35">
        <f>IFERROR(VLOOKUP($C35&amp;CI$1,'CCyB decisions (database)'!$A$2:$G$424,7,FALSE),CH35)</f>
        <v>0</v>
      </c>
      <c r="CJ35">
        <f>IFERROR(VLOOKUP($C35&amp;CJ$1,'CCyB decisions (database)'!$A$2:$G$424,7,FALSE),CI35)</f>
        <v>0</v>
      </c>
      <c r="CK35">
        <f>IFERROR(VLOOKUP($C35&amp;CK$1,'CCyB decisions (database)'!$A$2:$G$424,7,FALSE),CJ35)</f>
        <v>0</v>
      </c>
      <c r="CL35">
        <f>IFERROR(VLOOKUP($C35&amp;CL$1,'CCyB decisions (database)'!$A$2:$G$424,7,FALSE),CK35)</f>
        <v>0</v>
      </c>
      <c r="CM35">
        <f>IFERROR(VLOOKUP($C35&amp;CM$1,'CCyB decisions (database)'!$A$2:$G$424,7,FALSE),CL35)</f>
        <v>0</v>
      </c>
      <c r="CN35">
        <f>IFERROR(VLOOKUP($C35&amp;CN$1,'CCyB decisions (database)'!$A$2:$G$424,7,FALSE),CM35)</f>
        <v>0</v>
      </c>
      <c r="CO35">
        <f>IFERROR(VLOOKUP($C35&amp;CO$1,'CCyB decisions (database)'!$A$2:$G$424,7,FALSE),CN35)</f>
        <v>0</v>
      </c>
      <c r="CP35">
        <f>IFERROR(VLOOKUP($C35&amp;CP$1,'CCyB decisions (database)'!$A$2:$G$424,7,FALSE),CO35)</f>
        <v>0</v>
      </c>
      <c r="CQ35">
        <f>IFERROR(VLOOKUP($C35&amp;CQ$1,'CCyB decisions (database)'!$A$2:$G$424,7,FALSE),CP35)</f>
        <v>0</v>
      </c>
      <c r="CR35">
        <f>IFERROR(VLOOKUP($C35&amp;CR$1,'CCyB decisions (database)'!$A$2:$G$424,7,FALSE),CQ35)</f>
        <v>0</v>
      </c>
      <c r="CS35">
        <f>IFERROR(VLOOKUP($C35&amp;CS$1,'CCyB decisions (database)'!$A$2:$G$424,7,FALSE),CR35)</f>
        <v>0</v>
      </c>
      <c r="CT35">
        <f>IFERROR(VLOOKUP($C35&amp;CT$1,'CCyB decisions (database)'!$A$2:$G$424,7,FALSE),CS35)</f>
        <v>0</v>
      </c>
      <c r="CU35">
        <f>IFERROR(VLOOKUP($C35&amp;CU$1,'CCyB decisions (database)'!$A$2:$G$424,7,FALSE),CT35)</f>
        <v>0</v>
      </c>
      <c r="CV35">
        <f>IFERROR(VLOOKUP($C35&amp;CV$1,'CCyB decisions (database)'!$A$2:$G$424,7,FALSE),CU35)</f>
        <v>0</v>
      </c>
      <c r="CW35">
        <f>IFERROR(VLOOKUP($C35&amp;CW$1,'CCyB decisions (database)'!$A$2:$G$424,7,FALSE),CV35)</f>
        <v>0</v>
      </c>
      <c r="CX35">
        <f>IFERROR(VLOOKUP($C35&amp;CX$1,'CCyB decisions (database)'!$A$2:$G$424,7,FALSE),CW35)</f>
        <v>0</v>
      </c>
      <c r="CY35">
        <f>IFERROR(VLOOKUP($C35&amp;CY$1,'CCyB decisions (database)'!$A$2:$G$424,7,FALSE),CX35)</f>
        <v>0</v>
      </c>
      <c r="CZ35">
        <f>IFERROR(VLOOKUP($C35&amp;CZ$1,'CCyB decisions (database)'!$A$2:$G$424,7,FALSE),CY35)</f>
        <v>0</v>
      </c>
      <c r="DA35">
        <f>IFERROR(VLOOKUP($C35&amp;DA$1,'CCyB decisions (database)'!$A$2:$G$424,7,FALSE),CZ35)</f>
        <v>0</v>
      </c>
      <c r="DB35">
        <f>IFERROR(VLOOKUP($C35&amp;DB$1,'CCyB decisions (database)'!$A$2:$G$424,7,FALSE),DA35)</f>
        <v>0</v>
      </c>
      <c r="DC35">
        <f>IFERROR(VLOOKUP($C35&amp;DC$1,'CCyB decisions (database)'!$A$2:$G$424,7,FALSE),DB35)</f>
        <v>0</v>
      </c>
      <c r="DD35">
        <f>IFERROR(VLOOKUP($C35&amp;DD$1,'CCyB decisions (database)'!$A$2:$G$424,7,FALSE),DC35)</f>
        <v>0</v>
      </c>
      <c r="DE35">
        <f>IFERROR(VLOOKUP($C35&amp;DE$1,'CCyB decisions (database)'!$A$2:$G$424,7,FALSE),DD35)</f>
        <v>0</v>
      </c>
      <c r="DF35">
        <f>IFERROR(VLOOKUP($C35&amp;DF$1,'CCyB decisions (database)'!$A$2:$G$424,7,FALSE),DE35)</f>
        <v>0</v>
      </c>
      <c r="DG35">
        <f>IFERROR(VLOOKUP($C35&amp;DG$1,'CCyB decisions (database)'!$A$2:$G$424,7,FALSE),DF35)</f>
        <v>0</v>
      </c>
      <c r="DH35">
        <f>IFERROR(VLOOKUP($C35&amp;DH$1,'CCyB decisions (database)'!$A$2:$G$424,7,FALSE),DG35)</f>
        <v>0</v>
      </c>
      <c r="DI35">
        <f>IFERROR(VLOOKUP($C35&amp;DI$1,'CCyB decisions (database)'!$A$2:$G$424,7,FALSE),DH35)</f>
        <v>0</v>
      </c>
      <c r="DJ35">
        <f>IFERROR(VLOOKUP($C35&amp;DJ$1,'CCyB decisions (database)'!$A$2:$G$424,7,FALSE),DI35)</f>
        <v>0</v>
      </c>
      <c r="DK35">
        <f>IFERROR(VLOOKUP($C35&amp;DK$1,'CCyB decisions (database)'!$A$2:$G$424,7,FALSE),DJ35)</f>
        <v>0</v>
      </c>
      <c r="DL35">
        <f>IFERROR(VLOOKUP($C35&amp;DL$1,'CCyB decisions (database)'!$A$2:$G$424,7,FALSE),DK35)</f>
        <v>0</v>
      </c>
      <c r="DM35">
        <f>IFERROR(VLOOKUP($C35&amp;DM$1,'CCyB decisions (database)'!$A$2:$G$424,7,FALSE),DL35)</f>
        <v>0</v>
      </c>
      <c r="DN35">
        <f>IFERROR(VLOOKUP($C35&amp;DN$1,'CCyB decisions (database)'!$A$2:$G$424,7,FALSE),DM35)</f>
        <v>0</v>
      </c>
      <c r="DO35">
        <f>IFERROR(VLOOKUP($C35&amp;DO$1,'CCyB decisions (database)'!$A$2:$G$424,7,FALSE),DN35)</f>
        <v>0</v>
      </c>
      <c r="DP35">
        <f>IFERROR(VLOOKUP($C35&amp;DP$1,'CCyB decisions (database)'!$A$2:$G$424,7,FALSE),DO35)</f>
        <v>0</v>
      </c>
    </row>
    <row r="36" spans="3:120" x14ac:dyDescent="0.45">
      <c r="C36" t="s">
        <v>17</v>
      </c>
      <c r="D36" t="e">
        <f>VLOOKUP($C36&amp;D$1,'CCyB decisions (database)'!$A$2:$G$424,7,FALSE)</f>
        <v>#N/A</v>
      </c>
      <c r="E36" t="e">
        <f>IFERROR(VLOOKUP($C36&amp;E$1,'CCyB decisions (database)'!$A$2:$G$424,7,FALSE),D36)</f>
        <v>#N/A</v>
      </c>
      <c r="F36">
        <f>IFERROR(VLOOKUP($C36&amp;F$1,'CCyB decisions (database)'!$A$2:$G$424,7,FALSE),E36)</f>
        <v>0</v>
      </c>
      <c r="G36">
        <f>IFERROR(VLOOKUP($C36&amp;G$1,'CCyB decisions (database)'!$A$2:$G$424,7,FALSE),F36)</f>
        <v>0</v>
      </c>
      <c r="H36">
        <f>IFERROR(VLOOKUP($C36&amp;H$1,'CCyB decisions (database)'!$A$2:$G$424,7,FALSE),G36)</f>
        <v>0</v>
      </c>
      <c r="I36">
        <f>IFERROR(VLOOKUP($C36&amp;I$1,'CCyB decisions (database)'!$A$2:$G$424,7,FALSE),H36)</f>
        <v>0</v>
      </c>
      <c r="J36">
        <f>IFERROR(VLOOKUP($C36&amp;J$1,'CCyB decisions (database)'!$A$2:$G$424,7,FALSE),I36)</f>
        <v>0</v>
      </c>
      <c r="K36">
        <f>IFERROR(VLOOKUP($C36&amp;K$1,'CCyB decisions (database)'!$A$2:$G$424,7,FALSE),J36)</f>
        <v>0</v>
      </c>
      <c r="L36">
        <f>IFERROR(VLOOKUP($C36&amp;L$1,'CCyB decisions (database)'!$A$2:$G$424,7,FALSE),K36)</f>
        <v>0</v>
      </c>
      <c r="M36">
        <f>IFERROR(VLOOKUP($C36&amp;M$1,'CCyB decisions (database)'!$A$2:$G$424,7,FALSE),L36)</f>
        <v>0</v>
      </c>
      <c r="N36">
        <f>IFERROR(VLOOKUP($C36&amp;N$1,'CCyB decisions (database)'!$A$2:$G$424,7,FALSE),M36)</f>
        <v>0</v>
      </c>
      <c r="O36">
        <f>IFERROR(VLOOKUP($C36&amp;O$1,'CCyB decisions (database)'!$A$2:$G$424,7,FALSE),N36)</f>
        <v>0</v>
      </c>
      <c r="P36">
        <f>IFERROR(VLOOKUP($C36&amp;P$1,'CCyB decisions (database)'!$A$2:$G$424,7,FALSE),O36)</f>
        <v>0</v>
      </c>
      <c r="Q36">
        <f>IFERROR(VLOOKUP($C36&amp;Q$1,'CCyB decisions (database)'!$A$2:$G$424,7,FALSE),P36)</f>
        <v>0</v>
      </c>
      <c r="R36">
        <f>IFERROR(VLOOKUP($C36&amp;R$1,'CCyB decisions (database)'!$A$2:$G$424,7,FALSE),Q36)</f>
        <v>0</v>
      </c>
      <c r="S36">
        <f>IFERROR(VLOOKUP($C36&amp;S$1,'CCyB decisions (database)'!$A$2:$G$424,7,FALSE),R36)</f>
        <v>0</v>
      </c>
      <c r="T36">
        <f>IFERROR(VLOOKUP($C36&amp;T$1,'CCyB decisions (database)'!$A$2:$G$424,7,FALSE),S36)</f>
        <v>0</v>
      </c>
      <c r="U36">
        <f>IFERROR(VLOOKUP($C36&amp;U$1,'CCyB decisions (database)'!$A$2:$G$424,7,FALSE),T36)</f>
        <v>0</v>
      </c>
      <c r="V36">
        <f>IFERROR(VLOOKUP($C36&amp;V$1,'CCyB decisions (database)'!$A$2:$G$424,7,FALSE),U36)</f>
        <v>5.0000000000000001E-3</v>
      </c>
      <c r="W36">
        <f>IFERROR(VLOOKUP($C36&amp;W$1,'CCyB decisions (database)'!$A$2:$G$424,7,FALSE),V36)</f>
        <v>5.0000000000000001E-3</v>
      </c>
      <c r="X36">
        <f>IFERROR(VLOOKUP($C36&amp;X$1,'CCyB decisions (database)'!$A$2:$G$424,7,FALSE),W36)</f>
        <v>5.0000000000000001E-3</v>
      </c>
      <c r="Y36">
        <f>IFERROR(VLOOKUP($C36&amp;Y$1,'CCyB decisions (database)'!$A$2:$G$424,7,FALSE),X36)</f>
        <v>5.0000000000000001E-3</v>
      </c>
      <c r="Z36">
        <f>IFERROR(VLOOKUP($C36&amp;Z$1,'CCyB decisions (database)'!$A$2:$G$424,7,FALSE),Y36)</f>
        <v>0</v>
      </c>
      <c r="AA36">
        <f>IFERROR(VLOOKUP($C36&amp;AA$1,'CCyB decisions (database)'!$A$2:$G$424,7,FALSE),Z36)</f>
        <v>0</v>
      </c>
      <c r="AB36">
        <f>IFERROR(VLOOKUP($C36&amp;AB$1,'CCyB decisions (database)'!$A$2:$G$424,7,FALSE),AA36)</f>
        <v>0</v>
      </c>
      <c r="AC36">
        <f>IFERROR(VLOOKUP($C36&amp;AC$1,'CCyB decisions (database)'!$A$2:$G$424,7,FALSE),AB36)</f>
        <v>0</v>
      </c>
      <c r="AD36">
        <f>IFERROR(VLOOKUP($C36&amp;AD$1,'CCyB decisions (database)'!$A$2:$G$424,7,FALSE),AC36)</f>
        <v>0</v>
      </c>
      <c r="AE36">
        <f>IFERROR(VLOOKUP($C36&amp;AE$1,'CCyB decisions (database)'!$A$2:$G$424,7,FALSE),AD36)</f>
        <v>0</v>
      </c>
      <c r="AF36">
        <f>IFERROR(VLOOKUP($C36&amp;AF$1,'CCyB decisions (database)'!$A$2:$G$424,7,FALSE),AE36)</f>
        <v>0</v>
      </c>
      <c r="AG36">
        <f>IFERROR(VLOOKUP($C36&amp;AG$1,'CCyB decisions (database)'!$A$2:$G$424,7,FALSE),AF36)</f>
        <v>0</v>
      </c>
      <c r="AH36">
        <f>IFERROR(VLOOKUP($C36&amp;AH$1,'CCyB decisions (database)'!$A$2:$G$424,7,FALSE),AG36)</f>
        <v>0</v>
      </c>
      <c r="AI36">
        <f>IFERROR(VLOOKUP($C36&amp;AI$1,'CCyB decisions (database)'!$A$2:$G$424,7,FALSE),AH36)</f>
        <v>0</v>
      </c>
      <c r="AJ36">
        <f>IFERROR(VLOOKUP($C36&amp;AJ$1,'CCyB decisions (database)'!$A$2:$G$424,7,FALSE),AI36)</f>
        <v>5.0000000000000001E-3</v>
      </c>
      <c r="AK36">
        <f>IFERROR(VLOOKUP($C36&amp;AK$1,'CCyB decisions (database)'!$A$2:$G$424,7,FALSE),AJ36)</f>
        <v>5.0000000000000001E-3</v>
      </c>
      <c r="AL36">
        <f>IFERROR(VLOOKUP($C36&amp;AL$1,'CCyB decisions (database)'!$A$2:$G$424,7,FALSE),AK36)</f>
        <v>5.0000000000000001E-3</v>
      </c>
      <c r="AM36">
        <f>IFERROR(VLOOKUP($C36&amp;AM$1,'CCyB decisions (database)'!$A$2:$G$424,7,FALSE),AL36)</f>
        <v>5.0000000000000001E-3</v>
      </c>
      <c r="AN36">
        <f>IFERROR(VLOOKUP($C36&amp;AN$1,'CCyB decisions (database)'!$A$2:$G$424,7,FALSE),AM36)</f>
        <v>0.01</v>
      </c>
      <c r="AO36">
        <f>IFERROR(VLOOKUP($C36&amp;AO$1,'CCyB decisions (database)'!$A$2:$G$424,7,FALSE),AN36)</f>
        <v>0.01</v>
      </c>
      <c r="AP36">
        <f>IFERROR(VLOOKUP($C36&amp;AP$1,'CCyB decisions (database)'!$A$2:$G$424,7,FALSE),AO36)</f>
        <v>0.01</v>
      </c>
      <c r="AQ36">
        <f>IFERROR(VLOOKUP($C36&amp;AQ$1,'CCyB decisions (database)'!$A$2:$G$424,7,FALSE),AP36)</f>
        <v>0.01</v>
      </c>
      <c r="AR36">
        <f>IFERROR(VLOOKUP($C36&amp;AR$1,'CCyB decisions (database)'!$A$2:$G$424,7,FALSE),AQ36)</f>
        <v>0.01</v>
      </c>
      <c r="AS36">
        <f>IFERROR(VLOOKUP($C36&amp;AS$1,'CCyB decisions (database)'!$A$2:$G$424,7,FALSE),AR36)</f>
        <v>0.01</v>
      </c>
      <c r="AT36">
        <f>IFERROR(VLOOKUP($C36&amp;AT$1,'CCyB decisions (database)'!$A$2:$G$424,7,FALSE),AS36)</f>
        <v>0.01</v>
      </c>
      <c r="AU36">
        <f>IFERROR(VLOOKUP($C36&amp;AU$1,'CCyB decisions (database)'!$A$2:$G$424,7,FALSE),AT36)</f>
        <v>0.01</v>
      </c>
      <c r="AV36">
        <f>IFERROR(VLOOKUP($C36&amp;AV$1,'CCyB decisions (database)'!$A$2:$G$424,7,FALSE),AU36)</f>
        <v>0.01</v>
      </c>
      <c r="AW36">
        <f>IFERROR(VLOOKUP($C36&amp;AW$1,'CCyB decisions (database)'!$A$2:$G$424,7,FALSE),AV36)</f>
        <v>0.01</v>
      </c>
      <c r="AX36">
        <f>IFERROR(VLOOKUP($C36&amp;AX$1,'CCyB decisions (database)'!$A$2:$G$424,7,FALSE),AW36)</f>
        <v>0.01</v>
      </c>
      <c r="AY36">
        <f>IFERROR(VLOOKUP($C36&amp;AY$1,'CCyB decisions (database)'!$A$2:$G$424,7,FALSE),AX36)</f>
        <v>0.01</v>
      </c>
      <c r="AZ36">
        <f>IFERROR(VLOOKUP($C36&amp;AZ$1,'CCyB decisions (database)'!$A$2:$G$424,7,FALSE),AY36)</f>
        <v>0.01</v>
      </c>
      <c r="BA36">
        <f>IFERROR(VLOOKUP($C36&amp;BA$1,'CCyB decisions (database)'!$A$2:$G$424,7,FALSE),AZ36)</f>
        <v>0.01</v>
      </c>
      <c r="BB36">
        <f>IFERROR(VLOOKUP($C36&amp;BB$1,'CCyB decisions (database)'!$A$2:$G$424,7,FALSE),BA36)</f>
        <v>0.01</v>
      </c>
      <c r="BC36">
        <f>IFERROR(VLOOKUP($C36&amp;BC$1,'CCyB decisions (database)'!$A$2:$G$424,7,FALSE),BB36)</f>
        <v>0.01</v>
      </c>
      <c r="BD36">
        <f>IFERROR(VLOOKUP($C36&amp;BD$1,'CCyB decisions (database)'!$A$2:$G$424,7,FALSE),BC36)</f>
        <v>0.01</v>
      </c>
      <c r="BE36">
        <f>IFERROR(VLOOKUP($C36&amp;BE$1,'CCyB decisions (database)'!$A$2:$G$424,7,FALSE),BD36)</f>
        <v>0.01</v>
      </c>
      <c r="BF36">
        <f>IFERROR(VLOOKUP($C36&amp;BF$1,'CCyB decisions (database)'!$A$2:$G$424,7,FALSE),BE36)</f>
        <v>0.01</v>
      </c>
      <c r="BG36">
        <f>IFERROR(VLOOKUP($C36&amp;BG$1,'CCyB decisions (database)'!$A$2:$G$424,7,FALSE),BF36)</f>
        <v>0.01</v>
      </c>
      <c r="BH36">
        <f>IFERROR(VLOOKUP($C36&amp;BH$1,'CCyB decisions (database)'!$A$2:$G$424,7,FALSE),BG36)</f>
        <v>0.01</v>
      </c>
      <c r="BI36">
        <f>IFERROR(VLOOKUP($C36&amp;BI$1,'CCyB decisions (database)'!$A$2:$G$424,7,FALSE),BH36)</f>
        <v>0.01</v>
      </c>
      <c r="BJ36">
        <f>IFERROR(VLOOKUP($C36&amp;BJ$1,'CCyB decisions (database)'!$A$2:$G$424,7,FALSE),BI36)</f>
        <v>0.01</v>
      </c>
      <c r="BK36">
        <f>IFERROR(VLOOKUP($C36&amp;BK$1,'CCyB decisions (database)'!$A$2:$G$424,7,FALSE),BJ36)</f>
        <v>0.01</v>
      </c>
      <c r="BL36">
        <f>IFERROR(VLOOKUP($C36&amp;BL$1,'CCyB decisions (database)'!$A$2:$G$424,7,FALSE),BK36)</f>
        <v>0.02</v>
      </c>
      <c r="BM36">
        <f>IFERROR(VLOOKUP($C36&amp;BM$1,'CCyB decisions (database)'!$A$2:$G$424,7,FALSE),BL36)</f>
        <v>0.02</v>
      </c>
      <c r="BN36">
        <f>IFERROR(VLOOKUP($C36&amp;BN$1,'CCyB decisions (database)'!$A$2:$G$424,7,FALSE),BM36)</f>
        <v>0.02</v>
      </c>
      <c r="BO36">
        <f>IFERROR(VLOOKUP($C36&amp;BO$1,'CCyB decisions (database)'!$A$2:$G$424,7,FALSE),BN36)</f>
        <v>0</v>
      </c>
      <c r="BP36">
        <f>IFERROR(VLOOKUP($C36&amp;BP$1,'CCyB decisions (database)'!$A$2:$G$424,7,FALSE),BO36)</f>
        <v>0</v>
      </c>
      <c r="BQ36">
        <f>IFERROR(VLOOKUP($C36&amp;BQ$1,'CCyB decisions (database)'!$A$2:$G$424,7,FALSE),BP36)</f>
        <v>0</v>
      </c>
      <c r="BR36">
        <f>IFERROR(VLOOKUP($C36&amp;BR$1,'CCyB decisions (database)'!$A$2:$G$424,7,FALSE),BQ36)</f>
        <v>0</v>
      </c>
      <c r="BS36">
        <f>IFERROR(VLOOKUP($C36&amp;BS$1,'CCyB decisions (database)'!$A$2:$G$424,7,FALSE),BR36)</f>
        <v>0</v>
      </c>
      <c r="BT36">
        <f>IFERROR(VLOOKUP($C36&amp;BT$1,'CCyB decisions (database)'!$A$2:$G$424,7,FALSE),BS36)</f>
        <v>0</v>
      </c>
      <c r="BU36">
        <f>IFERROR(VLOOKUP($C36&amp;BU$1,'CCyB decisions (database)'!$A$2:$G$424,7,FALSE),BT36)</f>
        <v>0</v>
      </c>
      <c r="BV36">
        <f>IFERROR(VLOOKUP($C36&amp;BV$1,'CCyB decisions (database)'!$A$2:$G$424,7,FALSE),BU36)</f>
        <v>0</v>
      </c>
      <c r="BW36">
        <f>IFERROR(VLOOKUP($C36&amp;BW$1,'CCyB decisions (database)'!$A$2:$G$424,7,FALSE),BV36)</f>
        <v>0</v>
      </c>
      <c r="BX36">
        <f>IFERROR(VLOOKUP($C36&amp;BX$1,'CCyB decisions (database)'!$A$2:$G$424,7,FALSE),BW36)</f>
        <v>0</v>
      </c>
      <c r="BY36">
        <f>IFERROR(VLOOKUP($C36&amp;BY$1,'CCyB decisions (database)'!$A$2:$G$424,7,FALSE),BX36)</f>
        <v>0</v>
      </c>
      <c r="BZ36">
        <f>IFERROR(VLOOKUP($C36&amp;BZ$1,'CCyB decisions (database)'!$A$2:$G$424,7,FALSE),BY36)</f>
        <v>0</v>
      </c>
      <c r="CA36">
        <f>IFERROR(VLOOKUP($C36&amp;CA$1,'CCyB decisions (database)'!$A$2:$G$424,7,FALSE),BZ36)</f>
        <v>0</v>
      </c>
      <c r="CB36">
        <f>IFERROR(VLOOKUP($C36&amp;CB$1,'CCyB decisions (database)'!$A$2:$G$424,7,FALSE),CA36)</f>
        <v>0</v>
      </c>
      <c r="CC36">
        <f>IFERROR(VLOOKUP($C36&amp;CC$1,'CCyB decisions (database)'!$A$2:$G$424,7,FALSE),CB36)</f>
        <v>0</v>
      </c>
      <c r="CD36">
        <f>IFERROR(VLOOKUP($C36&amp;CD$1,'CCyB decisions (database)'!$A$2:$G$424,7,FALSE),CC36)</f>
        <v>0</v>
      </c>
      <c r="CE36">
        <f>IFERROR(VLOOKUP($C36&amp;CE$1,'CCyB decisions (database)'!$A$2:$G$424,7,FALSE),CD36)</f>
        <v>0</v>
      </c>
      <c r="CF36">
        <f>IFERROR(VLOOKUP($C36&amp;CF$1,'CCyB decisions (database)'!$A$2:$G$424,7,FALSE),CE36)</f>
        <v>0</v>
      </c>
      <c r="CG36">
        <f>IFERROR(VLOOKUP($C36&amp;CG$1,'CCyB decisions (database)'!$A$2:$G$424,7,FALSE),CF36)</f>
        <v>0</v>
      </c>
      <c r="CH36">
        <f>IFERROR(VLOOKUP($C36&amp;CH$1,'CCyB decisions (database)'!$A$2:$G$424,7,FALSE),CG36)</f>
        <v>0</v>
      </c>
      <c r="CI36">
        <f>IFERROR(VLOOKUP($C36&amp;CI$1,'CCyB decisions (database)'!$A$2:$G$424,7,FALSE),CH36)</f>
        <v>0.01</v>
      </c>
      <c r="CJ36">
        <f>IFERROR(VLOOKUP($C36&amp;CJ$1,'CCyB decisions (database)'!$A$2:$G$424,7,FALSE),CI36)</f>
        <v>0.01</v>
      </c>
      <c r="CK36">
        <f>IFERROR(VLOOKUP($C36&amp;CK$1,'CCyB decisions (database)'!$A$2:$G$424,7,FALSE),CJ36)</f>
        <v>0.01</v>
      </c>
      <c r="CL36">
        <f>IFERROR(VLOOKUP($C36&amp;CL$1,'CCyB decisions (database)'!$A$2:$G$424,7,FALSE),CK36)</f>
        <v>0.01</v>
      </c>
      <c r="CM36">
        <f>IFERROR(VLOOKUP($C36&amp;CM$1,'CCyB decisions (database)'!$A$2:$G$424,7,FALSE),CL36)</f>
        <v>0.01</v>
      </c>
      <c r="CN36">
        <f>IFERROR(VLOOKUP($C36&amp;CN$1,'CCyB decisions (database)'!$A$2:$G$424,7,FALSE),CM36)</f>
        <v>0.01</v>
      </c>
      <c r="CO36">
        <f>IFERROR(VLOOKUP($C36&amp;CO$1,'CCyB decisions (database)'!$A$2:$G$424,7,FALSE),CN36)</f>
        <v>0.02</v>
      </c>
      <c r="CP36">
        <f>IFERROR(VLOOKUP($C36&amp;CP$1,'CCyB decisions (database)'!$A$2:$G$424,7,FALSE),CO36)</f>
        <v>0.02</v>
      </c>
      <c r="CQ36">
        <f>IFERROR(VLOOKUP($C36&amp;CQ$1,'CCyB decisions (database)'!$A$2:$G$424,7,FALSE),CP36)</f>
        <v>0.02</v>
      </c>
      <c r="CR36">
        <f>IFERROR(VLOOKUP($C36&amp;CR$1,'CCyB decisions (database)'!$A$2:$G$424,7,FALSE),CQ36)</f>
        <v>0.02</v>
      </c>
      <c r="CS36">
        <f>IFERROR(VLOOKUP($C36&amp;CS$1,'CCyB decisions (database)'!$A$2:$G$424,7,FALSE),CR36)</f>
        <v>0.02</v>
      </c>
      <c r="CT36">
        <f>IFERROR(VLOOKUP($C36&amp;CT$1,'CCyB decisions (database)'!$A$2:$G$424,7,FALSE),CS36)</f>
        <v>0.02</v>
      </c>
      <c r="CU36">
        <f>IFERROR(VLOOKUP($C36&amp;CU$1,'CCyB decisions (database)'!$A$2:$G$424,7,FALSE),CT36)</f>
        <v>0.02</v>
      </c>
      <c r="CV36">
        <f>IFERROR(VLOOKUP($C36&amp;CV$1,'CCyB decisions (database)'!$A$2:$G$424,7,FALSE),CU36)</f>
        <v>0.02</v>
      </c>
      <c r="CW36">
        <f>IFERROR(VLOOKUP($C36&amp;CW$1,'CCyB decisions (database)'!$A$2:$G$424,7,FALSE),CV36)</f>
        <v>0.02</v>
      </c>
      <c r="CX36">
        <f>IFERROR(VLOOKUP($C36&amp;CX$1,'CCyB decisions (database)'!$A$2:$G$424,7,FALSE),CW36)</f>
        <v>0.02</v>
      </c>
      <c r="CY36">
        <f>IFERROR(VLOOKUP($C36&amp;CY$1,'CCyB decisions (database)'!$A$2:$G$424,7,FALSE),CX36)</f>
        <v>0.02</v>
      </c>
      <c r="CZ36">
        <f>IFERROR(VLOOKUP($C36&amp;CZ$1,'CCyB decisions (database)'!$A$2:$G$424,7,FALSE),CY36)</f>
        <v>0.02</v>
      </c>
      <c r="DA36">
        <f>IFERROR(VLOOKUP($C36&amp;DA$1,'CCyB decisions (database)'!$A$2:$G$424,7,FALSE),CZ36)</f>
        <v>0.02</v>
      </c>
      <c r="DB36">
        <f>IFERROR(VLOOKUP($C36&amp;DB$1,'CCyB decisions (database)'!$A$2:$G$424,7,FALSE),DA36)</f>
        <v>0.02</v>
      </c>
      <c r="DC36">
        <f>IFERROR(VLOOKUP($C36&amp;DC$1,'CCyB decisions (database)'!$A$2:$G$424,7,FALSE),DB36)</f>
        <v>0.02</v>
      </c>
      <c r="DD36">
        <f>IFERROR(VLOOKUP($C36&amp;DD$1,'CCyB decisions (database)'!$A$2:$G$424,7,FALSE),DC36)</f>
        <v>0.02</v>
      </c>
      <c r="DE36">
        <f>IFERROR(VLOOKUP($C36&amp;DE$1,'CCyB decisions (database)'!$A$2:$G$424,7,FALSE),DD36)</f>
        <v>0.02</v>
      </c>
      <c r="DF36">
        <f>IFERROR(VLOOKUP($C36&amp;DF$1,'CCyB decisions (database)'!$A$2:$G$424,7,FALSE),DE36)</f>
        <v>0.02</v>
      </c>
      <c r="DG36">
        <f>IFERROR(VLOOKUP($C36&amp;DG$1,'CCyB decisions (database)'!$A$2:$G$424,7,FALSE),DF36)</f>
        <v>0.02</v>
      </c>
      <c r="DH36">
        <f>IFERROR(VLOOKUP($C36&amp;DH$1,'CCyB decisions (database)'!$A$2:$G$424,7,FALSE),DG36)</f>
        <v>0.02</v>
      </c>
      <c r="DI36">
        <f>IFERROR(VLOOKUP($C36&amp;DI$1,'CCyB decisions (database)'!$A$2:$G$424,7,FALSE),DH36)</f>
        <v>0.02</v>
      </c>
      <c r="DJ36">
        <f>IFERROR(VLOOKUP($C36&amp;DJ$1,'CCyB decisions (database)'!$A$2:$G$424,7,FALSE),DI36)</f>
        <v>0.02</v>
      </c>
      <c r="DK36">
        <f>IFERROR(VLOOKUP($C36&amp;DK$1,'CCyB decisions (database)'!$A$2:$G$424,7,FALSE),DJ36)</f>
        <v>0.02</v>
      </c>
      <c r="DL36">
        <f>IFERROR(VLOOKUP($C36&amp;DL$1,'CCyB decisions (database)'!$A$2:$G$424,7,FALSE),DK36)</f>
        <v>0.02</v>
      </c>
      <c r="DM36">
        <f>IFERROR(VLOOKUP($C36&amp;DM$1,'CCyB decisions (database)'!$A$2:$G$424,7,FALSE),DL36)</f>
        <v>0.02</v>
      </c>
      <c r="DN36">
        <f>IFERROR(VLOOKUP($C36&amp;DN$1,'CCyB decisions (database)'!$A$2:$G$424,7,FALSE),DM36)</f>
        <v>0.02</v>
      </c>
      <c r="DO36">
        <f>IFERROR(VLOOKUP($C36&amp;DO$1,'CCyB decisions (database)'!$A$2:$G$424,7,FALSE),DN36)</f>
        <v>0.02</v>
      </c>
      <c r="DP36">
        <f>IFERROR(VLOOKUP($C36&amp;DP$1,'CCyB decisions (database)'!$A$2:$G$424,7,FALSE),DO36)</f>
        <v>0.02</v>
      </c>
    </row>
    <row r="37" spans="3:120" x14ac:dyDescent="0.45">
      <c r="C37" t="s">
        <v>45</v>
      </c>
      <c r="D37" t="e">
        <f>VLOOKUP($C37&amp;D$1,'CCyB decisions (database)'!$A$2:$G$424,7,FALSE)</f>
        <v>#N/A</v>
      </c>
      <c r="E37" t="e">
        <f>IFERROR(VLOOKUP($C37&amp;E$1,'CCyB decisions (database)'!$A$2:$G$424,7,FALSE),D37)</f>
        <v>#N/A</v>
      </c>
      <c r="F37" t="e">
        <f>IFERROR(VLOOKUP($C37&amp;F$1,'CCyB decisions (database)'!$A$2:$G$424,7,FALSE),E37)</f>
        <v>#N/A</v>
      </c>
      <c r="G37" t="e">
        <f>IFERROR(VLOOKUP($C37&amp;G$1,'CCyB decisions (database)'!$A$2:$G$424,7,FALSE),F37)</f>
        <v>#N/A</v>
      </c>
      <c r="H37" t="e">
        <f>IFERROR(VLOOKUP($C37&amp;H$1,'CCyB decisions (database)'!$A$2:$G$424,7,FALSE),G37)</f>
        <v>#N/A</v>
      </c>
      <c r="I37" t="e">
        <f>IFERROR(VLOOKUP($C37&amp;I$1,'CCyB decisions (database)'!$A$2:$G$424,7,FALSE),H37)</f>
        <v>#N/A</v>
      </c>
      <c r="J37" t="e">
        <f>IFERROR(VLOOKUP($C37&amp;J$1,'CCyB decisions (database)'!$A$2:$G$424,7,FALSE),I37)</f>
        <v>#N/A</v>
      </c>
      <c r="K37" t="e">
        <f>IFERROR(VLOOKUP($C37&amp;K$1,'CCyB decisions (database)'!$A$2:$G$424,7,FALSE),J37)</f>
        <v>#N/A</v>
      </c>
      <c r="L37" t="e">
        <f>IFERROR(VLOOKUP($C37&amp;L$1,'CCyB decisions (database)'!$A$2:$G$424,7,FALSE),K37)</f>
        <v>#N/A</v>
      </c>
      <c r="M37" t="e">
        <f>IFERROR(VLOOKUP($C37&amp;M$1,'CCyB decisions (database)'!$A$2:$G$424,7,FALSE),L37)</f>
        <v>#N/A</v>
      </c>
      <c r="N37" t="e">
        <f>IFERROR(VLOOKUP($C37&amp;N$1,'CCyB decisions (database)'!$A$2:$G$424,7,FALSE),M37)</f>
        <v>#N/A</v>
      </c>
      <c r="O37" t="e">
        <f>IFERROR(VLOOKUP($C37&amp;O$1,'CCyB decisions (database)'!$A$2:$G$424,7,FALSE),N37)</f>
        <v>#N/A</v>
      </c>
      <c r="P37" t="e">
        <f>IFERROR(VLOOKUP($C37&amp;P$1,'CCyB decisions (database)'!$A$2:$G$424,7,FALSE),O37)</f>
        <v>#N/A</v>
      </c>
      <c r="Q37" t="e">
        <f>IFERROR(VLOOKUP($C37&amp;Q$1,'CCyB decisions (database)'!$A$2:$G$424,7,FALSE),P37)</f>
        <v>#N/A</v>
      </c>
      <c r="R37" t="e">
        <f>IFERROR(VLOOKUP($C37&amp;R$1,'CCyB decisions (database)'!$A$2:$G$424,7,FALSE),Q37)</f>
        <v>#N/A</v>
      </c>
      <c r="S37" t="e">
        <f>IFERROR(VLOOKUP($C37&amp;S$1,'CCyB decisions (database)'!$A$2:$G$424,7,FALSE),R37)</f>
        <v>#N/A</v>
      </c>
      <c r="T37" t="e">
        <f>IFERROR(VLOOKUP($C37&amp;T$1,'CCyB decisions (database)'!$A$2:$G$424,7,FALSE),S37)</f>
        <v>#N/A</v>
      </c>
      <c r="U37" t="e">
        <f>IFERROR(VLOOKUP($C37&amp;U$1,'CCyB decisions (database)'!$A$2:$G$424,7,FALSE),T37)</f>
        <v>#N/A</v>
      </c>
      <c r="V37" t="e">
        <f>IFERROR(VLOOKUP($C37&amp;V$1,'CCyB decisions (database)'!$A$2:$G$424,7,FALSE),U37)</f>
        <v>#N/A</v>
      </c>
      <c r="W37" t="e">
        <f>IFERROR(VLOOKUP($C37&amp;W$1,'CCyB decisions (database)'!$A$2:$G$424,7,FALSE),V37)</f>
        <v>#N/A</v>
      </c>
      <c r="X37" t="e">
        <f>IFERROR(VLOOKUP($C37&amp;X$1,'CCyB decisions (database)'!$A$2:$G$424,7,FALSE),W37)</f>
        <v>#N/A</v>
      </c>
      <c r="Y37" t="e">
        <f>IFERROR(VLOOKUP($C37&amp;Y$1,'CCyB decisions (database)'!$A$2:$G$424,7,FALSE),X37)</f>
        <v>#N/A</v>
      </c>
      <c r="Z37" t="e">
        <f>IFERROR(VLOOKUP($C37&amp;Z$1,'CCyB decisions (database)'!$A$2:$G$424,7,FALSE),Y37)</f>
        <v>#N/A</v>
      </c>
      <c r="AA37" t="e">
        <f>IFERROR(VLOOKUP($C37&amp;AA$1,'CCyB decisions (database)'!$A$2:$G$424,7,FALSE),Z37)</f>
        <v>#N/A</v>
      </c>
      <c r="AB37">
        <f>IFERROR(VLOOKUP($C37&amp;AB$1,'CCyB decisions (database)'!$A$2:$G$424,7,FALSE),AA37)</f>
        <v>0</v>
      </c>
      <c r="AC37">
        <f>IFERROR(VLOOKUP($C37&amp;AC$1,'CCyB decisions (database)'!$A$2:$G$424,7,FALSE),AB37)</f>
        <v>0</v>
      </c>
      <c r="AD37">
        <f>IFERROR(VLOOKUP($C37&amp;AD$1,'CCyB decisions (database)'!$A$2:$G$424,7,FALSE),AC37)</f>
        <v>0</v>
      </c>
      <c r="AE37">
        <f>IFERROR(VLOOKUP($C37&amp;AE$1,'CCyB decisions (database)'!$A$2:$G$424,7,FALSE),AD37)</f>
        <v>0</v>
      </c>
      <c r="AF37">
        <f>IFERROR(VLOOKUP($C37&amp;AF$1,'CCyB decisions (database)'!$A$2:$G$424,7,FALSE),AE37)</f>
        <v>0</v>
      </c>
      <c r="AG37">
        <f>IFERROR(VLOOKUP($C37&amp;AG$1,'CCyB decisions (database)'!$A$2:$G$424,7,FALSE),AF37)</f>
        <v>0</v>
      </c>
      <c r="AH37">
        <f>IFERROR(VLOOKUP($C37&amp;AH$1,'CCyB decisions (database)'!$A$2:$G$424,7,FALSE),AG37)</f>
        <v>0</v>
      </c>
      <c r="AI37">
        <f>IFERROR(VLOOKUP($C37&amp;AI$1,'CCyB decisions (database)'!$A$2:$G$424,7,FALSE),AH37)</f>
        <v>0</v>
      </c>
      <c r="AJ37">
        <f>IFERROR(VLOOKUP($C37&amp;AJ$1,'CCyB decisions (database)'!$A$2:$G$424,7,FALSE),AI37)</f>
        <v>0</v>
      </c>
      <c r="AK37">
        <f>IFERROR(VLOOKUP($C37&amp;AK$1,'CCyB decisions (database)'!$A$2:$G$424,7,FALSE),AJ37)</f>
        <v>0</v>
      </c>
      <c r="AL37">
        <f>IFERROR(VLOOKUP($C37&amp;AL$1,'CCyB decisions (database)'!$A$2:$G$424,7,FALSE),AK37)</f>
        <v>0</v>
      </c>
      <c r="AM37">
        <f>IFERROR(VLOOKUP($C37&amp;AM$1,'CCyB decisions (database)'!$A$2:$G$424,7,FALSE),AL37)</f>
        <v>0</v>
      </c>
      <c r="AN37">
        <f>IFERROR(VLOOKUP($C37&amp;AN$1,'CCyB decisions (database)'!$A$2:$G$424,7,FALSE),AM37)</f>
        <v>0</v>
      </c>
      <c r="AO37">
        <f>IFERROR(VLOOKUP($C37&amp;AO$1,'CCyB decisions (database)'!$A$2:$G$424,7,FALSE),AN37)</f>
        <v>0</v>
      </c>
      <c r="AP37">
        <f>IFERROR(VLOOKUP($C37&amp;AP$1,'CCyB decisions (database)'!$A$2:$G$424,7,FALSE),AO37)</f>
        <v>0</v>
      </c>
      <c r="AQ37">
        <f>IFERROR(VLOOKUP($C37&amp;AQ$1,'CCyB decisions (database)'!$A$2:$G$424,7,FALSE),AP37)</f>
        <v>0</v>
      </c>
      <c r="AR37">
        <f>IFERROR(VLOOKUP($C37&amp;AR$1,'CCyB decisions (database)'!$A$2:$G$424,7,FALSE),AQ37)</f>
        <v>0</v>
      </c>
      <c r="AS37">
        <f>IFERROR(VLOOKUP($C37&amp;AS$1,'CCyB decisions (database)'!$A$2:$G$424,7,FALSE),AR37)</f>
        <v>0</v>
      </c>
      <c r="AT37">
        <f>IFERROR(VLOOKUP($C37&amp;AT$1,'CCyB decisions (database)'!$A$2:$G$424,7,FALSE),AS37)</f>
        <v>0</v>
      </c>
      <c r="AU37">
        <f>IFERROR(VLOOKUP($C37&amp;AU$1,'CCyB decisions (database)'!$A$2:$G$424,7,FALSE),AT37)</f>
        <v>0</v>
      </c>
      <c r="AV37">
        <f>IFERROR(VLOOKUP($C37&amp;AV$1,'CCyB decisions (database)'!$A$2:$G$424,7,FALSE),AU37)</f>
        <v>0</v>
      </c>
      <c r="AW37">
        <f>IFERROR(VLOOKUP($C37&amp;AW$1,'CCyB decisions (database)'!$A$2:$G$424,7,FALSE),AV37)</f>
        <v>0</v>
      </c>
      <c r="AX37">
        <f>IFERROR(VLOOKUP($C37&amp;AX$1,'CCyB decisions (database)'!$A$2:$G$424,7,FALSE),AW37)</f>
        <v>0</v>
      </c>
      <c r="AY37">
        <f>IFERROR(VLOOKUP($C37&amp;AY$1,'CCyB decisions (database)'!$A$2:$G$424,7,FALSE),AX37)</f>
        <v>0</v>
      </c>
      <c r="AZ37">
        <f>IFERROR(VLOOKUP($C37&amp;AZ$1,'CCyB decisions (database)'!$A$2:$G$424,7,FALSE),AY37)</f>
        <v>0</v>
      </c>
      <c r="BA37">
        <f>IFERROR(VLOOKUP($C37&amp;BA$1,'CCyB decisions (database)'!$A$2:$G$424,7,FALSE),AZ37)</f>
        <v>0</v>
      </c>
      <c r="BB37">
        <f>IFERROR(VLOOKUP($C37&amp;BB$1,'CCyB decisions (database)'!$A$2:$G$424,7,FALSE),BA37)</f>
        <v>0</v>
      </c>
      <c r="BC37">
        <f>IFERROR(VLOOKUP($C37&amp;BC$1,'CCyB decisions (database)'!$A$2:$G$424,7,FALSE),BB37)</f>
        <v>0</v>
      </c>
      <c r="BD37">
        <f>IFERROR(VLOOKUP($C37&amp;BD$1,'CCyB decisions (database)'!$A$2:$G$424,7,FALSE),BC37)</f>
        <v>0</v>
      </c>
      <c r="BE37">
        <f>IFERROR(VLOOKUP($C37&amp;BE$1,'CCyB decisions (database)'!$A$2:$G$424,7,FALSE),BD37)</f>
        <v>0</v>
      </c>
      <c r="BF37">
        <f>IFERROR(VLOOKUP($C37&amp;BF$1,'CCyB decisions (database)'!$A$2:$G$424,7,FALSE),BE37)</f>
        <v>0</v>
      </c>
      <c r="BG37">
        <f>IFERROR(VLOOKUP($C37&amp;BG$1,'CCyB decisions (database)'!$A$2:$G$424,7,FALSE),BF37)</f>
        <v>0</v>
      </c>
      <c r="BH37">
        <f>IFERROR(VLOOKUP($C37&amp;BH$1,'CCyB decisions (database)'!$A$2:$G$424,7,FALSE),BG37)</f>
        <v>0</v>
      </c>
      <c r="BI37">
        <f>IFERROR(VLOOKUP($C37&amp;BI$1,'CCyB decisions (database)'!$A$2:$G$424,7,FALSE),BH37)</f>
        <v>0</v>
      </c>
      <c r="BJ37">
        <f>IFERROR(VLOOKUP($C37&amp;BJ$1,'CCyB decisions (database)'!$A$2:$G$424,7,FALSE),BI37)</f>
        <v>0</v>
      </c>
      <c r="BK37">
        <f>IFERROR(VLOOKUP($C37&amp;BK$1,'CCyB decisions (database)'!$A$2:$G$424,7,FALSE),BJ37)</f>
        <v>0</v>
      </c>
      <c r="BL37">
        <f>IFERROR(VLOOKUP($C37&amp;BL$1,'CCyB decisions (database)'!$A$2:$G$424,7,FALSE),BK37)</f>
        <v>0</v>
      </c>
      <c r="BM37">
        <f>IFERROR(VLOOKUP($C37&amp;BM$1,'CCyB decisions (database)'!$A$2:$G$424,7,FALSE),BL37)</f>
        <v>0</v>
      </c>
      <c r="BN37">
        <f>IFERROR(VLOOKUP($C37&amp;BN$1,'CCyB decisions (database)'!$A$2:$G$424,7,FALSE),BM37)</f>
        <v>0</v>
      </c>
      <c r="BO37">
        <f>IFERROR(VLOOKUP($C37&amp;BO$1,'CCyB decisions (database)'!$A$2:$G$424,7,FALSE),BN37)</f>
        <v>0</v>
      </c>
      <c r="BP37">
        <f>IFERROR(VLOOKUP($C37&amp;BP$1,'CCyB decisions (database)'!$A$2:$G$424,7,FALSE),BO37)</f>
        <v>0</v>
      </c>
      <c r="BQ37">
        <f>IFERROR(VLOOKUP($C37&amp;BQ$1,'CCyB decisions (database)'!$A$2:$G$424,7,FALSE),BP37)</f>
        <v>0</v>
      </c>
      <c r="BR37">
        <f>IFERROR(VLOOKUP($C37&amp;BR$1,'CCyB decisions (database)'!$A$2:$G$424,7,FALSE),BQ37)</f>
        <v>0</v>
      </c>
      <c r="BS37">
        <f>IFERROR(VLOOKUP($C37&amp;BS$1,'CCyB decisions (database)'!$A$2:$G$424,7,FALSE),BR37)</f>
        <v>0</v>
      </c>
      <c r="BT37">
        <f>IFERROR(VLOOKUP($C37&amp;BT$1,'CCyB decisions (database)'!$A$2:$G$424,7,FALSE),BS37)</f>
        <v>0</v>
      </c>
      <c r="BU37">
        <f>IFERROR(VLOOKUP($C37&amp;BU$1,'CCyB decisions (database)'!$A$2:$G$424,7,FALSE),BT37)</f>
        <v>0</v>
      </c>
      <c r="BV37">
        <f>IFERROR(VLOOKUP($C37&amp;BV$1,'CCyB decisions (database)'!$A$2:$G$424,7,FALSE),BU37)</f>
        <v>0</v>
      </c>
      <c r="BW37">
        <f>IFERROR(VLOOKUP($C37&amp;BW$1,'CCyB decisions (database)'!$A$2:$G$424,7,FALSE),BV37)</f>
        <v>0</v>
      </c>
      <c r="BX37">
        <f>IFERROR(VLOOKUP($C37&amp;BX$1,'CCyB decisions (database)'!$A$2:$G$424,7,FALSE),BW37)</f>
        <v>0</v>
      </c>
      <c r="BY37">
        <f>IFERROR(VLOOKUP($C37&amp;BY$1,'CCyB decisions (database)'!$A$2:$G$424,7,FALSE),BX37)</f>
        <v>0</v>
      </c>
      <c r="BZ37">
        <f>IFERROR(VLOOKUP($C37&amp;BZ$1,'CCyB decisions (database)'!$A$2:$G$424,7,FALSE),BY37)</f>
        <v>0</v>
      </c>
      <c r="CA37">
        <f>IFERROR(VLOOKUP($C37&amp;CA$1,'CCyB decisions (database)'!$A$2:$G$424,7,FALSE),BZ37)</f>
        <v>0</v>
      </c>
      <c r="CB37">
        <f>IFERROR(VLOOKUP($C37&amp;CB$1,'CCyB decisions (database)'!$A$2:$G$424,7,FALSE),CA37)</f>
        <v>0</v>
      </c>
      <c r="CC37">
        <f>IFERROR(VLOOKUP($C37&amp;CC$1,'CCyB decisions (database)'!$A$2:$G$424,7,FALSE),CB37)</f>
        <v>0</v>
      </c>
      <c r="CD37">
        <f>IFERROR(VLOOKUP($C37&amp;CD$1,'CCyB decisions (database)'!$A$2:$G$424,7,FALSE),CC37)</f>
        <v>0</v>
      </c>
      <c r="CE37">
        <f>IFERROR(VLOOKUP($C37&amp;CE$1,'CCyB decisions (database)'!$A$2:$G$424,7,FALSE),CD37)</f>
        <v>0</v>
      </c>
      <c r="CF37">
        <f>IFERROR(VLOOKUP($C37&amp;CF$1,'CCyB decisions (database)'!$A$2:$G$424,7,FALSE),CE37)</f>
        <v>0</v>
      </c>
      <c r="CG37">
        <f>IFERROR(VLOOKUP($C37&amp;CG$1,'CCyB decisions (database)'!$A$2:$G$424,7,FALSE),CF37)</f>
        <v>0</v>
      </c>
      <c r="CH37">
        <f>IFERROR(VLOOKUP($C37&amp;CH$1,'CCyB decisions (database)'!$A$2:$G$424,7,FALSE),CG37)</f>
        <v>0</v>
      </c>
      <c r="CI37">
        <f>IFERROR(VLOOKUP($C37&amp;CI$1,'CCyB decisions (database)'!$A$2:$G$424,7,FALSE),CH37)</f>
        <v>0</v>
      </c>
      <c r="CJ37">
        <f>IFERROR(VLOOKUP($C37&amp;CJ$1,'CCyB decisions (database)'!$A$2:$G$424,7,FALSE),CI37)</f>
        <v>0</v>
      </c>
      <c r="CK37">
        <f>IFERROR(VLOOKUP($C37&amp;CK$1,'CCyB decisions (database)'!$A$2:$G$424,7,FALSE),CJ37)</f>
        <v>0</v>
      </c>
      <c r="CL37">
        <f>IFERROR(VLOOKUP($C37&amp;CL$1,'CCyB decisions (database)'!$A$2:$G$424,7,FALSE),CK37)</f>
        <v>0</v>
      </c>
      <c r="CM37">
        <f>IFERROR(VLOOKUP($C37&amp;CM$1,'CCyB decisions (database)'!$A$2:$G$424,7,FALSE),CL37)</f>
        <v>0</v>
      </c>
      <c r="CN37">
        <f>IFERROR(VLOOKUP($C37&amp;CN$1,'CCyB decisions (database)'!$A$2:$G$424,7,FALSE),CM37)</f>
        <v>0</v>
      </c>
      <c r="CO37">
        <f>IFERROR(VLOOKUP($C37&amp;CO$1,'CCyB decisions (database)'!$A$2:$G$424,7,FALSE),CN37)</f>
        <v>0</v>
      </c>
      <c r="CP37">
        <f>IFERROR(VLOOKUP($C37&amp;CP$1,'CCyB decisions (database)'!$A$2:$G$424,7,FALSE),CO37)</f>
        <v>0</v>
      </c>
      <c r="CQ37">
        <f>IFERROR(VLOOKUP($C37&amp;CQ$1,'CCyB decisions (database)'!$A$2:$G$424,7,FALSE),CP37)</f>
        <v>0</v>
      </c>
      <c r="CR37">
        <f>IFERROR(VLOOKUP($C37&amp;CR$1,'CCyB decisions (database)'!$A$2:$G$424,7,FALSE),CQ37)</f>
        <v>0</v>
      </c>
      <c r="CS37">
        <f>IFERROR(VLOOKUP($C37&amp;CS$1,'CCyB decisions (database)'!$A$2:$G$424,7,FALSE),CR37)</f>
        <v>0</v>
      </c>
      <c r="CT37">
        <f>IFERROR(VLOOKUP($C37&amp;CT$1,'CCyB decisions (database)'!$A$2:$G$424,7,FALSE),CS37)</f>
        <v>0</v>
      </c>
      <c r="CU37">
        <f>IFERROR(VLOOKUP($C37&amp;CU$1,'CCyB decisions (database)'!$A$2:$G$424,7,FALSE),CT37)</f>
        <v>0</v>
      </c>
      <c r="CV37">
        <f>IFERROR(VLOOKUP($C37&amp;CV$1,'CCyB decisions (database)'!$A$2:$G$424,7,FALSE),CU37)</f>
        <v>0</v>
      </c>
      <c r="CW37">
        <f>IFERROR(VLOOKUP($C37&amp;CW$1,'CCyB decisions (database)'!$A$2:$G$424,7,FALSE),CV37)</f>
        <v>0</v>
      </c>
      <c r="CX37">
        <f>IFERROR(VLOOKUP($C37&amp;CX$1,'CCyB decisions (database)'!$A$2:$G$424,7,FALSE),CW37)</f>
        <v>0</v>
      </c>
      <c r="CY37">
        <f>IFERROR(VLOOKUP($C37&amp;CY$1,'CCyB decisions (database)'!$A$2:$G$424,7,FALSE),CX37)</f>
        <v>0</v>
      </c>
      <c r="CZ37">
        <f>IFERROR(VLOOKUP($C37&amp;CZ$1,'CCyB decisions (database)'!$A$2:$G$424,7,FALSE),CY37)</f>
        <v>0</v>
      </c>
      <c r="DA37">
        <f>IFERROR(VLOOKUP($C37&amp;DA$1,'CCyB decisions (database)'!$A$2:$G$424,7,FALSE),CZ37)</f>
        <v>0</v>
      </c>
      <c r="DB37">
        <f>IFERROR(VLOOKUP($C37&amp;DB$1,'CCyB decisions (database)'!$A$2:$G$424,7,FALSE),DA37)</f>
        <v>0</v>
      </c>
      <c r="DC37">
        <f>IFERROR(VLOOKUP($C37&amp;DC$1,'CCyB decisions (database)'!$A$2:$G$424,7,FALSE),DB37)</f>
        <v>0</v>
      </c>
      <c r="DD37">
        <f>IFERROR(VLOOKUP($C37&amp;DD$1,'CCyB decisions (database)'!$A$2:$G$424,7,FALSE),DC37)</f>
        <v>0</v>
      </c>
      <c r="DE37">
        <f>IFERROR(VLOOKUP($C37&amp;DE$1,'CCyB decisions (database)'!$A$2:$G$424,7,FALSE),DD37)</f>
        <v>0</v>
      </c>
      <c r="DF37">
        <f>IFERROR(VLOOKUP($C37&amp;DF$1,'CCyB decisions (database)'!$A$2:$G$424,7,FALSE),DE37)</f>
        <v>0</v>
      </c>
      <c r="DG37">
        <f>IFERROR(VLOOKUP($C37&amp;DG$1,'CCyB decisions (database)'!$A$2:$G$424,7,FALSE),DF37)</f>
        <v>0</v>
      </c>
      <c r="DH37">
        <f>IFERROR(VLOOKUP($C37&amp;DH$1,'CCyB decisions (database)'!$A$2:$G$424,7,FALSE),DG37)</f>
        <v>0</v>
      </c>
      <c r="DI37">
        <f>IFERROR(VLOOKUP($C37&amp;DI$1,'CCyB decisions (database)'!$A$2:$G$424,7,FALSE),DH37)</f>
        <v>0</v>
      </c>
      <c r="DJ37">
        <f>IFERROR(VLOOKUP($C37&amp;DJ$1,'CCyB decisions (database)'!$A$2:$G$424,7,FALSE),DI37)</f>
        <v>0</v>
      </c>
      <c r="DK37">
        <f>IFERROR(VLOOKUP($C37&amp;DK$1,'CCyB decisions (database)'!$A$2:$G$424,7,FALSE),DJ37)</f>
        <v>0</v>
      </c>
      <c r="DL37">
        <f>IFERROR(VLOOKUP($C37&amp;DL$1,'CCyB decisions (database)'!$A$2:$G$424,7,FALSE),DK37)</f>
        <v>0</v>
      </c>
      <c r="DM37">
        <f>IFERROR(VLOOKUP($C37&amp;DM$1,'CCyB decisions (database)'!$A$2:$G$424,7,FALSE),DL37)</f>
        <v>0</v>
      </c>
      <c r="DN37">
        <f>IFERROR(VLOOKUP($C37&amp;DN$1,'CCyB decisions (database)'!$A$2:$G$424,7,FALSE),DM37)</f>
        <v>0</v>
      </c>
      <c r="DO37">
        <f>IFERROR(VLOOKUP($C37&amp;DO$1,'CCyB decisions (database)'!$A$2:$G$424,7,FALSE),DN37)</f>
        <v>0</v>
      </c>
      <c r="DP37">
        <f>IFERROR(VLOOKUP($C37&amp;DP$1,'CCyB decisions (database)'!$A$2:$G$424,7,FALSE),DO37)</f>
        <v>0</v>
      </c>
    </row>
    <row r="41" spans="3:120" x14ac:dyDescent="0.45">
      <c r="D41" t="s">
        <v>729</v>
      </c>
      <c r="E41" t="s">
        <v>730</v>
      </c>
      <c r="F41" t="s">
        <v>731</v>
      </c>
      <c r="G41" t="s">
        <v>732</v>
      </c>
      <c r="H41" t="s">
        <v>733</v>
      </c>
      <c r="I41" t="s">
        <v>734</v>
      </c>
      <c r="J41" t="s">
        <v>735</v>
      </c>
      <c r="K41" t="s">
        <v>736</v>
      </c>
      <c r="L41" t="s">
        <v>737</v>
      </c>
      <c r="M41" t="s">
        <v>738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 t="s">
        <v>744</v>
      </c>
      <c r="T41" t="s">
        <v>745</v>
      </c>
      <c r="U41" t="s">
        <v>746</v>
      </c>
      <c r="V41" t="s">
        <v>747</v>
      </c>
      <c r="W41" t="s">
        <v>748</v>
      </c>
      <c r="X41" t="s">
        <v>749</v>
      </c>
      <c r="Y41" t="s">
        <v>750</v>
      </c>
      <c r="Z41" t="s">
        <v>751</v>
      </c>
      <c r="AA41" t="s">
        <v>752</v>
      </c>
      <c r="AB41" t="s">
        <v>753</v>
      </c>
      <c r="AC41" t="s">
        <v>754</v>
      </c>
      <c r="AD41" t="s">
        <v>755</v>
      </c>
      <c r="AE41" t="s">
        <v>756</v>
      </c>
      <c r="AF41" t="s">
        <v>757</v>
      </c>
      <c r="AG41" t="s">
        <v>758</v>
      </c>
      <c r="AH41" t="s">
        <v>759</v>
      </c>
      <c r="AI41" t="s">
        <v>760</v>
      </c>
      <c r="AJ41" t="s">
        <v>761</v>
      </c>
      <c r="AK41" t="s">
        <v>762</v>
      </c>
      <c r="AL41" t="s">
        <v>763</v>
      </c>
      <c r="AM41" t="s">
        <v>764</v>
      </c>
      <c r="AN41" t="s">
        <v>765</v>
      </c>
      <c r="AO41" t="s">
        <v>766</v>
      </c>
      <c r="AP41" t="s">
        <v>767</v>
      </c>
      <c r="AQ41" t="s">
        <v>768</v>
      </c>
      <c r="AR41" t="s">
        <v>769</v>
      </c>
      <c r="AS41" t="s">
        <v>770</v>
      </c>
      <c r="AT41" t="s">
        <v>771</v>
      </c>
      <c r="AU41" t="s">
        <v>772</v>
      </c>
      <c r="AV41" t="s">
        <v>773</v>
      </c>
    </row>
    <row r="42" spans="3:120" x14ac:dyDescent="0.45">
      <c r="C42" t="s">
        <v>21</v>
      </c>
      <c r="D42" s="229" t="e">
        <f t="shared" ref="D42:AV42" si="4">AVERAGEIFS($D3:$PJ3,$D$2:$PJ$2,D$41)</f>
        <v>#N/A</v>
      </c>
      <c r="E42" s="229" t="e">
        <f t="shared" si="4"/>
        <v>#N/A</v>
      </c>
      <c r="F42" s="229" t="e">
        <f t="shared" si="4"/>
        <v>#N/A</v>
      </c>
      <c r="G42" s="229" t="e">
        <f t="shared" si="4"/>
        <v>#N/A</v>
      </c>
      <c r="H42" s="229" t="e">
        <f t="shared" si="4"/>
        <v>#N/A</v>
      </c>
      <c r="I42" s="229" t="e">
        <f t="shared" si="4"/>
        <v>#N/A</v>
      </c>
      <c r="J42" s="229" t="e">
        <f t="shared" si="4"/>
        <v>#N/A</v>
      </c>
      <c r="K42" s="229" t="e">
        <f t="shared" si="4"/>
        <v>#N/A</v>
      </c>
      <c r="L42" s="229" t="e">
        <f t="shared" si="4"/>
        <v>#N/A</v>
      </c>
      <c r="M42" s="229">
        <f t="shared" si="4"/>
        <v>0</v>
      </c>
      <c r="N42" s="229">
        <f t="shared" si="4"/>
        <v>0</v>
      </c>
      <c r="O42" s="229">
        <f t="shared" si="4"/>
        <v>0</v>
      </c>
      <c r="P42" s="229">
        <f t="shared" si="4"/>
        <v>0</v>
      </c>
      <c r="Q42" s="229">
        <f t="shared" si="4"/>
        <v>0</v>
      </c>
      <c r="R42" s="229">
        <f t="shared" si="4"/>
        <v>0</v>
      </c>
      <c r="S42" s="229">
        <f t="shared" si="4"/>
        <v>0</v>
      </c>
      <c r="T42" s="229">
        <f t="shared" si="4"/>
        <v>0</v>
      </c>
      <c r="U42" s="229">
        <f t="shared" si="4"/>
        <v>0</v>
      </c>
      <c r="V42" s="229">
        <f t="shared" si="4"/>
        <v>0</v>
      </c>
      <c r="W42" s="229">
        <f t="shared" si="4"/>
        <v>0</v>
      </c>
      <c r="X42" s="229">
        <f t="shared" si="4"/>
        <v>0</v>
      </c>
      <c r="Y42" s="229">
        <f t="shared" si="4"/>
        <v>0</v>
      </c>
      <c r="Z42" s="229">
        <f t="shared" si="4"/>
        <v>0</v>
      </c>
      <c r="AA42" s="229">
        <f t="shared" si="4"/>
        <v>0</v>
      </c>
      <c r="AB42" s="229">
        <f t="shared" si="4"/>
        <v>0</v>
      </c>
      <c r="AC42" s="229">
        <f t="shared" si="4"/>
        <v>0</v>
      </c>
      <c r="AD42" s="229">
        <f t="shared" si="4"/>
        <v>0</v>
      </c>
      <c r="AE42" s="229">
        <f t="shared" si="4"/>
        <v>0</v>
      </c>
      <c r="AF42" s="229">
        <f t="shared" si="4"/>
        <v>0</v>
      </c>
      <c r="AG42" s="229">
        <f t="shared" si="4"/>
        <v>0</v>
      </c>
      <c r="AH42" s="229">
        <f t="shared" si="4"/>
        <v>0</v>
      </c>
      <c r="AI42" s="229">
        <f t="shared" si="4"/>
        <v>0</v>
      </c>
      <c r="AJ42" s="229">
        <f t="shared" si="4"/>
        <v>0</v>
      </c>
      <c r="AK42" s="229">
        <f t="shared" si="4"/>
        <v>0</v>
      </c>
      <c r="AL42" s="229">
        <f t="shared" si="4"/>
        <v>0</v>
      </c>
      <c r="AM42" s="229">
        <f t="shared" si="4"/>
        <v>0</v>
      </c>
      <c r="AN42" s="229">
        <f t="shared" si="4"/>
        <v>0</v>
      </c>
      <c r="AO42" s="229">
        <f t="shared" si="4"/>
        <v>0</v>
      </c>
      <c r="AP42" s="229">
        <f t="shared" si="4"/>
        <v>0</v>
      </c>
      <c r="AQ42" s="229">
        <f t="shared" si="4"/>
        <v>0</v>
      </c>
      <c r="AR42" s="229">
        <f t="shared" si="4"/>
        <v>0</v>
      </c>
      <c r="AS42" s="229">
        <f t="shared" si="4"/>
        <v>0</v>
      </c>
      <c r="AT42" s="229">
        <f t="shared" si="4"/>
        <v>0</v>
      </c>
      <c r="AU42" s="229">
        <f t="shared" si="4"/>
        <v>0</v>
      </c>
      <c r="AV42" s="229">
        <f t="shared" si="4"/>
        <v>0</v>
      </c>
    </row>
    <row r="43" spans="3:120" x14ac:dyDescent="0.45">
      <c r="C43" t="s">
        <v>487</v>
      </c>
      <c r="D43" s="229" t="e">
        <f t="shared" ref="D43:AV43" si="5">AVERAGEIFS($D4:$PJ4,$D$2:$PJ$2,D$41)</f>
        <v>#N/A</v>
      </c>
      <c r="E43" s="229" t="e">
        <f t="shared" si="5"/>
        <v>#N/A</v>
      </c>
      <c r="F43" s="229" t="e">
        <f t="shared" si="5"/>
        <v>#N/A</v>
      </c>
      <c r="G43" s="229" t="e">
        <f t="shared" si="5"/>
        <v>#N/A</v>
      </c>
      <c r="H43" s="229" t="e">
        <f t="shared" si="5"/>
        <v>#N/A</v>
      </c>
      <c r="I43" s="229" t="e">
        <f t="shared" si="5"/>
        <v>#N/A</v>
      </c>
      <c r="J43" s="229" t="e">
        <f t="shared" si="5"/>
        <v>#N/A</v>
      </c>
      <c r="K43" s="229" t="e">
        <f t="shared" si="5"/>
        <v>#N/A</v>
      </c>
      <c r="L43" s="229" t="e">
        <f t="shared" si="5"/>
        <v>#N/A</v>
      </c>
      <c r="M43" s="229" t="e">
        <f t="shared" si="5"/>
        <v>#N/A</v>
      </c>
      <c r="N43" s="229" t="e">
        <f t="shared" si="5"/>
        <v>#N/A</v>
      </c>
      <c r="O43" s="229" t="e">
        <f t="shared" si="5"/>
        <v>#N/A</v>
      </c>
      <c r="P43" s="229" t="e">
        <f t="shared" si="5"/>
        <v>#N/A</v>
      </c>
      <c r="Q43" s="229" t="e">
        <f t="shared" si="5"/>
        <v>#N/A</v>
      </c>
      <c r="R43" s="229" t="e">
        <f t="shared" si="5"/>
        <v>#N/A</v>
      </c>
      <c r="S43" s="229" t="e">
        <f t="shared" si="5"/>
        <v>#N/A</v>
      </c>
      <c r="T43" s="229" t="e">
        <f t="shared" si="5"/>
        <v>#N/A</v>
      </c>
      <c r="U43" s="229" t="e">
        <f t="shared" si="5"/>
        <v>#N/A</v>
      </c>
      <c r="V43" s="229" t="e">
        <f t="shared" si="5"/>
        <v>#N/A</v>
      </c>
      <c r="W43" s="229" t="e">
        <f t="shared" si="5"/>
        <v>#N/A</v>
      </c>
      <c r="X43" s="229" t="e">
        <f t="shared" si="5"/>
        <v>#N/A</v>
      </c>
      <c r="Y43" s="229" t="e">
        <f t="shared" si="5"/>
        <v>#N/A</v>
      </c>
      <c r="Z43" s="229">
        <f t="shared" si="5"/>
        <v>0</v>
      </c>
      <c r="AA43" s="229">
        <f t="shared" si="5"/>
        <v>0</v>
      </c>
      <c r="AB43" s="229">
        <f t="shared" si="5"/>
        <v>0</v>
      </c>
      <c r="AC43" s="229">
        <f t="shared" si="5"/>
        <v>0</v>
      </c>
      <c r="AD43" s="229">
        <f t="shared" si="5"/>
        <v>0</v>
      </c>
      <c r="AE43" s="229">
        <f t="shared" si="5"/>
        <v>0</v>
      </c>
      <c r="AF43" s="229">
        <f t="shared" si="5"/>
        <v>0</v>
      </c>
      <c r="AG43" s="229">
        <f t="shared" si="5"/>
        <v>0</v>
      </c>
      <c r="AH43" s="229">
        <f t="shared" si="5"/>
        <v>0</v>
      </c>
      <c r="AI43" s="229">
        <f t="shared" si="5"/>
        <v>0</v>
      </c>
      <c r="AJ43" s="229">
        <f t="shared" si="5"/>
        <v>0</v>
      </c>
      <c r="AK43" s="229">
        <f t="shared" si="5"/>
        <v>0</v>
      </c>
      <c r="AL43" s="229">
        <f t="shared" si="5"/>
        <v>0</v>
      </c>
      <c r="AM43" s="229">
        <f t="shared" si="5"/>
        <v>0.01</v>
      </c>
      <c r="AN43" s="229">
        <f t="shared" si="5"/>
        <v>1.4999999999999999E-2</v>
      </c>
      <c r="AO43" s="229">
        <f t="shared" si="5"/>
        <v>1.4999999999999999E-2</v>
      </c>
      <c r="AP43" s="229">
        <f t="shared" si="5"/>
        <v>1.4999999999999999E-2</v>
      </c>
      <c r="AQ43" s="229">
        <f t="shared" si="5"/>
        <v>1.4999999999999999E-2</v>
      </c>
      <c r="AR43" s="229">
        <f t="shared" si="5"/>
        <v>1.4999999999999999E-2</v>
      </c>
      <c r="AS43" s="229">
        <f t="shared" si="5"/>
        <v>1.4999999999999999E-2</v>
      </c>
      <c r="AT43" s="229">
        <f t="shared" si="5"/>
        <v>1.4999999999999999E-2</v>
      </c>
      <c r="AU43" s="229">
        <f t="shared" si="5"/>
        <v>1.4999999999999999E-2</v>
      </c>
      <c r="AV43" s="229">
        <f t="shared" si="5"/>
        <v>1.4999999999999999E-2</v>
      </c>
    </row>
    <row r="44" spans="3:120" x14ac:dyDescent="0.45">
      <c r="C44" t="s">
        <v>23</v>
      </c>
      <c r="D44" s="229" t="e">
        <f t="shared" ref="D44:AV44" si="6">AVERAGEIFS($D5:$PJ5,$D$2:$PJ$2,D$41)</f>
        <v>#N/A</v>
      </c>
      <c r="E44" s="229" t="e">
        <f t="shared" si="6"/>
        <v>#N/A</v>
      </c>
      <c r="F44" s="229" t="e">
        <f t="shared" si="6"/>
        <v>#N/A</v>
      </c>
      <c r="G44" s="229" t="e">
        <f t="shared" si="6"/>
        <v>#N/A</v>
      </c>
      <c r="H44" s="229" t="e">
        <f t="shared" si="6"/>
        <v>#N/A</v>
      </c>
      <c r="I44" s="229" t="e">
        <f t="shared" si="6"/>
        <v>#N/A</v>
      </c>
      <c r="J44" s="229" t="e">
        <f t="shared" si="6"/>
        <v>#N/A</v>
      </c>
      <c r="K44" s="229" t="e">
        <f t="shared" si="6"/>
        <v>#N/A</v>
      </c>
      <c r="L44" s="229">
        <f t="shared" si="6"/>
        <v>0</v>
      </c>
      <c r="M44" s="229">
        <f t="shared" si="6"/>
        <v>0</v>
      </c>
      <c r="N44" s="229">
        <f t="shared" si="6"/>
        <v>0</v>
      </c>
      <c r="O44" s="229">
        <f t="shared" si="6"/>
        <v>0</v>
      </c>
      <c r="P44" s="229">
        <f t="shared" si="6"/>
        <v>0</v>
      </c>
      <c r="Q44" s="229">
        <f t="shared" si="6"/>
        <v>0</v>
      </c>
      <c r="R44" s="229">
        <f t="shared" si="6"/>
        <v>0</v>
      </c>
      <c r="S44" s="229">
        <f t="shared" si="6"/>
        <v>0</v>
      </c>
      <c r="T44" s="229">
        <f t="shared" si="6"/>
        <v>0</v>
      </c>
      <c r="U44" s="229">
        <f t="shared" si="6"/>
        <v>0</v>
      </c>
      <c r="V44" s="229">
        <f t="shared" si="6"/>
        <v>0</v>
      </c>
      <c r="W44" s="229">
        <f t="shared" si="6"/>
        <v>0</v>
      </c>
      <c r="X44" s="229">
        <f t="shared" si="6"/>
        <v>0</v>
      </c>
      <c r="Y44" s="229">
        <f t="shared" si="6"/>
        <v>0</v>
      </c>
      <c r="Z44" s="229">
        <f t="shared" si="6"/>
        <v>0</v>
      </c>
      <c r="AA44" s="229">
        <f t="shared" si="6"/>
        <v>0</v>
      </c>
      <c r="AB44" s="229">
        <f t="shared" si="6"/>
        <v>0</v>
      </c>
      <c r="AC44" s="229">
        <f t="shared" si="6"/>
        <v>0</v>
      </c>
      <c r="AD44" s="229">
        <f t="shared" si="6"/>
        <v>0</v>
      </c>
      <c r="AE44" s="229">
        <f t="shared" si="6"/>
        <v>0</v>
      </c>
      <c r="AF44" s="229">
        <f t="shared" si="6"/>
        <v>0</v>
      </c>
      <c r="AG44" s="229">
        <f t="shared" si="6"/>
        <v>0</v>
      </c>
      <c r="AH44" s="229">
        <f t="shared" si="6"/>
        <v>0</v>
      </c>
      <c r="AI44" s="229">
        <f t="shared" si="6"/>
        <v>3.3333333333333335E-3</v>
      </c>
      <c r="AJ44" s="229">
        <f t="shared" si="6"/>
        <v>0.01</v>
      </c>
      <c r="AK44" s="229">
        <f t="shared" si="6"/>
        <v>0.01</v>
      </c>
      <c r="AL44" s="229">
        <f t="shared" si="6"/>
        <v>0.01</v>
      </c>
      <c r="AM44" s="229">
        <f t="shared" si="6"/>
        <v>0.01</v>
      </c>
      <c r="AN44" s="229">
        <f t="shared" si="6"/>
        <v>0.01</v>
      </c>
      <c r="AO44" s="229">
        <f t="shared" si="6"/>
        <v>0.01</v>
      </c>
      <c r="AP44" s="229">
        <f t="shared" si="6"/>
        <v>0.01</v>
      </c>
      <c r="AQ44" s="229">
        <f t="shared" si="6"/>
        <v>0.01</v>
      </c>
      <c r="AR44" s="229">
        <f t="shared" si="6"/>
        <v>0.01</v>
      </c>
      <c r="AS44" s="229">
        <f t="shared" si="6"/>
        <v>0.01</v>
      </c>
      <c r="AT44" s="229">
        <f t="shared" si="6"/>
        <v>0.01</v>
      </c>
      <c r="AU44" s="229">
        <f t="shared" si="6"/>
        <v>0.01</v>
      </c>
      <c r="AV44" s="229">
        <f t="shared" si="6"/>
        <v>0.01</v>
      </c>
    </row>
    <row r="45" spans="3:120" x14ac:dyDescent="0.45">
      <c r="C45" t="s">
        <v>5</v>
      </c>
      <c r="D45" s="229" t="e">
        <f t="shared" ref="D45:AV45" si="7">AVERAGEIFS($D6:$PJ6,$D$2:$PJ$2,D$41)</f>
        <v>#N/A</v>
      </c>
      <c r="E45" s="229" t="e">
        <f t="shared" si="7"/>
        <v>#N/A</v>
      </c>
      <c r="F45" s="229" t="e">
        <f t="shared" si="7"/>
        <v>#N/A</v>
      </c>
      <c r="G45" s="229" t="e">
        <f t="shared" si="7"/>
        <v>#N/A</v>
      </c>
      <c r="H45" s="229" t="e">
        <f t="shared" si="7"/>
        <v>#N/A</v>
      </c>
      <c r="I45" s="229" t="e">
        <f t="shared" si="7"/>
        <v>#N/A</v>
      </c>
      <c r="J45" s="229" t="e">
        <f t="shared" si="7"/>
        <v>#N/A</v>
      </c>
      <c r="K45" s="229" t="e">
        <f t="shared" si="7"/>
        <v>#N/A</v>
      </c>
      <c r="L45" s="229">
        <f t="shared" si="7"/>
        <v>0</v>
      </c>
      <c r="M45" s="229">
        <f t="shared" si="7"/>
        <v>0</v>
      </c>
      <c r="N45" s="229">
        <f t="shared" si="7"/>
        <v>0</v>
      </c>
      <c r="O45" s="229">
        <f t="shared" si="7"/>
        <v>0</v>
      </c>
      <c r="P45" s="229">
        <f t="shared" si="7"/>
        <v>0</v>
      </c>
      <c r="Q45" s="229">
        <f t="shared" si="7"/>
        <v>0</v>
      </c>
      <c r="R45" s="229">
        <f t="shared" si="7"/>
        <v>0</v>
      </c>
      <c r="S45" s="229">
        <f t="shared" si="7"/>
        <v>0</v>
      </c>
      <c r="T45" s="229">
        <f t="shared" si="7"/>
        <v>0</v>
      </c>
      <c r="U45" s="229">
        <f t="shared" si="7"/>
        <v>0</v>
      </c>
      <c r="V45" s="229">
        <f t="shared" si="7"/>
        <v>0</v>
      </c>
      <c r="W45" s="229">
        <f t="shared" si="7"/>
        <v>0</v>
      </c>
      <c r="X45" s="229">
        <f t="shared" si="7"/>
        <v>0</v>
      </c>
      <c r="Y45" s="229">
        <f t="shared" si="7"/>
        <v>1.6666666666666668E-3</v>
      </c>
      <c r="Z45" s="229">
        <f t="shared" si="7"/>
        <v>5.0000000000000001E-3</v>
      </c>
      <c r="AA45" s="229">
        <f t="shared" si="7"/>
        <v>5.0000000000000001E-3</v>
      </c>
      <c r="AB45" s="229">
        <f t="shared" si="7"/>
        <v>3.3333333333333335E-3</v>
      </c>
      <c r="AC45" s="229">
        <f t="shared" si="7"/>
        <v>0</v>
      </c>
      <c r="AD45" s="229">
        <f t="shared" si="7"/>
        <v>0</v>
      </c>
      <c r="AE45" s="229">
        <f t="shared" si="7"/>
        <v>0</v>
      </c>
      <c r="AF45" s="229">
        <f t="shared" si="7"/>
        <v>0</v>
      </c>
      <c r="AG45" s="229">
        <f t="shared" si="7"/>
        <v>0</v>
      </c>
      <c r="AH45" s="229">
        <f t="shared" si="7"/>
        <v>0</v>
      </c>
      <c r="AI45" s="229">
        <f t="shared" si="7"/>
        <v>0</v>
      </c>
      <c r="AJ45" s="229">
        <f t="shared" si="7"/>
        <v>0</v>
      </c>
      <c r="AK45" s="229">
        <f t="shared" si="7"/>
        <v>0</v>
      </c>
      <c r="AL45" s="229">
        <f t="shared" si="7"/>
        <v>0</v>
      </c>
      <c r="AM45" s="229">
        <f t="shared" si="7"/>
        <v>0</v>
      </c>
      <c r="AN45" s="229">
        <f t="shared" si="7"/>
        <v>0</v>
      </c>
      <c r="AO45" s="229">
        <f t="shared" si="7"/>
        <v>0</v>
      </c>
      <c r="AP45" s="229">
        <f t="shared" si="7"/>
        <v>0</v>
      </c>
      <c r="AQ45" s="229">
        <f t="shared" si="7"/>
        <v>5.0000000000000001E-3</v>
      </c>
      <c r="AR45" s="229">
        <f t="shared" si="7"/>
        <v>7.4999999999999997E-3</v>
      </c>
      <c r="AS45" s="229">
        <f t="shared" si="7"/>
        <v>0.01</v>
      </c>
      <c r="AT45" s="229">
        <f t="shared" si="7"/>
        <v>0.01</v>
      </c>
      <c r="AU45" s="229">
        <f t="shared" si="7"/>
        <v>0.01</v>
      </c>
      <c r="AV45" s="229">
        <f t="shared" si="7"/>
        <v>0.01</v>
      </c>
    </row>
    <row r="46" spans="3:120" x14ac:dyDescent="0.45">
      <c r="C46" t="s">
        <v>74</v>
      </c>
      <c r="D46" s="229" t="e">
        <f t="shared" ref="D46:AV46" si="8">AVERAGEIFS($D7:$PJ7,$D$2:$PJ$2,D$41)</f>
        <v>#N/A</v>
      </c>
      <c r="E46" s="229" t="e">
        <f t="shared" si="8"/>
        <v>#N/A</v>
      </c>
      <c r="F46" s="229" t="e">
        <f t="shared" si="8"/>
        <v>#N/A</v>
      </c>
      <c r="G46" s="229" t="e">
        <f t="shared" si="8"/>
        <v>#N/A</v>
      </c>
      <c r="H46" s="229" t="e">
        <f t="shared" si="8"/>
        <v>#N/A</v>
      </c>
      <c r="I46" s="229" t="e">
        <f t="shared" si="8"/>
        <v>#N/A</v>
      </c>
      <c r="J46" s="229" t="e">
        <f t="shared" si="8"/>
        <v>#N/A</v>
      </c>
      <c r="K46" s="229">
        <f t="shared" si="8"/>
        <v>0</v>
      </c>
      <c r="L46" s="229">
        <f t="shared" si="8"/>
        <v>0</v>
      </c>
      <c r="M46" s="229">
        <f t="shared" si="8"/>
        <v>0</v>
      </c>
      <c r="N46" s="229">
        <f t="shared" si="8"/>
        <v>0</v>
      </c>
      <c r="O46" s="229">
        <f t="shared" si="8"/>
        <v>0</v>
      </c>
      <c r="P46" s="229">
        <f t="shared" si="8"/>
        <v>0</v>
      </c>
      <c r="Q46" s="229">
        <f t="shared" si="8"/>
        <v>0</v>
      </c>
      <c r="R46" s="229">
        <f t="shared" si="8"/>
        <v>0</v>
      </c>
      <c r="S46" s="229">
        <f t="shared" si="8"/>
        <v>0</v>
      </c>
      <c r="T46" s="229">
        <f t="shared" si="8"/>
        <v>0</v>
      </c>
      <c r="U46" s="229">
        <f t="shared" si="8"/>
        <v>0</v>
      </c>
      <c r="V46" s="229">
        <f t="shared" si="8"/>
        <v>0</v>
      </c>
      <c r="W46" s="229">
        <f t="shared" si="8"/>
        <v>0</v>
      </c>
      <c r="X46" s="229">
        <f t="shared" si="8"/>
        <v>0</v>
      </c>
      <c r="Y46" s="229">
        <f t="shared" si="8"/>
        <v>0</v>
      </c>
      <c r="Z46" s="229">
        <f t="shared" si="8"/>
        <v>0</v>
      </c>
      <c r="AA46" s="229">
        <f t="shared" si="8"/>
        <v>0</v>
      </c>
      <c r="AB46" s="229">
        <f t="shared" si="8"/>
        <v>0</v>
      </c>
      <c r="AC46" s="229">
        <f t="shared" si="8"/>
        <v>0</v>
      </c>
      <c r="AD46" s="229">
        <f t="shared" si="8"/>
        <v>0</v>
      </c>
      <c r="AE46" s="229">
        <f t="shared" si="8"/>
        <v>0</v>
      </c>
      <c r="AF46" s="229">
        <f t="shared" si="8"/>
        <v>0</v>
      </c>
      <c r="AG46" s="229">
        <f t="shared" si="8"/>
        <v>0</v>
      </c>
      <c r="AH46" s="229">
        <f t="shared" si="8"/>
        <v>0</v>
      </c>
      <c r="AI46" s="229">
        <f t="shared" si="8"/>
        <v>0</v>
      </c>
      <c r="AJ46" s="229">
        <f t="shared" si="8"/>
        <v>0</v>
      </c>
      <c r="AK46" s="229">
        <f t="shared" si="8"/>
        <v>0</v>
      </c>
      <c r="AL46" s="229">
        <f t="shared" si="8"/>
        <v>0</v>
      </c>
      <c r="AM46" s="229">
        <f t="shared" si="8"/>
        <v>0</v>
      </c>
      <c r="AN46" s="229">
        <f t="shared" si="8"/>
        <v>0</v>
      </c>
      <c r="AO46" s="229">
        <f t="shared" si="8"/>
        <v>0</v>
      </c>
      <c r="AP46" s="229">
        <f t="shared" si="8"/>
        <v>0</v>
      </c>
      <c r="AQ46" s="229">
        <f t="shared" si="8"/>
        <v>0</v>
      </c>
      <c r="AR46" s="229">
        <f t="shared" si="8"/>
        <v>0</v>
      </c>
      <c r="AS46" s="229">
        <f t="shared" si="8"/>
        <v>0</v>
      </c>
      <c r="AT46" s="229">
        <f t="shared" si="8"/>
        <v>0</v>
      </c>
      <c r="AU46" s="229">
        <f t="shared" si="8"/>
        <v>0</v>
      </c>
      <c r="AV46" s="229">
        <f t="shared" si="8"/>
        <v>0</v>
      </c>
    </row>
    <row r="47" spans="3:120" x14ac:dyDescent="0.45">
      <c r="C47" t="s">
        <v>26</v>
      </c>
      <c r="D47" s="229" t="e">
        <f t="shared" ref="D47:AV47" si="9">AVERAGEIFS($D8:$PJ8,$D$2:$PJ$2,D$41)</f>
        <v>#N/A</v>
      </c>
      <c r="E47" s="229" t="e">
        <f t="shared" si="9"/>
        <v>#N/A</v>
      </c>
      <c r="F47" s="229" t="e">
        <f t="shared" si="9"/>
        <v>#N/A</v>
      </c>
      <c r="G47" s="229" t="e">
        <f t="shared" si="9"/>
        <v>#N/A</v>
      </c>
      <c r="H47" s="229" t="e">
        <f t="shared" si="9"/>
        <v>#N/A</v>
      </c>
      <c r="I47" s="229" t="e">
        <f t="shared" si="9"/>
        <v>#N/A</v>
      </c>
      <c r="J47" s="229" t="e">
        <f t="shared" si="9"/>
        <v>#N/A</v>
      </c>
      <c r="K47" s="229" t="e">
        <f t="shared" si="9"/>
        <v>#N/A</v>
      </c>
      <c r="L47" s="229" t="e">
        <f t="shared" si="9"/>
        <v>#N/A</v>
      </c>
      <c r="M47" s="229" t="e">
        <f t="shared" si="9"/>
        <v>#N/A</v>
      </c>
      <c r="N47" s="229" t="e">
        <f t="shared" si="9"/>
        <v>#N/A</v>
      </c>
      <c r="O47" s="229" t="e">
        <f t="shared" si="9"/>
        <v>#N/A</v>
      </c>
      <c r="P47" s="229" t="e">
        <f t="shared" si="9"/>
        <v>#N/A</v>
      </c>
      <c r="Q47" s="229">
        <f t="shared" si="9"/>
        <v>0</v>
      </c>
      <c r="R47" s="229">
        <f t="shared" si="9"/>
        <v>0</v>
      </c>
      <c r="S47" s="229">
        <f t="shared" si="9"/>
        <v>0</v>
      </c>
      <c r="T47" s="229">
        <f t="shared" si="9"/>
        <v>0</v>
      </c>
      <c r="U47" s="229">
        <f t="shared" si="9"/>
        <v>0</v>
      </c>
      <c r="V47" s="229">
        <f t="shared" si="9"/>
        <v>0</v>
      </c>
      <c r="W47" s="229">
        <f t="shared" si="9"/>
        <v>0</v>
      </c>
      <c r="X47" s="229">
        <f t="shared" si="9"/>
        <v>0</v>
      </c>
      <c r="Y47" s="229">
        <f t="shared" si="9"/>
        <v>0</v>
      </c>
      <c r="Z47" s="229">
        <f t="shared" si="9"/>
        <v>0</v>
      </c>
      <c r="AA47" s="229">
        <f t="shared" si="9"/>
        <v>0</v>
      </c>
      <c r="AB47" s="229">
        <f t="shared" si="9"/>
        <v>0</v>
      </c>
      <c r="AC47" s="229">
        <f t="shared" si="9"/>
        <v>0</v>
      </c>
      <c r="AD47" s="229">
        <f t="shared" si="9"/>
        <v>0</v>
      </c>
      <c r="AE47" s="229">
        <f t="shared" si="9"/>
        <v>0</v>
      </c>
      <c r="AF47" s="229">
        <f t="shared" si="9"/>
        <v>0</v>
      </c>
      <c r="AG47" s="229">
        <f t="shared" si="9"/>
        <v>0</v>
      </c>
      <c r="AH47" s="229">
        <f t="shared" si="9"/>
        <v>0</v>
      </c>
      <c r="AI47" s="229">
        <f t="shared" si="9"/>
        <v>0</v>
      </c>
      <c r="AJ47" s="229">
        <f t="shared" si="9"/>
        <v>0</v>
      </c>
      <c r="AK47" s="229">
        <f t="shared" si="9"/>
        <v>0</v>
      </c>
      <c r="AL47" s="229">
        <f t="shared" si="9"/>
        <v>0</v>
      </c>
      <c r="AM47" s="229">
        <f t="shared" si="9"/>
        <v>0</v>
      </c>
      <c r="AN47" s="229">
        <f t="shared" si="9"/>
        <v>0</v>
      </c>
      <c r="AO47" s="229">
        <f t="shared" si="9"/>
        <v>0</v>
      </c>
      <c r="AP47" s="229">
        <f t="shared" si="9"/>
        <v>0</v>
      </c>
      <c r="AQ47" s="229">
        <f t="shared" si="9"/>
        <v>0</v>
      </c>
      <c r="AR47" s="229">
        <f t="shared" si="9"/>
        <v>0</v>
      </c>
      <c r="AS47" s="229">
        <f t="shared" si="9"/>
        <v>0</v>
      </c>
      <c r="AT47" s="229">
        <f t="shared" si="9"/>
        <v>0</v>
      </c>
      <c r="AU47" s="229">
        <f t="shared" si="9"/>
        <v>0</v>
      </c>
      <c r="AV47" s="229">
        <f t="shared" si="9"/>
        <v>0</v>
      </c>
    </row>
    <row r="48" spans="3:120" x14ac:dyDescent="0.45">
      <c r="C48" t="s">
        <v>522</v>
      </c>
      <c r="D48" s="229" t="e">
        <f t="shared" ref="D48:AV48" si="10">AVERAGEIFS($D9:$PJ9,$D$2:$PJ$2,D$41)</f>
        <v>#N/A</v>
      </c>
      <c r="E48" s="229" t="e">
        <f t="shared" si="10"/>
        <v>#N/A</v>
      </c>
      <c r="F48" s="229" t="e">
        <f t="shared" si="10"/>
        <v>#N/A</v>
      </c>
      <c r="G48" s="229" t="e">
        <f t="shared" si="10"/>
        <v>#N/A</v>
      </c>
      <c r="H48" s="229" t="e">
        <f t="shared" si="10"/>
        <v>#N/A</v>
      </c>
      <c r="I48" s="229" t="e">
        <f t="shared" si="10"/>
        <v>#N/A</v>
      </c>
      <c r="J48" s="229" t="e">
        <f t="shared" si="10"/>
        <v>#N/A</v>
      </c>
      <c r="K48" s="229" t="e">
        <f t="shared" si="10"/>
        <v>#N/A</v>
      </c>
      <c r="L48" s="229" t="e">
        <f t="shared" si="10"/>
        <v>#N/A</v>
      </c>
      <c r="M48" s="229" t="e">
        <f t="shared" si="10"/>
        <v>#N/A</v>
      </c>
      <c r="N48" s="229" t="e">
        <f t="shared" si="10"/>
        <v>#N/A</v>
      </c>
      <c r="O48" s="229" t="e">
        <f t="shared" si="10"/>
        <v>#N/A</v>
      </c>
      <c r="P48" s="229" t="e">
        <f t="shared" si="10"/>
        <v>#N/A</v>
      </c>
      <c r="Q48" s="229" t="e">
        <f t="shared" si="10"/>
        <v>#N/A</v>
      </c>
      <c r="R48" s="229" t="e">
        <f t="shared" si="10"/>
        <v>#N/A</v>
      </c>
      <c r="S48" s="229" t="e">
        <f t="shared" si="10"/>
        <v>#N/A</v>
      </c>
      <c r="T48" s="229" t="e">
        <f t="shared" si="10"/>
        <v>#N/A</v>
      </c>
      <c r="U48" s="229" t="e">
        <f t="shared" si="10"/>
        <v>#N/A</v>
      </c>
      <c r="V48" s="229" t="e">
        <f t="shared" si="10"/>
        <v>#N/A</v>
      </c>
      <c r="W48" s="229" t="e">
        <f t="shared" si="10"/>
        <v>#N/A</v>
      </c>
      <c r="X48" s="229">
        <f t="shared" si="10"/>
        <v>0</v>
      </c>
      <c r="Y48" s="229">
        <f t="shared" si="10"/>
        <v>0</v>
      </c>
      <c r="Z48" s="229">
        <f t="shared" si="10"/>
        <v>0</v>
      </c>
      <c r="AA48" s="229">
        <f t="shared" si="10"/>
        <v>0</v>
      </c>
      <c r="AB48" s="229">
        <f t="shared" si="10"/>
        <v>0</v>
      </c>
      <c r="AC48" s="229">
        <f t="shared" si="10"/>
        <v>0</v>
      </c>
      <c r="AD48" s="229">
        <f t="shared" si="10"/>
        <v>0</v>
      </c>
      <c r="AE48" s="229">
        <f t="shared" si="10"/>
        <v>0</v>
      </c>
      <c r="AF48" s="229">
        <f t="shared" si="10"/>
        <v>0</v>
      </c>
      <c r="AG48" s="229">
        <f t="shared" si="10"/>
        <v>0</v>
      </c>
      <c r="AH48" s="229">
        <f t="shared" si="10"/>
        <v>0</v>
      </c>
      <c r="AI48" s="229">
        <f t="shared" si="10"/>
        <v>0</v>
      </c>
      <c r="AJ48" s="229">
        <f t="shared" si="10"/>
        <v>0</v>
      </c>
      <c r="AK48" s="229">
        <f t="shared" si="10"/>
        <v>0</v>
      </c>
      <c r="AL48" s="229">
        <f t="shared" si="10"/>
        <v>0</v>
      </c>
      <c r="AM48" s="229">
        <f t="shared" si="10"/>
        <v>0</v>
      </c>
      <c r="AN48" s="229">
        <f t="shared" si="10"/>
        <v>0</v>
      </c>
      <c r="AO48" s="229">
        <f t="shared" si="10"/>
        <v>3.3333333333333335E-3</v>
      </c>
      <c r="AP48" s="229">
        <f t="shared" si="10"/>
        <v>5.0000000000000001E-3</v>
      </c>
      <c r="AQ48" s="229">
        <f t="shared" si="10"/>
        <v>5.0000000000000001E-3</v>
      </c>
      <c r="AR48" s="229">
        <f t="shared" si="10"/>
        <v>5.0000000000000001E-3</v>
      </c>
      <c r="AS48" s="229">
        <f t="shared" si="10"/>
        <v>5.0000000000000001E-3</v>
      </c>
      <c r="AT48" s="229">
        <f t="shared" si="10"/>
        <v>5.0000000000000001E-3</v>
      </c>
      <c r="AU48" s="229">
        <f t="shared" si="10"/>
        <v>5.0000000000000001E-3</v>
      </c>
      <c r="AV48" s="229">
        <f t="shared" si="10"/>
        <v>5.0000000000000001E-3</v>
      </c>
    </row>
    <row r="49" spans="3:61" x14ac:dyDescent="0.45">
      <c r="C49" t="s">
        <v>28</v>
      </c>
      <c r="D49" s="229" t="e">
        <f t="shared" ref="D49:AV49" si="11">AVERAGEIFS($D10:$PJ10,$D$2:$PJ$2,D$41)</f>
        <v>#N/A</v>
      </c>
      <c r="E49" s="229" t="e">
        <f t="shared" si="11"/>
        <v>#N/A</v>
      </c>
      <c r="F49" s="229" t="e">
        <f t="shared" si="11"/>
        <v>#N/A</v>
      </c>
      <c r="G49" s="229" t="e">
        <f t="shared" si="11"/>
        <v>#N/A</v>
      </c>
      <c r="H49" s="229" t="e">
        <f t="shared" si="11"/>
        <v>#N/A</v>
      </c>
      <c r="I49" s="229" t="e">
        <f t="shared" si="11"/>
        <v>#N/A</v>
      </c>
      <c r="J49" s="229" t="e">
        <f t="shared" si="11"/>
        <v>#N/A</v>
      </c>
      <c r="K49" s="229" t="e">
        <f t="shared" si="11"/>
        <v>#N/A</v>
      </c>
      <c r="L49" s="229" t="e">
        <f t="shared" si="11"/>
        <v>#N/A</v>
      </c>
      <c r="M49" s="229" t="e">
        <f t="shared" si="11"/>
        <v>#N/A</v>
      </c>
      <c r="N49" s="229" t="e">
        <f t="shared" si="11"/>
        <v>#N/A</v>
      </c>
      <c r="O49" s="229" t="e">
        <f t="shared" si="11"/>
        <v>#N/A</v>
      </c>
      <c r="P49" s="229" t="e">
        <f t="shared" si="11"/>
        <v>#N/A</v>
      </c>
      <c r="Q49" s="229" t="e">
        <f t="shared" si="11"/>
        <v>#N/A</v>
      </c>
      <c r="R49" s="229" t="e">
        <f t="shared" si="11"/>
        <v>#N/A</v>
      </c>
      <c r="S49" s="229" t="e">
        <f t="shared" si="11"/>
        <v>#N/A</v>
      </c>
      <c r="T49" s="229" t="e">
        <f t="shared" si="11"/>
        <v>#N/A</v>
      </c>
      <c r="U49" s="229" t="e">
        <f t="shared" si="11"/>
        <v>#N/A</v>
      </c>
      <c r="V49" s="229" t="e">
        <f t="shared" si="11"/>
        <v>#N/A</v>
      </c>
      <c r="W49" s="229" t="e">
        <f t="shared" si="11"/>
        <v>#N/A</v>
      </c>
      <c r="X49" s="229" t="e">
        <f t="shared" si="11"/>
        <v>#N/A</v>
      </c>
      <c r="Y49" s="229" t="e">
        <f t="shared" si="11"/>
        <v>#N/A</v>
      </c>
      <c r="Z49" s="229" t="e">
        <f t="shared" si="11"/>
        <v>#N/A</v>
      </c>
      <c r="AA49" s="229" t="e">
        <f t="shared" si="11"/>
        <v>#N/A</v>
      </c>
      <c r="AB49" s="229" t="e">
        <f t="shared" si="11"/>
        <v>#N/A</v>
      </c>
      <c r="AC49" s="229" t="e">
        <f t="shared" si="11"/>
        <v>#N/A</v>
      </c>
      <c r="AD49" s="229" t="e">
        <f t="shared" si="11"/>
        <v>#N/A</v>
      </c>
      <c r="AE49" s="229">
        <f t="shared" si="11"/>
        <v>0</v>
      </c>
      <c r="AF49" s="229">
        <f t="shared" si="11"/>
        <v>0</v>
      </c>
      <c r="AG49" s="229">
        <f t="shared" si="11"/>
        <v>0</v>
      </c>
      <c r="AH49" s="229">
        <f t="shared" si="11"/>
        <v>0</v>
      </c>
      <c r="AI49" s="229">
        <f t="shared" si="11"/>
        <v>0</v>
      </c>
      <c r="AJ49" s="229">
        <f t="shared" si="11"/>
        <v>0</v>
      </c>
      <c r="AK49" s="229">
        <f t="shared" si="11"/>
        <v>0</v>
      </c>
      <c r="AL49" s="229">
        <f t="shared" si="11"/>
        <v>0</v>
      </c>
      <c r="AM49" s="229">
        <f t="shared" si="11"/>
        <v>0</v>
      </c>
      <c r="AN49" s="229">
        <f t="shared" si="11"/>
        <v>0</v>
      </c>
      <c r="AO49" s="229">
        <f t="shared" si="11"/>
        <v>0</v>
      </c>
      <c r="AP49" s="229">
        <f t="shared" si="11"/>
        <v>0</v>
      </c>
      <c r="AQ49" s="229">
        <f t="shared" si="11"/>
        <v>0</v>
      </c>
      <c r="AR49" s="229">
        <f t="shared" si="11"/>
        <v>0</v>
      </c>
      <c r="AS49" s="229">
        <f t="shared" si="11"/>
        <v>0</v>
      </c>
      <c r="AT49" s="229">
        <f t="shared" si="11"/>
        <v>0</v>
      </c>
      <c r="AU49" s="229">
        <f t="shared" si="11"/>
        <v>0</v>
      </c>
      <c r="AV49" s="229">
        <f t="shared" si="11"/>
        <v>0</v>
      </c>
    </row>
    <row r="50" spans="3:61" x14ac:dyDescent="0.45">
      <c r="C50" t="s">
        <v>419</v>
      </c>
      <c r="D50" s="229" t="e">
        <f t="shared" ref="D50:AV50" si="12">AVERAGEIFS($D11:$PJ11,$D$2:$PJ$2,D$41)</f>
        <v>#N/A</v>
      </c>
      <c r="E50" s="229" t="e">
        <f t="shared" si="12"/>
        <v>#N/A</v>
      </c>
      <c r="F50" s="229">
        <f t="shared" si="12"/>
        <v>0</v>
      </c>
      <c r="G50" s="229">
        <f t="shared" si="12"/>
        <v>0</v>
      </c>
      <c r="H50" s="229">
        <f t="shared" si="12"/>
        <v>0</v>
      </c>
      <c r="I50" s="229">
        <f t="shared" si="12"/>
        <v>0</v>
      </c>
      <c r="J50" s="229">
        <f t="shared" si="12"/>
        <v>0</v>
      </c>
      <c r="K50" s="229">
        <f t="shared" si="12"/>
        <v>1.6666666666666668E-3</v>
      </c>
      <c r="L50" s="229">
        <f t="shared" si="12"/>
        <v>5.0000000000000001E-3</v>
      </c>
      <c r="M50" s="229">
        <f t="shared" si="12"/>
        <v>5.0000000000000001E-3</v>
      </c>
      <c r="N50" s="229">
        <f t="shared" si="12"/>
        <v>5.0000000000000001E-3</v>
      </c>
      <c r="O50" s="229">
        <f t="shared" si="12"/>
        <v>5.0000000000000001E-3</v>
      </c>
      <c r="P50" s="229">
        <f t="shared" si="12"/>
        <v>5.0000000000000001E-3</v>
      </c>
      <c r="Q50" s="229">
        <f t="shared" si="12"/>
        <v>8.3333333333333332E-3</v>
      </c>
      <c r="R50" s="229">
        <f t="shared" si="12"/>
        <v>0.01</v>
      </c>
      <c r="S50" s="229">
        <f t="shared" si="12"/>
        <v>1.0833333333333334E-2</v>
      </c>
      <c r="T50" s="229">
        <f t="shared" si="12"/>
        <v>1.2500000000000002E-2</v>
      </c>
      <c r="U50" s="229">
        <f t="shared" si="12"/>
        <v>1.4166666666666666E-2</v>
      </c>
      <c r="V50" s="229">
        <f t="shared" si="12"/>
        <v>1.4999999999999999E-2</v>
      </c>
      <c r="W50" s="229">
        <f t="shared" si="12"/>
        <v>1.6666666666666666E-2</v>
      </c>
      <c r="X50" s="229">
        <f t="shared" si="12"/>
        <v>1.7500000000000002E-2</v>
      </c>
      <c r="Y50" s="229">
        <f t="shared" si="12"/>
        <v>1.9166666666666669E-2</v>
      </c>
      <c r="Z50" s="229">
        <f t="shared" si="12"/>
        <v>0.02</v>
      </c>
      <c r="AA50" s="229">
        <f t="shared" si="12"/>
        <v>0.02</v>
      </c>
      <c r="AB50" s="229">
        <f t="shared" si="12"/>
        <v>0.02</v>
      </c>
      <c r="AC50" s="229">
        <f t="shared" si="12"/>
        <v>1.4999999999999999E-2</v>
      </c>
      <c r="AD50" s="229">
        <f t="shared" si="12"/>
        <v>5.0000000000000001E-3</v>
      </c>
      <c r="AE50" s="229">
        <f t="shared" si="12"/>
        <v>5.0000000000000001E-3</v>
      </c>
      <c r="AF50" s="229">
        <f t="shared" si="12"/>
        <v>5.0000000000000001E-3</v>
      </c>
      <c r="AG50" s="229">
        <f t="shared" si="12"/>
        <v>8.3333333333333332E-3</v>
      </c>
      <c r="AH50" s="229">
        <f t="shared" si="12"/>
        <v>1.3333333333333334E-2</v>
      </c>
      <c r="AI50" s="229">
        <f t="shared" si="12"/>
        <v>1.8333333333333337E-2</v>
      </c>
      <c r="AJ50" s="229">
        <f t="shared" si="12"/>
        <v>2.2499999999999999E-2</v>
      </c>
      <c r="AK50" s="229">
        <f t="shared" si="12"/>
        <v>2.5000000000000005E-2</v>
      </c>
      <c r="AL50" s="229">
        <f t="shared" si="12"/>
        <v>2.5000000000000001E-2</v>
      </c>
      <c r="AM50" s="229">
        <f t="shared" si="12"/>
        <v>2.5000000000000005E-2</v>
      </c>
      <c r="AN50" s="229">
        <f t="shared" si="12"/>
        <v>2.5000000000000005E-2</v>
      </c>
      <c r="AO50" s="229">
        <f t="shared" si="12"/>
        <v>2.416666666666667E-2</v>
      </c>
      <c r="AP50" s="229">
        <f t="shared" si="12"/>
        <v>2.1666666666666667E-2</v>
      </c>
      <c r="AQ50" s="229">
        <f t="shared" si="12"/>
        <v>0.02</v>
      </c>
      <c r="AR50" s="229">
        <f t="shared" si="12"/>
        <v>1.8750000000000003E-2</v>
      </c>
      <c r="AS50" s="229">
        <f t="shared" si="12"/>
        <v>1.5833333333333335E-2</v>
      </c>
      <c r="AT50" s="229">
        <f t="shared" si="12"/>
        <v>1.2500000000000001E-2</v>
      </c>
      <c r="AU50" s="229">
        <f t="shared" si="12"/>
        <v>1.2500000000000002E-2</v>
      </c>
      <c r="AV50" s="229">
        <f t="shared" si="12"/>
        <v>1.2500000000000001E-2</v>
      </c>
    </row>
    <row r="51" spans="3:61" x14ac:dyDescent="0.45">
      <c r="C51" t="s">
        <v>465</v>
      </c>
      <c r="D51" s="229" t="e">
        <f t="shared" ref="D51:AV51" si="13">AVERAGEIFS($D12:$PJ12,$D$2:$PJ$2,D$41)</f>
        <v>#N/A</v>
      </c>
      <c r="E51" s="229" t="e">
        <f t="shared" si="13"/>
        <v>#N/A</v>
      </c>
      <c r="F51" s="229" t="e">
        <f t="shared" si="13"/>
        <v>#N/A</v>
      </c>
      <c r="G51" s="229" t="e">
        <f t="shared" si="13"/>
        <v>#N/A</v>
      </c>
      <c r="H51" s="229">
        <f t="shared" si="13"/>
        <v>0</v>
      </c>
      <c r="I51" s="229">
        <f t="shared" si="13"/>
        <v>0</v>
      </c>
      <c r="J51" s="229">
        <f t="shared" si="13"/>
        <v>0</v>
      </c>
      <c r="K51" s="229">
        <f t="shared" si="13"/>
        <v>0</v>
      </c>
      <c r="L51" s="229">
        <f t="shared" si="13"/>
        <v>0</v>
      </c>
      <c r="M51" s="229">
        <f t="shared" si="13"/>
        <v>0</v>
      </c>
      <c r="N51" s="229">
        <f t="shared" si="13"/>
        <v>0</v>
      </c>
      <c r="O51" s="229">
        <f t="shared" si="13"/>
        <v>0</v>
      </c>
      <c r="P51" s="229">
        <f t="shared" si="13"/>
        <v>0</v>
      </c>
      <c r="Q51" s="229">
        <f t="shared" si="13"/>
        <v>0</v>
      </c>
      <c r="R51" s="229">
        <f t="shared" si="13"/>
        <v>0</v>
      </c>
      <c r="S51" s="229">
        <f t="shared" si="13"/>
        <v>0</v>
      </c>
      <c r="T51" s="229">
        <f t="shared" si="13"/>
        <v>1.6666666666666668E-3</v>
      </c>
      <c r="U51" s="229">
        <f t="shared" si="13"/>
        <v>5.0000000000000001E-3</v>
      </c>
      <c r="V51" s="229">
        <f t="shared" si="13"/>
        <v>6.6666666666666671E-3</v>
      </c>
      <c r="W51" s="229">
        <f t="shared" si="13"/>
        <v>0.01</v>
      </c>
      <c r="X51" s="229">
        <f t="shared" si="13"/>
        <v>0.01</v>
      </c>
      <c r="Y51" s="229">
        <f t="shared" si="13"/>
        <v>0.01</v>
      </c>
      <c r="Z51" s="229">
        <f t="shared" si="13"/>
        <v>1.4999999999999999E-2</v>
      </c>
      <c r="AA51" s="229">
        <f t="shared" si="13"/>
        <v>0.02</v>
      </c>
      <c r="AB51" s="229">
        <f t="shared" si="13"/>
        <v>1.3333333333333334E-2</v>
      </c>
      <c r="AC51" s="229">
        <f t="shared" si="13"/>
        <v>0</v>
      </c>
      <c r="AD51" s="229">
        <f t="shared" si="13"/>
        <v>0</v>
      </c>
      <c r="AE51" s="229">
        <f t="shared" si="13"/>
        <v>0</v>
      </c>
      <c r="AF51" s="229">
        <f t="shared" si="13"/>
        <v>0</v>
      </c>
      <c r="AG51" s="229">
        <f t="shared" si="13"/>
        <v>3.3333333333333335E-3</v>
      </c>
      <c r="AH51" s="229">
        <f t="shared" si="13"/>
        <v>0.01</v>
      </c>
      <c r="AI51" s="229">
        <f t="shared" si="13"/>
        <v>1.3333333333333334E-2</v>
      </c>
      <c r="AJ51" s="229">
        <f t="shared" si="13"/>
        <v>2.2499999999999999E-2</v>
      </c>
      <c r="AK51" s="229">
        <f t="shared" si="13"/>
        <v>2.5000000000000005E-2</v>
      </c>
      <c r="AL51" s="229">
        <f t="shared" si="13"/>
        <v>2.5000000000000001E-2</v>
      </c>
      <c r="AM51" s="229">
        <f t="shared" si="13"/>
        <v>2.5000000000000005E-2</v>
      </c>
      <c r="AN51" s="229">
        <f t="shared" si="13"/>
        <v>2.5000000000000005E-2</v>
      </c>
      <c r="AO51" s="229">
        <f t="shared" si="13"/>
        <v>2.5000000000000005E-2</v>
      </c>
      <c r="AP51" s="229">
        <f t="shared" si="13"/>
        <v>2.5000000000000005E-2</v>
      </c>
      <c r="AQ51" s="229">
        <f t="shared" si="13"/>
        <v>2.5000000000000005E-2</v>
      </c>
      <c r="AR51" s="229">
        <f t="shared" si="13"/>
        <v>2.5000000000000001E-2</v>
      </c>
      <c r="AS51" s="229">
        <f t="shared" si="13"/>
        <v>2.5000000000000005E-2</v>
      </c>
      <c r="AT51" s="229">
        <f t="shared" si="13"/>
        <v>2.5000000000000001E-2</v>
      </c>
      <c r="AU51" s="229">
        <f t="shared" si="13"/>
        <v>2.5000000000000005E-2</v>
      </c>
      <c r="AV51" s="229">
        <f t="shared" si="13"/>
        <v>2.5000000000000001E-2</v>
      </c>
    </row>
    <row r="52" spans="3:61" x14ac:dyDescent="0.45">
      <c r="C52" t="s">
        <v>10</v>
      </c>
      <c r="D52" s="229" t="e">
        <f t="shared" ref="D52:AV52" si="14">AVERAGEIFS($D13:$PJ13,$D$2:$PJ$2,D$41)</f>
        <v>#N/A</v>
      </c>
      <c r="E52" s="229" t="e">
        <f t="shared" si="14"/>
        <v>#N/A</v>
      </c>
      <c r="F52" s="229" t="e">
        <f t="shared" si="14"/>
        <v>#N/A</v>
      </c>
      <c r="G52" s="229" t="e">
        <f t="shared" si="14"/>
        <v>#N/A</v>
      </c>
      <c r="H52" s="229" t="e">
        <f t="shared" si="14"/>
        <v>#N/A</v>
      </c>
      <c r="I52" s="229" t="e">
        <f t="shared" si="14"/>
        <v>#N/A</v>
      </c>
      <c r="J52" s="229" t="e">
        <f t="shared" si="14"/>
        <v>#N/A</v>
      </c>
      <c r="K52" s="229" t="e">
        <f t="shared" si="14"/>
        <v>#N/A</v>
      </c>
      <c r="L52" s="229">
        <f t="shared" si="14"/>
        <v>0</v>
      </c>
      <c r="M52" s="229">
        <f t="shared" si="14"/>
        <v>0</v>
      </c>
      <c r="N52" s="229">
        <f t="shared" si="14"/>
        <v>0</v>
      </c>
      <c r="O52" s="229">
        <f t="shared" si="14"/>
        <v>0</v>
      </c>
      <c r="P52" s="229">
        <f t="shared" si="14"/>
        <v>0</v>
      </c>
      <c r="Q52" s="229">
        <f t="shared" si="14"/>
        <v>0</v>
      </c>
      <c r="R52" s="229">
        <f t="shared" si="14"/>
        <v>0</v>
      </c>
      <c r="S52" s="229">
        <f t="shared" si="14"/>
        <v>0</v>
      </c>
      <c r="T52" s="229">
        <f t="shared" si="14"/>
        <v>0</v>
      </c>
      <c r="U52" s="229">
        <f t="shared" si="14"/>
        <v>0</v>
      </c>
      <c r="V52" s="229">
        <f t="shared" si="14"/>
        <v>2.5000000000000001E-3</v>
      </c>
      <c r="W52" s="229">
        <f t="shared" si="14"/>
        <v>2.5000000000000001E-3</v>
      </c>
      <c r="X52" s="229">
        <f t="shared" si="14"/>
        <v>2.5000000000000001E-3</v>
      </c>
      <c r="Y52" s="229">
        <f t="shared" si="14"/>
        <v>5.0000000000000001E-3</v>
      </c>
      <c r="Z52" s="229">
        <f t="shared" si="14"/>
        <v>5.0000000000000001E-3</v>
      </c>
      <c r="AA52" s="229">
        <f t="shared" si="14"/>
        <v>5.0000000000000001E-3</v>
      </c>
      <c r="AB52" s="229">
        <f t="shared" si="14"/>
        <v>3.3333333333333335E-3</v>
      </c>
      <c r="AC52" s="229">
        <f t="shared" si="14"/>
        <v>0</v>
      </c>
      <c r="AD52" s="229">
        <f t="shared" si="14"/>
        <v>0</v>
      </c>
      <c r="AE52" s="229">
        <f t="shared" si="14"/>
        <v>0</v>
      </c>
      <c r="AF52" s="229">
        <f t="shared" si="14"/>
        <v>0</v>
      </c>
      <c r="AG52" s="229">
        <f t="shared" si="14"/>
        <v>0</v>
      </c>
      <c r="AH52" s="229">
        <f t="shared" si="14"/>
        <v>0</v>
      </c>
      <c r="AI52" s="229">
        <f t="shared" si="14"/>
        <v>0</v>
      </c>
      <c r="AJ52" s="229">
        <f t="shared" si="14"/>
        <v>2.5000000000000001E-3</v>
      </c>
      <c r="AK52" s="229">
        <f t="shared" si="14"/>
        <v>5.0000000000000001E-3</v>
      </c>
      <c r="AL52" s="229">
        <f t="shared" si="14"/>
        <v>7.4999999999999997E-3</v>
      </c>
      <c r="AM52" s="229">
        <f t="shared" si="14"/>
        <v>0.01</v>
      </c>
      <c r="AN52" s="229">
        <f t="shared" si="14"/>
        <v>0.01</v>
      </c>
      <c r="AO52" s="229">
        <f t="shared" si="14"/>
        <v>0.01</v>
      </c>
      <c r="AP52" s="229">
        <f t="shared" si="14"/>
        <v>0.01</v>
      </c>
      <c r="AQ52" s="229">
        <f t="shared" si="14"/>
        <v>0.01</v>
      </c>
      <c r="AR52" s="229">
        <f t="shared" si="14"/>
        <v>0.01</v>
      </c>
      <c r="AS52" s="229">
        <f t="shared" si="14"/>
        <v>0.01</v>
      </c>
      <c r="AT52" s="229">
        <f t="shared" si="14"/>
        <v>0.01</v>
      </c>
      <c r="AU52" s="229">
        <f t="shared" si="14"/>
        <v>0.01</v>
      </c>
      <c r="AV52" s="229">
        <f t="shared" si="14"/>
        <v>0.01</v>
      </c>
    </row>
    <row r="53" spans="3:61" x14ac:dyDescent="0.45">
      <c r="C53" t="s">
        <v>11</v>
      </c>
      <c r="D53" s="229" t="e">
        <f t="shared" ref="D53:AV53" si="15">AVERAGEIFS($D14:$PJ14,$D$2:$PJ$2,D$41)</f>
        <v>#N/A</v>
      </c>
      <c r="E53" s="229" t="e">
        <f t="shared" si="15"/>
        <v>#N/A</v>
      </c>
      <c r="F53" s="229" t="e">
        <f t="shared" si="15"/>
        <v>#N/A</v>
      </c>
      <c r="G53" s="229" t="e">
        <f t="shared" si="15"/>
        <v>#N/A</v>
      </c>
      <c r="H53" s="229" t="e">
        <f t="shared" si="15"/>
        <v>#N/A</v>
      </c>
      <c r="I53" s="229" t="e">
        <f t="shared" si="15"/>
        <v>#N/A</v>
      </c>
      <c r="J53" s="229" t="e">
        <f t="shared" si="15"/>
        <v>#N/A</v>
      </c>
      <c r="K53" s="229" t="e">
        <f t="shared" si="15"/>
        <v>#N/A</v>
      </c>
      <c r="L53" s="229">
        <f t="shared" si="15"/>
        <v>0</v>
      </c>
      <c r="M53" s="229">
        <f t="shared" si="15"/>
        <v>0</v>
      </c>
      <c r="N53" s="229">
        <f t="shared" si="15"/>
        <v>0</v>
      </c>
      <c r="O53" s="229">
        <f t="shared" si="15"/>
        <v>0</v>
      </c>
      <c r="P53" s="229">
        <f t="shared" si="15"/>
        <v>0</v>
      </c>
      <c r="Q53" s="229">
        <f t="shared" si="15"/>
        <v>0</v>
      </c>
      <c r="R53" s="229">
        <f t="shared" si="15"/>
        <v>0</v>
      </c>
      <c r="S53" s="229">
        <f t="shared" si="15"/>
        <v>0</v>
      </c>
      <c r="T53" s="229">
        <f t="shared" si="15"/>
        <v>0</v>
      </c>
      <c r="U53" s="229">
        <f t="shared" si="15"/>
        <v>0</v>
      </c>
      <c r="V53" s="229">
        <f t="shared" si="15"/>
        <v>0</v>
      </c>
      <c r="W53" s="229">
        <f t="shared" si="15"/>
        <v>0</v>
      </c>
      <c r="X53" s="229">
        <f t="shared" si="15"/>
        <v>0</v>
      </c>
      <c r="Y53" s="229">
        <f t="shared" si="15"/>
        <v>8.3333333333333339E-4</v>
      </c>
      <c r="Z53" s="229">
        <f t="shared" si="15"/>
        <v>2.5000000000000001E-3</v>
      </c>
      <c r="AA53" s="229">
        <f t="shared" si="15"/>
        <v>2.5000000000000001E-3</v>
      </c>
      <c r="AB53" s="229">
        <f t="shared" si="15"/>
        <v>1.6666666666666668E-3</v>
      </c>
      <c r="AC53" s="229">
        <f t="shared" si="15"/>
        <v>0</v>
      </c>
      <c r="AD53" s="229">
        <f t="shared" si="15"/>
        <v>0</v>
      </c>
      <c r="AE53" s="229">
        <f t="shared" si="15"/>
        <v>0</v>
      </c>
      <c r="AF53" s="229">
        <f t="shared" si="15"/>
        <v>0</v>
      </c>
      <c r="AG53" s="229">
        <f t="shared" si="15"/>
        <v>0</v>
      </c>
      <c r="AH53" s="229">
        <f t="shared" si="15"/>
        <v>0</v>
      </c>
      <c r="AI53" s="229">
        <f t="shared" si="15"/>
        <v>0</v>
      </c>
      <c r="AJ53" s="229">
        <f t="shared" si="15"/>
        <v>7.4999999999999997E-3</v>
      </c>
      <c r="AK53" s="229">
        <f t="shared" si="15"/>
        <v>7.4999999999999997E-3</v>
      </c>
      <c r="AL53" s="229">
        <f t="shared" si="15"/>
        <v>7.4999999999999997E-3</v>
      </c>
      <c r="AM53" s="229">
        <f t="shared" si="15"/>
        <v>7.4999999999999997E-3</v>
      </c>
      <c r="AN53" s="229">
        <f t="shared" si="15"/>
        <v>7.4999999999999997E-3</v>
      </c>
      <c r="AO53" s="229">
        <f t="shared" si="15"/>
        <v>7.4999999999999997E-3</v>
      </c>
      <c r="AP53" s="229">
        <f t="shared" si="15"/>
        <v>7.4999999999999997E-3</v>
      </c>
      <c r="AQ53" s="229">
        <f t="shared" si="15"/>
        <v>7.4999999999999997E-3</v>
      </c>
      <c r="AR53" s="229">
        <f t="shared" si="15"/>
        <v>7.4999999999999997E-3</v>
      </c>
      <c r="AS53" s="229">
        <f t="shared" si="15"/>
        <v>7.4999999999999997E-3</v>
      </c>
      <c r="AT53" s="229">
        <f t="shared" si="15"/>
        <v>7.4999999999999997E-3</v>
      </c>
      <c r="AU53" s="229">
        <f t="shared" si="15"/>
        <v>7.4999999999999997E-3</v>
      </c>
      <c r="AV53" s="229">
        <f t="shared" si="15"/>
        <v>7.4999999999999997E-3</v>
      </c>
    </row>
    <row r="54" spans="3:61" x14ac:dyDescent="0.45">
      <c r="C54" t="s">
        <v>80</v>
      </c>
      <c r="D54" s="229" t="e">
        <f t="shared" ref="D54:AV54" si="16">AVERAGEIFS($D15:$PJ15,$D$2:$PJ$2,D$41)</f>
        <v>#N/A</v>
      </c>
      <c r="E54" s="229" t="e">
        <f t="shared" si="16"/>
        <v>#N/A</v>
      </c>
      <c r="F54" s="229" t="e">
        <f t="shared" si="16"/>
        <v>#N/A</v>
      </c>
      <c r="G54" s="229" t="e">
        <f t="shared" si="16"/>
        <v>#N/A</v>
      </c>
      <c r="H54" s="229">
        <f t="shared" si="16"/>
        <v>6.2500000000000012E-3</v>
      </c>
      <c r="I54" s="229">
        <f t="shared" si="16"/>
        <v>6.2500000000000012E-3</v>
      </c>
      <c r="J54" s="229">
        <f t="shared" si="16"/>
        <v>6.2500000000000003E-3</v>
      </c>
      <c r="K54" s="229">
        <f t="shared" si="16"/>
        <v>6.2500000000000012E-3</v>
      </c>
      <c r="L54" s="229">
        <f t="shared" si="16"/>
        <v>1.2500000000000002E-2</v>
      </c>
      <c r="M54" s="229">
        <f t="shared" si="16"/>
        <v>1.2500000000000002E-2</v>
      </c>
      <c r="N54" s="229">
        <f t="shared" si="16"/>
        <v>1.2500000000000001E-2</v>
      </c>
      <c r="O54" s="229">
        <f t="shared" si="16"/>
        <v>1.2500000000000002E-2</v>
      </c>
      <c r="P54" s="229">
        <f t="shared" si="16"/>
        <v>1.8749999999999999E-2</v>
      </c>
      <c r="Q54" s="229">
        <f t="shared" si="16"/>
        <v>1.8749999999999999E-2</v>
      </c>
      <c r="R54" s="229">
        <f t="shared" si="16"/>
        <v>1.8749999999999999E-2</v>
      </c>
      <c r="S54" s="229">
        <f t="shared" si="16"/>
        <v>1.8749999999999999E-2</v>
      </c>
      <c r="T54" s="229">
        <f t="shared" si="16"/>
        <v>2.5000000000000005E-2</v>
      </c>
      <c r="U54" s="229">
        <f t="shared" si="16"/>
        <v>2.5000000000000005E-2</v>
      </c>
      <c r="V54" s="229">
        <f t="shared" si="16"/>
        <v>2.5000000000000005E-2</v>
      </c>
      <c r="W54" s="229">
        <f t="shared" si="16"/>
        <v>2.5000000000000005E-2</v>
      </c>
      <c r="X54" s="229">
        <f t="shared" si="16"/>
        <v>2.5000000000000001E-2</v>
      </c>
      <c r="Y54" s="229">
        <f t="shared" si="16"/>
        <v>2.5000000000000005E-2</v>
      </c>
      <c r="Z54" s="229">
        <f t="shared" si="16"/>
        <v>2.5000000000000005E-2</v>
      </c>
      <c r="AA54" s="229">
        <f t="shared" si="16"/>
        <v>0.02</v>
      </c>
      <c r="AB54" s="229">
        <f t="shared" si="16"/>
        <v>1.6666666666666666E-2</v>
      </c>
      <c r="AC54" s="229">
        <f t="shared" si="16"/>
        <v>0.01</v>
      </c>
      <c r="AD54" s="229">
        <f t="shared" si="16"/>
        <v>0.01</v>
      </c>
      <c r="AE54" s="229">
        <f t="shared" si="16"/>
        <v>0.01</v>
      </c>
      <c r="AF54" s="229">
        <f t="shared" si="16"/>
        <v>0.01</v>
      </c>
      <c r="AG54" s="229">
        <f t="shared" si="16"/>
        <v>0.01</v>
      </c>
      <c r="AH54" s="229">
        <f t="shared" si="16"/>
        <v>0.01</v>
      </c>
      <c r="AI54" s="229">
        <f t="shared" si="16"/>
        <v>0.01</v>
      </c>
      <c r="AJ54" s="229">
        <f t="shared" si="16"/>
        <v>0.01</v>
      </c>
      <c r="AK54" s="229">
        <f t="shared" si="16"/>
        <v>0.01</v>
      </c>
      <c r="AL54" s="229">
        <f t="shared" si="16"/>
        <v>0.01</v>
      </c>
      <c r="AM54" s="229">
        <f t="shared" si="16"/>
        <v>0.01</v>
      </c>
      <c r="AN54" s="229">
        <f t="shared" si="16"/>
        <v>0.01</v>
      </c>
      <c r="AO54" s="229">
        <f t="shared" si="16"/>
        <v>0.01</v>
      </c>
      <c r="AP54" s="229">
        <f t="shared" si="16"/>
        <v>0.01</v>
      </c>
      <c r="AQ54" s="229">
        <f t="shared" si="16"/>
        <v>0.01</v>
      </c>
      <c r="AR54" s="229">
        <f t="shared" si="16"/>
        <v>0.01</v>
      </c>
      <c r="AS54" s="229">
        <f t="shared" si="16"/>
        <v>0.01</v>
      </c>
      <c r="AT54" s="229">
        <f t="shared" si="16"/>
        <v>0.01</v>
      </c>
      <c r="AU54" s="229">
        <f t="shared" si="16"/>
        <v>5.0000000000000001E-3</v>
      </c>
      <c r="AV54" s="229">
        <f t="shared" si="16"/>
        <v>5.0000000000000001E-3</v>
      </c>
    </row>
    <row r="55" spans="3:61" x14ac:dyDescent="0.45">
      <c r="C55" t="s">
        <v>30</v>
      </c>
      <c r="D55" s="229" t="e">
        <f t="shared" ref="D55:AV55" si="17">AVERAGEIFS($D16:$PJ16,$D$2:$PJ$2,D$41)</f>
        <v>#N/A</v>
      </c>
      <c r="E55" s="229" t="e">
        <f t="shared" si="17"/>
        <v>#N/A</v>
      </c>
      <c r="F55" s="229" t="e">
        <f t="shared" si="17"/>
        <v>#N/A</v>
      </c>
      <c r="G55" s="229" t="e">
        <f t="shared" si="17"/>
        <v>#N/A</v>
      </c>
      <c r="H55" s="229" t="e">
        <f t="shared" si="17"/>
        <v>#N/A</v>
      </c>
      <c r="I55" s="229">
        <f t="shared" si="17"/>
        <v>0</v>
      </c>
      <c r="J55" s="229">
        <f t="shared" si="17"/>
        <v>0</v>
      </c>
      <c r="K55" s="229">
        <f t="shared" si="17"/>
        <v>0</v>
      </c>
      <c r="L55" s="229">
        <f t="shared" si="17"/>
        <v>0</v>
      </c>
      <c r="M55" s="229">
        <f t="shared" si="17"/>
        <v>0</v>
      </c>
      <c r="N55" s="229">
        <f t="shared" si="17"/>
        <v>0</v>
      </c>
      <c r="O55" s="229">
        <f t="shared" si="17"/>
        <v>0</v>
      </c>
      <c r="P55" s="229">
        <f t="shared" si="17"/>
        <v>0</v>
      </c>
      <c r="Q55" s="229">
        <f t="shared" si="17"/>
        <v>0</v>
      </c>
      <c r="R55" s="229">
        <f t="shared" si="17"/>
        <v>0</v>
      </c>
      <c r="S55" s="229">
        <f t="shared" si="17"/>
        <v>0</v>
      </c>
      <c r="T55" s="229">
        <f t="shared" si="17"/>
        <v>0</v>
      </c>
      <c r="U55" s="229">
        <f t="shared" si="17"/>
        <v>0</v>
      </c>
      <c r="V55" s="229">
        <f t="shared" si="17"/>
        <v>0</v>
      </c>
      <c r="W55" s="229">
        <f t="shared" si="17"/>
        <v>0</v>
      </c>
      <c r="X55" s="229">
        <f t="shared" si="17"/>
        <v>0</v>
      </c>
      <c r="Y55" s="229">
        <f t="shared" si="17"/>
        <v>0</v>
      </c>
      <c r="Z55" s="229">
        <f t="shared" si="17"/>
        <v>0</v>
      </c>
      <c r="AA55" s="229">
        <f t="shared" si="17"/>
        <v>0</v>
      </c>
      <c r="AB55" s="229">
        <f t="shared" si="17"/>
        <v>0</v>
      </c>
      <c r="AC55" s="229">
        <f t="shared" si="17"/>
        <v>0</v>
      </c>
      <c r="AD55" s="229">
        <f t="shared" si="17"/>
        <v>0</v>
      </c>
      <c r="AE55" s="229">
        <f t="shared" si="17"/>
        <v>0</v>
      </c>
      <c r="AF55" s="229">
        <f t="shared" si="17"/>
        <v>0</v>
      </c>
      <c r="AG55" s="229">
        <f t="shared" si="17"/>
        <v>0</v>
      </c>
      <c r="AH55" s="229">
        <f t="shared" si="17"/>
        <v>0</v>
      </c>
      <c r="AI55" s="229">
        <f t="shared" si="17"/>
        <v>0</v>
      </c>
      <c r="AJ55" s="229">
        <f t="shared" si="17"/>
        <v>0</v>
      </c>
      <c r="AK55" s="229">
        <f t="shared" si="17"/>
        <v>0</v>
      </c>
      <c r="AL55" s="229">
        <f t="shared" si="17"/>
        <v>0</v>
      </c>
      <c r="AM55" s="229">
        <f t="shared" si="17"/>
        <v>0</v>
      </c>
      <c r="AN55" s="229">
        <f t="shared" si="17"/>
        <v>0</v>
      </c>
      <c r="AO55" s="229">
        <f t="shared" si="17"/>
        <v>0</v>
      </c>
      <c r="AP55" s="229">
        <f t="shared" si="17"/>
        <v>0</v>
      </c>
      <c r="AQ55" s="229">
        <f t="shared" si="17"/>
        <v>0</v>
      </c>
      <c r="AR55" s="229">
        <f t="shared" si="17"/>
        <v>0</v>
      </c>
      <c r="AS55" s="229">
        <f t="shared" si="17"/>
        <v>0</v>
      </c>
      <c r="AT55" s="229">
        <f t="shared" si="17"/>
        <v>0</v>
      </c>
      <c r="AU55" s="229">
        <f t="shared" si="17"/>
        <v>0</v>
      </c>
      <c r="AV55" s="229">
        <f t="shared" si="17"/>
        <v>0</v>
      </c>
    </row>
    <row r="56" spans="3:61" x14ac:dyDescent="0.45">
      <c r="C56" t="s">
        <v>31</v>
      </c>
      <c r="D56" s="229" t="e">
        <f t="shared" ref="D56:AV56" si="18">AVERAGEIFS($D17:$PJ17,$D$2:$PJ$2,D$41)</f>
        <v>#N/A</v>
      </c>
      <c r="E56" s="229" t="e">
        <f t="shared" si="18"/>
        <v>#N/A</v>
      </c>
      <c r="F56" s="229" t="e">
        <f t="shared" si="18"/>
        <v>#N/A</v>
      </c>
      <c r="G56" s="229" t="e">
        <f t="shared" si="18"/>
        <v>#N/A</v>
      </c>
      <c r="H56" s="229" t="e">
        <f t="shared" si="18"/>
        <v>#N/A</v>
      </c>
      <c r="I56" s="229" t="e">
        <f t="shared" si="18"/>
        <v>#N/A</v>
      </c>
      <c r="J56" s="229" t="e">
        <f t="shared" si="18"/>
        <v>#N/A</v>
      </c>
      <c r="K56" s="229" t="e">
        <f t="shared" si="18"/>
        <v>#N/A</v>
      </c>
      <c r="L56" s="229">
        <f t="shared" si="18"/>
        <v>0</v>
      </c>
      <c r="M56" s="229">
        <f t="shared" si="18"/>
        <v>0</v>
      </c>
      <c r="N56" s="229">
        <f t="shared" si="18"/>
        <v>0</v>
      </c>
      <c r="O56" s="229">
        <f t="shared" si="18"/>
        <v>0</v>
      </c>
      <c r="P56" s="229">
        <f t="shared" si="18"/>
        <v>0</v>
      </c>
      <c r="Q56" s="229">
        <f t="shared" si="18"/>
        <v>0</v>
      </c>
      <c r="R56" s="229">
        <f t="shared" si="18"/>
        <v>0</v>
      </c>
      <c r="S56" s="229">
        <f t="shared" si="18"/>
        <v>0</v>
      </c>
      <c r="T56" s="229">
        <f t="shared" si="18"/>
        <v>0</v>
      </c>
      <c r="U56" s="229">
        <f t="shared" si="18"/>
        <v>0</v>
      </c>
      <c r="V56" s="229">
        <f t="shared" si="18"/>
        <v>0</v>
      </c>
      <c r="W56" s="229">
        <f t="shared" si="18"/>
        <v>0</v>
      </c>
      <c r="X56" s="229">
        <f t="shared" si="18"/>
        <v>0</v>
      </c>
      <c r="Y56" s="229">
        <f t="shared" si="18"/>
        <v>0</v>
      </c>
      <c r="Z56" s="229">
        <f t="shared" si="18"/>
        <v>0</v>
      </c>
      <c r="AA56" s="229">
        <f t="shared" si="18"/>
        <v>0</v>
      </c>
      <c r="AB56" s="229">
        <f t="shared" si="18"/>
        <v>0</v>
      </c>
      <c r="AC56" s="229">
        <f t="shared" si="18"/>
        <v>0</v>
      </c>
      <c r="AD56" s="229">
        <f t="shared" si="18"/>
        <v>0</v>
      </c>
      <c r="AE56" s="229">
        <f t="shared" si="18"/>
        <v>0</v>
      </c>
      <c r="AF56" s="229">
        <f t="shared" si="18"/>
        <v>0</v>
      </c>
      <c r="AG56" s="229">
        <f t="shared" si="18"/>
        <v>0</v>
      </c>
      <c r="AH56" s="229">
        <f t="shared" si="18"/>
        <v>0</v>
      </c>
      <c r="AI56" s="229">
        <f t="shared" si="18"/>
        <v>0</v>
      </c>
      <c r="AJ56" s="229">
        <f t="shared" si="18"/>
        <v>0</v>
      </c>
      <c r="AK56" s="229">
        <f t="shared" si="18"/>
        <v>0</v>
      </c>
      <c r="AL56" s="229">
        <f t="shared" si="18"/>
        <v>0</v>
      </c>
      <c r="AM56" s="229">
        <f t="shared" si="18"/>
        <v>0</v>
      </c>
      <c r="AN56" s="229">
        <f t="shared" si="18"/>
        <v>0</v>
      </c>
      <c r="AO56" s="229">
        <f t="shared" si="18"/>
        <v>0</v>
      </c>
      <c r="AP56" s="229">
        <f t="shared" si="18"/>
        <v>0</v>
      </c>
      <c r="AQ56" s="229">
        <f t="shared" si="18"/>
        <v>0</v>
      </c>
      <c r="AR56" s="229">
        <f t="shared" si="18"/>
        <v>0</v>
      </c>
      <c r="AS56" s="229">
        <f t="shared" si="18"/>
        <v>0</v>
      </c>
      <c r="AT56" s="229">
        <f t="shared" si="18"/>
        <v>0</v>
      </c>
      <c r="AU56" s="229">
        <f t="shared" si="18"/>
        <v>0</v>
      </c>
      <c r="AV56" s="229">
        <f t="shared" si="18"/>
        <v>0</v>
      </c>
    </row>
    <row r="57" spans="3:61" x14ac:dyDescent="0.45">
      <c r="C57" t="s">
        <v>552</v>
      </c>
      <c r="D57" s="229" t="e">
        <f t="shared" ref="D57:AV57" si="19">AVERAGEIFS($D18:$PJ18,$D$2:$PJ$2,D$41)</f>
        <v>#N/A</v>
      </c>
      <c r="E57" s="229" t="e">
        <f t="shared" si="19"/>
        <v>#N/A</v>
      </c>
      <c r="F57" s="229" t="e">
        <f t="shared" si="19"/>
        <v>#N/A</v>
      </c>
      <c r="G57" s="229" t="e">
        <f t="shared" si="19"/>
        <v>#N/A</v>
      </c>
      <c r="H57" s="229" t="e">
        <f t="shared" si="19"/>
        <v>#N/A</v>
      </c>
      <c r="I57" s="229" t="e">
        <f t="shared" si="19"/>
        <v>#N/A</v>
      </c>
      <c r="J57" s="229" t="e">
        <f t="shared" si="19"/>
        <v>#N/A</v>
      </c>
      <c r="K57" s="229" t="e">
        <f t="shared" si="19"/>
        <v>#N/A</v>
      </c>
      <c r="L57" s="229" t="e">
        <f t="shared" si="19"/>
        <v>#N/A</v>
      </c>
      <c r="M57" s="229" t="e">
        <f t="shared" si="19"/>
        <v>#N/A</v>
      </c>
      <c r="N57" s="229" t="e">
        <f t="shared" si="19"/>
        <v>#N/A</v>
      </c>
      <c r="O57" s="229" t="e">
        <f t="shared" si="19"/>
        <v>#N/A</v>
      </c>
      <c r="P57" s="229" t="e">
        <f t="shared" si="19"/>
        <v>#N/A</v>
      </c>
      <c r="Q57" s="229" t="e">
        <f t="shared" si="19"/>
        <v>#N/A</v>
      </c>
      <c r="R57" s="229" t="e">
        <f t="shared" si="19"/>
        <v>#N/A</v>
      </c>
      <c r="S57" s="229" t="e">
        <f t="shared" si="19"/>
        <v>#N/A</v>
      </c>
      <c r="T57" s="229" t="e">
        <f t="shared" si="19"/>
        <v>#N/A</v>
      </c>
      <c r="U57" s="229" t="e">
        <f t="shared" si="19"/>
        <v>#N/A</v>
      </c>
      <c r="V57" s="229" t="e">
        <f t="shared" si="19"/>
        <v>#N/A</v>
      </c>
      <c r="W57" s="229" t="e">
        <f t="shared" si="19"/>
        <v>#N/A</v>
      </c>
      <c r="X57" s="229" t="e">
        <f t="shared" si="19"/>
        <v>#N/A</v>
      </c>
      <c r="Y57" s="229" t="e">
        <f t="shared" si="19"/>
        <v>#N/A</v>
      </c>
      <c r="Z57" s="229" t="e">
        <f t="shared" si="19"/>
        <v>#N/A</v>
      </c>
      <c r="AA57" s="229" t="e">
        <f t="shared" si="19"/>
        <v>#N/A</v>
      </c>
      <c r="AB57" s="229" t="e">
        <f t="shared" si="19"/>
        <v>#N/A</v>
      </c>
      <c r="AC57" s="229" t="e">
        <f t="shared" si="19"/>
        <v>#N/A</v>
      </c>
      <c r="AD57" s="229" t="e">
        <f t="shared" si="19"/>
        <v>#N/A</v>
      </c>
      <c r="AE57" s="229" t="e">
        <f t="shared" si="19"/>
        <v>#N/A</v>
      </c>
      <c r="AF57" s="229" t="e">
        <f t="shared" si="19"/>
        <v>#N/A</v>
      </c>
      <c r="AG57" s="229" t="e">
        <f t="shared" si="19"/>
        <v>#N/A</v>
      </c>
      <c r="AH57" s="229" t="e">
        <f t="shared" si="19"/>
        <v>#N/A</v>
      </c>
      <c r="AI57" s="229" t="e">
        <f t="shared" si="19"/>
        <v>#N/A</v>
      </c>
      <c r="AJ57" s="229" t="e">
        <f t="shared" si="19"/>
        <v>#N/A</v>
      </c>
      <c r="AK57" s="229" t="e">
        <f t="shared" si="19"/>
        <v>#N/A</v>
      </c>
      <c r="AL57" s="229">
        <f t="shared" si="19"/>
        <v>5.0000000000000001E-3</v>
      </c>
      <c r="AM57" s="229">
        <f t="shared" si="19"/>
        <v>8.3333333333333332E-3</v>
      </c>
      <c r="AN57" s="229">
        <f t="shared" si="19"/>
        <v>0.01</v>
      </c>
      <c r="AO57" s="229">
        <f t="shared" si="19"/>
        <v>1.1666666666666667E-2</v>
      </c>
      <c r="AP57" s="229">
        <f t="shared" si="19"/>
        <v>1.4999999999999999E-2</v>
      </c>
      <c r="AQ57" s="229">
        <f t="shared" si="19"/>
        <v>1.4999999999999999E-2</v>
      </c>
      <c r="AR57" s="229">
        <f t="shared" si="19"/>
        <v>1.4999999999999999E-2</v>
      </c>
      <c r="AS57" s="229">
        <f t="shared" si="19"/>
        <v>1.4999999999999999E-2</v>
      </c>
      <c r="AT57" s="229">
        <f t="shared" si="19"/>
        <v>1.4999999999999999E-2</v>
      </c>
      <c r="AU57" s="229">
        <f t="shared" si="19"/>
        <v>1.4999999999999999E-2</v>
      </c>
      <c r="AV57" s="229">
        <f t="shared" si="19"/>
        <v>1.4999999999999999E-2</v>
      </c>
    </row>
    <row r="58" spans="3:61" ht="16.5" x14ac:dyDescent="0.6">
      <c r="C58" t="s">
        <v>12</v>
      </c>
      <c r="D58" s="229" t="e">
        <f t="shared" ref="D58:AV58" si="20">AVERAGEIFS($D19:$PJ19,$D$2:$PJ$2,D$41)</f>
        <v>#N/A</v>
      </c>
      <c r="E58" s="229" t="e">
        <f t="shared" si="20"/>
        <v>#N/A</v>
      </c>
      <c r="F58" s="229" t="e">
        <f t="shared" si="20"/>
        <v>#N/A</v>
      </c>
      <c r="G58" s="229" t="e">
        <f t="shared" si="20"/>
        <v>#N/A</v>
      </c>
      <c r="H58" s="229" t="e">
        <f t="shared" si="20"/>
        <v>#N/A</v>
      </c>
      <c r="I58" s="229" t="e">
        <f t="shared" si="20"/>
        <v>#N/A</v>
      </c>
      <c r="J58" s="229" t="e">
        <f t="shared" si="20"/>
        <v>#N/A</v>
      </c>
      <c r="K58" s="229" t="e">
        <f t="shared" si="20"/>
        <v>#N/A</v>
      </c>
      <c r="L58" s="229">
        <f t="shared" si="20"/>
        <v>0</v>
      </c>
      <c r="M58" s="229">
        <f t="shared" si="20"/>
        <v>0</v>
      </c>
      <c r="N58" s="229">
        <f t="shared" si="20"/>
        <v>0</v>
      </c>
      <c r="O58" s="229">
        <f t="shared" si="20"/>
        <v>0</v>
      </c>
      <c r="P58" s="229">
        <f t="shared" si="20"/>
        <v>0</v>
      </c>
      <c r="Q58" s="229">
        <f t="shared" si="20"/>
        <v>0</v>
      </c>
      <c r="R58" s="229">
        <f t="shared" si="20"/>
        <v>0</v>
      </c>
      <c r="S58" s="229">
        <f t="shared" si="20"/>
        <v>0</v>
      </c>
      <c r="T58" s="229">
        <f t="shared" si="20"/>
        <v>0</v>
      </c>
      <c r="U58" s="229">
        <f t="shared" si="20"/>
        <v>0</v>
      </c>
      <c r="V58" s="229">
        <f t="shared" si="20"/>
        <v>0</v>
      </c>
      <c r="W58" s="229">
        <f t="shared" si="20"/>
        <v>0</v>
      </c>
      <c r="X58" s="229">
        <f t="shared" si="20"/>
        <v>0</v>
      </c>
      <c r="Y58" s="229">
        <f t="shared" si="20"/>
        <v>0</v>
      </c>
      <c r="Z58" s="229">
        <f t="shared" si="20"/>
        <v>0</v>
      </c>
      <c r="AA58" s="229">
        <f t="shared" si="20"/>
        <v>0</v>
      </c>
      <c r="AB58" s="229">
        <f t="shared" si="20"/>
        <v>0</v>
      </c>
      <c r="AC58" s="229">
        <f t="shared" si="20"/>
        <v>0</v>
      </c>
      <c r="AD58" s="229">
        <f t="shared" si="20"/>
        <v>0</v>
      </c>
      <c r="AE58" s="229">
        <f t="shared" si="20"/>
        <v>0</v>
      </c>
      <c r="AF58" s="229">
        <f t="shared" si="20"/>
        <v>0</v>
      </c>
      <c r="AG58" s="229">
        <f t="shared" si="20"/>
        <v>0</v>
      </c>
      <c r="AH58" s="229">
        <f t="shared" si="20"/>
        <v>0</v>
      </c>
      <c r="AI58" s="229">
        <f t="shared" si="20"/>
        <v>0</v>
      </c>
      <c r="AJ58" s="229">
        <f t="shared" si="20"/>
        <v>0</v>
      </c>
      <c r="AK58" s="229">
        <f t="shared" si="20"/>
        <v>0</v>
      </c>
      <c r="AL58" s="229">
        <f t="shared" si="20"/>
        <v>0</v>
      </c>
      <c r="AM58" s="229">
        <f t="shared" si="20"/>
        <v>0</v>
      </c>
      <c r="AN58" s="229">
        <f t="shared" si="20"/>
        <v>0</v>
      </c>
      <c r="AO58" s="229">
        <f t="shared" si="20"/>
        <v>0</v>
      </c>
      <c r="AP58" s="229">
        <f t="shared" si="20"/>
        <v>0</v>
      </c>
      <c r="AQ58" s="229">
        <f t="shared" si="20"/>
        <v>0</v>
      </c>
      <c r="AR58" s="229">
        <f t="shared" si="20"/>
        <v>0</v>
      </c>
      <c r="AS58" s="229">
        <f t="shared" si="20"/>
        <v>0</v>
      </c>
      <c r="AT58" s="229">
        <f t="shared" si="20"/>
        <v>0</v>
      </c>
      <c r="AU58" s="229">
        <f t="shared" si="20"/>
        <v>0</v>
      </c>
      <c r="AV58" s="229">
        <f t="shared" si="20"/>
        <v>0</v>
      </c>
      <c r="BE58" s="234" t="s">
        <v>596</v>
      </c>
      <c r="BF58" s="232" t="s">
        <v>775</v>
      </c>
      <c r="BG58" s="232" t="s">
        <v>776</v>
      </c>
      <c r="BH58" s="232" t="s">
        <v>781</v>
      </c>
    </row>
    <row r="59" spans="3:61" x14ac:dyDescent="0.45">
      <c r="C59" t="s">
        <v>34</v>
      </c>
      <c r="D59" s="229" t="e">
        <f t="shared" ref="D59:AV59" si="21">AVERAGEIFS($D20:$PJ20,$D$2:$PJ$2,D$41)</f>
        <v>#N/A</v>
      </c>
      <c r="E59" s="229" t="e">
        <f t="shared" si="21"/>
        <v>#N/A</v>
      </c>
      <c r="F59" s="229" t="e">
        <f t="shared" si="21"/>
        <v>#N/A</v>
      </c>
      <c r="G59" s="229" t="e">
        <f t="shared" si="21"/>
        <v>#N/A</v>
      </c>
      <c r="H59" s="229" t="e">
        <f t="shared" si="21"/>
        <v>#N/A</v>
      </c>
      <c r="I59" s="229" t="e">
        <f t="shared" si="21"/>
        <v>#N/A</v>
      </c>
      <c r="J59" s="229" t="e">
        <f t="shared" si="21"/>
        <v>#N/A</v>
      </c>
      <c r="K59" s="229" t="e">
        <f t="shared" si="21"/>
        <v>#N/A</v>
      </c>
      <c r="L59" s="229" t="e">
        <f t="shared" si="21"/>
        <v>#N/A</v>
      </c>
      <c r="M59" s="229">
        <f t="shared" si="21"/>
        <v>0</v>
      </c>
      <c r="N59" s="229">
        <f t="shared" si="21"/>
        <v>0</v>
      </c>
      <c r="O59" s="229">
        <f t="shared" si="21"/>
        <v>0</v>
      </c>
      <c r="P59" s="229">
        <f t="shared" si="21"/>
        <v>0</v>
      </c>
      <c r="Q59" s="229">
        <f t="shared" si="21"/>
        <v>0</v>
      </c>
      <c r="R59" s="229">
        <f t="shared" si="21"/>
        <v>0</v>
      </c>
      <c r="S59" s="229">
        <f t="shared" si="21"/>
        <v>0</v>
      </c>
      <c r="T59" s="229">
        <f t="shared" si="21"/>
        <v>0</v>
      </c>
      <c r="U59" s="229">
        <f t="shared" si="21"/>
        <v>0</v>
      </c>
      <c r="V59" s="229">
        <f t="shared" si="21"/>
        <v>0</v>
      </c>
      <c r="W59" s="229">
        <f t="shared" si="21"/>
        <v>0</v>
      </c>
      <c r="X59" s="229">
        <f t="shared" si="21"/>
        <v>0</v>
      </c>
      <c r="Y59" s="229">
        <f t="shared" si="21"/>
        <v>0</v>
      </c>
      <c r="Z59" s="229">
        <f t="shared" si="21"/>
        <v>0</v>
      </c>
      <c r="AA59" s="229">
        <f t="shared" si="21"/>
        <v>0</v>
      </c>
      <c r="AB59" s="229">
        <f t="shared" si="21"/>
        <v>0</v>
      </c>
      <c r="AC59" s="229">
        <f t="shared" si="21"/>
        <v>0</v>
      </c>
      <c r="AD59" s="229">
        <f t="shared" si="21"/>
        <v>0</v>
      </c>
      <c r="AE59" s="229">
        <f t="shared" si="21"/>
        <v>0</v>
      </c>
      <c r="AF59" s="229">
        <f t="shared" si="21"/>
        <v>0</v>
      </c>
      <c r="AG59" s="229">
        <f t="shared" si="21"/>
        <v>0</v>
      </c>
      <c r="AH59" s="229">
        <f t="shared" si="21"/>
        <v>0</v>
      </c>
      <c r="AI59" s="229">
        <f t="shared" si="21"/>
        <v>0</v>
      </c>
      <c r="AJ59" s="229">
        <f t="shared" si="21"/>
        <v>0</v>
      </c>
      <c r="AK59" s="229">
        <f t="shared" si="21"/>
        <v>0</v>
      </c>
      <c r="AL59" s="229">
        <f t="shared" si="21"/>
        <v>0</v>
      </c>
      <c r="AM59" s="229">
        <f t="shared" si="21"/>
        <v>0</v>
      </c>
      <c r="AN59" s="229">
        <f t="shared" si="21"/>
        <v>0</v>
      </c>
      <c r="AO59" s="229">
        <f t="shared" si="21"/>
        <v>0</v>
      </c>
      <c r="AP59" s="229">
        <f t="shared" si="21"/>
        <v>0</v>
      </c>
      <c r="AQ59" s="229">
        <f t="shared" si="21"/>
        <v>0</v>
      </c>
      <c r="AR59" s="229">
        <f t="shared" si="21"/>
        <v>0</v>
      </c>
      <c r="AS59" s="229">
        <f t="shared" si="21"/>
        <v>0</v>
      </c>
      <c r="AT59" s="229">
        <f t="shared" si="21"/>
        <v>0</v>
      </c>
      <c r="AU59" s="229">
        <f t="shared" si="21"/>
        <v>0</v>
      </c>
      <c r="AV59" s="229">
        <f t="shared" si="21"/>
        <v>0</v>
      </c>
      <c r="BE59" t="s">
        <v>17</v>
      </c>
      <c r="BF59">
        <v>3.1250000000000002E-3</v>
      </c>
      <c r="BG59" s="237">
        <v>6.6666666666666671E-3</v>
      </c>
      <c r="BH59">
        <f t="shared" ref="BH59:BH76" si="22">BG59-BF59</f>
        <v>3.5416666666666669E-3</v>
      </c>
      <c r="BI59">
        <f>BG59/BF59</f>
        <v>2.1333333333333333</v>
      </c>
    </row>
    <row r="60" spans="3:61" x14ac:dyDescent="0.45">
      <c r="C60" t="s">
        <v>35</v>
      </c>
      <c r="D60" s="229" t="e">
        <f t="shared" ref="D60:AV60" si="23">AVERAGEIFS($D21:$PJ21,$D$2:$PJ$2,D$41)</f>
        <v>#N/A</v>
      </c>
      <c r="E60" s="229" t="e">
        <f t="shared" si="23"/>
        <v>#N/A</v>
      </c>
      <c r="F60" s="229" t="e">
        <f t="shared" si="23"/>
        <v>#N/A</v>
      </c>
      <c r="G60" s="229" t="e">
        <f t="shared" si="23"/>
        <v>#N/A</v>
      </c>
      <c r="H60" s="229" t="e">
        <f t="shared" si="23"/>
        <v>#N/A</v>
      </c>
      <c r="I60" s="229" t="e">
        <f t="shared" si="23"/>
        <v>#N/A</v>
      </c>
      <c r="J60" s="229" t="e">
        <f t="shared" si="23"/>
        <v>#N/A</v>
      </c>
      <c r="K60" s="229" t="e">
        <f t="shared" si="23"/>
        <v>#N/A</v>
      </c>
      <c r="L60" s="229" t="e">
        <f t="shared" si="23"/>
        <v>#N/A</v>
      </c>
      <c r="M60" s="229">
        <f t="shared" si="23"/>
        <v>0</v>
      </c>
      <c r="N60" s="229">
        <f t="shared" si="23"/>
        <v>0</v>
      </c>
      <c r="O60" s="229">
        <f t="shared" si="23"/>
        <v>0</v>
      </c>
      <c r="P60" s="229">
        <f t="shared" si="23"/>
        <v>0</v>
      </c>
      <c r="Q60" s="229">
        <f t="shared" si="23"/>
        <v>0</v>
      </c>
      <c r="R60" s="229">
        <f t="shared" si="23"/>
        <v>0</v>
      </c>
      <c r="S60" s="229">
        <f t="shared" si="23"/>
        <v>0</v>
      </c>
      <c r="T60" s="229">
        <f t="shared" si="23"/>
        <v>0</v>
      </c>
      <c r="U60" s="229">
        <f t="shared" si="23"/>
        <v>0</v>
      </c>
      <c r="V60" s="229">
        <f t="shared" si="23"/>
        <v>0</v>
      </c>
      <c r="W60" s="229">
        <f t="shared" si="23"/>
        <v>0</v>
      </c>
      <c r="X60" s="229">
        <f t="shared" si="23"/>
        <v>0</v>
      </c>
      <c r="Y60" s="229">
        <f t="shared" si="23"/>
        <v>0</v>
      </c>
      <c r="Z60" s="229">
        <f t="shared" si="23"/>
        <v>0</v>
      </c>
      <c r="AA60" s="229">
        <f t="shared" si="23"/>
        <v>0</v>
      </c>
      <c r="AB60" s="229">
        <f t="shared" si="23"/>
        <v>0</v>
      </c>
      <c r="AC60" s="229">
        <f t="shared" si="23"/>
        <v>0</v>
      </c>
      <c r="AD60" s="229">
        <f t="shared" si="23"/>
        <v>0</v>
      </c>
      <c r="AE60" s="229">
        <f t="shared" si="23"/>
        <v>0</v>
      </c>
      <c r="AF60" s="229">
        <f t="shared" si="23"/>
        <v>0</v>
      </c>
      <c r="AG60" s="229">
        <f t="shared" si="23"/>
        <v>0</v>
      </c>
      <c r="AH60" s="229">
        <f t="shared" si="23"/>
        <v>0</v>
      </c>
      <c r="AI60" s="229">
        <f t="shared" si="23"/>
        <v>0</v>
      </c>
      <c r="AJ60" s="229">
        <f t="shared" si="23"/>
        <v>0</v>
      </c>
      <c r="AK60" s="229">
        <f t="shared" si="23"/>
        <v>0</v>
      </c>
      <c r="AL60" s="229">
        <f t="shared" si="23"/>
        <v>0</v>
      </c>
      <c r="AM60" s="229">
        <f t="shared" si="23"/>
        <v>0</v>
      </c>
      <c r="AN60" s="229">
        <f t="shared" si="23"/>
        <v>0</v>
      </c>
      <c r="AO60" s="229">
        <f t="shared" si="23"/>
        <v>6.6666666666666671E-3</v>
      </c>
      <c r="AP60" s="229">
        <f t="shared" si="23"/>
        <v>0.01</v>
      </c>
      <c r="AQ60" s="229">
        <f t="shared" si="23"/>
        <v>0.01</v>
      </c>
      <c r="AR60" s="229">
        <f t="shared" si="23"/>
        <v>0.01</v>
      </c>
      <c r="AS60" s="229">
        <f t="shared" si="23"/>
        <v>0.01</v>
      </c>
      <c r="AT60" s="229">
        <f t="shared" si="23"/>
        <v>0.01</v>
      </c>
      <c r="AU60" s="229">
        <f t="shared" si="23"/>
        <v>0.01</v>
      </c>
      <c r="AV60" s="229">
        <f t="shared" si="23"/>
        <v>0.01</v>
      </c>
      <c r="BE60" t="s">
        <v>80</v>
      </c>
      <c r="BF60">
        <v>2.0833333333333346E-3</v>
      </c>
      <c r="BG60" s="237">
        <v>4.1666666666666683E-3</v>
      </c>
      <c r="BH60">
        <f t="shared" si="22"/>
        <v>2.0833333333333337E-3</v>
      </c>
      <c r="BI60">
        <f t="shared" ref="BI60:BI76" si="24">BG60/BF60</f>
        <v>1.9999999999999996</v>
      </c>
    </row>
    <row r="61" spans="3:61" ht="16.5" x14ac:dyDescent="0.6">
      <c r="C61" t="s">
        <v>7</v>
      </c>
      <c r="D61" s="229" t="e">
        <f t="shared" ref="D61:AV61" si="25">AVERAGEIFS($D22:$PJ22,$D$2:$PJ$2,D$41)</f>
        <v>#N/A</v>
      </c>
      <c r="E61" s="229" t="e">
        <f t="shared" si="25"/>
        <v>#N/A</v>
      </c>
      <c r="F61" s="229" t="e">
        <f t="shared" si="25"/>
        <v>#N/A</v>
      </c>
      <c r="G61" s="229" t="e">
        <f t="shared" si="25"/>
        <v>#N/A</v>
      </c>
      <c r="H61" s="229" t="e">
        <f t="shared" si="25"/>
        <v>#N/A</v>
      </c>
      <c r="I61" s="229" t="e">
        <f t="shared" si="25"/>
        <v>#N/A</v>
      </c>
      <c r="J61" s="229" t="e">
        <f t="shared" si="25"/>
        <v>#N/A</v>
      </c>
      <c r="K61" s="229" t="e">
        <f t="shared" si="25"/>
        <v>#N/A</v>
      </c>
      <c r="L61" s="229">
        <f t="shared" si="25"/>
        <v>0</v>
      </c>
      <c r="M61" s="229">
        <f t="shared" si="25"/>
        <v>0</v>
      </c>
      <c r="N61" s="229">
        <f t="shared" si="25"/>
        <v>0</v>
      </c>
      <c r="O61" s="229">
        <f t="shared" si="25"/>
        <v>0</v>
      </c>
      <c r="P61" s="229">
        <f t="shared" si="25"/>
        <v>0</v>
      </c>
      <c r="Q61" s="229">
        <f t="shared" si="25"/>
        <v>0</v>
      </c>
      <c r="R61" s="229">
        <f t="shared" si="25"/>
        <v>0</v>
      </c>
      <c r="S61" s="229">
        <f t="shared" si="25"/>
        <v>0</v>
      </c>
      <c r="T61" s="229">
        <f t="shared" si="25"/>
        <v>0</v>
      </c>
      <c r="U61" s="229">
        <f t="shared" si="25"/>
        <v>0</v>
      </c>
      <c r="V61" s="229">
        <f t="shared" si="25"/>
        <v>0</v>
      </c>
      <c r="W61" s="229">
        <f t="shared" si="25"/>
        <v>8.3333333333333339E-4</v>
      </c>
      <c r="X61" s="229">
        <f t="shared" si="25"/>
        <v>2.5000000000000001E-3</v>
      </c>
      <c r="Y61" s="229">
        <f t="shared" si="25"/>
        <v>2.5000000000000001E-3</v>
      </c>
      <c r="Z61" s="229">
        <f t="shared" si="25"/>
        <v>2.5000000000000001E-3</v>
      </c>
      <c r="AA61" s="229">
        <f t="shared" si="25"/>
        <v>3.3333333333333335E-3</v>
      </c>
      <c r="AB61" s="229">
        <f t="shared" si="25"/>
        <v>5.0000000000000001E-3</v>
      </c>
      <c r="AC61" s="229">
        <f t="shared" si="25"/>
        <v>5.0000000000000001E-3</v>
      </c>
      <c r="AD61" s="229">
        <f t="shared" si="25"/>
        <v>5.0000000000000001E-3</v>
      </c>
      <c r="AE61" s="229">
        <f t="shared" si="25"/>
        <v>5.0000000000000001E-3</v>
      </c>
      <c r="AF61" s="229">
        <f t="shared" si="25"/>
        <v>5.0000000000000001E-3</v>
      </c>
      <c r="AG61" s="229">
        <f t="shared" si="25"/>
        <v>5.0000000000000001E-3</v>
      </c>
      <c r="AH61" s="229">
        <f t="shared" si="25"/>
        <v>5.0000000000000001E-3</v>
      </c>
      <c r="AI61" s="229">
        <f t="shared" si="25"/>
        <v>5.0000000000000001E-3</v>
      </c>
      <c r="AJ61" s="229">
        <f t="shared" si="25"/>
        <v>5.0000000000000001E-3</v>
      </c>
      <c r="AK61" s="229">
        <f t="shared" si="25"/>
        <v>5.0000000000000001E-3</v>
      </c>
      <c r="AL61" s="229">
        <f t="shared" si="25"/>
        <v>5.0000000000000001E-3</v>
      </c>
      <c r="AM61" s="229">
        <f t="shared" si="25"/>
        <v>5.0000000000000001E-3</v>
      </c>
      <c r="AN61" s="229">
        <f t="shared" si="25"/>
        <v>5.0000000000000001E-3</v>
      </c>
      <c r="AO61" s="229">
        <f t="shared" si="25"/>
        <v>5.0000000000000001E-3</v>
      </c>
      <c r="AP61" s="229">
        <f t="shared" si="25"/>
        <v>5.0000000000000001E-3</v>
      </c>
      <c r="AQ61" s="229">
        <f t="shared" si="25"/>
        <v>5.0000000000000001E-3</v>
      </c>
      <c r="AR61" s="229">
        <f t="shared" si="25"/>
        <v>5.0000000000000001E-3</v>
      </c>
      <c r="AS61" s="229">
        <f t="shared" si="25"/>
        <v>5.0000000000000001E-3</v>
      </c>
      <c r="AT61" s="229">
        <f t="shared" si="25"/>
        <v>5.0000000000000001E-3</v>
      </c>
      <c r="AU61" s="229">
        <f t="shared" si="25"/>
        <v>5.0000000000000001E-3</v>
      </c>
      <c r="AV61" s="229">
        <f t="shared" si="25"/>
        <v>5.0000000000000001E-3</v>
      </c>
      <c r="BB61" s="3">
        <v>0.01</v>
      </c>
      <c r="BC61" s="3">
        <v>4.9999999999999992E-3</v>
      </c>
      <c r="BE61" t="s">
        <v>552</v>
      </c>
      <c r="BF61">
        <v>2.2222222222222222E-3</v>
      </c>
      <c r="BG61" s="237">
        <v>3.3333333333333322E-3</v>
      </c>
      <c r="BH61">
        <f t="shared" si="22"/>
        <v>1.11111111111111E-3</v>
      </c>
      <c r="BI61">
        <f t="shared" si="24"/>
        <v>1.4999999999999996</v>
      </c>
    </row>
    <row r="62" spans="3:61" ht="16.5" x14ac:dyDescent="0.6">
      <c r="C62" t="s">
        <v>549</v>
      </c>
      <c r="D62" s="229" t="e">
        <f t="shared" ref="D62:AV62" si="26">AVERAGEIFS($D23:$PJ23,$D$2:$PJ$2,D$41)</f>
        <v>#N/A</v>
      </c>
      <c r="E62" s="229" t="e">
        <f t="shared" si="26"/>
        <v>#N/A</v>
      </c>
      <c r="F62" s="229" t="e">
        <f t="shared" si="26"/>
        <v>#N/A</v>
      </c>
      <c r="G62" s="229" t="e">
        <f t="shared" si="26"/>
        <v>#N/A</v>
      </c>
      <c r="H62" s="229">
        <f t="shared" si="26"/>
        <v>0</v>
      </c>
      <c r="I62" s="229">
        <f t="shared" si="26"/>
        <v>0</v>
      </c>
      <c r="J62" s="229">
        <f t="shared" si="26"/>
        <v>0</v>
      </c>
      <c r="K62" s="229">
        <f t="shared" si="26"/>
        <v>0</v>
      </c>
      <c r="L62" s="229">
        <f t="shared" si="26"/>
        <v>0</v>
      </c>
      <c r="M62" s="229">
        <f t="shared" si="26"/>
        <v>0</v>
      </c>
      <c r="N62" s="229">
        <f t="shared" si="26"/>
        <v>0</v>
      </c>
      <c r="O62" s="229">
        <f t="shared" si="26"/>
        <v>0</v>
      </c>
      <c r="P62" s="229">
        <f t="shared" si="26"/>
        <v>0</v>
      </c>
      <c r="Q62" s="229">
        <f t="shared" si="26"/>
        <v>0</v>
      </c>
      <c r="R62" s="229">
        <f t="shared" si="26"/>
        <v>0</v>
      </c>
      <c r="S62" s="229">
        <f t="shared" si="26"/>
        <v>0</v>
      </c>
      <c r="T62" s="229">
        <f t="shared" si="26"/>
        <v>0</v>
      </c>
      <c r="U62" s="229">
        <f t="shared" si="26"/>
        <v>0</v>
      </c>
      <c r="V62" s="229">
        <f t="shared" si="26"/>
        <v>0</v>
      </c>
      <c r="W62" s="229">
        <f t="shared" si="26"/>
        <v>0</v>
      </c>
      <c r="X62" s="229">
        <f t="shared" si="26"/>
        <v>0</v>
      </c>
      <c r="Y62" s="229">
        <f t="shared" si="26"/>
        <v>0</v>
      </c>
      <c r="Z62" s="229">
        <f t="shared" si="26"/>
        <v>0</v>
      </c>
      <c r="AA62" s="229">
        <f t="shared" si="26"/>
        <v>0</v>
      </c>
      <c r="AB62" s="229">
        <f t="shared" si="26"/>
        <v>0</v>
      </c>
      <c r="AC62" s="229">
        <f t="shared" si="26"/>
        <v>0</v>
      </c>
      <c r="AD62" s="229">
        <f t="shared" si="26"/>
        <v>0</v>
      </c>
      <c r="AE62" s="229">
        <f t="shared" si="26"/>
        <v>0</v>
      </c>
      <c r="AF62" s="229">
        <f t="shared" si="26"/>
        <v>0</v>
      </c>
      <c r="AG62" s="229">
        <f t="shared" si="26"/>
        <v>0</v>
      </c>
      <c r="AH62" s="229">
        <f t="shared" si="26"/>
        <v>0</v>
      </c>
      <c r="AI62" s="229">
        <f t="shared" si="26"/>
        <v>0</v>
      </c>
      <c r="AJ62" s="229">
        <f t="shared" si="26"/>
        <v>0</v>
      </c>
      <c r="AK62" s="229">
        <f t="shared" si="26"/>
        <v>0</v>
      </c>
      <c r="AL62" s="229">
        <f t="shared" si="26"/>
        <v>0</v>
      </c>
      <c r="AM62" s="229">
        <f t="shared" si="26"/>
        <v>0</v>
      </c>
      <c r="AN62" s="229">
        <f t="shared" si="26"/>
        <v>0</v>
      </c>
      <c r="AO62" s="229">
        <f t="shared" si="26"/>
        <v>0</v>
      </c>
      <c r="AP62" s="229">
        <f t="shared" si="26"/>
        <v>0</v>
      </c>
      <c r="AQ62" s="229">
        <f t="shared" si="26"/>
        <v>0</v>
      </c>
      <c r="AR62" s="229">
        <f t="shared" si="26"/>
        <v>0</v>
      </c>
      <c r="AS62" s="229">
        <f t="shared" si="26"/>
        <v>0</v>
      </c>
      <c r="AT62" s="229">
        <f t="shared" si="26"/>
        <v>0</v>
      </c>
      <c r="AU62" s="229">
        <f t="shared" si="26"/>
        <v>0</v>
      </c>
      <c r="AV62" s="229">
        <f t="shared" si="26"/>
        <v>0</v>
      </c>
      <c r="BB62" s="3">
        <v>5.0000000000000001E-3</v>
      </c>
      <c r="BC62" s="3">
        <v>3.5714285714285718E-3</v>
      </c>
      <c r="BE62" t="s">
        <v>46</v>
      </c>
      <c r="BF62">
        <v>1.666666666666667E-3</v>
      </c>
      <c r="BG62" s="237">
        <v>2.0512820512820526E-3</v>
      </c>
      <c r="BH62">
        <f t="shared" si="22"/>
        <v>3.8461538461538559E-4</v>
      </c>
      <c r="BI62">
        <f t="shared" si="24"/>
        <v>1.2307692307692313</v>
      </c>
    </row>
    <row r="63" spans="3:61" ht="16.5" x14ac:dyDescent="0.6">
      <c r="C63" t="s">
        <v>38</v>
      </c>
      <c r="D63" s="229" t="e">
        <f t="shared" ref="D63:AV63" si="27">AVERAGEIFS($D24:$PJ24,$D$2:$PJ$2,D$41)</f>
        <v>#N/A</v>
      </c>
      <c r="E63" s="229" t="e">
        <f t="shared" si="27"/>
        <v>#N/A</v>
      </c>
      <c r="F63" s="229" t="e">
        <f t="shared" si="27"/>
        <v>#N/A</v>
      </c>
      <c r="G63" s="229" t="e">
        <f t="shared" si="27"/>
        <v>#N/A</v>
      </c>
      <c r="H63" s="229" t="e">
        <f t="shared" si="27"/>
        <v>#N/A</v>
      </c>
      <c r="I63" s="229" t="e">
        <f t="shared" si="27"/>
        <v>#N/A</v>
      </c>
      <c r="J63" s="229" t="e">
        <f t="shared" si="27"/>
        <v>#N/A</v>
      </c>
      <c r="K63" s="229" t="e">
        <f t="shared" si="27"/>
        <v>#N/A</v>
      </c>
      <c r="L63" s="229" t="e">
        <f t="shared" si="27"/>
        <v>#N/A</v>
      </c>
      <c r="M63" s="229">
        <f t="shared" si="27"/>
        <v>0</v>
      </c>
      <c r="N63" s="229">
        <f t="shared" si="27"/>
        <v>0</v>
      </c>
      <c r="O63" s="229">
        <f t="shared" si="27"/>
        <v>0</v>
      </c>
      <c r="P63" s="229">
        <f t="shared" si="27"/>
        <v>0</v>
      </c>
      <c r="Q63" s="229">
        <f t="shared" si="27"/>
        <v>0</v>
      </c>
      <c r="R63" s="229">
        <f t="shared" si="27"/>
        <v>0</v>
      </c>
      <c r="S63" s="229">
        <f t="shared" si="27"/>
        <v>0</v>
      </c>
      <c r="T63" s="229">
        <f t="shared" si="27"/>
        <v>0</v>
      </c>
      <c r="U63" s="229">
        <f t="shared" si="27"/>
        <v>0</v>
      </c>
      <c r="V63" s="229">
        <f t="shared" si="27"/>
        <v>0</v>
      </c>
      <c r="W63" s="229">
        <f t="shared" si="27"/>
        <v>0</v>
      </c>
      <c r="X63" s="229">
        <f t="shared" si="27"/>
        <v>0</v>
      </c>
      <c r="Y63" s="229">
        <f t="shared" si="27"/>
        <v>0</v>
      </c>
      <c r="Z63" s="229">
        <f t="shared" si="27"/>
        <v>0</v>
      </c>
      <c r="AA63" s="229">
        <f t="shared" si="27"/>
        <v>0</v>
      </c>
      <c r="AB63" s="229">
        <f t="shared" si="27"/>
        <v>0</v>
      </c>
      <c r="AC63" s="229">
        <f t="shared" si="27"/>
        <v>0</v>
      </c>
      <c r="AD63" s="229">
        <f t="shared" si="27"/>
        <v>0</v>
      </c>
      <c r="AE63" s="229">
        <f t="shared" si="27"/>
        <v>0</v>
      </c>
      <c r="AF63" s="229">
        <f t="shared" si="27"/>
        <v>0</v>
      </c>
      <c r="AG63" s="229">
        <f t="shared" si="27"/>
        <v>0</v>
      </c>
      <c r="AH63" s="229">
        <f t="shared" si="27"/>
        <v>0</v>
      </c>
      <c r="AI63" s="229">
        <f t="shared" si="27"/>
        <v>0</v>
      </c>
      <c r="AJ63" s="229">
        <f t="shared" si="27"/>
        <v>0</v>
      </c>
      <c r="AK63" s="229">
        <f t="shared" si="27"/>
        <v>0</v>
      </c>
      <c r="AL63" s="229">
        <f t="shared" si="27"/>
        <v>0</v>
      </c>
      <c r="AM63" s="229">
        <f t="shared" si="27"/>
        <v>0</v>
      </c>
      <c r="AN63" s="229">
        <f t="shared" si="27"/>
        <v>0</v>
      </c>
      <c r="AO63" s="229">
        <f t="shared" si="27"/>
        <v>0</v>
      </c>
      <c r="AP63" s="229">
        <f t="shared" si="27"/>
        <v>0</v>
      </c>
      <c r="AQ63" s="229">
        <f t="shared" si="27"/>
        <v>0</v>
      </c>
      <c r="AR63" s="229">
        <f t="shared" si="27"/>
        <v>0</v>
      </c>
      <c r="AS63" s="229">
        <f t="shared" si="27"/>
        <v>0</v>
      </c>
      <c r="AT63" s="229">
        <f t="shared" si="27"/>
        <v>0</v>
      </c>
      <c r="AU63" s="229">
        <f t="shared" si="27"/>
        <v>0</v>
      </c>
      <c r="AV63" s="229">
        <f t="shared" si="27"/>
        <v>0</v>
      </c>
      <c r="BB63" s="3">
        <v>6.6666666666666671E-3</v>
      </c>
      <c r="BC63" s="3">
        <v>1.4000000000000002E-2</v>
      </c>
      <c r="BE63" t="s">
        <v>419</v>
      </c>
      <c r="BF63">
        <v>1.9791666666666673E-3</v>
      </c>
      <c r="BG63">
        <v>2.1969696969696977E-3</v>
      </c>
      <c r="BH63">
        <f t="shared" si="22"/>
        <v>2.178030303030304E-4</v>
      </c>
      <c r="BI63">
        <f t="shared" si="24"/>
        <v>1.1100478468899522</v>
      </c>
    </row>
    <row r="64" spans="3:61" ht="16.5" x14ac:dyDescent="0.6">
      <c r="C64" t="s">
        <v>8</v>
      </c>
      <c r="D64" s="229" t="e">
        <f t="shared" ref="D64:AV64" si="28">AVERAGEIFS($D25:$PJ25,$D$2:$PJ$2,D$41)</f>
        <v>#N/A</v>
      </c>
      <c r="E64" s="229" t="e">
        <f t="shared" si="28"/>
        <v>#N/A</v>
      </c>
      <c r="F64" s="229" t="e">
        <f t="shared" si="28"/>
        <v>#N/A</v>
      </c>
      <c r="G64" s="229" t="e">
        <f t="shared" si="28"/>
        <v>#N/A</v>
      </c>
      <c r="H64" s="229" t="e">
        <f t="shared" si="28"/>
        <v>#N/A</v>
      </c>
      <c r="I64" s="229" t="e">
        <f t="shared" si="28"/>
        <v>#N/A</v>
      </c>
      <c r="J64" s="229" t="e">
        <f t="shared" si="28"/>
        <v>#N/A</v>
      </c>
      <c r="K64" s="229" t="e">
        <f t="shared" si="28"/>
        <v>#N/A</v>
      </c>
      <c r="L64" s="229">
        <f t="shared" si="28"/>
        <v>0</v>
      </c>
      <c r="M64" s="229">
        <f t="shared" si="28"/>
        <v>0</v>
      </c>
      <c r="N64" s="229">
        <f t="shared" si="28"/>
        <v>0</v>
      </c>
      <c r="O64" s="229">
        <f t="shared" si="28"/>
        <v>0</v>
      </c>
      <c r="P64" s="229">
        <f t="shared" si="28"/>
        <v>0</v>
      </c>
      <c r="Q64" s="229">
        <f t="shared" si="28"/>
        <v>0</v>
      </c>
      <c r="R64" s="229">
        <f t="shared" si="28"/>
        <v>0</v>
      </c>
      <c r="S64" s="229">
        <f t="shared" si="28"/>
        <v>0</v>
      </c>
      <c r="T64" s="229">
        <f t="shared" si="28"/>
        <v>0</v>
      </c>
      <c r="U64" s="229">
        <f t="shared" si="28"/>
        <v>0</v>
      </c>
      <c r="V64" s="229">
        <f t="shared" si="28"/>
        <v>0</v>
      </c>
      <c r="W64" s="229">
        <f t="shared" si="28"/>
        <v>0</v>
      </c>
      <c r="X64" s="229">
        <f t="shared" si="28"/>
        <v>0</v>
      </c>
      <c r="Y64" s="229">
        <f t="shared" si="28"/>
        <v>0</v>
      </c>
      <c r="Z64" s="229">
        <f t="shared" si="28"/>
        <v>0</v>
      </c>
      <c r="AA64" s="229">
        <f t="shared" si="28"/>
        <v>0</v>
      </c>
      <c r="AB64" s="229">
        <f t="shared" si="28"/>
        <v>0</v>
      </c>
      <c r="AC64" s="229">
        <f t="shared" si="28"/>
        <v>0</v>
      </c>
      <c r="AD64" s="229">
        <f t="shared" si="28"/>
        <v>0</v>
      </c>
      <c r="AE64" s="229">
        <f t="shared" si="28"/>
        <v>0</v>
      </c>
      <c r="AF64" s="229">
        <f t="shared" si="28"/>
        <v>0</v>
      </c>
      <c r="AG64" s="229">
        <f t="shared" si="28"/>
        <v>0</v>
      </c>
      <c r="AH64" s="229">
        <f t="shared" si="28"/>
        <v>0</v>
      </c>
      <c r="AI64" s="229">
        <f t="shared" si="28"/>
        <v>0</v>
      </c>
      <c r="AJ64" s="229">
        <f t="shared" si="28"/>
        <v>0</v>
      </c>
      <c r="AK64" s="229">
        <f t="shared" si="28"/>
        <v>6.6666666666666671E-3</v>
      </c>
      <c r="AL64" s="229">
        <f t="shared" si="28"/>
        <v>0.01</v>
      </c>
      <c r="AM64" s="229">
        <f t="shared" si="28"/>
        <v>0.01</v>
      </c>
      <c r="AN64" s="229">
        <f t="shared" si="28"/>
        <v>0.01</v>
      </c>
      <c r="AO64" s="229">
        <f t="shared" si="28"/>
        <v>1.6666666666666666E-2</v>
      </c>
      <c r="AP64" s="229">
        <f t="shared" si="28"/>
        <v>0.02</v>
      </c>
      <c r="AQ64" s="229">
        <f t="shared" si="28"/>
        <v>0.02</v>
      </c>
      <c r="AR64" s="229">
        <f t="shared" si="28"/>
        <v>0.02</v>
      </c>
      <c r="AS64" s="229">
        <f t="shared" si="28"/>
        <v>0.02</v>
      </c>
      <c r="AT64" s="229">
        <f t="shared" si="28"/>
        <v>0.02</v>
      </c>
      <c r="AU64" s="229">
        <f t="shared" si="28"/>
        <v>0.02</v>
      </c>
      <c r="AV64" s="229">
        <f t="shared" si="28"/>
        <v>0.02</v>
      </c>
      <c r="BB64" s="3">
        <v>8.2500000000000004E-3</v>
      </c>
      <c r="BC64" s="3">
        <v>2.0312500000000001E-2</v>
      </c>
      <c r="BE64" t="s">
        <v>8</v>
      </c>
      <c r="BF64">
        <v>5.0000000000000001E-3</v>
      </c>
      <c r="BG64" s="237">
        <v>5.0000000000000001E-3</v>
      </c>
      <c r="BH64">
        <f t="shared" si="22"/>
        <v>0</v>
      </c>
      <c r="BI64">
        <f t="shared" si="24"/>
        <v>1</v>
      </c>
    </row>
    <row r="65" spans="3:61" ht="16.5" x14ac:dyDescent="0.6">
      <c r="C65" t="s">
        <v>46</v>
      </c>
      <c r="D65" s="229">
        <f t="shared" ref="D65:AV65" si="29">AVERAGEIFS($D26:$PJ26,$D$2:$PJ$2,D$41)</f>
        <v>0.01</v>
      </c>
      <c r="E65" s="229">
        <f t="shared" si="29"/>
        <v>0.01</v>
      </c>
      <c r="F65" s="229">
        <f t="shared" si="29"/>
        <v>0.01</v>
      </c>
      <c r="G65" s="229">
        <f t="shared" si="29"/>
        <v>0.01</v>
      </c>
      <c r="H65" s="229">
        <f t="shared" si="29"/>
        <v>0.01</v>
      </c>
      <c r="I65" s="229">
        <f t="shared" si="29"/>
        <v>1.1666666666666667E-2</v>
      </c>
      <c r="J65" s="229">
        <f t="shared" si="29"/>
        <v>1.4999999999999999E-2</v>
      </c>
      <c r="K65" s="229">
        <f t="shared" si="29"/>
        <v>1.4999999999999999E-2</v>
      </c>
      <c r="L65" s="229">
        <f t="shared" si="29"/>
        <v>1.4999999999999999E-2</v>
      </c>
      <c r="M65" s="229">
        <f t="shared" si="29"/>
        <v>1.4999999999999999E-2</v>
      </c>
      <c r="N65" s="229">
        <f t="shared" si="29"/>
        <v>1.4999999999999999E-2</v>
      </c>
      <c r="O65" s="229">
        <f t="shared" si="29"/>
        <v>1.6666666666666666E-2</v>
      </c>
      <c r="P65" s="229">
        <f t="shared" si="29"/>
        <v>0.02</v>
      </c>
      <c r="Q65" s="229">
        <f t="shared" si="29"/>
        <v>0.02</v>
      </c>
      <c r="R65" s="229">
        <f t="shared" si="29"/>
        <v>0.02</v>
      </c>
      <c r="S65" s="229">
        <f t="shared" si="29"/>
        <v>0.02</v>
      </c>
      <c r="T65" s="229">
        <f t="shared" si="29"/>
        <v>0.02</v>
      </c>
      <c r="U65" s="229">
        <f t="shared" si="29"/>
        <v>0.02</v>
      </c>
      <c r="V65" s="229">
        <f t="shared" si="29"/>
        <v>0.02</v>
      </c>
      <c r="W65" s="229">
        <f t="shared" si="29"/>
        <v>2.1666666666666667E-2</v>
      </c>
      <c r="X65" s="229">
        <f t="shared" si="29"/>
        <v>2.5000000000000001E-2</v>
      </c>
      <c r="Y65" s="229">
        <f t="shared" si="29"/>
        <v>2.5000000000000005E-2</v>
      </c>
      <c r="Z65" s="229">
        <f t="shared" si="29"/>
        <v>2.5000000000000005E-2</v>
      </c>
      <c r="AA65" s="229">
        <f t="shared" si="29"/>
        <v>2.5000000000000005E-2</v>
      </c>
      <c r="AB65" s="229">
        <f t="shared" si="29"/>
        <v>0.02</v>
      </c>
      <c r="AC65" s="229">
        <f t="shared" si="29"/>
        <v>0.01</v>
      </c>
      <c r="AD65" s="229">
        <f t="shared" si="29"/>
        <v>0.01</v>
      </c>
      <c r="AE65" s="229">
        <f t="shared" si="29"/>
        <v>0.01</v>
      </c>
      <c r="AF65" s="229">
        <f t="shared" si="29"/>
        <v>0.01</v>
      </c>
      <c r="AG65" s="229">
        <f t="shared" si="29"/>
        <v>1.1666666666666667E-2</v>
      </c>
      <c r="AH65" s="229">
        <f t="shared" si="29"/>
        <v>1.4999999999999999E-2</v>
      </c>
      <c r="AI65" s="229">
        <f t="shared" si="29"/>
        <v>1.6666666666666666E-2</v>
      </c>
      <c r="AJ65" s="229">
        <f t="shared" si="29"/>
        <v>2.2499999999999999E-2</v>
      </c>
      <c r="AK65" s="229">
        <f t="shared" si="29"/>
        <v>2.5000000000000005E-2</v>
      </c>
      <c r="AL65" s="229">
        <f t="shared" si="29"/>
        <v>2.5000000000000001E-2</v>
      </c>
      <c r="AM65" s="229">
        <f t="shared" si="29"/>
        <v>2.5000000000000005E-2</v>
      </c>
      <c r="AN65" s="229">
        <f t="shared" si="29"/>
        <v>2.5000000000000005E-2</v>
      </c>
      <c r="AO65" s="229">
        <f t="shared" si="29"/>
        <v>2.5000000000000005E-2</v>
      </c>
      <c r="AP65" s="229">
        <f t="shared" si="29"/>
        <v>2.5000000000000005E-2</v>
      </c>
      <c r="AQ65" s="229">
        <f t="shared" si="29"/>
        <v>2.5000000000000005E-2</v>
      </c>
      <c r="AR65" s="229">
        <f t="shared" si="29"/>
        <v>2.5000000000000001E-2</v>
      </c>
      <c r="AS65" s="229">
        <f t="shared" si="29"/>
        <v>2.5000000000000005E-2</v>
      </c>
      <c r="AT65" s="229">
        <f t="shared" si="29"/>
        <v>2.5000000000000001E-2</v>
      </c>
      <c r="AU65" s="229">
        <f t="shared" si="29"/>
        <v>2.5000000000000005E-2</v>
      </c>
      <c r="AV65" s="229">
        <f t="shared" si="29"/>
        <v>2.5000000000000001E-2</v>
      </c>
      <c r="BB65" s="3">
        <v>7.4999999999999997E-3</v>
      </c>
      <c r="BC65" s="3">
        <v>1.4999999999999999E-2</v>
      </c>
      <c r="BE65" t="s">
        <v>465</v>
      </c>
      <c r="BF65">
        <v>3.3333333333333335E-3</v>
      </c>
      <c r="BG65" s="237">
        <v>3.1250000000000019E-3</v>
      </c>
      <c r="BH65">
        <f t="shared" si="22"/>
        <v>-2.0833333333333164E-4</v>
      </c>
      <c r="BI65">
        <f t="shared" si="24"/>
        <v>0.93750000000000056</v>
      </c>
    </row>
    <row r="66" spans="3:61" ht="16.5" x14ac:dyDescent="0.6">
      <c r="C66" t="s">
        <v>516</v>
      </c>
      <c r="D66" s="229" t="e">
        <f t="shared" ref="D66:AV66" si="30">AVERAGEIFS($D27:$PJ27,$D$2:$PJ$2,D$41)</f>
        <v>#N/A</v>
      </c>
      <c r="E66" s="229" t="e">
        <f t="shared" si="30"/>
        <v>#N/A</v>
      </c>
      <c r="F66" s="229" t="e">
        <f t="shared" si="30"/>
        <v>#N/A</v>
      </c>
      <c r="G66" s="229" t="e">
        <f t="shared" si="30"/>
        <v>#N/A</v>
      </c>
      <c r="H66" s="229" t="e">
        <f t="shared" si="30"/>
        <v>#N/A</v>
      </c>
      <c r="I66" s="229" t="e">
        <f t="shared" si="30"/>
        <v>#N/A</v>
      </c>
      <c r="J66" s="229" t="e">
        <f t="shared" si="30"/>
        <v>#N/A</v>
      </c>
      <c r="K66" s="229" t="e">
        <f t="shared" si="30"/>
        <v>#N/A</v>
      </c>
      <c r="L66" s="229" t="e">
        <f t="shared" si="30"/>
        <v>#N/A</v>
      </c>
      <c r="M66" s="229" t="e">
        <f t="shared" si="30"/>
        <v>#N/A</v>
      </c>
      <c r="N66" s="229" t="e">
        <f t="shared" si="30"/>
        <v>#N/A</v>
      </c>
      <c r="O66" s="229" t="e">
        <f t="shared" si="30"/>
        <v>#N/A</v>
      </c>
      <c r="P66" s="229" t="e">
        <f t="shared" si="30"/>
        <v>#N/A</v>
      </c>
      <c r="Q66" s="229" t="e">
        <f t="shared" si="30"/>
        <v>#N/A</v>
      </c>
      <c r="R66" s="229" t="e">
        <f t="shared" si="30"/>
        <v>#N/A</v>
      </c>
      <c r="S66" s="229" t="e">
        <f t="shared" si="30"/>
        <v>#N/A</v>
      </c>
      <c r="T66" s="229" t="e">
        <f t="shared" si="30"/>
        <v>#N/A</v>
      </c>
      <c r="U66" s="229" t="e">
        <f t="shared" si="30"/>
        <v>#N/A</v>
      </c>
      <c r="V66" s="229" t="e">
        <f t="shared" si="30"/>
        <v>#N/A</v>
      </c>
      <c r="W66" s="229" t="e">
        <f t="shared" si="30"/>
        <v>#N/A</v>
      </c>
      <c r="X66" s="229">
        <f t="shared" si="30"/>
        <v>0</v>
      </c>
      <c r="Y66" s="229">
        <f t="shared" si="30"/>
        <v>0</v>
      </c>
      <c r="Z66" s="229">
        <f t="shared" si="30"/>
        <v>0</v>
      </c>
      <c r="AA66" s="229">
        <f t="shared" si="30"/>
        <v>0</v>
      </c>
      <c r="AB66" s="229">
        <f t="shared" si="30"/>
        <v>0</v>
      </c>
      <c r="AC66" s="229">
        <f t="shared" si="30"/>
        <v>0</v>
      </c>
      <c r="AD66" s="229">
        <f t="shared" si="30"/>
        <v>0</v>
      </c>
      <c r="AE66" s="229">
        <f t="shared" si="30"/>
        <v>0</v>
      </c>
      <c r="AF66" s="229">
        <f t="shared" si="30"/>
        <v>0</v>
      </c>
      <c r="AG66" s="229">
        <f t="shared" si="30"/>
        <v>0</v>
      </c>
      <c r="AH66" s="229">
        <f t="shared" si="30"/>
        <v>0</v>
      </c>
      <c r="AI66" s="229">
        <f t="shared" si="30"/>
        <v>0</v>
      </c>
      <c r="AJ66" s="229">
        <f t="shared" si="30"/>
        <v>0</v>
      </c>
      <c r="AK66" s="229">
        <f t="shared" si="30"/>
        <v>0</v>
      </c>
      <c r="AL66" s="229">
        <f t="shared" si="30"/>
        <v>0</v>
      </c>
      <c r="AM66" s="229">
        <f t="shared" si="30"/>
        <v>0</v>
      </c>
      <c r="AN66" s="229">
        <f t="shared" si="30"/>
        <v>0</v>
      </c>
      <c r="AO66" s="229">
        <f t="shared" si="30"/>
        <v>0</v>
      </c>
      <c r="AP66" s="229">
        <f t="shared" si="30"/>
        <v>0</v>
      </c>
      <c r="AQ66" s="229">
        <f t="shared" si="30"/>
        <v>0</v>
      </c>
      <c r="AR66" s="229">
        <f t="shared" si="30"/>
        <v>0</v>
      </c>
      <c r="AS66" s="229">
        <f t="shared" si="30"/>
        <v>0</v>
      </c>
      <c r="AT66" s="229">
        <f t="shared" si="30"/>
        <v>0</v>
      </c>
      <c r="AU66" s="229">
        <f t="shared" si="30"/>
        <v>0</v>
      </c>
      <c r="AV66" s="229">
        <f t="shared" si="30"/>
        <v>0</v>
      </c>
      <c r="BB66" s="3">
        <v>0.01</v>
      </c>
      <c r="BC66" s="3">
        <v>0.02</v>
      </c>
      <c r="BE66" t="s">
        <v>7</v>
      </c>
      <c r="BF66">
        <v>1.25E-3</v>
      </c>
      <c r="BG66">
        <v>0</v>
      </c>
      <c r="BH66">
        <f t="shared" si="22"/>
        <v>-1.25E-3</v>
      </c>
      <c r="BI66">
        <f t="shared" si="24"/>
        <v>0</v>
      </c>
    </row>
    <row r="67" spans="3:61" ht="16.5" x14ac:dyDescent="0.6">
      <c r="C67" t="s">
        <v>39</v>
      </c>
      <c r="D67" s="229" t="e">
        <f t="shared" ref="D67:AV67" si="31">AVERAGEIFS($D28:$PJ28,$D$2:$PJ$2,D$41)</f>
        <v>#N/A</v>
      </c>
      <c r="E67" s="229" t="e">
        <f t="shared" si="31"/>
        <v>#N/A</v>
      </c>
      <c r="F67" s="229" t="e">
        <f t="shared" si="31"/>
        <v>#N/A</v>
      </c>
      <c r="G67" s="229" t="e">
        <f t="shared" si="31"/>
        <v>#N/A</v>
      </c>
      <c r="H67" s="229" t="e">
        <f t="shared" si="31"/>
        <v>#N/A</v>
      </c>
      <c r="I67" s="229" t="e">
        <f t="shared" si="31"/>
        <v>#N/A</v>
      </c>
      <c r="J67" s="229" t="e">
        <f t="shared" si="31"/>
        <v>#N/A</v>
      </c>
      <c r="K67" s="229" t="e">
        <f t="shared" si="31"/>
        <v>#N/A</v>
      </c>
      <c r="L67" s="229">
        <f t="shared" si="31"/>
        <v>0</v>
      </c>
      <c r="M67" s="229">
        <f t="shared" si="31"/>
        <v>0</v>
      </c>
      <c r="N67" s="229">
        <f t="shared" si="31"/>
        <v>0</v>
      </c>
      <c r="O67" s="229">
        <f t="shared" si="31"/>
        <v>0</v>
      </c>
      <c r="P67" s="229">
        <f t="shared" si="31"/>
        <v>0</v>
      </c>
      <c r="Q67" s="229">
        <f t="shared" si="31"/>
        <v>0</v>
      </c>
      <c r="R67" s="229">
        <f t="shared" si="31"/>
        <v>0</v>
      </c>
      <c r="S67" s="229">
        <f t="shared" si="31"/>
        <v>0</v>
      </c>
      <c r="T67" s="229">
        <f t="shared" si="31"/>
        <v>0</v>
      </c>
      <c r="U67" s="229">
        <f t="shared" si="31"/>
        <v>0</v>
      </c>
      <c r="V67" s="229">
        <f t="shared" si="31"/>
        <v>0</v>
      </c>
      <c r="W67" s="229">
        <f t="shared" si="31"/>
        <v>0</v>
      </c>
      <c r="X67" s="229">
        <f t="shared" si="31"/>
        <v>0</v>
      </c>
      <c r="Y67" s="229">
        <f t="shared" si="31"/>
        <v>0</v>
      </c>
      <c r="Z67" s="229">
        <f t="shared" si="31"/>
        <v>0</v>
      </c>
      <c r="AA67" s="229">
        <f t="shared" si="31"/>
        <v>0</v>
      </c>
      <c r="AB67" s="229">
        <f t="shared" si="31"/>
        <v>0</v>
      </c>
      <c r="AC67" s="229">
        <f t="shared" si="31"/>
        <v>0</v>
      </c>
      <c r="AD67" s="229">
        <f t="shared" si="31"/>
        <v>0</v>
      </c>
      <c r="AE67" s="229">
        <f t="shared" si="31"/>
        <v>0</v>
      </c>
      <c r="AF67" s="229">
        <f t="shared" si="31"/>
        <v>0</v>
      </c>
      <c r="AG67" s="229">
        <f t="shared" si="31"/>
        <v>0</v>
      </c>
      <c r="AH67" s="229">
        <f t="shared" si="31"/>
        <v>0</v>
      </c>
      <c r="AI67" s="229">
        <f t="shared" si="31"/>
        <v>0</v>
      </c>
      <c r="AJ67" s="229">
        <f t="shared" si="31"/>
        <v>0</v>
      </c>
      <c r="AK67" s="229">
        <f t="shared" si="31"/>
        <v>0</v>
      </c>
      <c r="AL67" s="229">
        <f t="shared" si="31"/>
        <v>0</v>
      </c>
      <c r="AM67" s="229">
        <f t="shared" si="31"/>
        <v>0</v>
      </c>
      <c r="AN67" s="229">
        <f t="shared" si="31"/>
        <v>0</v>
      </c>
      <c r="AO67" s="229">
        <f t="shared" si="31"/>
        <v>0</v>
      </c>
      <c r="AP67" s="229">
        <f t="shared" si="31"/>
        <v>0</v>
      </c>
      <c r="AQ67" s="229">
        <f t="shared" si="31"/>
        <v>0</v>
      </c>
      <c r="AR67" s="229">
        <f t="shared" si="31"/>
        <v>0</v>
      </c>
      <c r="AS67" s="229">
        <f t="shared" si="31"/>
        <v>0</v>
      </c>
      <c r="AT67" s="229">
        <f t="shared" si="31"/>
        <v>0</v>
      </c>
      <c r="AU67" s="229">
        <f t="shared" si="31"/>
        <v>0</v>
      </c>
      <c r="AV67" s="229">
        <f t="shared" si="31"/>
        <v>0</v>
      </c>
      <c r="BB67" s="3">
        <v>0.01</v>
      </c>
      <c r="BC67" s="3">
        <v>9.1666666666666684E-3</v>
      </c>
      <c r="BE67" t="s">
        <v>9</v>
      </c>
      <c r="BF67">
        <v>5.0000000000000001E-3</v>
      </c>
      <c r="BG67">
        <v>2.7777777777777788E-3</v>
      </c>
      <c r="BH67">
        <f t="shared" si="22"/>
        <v>-2.2222222222222214E-3</v>
      </c>
      <c r="BI67">
        <f t="shared" si="24"/>
        <v>0.55555555555555569</v>
      </c>
    </row>
    <row r="68" spans="3:61" ht="16.5" x14ac:dyDescent="0.6">
      <c r="C68" t="s">
        <v>40</v>
      </c>
      <c r="D68" s="229" t="e">
        <f t="shared" ref="D68:AV68" si="32">AVERAGEIFS($D29:$PJ29,$D$2:$PJ$2,D$41)</f>
        <v>#N/A</v>
      </c>
      <c r="E68" s="229" t="e">
        <f t="shared" si="32"/>
        <v>#N/A</v>
      </c>
      <c r="F68" s="229" t="e">
        <f t="shared" si="32"/>
        <v>#N/A</v>
      </c>
      <c r="G68" s="229" t="e">
        <f t="shared" si="32"/>
        <v>#N/A</v>
      </c>
      <c r="H68" s="229" t="e">
        <f t="shared" si="32"/>
        <v>#N/A</v>
      </c>
      <c r="I68" s="229" t="e">
        <f t="shared" si="32"/>
        <v>#N/A</v>
      </c>
      <c r="J68" s="229" t="e">
        <f t="shared" si="32"/>
        <v>#N/A</v>
      </c>
      <c r="K68" s="229" t="e">
        <f t="shared" si="32"/>
        <v>#N/A</v>
      </c>
      <c r="L68" s="229">
        <f t="shared" si="32"/>
        <v>0</v>
      </c>
      <c r="M68" s="229">
        <f t="shared" si="32"/>
        <v>0</v>
      </c>
      <c r="N68" s="229">
        <f t="shared" si="32"/>
        <v>0</v>
      </c>
      <c r="O68" s="229">
        <f t="shared" si="32"/>
        <v>0</v>
      </c>
      <c r="P68" s="229">
        <f t="shared" si="32"/>
        <v>0</v>
      </c>
      <c r="Q68" s="229">
        <f t="shared" si="32"/>
        <v>0</v>
      </c>
      <c r="R68" s="229">
        <f t="shared" si="32"/>
        <v>0</v>
      </c>
      <c r="S68" s="229">
        <f t="shared" si="32"/>
        <v>0</v>
      </c>
      <c r="T68" s="229">
        <f t="shared" si="32"/>
        <v>0</v>
      </c>
      <c r="U68" s="229">
        <f t="shared" si="32"/>
        <v>0</v>
      </c>
      <c r="V68" s="229">
        <f t="shared" si="32"/>
        <v>0</v>
      </c>
      <c r="W68" s="229">
        <f t="shared" si="32"/>
        <v>0</v>
      </c>
      <c r="X68" s="229">
        <f t="shared" si="32"/>
        <v>0</v>
      </c>
      <c r="Y68" s="229">
        <f t="shared" si="32"/>
        <v>0</v>
      </c>
      <c r="Z68" s="229">
        <f t="shared" si="32"/>
        <v>0</v>
      </c>
      <c r="AA68" s="229">
        <f t="shared" si="32"/>
        <v>0</v>
      </c>
      <c r="AB68" s="229">
        <f t="shared" si="32"/>
        <v>0</v>
      </c>
      <c r="AC68" s="229">
        <f t="shared" si="32"/>
        <v>0</v>
      </c>
      <c r="AD68" s="229">
        <f t="shared" si="32"/>
        <v>0</v>
      </c>
      <c r="AE68" s="229">
        <f t="shared" si="32"/>
        <v>0</v>
      </c>
      <c r="AF68" s="229">
        <f t="shared" si="32"/>
        <v>0</v>
      </c>
      <c r="AG68" s="229">
        <f t="shared" si="32"/>
        <v>0</v>
      </c>
      <c r="AH68" s="229">
        <f t="shared" si="32"/>
        <v>0</v>
      </c>
      <c r="AI68" s="229">
        <f t="shared" si="32"/>
        <v>0</v>
      </c>
      <c r="AJ68" s="229">
        <f t="shared" si="32"/>
        <v>0</v>
      </c>
      <c r="AK68" s="229">
        <f t="shared" si="32"/>
        <v>0</v>
      </c>
      <c r="AL68" s="229">
        <f t="shared" si="32"/>
        <v>0</v>
      </c>
      <c r="AM68" s="229">
        <f t="shared" si="32"/>
        <v>0</v>
      </c>
      <c r="AN68" s="229">
        <f t="shared" si="32"/>
        <v>0</v>
      </c>
      <c r="AO68" s="229">
        <f t="shared" si="32"/>
        <v>0</v>
      </c>
      <c r="AP68" s="229">
        <f t="shared" si="32"/>
        <v>0</v>
      </c>
      <c r="AQ68" s="229">
        <f t="shared" si="32"/>
        <v>0</v>
      </c>
      <c r="AR68" s="229">
        <f t="shared" si="32"/>
        <v>0</v>
      </c>
      <c r="AS68" s="229">
        <f t="shared" si="32"/>
        <v>0</v>
      </c>
      <c r="AT68" s="229">
        <f t="shared" si="32"/>
        <v>0</v>
      </c>
      <c r="AU68" s="229">
        <f t="shared" si="32"/>
        <v>0</v>
      </c>
      <c r="AV68" s="229">
        <f t="shared" si="32"/>
        <v>0</v>
      </c>
      <c r="BB68" s="3">
        <v>0.01</v>
      </c>
      <c r="BC68" s="3">
        <v>0.02</v>
      </c>
      <c r="BE68" t="s">
        <v>10</v>
      </c>
      <c r="BF68">
        <v>2.5000000000000001E-3</v>
      </c>
      <c r="BG68">
        <v>0</v>
      </c>
      <c r="BH68">
        <f t="shared" si="22"/>
        <v>-2.5000000000000001E-3</v>
      </c>
      <c r="BI68">
        <f t="shared" si="24"/>
        <v>0</v>
      </c>
    </row>
    <row r="69" spans="3:61" ht="16.5" x14ac:dyDescent="0.6">
      <c r="C69" t="s">
        <v>41</v>
      </c>
      <c r="D69" s="229" t="e">
        <f t="shared" ref="D69:AV69" si="33">AVERAGEIFS($D30:$PJ30,$D$2:$PJ$2,D$41)</f>
        <v>#N/A</v>
      </c>
      <c r="E69" s="229" t="e">
        <f t="shared" si="33"/>
        <v>#N/A</v>
      </c>
      <c r="F69" s="229" t="e">
        <f t="shared" si="33"/>
        <v>#N/A</v>
      </c>
      <c r="G69" s="229" t="e">
        <f t="shared" si="33"/>
        <v>#N/A</v>
      </c>
      <c r="H69" s="229" t="e">
        <f t="shared" si="33"/>
        <v>#N/A</v>
      </c>
      <c r="I69" s="229" t="e">
        <f t="shared" si="33"/>
        <v>#N/A</v>
      </c>
      <c r="J69" s="229" t="e">
        <f t="shared" si="33"/>
        <v>#N/A</v>
      </c>
      <c r="K69" s="229" t="e">
        <f t="shared" si="33"/>
        <v>#N/A</v>
      </c>
      <c r="L69" s="229">
        <f t="shared" si="33"/>
        <v>0</v>
      </c>
      <c r="M69" s="229">
        <f t="shared" si="33"/>
        <v>0</v>
      </c>
      <c r="N69" s="229">
        <f t="shared" si="33"/>
        <v>0</v>
      </c>
      <c r="O69" s="229">
        <f t="shared" si="33"/>
        <v>0</v>
      </c>
      <c r="P69" s="229">
        <f t="shared" si="33"/>
        <v>0</v>
      </c>
      <c r="Q69" s="229">
        <f t="shared" si="33"/>
        <v>0</v>
      </c>
      <c r="R69" s="229">
        <f t="shared" si="33"/>
        <v>0</v>
      </c>
      <c r="S69" s="229">
        <f t="shared" si="33"/>
        <v>0</v>
      </c>
      <c r="T69" s="229">
        <f t="shared" si="33"/>
        <v>0</v>
      </c>
      <c r="U69" s="229">
        <f t="shared" si="33"/>
        <v>0</v>
      </c>
      <c r="V69" s="229">
        <f t="shared" si="33"/>
        <v>0</v>
      </c>
      <c r="W69" s="229">
        <f t="shared" si="33"/>
        <v>0</v>
      </c>
      <c r="X69" s="229">
        <f t="shared" si="33"/>
        <v>0</v>
      </c>
      <c r="Y69" s="229">
        <f t="shared" si="33"/>
        <v>0</v>
      </c>
      <c r="Z69" s="229">
        <f t="shared" si="33"/>
        <v>0</v>
      </c>
      <c r="AA69" s="229">
        <f t="shared" si="33"/>
        <v>0</v>
      </c>
      <c r="AB69" s="229">
        <f t="shared" si="33"/>
        <v>0</v>
      </c>
      <c r="AC69" s="229">
        <f t="shared" si="33"/>
        <v>0</v>
      </c>
      <c r="AD69" s="229">
        <f t="shared" si="33"/>
        <v>0</v>
      </c>
      <c r="AE69" s="229">
        <f t="shared" si="33"/>
        <v>0</v>
      </c>
      <c r="AF69" s="229">
        <f t="shared" si="33"/>
        <v>0</v>
      </c>
      <c r="AG69" s="229">
        <f t="shared" si="33"/>
        <v>0</v>
      </c>
      <c r="AH69" s="229">
        <f t="shared" si="33"/>
        <v>0</v>
      </c>
      <c r="AI69" s="229">
        <f t="shared" si="33"/>
        <v>0</v>
      </c>
      <c r="AJ69" s="229">
        <f t="shared" si="33"/>
        <v>0</v>
      </c>
      <c r="AK69" s="229">
        <f t="shared" si="33"/>
        <v>0</v>
      </c>
      <c r="AL69" s="229">
        <f t="shared" si="33"/>
        <v>0</v>
      </c>
      <c r="AM69" s="229">
        <f t="shared" si="33"/>
        <v>0</v>
      </c>
      <c r="AN69" s="229">
        <f t="shared" si="33"/>
        <v>0</v>
      </c>
      <c r="AO69" s="229">
        <f t="shared" si="33"/>
        <v>0</v>
      </c>
      <c r="AP69" s="229">
        <f t="shared" si="33"/>
        <v>0</v>
      </c>
      <c r="AQ69" s="229">
        <f t="shared" si="33"/>
        <v>0</v>
      </c>
      <c r="AR69" s="229">
        <f t="shared" si="33"/>
        <v>0</v>
      </c>
      <c r="AS69" s="229">
        <f t="shared" si="33"/>
        <v>0</v>
      </c>
      <c r="AT69" s="229">
        <f t="shared" si="33"/>
        <v>0</v>
      </c>
      <c r="AU69" s="229">
        <f t="shared" si="33"/>
        <v>0</v>
      </c>
      <c r="AV69" s="229">
        <f t="shared" si="33"/>
        <v>0</v>
      </c>
      <c r="BB69" s="3">
        <v>8.3333333333333332E-3</v>
      </c>
      <c r="BC69" s="3">
        <v>1.2500000000000001E-2</v>
      </c>
      <c r="BE69" t="s">
        <v>522</v>
      </c>
      <c r="BF69">
        <v>2.5000000000000001E-3</v>
      </c>
      <c r="BG69">
        <v>0</v>
      </c>
      <c r="BH69">
        <f t="shared" si="22"/>
        <v>-2.5000000000000001E-3</v>
      </c>
      <c r="BI69">
        <f t="shared" si="24"/>
        <v>0</v>
      </c>
    </row>
    <row r="70" spans="3:61" x14ac:dyDescent="0.45">
      <c r="C70" t="s">
        <v>42</v>
      </c>
      <c r="D70" s="229" t="e">
        <f t="shared" ref="D70:AV70" si="34">AVERAGEIFS($D31:$PJ31,$D$2:$PJ$2,D$41)</f>
        <v>#N/A</v>
      </c>
      <c r="E70" s="229" t="e">
        <f t="shared" si="34"/>
        <v>#N/A</v>
      </c>
      <c r="F70" s="229" t="e">
        <f t="shared" si="34"/>
        <v>#N/A</v>
      </c>
      <c r="G70" s="229" t="e">
        <f t="shared" si="34"/>
        <v>#N/A</v>
      </c>
      <c r="H70" s="229" t="e">
        <f t="shared" si="34"/>
        <v>#N/A</v>
      </c>
      <c r="I70" s="229" t="e">
        <f t="shared" si="34"/>
        <v>#N/A</v>
      </c>
      <c r="J70" s="229" t="e">
        <f t="shared" si="34"/>
        <v>#N/A</v>
      </c>
      <c r="K70" s="229">
        <f t="shared" si="34"/>
        <v>0</v>
      </c>
      <c r="L70" s="229">
        <f t="shared" si="34"/>
        <v>0</v>
      </c>
      <c r="M70" s="229">
        <f t="shared" si="34"/>
        <v>0</v>
      </c>
      <c r="N70" s="229">
        <f t="shared" si="34"/>
        <v>0</v>
      </c>
      <c r="O70" s="229">
        <f t="shared" si="34"/>
        <v>0</v>
      </c>
      <c r="P70" s="229">
        <f t="shared" si="34"/>
        <v>0</v>
      </c>
      <c r="Q70" s="229">
        <f t="shared" si="34"/>
        <v>0</v>
      </c>
      <c r="R70" s="229">
        <f t="shared" si="34"/>
        <v>0</v>
      </c>
      <c r="S70" s="229">
        <f t="shared" si="34"/>
        <v>0</v>
      </c>
      <c r="T70" s="229">
        <f t="shared" si="34"/>
        <v>0</v>
      </c>
      <c r="U70" s="229">
        <f t="shared" si="34"/>
        <v>0</v>
      </c>
      <c r="V70" s="229">
        <f t="shared" si="34"/>
        <v>0</v>
      </c>
      <c r="W70" s="229">
        <f t="shared" si="34"/>
        <v>0</v>
      </c>
      <c r="X70" s="229">
        <f t="shared" si="34"/>
        <v>0</v>
      </c>
      <c r="Y70" s="229">
        <f t="shared" si="34"/>
        <v>0</v>
      </c>
      <c r="Z70" s="229">
        <f t="shared" si="34"/>
        <v>0</v>
      </c>
      <c r="AA70" s="229">
        <f t="shared" si="34"/>
        <v>0</v>
      </c>
      <c r="AB70" s="229">
        <f t="shared" si="34"/>
        <v>0</v>
      </c>
      <c r="AC70" s="229">
        <f t="shared" si="34"/>
        <v>0</v>
      </c>
      <c r="AD70" s="229">
        <f t="shared" si="34"/>
        <v>0</v>
      </c>
      <c r="AE70" s="229">
        <f t="shared" si="34"/>
        <v>0</v>
      </c>
      <c r="AF70" s="229">
        <f t="shared" si="34"/>
        <v>0</v>
      </c>
      <c r="AG70" s="229">
        <f t="shared" si="34"/>
        <v>0</v>
      </c>
      <c r="AH70" s="229">
        <f t="shared" si="34"/>
        <v>0</v>
      </c>
      <c r="AI70" s="229">
        <f t="shared" si="34"/>
        <v>0</v>
      </c>
      <c r="AJ70" s="229">
        <f t="shared" si="34"/>
        <v>0</v>
      </c>
      <c r="AK70" s="229">
        <f t="shared" si="34"/>
        <v>0</v>
      </c>
      <c r="AL70" s="229">
        <f t="shared" si="34"/>
        <v>0</v>
      </c>
      <c r="AM70" s="229">
        <f t="shared" si="34"/>
        <v>0</v>
      </c>
      <c r="AN70" s="229">
        <f t="shared" si="34"/>
        <v>0</v>
      </c>
      <c r="AO70" s="229">
        <f t="shared" si="34"/>
        <v>0</v>
      </c>
      <c r="AP70" s="229">
        <f t="shared" si="34"/>
        <v>0</v>
      </c>
      <c r="AQ70" s="229">
        <f t="shared" si="34"/>
        <v>0</v>
      </c>
      <c r="AR70" s="229">
        <f t="shared" si="34"/>
        <v>0</v>
      </c>
      <c r="AS70" s="229">
        <f t="shared" si="34"/>
        <v>0</v>
      </c>
      <c r="AT70" s="229">
        <f t="shared" si="34"/>
        <v>0</v>
      </c>
      <c r="AU70" s="229">
        <f t="shared" si="34"/>
        <v>3.3333333333333335E-3</v>
      </c>
      <c r="AV70" s="229">
        <f t="shared" si="34"/>
        <v>0.01</v>
      </c>
      <c r="BE70" t="s">
        <v>5</v>
      </c>
      <c r="BF70">
        <v>3.0000000000000001E-3</v>
      </c>
      <c r="BG70">
        <v>0</v>
      </c>
      <c r="BH70">
        <f t="shared" si="22"/>
        <v>-3.0000000000000001E-3</v>
      </c>
      <c r="BI70">
        <f t="shared" si="24"/>
        <v>0</v>
      </c>
    </row>
    <row r="71" spans="3:61" x14ac:dyDescent="0.45">
      <c r="C71" t="s">
        <v>14</v>
      </c>
      <c r="D71" s="229" t="e">
        <f t="shared" ref="D71:AV71" si="35">AVERAGEIFS($D32:$PJ32,$D$2:$PJ$2,D$41)</f>
        <v>#N/A</v>
      </c>
      <c r="E71" s="229" t="e">
        <f t="shared" si="35"/>
        <v>#N/A</v>
      </c>
      <c r="F71" s="229" t="e">
        <f t="shared" si="35"/>
        <v>#N/A</v>
      </c>
      <c r="G71" s="229" t="e">
        <f t="shared" si="35"/>
        <v>#N/A</v>
      </c>
      <c r="H71" s="229" t="e">
        <f t="shared" si="35"/>
        <v>#N/A</v>
      </c>
      <c r="I71" s="229" t="e">
        <f t="shared" si="35"/>
        <v>#N/A</v>
      </c>
      <c r="J71" s="229" t="e">
        <f t="shared" si="35"/>
        <v>#N/A</v>
      </c>
      <c r="K71" s="229" t="e">
        <f t="shared" si="35"/>
        <v>#N/A</v>
      </c>
      <c r="L71" s="229">
        <f t="shared" si="35"/>
        <v>0</v>
      </c>
      <c r="M71" s="229">
        <f t="shared" si="35"/>
        <v>0</v>
      </c>
      <c r="N71" s="229">
        <f t="shared" si="35"/>
        <v>0</v>
      </c>
      <c r="O71" s="229">
        <f t="shared" si="35"/>
        <v>0</v>
      </c>
      <c r="P71" s="229">
        <f t="shared" si="35"/>
        <v>0</v>
      </c>
      <c r="Q71" s="229">
        <f t="shared" si="35"/>
        <v>0</v>
      </c>
      <c r="R71" s="229">
        <f t="shared" si="35"/>
        <v>0</v>
      </c>
      <c r="S71" s="229">
        <f t="shared" si="35"/>
        <v>0</v>
      </c>
      <c r="T71" s="229">
        <f t="shared" si="35"/>
        <v>0</v>
      </c>
      <c r="U71" s="229">
        <f t="shared" si="35"/>
        <v>0</v>
      </c>
      <c r="V71" s="229">
        <f t="shared" si="35"/>
        <v>0</v>
      </c>
      <c r="W71" s="229">
        <f t="shared" si="35"/>
        <v>0</v>
      </c>
      <c r="X71" s="229">
        <f t="shared" si="35"/>
        <v>0</v>
      </c>
      <c r="Y71" s="229">
        <f t="shared" si="35"/>
        <v>0</v>
      </c>
      <c r="Z71" s="229">
        <f t="shared" si="35"/>
        <v>0</v>
      </c>
      <c r="AA71" s="229">
        <f t="shared" si="35"/>
        <v>0</v>
      </c>
      <c r="AB71" s="229">
        <f t="shared" si="35"/>
        <v>0</v>
      </c>
      <c r="AC71" s="229">
        <f t="shared" si="35"/>
        <v>0</v>
      </c>
      <c r="AD71" s="229">
        <f t="shared" si="35"/>
        <v>0</v>
      </c>
      <c r="AE71" s="229">
        <f t="shared" si="35"/>
        <v>0</v>
      </c>
      <c r="AF71" s="229">
        <f t="shared" si="35"/>
        <v>0</v>
      </c>
      <c r="AG71" s="229">
        <f t="shared" si="35"/>
        <v>0</v>
      </c>
      <c r="AH71" s="229">
        <f t="shared" si="35"/>
        <v>0</v>
      </c>
      <c r="AI71" s="229">
        <f t="shared" si="35"/>
        <v>0</v>
      </c>
      <c r="AJ71" s="229">
        <f t="shared" si="35"/>
        <v>0</v>
      </c>
      <c r="AK71" s="229">
        <f t="shared" si="35"/>
        <v>0</v>
      </c>
      <c r="AL71" s="229">
        <f t="shared" si="35"/>
        <v>0</v>
      </c>
      <c r="AM71" s="229">
        <f t="shared" si="35"/>
        <v>0</v>
      </c>
      <c r="AN71" s="229">
        <f t="shared" si="35"/>
        <v>0</v>
      </c>
      <c r="AO71" s="229">
        <f t="shared" si="35"/>
        <v>0</v>
      </c>
      <c r="AP71" s="229">
        <f t="shared" si="35"/>
        <v>0</v>
      </c>
      <c r="AQ71" s="229">
        <f t="shared" si="35"/>
        <v>0</v>
      </c>
      <c r="AR71" s="229">
        <f t="shared" si="35"/>
        <v>0</v>
      </c>
      <c r="AS71" s="229">
        <f t="shared" si="35"/>
        <v>0</v>
      </c>
      <c r="AT71" s="229">
        <f t="shared" si="35"/>
        <v>0</v>
      </c>
      <c r="AU71" s="229">
        <f t="shared" si="35"/>
        <v>5.0000000000000001E-3</v>
      </c>
      <c r="AV71" s="229">
        <f t="shared" si="35"/>
        <v>5.0000000000000001E-3</v>
      </c>
      <c r="BE71" t="s">
        <v>11</v>
      </c>
      <c r="BF71">
        <v>3.3333333333333335E-3</v>
      </c>
      <c r="BG71">
        <v>0</v>
      </c>
      <c r="BH71">
        <f t="shared" si="22"/>
        <v>-3.3333333333333335E-3</v>
      </c>
      <c r="BI71">
        <f t="shared" si="24"/>
        <v>0</v>
      </c>
    </row>
    <row r="72" spans="3:61" x14ac:dyDescent="0.45">
      <c r="C72" t="s">
        <v>9</v>
      </c>
      <c r="D72" s="229" t="e">
        <f t="shared" ref="D72:AV72" si="36">AVERAGEIFS($D33:$PJ33,$D$2:$PJ$2,D$41)</f>
        <v>#N/A</v>
      </c>
      <c r="E72" s="229" t="e">
        <f t="shared" si="36"/>
        <v>#N/A</v>
      </c>
      <c r="F72" s="229" t="e">
        <f t="shared" si="36"/>
        <v>#N/A</v>
      </c>
      <c r="G72" s="229">
        <f t="shared" si="36"/>
        <v>0.01</v>
      </c>
      <c r="H72" s="229">
        <f t="shared" si="36"/>
        <v>0.01</v>
      </c>
      <c r="I72" s="229">
        <f t="shared" si="36"/>
        <v>1.3333333333333334E-2</v>
      </c>
      <c r="J72" s="229">
        <f t="shared" si="36"/>
        <v>1.4999999999999999E-2</v>
      </c>
      <c r="K72" s="229">
        <f t="shared" si="36"/>
        <v>1.4999999999999999E-2</v>
      </c>
      <c r="L72" s="229">
        <f t="shared" si="36"/>
        <v>1.8333333333333337E-2</v>
      </c>
      <c r="M72" s="229">
        <f t="shared" si="36"/>
        <v>0.02</v>
      </c>
      <c r="N72" s="229">
        <f t="shared" si="36"/>
        <v>0.02</v>
      </c>
      <c r="O72" s="229">
        <f t="shared" si="36"/>
        <v>0.02</v>
      </c>
      <c r="P72" s="229">
        <f t="shared" si="36"/>
        <v>0.02</v>
      </c>
      <c r="Q72" s="229">
        <f t="shared" si="36"/>
        <v>0.02</v>
      </c>
      <c r="R72" s="229">
        <f t="shared" si="36"/>
        <v>0.02</v>
      </c>
      <c r="S72" s="229">
        <f t="shared" si="36"/>
        <v>0.02</v>
      </c>
      <c r="T72" s="229">
        <f t="shared" si="36"/>
        <v>0.02</v>
      </c>
      <c r="U72" s="229">
        <f t="shared" si="36"/>
        <v>0.02</v>
      </c>
      <c r="V72" s="229">
        <f t="shared" si="36"/>
        <v>2.1666666666666667E-2</v>
      </c>
      <c r="W72" s="229">
        <f t="shared" si="36"/>
        <v>2.5000000000000005E-2</v>
      </c>
      <c r="X72" s="229">
        <f t="shared" si="36"/>
        <v>2.5000000000000001E-2</v>
      </c>
      <c r="Y72" s="229">
        <f t="shared" si="36"/>
        <v>2.5000000000000005E-2</v>
      </c>
      <c r="Z72" s="229">
        <f t="shared" si="36"/>
        <v>2.5000000000000005E-2</v>
      </c>
      <c r="AA72" s="229">
        <f t="shared" si="36"/>
        <v>2.5000000000000005E-2</v>
      </c>
      <c r="AB72" s="229">
        <f t="shared" si="36"/>
        <v>1.6666666666666666E-2</v>
      </c>
      <c r="AC72" s="229">
        <f t="shared" si="36"/>
        <v>0</v>
      </c>
      <c r="AD72" s="229">
        <f t="shared" si="36"/>
        <v>0</v>
      </c>
      <c r="AE72" s="229">
        <f t="shared" si="36"/>
        <v>0</v>
      </c>
      <c r="AF72" s="229">
        <f t="shared" si="36"/>
        <v>0</v>
      </c>
      <c r="AG72" s="229">
        <f t="shared" si="36"/>
        <v>0</v>
      </c>
      <c r="AH72" s="229">
        <f t="shared" si="36"/>
        <v>3.3333333333333335E-3</v>
      </c>
      <c r="AI72" s="229">
        <f t="shared" si="36"/>
        <v>0.01</v>
      </c>
      <c r="AJ72" s="229">
        <f t="shared" si="36"/>
        <v>0.01</v>
      </c>
      <c r="AK72" s="229">
        <f t="shared" si="36"/>
        <v>1.3333333333333334E-2</v>
      </c>
      <c r="AL72" s="229">
        <f t="shared" si="36"/>
        <v>0.02</v>
      </c>
      <c r="AM72" s="229">
        <f t="shared" si="36"/>
        <v>0.02</v>
      </c>
      <c r="AN72" s="229">
        <f t="shared" si="36"/>
        <v>0.02</v>
      </c>
      <c r="AO72" s="229">
        <f t="shared" si="36"/>
        <v>0.02</v>
      </c>
      <c r="AP72" s="229">
        <f t="shared" si="36"/>
        <v>0.02</v>
      </c>
      <c r="AQ72" s="229">
        <f t="shared" si="36"/>
        <v>0.02</v>
      </c>
      <c r="AR72" s="229">
        <f t="shared" si="36"/>
        <v>0.02</v>
      </c>
      <c r="AS72" s="229">
        <f t="shared" si="36"/>
        <v>0.02</v>
      </c>
      <c r="AT72" s="229">
        <f t="shared" si="36"/>
        <v>0.02</v>
      </c>
      <c r="AU72" s="229">
        <f t="shared" si="36"/>
        <v>0.02</v>
      </c>
      <c r="AV72" s="229">
        <f t="shared" si="36"/>
        <v>0.02</v>
      </c>
      <c r="BE72" t="s">
        <v>14</v>
      </c>
      <c r="BF72">
        <v>5.0000000000000001E-3</v>
      </c>
      <c r="BG72">
        <v>0</v>
      </c>
      <c r="BH72">
        <f t="shared" si="22"/>
        <v>-5.0000000000000001E-3</v>
      </c>
      <c r="BI72">
        <f t="shared" si="24"/>
        <v>0</v>
      </c>
    </row>
    <row r="73" spans="3:61" x14ac:dyDescent="0.45">
      <c r="C73" t="s">
        <v>43</v>
      </c>
      <c r="D73" s="229" t="e">
        <f t="shared" ref="D73:AV73" si="37">AVERAGEIFS($D34:$PJ34,$D$2:$PJ$2,D$41)</f>
        <v>#N/A</v>
      </c>
      <c r="E73" s="229" t="e">
        <f t="shared" si="37"/>
        <v>#N/A</v>
      </c>
      <c r="F73" s="229" t="e">
        <f t="shared" si="37"/>
        <v>#N/A</v>
      </c>
      <c r="G73" s="229" t="e">
        <f t="shared" si="37"/>
        <v>#N/A</v>
      </c>
      <c r="H73" s="229" t="e">
        <f t="shared" si="37"/>
        <v>#N/A</v>
      </c>
      <c r="I73" s="229" t="e">
        <f t="shared" si="37"/>
        <v>#N/A</v>
      </c>
      <c r="J73" s="229" t="e">
        <f t="shared" si="37"/>
        <v>#N/A</v>
      </c>
      <c r="K73" s="229" t="e">
        <f t="shared" si="37"/>
        <v>#N/A</v>
      </c>
      <c r="L73" s="229" t="e">
        <f t="shared" si="37"/>
        <v>#N/A</v>
      </c>
      <c r="M73" s="229">
        <f t="shared" si="37"/>
        <v>0</v>
      </c>
      <c r="N73" s="229">
        <f t="shared" si="37"/>
        <v>0</v>
      </c>
      <c r="O73" s="229">
        <f t="shared" si="37"/>
        <v>0</v>
      </c>
      <c r="P73" s="229">
        <f t="shared" si="37"/>
        <v>0</v>
      </c>
      <c r="Q73" s="229">
        <f t="shared" si="37"/>
        <v>0</v>
      </c>
      <c r="R73" s="229">
        <f t="shared" si="37"/>
        <v>0</v>
      </c>
      <c r="S73" s="229">
        <f t="shared" si="37"/>
        <v>0</v>
      </c>
      <c r="T73" s="229">
        <f t="shared" si="37"/>
        <v>0</v>
      </c>
      <c r="U73" s="229">
        <f t="shared" si="37"/>
        <v>0</v>
      </c>
      <c r="V73" s="229">
        <f t="shared" si="37"/>
        <v>0</v>
      </c>
      <c r="W73" s="229">
        <f t="shared" si="37"/>
        <v>0</v>
      </c>
      <c r="X73" s="229">
        <f t="shared" si="37"/>
        <v>0</v>
      </c>
      <c r="Y73" s="229">
        <f t="shared" si="37"/>
        <v>0</v>
      </c>
      <c r="Z73" s="229">
        <f t="shared" si="37"/>
        <v>0</v>
      </c>
      <c r="AA73" s="229">
        <f t="shared" si="37"/>
        <v>0</v>
      </c>
      <c r="AB73" s="229">
        <f t="shared" si="37"/>
        <v>0</v>
      </c>
      <c r="AC73" s="229">
        <f t="shared" si="37"/>
        <v>0</v>
      </c>
      <c r="AD73" s="229">
        <f t="shared" si="37"/>
        <v>0</v>
      </c>
      <c r="AE73" s="229">
        <f t="shared" si="37"/>
        <v>0</v>
      </c>
      <c r="AF73" s="229">
        <f t="shared" si="37"/>
        <v>0</v>
      </c>
      <c r="AG73" s="229">
        <f t="shared" si="37"/>
        <v>0</v>
      </c>
      <c r="AH73" s="229">
        <f t="shared" si="37"/>
        <v>0</v>
      </c>
      <c r="AI73" s="229">
        <f t="shared" si="37"/>
        <v>0</v>
      </c>
      <c r="AJ73" s="229">
        <f t="shared" si="37"/>
        <v>0</v>
      </c>
      <c r="AK73" s="229">
        <f t="shared" si="37"/>
        <v>0</v>
      </c>
      <c r="AL73" s="229">
        <f t="shared" si="37"/>
        <v>0</v>
      </c>
      <c r="AM73" s="229">
        <f t="shared" si="37"/>
        <v>0</v>
      </c>
      <c r="AN73" s="229">
        <f t="shared" si="37"/>
        <v>0</v>
      </c>
      <c r="AO73" s="229">
        <f t="shared" si="37"/>
        <v>0</v>
      </c>
      <c r="AP73" s="229">
        <f t="shared" si="37"/>
        <v>0</v>
      </c>
      <c r="AQ73" s="229">
        <f t="shared" si="37"/>
        <v>0</v>
      </c>
      <c r="AR73" s="229">
        <f t="shared" si="37"/>
        <v>0</v>
      </c>
      <c r="AS73" s="229">
        <f t="shared" si="37"/>
        <v>0</v>
      </c>
      <c r="AT73" s="229">
        <f t="shared" si="37"/>
        <v>0</v>
      </c>
      <c r="AU73" s="229">
        <f t="shared" si="37"/>
        <v>0</v>
      </c>
      <c r="AV73" s="229">
        <f t="shared" si="37"/>
        <v>0</v>
      </c>
      <c r="BE73" t="s">
        <v>42</v>
      </c>
      <c r="BF73">
        <v>5.0000000000000001E-3</v>
      </c>
      <c r="BG73">
        <v>0</v>
      </c>
      <c r="BH73">
        <f t="shared" si="22"/>
        <v>-5.0000000000000001E-3</v>
      </c>
      <c r="BI73">
        <f t="shared" si="24"/>
        <v>0</v>
      </c>
    </row>
    <row r="74" spans="3:61" x14ac:dyDescent="0.45">
      <c r="C74" t="s">
        <v>341</v>
      </c>
      <c r="D74" s="229" t="e">
        <f t="shared" ref="D74:AV74" si="38">AVERAGEIFS($D35:$PJ35,$D$2:$PJ$2,D$41)</f>
        <v>#N/A</v>
      </c>
      <c r="E74" s="229" t="e">
        <f t="shared" si="38"/>
        <v>#N/A</v>
      </c>
      <c r="F74" s="229" t="e">
        <f t="shared" si="38"/>
        <v>#N/A</v>
      </c>
      <c r="G74" s="229" t="e">
        <f t="shared" si="38"/>
        <v>#N/A</v>
      </c>
      <c r="H74" s="229" t="e">
        <f t="shared" si="38"/>
        <v>#N/A</v>
      </c>
      <c r="I74" s="229" t="e">
        <f t="shared" si="38"/>
        <v>#N/A</v>
      </c>
      <c r="J74" s="229" t="e">
        <f t="shared" si="38"/>
        <v>#N/A</v>
      </c>
      <c r="K74" s="229" t="e">
        <f t="shared" si="38"/>
        <v>#N/A</v>
      </c>
      <c r="L74" s="229">
        <f t="shared" si="38"/>
        <v>0</v>
      </c>
      <c r="M74" s="229">
        <f t="shared" si="38"/>
        <v>0</v>
      </c>
      <c r="N74" s="229">
        <f t="shared" si="38"/>
        <v>0</v>
      </c>
      <c r="O74" s="229">
        <f t="shared" si="38"/>
        <v>0</v>
      </c>
      <c r="P74" s="229">
        <f t="shared" si="38"/>
        <v>0</v>
      </c>
      <c r="Q74" s="229">
        <f t="shared" si="38"/>
        <v>0</v>
      </c>
      <c r="R74" s="229">
        <f t="shared" si="38"/>
        <v>0</v>
      </c>
      <c r="S74" s="229">
        <f t="shared" si="38"/>
        <v>0</v>
      </c>
      <c r="T74" s="229">
        <f t="shared" si="38"/>
        <v>0</v>
      </c>
      <c r="U74" s="229">
        <f t="shared" si="38"/>
        <v>0</v>
      </c>
      <c r="V74" s="229">
        <f t="shared" si="38"/>
        <v>0</v>
      </c>
      <c r="W74" s="229">
        <f t="shared" si="38"/>
        <v>0</v>
      </c>
      <c r="X74" s="229">
        <f t="shared" si="38"/>
        <v>0</v>
      </c>
      <c r="Y74" s="229">
        <f t="shared" si="38"/>
        <v>0</v>
      </c>
      <c r="Z74" s="229">
        <f t="shared" si="38"/>
        <v>0</v>
      </c>
      <c r="AA74" s="229">
        <f t="shared" si="38"/>
        <v>0</v>
      </c>
      <c r="AB74" s="229">
        <f t="shared" si="38"/>
        <v>0</v>
      </c>
      <c r="AC74" s="229">
        <f t="shared" si="38"/>
        <v>0</v>
      </c>
      <c r="AD74" s="229">
        <f t="shared" si="38"/>
        <v>0</v>
      </c>
      <c r="AE74" s="229">
        <f t="shared" si="38"/>
        <v>0</v>
      </c>
      <c r="AF74" s="229">
        <f t="shared" si="38"/>
        <v>0</v>
      </c>
      <c r="AG74" s="229">
        <f t="shared" si="38"/>
        <v>0</v>
      </c>
      <c r="AH74" s="229">
        <f t="shared" si="38"/>
        <v>0</v>
      </c>
      <c r="AI74" s="229">
        <f t="shared" si="38"/>
        <v>0</v>
      </c>
      <c r="AJ74" s="229">
        <f t="shared" si="38"/>
        <v>0</v>
      </c>
      <c r="AK74" s="229">
        <f t="shared" si="38"/>
        <v>0</v>
      </c>
      <c r="AL74" s="229">
        <f t="shared" si="38"/>
        <v>0</v>
      </c>
      <c r="AM74" s="229">
        <f t="shared" si="38"/>
        <v>0</v>
      </c>
      <c r="AN74" s="229">
        <f t="shared" si="38"/>
        <v>0</v>
      </c>
      <c r="AO74" s="229">
        <f t="shared" si="38"/>
        <v>0</v>
      </c>
      <c r="AP74" s="229">
        <f t="shared" si="38"/>
        <v>0</v>
      </c>
      <c r="AQ74" s="229">
        <f t="shared" si="38"/>
        <v>0</v>
      </c>
      <c r="AR74" s="229">
        <f t="shared" si="38"/>
        <v>0</v>
      </c>
      <c r="AS74" s="229">
        <f t="shared" si="38"/>
        <v>0</v>
      </c>
      <c r="AT74" s="229">
        <f t="shared" si="38"/>
        <v>0</v>
      </c>
      <c r="AU74" s="229">
        <f t="shared" si="38"/>
        <v>0</v>
      </c>
      <c r="AV74" s="229">
        <f t="shared" si="38"/>
        <v>0</v>
      </c>
      <c r="BE74" t="s">
        <v>35</v>
      </c>
      <c r="BF74">
        <v>5.0000000000000001E-3</v>
      </c>
      <c r="BG74">
        <v>0</v>
      </c>
      <c r="BH74">
        <f t="shared" si="22"/>
        <v>-5.0000000000000001E-3</v>
      </c>
      <c r="BI74">
        <f t="shared" si="24"/>
        <v>0</v>
      </c>
    </row>
    <row r="75" spans="3:61" x14ac:dyDescent="0.45">
      <c r="C75" t="s">
        <v>17</v>
      </c>
      <c r="D75" s="229" t="e">
        <f t="shared" ref="D75:AV75" si="39">AVERAGEIFS($D36:$PJ36,$D$2:$PJ$2,D$41)</f>
        <v>#N/A</v>
      </c>
      <c r="E75" s="229" t="e">
        <f t="shared" si="39"/>
        <v>#N/A</v>
      </c>
      <c r="F75" s="229">
        <f t="shared" si="39"/>
        <v>0</v>
      </c>
      <c r="G75" s="229">
        <f t="shared" si="39"/>
        <v>0</v>
      </c>
      <c r="H75" s="229">
        <f t="shared" si="39"/>
        <v>0</v>
      </c>
      <c r="I75" s="229">
        <f t="shared" si="39"/>
        <v>0</v>
      </c>
      <c r="J75" s="229">
        <f t="shared" si="39"/>
        <v>0</v>
      </c>
      <c r="K75" s="229">
        <f t="shared" si="39"/>
        <v>0</v>
      </c>
      <c r="L75" s="229">
        <f t="shared" si="39"/>
        <v>1.6666666666666668E-3</v>
      </c>
      <c r="M75" s="229">
        <f t="shared" si="39"/>
        <v>5.0000000000000001E-3</v>
      </c>
      <c r="N75" s="229">
        <f t="shared" si="39"/>
        <v>0</v>
      </c>
      <c r="O75" s="229">
        <f t="shared" si="39"/>
        <v>0</v>
      </c>
      <c r="P75" s="229">
        <f t="shared" si="39"/>
        <v>0</v>
      </c>
      <c r="Q75" s="229">
        <f t="shared" si="39"/>
        <v>1.6666666666666668E-3</v>
      </c>
      <c r="R75" s="229">
        <f t="shared" si="39"/>
        <v>5.0000000000000001E-3</v>
      </c>
      <c r="S75" s="229">
        <f t="shared" si="39"/>
        <v>8.3333333333333332E-3</v>
      </c>
      <c r="T75" s="229">
        <f t="shared" si="39"/>
        <v>0.01</v>
      </c>
      <c r="U75" s="229">
        <f t="shared" si="39"/>
        <v>0.01</v>
      </c>
      <c r="V75" s="229">
        <f t="shared" si="39"/>
        <v>0.01</v>
      </c>
      <c r="W75" s="229">
        <f t="shared" si="39"/>
        <v>0.01</v>
      </c>
      <c r="X75" s="229">
        <f t="shared" si="39"/>
        <v>0.01</v>
      </c>
      <c r="Y75" s="229">
        <f t="shared" si="39"/>
        <v>0.01</v>
      </c>
      <c r="Z75" s="229">
        <f t="shared" si="39"/>
        <v>0.01</v>
      </c>
      <c r="AA75" s="229">
        <f t="shared" si="39"/>
        <v>1.3333333333333334E-2</v>
      </c>
      <c r="AB75" s="229">
        <f t="shared" si="39"/>
        <v>1.3333333333333334E-2</v>
      </c>
      <c r="AC75" s="229">
        <f t="shared" si="39"/>
        <v>0</v>
      </c>
      <c r="AD75" s="229">
        <f t="shared" si="39"/>
        <v>0</v>
      </c>
      <c r="AE75" s="229">
        <f t="shared" si="39"/>
        <v>0</v>
      </c>
      <c r="AF75" s="229">
        <f t="shared" si="39"/>
        <v>0</v>
      </c>
      <c r="AG75" s="229">
        <f t="shared" si="39"/>
        <v>0</v>
      </c>
      <c r="AH75" s="229">
        <f t="shared" si="39"/>
        <v>0</v>
      </c>
      <c r="AI75" s="229">
        <f t="shared" si="39"/>
        <v>3.3333333333333335E-3</v>
      </c>
      <c r="AJ75" s="229">
        <f t="shared" si="39"/>
        <v>0.01</v>
      </c>
      <c r="AK75" s="229">
        <f t="shared" si="39"/>
        <v>0.01</v>
      </c>
      <c r="AL75" s="229">
        <f t="shared" si="39"/>
        <v>0.02</v>
      </c>
      <c r="AM75" s="229">
        <f t="shared" si="39"/>
        <v>0.02</v>
      </c>
      <c r="AN75" s="229">
        <f t="shared" si="39"/>
        <v>0.02</v>
      </c>
      <c r="AO75" s="229">
        <f t="shared" si="39"/>
        <v>0.02</v>
      </c>
      <c r="AP75" s="229">
        <f t="shared" si="39"/>
        <v>0.02</v>
      </c>
      <c r="AQ75" s="229">
        <f t="shared" si="39"/>
        <v>0.02</v>
      </c>
      <c r="AR75" s="229">
        <f t="shared" si="39"/>
        <v>0.02</v>
      </c>
      <c r="AS75" s="229">
        <f t="shared" si="39"/>
        <v>0.02</v>
      </c>
      <c r="AT75" s="229">
        <f t="shared" si="39"/>
        <v>0.02</v>
      </c>
      <c r="AU75" s="229">
        <f t="shared" si="39"/>
        <v>0.02</v>
      </c>
      <c r="AV75" s="229">
        <f t="shared" si="39"/>
        <v>0.02</v>
      </c>
      <c r="AZ75">
        <f>SUM(AZ81:BA115)</f>
        <v>112</v>
      </c>
      <c r="BE75" t="s">
        <v>23</v>
      </c>
      <c r="BF75">
        <v>5.0000000000000001E-3</v>
      </c>
      <c r="BG75">
        <v>0</v>
      </c>
      <c r="BH75">
        <f t="shared" si="22"/>
        <v>-5.0000000000000001E-3</v>
      </c>
      <c r="BI75">
        <f t="shared" si="24"/>
        <v>0</v>
      </c>
    </row>
    <row r="76" spans="3:61" x14ac:dyDescent="0.45">
      <c r="C76" t="s">
        <v>45</v>
      </c>
      <c r="D76" s="229" t="e">
        <f t="shared" ref="D76:AV76" si="40">AVERAGEIFS($D37:$PJ37,$D$2:$PJ$2,D$41)</f>
        <v>#N/A</v>
      </c>
      <c r="E76" s="229" t="e">
        <f t="shared" si="40"/>
        <v>#N/A</v>
      </c>
      <c r="F76" s="229" t="e">
        <f t="shared" si="40"/>
        <v>#N/A</v>
      </c>
      <c r="G76" s="229" t="e">
        <f t="shared" si="40"/>
        <v>#N/A</v>
      </c>
      <c r="H76" s="229" t="e">
        <f t="shared" si="40"/>
        <v>#N/A</v>
      </c>
      <c r="I76" s="229" t="e">
        <f t="shared" si="40"/>
        <v>#N/A</v>
      </c>
      <c r="J76" s="229" t="e">
        <f t="shared" si="40"/>
        <v>#N/A</v>
      </c>
      <c r="K76" s="229" t="e">
        <f t="shared" si="40"/>
        <v>#N/A</v>
      </c>
      <c r="L76" s="229" t="e">
        <f t="shared" si="40"/>
        <v>#N/A</v>
      </c>
      <c r="M76" s="229" t="e">
        <f t="shared" si="40"/>
        <v>#N/A</v>
      </c>
      <c r="N76" s="229" t="e">
        <f t="shared" si="40"/>
        <v>#N/A</v>
      </c>
      <c r="O76" s="229">
        <f t="shared" si="40"/>
        <v>0</v>
      </c>
      <c r="P76" s="229">
        <f t="shared" si="40"/>
        <v>0</v>
      </c>
      <c r="Q76" s="229">
        <f t="shared" si="40"/>
        <v>0</v>
      </c>
      <c r="R76" s="229">
        <f t="shared" si="40"/>
        <v>0</v>
      </c>
      <c r="S76" s="229">
        <f t="shared" si="40"/>
        <v>0</v>
      </c>
      <c r="T76" s="229">
        <f t="shared" si="40"/>
        <v>0</v>
      </c>
      <c r="U76" s="229">
        <f t="shared" si="40"/>
        <v>0</v>
      </c>
      <c r="V76" s="229">
        <f t="shared" si="40"/>
        <v>0</v>
      </c>
      <c r="W76" s="229">
        <f t="shared" si="40"/>
        <v>0</v>
      </c>
      <c r="X76" s="229">
        <f t="shared" si="40"/>
        <v>0</v>
      </c>
      <c r="Y76" s="229">
        <f t="shared" si="40"/>
        <v>0</v>
      </c>
      <c r="Z76" s="229">
        <f t="shared" si="40"/>
        <v>0</v>
      </c>
      <c r="AA76" s="229">
        <f t="shared" si="40"/>
        <v>0</v>
      </c>
      <c r="AB76" s="229">
        <f t="shared" si="40"/>
        <v>0</v>
      </c>
      <c r="AC76" s="229">
        <f t="shared" si="40"/>
        <v>0</v>
      </c>
      <c r="AD76" s="229">
        <f t="shared" si="40"/>
        <v>0</v>
      </c>
      <c r="AE76" s="229">
        <f t="shared" si="40"/>
        <v>0</v>
      </c>
      <c r="AF76" s="229">
        <f t="shared" si="40"/>
        <v>0</v>
      </c>
      <c r="AG76" s="229">
        <f t="shared" si="40"/>
        <v>0</v>
      </c>
      <c r="AH76" s="229">
        <f t="shared" si="40"/>
        <v>0</v>
      </c>
      <c r="AI76" s="229">
        <f t="shared" si="40"/>
        <v>0</v>
      </c>
      <c r="AJ76" s="229">
        <f t="shared" si="40"/>
        <v>0</v>
      </c>
      <c r="AK76" s="229">
        <f t="shared" si="40"/>
        <v>0</v>
      </c>
      <c r="AL76" s="229">
        <f t="shared" si="40"/>
        <v>0</v>
      </c>
      <c r="AM76" s="229">
        <f t="shared" si="40"/>
        <v>0</v>
      </c>
      <c r="AN76" s="229">
        <f t="shared" si="40"/>
        <v>0</v>
      </c>
      <c r="AO76" s="229">
        <f t="shared" si="40"/>
        <v>0</v>
      </c>
      <c r="AP76" s="229">
        <f t="shared" si="40"/>
        <v>0</v>
      </c>
      <c r="AQ76" s="229">
        <f t="shared" si="40"/>
        <v>0</v>
      </c>
      <c r="AR76" s="229">
        <f t="shared" si="40"/>
        <v>0</v>
      </c>
      <c r="AS76" s="229">
        <f t="shared" si="40"/>
        <v>0</v>
      </c>
      <c r="AT76" s="229">
        <f t="shared" si="40"/>
        <v>0</v>
      </c>
      <c r="AU76" s="229">
        <f t="shared" si="40"/>
        <v>0</v>
      </c>
      <c r="AV76" s="229">
        <f t="shared" si="40"/>
        <v>0</v>
      </c>
      <c r="AZ76">
        <f>SUM(AZ81:AZ115)</f>
        <v>112</v>
      </c>
      <c r="BA76">
        <f>SUM(BA81:BA115)</f>
        <v>0</v>
      </c>
      <c r="BE76" t="s">
        <v>487</v>
      </c>
      <c r="BF76">
        <v>0.01</v>
      </c>
      <c r="BG76" s="237">
        <v>4.9999999999999992E-3</v>
      </c>
      <c r="BH76">
        <f t="shared" si="22"/>
        <v>-5.000000000000001E-3</v>
      </c>
      <c r="BI76">
        <f t="shared" si="24"/>
        <v>0.49999999999999989</v>
      </c>
    </row>
    <row r="77" spans="3:61" x14ac:dyDescent="0.45">
      <c r="H77" s="44"/>
    </row>
    <row r="78" spans="3:61" ht="16.5" x14ac:dyDescent="0.6">
      <c r="H78" s="44"/>
      <c r="AY78" s="114" t="s">
        <v>3</v>
      </c>
      <c r="AZ78" s="2">
        <v>1.5</v>
      </c>
      <c r="BA78" s="43"/>
      <c r="BB78" s="2"/>
      <c r="BC78" s="2"/>
      <c r="BD78" s="2"/>
    </row>
    <row r="79" spans="3:61" ht="16.5" x14ac:dyDescent="0.6">
      <c r="H79" s="44"/>
      <c r="AY79" s="2"/>
      <c r="AZ79" s="224" t="s">
        <v>777</v>
      </c>
      <c r="BA79" s="2"/>
      <c r="BB79" s="224" t="s">
        <v>778</v>
      </c>
      <c r="BC79" s="2"/>
      <c r="BD79" s="224" t="s">
        <v>779</v>
      </c>
    </row>
    <row r="80" spans="3:61" ht="16.5" x14ac:dyDescent="0.6">
      <c r="D80" t="s">
        <v>729</v>
      </c>
      <c r="E80" t="s">
        <v>730</v>
      </c>
      <c r="F80" t="s">
        <v>731</v>
      </c>
      <c r="G80" t="s">
        <v>732</v>
      </c>
      <c r="H80" t="s">
        <v>733</v>
      </c>
      <c r="I80" t="s">
        <v>734</v>
      </c>
      <c r="J80" t="s">
        <v>735</v>
      </c>
      <c r="K80" t="s">
        <v>736</v>
      </c>
      <c r="L80" t="s">
        <v>737</v>
      </c>
      <c r="M80" t="s">
        <v>738</v>
      </c>
      <c r="N80" t="s">
        <v>739</v>
      </c>
      <c r="O80" t="s">
        <v>740</v>
      </c>
      <c r="P80" t="s">
        <v>741</v>
      </c>
      <c r="Q80" t="s">
        <v>742</v>
      </c>
      <c r="R80" t="s">
        <v>743</v>
      </c>
      <c r="S80" t="s">
        <v>744</v>
      </c>
      <c r="T80" t="s">
        <v>745</v>
      </c>
      <c r="U80" t="s">
        <v>746</v>
      </c>
      <c r="V80" t="s">
        <v>747</v>
      </c>
      <c r="W80" t="s">
        <v>748</v>
      </c>
      <c r="X80" t="s">
        <v>749</v>
      </c>
      <c r="Y80" t="s">
        <v>750</v>
      </c>
      <c r="Z80" t="s">
        <v>751</v>
      </c>
      <c r="AA80" t="s">
        <v>752</v>
      </c>
      <c r="AB80" t="s">
        <v>753</v>
      </c>
      <c r="AC80" t="s">
        <v>754</v>
      </c>
      <c r="AD80" t="s">
        <v>755</v>
      </c>
      <c r="AE80" t="s">
        <v>756</v>
      </c>
      <c r="AF80" t="s">
        <v>757</v>
      </c>
      <c r="AG80" t="s">
        <v>758</v>
      </c>
      <c r="AH80" t="s">
        <v>759</v>
      </c>
      <c r="AI80" t="s">
        <v>760</v>
      </c>
      <c r="AJ80" t="s">
        <v>761</v>
      </c>
      <c r="AK80" t="s">
        <v>762</v>
      </c>
      <c r="AL80" t="s">
        <v>763</v>
      </c>
      <c r="AM80" t="s">
        <v>764</v>
      </c>
      <c r="AN80" t="s">
        <v>765</v>
      </c>
      <c r="AO80" t="s">
        <v>766</v>
      </c>
      <c r="AP80" t="s">
        <v>767</v>
      </c>
      <c r="AQ80" t="s">
        <v>768</v>
      </c>
      <c r="AR80" t="s">
        <v>769</v>
      </c>
      <c r="AS80" t="s">
        <v>770</v>
      </c>
      <c r="AT80" t="s">
        <v>771</v>
      </c>
      <c r="AU80" t="s">
        <v>772</v>
      </c>
      <c r="AV80" t="s">
        <v>773</v>
      </c>
      <c r="AY80" s="232" t="s">
        <v>596</v>
      </c>
      <c r="AZ80" s="232" t="s">
        <v>775</v>
      </c>
      <c r="BA80" s="232" t="s">
        <v>776</v>
      </c>
      <c r="BB80" s="232" t="s">
        <v>775</v>
      </c>
      <c r="BC80" s="232" t="s">
        <v>776</v>
      </c>
      <c r="BD80" s="232" t="s">
        <v>775</v>
      </c>
      <c r="BE80" s="232" t="s">
        <v>776</v>
      </c>
    </row>
    <row r="81" spans="3:57" ht="16.5" x14ac:dyDescent="0.6">
      <c r="C81" t="s">
        <v>21</v>
      </c>
      <c r="E81" s="233" t="str">
        <f>IF(IFERROR(E42-D42,"")=0,"",IFERROR(E42-D42,""))</f>
        <v/>
      </c>
      <c r="F81" s="233" t="str">
        <f t="shared" ref="F81:AV81" si="41">IF(IFERROR(F42-E42,"")=0,"",IFERROR(F42-E42,""))</f>
        <v/>
      </c>
      <c r="G81" s="233" t="str">
        <f t="shared" si="41"/>
        <v/>
      </c>
      <c r="H81" s="233" t="str">
        <f t="shared" si="41"/>
        <v/>
      </c>
      <c r="I81" s="233" t="str">
        <f t="shared" si="41"/>
        <v/>
      </c>
      <c r="J81" s="233" t="str">
        <f t="shared" si="41"/>
        <v/>
      </c>
      <c r="K81" s="233" t="str">
        <f t="shared" si="41"/>
        <v/>
      </c>
      <c r="L81" s="233" t="str">
        <f t="shared" si="41"/>
        <v/>
      </c>
      <c r="M81" s="233" t="str">
        <f t="shared" si="41"/>
        <v/>
      </c>
      <c r="N81" s="233" t="str">
        <f t="shared" si="41"/>
        <v/>
      </c>
      <c r="O81" s="233" t="str">
        <f t="shared" si="41"/>
        <v/>
      </c>
      <c r="P81" s="233" t="str">
        <f t="shared" si="41"/>
        <v/>
      </c>
      <c r="Q81" s="233" t="str">
        <f t="shared" si="41"/>
        <v/>
      </c>
      <c r="R81" s="233" t="str">
        <f t="shared" si="41"/>
        <v/>
      </c>
      <c r="S81" s="233" t="str">
        <f t="shared" si="41"/>
        <v/>
      </c>
      <c r="T81" s="233" t="str">
        <f t="shared" si="41"/>
        <v/>
      </c>
      <c r="U81" s="233" t="str">
        <f t="shared" si="41"/>
        <v/>
      </c>
      <c r="V81" s="233" t="str">
        <f t="shared" si="41"/>
        <v/>
      </c>
      <c r="W81" s="233" t="str">
        <f t="shared" si="41"/>
        <v/>
      </c>
      <c r="X81" s="233" t="str">
        <f t="shared" si="41"/>
        <v/>
      </c>
      <c r="Y81" s="233" t="str">
        <f t="shared" si="41"/>
        <v/>
      </c>
      <c r="Z81" s="233" t="str">
        <f t="shared" si="41"/>
        <v/>
      </c>
      <c r="AA81" s="233" t="str">
        <f t="shared" si="41"/>
        <v/>
      </c>
      <c r="AB81" s="233" t="str">
        <f t="shared" si="41"/>
        <v/>
      </c>
      <c r="AC81" s="233" t="str">
        <f t="shared" si="41"/>
        <v/>
      </c>
      <c r="AD81" s="233" t="str">
        <f t="shared" si="41"/>
        <v/>
      </c>
      <c r="AE81" s="233" t="str">
        <f t="shared" si="41"/>
        <v/>
      </c>
      <c r="AF81" s="233" t="str">
        <f t="shared" si="41"/>
        <v/>
      </c>
      <c r="AG81" s="233" t="str">
        <f t="shared" si="41"/>
        <v/>
      </c>
      <c r="AH81" s="233" t="str">
        <f t="shared" si="41"/>
        <v/>
      </c>
      <c r="AI81" s="233" t="str">
        <f t="shared" si="41"/>
        <v/>
      </c>
      <c r="AJ81" s="233" t="str">
        <f t="shared" si="41"/>
        <v/>
      </c>
      <c r="AK81" s="233" t="str">
        <f t="shared" si="41"/>
        <v/>
      </c>
      <c r="AL81" s="233" t="str">
        <f t="shared" si="41"/>
        <v/>
      </c>
      <c r="AM81" s="233" t="str">
        <f t="shared" si="41"/>
        <v/>
      </c>
      <c r="AN81" s="233" t="str">
        <f t="shared" si="41"/>
        <v/>
      </c>
      <c r="AO81" s="233" t="str">
        <f t="shared" si="41"/>
        <v/>
      </c>
      <c r="AP81" s="233" t="str">
        <f t="shared" si="41"/>
        <v/>
      </c>
      <c r="AQ81" s="233" t="str">
        <f t="shared" si="41"/>
        <v/>
      </c>
      <c r="AR81" s="233" t="str">
        <f t="shared" si="41"/>
        <v/>
      </c>
      <c r="AS81" s="233" t="str">
        <f t="shared" si="41"/>
        <v/>
      </c>
      <c r="AT81" s="233" t="str">
        <f t="shared" si="41"/>
        <v/>
      </c>
      <c r="AU81" s="233" t="str">
        <f t="shared" si="41"/>
        <v/>
      </c>
      <c r="AV81" s="233" t="str">
        <f t="shared" si="41"/>
        <v/>
      </c>
      <c r="AY81" t="s">
        <v>21</v>
      </c>
      <c r="AZ81" s="2" t="str">
        <f>IF(COUNTIFS($E42:$AV42,"&lt;="&amp;$AZ$78,$E81:$AV81,"&gt;"&amp;0)=0,"",COUNTIFS($E42:$AV42,"&lt;="&amp;$AZ$78,$E81:$AV81,"&gt;"&amp;0))</f>
        <v/>
      </c>
      <c r="BA81" s="2" t="str">
        <f>IF(COUNTIFS($E42:$AV42,"&gt;"&amp;$AZ$78,$E81:$AV81,"&gt;"&amp;0)=0,"",COUNTIFS($E42:$AV42,"&gt;"&amp;$AZ$78,$E81:$AV81,"&gt;"&amp;0))</f>
        <v/>
      </c>
      <c r="BB81" s="3" t="str">
        <f>IF(IFERROR(SUMIFS($E81:$AV81,$E42:$AV42,"&lt;="&amp;$AZ$78,$E81:$AV81,"&gt;"&amp;0),"")=0,"",IFERROR(SUMIFS($E81:$AV81,$E42:$AV42,"&lt;="&amp;$AZ$78,$E81:$AV81,"&gt;"&amp;0),""))</f>
        <v/>
      </c>
      <c r="BC81" s="3" t="str">
        <f>IF(IFERROR(SUMIFS($E81:$AV81,$E42:$AV42,"&gt;"&amp;$AZ$78,$E81:$AV81,"&gt;"&amp;0),"")=0,"",IFERROR(SUMIFS($E81:$AV81,$E42:$AV42,"&gt;"&amp;$AZ$78,$E81:$AV81,"&gt;"&amp;0),""))</f>
        <v/>
      </c>
      <c r="BD81" s="3" t="str">
        <f>IFERROR(BB81/AZ81,"")</f>
        <v/>
      </c>
      <c r="BE81" s="3" t="str">
        <f>IFERROR(BC81/BA81,"")</f>
        <v/>
      </c>
    </row>
    <row r="82" spans="3:57" ht="16.5" x14ac:dyDescent="0.6">
      <c r="C82" t="s">
        <v>487</v>
      </c>
      <c r="E82" s="233" t="str">
        <f t="shared" ref="E82:AV82" si="42">IF(IFERROR(E43-D43,"")=0,"",IFERROR(E43-D43,""))</f>
        <v/>
      </c>
      <c r="F82" s="233" t="str">
        <f t="shared" si="42"/>
        <v/>
      </c>
      <c r="G82" s="233" t="str">
        <f t="shared" si="42"/>
        <v/>
      </c>
      <c r="H82" s="233" t="str">
        <f t="shared" si="42"/>
        <v/>
      </c>
      <c r="I82" s="233" t="str">
        <f t="shared" si="42"/>
        <v/>
      </c>
      <c r="J82" s="233" t="str">
        <f t="shared" si="42"/>
        <v/>
      </c>
      <c r="K82" s="233" t="str">
        <f t="shared" si="42"/>
        <v/>
      </c>
      <c r="L82" s="233" t="str">
        <f t="shared" si="42"/>
        <v/>
      </c>
      <c r="M82" s="233" t="str">
        <f t="shared" si="42"/>
        <v/>
      </c>
      <c r="N82" s="233" t="str">
        <f t="shared" si="42"/>
        <v/>
      </c>
      <c r="O82" s="233" t="str">
        <f t="shared" si="42"/>
        <v/>
      </c>
      <c r="P82" s="233" t="str">
        <f t="shared" si="42"/>
        <v/>
      </c>
      <c r="Q82" s="233" t="str">
        <f t="shared" si="42"/>
        <v/>
      </c>
      <c r="R82" s="233" t="str">
        <f t="shared" si="42"/>
        <v/>
      </c>
      <c r="S82" s="233" t="str">
        <f t="shared" si="42"/>
        <v/>
      </c>
      <c r="T82" s="233" t="str">
        <f t="shared" si="42"/>
        <v/>
      </c>
      <c r="U82" s="233" t="str">
        <f t="shared" si="42"/>
        <v/>
      </c>
      <c r="V82" s="233" t="str">
        <f t="shared" si="42"/>
        <v/>
      </c>
      <c r="W82" s="233" t="str">
        <f t="shared" si="42"/>
        <v/>
      </c>
      <c r="X82" s="233" t="str">
        <f t="shared" si="42"/>
        <v/>
      </c>
      <c r="Y82" s="233" t="str">
        <f t="shared" si="42"/>
        <v/>
      </c>
      <c r="Z82" s="233" t="str">
        <f t="shared" si="42"/>
        <v/>
      </c>
      <c r="AA82" s="233" t="str">
        <f t="shared" si="42"/>
        <v/>
      </c>
      <c r="AB82" s="233" t="str">
        <f t="shared" si="42"/>
        <v/>
      </c>
      <c r="AC82" s="233" t="str">
        <f t="shared" si="42"/>
        <v/>
      </c>
      <c r="AD82" s="233" t="str">
        <f t="shared" si="42"/>
        <v/>
      </c>
      <c r="AE82" s="233" t="str">
        <f t="shared" si="42"/>
        <v/>
      </c>
      <c r="AF82" s="233" t="str">
        <f t="shared" si="42"/>
        <v/>
      </c>
      <c r="AG82" s="233" t="str">
        <f t="shared" si="42"/>
        <v/>
      </c>
      <c r="AH82" s="233" t="str">
        <f t="shared" si="42"/>
        <v/>
      </c>
      <c r="AI82" s="233" t="str">
        <f t="shared" si="42"/>
        <v/>
      </c>
      <c r="AJ82" s="233" t="str">
        <f t="shared" si="42"/>
        <v/>
      </c>
      <c r="AK82" s="233" t="str">
        <f t="shared" si="42"/>
        <v/>
      </c>
      <c r="AL82" s="233" t="str">
        <f t="shared" si="42"/>
        <v/>
      </c>
      <c r="AM82" s="233">
        <f t="shared" si="42"/>
        <v>0.01</v>
      </c>
      <c r="AN82" s="233">
        <f t="shared" si="42"/>
        <v>4.9999999999999992E-3</v>
      </c>
      <c r="AO82" s="233" t="str">
        <f t="shared" si="42"/>
        <v/>
      </c>
      <c r="AP82" s="233" t="str">
        <f t="shared" si="42"/>
        <v/>
      </c>
      <c r="AQ82" s="233" t="str">
        <f t="shared" si="42"/>
        <v/>
      </c>
      <c r="AR82" s="233" t="str">
        <f t="shared" si="42"/>
        <v/>
      </c>
      <c r="AS82" s="233" t="str">
        <f t="shared" si="42"/>
        <v/>
      </c>
      <c r="AT82" s="233" t="str">
        <f t="shared" si="42"/>
        <v/>
      </c>
      <c r="AU82" s="233" t="str">
        <f t="shared" si="42"/>
        <v/>
      </c>
      <c r="AV82" s="233" t="str">
        <f t="shared" si="42"/>
        <v/>
      </c>
      <c r="AY82" t="s">
        <v>487</v>
      </c>
      <c r="AZ82" s="2">
        <f t="shared" ref="AZ82:AZ115" si="43">IF(COUNTIFS($E43:$AV43,"&lt;="&amp;$AZ$78,$E82:$AV82,"&gt;"&amp;0)=0,"",COUNTIFS($E43:$AV43,"&lt;="&amp;$AZ$78,$E82:$AV82,"&gt;"&amp;0))</f>
        <v>2</v>
      </c>
      <c r="BA82" s="2" t="str">
        <f t="shared" ref="BA82:BA115" si="44">IF(COUNTIFS($E43:$AV43,"&gt;"&amp;$AZ$78,$E82:$AV82,"&gt;"&amp;0)=0,"",COUNTIFS($E43:$AV43,"&gt;"&amp;$AZ$78,$E82:$AV82,"&gt;"&amp;0))</f>
        <v/>
      </c>
      <c r="BB82" s="3">
        <f t="shared" ref="BB82:BB115" si="45">IF(IFERROR(SUMIFS($E82:$AV82,$E43:$AV43,"&lt;="&amp;$AZ$78,$E82:$AV82,"&gt;"&amp;0),"")=0,"",IFERROR(SUMIFS($E82:$AV82,$E43:$AV43,"&lt;="&amp;$AZ$78,$E82:$AV82,"&gt;"&amp;0),""))</f>
        <v>1.4999999999999999E-2</v>
      </c>
      <c r="BC82" s="3" t="str">
        <f t="shared" ref="BC82:BC115" si="46">IF(IFERROR(SUMIFS($E82:$AV82,$E43:$AV43,"&gt;"&amp;$AZ$78,$E82:$AV82,"&gt;"&amp;0),"")=0,"",IFERROR(SUMIFS($E82:$AV82,$E43:$AV43,"&gt;"&amp;$AZ$78,$E82:$AV82,"&gt;"&amp;0),""))</f>
        <v/>
      </c>
      <c r="BD82" s="3">
        <f t="shared" ref="BD82:BD115" si="47">IFERROR(BB82/AZ82,"")</f>
        <v>7.4999999999999997E-3</v>
      </c>
      <c r="BE82" s="3" t="str">
        <f t="shared" ref="BE82:BE115" si="48">IFERROR(BC82/BA82,"")</f>
        <v/>
      </c>
    </row>
    <row r="83" spans="3:57" ht="16.5" x14ac:dyDescent="0.6">
      <c r="C83" t="s">
        <v>23</v>
      </c>
      <c r="E83" s="233" t="str">
        <f t="shared" ref="E83:AV83" si="49">IF(IFERROR(E44-D44,"")=0,"",IFERROR(E44-D44,""))</f>
        <v/>
      </c>
      <c r="F83" s="233" t="str">
        <f t="shared" si="49"/>
        <v/>
      </c>
      <c r="G83" s="233" t="str">
        <f t="shared" si="49"/>
        <v/>
      </c>
      <c r="H83" s="233" t="str">
        <f t="shared" si="49"/>
        <v/>
      </c>
      <c r="I83" s="233" t="str">
        <f t="shared" si="49"/>
        <v/>
      </c>
      <c r="J83" s="233" t="str">
        <f t="shared" si="49"/>
        <v/>
      </c>
      <c r="K83" s="233" t="str">
        <f t="shared" si="49"/>
        <v/>
      </c>
      <c r="L83" s="233" t="str">
        <f t="shared" si="49"/>
        <v/>
      </c>
      <c r="M83" s="233" t="str">
        <f t="shared" si="49"/>
        <v/>
      </c>
      <c r="N83" s="233" t="str">
        <f t="shared" si="49"/>
        <v/>
      </c>
      <c r="O83" s="233" t="str">
        <f t="shared" si="49"/>
        <v/>
      </c>
      <c r="P83" s="233" t="str">
        <f t="shared" si="49"/>
        <v/>
      </c>
      <c r="Q83" s="233" t="str">
        <f t="shared" si="49"/>
        <v/>
      </c>
      <c r="R83" s="233" t="str">
        <f t="shared" si="49"/>
        <v/>
      </c>
      <c r="S83" s="233" t="str">
        <f t="shared" si="49"/>
        <v/>
      </c>
      <c r="T83" s="233" t="str">
        <f t="shared" si="49"/>
        <v/>
      </c>
      <c r="U83" s="233" t="str">
        <f t="shared" si="49"/>
        <v/>
      </c>
      <c r="V83" s="233" t="str">
        <f t="shared" si="49"/>
        <v/>
      </c>
      <c r="W83" s="233" t="str">
        <f t="shared" si="49"/>
        <v/>
      </c>
      <c r="X83" s="233" t="str">
        <f t="shared" si="49"/>
        <v/>
      </c>
      <c r="Y83" s="233" t="str">
        <f t="shared" si="49"/>
        <v/>
      </c>
      <c r="Z83" s="233" t="str">
        <f t="shared" si="49"/>
        <v/>
      </c>
      <c r="AA83" s="233" t="str">
        <f t="shared" si="49"/>
        <v/>
      </c>
      <c r="AB83" s="233" t="str">
        <f t="shared" si="49"/>
        <v/>
      </c>
      <c r="AC83" s="233" t="str">
        <f t="shared" si="49"/>
        <v/>
      </c>
      <c r="AD83" s="233" t="str">
        <f t="shared" si="49"/>
        <v/>
      </c>
      <c r="AE83" s="233" t="str">
        <f t="shared" si="49"/>
        <v/>
      </c>
      <c r="AF83" s="233" t="str">
        <f t="shared" si="49"/>
        <v/>
      </c>
      <c r="AG83" s="233" t="str">
        <f t="shared" si="49"/>
        <v/>
      </c>
      <c r="AH83" s="233" t="str">
        <f t="shared" si="49"/>
        <v/>
      </c>
      <c r="AI83" s="233">
        <f t="shared" si="49"/>
        <v>3.3333333333333335E-3</v>
      </c>
      <c r="AJ83" s="233">
        <f t="shared" si="49"/>
        <v>6.6666666666666662E-3</v>
      </c>
      <c r="AK83" s="233" t="str">
        <f t="shared" si="49"/>
        <v/>
      </c>
      <c r="AL83" s="233" t="str">
        <f t="shared" si="49"/>
        <v/>
      </c>
      <c r="AM83" s="233" t="str">
        <f t="shared" si="49"/>
        <v/>
      </c>
      <c r="AN83" s="233" t="str">
        <f t="shared" si="49"/>
        <v/>
      </c>
      <c r="AO83" s="233" t="str">
        <f t="shared" si="49"/>
        <v/>
      </c>
      <c r="AP83" s="233" t="str">
        <f t="shared" si="49"/>
        <v/>
      </c>
      <c r="AQ83" s="233" t="str">
        <f t="shared" si="49"/>
        <v/>
      </c>
      <c r="AR83" s="233" t="str">
        <f t="shared" si="49"/>
        <v/>
      </c>
      <c r="AS83" s="233" t="str">
        <f t="shared" si="49"/>
        <v/>
      </c>
      <c r="AT83" s="233" t="str">
        <f t="shared" si="49"/>
        <v/>
      </c>
      <c r="AU83" s="233" t="str">
        <f t="shared" si="49"/>
        <v/>
      </c>
      <c r="AV83" s="233" t="str">
        <f t="shared" si="49"/>
        <v/>
      </c>
      <c r="AY83" t="s">
        <v>23</v>
      </c>
      <c r="AZ83" s="2">
        <f t="shared" si="43"/>
        <v>2</v>
      </c>
      <c r="BA83" s="2" t="str">
        <f t="shared" si="44"/>
        <v/>
      </c>
      <c r="BB83" s="3">
        <f t="shared" si="45"/>
        <v>0.01</v>
      </c>
      <c r="BC83" s="3" t="str">
        <f t="shared" si="46"/>
        <v/>
      </c>
      <c r="BD83" s="3">
        <f t="shared" si="47"/>
        <v>5.0000000000000001E-3</v>
      </c>
      <c r="BE83" s="3" t="str">
        <f t="shared" si="48"/>
        <v/>
      </c>
    </row>
    <row r="84" spans="3:57" ht="16.5" x14ac:dyDescent="0.6">
      <c r="C84" t="s">
        <v>5</v>
      </c>
      <c r="E84" s="233" t="str">
        <f t="shared" ref="E84:AV84" si="50">IF(IFERROR(E45-D45,"")=0,"",IFERROR(E45-D45,""))</f>
        <v/>
      </c>
      <c r="F84" s="233" t="str">
        <f t="shared" si="50"/>
        <v/>
      </c>
      <c r="G84" s="233" t="str">
        <f t="shared" si="50"/>
        <v/>
      </c>
      <c r="H84" s="233" t="str">
        <f t="shared" si="50"/>
        <v/>
      </c>
      <c r="I84" s="233" t="str">
        <f t="shared" si="50"/>
        <v/>
      </c>
      <c r="J84" s="233" t="str">
        <f t="shared" si="50"/>
        <v/>
      </c>
      <c r="K84" s="233" t="str">
        <f t="shared" si="50"/>
        <v/>
      </c>
      <c r="L84" s="233" t="str">
        <f t="shared" si="50"/>
        <v/>
      </c>
      <c r="M84" s="233" t="str">
        <f t="shared" si="50"/>
        <v/>
      </c>
      <c r="N84" s="233" t="str">
        <f t="shared" si="50"/>
        <v/>
      </c>
      <c r="O84" s="233" t="str">
        <f t="shared" si="50"/>
        <v/>
      </c>
      <c r="P84" s="233" t="str">
        <f t="shared" si="50"/>
        <v/>
      </c>
      <c r="Q84" s="233" t="str">
        <f t="shared" si="50"/>
        <v/>
      </c>
      <c r="R84" s="233" t="str">
        <f t="shared" si="50"/>
        <v/>
      </c>
      <c r="S84" s="233" t="str">
        <f t="shared" si="50"/>
        <v/>
      </c>
      <c r="T84" s="233" t="str">
        <f t="shared" si="50"/>
        <v/>
      </c>
      <c r="U84" s="233" t="str">
        <f t="shared" si="50"/>
        <v/>
      </c>
      <c r="V84" s="233" t="str">
        <f t="shared" si="50"/>
        <v/>
      </c>
      <c r="W84" s="233" t="str">
        <f t="shared" si="50"/>
        <v/>
      </c>
      <c r="X84" s="233" t="str">
        <f t="shared" si="50"/>
        <v/>
      </c>
      <c r="Y84" s="233">
        <f t="shared" si="50"/>
        <v>1.6666666666666668E-3</v>
      </c>
      <c r="Z84" s="233">
        <f t="shared" si="50"/>
        <v>3.3333333333333331E-3</v>
      </c>
      <c r="AA84" s="233" t="str">
        <f t="shared" si="50"/>
        <v/>
      </c>
      <c r="AB84" s="233">
        <f t="shared" si="50"/>
        <v>-1.6666666666666666E-3</v>
      </c>
      <c r="AC84" s="233">
        <f t="shared" si="50"/>
        <v>-3.3333333333333335E-3</v>
      </c>
      <c r="AD84" s="233" t="str">
        <f t="shared" si="50"/>
        <v/>
      </c>
      <c r="AE84" s="233" t="str">
        <f t="shared" si="50"/>
        <v/>
      </c>
      <c r="AF84" s="233" t="str">
        <f t="shared" si="50"/>
        <v/>
      </c>
      <c r="AG84" s="233" t="str">
        <f t="shared" si="50"/>
        <v/>
      </c>
      <c r="AH84" s="233" t="str">
        <f t="shared" si="50"/>
        <v/>
      </c>
      <c r="AI84" s="233" t="str">
        <f t="shared" si="50"/>
        <v/>
      </c>
      <c r="AJ84" s="233" t="str">
        <f t="shared" si="50"/>
        <v/>
      </c>
      <c r="AK84" s="233" t="str">
        <f t="shared" si="50"/>
        <v/>
      </c>
      <c r="AL84" s="233" t="str">
        <f t="shared" si="50"/>
        <v/>
      </c>
      <c r="AM84" s="233" t="str">
        <f t="shared" si="50"/>
        <v/>
      </c>
      <c r="AN84" s="233" t="str">
        <f t="shared" si="50"/>
        <v/>
      </c>
      <c r="AO84" s="233" t="str">
        <f t="shared" si="50"/>
        <v/>
      </c>
      <c r="AP84" s="233" t="str">
        <f t="shared" si="50"/>
        <v/>
      </c>
      <c r="AQ84" s="233">
        <f t="shared" si="50"/>
        <v>5.0000000000000001E-3</v>
      </c>
      <c r="AR84" s="233">
        <f t="shared" si="50"/>
        <v>2.4999999999999996E-3</v>
      </c>
      <c r="AS84" s="233">
        <f t="shared" si="50"/>
        <v>2.5000000000000005E-3</v>
      </c>
      <c r="AT84" s="233" t="str">
        <f t="shared" si="50"/>
        <v/>
      </c>
      <c r="AU84" s="233" t="str">
        <f t="shared" si="50"/>
        <v/>
      </c>
      <c r="AV84" s="233" t="str">
        <f t="shared" si="50"/>
        <v/>
      </c>
      <c r="AY84" t="s">
        <v>5</v>
      </c>
      <c r="AZ84" s="2">
        <f t="shared" si="43"/>
        <v>5</v>
      </c>
      <c r="BA84" s="2" t="str">
        <f t="shared" si="44"/>
        <v/>
      </c>
      <c r="BB84" s="3">
        <f t="shared" si="45"/>
        <v>1.5000000000000001E-2</v>
      </c>
      <c r="BC84" s="3" t="str">
        <f t="shared" si="46"/>
        <v/>
      </c>
      <c r="BD84" s="3">
        <f t="shared" si="47"/>
        <v>3.0000000000000001E-3</v>
      </c>
      <c r="BE84" s="3" t="str">
        <f t="shared" si="48"/>
        <v/>
      </c>
    </row>
    <row r="85" spans="3:57" ht="16.5" x14ac:dyDescent="0.6">
      <c r="C85" t="s">
        <v>74</v>
      </c>
      <c r="E85" s="233" t="str">
        <f t="shared" ref="E85:AV85" si="51">IF(IFERROR(E46-D46,"")=0,"",IFERROR(E46-D46,""))</f>
        <v/>
      </c>
      <c r="F85" s="233" t="str">
        <f t="shared" si="51"/>
        <v/>
      </c>
      <c r="G85" s="233" t="str">
        <f t="shared" si="51"/>
        <v/>
      </c>
      <c r="H85" s="233" t="str">
        <f t="shared" si="51"/>
        <v/>
      </c>
      <c r="I85" s="233" t="str">
        <f t="shared" si="51"/>
        <v/>
      </c>
      <c r="J85" s="233" t="str">
        <f t="shared" si="51"/>
        <v/>
      </c>
      <c r="K85" s="233" t="str">
        <f t="shared" si="51"/>
        <v/>
      </c>
      <c r="L85" s="233" t="str">
        <f t="shared" si="51"/>
        <v/>
      </c>
      <c r="M85" s="233" t="str">
        <f t="shared" si="51"/>
        <v/>
      </c>
      <c r="N85" s="233" t="str">
        <f t="shared" si="51"/>
        <v/>
      </c>
      <c r="O85" s="233" t="str">
        <f t="shared" si="51"/>
        <v/>
      </c>
      <c r="P85" s="233" t="str">
        <f t="shared" si="51"/>
        <v/>
      </c>
      <c r="Q85" s="233" t="str">
        <f t="shared" si="51"/>
        <v/>
      </c>
      <c r="R85" s="233" t="str">
        <f t="shared" si="51"/>
        <v/>
      </c>
      <c r="S85" s="233" t="str">
        <f t="shared" si="51"/>
        <v/>
      </c>
      <c r="T85" s="233" t="str">
        <f t="shared" si="51"/>
        <v/>
      </c>
      <c r="U85" s="233" t="str">
        <f t="shared" si="51"/>
        <v/>
      </c>
      <c r="V85" s="233" t="str">
        <f t="shared" si="51"/>
        <v/>
      </c>
      <c r="W85" s="233" t="str">
        <f t="shared" si="51"/>
        <v/>
      </c>
      <c r="X85" s="233" t="str">
        <f t="shared" si="51"/>
        <v/>
      </c>
      <c r="Y85" s="233" t="str">
        <f t="shared" si="51"/>
        <v/>
      </c>
      <c r="Z85" s="233" t="str">
        <f t="shared" si="51"/>
        <v/>
      </c>
      <c r="AA85" s="233" t="str">
        <f t="shared" si="51"/>
        <v/>
      </c>
      <c r="AB85" s="233" t="str">
        <f t="shared" si="51"/>
        <v/>
      </c>
      <c r="AC85" s="233" t="str">
        <f t="shared" si="51"/>
        <v/>
      </c>
      <c r="AD85" s="233" t="str">
        <f t="shared" si="51"/>
        <v/>
      </c>
      <c r="AE85" s="233" t="str">
        <f t="shared" si="51"/>
        <v/>
      </c>
      <c r="AF85" s="233" t="str">
        <f t="shared" si="51"/>
        <v/>
      </c>
      <c r="AG85" s="233" t="str">
        <f t="shared" si="51"/>
        <v/>
      </c>
      <c r="AH85" s="233" t="str">
        <f t="shared" si="51"/>
        <v/>
      </c>
      <c r="AI85" s="233" t="str">
        <f t="shared" si="51"/>
        <v/>
      </c>
      <c r="AJ85" s="233" t="str">
        <f t="shared" si="51"/>
        <v/>
      </c>
      <c r="AK85" s="233" t="str">
        <f t="shared" si="51"/>
        <v/>
      </c>
      <c r="AL85" s="233" t="str">
        <f t="shared" si="51"/>
        <v/>
      </c>
      <c r="AM85" s="233" t="str">
        <f t="shared" si="51"/>
        <v/>
      </c>
      <c r="AN85" s="233" t="str">
        <f t="shared" si="51"/>
        <v/>
      </c>
      <c r="AO85" s="233" t="str">
        <f t="shared" si="51"/>
        <v/>
      </c>
      <c r="AP85" s="233" t="str">
        <f t="shared" si="51"/>
        <v/>
      </c>
      <c r="AQ85" s="233" t="str">
        <f t="shared" si="51"/>
        <v/>
      </c>
      <c r="AR85" s="233" t="str">
        <f t="shared" si="51"/>
        <v/>
      </c>
      <c r="AS85" s="233" t="str">
        <f t="shared" si="51"/>
        <v/>
      </c>
      <c r="AT85" s="233" t="str">
        <f t="shared" si="51"/>
        <v/>
      </c>
      <c r="AU85" s="233" t="str">
        <f t="shared" si="51"/>
        <v/>
      </c>
      <c r="AV85" s="233" t="str">
        <f t="shared" si="51"/>
        <v/>
      </c>
      <c r="AY85" t="s">
        <v>74</v>
      </c>
      <c r="AZ85" s="2" t="str">
        <f t="shared" si="43"/>
        <v/>
      </c>
      <c r="BA85" s="2" t="str">
        <f t="shared" si="44"/>
        <v/>
      </c>
      <c r="BB85" s="3" t="str">
        <f t="shared" si="45"/>
        <v/>
      </c>
      <c r="BC85" s="3" t="str">
        <f t="shared" si="46"/>
        <v/>
      </c>
      <c r="BD85" s="3" t="str">
        <f t="shared" si="47"/>
        <v/>
      </c>
      <c r="BE85" s="3" t="str">
        <f t="shared" si="48"/>
        <v/>
      </c>
    </row>
    <row r="86" spans="3:57" ht="16.5" x14ac:dyDescent="0.6">
      <c r="C86" t="s">
        <v>26</v>
      </c>
      <c r="E86" s="233" t="str">
        <f t="shared" ref="E86:AV86" si="52">IF(IFERROR(E47-D47,"")=0,"",IFERROR(E47-D47,""))</f>
        <v/>
      </c>
      <c r="F86" s="233" t="str">
        <f t="shared" si="52"/>
        <v/>
      </c>
      <c r="G86" s="233" t="str">
        <f t="shared" si="52"/>
        <v/>
      </c>
      <c r="H86" s="233" t="str">
        <f t="shared" si="52"/>
        <v/>
      </c>
      <c r="I86" s="233" t="str">
        <f t="shared" si="52"/>
        <v/>
      </c>
      <c r="J86" s="233" t="str">
        <f t="shared" si="52"/>
        <v/>
      </c>
      <c r="K86" s="233" t="str">
        <f t="shared" si="52"/>
        <v/>
      </c>
      <c r="L86" s="233" t="str">
        <f t="shared" si="52"/>
        <v/>
      </c>
      <c r="M86" s="233" t="str">
        <f t="shared" si="52"/>
        <v/>
      </c>
      <c r="N86" s="233" t="str">
        <f t="shared" si="52"/>
        <v/>
      </c>
      <c r="O86" s="233" t="str">
        <f t="shared" si="52"/>
        <v/>
      </c>
      <c r="P86" s="233" t="str">
        <f t="shared" si="52"/>
        <v/>
      </c>
      <c r="Q86" s="233" t="str">
        <f t="shared" si="52"/>
        <v/>
      </c>
      <c r="R86" s="233" t="str">
        <f t="shared" si="52"/>
        <v/>
      </c>
      <c r="S86" s="233" t="str">
        <f t="shared" si="52"/>
        <v/>
      </c>
      <c r="T86" s="233" t="str">
        <f t="shared" si="52"/>
        <v/>
      </c>
      <c r="U86" s="233" t="str">
        <f t="shared" si="52"/>
        <v/>
      </c>
      <c r="V86" s="233" t="str">
        <f t="shared" si="52"/>
        <v/>
      </c>
      <c r="W86" s="233" t="str">
        <f t="shared" si="52"/>
        <v/>
      </c>
      <c r="X86" s="233" t="str">
        <f t="shared" si="52"/>
        <v/>
      </c>
      <c r="Y86" s="233" t="str">
        <f t="shared" si="52"/>
        <v/>
      </c>
      <c r="Z86" s="233" t="str">
        <f t="shared" si="52"/>
        <v/>
      </c>
      <c r="AA86" s="233" t="str">
        <f t="shared" si="52"/>
        <v/>
      </c>
      <c r="AB86" s="233" t="str">
        <f t="shared" si="52"/>
        <v/>
      </c>
      <c r="AC86" s="233" t="str">
        <f t="shared" si="52"/>
        <v/>
      </c>
      <c r="AD86" s="233" t="str">
        <f t="shared" si="52"/>
        <v/>
      </c>
      <c r="AE86" s="233" t="str">
        <f t="shared" si="52"/>
        <v/>
      </c>
      <c r="AF86" s="233" t="str">
        <f t="shared" si="52"/>
        <v/>
      </c>
      <c r="AG86" s="233" t="str">
        <f t="shared" si="52"/>
        <v/>
      </c>
      <c r="AH86" s="233" t="str">
        <f t="shared" si="52"/>
        <v/>
      </c>
      <c r="AI86" s="233" t="str">
        <f t="shared" si="52"/>
        <v/>
      </c>
      <c r="AJ86" s="233" t="str">
        <f t="shared" si="52"/>
        <v/>
      </c>
      <c r="AK86" s="233" t="str">
        <f t="shared" si="52"/>
        <v/>
      </c>
      <c r="AL86" s="233" t="str">
        <f t="shared" si="52"/>
        <v/>
      </c>
      <c r="AM86" s="233" t="str">
        <f t="shared" si="52"/>
        <v/>
      </c>
      <c r="AN86" s="233" t="str">
        <f t="shared" si="52"/>
        <v/>
      </c>
      <c r="AO86" s="233" t="str">
        <f t="shared" si="52"/>
        <v/>
      </c>
      <c r="AP86" s="233" t="str">
        <f t="shared" si="52"/>
        <v/>
      </c>
      <c r="AQ86" s="233" t="str">
        <f t="shared" si="52"/>
        <v/>
      </c>
      <c r="AR86" s="233" t="str">
        <f t="shared" si="52"/>
        <v/>
      </c>
      <c r="AS86" s="233" t="str">
        <f t="shared" si="52"/>
        <v/>
      </c>
      <c r="AT86" s="233" t="str">
        <f t="shared" si="52"/>
        <v/>
      </c>
      <c r="AU86" s="233" t="str">
        <f t="shared" si="52"/>
        <v/>
      </c>
      <c r="AV86" s="233" t="str">
        <f t="shared" si="52"/>
        <v/>
      </c>
      <c r="AY86" t="s">
        <v>26</v>
      </c>
      <c r="AZ86" s="2" t="str">
        <f t="shared" si="43"/>
        <v/>
      </c>
      <c r="BA86" s="2" t="str">
        <f t="shared" si="44"/>
        <v/>
      </c>
      <c r="BB86" s="3" t="str">
        <f t="shared" si="45"/>
        <v/>
      </c>
      <c r="BC86" s="3" t="str">
        <f t="shared" si="46"/>
        <v/>
      </c>
      <c r="BD86" s="3" t="str">
        <f t="shared" si="47"/>
        <v/>
      </c>
      <c r="BE86" s="3" t="str">
        <f t="shared" si="48"/>
        <v/>
      </c>
    </row>
    <row r="87" spans="3:57" ht="16.5" x14ac:dyDescent="0.6">
      <c r="C87" t="s">
        <v>522</v>
      </c>
      <c r="E87" s="233" t="str">
        <f t="shared" ref="E87:AV87" si="53">IF(IFERROR(E48-D48,"")=0,"",IFERROR(E48-D48,""))</f>
        <v/>
      </c>
      <c r="F87" s="233" t="str">
        <f t="shared" si="53"/>
        <v/>
      </c>
      <c r="G87" s="233" t="str">
        <f t="shared" si="53"/>
        <v/>
      </c>
      <c r="H87" s="233" t="str">
        <f t="shared" si="53"/>
        <v/>
      </c>
      <c r="I87" s="233" t="str">
        <f t="shared" si="53"/>
        <v/>
      </c>
      <c r="J87" s="233" t="str">
        <f t="shared" si="53"/>
        <v/>
      </c>
      <c r="K87" s="233" t="str">
        <f t="shared" si="53"/>
        <v/>
      </c>
      <c r="L87" s="233" t="str">
        <f t="shared" si="53"/>
        <v/>
      </c>
      <c r="M87" s="233" t="str">
        <f t="shared" si="53"/>
        <v/>
      </c>
      <c r="N87" s="233" t="str">
        <f t="shared" si="53"/>
        <v/>
      </c>
      <c r="O87" s="233" t="str">
        <f t="shared" si="53"/>
        <v/>
      </c>
      <c r="P87" s="233" t="str">
        <f t="shared" si="53"/>
        <v/>
      </c>
      <c r="Q87" s="233" t="str">
        <f t="shared" si="53"/>
        <v/>
      </c>
      <c r="R87" s="233" t="str">
        <f t="shared" si="53"/>
        <v/>
      </c>
      <c r="S87" s="233" t="str">
        <f t="shared" si="53"/>
        <v/>
      </c>
      <c r="T87" s="233" t="str">
        <f t="shared" si="53"/>
        <v/>
      </c>
      <c r="U87" s="233" t="str">
        <f t="shared" si="53"/>
        <v/>
      </c>
      <c r="V87" s="233" t="str">
        <f t="shared" si="53"/>
        <v/>
      </c>
      <c r="W87" s="233" t="str">
        <f t="shared" si="53"/>
        <v/>
      </c>
      <c r="X87" s="233" t="str">
        <f t="shared" si="53"/>
        <v/>
      </c>
      <c r="Y87" s="233" t="str">
        <f t="shared" si="53"/>
        <v/>
      </c>
      <c r="Z87" s="233" t="str">
        <f t="shared" si="53"/>
        <v/>
      </c>
      <c r="AA87" s="233" t="str">
        <f t="shared" si="53"/>
        <v/>
      </c>
      <c r="AB87" s="233" t="str">
        <f t="shared" si="53"/>
        <v/>
      </c>
      <c r="AC87" s="233" t="str">
        <f t="shared" si="53"/>
        <v/>
      </c>
      <c r="AD87" s="233" t="str">
        <f t="shared" si="53"/>
        <v/>
      </c>
      <c r="AE87" s="233" t="str">
        <f t="shared" si="53"/>
        <v/>
      </c>
      <c r="AF87" s="233" t="str">
        <f t="shared" si="53"/>
        <v/>
      </c>
      <c r="AG87" s="233" t="str">
        <f t="shared" si="53"/>
        <v/>
      </c>
      <c r="AH87" s="233" t="str">
        <f t="shared" si="53"/>
        <v/>
      </c>
      <c r="AI87" s="233" t="str">
        <f t="shared" si="53"/>
        <v/>
      </c>
      <c r="AJ87" s="233" t="str">
        <f t="shared" si="53"/>
        <v/>
      </c>
      <c r="AK87" s="233" t="str">
        <f t="shared" si="53"/>
        <v/>
      </c>
      <c r="AL87" s="233" t="str">
        <f t="shared" si="53"/>
        <v/>
      </c>
      <c r="AM87" s="233" t="str">
        <f t="shared" si="53"/>
        <v/>
      </c>
      <c r="AN87" s="233" t="str">
        <f t="shared" si="53"/>
        <v/>
      </c>
      <c r="AO87" s="233">
        <f t="shared" si="53"/>
        <v>3.3333333333333335E-3</v>
      </c>
      <c r="AP87" s="233">
        <f t="shared" si="53"/>
        <v>1.6666666666666666E-3</v>
      </c>
      <c r="AQ87" s="233" t="str">
        <f t="shared" si="53"/>
        <v/>
      </c>
      <c r="AR87" s="233" t="str">
        <f t="shared" si="53"/>
        <v/>
      </c>
      <c r="AS87" s="233" t="str">
        <f t="shared" si="53"/>
        <v/>
      </c>
      <c r="AT87" s="233" t="str">
        <f t="shared" si="53"/>
        <v/>
      </c>
      <c r="AU87" s="233" t="str">
        <f t="shared" si="53"/>
        <v/>
      </c>
      <c r="AV87" s="233" t="str">
        <f t="shared" si="53"/>
        <v/>
      </c>
      <c r="AY87" t="s">
        <v>522</v>
      </c>
      <c r="AZ87" s="2">
        <f t="shared" si="43"/>
        <v>2</v>
      </c>
      <c r="BA87" s="2" t="str">
        <f t="shared" si="44"/>
        <v/>
      </c>
      <c r="BB87" s="3">
        <f t="shared" si="45"/>
        <v>5.0000000000000001E-3</v>
      </c>
      <c r="BC87" s="3" t="str">
        <f t="shared" si="46"/>
        <v/>
      </c>
      <c r="BD87" s="3">
        <f t="shared" si="47"/>
        <v>2.5000000000000001E-3</v>
      </c>
      <c r="BE87" s="3" t="str">
        <f t="shared" si="48"/>
        <v/>
      </c>
    </row>
    <row r="88" spans="3:57" ht="16.5" x14ac:dyDescent="0.6">
      <c r="C88" t="s">
        <v>28</v>
      </c>
      <c r="E88" s="233" t="str">
        <f t="shared" ref="E88:AV88" si="54">IF(IFERROR(E49-D49,"")=0,"",IFERROR(E49-D49,""))</f>
        <v/>
      </c>
      <c r="F88" s="233" t="str">
        <f t="shared" si="54"/>
        <v/>
      </c>
      <c r="G88" s="233" t="str">
        <f t="shared" si="54"/>
        <v/>
      </c>
      <c r="H88" s="233" t="str">
        <f t="shared" si="54"/>
        <v/>
      </c>
      <c r="I88" s="233" t="str">
        <f t="shared" si="54"/>
        <v/>
      </c>
      <c r="J88" s="233" t="str">
        <f t="shared" si="54"/>
        <v/>
      </c>
      <c r="K88" s="233" t="str">
        <f t="shared" si="54"/>
        <v/>
      </c>
      <c r="L88" s="233" t="str">
        <f t="shared" si="54"/>
        <v/>
      </c>
      <c r="M88" s="233" t="str">
        <f t="shared" si="54"/>
        <v/>
      </c>
      <c r="N88" s="233" t="str">
        <f t="shared" si="54"/>
        <v/>
      </c>
      <c r="O88" s="233" t="str">
        <f t="shared" si="54"/>
        <v/>
      </c>
      <c r="P88" s="233" t="str">
        <f t="shared" si="54"/>
        <v/>
      </c>
      <c r="Q88" s="233" t="str">
        <f t="shared" si="54"/>
        <v/>
      </c>
      <c r="R88" s="233" t="str">
        <f t="shared" si="54"/>
        <v/>
      </c>
      <c r="S88" s="233" t="str">
        <f t="shared" si="54"/>
        <v/>
      </c>
      <c r="T88" s="233" t="str">
        <f t="shared" si="54"/>
        <v/>
      </c>
      <c r="U88" s="233" t="str">
        <f t="shared" si="54"/>
        <v/>
      </c>
      <c r="V88" s="233" t="str">
        <f t="shared" si="54"/>
        <v/>
      </c>
      <c r="W88" s="233" t="str">
        <f t="shared" si="54"/>
        <v/>
      </c>
      <c r="X88" s="233" t="str">
        <f t="shared" si="54"/>
        <v/>
      </c>
      <c r="Y88" s="233" t="str">
        <f t="shared" si="54"/>
        <v/>
      </c>
      <c r="Z88" s="233" t="str">
        <f t="shared" si="54"/>
        <v/>
      </c>
      <c r="AA88" s="233" t="str">
        <f t="shared" si="54"/>
        <v/>
      </c>
      <c r="AB88" s="233" t="str">
        <f t="shared" si="54"/>
        <v/>
      </c>
      <c r="AC88" s="233" t="str">
        <f t="shared" si="54"/>
        <v/>
      </c>
      <c r="AD88" s="233" t="str">
        <f t="shared" si="54"/>
        <v/>
      </c>
      <c r="AE88" s="233" t="str">
        <f t="shared" si="54"/>
        <v/>
      </c>
      <c r="AF88" s="233" t="str">
        <f t="shared" si="54"/>
        <v/>
      </c>
      <c r="AG88" s="233" t="str">
        <f t="shared" si="54"/>
        <v/>
      </c>
      <c r="AH88" s="233" t="str">
        <f t="shared" si="54"/>
        <v/>
      </c>
      <c r="AI88" s="233" t="str">
        <f t="shared" si="54"/>
        <v/>
      </c>
      <c r="AJ88" s="233" t="str">
        <f t="shared" si="54"/>
        <v/>
      </c>
      <c r="AK88" s="233" t="str">
        <f t="shared" si="54"/>
        <v/>
      </c>
      <c r="AL88" s="233" t="str">
        <f t="shared" si="54"/>
        <v/>
      </c>
      <c r="AM88" s="233" t="str">
        <f t="shared" si="54"/>
        <v/>
      </c>
      <c r="AN88" s="233" t="str">
        <f t="shared" si="54"/>
        <v/>
      </c>
      <c r="AO88" s="233" t="str">
        <f t="shared" si="54"/>
        <v/>
      </c>
      <c r="AP88" s="233" t="str">
        <f t="shared" si="54"/>
        <v/>
      </c>
      <c r="AQ88" s="233" t="str">
        <f t="shared" si="54"/>
        <v/>
      </c>
      <c r="AR88" s="233" t="str">
        <f t="shared" si="54"/>
        <v/>
      </c>
      <c r="AS88" s="233" t="str">
        <f t="shared" si="54"/>
        <v/>
      </c>
      <c r="AT88" s="233" t="str">
        <f t="shared" si="54"/>
        <v/>
      </c>
      <c r="AU88" s="233" t="str">
        <f t="shared" si="54"/>
        <v/>
      </c>
      <c r="AV88" s="233" t="str">
        <f t="shared" si="54"/>
        <v/>
      </c>
      <c r="AY88" t="s">
        <v>28</v>
      </c>
      <c r="AZ88" s="2" t="str">
        <f t="shared" si="43"/>
        <v/>
      </c>
      <c r="BA88" s="2" t="str">
        <f t="shared" si="44"/>
        <v/>
      </c>
      <c r="BB88" s="3" t="str">
        <f t="shared" si="45"/>
        <v/>
      </c>
      <c r="BC88" s="3" t="str">
        <f t="shared" si="46"/>
        <v/>
      </c>
      <c r="BD88" s="3" t="str">
        <f t="shared" si="47"/>
        <v/>
      </c>
      <c r="BE88" s="3" t="str">
        <f t="shared" si="48"/>
        <v/>
      </c>
    </row>
    <row r="89" spans="3:57" ht="16.5" x14ac:dyDescent="0.6">
      <c r="C89" t="s">
        <v>419</v>
      </c>
      <c r="E89" s="233" t="str">
        <f t="shared" ref="E89:AV89" si="55">IF(IFERROR(E50-D50,"")=0,"",IFERROR(E50-D50,""))</f>
        <v/>
      </c>
      <c r="F89" s="233" t="str">
        <f t="shared" si="55"/>
        <v/>
      </c>
      <c r="G89" s="233" t="str">
        <f t="shared" si="55"/>
        <v/>
      </c>
      <c r="H89" s="233" t="str">
        <f t="shared" si="55"/>
        <v/>
      </c>
      <c r="I89" s="233" t="str">
        <f t="shared" si="55"/>
        <v/>
      </c>
      <c r="J89" s="233" t="str">
        <f t="shared" si="55"/>
        <v/>
      </c>
      <c r="K89" s="233">
        <f t="shared" si="55"/>
        <v>1.6666666666666668E-3</v>
      </c>
      <c r="L89" s="233">
        <f t="shared" si="55"/>
        <v>3.3333333333333331E-3</v>
      </c>
      <c r="M89" s="233" t="str">
        <f t="shared" si="55"/>
        <v/>
      </c>
      <c r="N89" s="233" t="str">
        <f t="shared" si="55"/>
        <v/>
      </c>
      <c r="O89" s="233" t="str">
        <f t="shared" si="55"/>
        <v/>
      </c>
      <c r="P89" s="233" t="str">
        <f t="shared" si="55"/>
        <v/>
      </c>
      <c r="Q89" s="233">
        <f t="shared" si="55"/>
        <v>3.3333333333333331E-3</v>
      </c>
      <c r="R89" s="233">
        <f t="shared" si="55"/>
        <v>1.666666666666667E-3</v>
      </c>
      <c r="S89" s="233">
        <f t="shared" si="55"/>
        <v>8.333333333333335E-4</v>
      </c>
      <c r="T89" s="233">
        <f t="shared" si="55"/>
        <v>1.6666666666666687E-3</v>
      </c>
      <c r="U89" s="233">
        <f t="shared" si="55"/>
        <v>1.6666666666666635E-3</v>
      </c>
      <c r="V89" s="233">
        <f t="shared" si="55"/>
        <v>8.333333333333335E-4</v>
      </c>
      <c r="W89" s="233">
        <f t="shared" si="55"/>
        <v>1.666666666666667E-3</v>
      </c>
      <c r="X89" s="233">
        <f t="shared" si="55"/>
        <v>8.3333333333333523E-4</v>
      </c>
      <c r="Y89" s="233">
        <f t="shared" si="55"/>
        <v>1.666666666666667E-3</v>
      </c>
      <c r="Z89" s="233">
        <f t="shared" si="55"/>
        <v>8.3333333333333176E-4</v>
      </c>
      <c r="AA89" s="233" t="str">
        <f t="shared" si="55"/>
        <v/>
      </c>
      <c r="AB89" s="233" t="str">
        <f t="shared" si="55"/>
        <v/>
      </c>
      <c r="AC89" s="233">
        <f t="shared" si="55"/>
        <v>-5.000000000000001E-3</v>
      </c>
      <c r="AD89" s="233">
        <f t="shared" si="55"/>
        <v>-9.9999999999999985E-3</v>
      </c>
      <c r="AE89" s="233" t="str">
        <f t="shared" si="55"/>
        <v/>
      </c>
      <c r="AF89" s="233" t="str">
        <f t="shared" si="55"/>
        <v/>
      </c>
      <c r="AG89" s="233">
        <f t="shared" si="55"/>
        <v>3.3333333333333331E-3</v>
      </c>
      <c r="AH89" s="233">
        <f t="shared" si="55"/>
        <v>5.000000000000001E-3</v>
      </c>
      <c r="AI89" s="233">
        <f t="shared" si="55"/>
        <v>5.0000000000000027E-3</v>
      </c>
      <c r="AJ89" s="233">
        <f t="shared" si="55"/>
        <v>4.1666666666666623E-3</v>
      </c>
      <c r="AK89" s="233">
        <f t="shared" si="55"/>
        <v>2.5000000000000057E-3</v>
      </c>
      <c r="AL89" s="233">
        <f t="shared" si="55"/>
        <v>-3.4694469519536142E-18</v>
      </c>
      <c r="AM89" s="233">
        <f t="shared" si="55"/>
        <v>3.4694469519536142E-18</v>
      </c>
      <c r="AN89" s="233" t="str">
        <f t="shared" si="55"/>
        <v/>
      </c>
      <c r="AO89" s="233">
        <f t="shared" si="55"/>
        <v>-8.3333333333333523E-4</v>
      </c>
      <c r="AP89" s="233">
        <f t="shared" si="55"/>
        <v>-2.5000000000000022E-3</v>
      </c>
      <c r="AQ89" s="233">
        <f t="shared" si="55"/>
        <v>-1.666666666666667E-3</v>
      </c>
      <c r="AR89" s="233">
        <f t="shared" si="55"/>
        <v>-1.2499999999999976E-3</v>
      </c>
      <c r="AS89" s="233">
        <f t="shared" si="55"/>
        <v>-2.9166666666666681E-3</v>
      </c>
      <c r="AT89" s="233">
        <f t="shared" si="55"/>
        <v>-3.333333333333334E-3</v>
      </c>
      <c r="AU89" s="233">
        <f t="shared" si="55"/>
        <v>1.7347234759768071E-18</v>
      </c>
      <c r="AV89" s="233">
        <f t="shared" si="55"/>
        <v>-1.7347234759768071E-18</v>
      </c>
      <c r="AY89" t="s">
        <v>419</v>
      </c>
      <c r="AZ89" s="2">
        <f t="shared" si="43"/>
        <v>19</v>
      </c>
      <c r="BA89" s="2" t="str">
        <f t="shared" si="44"/>
        <v/>
      </c>
      <c r="BB89" s="3">
        <f t="shared" si="45"/>
        <v>4.0000000000000008E-2</v>
      </c>
      <c r="BC89" s="3" t="str">
        <f t="shared" si="46"/>
        <v/>
      </c>
      <c r="BD89" s="3">
        <f t="shared" si="47"/>
        <v>2.1052631578947372E-3</v>
      </c>
      <c r="BE89" s="3" t="str">
        <f t="shared" si="48"/>
        <v/>
      </c>
    </row>
    <row r="90" spans="3:57" ht="16.5" x14ac:dyDescent="0.6">
      <c r="C90" t="s">
        <v>465</v>
      </c>
      <c r="E90" s="233" t="str">
        <f t="shared" ref="E90:AV90" si="56">IF(IFERROR(E51-D51,"")=0,"",IFERROR(E51-D51,""))</f>
        <v/>
      </c>
      <c r="F90" s="233" t="str">
        <f t="shared" si="56"/>
        <v/>
      </c>
      <c r="G90" s="233" t="str">
        <f t="shared" si="56"/>
        <v/>
      </c>
      <c r="H90" s="233" t="str">
        <f t="shared" si="56"/>
        <v/>
      </c>
      <c r="I90" s="233" t="str">
        <f t="shared" si="56"/>
        <v/>
      </c>
      <c r="J90" s="233" t="str">
        <f t="shared" si="56"/>
        <v/>
      </c>
      <c r="K90" s="233" t="str">
        <f t="shared" si="56"/>
        <v/>
      </c>
      <c r="L90" s="233" t="str">
        <f t="shared" si="56"/>
        <v/>
      </c>
      <c r="M90" s="233" t="str">
        <f t="shared" si="56"/>
        <v/>
      </c>
      <c r="N90" s="233" t="str">
        <f t="shared" si="56"/>
        <v/>
      </c>
      <c r="O90" s="233" t="str">
        <f t="shared" si="56"/>
        <v/>
      </c>
      <c r="P90" s="233" t="str">
        <f t="shared" si="56"/>
        <v/>
      </c>
      <c r="Q90" s="233" t="str">
        <f t="shared" si="56"/>
        <v/>
      </c>
      <c r="R90" s="233" t="str">
        <f t="shared" si="56"/>
        <v/>
      </c>
      <c r="S90" s="233" t="str">
        <f t="shared" si="56"/>
        <v/>
      </c>
      <c r="T90" s="233">
        <f t="shared" si="56"/>
        <v>1.6666666666666668E-3</v>
      </c>
      <c r="U90" s="233">
        <f t="shared" si="56"/>
        <v>3.3333333333333331E-3</v>
      </c>
      <c r="V90" s="233">
        <f t="shared" si="56"/>
        <v>1.666666666666667E-3</v>
      </c>
      <c r="W90" s="233">
        <f t="shared" si="56"/>
        <v>3.3333333333333331E-3</v>
      </c>
      <c r="X90" s="233" t="str">
        <f t="shared" si="56"/>
        <v/>
      </c>
      <c r="Y90" s="233" t="str">
        <f t="shared" si="56"/>
        <v/>
      </c>
      <c r="Z90" s="233">
        <f t="shared" si="56"/>
        <v>4.9999999999999992E-3</v>
      </c>
      <c r="AA90" s="233">
        <f t="shared" si="56"/>
        <v>5.000000000000001E-3</v>
      </c>
      <c r="AB90" s="233">
        <f t="shared" si="56"/>
        <v>-6.6666666666666662E-3</v>
      </c>
      <c r="AC90" s="233">
        <f t="shared" si="56"/>
        <v>-1.3333333333333334E-2</v>
      </c>
      <c r="AD90" s="233" t="str">
        <f t="shared" si="56"/>
        <v/>
      </c>
      <c r="AE90" s="233" t="str">
        <f t="shared" si="56"/>
        <v/>
      </c>
      <c r="AF90" s="233" t="str">
        <f t="shared" si="56"/>
        <v/>
      </c>
      <c r="AG90" s="233">
        <f t="shared" si="56"/>
        <v>3.3333333333333335E-3</v>
      </c>
      <c r="AH90" s="233">
        <f t="shared" si="56"/>
        <v>6.6666666666666662E-3</v>
      </c>
      <c r="AI90" s="233">
        <f t="shared" si="56"/>
        <v>3.333333333333334E-3</v>
      </c>
      <c r="AJ90" s="233">
        <f t="shared" si="56"/>
        <v>9.166666666666665E-3</v>
      </c>
      <c r="AK90" s="233">
        <f t="shared" si="56"/>
        <v>2.5000000000000057E-3</v>
      </c>
      <c r="AL90" s="233">
        <f t="shared" si="56"/>
        <v>-3.4694469519536142E-18</v>
      </c>
      <c r="AM90" s="233">
        <f t="shared" si="56"/>
        <v>3.4694469519536142E-18</v>
      </c>
      <c r="AN90" s="233" t="str">
        <f t="shared" si="56"/>
        <v/>
      </c>
      <c r="AO90" s="233" t="str">
        <f t="shared" si="56"/>
        <v/>
      </c>
      <c r="AP90" s="233" t="str">
        <f t="shared" si="56"/>
        <v/>
      </c>
      <c r="AQ90" s="233" t="str">
        <f t="shared" si="56"/>
        <v/>
      </c>
      <c r="AR90" s="233">
        <f t="shared" si="56"/>
        <v>-3.4694469519536142E-18</v>
      </c>
      <c r="AS90" s="233">
        <f t="shared" si="56"/>
        <v>3.4694469519536142E-18</v>
      </c>
      <c r="AT90" s="233">
        <f t="shared" si="56"/>
        <v>-3.4694469519536142E-18</v>
      </c>
      <c r="AU90" s="233">
        <f t="shared" si="56"/>
        <v>3.4694469519536142E-18</v>
      </c>
      <c r="AV90" s="233">
        <f t="shared" si="56"/>
        <v>-3.4694469519536142E-18</v>
      </c>
      <c r="AY90" t="s">
        <v>465</v>
      </c>
      <c r="AZ90" s="2">
        <f t="shared" si="43"/>
        <v>14</v>
      </c>
      <c r="BA90" s="2" t="str">
        <f t="shared" si="44"/>
        <v/>
      </c>
      <c r="BB90" s="3">
        <f t="shared" si="45"/>
        <v>4.4999999999999998E-2</v>
      </c>
      <c r="BC90" s="3" t="str">
        <f t="shared" si="46"/>
        <v/>
      </c>
      <c r="BD90" s="3">
        <f t="shared" si="47"/>
        <v>3.2142857142857142E-3</v>
      </c>
      <c r="BE90" s="3" t="str">
        <f t="shared" si="48"/>
        <v/>
      </c>
    </row>
    <row r="91" spans="3:57" ht="16.5" x14ac:dyDescent="0.6">
      <c r="C91" t="s">
        <v>10</v>
      </c>
      <c r="E91" s="233" t="str">
        <f t="shared" ref="E91:AV91" si="57">IF(IFERROR(E52-D52,"")=0,"",IFERROR(E52-D52,""))</f>
        <v/>
      </c>
      <c r="F91" s="233" t="str">
        <f t="shared" si="57"/>
        <v/>
      </c>
      <c r="G91" s="233" t="str">
        <f t="shared" si="57"/>
        <v/>
      </c>
      <c r="H91" s="233" t="str">
        <f t="shared" si="57"/>
        <v/>
      </c>
      <c r="I91" s="233" t="str">
        <f t="shared" si="57"/>
        <v/>
      </c>
      <c r="J91" s="233" t="str">
        <f t="shared" si="57"/>
        <v/>
      </c>
      <c r="K91" s="233" t="str">
        <f t="shared" si="57"/>
        <v/>
      </c>
      <c r="L91" s="233" t="str">
        <f t="shared" si="57"/>
        <v/>
      </c>
      <c r="M91" s="233" t="str">
        <f t="shared" si="57"/>
        <v/>
      </c>
      <c r="N91" s="233" t="str">
        <f t="shared" si="57"/>
        <v/>
      </c>
      <c r="O91" s="233" t="str">
        <f t="shared" si="57"/>
        <v/>
      </c>
      <c r="P91" s="233" t="str">
        <f t="shared" si="57"/>
        <v/>
      </c>
      <c r="Q91" s="233" t="str">
        <f t="shared" si="57"/>
        <v/>
      </c>
      <c r="R91" s="233" t="str">
        <f t="shared" si="57"/>
        <v/>
      </c>
      <c r="S91" s="233" t="str">
        <f t="shared" si="57"/>
        <v/>
      </c>
      <c r="T91" s="233" t="str">
        <f t="shared" si="57"/>
        <v/>
      </c>
      <c r="U91" s="233" t="str">
        <f t="shared" si="57"/>
        <v/>
      </c>
      <c r="V91" s="233">
        <f t="shared" si="57"/>
        <v>2.5000000000000001E-3</v>
      </c>
      <c r="W91" s="233" t="str">
        <f t="shared" si="57"/>
        <v/>
      </c>
      <c r="X91" s="233" t="str">
        <f t="shared" si="57"/>
        <v/>
      </c>
      <c r="Y91" s="233">
        <f t="shared" si="57"/>
        <v>2.5000000000000001E-3</v>
      </c>
      <c r="Z91" s="233" t="str">
        <f t="shared" si="57"/>
        <v/>
      </c>
      <c r="AA91" s="233" t="str">
        <f t="shared" si="57"/>
        <v/>
      </c>
      <c r="AB91" s="233">
        <f t="shared" si="57"/>
        <v>-1.6666666666666666E-3</v>
      </c>
      <c r="AC91" s="233">
        <f t="shared" si="57"/>
        <v>-3.3333333333333335E-3</v>
      </c>
      <c r="AD91" s="233" t="str">
        <f t="shared" si="57"/>
        <v/>
      </c>
      <c r="AE91" s="233" t="str">
        <f t="shared" si="57"/>
        <v/>
      </c>
      <c r="AF91" s="233" t="str">
        <f t="shared" si="57"/>
        <v/>
      </c>
      <c r="AG91" s="233" t="str">
        <f t="shared" si="57"/>
        <v/>
      </c>
      <c r="AH91" s="233" t="str">
        <f t="shared" si="57"/>
        <v/>
      </c>
      <c r="AI91" s="233" t="str">
        <f t="shared" si="57"/>
        <v/>
      </c>
      <c r="AJ91" s="233">
        <f t="shared" si="57"/>
        <v>2.5000000000000001E-3</v>
      </c>
      <c r="AK91" s="233">
        <f t="shared" si="57"/>
        <v>2.5000000000000001E-3</v>
      </c>
      <c r="AL91" s="233">
        <f t="shared" si="57"/>
        <v>2.4999999999999996E-3</v>
      </c>
      <c r="AM91" s="233">
        <f t="shared" si="57"/>
        <v>2.5000000000000005E-3</v>
      </c>
      <c r="AN91" s="233" t="str">
        <f t="shared" si="57"/>
        <v/>
      </c>
      <c r="AO91" s="233" t="str">
        <f t="shared" si="57"/>
        <v/>
      </c>
      <c r="AP91" s="233" t="str">
        <f t="shared" si="57"/>
        <v/>
      </c>
      <c r="AQ91" s="233" t="str">
        <f t="shared" si="57"/>
        <v/>
      </c>
      <c r="AR91" s="233" t="str">
        <f t="shared" si="57"/>
        <v/>
      </c>
      <c r="AS91" s="233" t="str">
        <f t="shared" si="57"/>
        <v/>
      </c>
      <c r="AT91" s="233" t="str">
        <f t="shared" si="57"/>
        <v/>
      </c>
      <c r="AU91" s="233" t="str">
        <f t="shared" si="57"/>
        <v/>
      </c>
      <c r="AV91" s="233" t="str">
        <f t="shared" si="57"/>
        <v/>
      </c>
      <c r="AY91" t="s">
        <v>10</v>
      </c>
      <c r="AZ91" s="2">
        <f t="shared" si="43"/>
        <v>6</v>
      </c>
      <c r="BA91" s="2" t="str">
        <f t="shared" si="44"/>
        <v/>
      </c>
      <c r="BB91" s="3">
        <f t="shared" si="45"/>
        <v>1.5000000000000001E-2</v>
      </c>
      <c r="BC91" s="3" t="str">
        <f t="shared" si="46"/>
        <v/>
      </c>
      <c r="BD91" s="3">
        <f t="shared" si="47"/>
        <v>2.5000000000000001E-3</v>
      </c>
      <c r="BE91" s="3" t="str">
        <f t="shared" si="48"/>
        <v/>
      </c>
    </row>
    <row r="92" spans="3:57" ht="16.5" x14ac:dyDescent="0.6">
      <c r="C92" t="s">
        <v>11</v>
      </c>
      <c r="E92" s="233" t="str">
        <f t="shared" ref="E92:AV92" si="58">IF(IFERROR(E53-D53,"")=0,"",IFERROR(E53-D53,""))</f>
        <v/>
      </c>
      <c r="F92" s="233" t="str">
        <f t="shared" si="58"/>
        <v/>
      </c>
      <c r="G92" s="233" t="str">
        <f t="shared" si="58"/>
        <v/>
      </c>
      <c r="H92" s="233" t="str">
        <f t="shared" si="58"/>
        <v/>
      </c>
      <c r="I92" s="233" t="str">
        <f t="shared" si="58"/>
        <v/>
      </c>
      <c r="J92" s="233" t="str">
        <f t="shared" si="58"/>
        <v/>
      </c>
      <c r="K92" s="233" t="str">
        <f t="shared" si="58"/>
        <v/>
      </c>
      <c r="L92" s="233" t="str">
        <f t="shared" si="58"/>
        <v/>
      </c>
      <c r="M92" s="233" t="str">
        <f t="shared" si="58"/>
        <v/>
      </c>
      <c r="N92" s="233" t="str">
        <f t="shared" si="58"/>
        <v/>
      </c>
      <c r="O92" s="233" t="str">
        <f t="shared" si="58"/>
        <v/>
      </c>
      <c r="P92" s="233" t="str">
        <f t="shared" si="58"/>
        <v/>
      </c>
      <c r="Q92" s="233" t="str">
        <f t="shared" si="58"/>
        <v/>
      </c>
      <c r="R92" s="233" t="str">
        <f t="shared" si="58"/>
        <v/>
      </c>
      <c r="S92" s="233" t="str">
        <f t="shared" si="58"/>
        <v/>
      </c>
      <c r="T92" s="233" t="str">
        <f t="shared" si="58"/>
        <v/>
      </c>
      <c r="U92" s="233" t="str">
        <f t="shared" si="58"/>
        <v/>
      </c>
      <c r="V92" s="233" t="str">
        <f t="shared" si="58"/>
        <v/>
      </c>
      <c r="W92" s="233" t="str">
        <f t="shared" si="58"/>
        <v/>
      </c>
      <c r="X92" s="233" t="str">
        <f t="shared" si="58"/>
        <v/>
      </c>
      <c r="Y92" s="233">
        <f t="shared" si="58"/>
        <v>8.3333333333333339E-4</v>
      </c>
      <c r="Z92" s="233">
        <f t="shared" si="58"/>
        <v>1.6666666666666666E-3</v>
      </c>
      <c r="AA92" s="233" t="str">
        <f t="shared" si="58"/>
        <v/>
      </c>
      <c r="AB92" s="233">
        <f t="shared" si="58"/>
        <v>-8.3333333333333328E-4</v>
      </c>
      <c r="AC92" s="233">
        <f t="shared" si="58"/>
        <v>-1.6666666666666668E-3</v>
      </c>
      <c r="AD92" s="233" t="str">
        <f t="shared" si="58"/>
        <v/>
      </c>
      <c r="AE92" s="233" t="str">
        <f t="shared" si="58"/>
        <v/>
      </c>
      <c r="AF92" s="233" t="str">
        <f t="shared" si="58"/>
        <v/>
      </c>
      <c r="AG92" s="233" t="str">
        <f t="shared" si="58"/>
        <v/>
      </c>
      <c r="AH92" s="233" t="str">
        <f t="shared" si="58"/>
        <v/>
      </c>
      <c r="AI92" s="233" t="str">
        <f t="shared" si="58"/>
        <v/>
      </c>
      <c r="AJ92" s="233">
        <f t="shared" si="58"/>
        <v>7.4999999999999997E-3</v>
      </c>
      <c r="AK92" s="233" t="str">
        <f t="shared" si="58"/>
        <v/>
      </c>
      <c r="AL92" s="233" t="str">
        <f t="shared" si="58"/>
        <v/>
      </c>
      <c r="AM92" s="233" t="str">
        <f t="shared" si="58"/>
        <v/>
      </c>
      <c r="AN92" s="233" t="str">
        <f t="shared" si="58"/>
        <v/>
      </c>
      <c r="AO92" s="233" t="str">
        <f t="shared" si="58"/>
        <v/>
      </c>
      <c r="AP92" s="233" t="str">
        <f t="shared" si="58"/>
        <v/>
      </c>
      <c r="AQ92" s="233" t="str">
        <f t="shared" si="58"/>
        <v/>
      </c>
      <c r="AR92" s="233" t="str">
        <f t="shared" si="58"/>
        <v/>
      </c>
      <c r="AS92" s="233" t="str">
        <f t="shared" si="58"/>
        <v/>
      </c>
      <c r="AT92" s="233" t="str">
        <f t="shared" si="58"/>
        <v/>
      </c>
      <c r="AU92" s="233" t="str">
        <f t="shared" si="58"/>
        <v/>
      </c>
      <c r="AV92" s="233" t="str">
        <f t="shared" si="58"/>
        <v/>
      </c>
      <c r="AY92" t="s">
        <v>11</v>
      </c>
      <c r="AZ92" s="2">
        <f t="shared" si="43"/>
        <v>3</v>
      </c>
      <c r="BA92" s="2" t="str">
        <f t="shared" si="44"/>
        <v/>
      </c>
      <c r="BB92" s="3">
        <f t="shared" si="45"/>
        <v>0.01</v>
      </c>
      <c r="BC92" s="3" t="str">
        <f t="shared" si="46"/>
        <v/>
      </c>
      <c r="BD92" s="3">
        <f t="shared" si="47"/>
        <v>3.3333333333333335E-3</v>
      </c>
      <c r="BE92" s="3" t="str">
        <f t="shared" si="48"/>
        <v/>
      </c>
    </row>
    <row r="93" spans="3:57" ht="16.5" x14ac:dyDescent="0.6">
      <c r="C93" t="s">
        <v>80</v>
      </c>
      <c r="E93" s="233" t="str">
        <f t="shared" ref="E93:AV93" si="59">IF(IFERROR(E54-D54,"")=0,"",IFERROR(E54-D54,""))</f>
        <v/>
      </c>
      <c r="F93" s="233" t="str">
        <f t="shared" si="59"/>
        <v/>
      </c>
      <c r="G93" s="233" t="str">
        <f t="shared" si="59"/>
        <v/>
      </c>
      <c r="H93" s="233" t="str">
        <f t="shared" si="59"/>
        <v/>
      </c>
      <c r="I93" s="233" t="str">
        <f t="shared" si="59"/>
        <v/>
      </c>
      <c r="J93" s="233">
        <f t="shared" si="59"/>
        <v>-8.6736173798840355E-19</v>
      </c>
      <c r="K93" s="233">
        <f t="shared" si="59"/>
        <v>8.6736173798840355E-19</v>
      </c>
      <c r="L93" s="233">
        <f t="shared" si="59"/>
        <v>6.2500000000000012E-3</v>
      </c>
      <c r="M93" s="233" t="str">
        <f t="shared" si="59"/>
        <v/>
      </c>
      <c r="N93" s="233">
        <f t="shared" si="59"/>
        <v>-1.7347234759768071E-18</v>
      </c>
      <c r="O93" s="233">
        <f t="shared" si="59"/>
        <v>1.7347234759768071E-18</v>
      </c>
      <c r="P93" s="233">
        <f t="shared" si="59"/>
        <v>6.2499999999999969E-3</v>
      </c>
      <c r="Q93" s="233" t="str">
        <f t="shared" si="59"/>
        <v/>
      </c>
      <c r="R93" s="233" t="str">
        <f t="shared" si="59"/>
        <v/>
      </c>
      <c r="S93" s="233" t="str">
        <f t="shared" si="59"/>
        <v/>
      </c>
      <c r="T93" s="233">
        <f t="shared" si="59"/>
        <v>6.2500000000000056E-3</v>
      </c>
      <c r="U93" s="233" t="str">
        <f t="shared" si="59"/>
        <v/>
      </c>
      <c r="V93" s="233" t="str">
        <f t="shared" si="59"/>
        <v/>
      </c>
      <c r="W93" s="233" t="str">
        <f t="shared" si="59"/>
        <v/>
      </c>
      <c r="X93" s="233">
        <f t="shared" si="59"/>
        <v>-3.4694469519536142E-18</v>
      </c>
      <c r="Y93" s="233">
        <f t="shared" si="59"/>
        <v>3.4694469519536142E-18</v>
      </c>
      <c r="Z93" s="233" t="str">
        <f t="shared" si="59"/>
        <v/>
      </c>
      <c r="AA93" s="233">
        <f t="shared" si="59"/>
        <v>-5.0000000000000044E-3</v>
      </c>
      <c r="AB93" s="233">
        <f t="shared" si="59"/>
        <v>-3.333333333333334E-3</v>
      </c>
      <c r="AC93" s="233">
        <f t="shared" si="59"/>
        <v>-6.6666666666666662E-3</v>
      </c>
      <c r="AD93" s="233" t="str">
        <f t="shared" si="59"/>
        <v/>
      </c>
      <c r="AE93" s="233" t="str">
        <f t="shared" si="59"/>
        <v/>
      </c>
      <c r="AF93" s="233" t="str">
        <f t="shared" si="59"/>
        <v/>
      </c>
      <c r="AG93" s="233" t="str">
        <f t="shared" si="59"/>
        <v/>
      </c>
      <c r="AH93" s="233" t="str">
        <f t="shared" si="59"/>
        <v/>
      </c>
      <c r="AI93" s="233" t="str">
        <f t="shared" si="59"/>
        <v/>
      </c>
      <c r="AJ93" s="233" t="str">
        <f t="shared" si="59"/>
        <v/>
      </c>
      <c r="AK93" s="233" t="str">
        <f t="shared" si="59"/>
        <v/>
      </c>
      <c r="AL93" s="233" t="str">
        <f t="shared" si="59"/>
        <v/>
      </c>
      <c r="AM93" s="233" t="str">
        <f t="shared" si="59"/>
        <v/>
      </c>
      <c r="AN93" s="233" t="str">
        <f t="shared" si="59"/>
        <v/>
      </c>
      <c r="AO93" s="233" t="str">
        <f t="shared" si="59"/>
        <v/>
      </c>
      <c r="AP93" s="233" t="str">
        <f t="shared" si="59"/>
        <v/>
      </c>
      <c r="AQ93" s="233" t="str">
        <f t="shared" si="59"/>
        <v/>
      </c>
      <c r="AR93" s="233" t="str">
        <f t="shared" si="59"/>
        <v/>
      </c>
      <c r="AS93" s="233" t="str">
        <f t="shared" si="59"/>
        <v/>
      </c>
      <c r="AT93" s="233" t="str">
        <f t="shared" si="59"/>
        <v/>
      </c>
      <c r="AU93" s="233">
        <f t="shared" si="59"/>
        <v>-5.0000000000000001E-3</v>
      </c>
      <c r="AV93" s="233" t="str">
        <f t="shared" si="59"/>
        <v/>
      </c>
      <c r="AY93" t="s">
        <v>80</v>
      </c>
      <c r="AZ93" s="2">
        <f t="shared" si="43"/>
        <v>6</v>
      </c>
      <c r="BA93" s="2" t="str">
        <f t="shared" si="44"/>
        <v/>
      </c>
      <c r="BB93" s="3">
        <f t="shared" si="45"/>
        <v>1.875000000000001E-2</v>
      </c>
      <c r="BC93" s="3" t="str">
        <f t="shared" si="46"/>
        <v/>
      </c>
      <c r="BD93" s="3">
        <f t="shared" si="47"/>
        <v>3.1250000000000015E-3</v>
      </c>
      <c r="BE93" s="3" t="str">
        <f t="shared" si="48"/>
        <v/>
      </c>
    </row>
    <row r="94" spans="3:57" ht="16.5" x14ac:dyDescent="0.6">
      <c r="C94" t="s">
        <v>30</v>
      </c>
      <c r="E94" s="233" t="str">
        <f t="shared" ref="E94:AV94" si="60">IF(IFERROR(E55-D55,"")=0,"",IFERROR(E55-D55,""))</f>
        <v/>
      </c>
      <c r="F94" s="233" t="str">
        <f t="shared" si="60"/>
        <v/>
      </c>
      <c r="G94" s="233" t="str">
        <f t="shared" si="60"/>
        <v/>
      </c>
      <c r="H94" s="233" t="str">
        <f t="shared" si="60"/>
        <v/>
      </c>
      <c r="I94" s="233" t="str">
        <f t="shared" si="60"/>
        <v/>
      </c>
      <c r="J94" s="233" t="str">
        <f t="shared" si="60"/>
        <v/>
      </c>
      <c r="K94" s="233" t="str">
        <f t="shared" si="60"/>
        <v/>
      </c>
      <c r="L94" s="233" t="str">
        <f t="shared" si="60"/>
        <v/>
      </c>
      <c r="M94" s="233" t="str">
        <f t="shared" si="60"/>
        <v/>
      </c>
      <c r="N94" s="233" t="str">
        <f t="shared" si="60"/>
        <v/>
      </c>
      <c r="O94" s="233" t="str">
        <f t="shared" si="60"/>
        <v/>
      </c>
      <c r="P94" s="233" t="str">
        <f t="shared" si="60"/>
        <v/>
      </c>
      <c r="Q94" s="233" t="str">
        <f t="shared" si="60"/>
        <v/>
      </c>
      <c r="R94" s="233" t="str">
        <f t="shared" si="60"/>
        <v/>
      </c>
      <c r="S94" s="233" t="str">
        <f t="shared" si="60"/>
        <v/>
      </c>
      <c r="T94" s="233" t="str">
        <f t="shared" si="60"/>
        <v/>
      </c>
      <c r="U94" s="233" t="str">
        <f t="shared" si="60"/>
        <v/>
      </c>
      <c r="V94" s="233" t="str">
        <f t="shared" si="60"/>
        <v/>
      </c>
      <c r="W94" s="233" t="str">
        <f t="shared" si="60"/>
        <v/>
      </c>
      <c r="X94" s="233" t="str">
        <f t="shared" si="60"/>
        <v/>
      </c>
      <c r="Y94" s="233" t="str">
        <f t="shared" si="60"/>
        <v/>
      </c>
      <c r="Z94" s="233" t="str">
        <f t="shared" si="60"/>
        <v/>
      </c>
      <c r="AA94" s="233" t="str">
        <f t="shared" si="60"/>
        <v/>
      </c>
      <c r="AB94" s="233" t="str">
        <f t="shared" si="60"/>
        <v/>
      </c>
      <c r="AC94" s="233" t="str">
        <f t="shared" si="60"/>
        <v/>
      </c>
      <c r="AD94" s="233" t="str">
        <f t="shared" si="60"/>
        <v/>
      </c>
      <c r="AE94" s="233" t="str">
        <f t="shared" si="60"/>
        <v/>
      </c>
      <c r="AF94" s="233" t="str">
        <f t="shared" si="60"/>
        <v/>
      </c>
      <c r="AG94" s="233" t="str">
        <f t="shared" si="60"/>
        <v/>
      </c>
      <c r="AH94" s="233" t="str">
        <f t="shared" si="60"/>
        <v/>
      </c>
      <c r="AI94" s="233" t="str">
        <f t="shared" si="60"/>
        <v/>
      </c>
      <c r="AJ94" s="233" t="str">
        <f t="shared" si="60"/>
        <v/>
      </c>
      <c r="AK94" s="233" t="str">
        <f t="shared" si="60"/>
        <v/>
      </c>
      <c r="AL94" s="233" t="str">
        <f t="shared" si="60"/>
        <v/>
      </c>
      <c r="AM94" s="233" t="str">
        <f t="shared" si="60"/>
        <v/>
      </c>
      <c r="AN94" s="233" t="str">
        <f t="shared" si="60"/>
        <v/>
      </c>
      <c r="AO94" s="233" t="str">
        <f t="shared" si="60"/>
        <v/>
      </c>
      <c r="AP94" s="233" t="str">
        <f t="shared" si="60"/>
        <v/>
      </c>
      <c r="AQ94" s="233" t="str">
        <f t="shared" si="60"/>
        <v/>
      </c>
      <c r="AR94" s="233" t="str">
        <f t="shared" si="60"/>
        <v/>
      </c>
      <c r="AS94" s="233" t="str">
        <f t="shared" si="60"/>
        <v/>
      </c>
      <c r="AT94" s="233" t="str">
        <f t="shared" si="60"/>
        <v/>
      </c>
      <c r="AU94" s="233" t="str">
        <f t="shared" si="60"/>
        <v/>
      </c>
      <c r="AV94" s="233" t="str">
        <f t="shared" si="60"/>
        <v/>
      </c>
      <c r="AY94" t="s">
        <v>30</v>
      </c>
      <c r="AZ94" s="2" t="str">
        <f t="shared" si="43"/>
        <v/>
      </c>
      <c r="BA94" s="2" t="str">
        <f t="shared" si="44"/>
        <v/>
      </c>
      <c r="BB94" s="3" t="str">
        <f t="shared" si="45"/>
        <v/>
      </c>
      <c r="BC94" s="3" t="str">
        <f t="shared" si="46"/>
        <v/>
      </c>
      <c r="BD94" s="3" t="str">
        <f t="shared" si="47"/>
        <v/>
      </c>
      <c r="BE94" s="3" t="str">
        <f t="shared" si="48"/>
        <v/>
      </c>
    </row>
    <row r="95" spans="3:57" ht="16.5" x14ac:dyDescent="0.6">
      <c r="C95" t="s">
        <v>31</v>
      </c>
      <c r="E95" s="233" t="str">
        <f t="shared" ref="E95:AV95" si="61">IF(IFERROR(E56-D56,"")=0,"",IFERROR(E56-D56,""))</f>
        <v/>
      </c>
      <c r="F95" s="233" t="str">
        <f t="shared" si="61"/>
        <v/>
      </c>
      <c r="G95" s="233" t="str">
        <f t="shared" si="61"/>
        <v/>
      </c>
      <c r="H95" s="233" t="str">
        <f t="shared" si="61"/>
        <v/>
      </c>
      <c r="I95" s="233" t="str">
        <f t="shared" si="61"/>
        <v/>
      </c>
      <c r="J95" s="233" t="str">
        <f t="shared" si="61"/>
        <v/>
      </c>
      <c r="K95" s="233" t="str">
        <f t="shared" si="61"/>
        <v/>
      </c>
      <c r="L95" s="233" t="str">
        <f t="shared" si="61"/>
        <v/>
      </c>
      <c r="M95" s="233" t="str">
        <f t="shared" si="61"/>
        <v/>
      </c>
      <c r="N95" s="233" t="str">
        <f t="shared" si="61"/>
        <v/>
      </c>
      <c r="O95" s="233" t="str">
        <f t="shared" si="61"/>
        <v/>
      </c>
      <c r="P95" s="233" t="str">
        <f t="shared" si="61"/>
        <v/>
      </c>
      <c r="Q95" s="233" t="str">
        <f t="shared" si="61"/>
        <v/>
      </c>
      <c r="R95" s="233" t="str">
        <f t="shared" si="61"/>
        <v/>
      </c>
      <c r="S95" s="233" t="str">
        <f t="shared" si="61"/>
        <v/>
      </c>
      <c r="T95" s="233" t="str">
        <f t="shared" si="61"/>
        <v/>
      </c>
      <c r="U95" s="233" t="str">
        <f t="shared" si="61"/>
        <v/>
      </c>
      <c r="V95" s="233" t="str">
        <f t="shared" si="61"/>
        <v/>
      </c>
      <c r="W95" s="233" t="str">
        <f t="shared" si="61"/>
        <v/>
      </c>
      <c r="X95" s="233" t="str">
        <f t="shared" si="61"/>
        <v/>
      </c>
      <c r="Y95" s="233" t="str">
        <f t="shared" si="61"/>
        <v/>
      </c>
      <c r="Z95" s="233" t="str">
        <f t="shared" si="61"/>
        <v/>
      </c>
      <c r="AA95" s="233" t="str">
        <f t="shared" si="61"/>
        <v/>
      </c>
      <c r="AB95" s="233" t="str">
        <f t="shared" si="61"/>
        <v/>
      </c>
      <c r="AC95" s="233" t="str">
        <f t="shared" si="61"/>
        <v/>
      </c>
      <c r="AD95" s="233" t="str">
        <f t="shared" si="61"/>
        <v/>
      </c>
      <c r="AE95" s="233" t="str">
        <f t="shared" si="61"/>
        <v/>
      </c>
      <c r="AF95" s="233" t="str">
        <f t="shared" si="61"/>
        <v/>
      </c>
      <c r="AG95" s="233" t="str">
        <f t="shared" si="61"/>
        <v/>
      </c>
      <c r="AH95" s="233" t="str">
        <f t="shared" si="61"/>
        <v/>
      </c>
      <c r="AI95" s="233" t="str">
        <f t="shared" si="61"/>
        <v/>
      </c>
      <c r="AJ95" s="233" t="str">
        <f t="shared" si="61"/>
        <v/>
      </c>
      <c r="AK95" s="233" t="str">
        <f t="shared" si="61"/>
        <v/>
      </c>
      <c r="AL95" s="233" t="str">
        <f t="shared" si="61"/>
        <v/>
      </c>
      <c r="AM95" s="233" t="str">
        <f t="shared" si="61"/>
        <v/>
      </c>
      <c r="AN95" s="233" t="str">
        <f t="shared" si="61"/>
        <v/>
      </c>
      <c r="AO95" s="233" t="str">
        <f t="shared" si="61"/>
        <v/>
      </c>
      <c r="AP95" s="233" t="str">
        <f t="shared" si="61"/>
        <v/>
      </c>
      <c r="AQ95" s="233" t="str">
        <f t="shared" si="61"/>
        <v/>
      </c>
      <c r="AR95" s="233" t="str">
        <f t="shared" si="61"/>
        <v/>
      </c>
      <c r="AS95" s="233" t="str">
        <f t="shared" si="61"/>
        <v/>
      </c>
      <c r="AT95" s="233" t="str">
        <f t="shared" si="61"/>
        <v/>
      </c>
      <c r="AU95" s="233" t="str">
        <f t="shared" si="61"/>
        <v/>
      </c>
      <c r="AV95" s="233" t="str">
        <f t="shared" si="61"/>
        <v/>
      </c>
      <c r="AY95" t="s">
        <v>31</v>
      </c>
      <c r="AZ95" s="2" t="str">
        <f t="shared" si="43"/>
        <v/>
      </c>
      <c r="BA95" s="2" t="str">
        <f t="shared" si="44"/>
        <v/>
      </c>
      <c r="BB95" s="3" t="str">
        <f t="shared" si="45"/>
        <v/>
      </c>
      <c r="BC95" s="3" t="str">
        <f t="shared" si="46"/>
        <v/>
      </c>
      <c r="BD95" s="3" t="str">
        <f t="shared" si="47"/>
        <v/>
      </c>
      <c r="BE95" s="3" t="str">
        <f t="shared" si="48"/>
        <v/>
      </c>
    </row>
    <row r="96" spans="3:57" ht="16.5" x14ac:dyDescent="0.6">
      <c r="C96" t="s">
        <v>552</v>
      </c>
      <c r="E96" s="233" t="str">
        <f t="shared" ref="E96:AV96" si="62">IF(IFERROR(E57-D57,"")=0,"",IFERROR(E57-D57,""))</f>
        <v/>
      </c>
      <c r="F96" s="233" t="str">
        <f t="shared" si="62"/>
        <v/>
      </c>
      <c r="G96" s="233" t="str">
        <f t="shared" si="62"/>
        <v/>
      </c>
      <c r="H96" s="233" t="str">
        <f t="shared" si="62"/>
        <v/>
      </c>
      <c r="I96" s="233" t="str">
        <f t="shared" si="62"/>
        <v/>
      </c>
      <c r="J96" s="233" t="str">
        <f t="shared" si="62"/>
        <v/>
      </c>
      <c r="K96" s="233" t="str">
        <f t="shared" si="62"/>
        <v/>
      </c>
      <c r="L96" s="233" t="str">
        <f t="shared" si="62"/>
        <v/>
      </c>
      <c r="M96" s="233" t="str">
        <f t="shared" si="62"/>
        <v/>
      </c>
      <c r="N96" s="233" t="str">
        <f t="shared" si="62"/>
        <v/>
      </c>
      <c r="O96" s="233" t="str">
        <f t="shared" si="62"/>
        <v/>
      </c>
      <c r="P96" s="233" t="str">
        <f t="shared" si="62"/>
        <v/>
      </c>
      <c r="Q96" s="233" t="str">
        <f t="shared" si="62"/>
        <v/>
      </c>
      <c r="R96" s="233" t="str">
        <f t="shared" si="62"/>
        <v/>
      </c>
      <c r="S96" s="233" t="str">
        <f t="shared" si="62"/>
        <v/>
      </c>
      <c r="T96" s="233" t="str">
        <f t="shared" si="62"/>
        <v/>
      </c>
      <c r="U96" s="233" t="str">
        <f t="shared" si="62"/>
        <v/>
      </c>
      <c r="V96" s="233" t="str">
        <f t="shared" si="62"/>
        <v/>
      </c>
      <c r="W96" s="233" t="str">
        <f t="shared" si="62"/>
        <v/>
      </c>
      <c r="X96" s="233" t="str">
        <f t="shared" si="62"/>
        <v/>
      </c>
      <c r="Y96" s="233" t="str">
        <f t="shared" si="62"/>
        <v/>
      </c>
      <c r="Z96" s="233" t="str">
        <f t="shared" si="62"/>
        <v/>
      </c>
      <c r="AA96" s="233" t="str">
        <f t="shared" si="62"/>
        <v/>
      </c>
      <c r="AB96" s="233" t="str">
        <f t="shared" si="62"/>
        <v/>
      </c>
      <c r="AC96" s="233" t="str">
        <f t="shared" si="62"/>
        <v/>
      </c>
      <c r="AD96" s="233" t="str">
        <f t="shared" si="62"/>
        <v/>
      </c>
      <c r="AE96" s="233" t="str">
        <f t="shared" si="62"/>
        <v/>
      </c>
      <c r="AF96" s="233" t="str">
        <f t="shared" si="62"/>
        <v/>
      </c>
      <c r="AG96" s="233" t="str">
        <f t="shared" si="62"/>
        <v/>
      </c>
      <c r="AH96" s="233" t="str">
        <f t="shared" si="62"/>
        <v/>
      </c>
      <c r="AI96" s="233" t="str">
        <f t="shared" si="62"/>
        <v/>
      </c>
      <c r="AJ96" s="233" t="str">
        <f t="shared" si="62"/>
        <v/>
      </c>
      <c r="AK96" s="233" t="str">
        <f t="shared" si="62"/>
        <v/>
      </c>
      <c r="AL96" s="233" t="str">
        <f t="shared" si="62"/>
        <v/>
      </c>
      <c r="AM96" s="233">
        <f t="shared" si="62"/>
        <v>3.3333333333333331E-3</v>
      </c>
      <c r="AN96" s="233">
        <f t="shared" si="62"/>
        <v>1.666666666666667E-3</v>
      </c>
      <c r="AO96" s="233">
        <f t="shared" si="62"/>
        <v>1.666666666666667E-3</v>
      </c>
      <c r="AP96" s="233">
        <f t="shared" si="62"/>
        <v>3.3333333333333322E-3</v>
      </c>
      <c r="AQ96" s="233" t="str">
        <f t="shared" si="62"/>
        <v/>
      </c>
      <c r="AR96" s="233" t="str">
        <f t="shared" si="62"/>
        <v/>
      </c>
      <c r="AS96" s="233" t="str">
        <f t="shared" si="62"/>
        <v/>
      </c>
      <c r="AT96" s="233" t="str">
        <f t="shared" si="62"/>
        <v/>
      </c>
      <c r="AU96" s="233" t="str">
        <f t="shared" si="62"/>
        <v/>
      </c>
      <c r="AV96" s="233" t="str">
        <f t="shared" si="62"/>
        <v/>
      </c>
      <c r="AY96" t="s">
        <v>552</v>
      </c>
      <c r="AZ96" s="2">
        <f t="shared" si="43"/>
        <v>4</v>
      </c>
      <c r="BA96" s="2" t="str">
        <f t="shared" si="44"/>
        <v/>
      </c>
      <c r="BB96" s="3">
        <f t="shared" si="45"/>
        <v>9.9999999999999985E-3</v>
      </c>
      <c r="BC96" s="3" t="str">
        <f t="shared" si="46"/>
        <v/>
      </c>
      <c r="BD96" s="3">
        <f t="shared" si="47"/>
        <v>2.4999999999999996E-3</v>
      </c>
      <c r="BE96" s="3" t="str">
        <f t="shared" si="48"/>
        <v/>
      </c>
    </row>
    <row r="97" spans="3:57" ht="16.5" x14ac:dyDescent="0.6">
      <c r="C97" t="s">
        <v>12</v>
      </c>
      <c r="E97" s="233" t="str">
        <f t="shared" ref="E97:AV97" si="63">IF(IFERROR(E58-D58,"")=0,"",IFERROR(E58-D58,""))</f>
        <v/>
      </c>
      <c r="F97" s="233" t="str">
        <f t="shared" si="63"/>
        <v/>
      </c>
      <c r="G97" s="233" t="str">
        <f t="shared" si="63"/>
        <v/>
      </c>
      <c r="H97" s="233" t="str">
        <f t="shared" si="63"/>
        <v/>
      </c>
      <c r="I97" s="233" t="str">
        <f t="shared" si="63"/>
        <v/>
      </c>
      <c r="J97" s="233" t="str">
        <f t="shared" si="63"/>
        <v/>
      </c>
      <c r="K97" s="233" t="str">
        <f t="shared" si="63"/>
        <v/>
      </c>
      <c r="L97" s="233" t="str">
        <f t="shared" si="63"/>
        <v/>
      </c>
      <c r="M97" s="233" t="str">
        <f t="shared" si="63"/>
        <v/>
      </c>
      <c r="N97" s="233" t="str">
        <f t="shared" si="63"/>
        <v/>
      </c>
      <c r="O97" s="233" t="str">
        <f t="shared" si="63"/>
        <v/>
      </c>
      <c r="P97" s="233" t="str">
        <f t="shared" si="63"/>
        <v/>
      </c>
      <c r="Q97" s="233" t="str">
        <f t="shared" si="63"/>
        <v/>
      </c>
      <c r="R97" s="233" t="str">
        <f t="shared" si="63"/>
        <v/>
      </c>
      <c r="S97" s="233" t="str">
        <f t="shared" si="63"/>
        <v/>
      </c>
      <c r="T97" s="233" t="str">
        <f t="shared" si="63"/>
        <v/>
      </c>
      <c r="U97" s="233" t="str">
        <f t="shared" si="63"/>
        <v/>
      </c>
      <c r="V97" s="233" t="str">
        <f t="shared" si="63"/>
        <v/>
      </c>
      <c r="W97" s="233" t="str">
        <f t="shared" si="63"/>
        <v/>
      </c>
      <c r="X97" s="233" t="str">
        <f t="shared" si="63"/>
        <v/>
      </c>
      <c r="Y97" s="233" t="str">
        <f t="shared" si="63"/>
        <v/>
      </c>
      <c r="Z97" s="233" t="str">
        <f t="shared" si="63"/>
        <v/>
      </c>
      <c r="AA97" s="233" t="str">
        <f t="shared" si="63"/>
        <v/>
      </c>
      <c r="AB97" s="233" t="str">
        <f t="shared" si="63"/>
        <v/>
      </c>
      <c r="AC97" s="233" t="str">
        <f t="shared" si="63"/>
        <v/>
      </c>
      <c r="AD97" s="233" t="str">
        <f t="shared" si="63"/>
        <v/>
      </c>
      <c r="AE97" s="233" t="str">
        <f t="shared" si="63"/>
        <v/>
      </c>
      <c r="AF97" s="233" t="str">
        <f t="shared" si="63"/>
        <v/>
      </c>
      <c r="AG97" s="233" t="str">
        <f t="shared" si="63"/>
        <v/>
      </c>
      <c r="AH97" s="233" t="str">
        <f t="shared" si="63"/>
        <v/>
      </c>
      <c r="AI97" s="233" t="str">
        <f t="shared" si="63"/>
        <v/>
      </c>
      <c r="AJ97" s="233" t="str">
        <f t="shared" si="63"/>
        <v/>
      </c>
      <c r="AK97" s="233" t="str">
        <f t="shared" si="63"/>
        <v/>
      </c>
      <c r="AL97" s="233" t="str">
        <f t="shared" si="63"/>
        <v/>
      </c>
      <c r="AM97" s="233" t="str">
        <f t="shared" si="63"/>
        <v/>
      </c>
      <c r="AN97" s="233" t="str">
        <f t="shared" si="63"/>
        <v/>
      </c>
      <c r="AO97" s="233" t="str">
        <f t="shared" si="63"/>
        <v/>
      </c>
      <c r="AP97" s="233" t="str">
        <f t="shared" si="63"/>
        <v/>
      </c>
      <c r="AQ97" s="233" t="str">
        <f t="shared" si="63"/>
        <v/>
      </c>
      <c r="AR97" s="233" t="str">
        <f t="shared" si="63"/>
        <v/>
      </c>
      <c r="AS97" s="233" t="str">
        <f t="shared" si="63"/>
        <v/>
      </c>
      <c r="AT97" s="233" t="str">
        <f t="shared" si="63"/>
        <v/>
      </c>
      <c r="AU97" s="233" t="str">
        <f t="shared" si="63"/>
        <v/>
      </c>
      <c r="AV97" s="233" t="str">
        <f t="shared" si="63"/>
        <v/>
      </c>
      <c r="AY97" t="s">
        <v>12</v>
      </c>
      <c r="AZ97" s="2" t="str">
        <f t="shared" si="43"/>
        <v/>
      </c>
      <c r="BA97" s="2" t="str">
        <f t="shared" si="44"/>
        <v/>
      </c>
      <c r="BB97" s="3" t="str">
        <f t="shared" si="45"/>
        <v/>
      </c>
      <c r="BC97" s="3" t="str">
        <f t="shared" si="46"/>
        <v/>
      </c>
      <c r="BD97" s="3" t="str">
        <f t="shared" si="47"/>
        <v/>
      </c>
      <c r="BE97" s="3" t="str">
        <f t="shared" si="48"/>
        <v/>
      </c>
    </row>
    <row r="98" spans="3:57" ht="16.5" x14ac:dyDescent="0.6">
      <c r="C98" t="s">
        <v>34</v>
      </c>
      <c r="E98" s="233" t="str">
        <f t="shared" ref="E98:AV98" si="64">IF(IFERROR(E59-D59,"")=0,"",IFERROR(E59-D59,""))</f>
        <v/>
      </c>
      <c r="F98" s="233" t="str">
        <f t="shared" si="64"/>
        <v/>
      </c>
      <c r="G98" s="233" t="str">
        <f t="shared" si="64"/>
        <v/>
      </c>
      <c r="H98" s="233" t="str">
        <f t="shared" si="64"/>
        <v/>
      </c>
      <c r="I98" s="233" t="str">
        <f t="shared" si="64"/>
        <v/>
      </c>
      <c r="J98" s="233" t="str">
        <f t="shared" si="64"/>
        <v/>
      </c>
      <c r="K98" s="233" t="str">
        <f t="shared" si="64"/>
        <v/>
      </c>
      <c r="L98" s="233" t="str">
        <f t="shared" si="64"/>
        <v/>
      </c>
      <c r="M98" s="233" t="str">
        <f t="shared" si="64"/>
        <v/>
      </c>
      <c r="N98" s="233" t="str">
        <f t="shared" si="64"/>
        <v/>
      </c>
      <c r="O98" s="233" t="str">
        <f t="shared" si="64"/>
        <v/>
      </c>
      <c r="P98" s="233" t="str">
        <f t="shared" si="64"/>
        <v/>
      </c>
      <c r="Q98" s="233" t="str">
        <f t="shared" si="64"/>
        <v/>
      </c>
      <c r="R98" s="233" t="str">
        <f t="shared" si="64"/>
        <v/>
      </c>
      <c r="S98" s="233" t="str">
        <f t="shared" si="64"/>
        <v/>
      </c>
      <c r="T98" s="233" t="str">
        <f t="shared" si="64"/>
        <v/>
      </c>
      <c r="U98" s="233" t="str">
        <f t="shared" si="64"/>
        <v/>
      </c>
      <c r="V98" s="233" t="str">
        <f t="shared" si="64"/>
        <v/>
      </c>
      <c r="W98" s="233" t="str">
        <f t="shared" si="64"/>
        <v/>
      </c>
      <c r="X98" s="233" t="str">
        <f t="shared" si="64"/>
        <v/>
      </c>
      <c r="Y98" s="233" t="str">
        <f t="shared" si="64"/>
        <v/>
      </c>
      <c r="Z98" s="233" t="str">
        <f t="shared" si="64"/>
        <v/>
      </c>
      <c r="AA98" s="233" t="str">
        <f t="shared" si="64"/>
        <v/>
      </c>
      <c r="AB98" s="233" t="str">
        <f t="shared" si="64"/>
        <v/>
      </c>
      <c r="AC98" s="233" t="str">
        <f t="shared" si="64"/>
        <v/>
      </c>
      <c r="AD98" s="233" t="str">
        <f t="shared" si="64"/>
        <v/>
      </c>
      <c r="AE98" s="233" t="str">
        <f t="shared" si="64"/>
        <v/>
      </c>
      <c r="AF98" s="233" t="str">
        <f t="shared" si="64"/>
        <v/>
      </c>
      <c r="AG98" s="233" t="str">
        <f t="shared" si="64"/>
        <v/>
      </c>
      <c r="AH98" s="233" t="str">
        <f t="shared" si="64"/>
        <v/>
      </c>
      <c r="AI98" s="233" t="str">
        <f t="shared" si="64"/>
        <v/>
      </c>
      <c r="AJ98" s="233" t="str">
        <f t="shared" si="64"/>
        <v/>
      </c>
      <c r="AK98" s="233" t="str">
        <f t="shared" si="64"/>
        <v/>
      </c>
      <c r="AL98" s="233" t="str">
        <f t="shared" si="64"/>
        <v/>
      </c>
      <c r="AM98" s="233" t="str">
        <f t="shared" si="64"/>
        <v/>
      </c>
      <c r="AN98" s="233" t="str">
        <f t="shared" si="64"/>
        <v/>
      </c>
      <c r="AO98" s="233" t="str">
        <f t="shared" si="64"/>
        <v/>
      </c>
      <c r="AP98" s="233" t="str">
        <f t="shared" si="64"/>
        <v/>
      </c>
      <c r="AQ98" s="233" t="str">
        <f t="shared" si="64"/>
        <v/>
      </c>
      <c r="AR98" s="233" t="str">
        <f t="shared" si="64"/>
        <v/>
      </c>
      <c r="AS98" s="233" t="str">
        <f t="shared" si="64"/>
        <v/>
      </c>
      <c r="AT98" s="233" t="str">
        <f t="shared" si="64"/>
        <v/>
      </c>
      <c r="AU98" s="233" t="str">
        <f t="shared" si="64"/>
        <v/>
      </c>
      <c r="AV98" s="233" t="str">
        <f t="shared" si="64"/>
        <v/>
      </c>
      <c r="AY98" t="s">
        <v>34</v>
      </c>
      <c r="AZ98" s="2" t="str">
        <f t="shared" si="43"/>
        <v/>
      </c>
      <c r="BA98" s="2" t="str">
        <f t="shared" si="44"/>
        <v/>
      </c>
      <c r="BB98" s="3" t="str">
        <f t="shared" si="45"/>
        <v/>
      </c>
      <c r="BC98" s="3" t="str">
        <f t="shared" si="46"/>
        <v/>
      </c>
      <c r="BD98" s="3" t="str">
        <f t="shared" si="47"/>
        <v/>
      </c>
      <c r="BE98" s="3" t="str">
        <f t="shared" si="48"/>
        <v/>
      </c>
    </row>
    <row r="99" spans="3:57" ht="16.5" x14ac:dyDescent="0.6">
      <c r="C99" t="s">
        <v>35</v>
      </c>
      <c r="E99" s="233" t="str">
        <f t="shared" ref="E99:AV99" si="65">IF(IFERROR(E60-D60,"")=0,"",IFERROR(E60-D60,""))</f>
        <v/>
      </c>
      <c r="F99" s="233" t="str">
        <f t="shared" si="65"/>
        <v/>
      </c>
      <c r="G99" s="233" t="str">
        <f t="shared" si="65"/>
        <v/>
      </c>
      <c r="H99" s="233" t="str">
        <f t="shared" si="65"/>
        <v/>
      </c>
      <c r="I99" s="233" t="str">
        <f t="shared" si="65"/>
        <v/>
      </c>
      <c r="J99" s="233" t="str">
        <f t="shared" si="65"/>
        <v/>
      </c>
      <c r="K99" s="233" t="str">
        <f t="shared" si="65"/>
        <v/>
      </c>
      <c r="L99" s="233" t="str">
        <f t="shared" si="65"/>
        <v/>
      </c>
      <c r="M99" s="233" t="str">
        <f t="shared" si="65"/>
        <v/>
      </c>
      <c r="N99" s="233" t="str">
        <f t="shared" si="65"/>
        <v/>
      </c>
      <c r="O99" s="233" t="str">
        <f t="shared" si="65"/>
        <v/>
      </c>
      <c r="P99" s="233" t="str">
        <f t="shared" si="65"/>
        <v/>
      </c>
      <c r="Q99" s="233" t="str">
        <f t="shared" si="65"/>
        <v/>
      </c>
      <c r="R99" s="233" t="str">
        <f t="shared" si="65"/>
        <v/>
      </c>
      <c r="S99" s="233" t="str">
        <f t="shared" si="65"/>
        <v/>
      </c>
      <c r="T99" s="233" t="str">
        <f t="shared" si="65"/>
        <v/>
      </c>
      <c r="U99" s="233" t="str">
        <f t="shared" si="65"/>
        <v/>
      </c>
      <c r="V99" s="233" t="str">
        <f t="shared" si="65"/>
        <v/>
      </c>
      <c r="W99" s="233" t="str">
        <f t="shared" si="65"/>
        <v/>
      </c>
      <c r="X99" s="233" t="str">
        <f t="shared" si="65"/>
        <v/>
      </c>
      <c r="Y99" s="233" t="str">
        <f t="shared" si="65"/>
        <v/>
      </c>
      <c r="Z99" s="233" t="str">
        <f t="shared" si="65"/>
        <v/>
      </c>
      <c r="AA99" s="233" t="str">
        <f t="shared" si="65"/>
        <v/>
      </c>
      <c r="AB99" s="233" t="str">
        <f t="shared" si="65"/>
        <v/>
      </c>
      <c r="AC99" s="233" t="str">
        <f t="shared" si="65"/>
        <v/>
      </c>
      <c r="AD99" s="233" t="str">
        <f t="shared" si="65"/>
        <v/>
      </c>
      <c r="AE99" s="233" t="str">
        <f t="shared" si="65"/>
        <v/>
      </c>
      <c r="AF99" s="233" t="str">
        <f t="shared" si="65"/>
        <v/>
      </c>
      <c r="AG99" s="233" t="str">
        <f t="shared" si="65"/>
        <v/>
      </c>
      <c r="AH99" s="233" t="str">
        <f t="shared" si="65"/>
        <v/>
      </c>
      <c r="AI99" s="233" t="str">
        <f t="shared" si="65"/>
        <v/>
      </c>
      <c r="AJ99" s="233" t="str">
        <f t="shared" si="65"/>
        <v/>
      </c>
      <c r="AK99" s="233" t="str">
        <f t="shared" si="65"/>
        <v/>
      </c>
      <c r="AL99" s="233" t="str">
        <f t="shared" si="65"/>
        <v/>
      </c>
      <c r="AM99" s="233" t="str">
        <f t="shared" si="65"/>
        <v/>
      </c>
      <c r="AN99" s="233" t="str">
        <f t="shared" si="65"/>
        <v/>
      </c>
      <c r="AO99" s="233">
        <f t="shared" si="65"/>
        <v>6.6666666666666671E-3</v>
      </c>
      <c r="AP99" s="233">
        <f t="shared" si="65"/>
        <v>3.3333333333333331E-3</v>
      </c>
      <c r="AQ99" s="233" t="str">
        <f t="shared" si="65"/>
        <v/>
      </c>
      <c r="AR99" s="233" t="str">
        <f t="shared" si="65"/>
        <v/>
      </c>
      <c r="AS99" s="233" t="str">
        <f t="shared" si="65"/>
        <v/>
      </c>
      <c r="AT99" s="233" t="str">
        <f t="shared" si="65"/>
        <v/>
      </c>
      <c r="AU99" s="233" t="str">
        <f t="shared" si="65"/>
        <v/>
      </c>
      <c r="AV99" s="233" t="str">
        <f t="shared" si="65"/>
        <v/>
      </c>
      <c r="AY99" t="s">
        <v>35</v>
      </c>
      <c r="AZ99" s="2">
        <f t="shared" si="43"/>
        <v>2</v>
      </c>
      <c r="BA99" s="2" t="str">
        <f t="shared" si="44"/>
        <v/>
      </c>
      <c r="BB99" s="3">
        <f t="shared" si="45"/>
        <v>0.01</v>
      </c>
      <c r="BC99" s="3" t="str">
        <f t="shared" si="46"/>
        <v/>
      </c>
      <c r="BD99" s="3">
        <f t="shared" si="47"/>
        <v>5.0000000000000001E-3</v>
      </c>
      <c r="BE99" s="3" t="str">
        <f t="shared" si="48"/>
        <v/>
      </c>
    </row>
    <row r="100" spans="3:57" ht="16.5" x14ac:dyDescent="0.6">
      <c r="C100" t="s">
        <v>7</v>
      </c>
      <c r="E100" s="233" t="str">
        <f t="shared" ref="E100:AV100" si="66">IF(IFERROR(E61-D61,"")=0,"",IFERROR(E61-D61,""))</f>
        <v/>
      </c>
      <c r="F100" s="233" t="str">
        <f t="shared" si="66"/>
        <v/>
      </c>
      <c r="G100" s="233" t="str">
        <f t="shared" si="66"/>
        <v/>
      </c>
      <c r="H100" s="233" t="str">
        <f t="shared" si="66"/>
        <v/>
      </c>
      <c r="I100" s="233" t="str">
        <f t="shared" si="66"/>
        <v/>
      </c>
      <c r="J100" s="233" t="str">
        <f t="shared" si="66"/>
        <v/>
      </c>
      <c r="K100" s="233" t="str">
        <f t="shared" si="66"/>
        <v/>
      </c>
      <c r="L100" s="233" t="str">
        <f t="shared" si="66"/>
        <v/>
      </c>
      <c r="M100" s="233" t="str">
        <f t="shared" si="66"/>
        <v/>
      </c>
      <c r="N100" s="233" t="str">
        <f t="shared" si="66"/>
        <v/>
      </c>
      <c r="O100" s="233" t="str">
        <f t="shared" si="66"/>
        <v/>
      </c>
      <c r="P100" s="233" t="str">
        <f t="shared" si="66"/>
        <v/>
      </c>
      <c r="Q100" s="233" t="str">
        <f t="shared" si="66"/>
        <v/>
      </c>
      <c r="R100" s="233" t="str">
        <f t="shared" si="66"/>
        <v/>
      </c>
      <c r="S100" s="233" t="str">
        <f t="shared" si="66"/>
        <v/>
      </c>
      <c r="T100" s="233" t="str">
        <f t="shared" si="66"/>
        <v/>
      </c>
      <c r="U100" s="233" t="str">
        <f t="shared" si="66"/>
        <v/>
      </c>
      <c r="V100" s="233" t="str">
        <f t="shared" si="66"/>
        <v/>
      </c>
      <c r="W100" s="233">
        <f t="shared" si="66"/>
        <v>8.3333333333333339E-4</v>
      </c>
      <c r="X100" s="233">
        <f t="shared" si="66"/>
        <v>1.6666666666666666E-3</v>
      </c>
      <c r="Y100" s="233" t="str">
        <f t="shared" si="66"/>
        <v/>
      </c>
      <c r="Z100" s="233" t="str">
        <f t="shared" si="66"/>
        <v/>
      </c>
      <c r="AA100" s="233">
        <f t="shared" si="66"/>
        <v>8.333333333333335E-4</v>
      </c>
      <c r="AB100" s="233">
        <f t="shared" si="66"/>
        <v>1.6666666666666666E-3</v>
      </c>
      <c r="AC100" s="233" t="str">
        <f t="shared" si="66"/>
        <v/>
      </c>
      <c r="AD100" s="233" t="str">
        <f t="shared" si="66"/>
        <v/>
      </c>
      <c r="AE100" s="233" t="str">
        <f t="shared" si="66"/>
        <v/>
      </c>
      <c r="AF100" s="233" t="str">
        <f t="shared" si="66"/>
        <v/>
      </c>
      <c r="AG100" s="233" t="str">
        <f t="shared" si="66"/>
        <v/>
      </c>
      <c r="AH100" s="233" t="str">
        <f t="shared" si="66"/>
        <v/>
      </c>
      <c r="AI100" s="233" t="str">
        <f t="shared" si="66"/>
        <v/>
      </c>
      <c r="AJ100" s="233" t="str">
        <f t="shared" si="66"/>
        <v/>
      </c>
      <c r="AK100" s="233" t="str">
        <f t="shared" si="66"/>
        <v/>
      </c>
      <c r="AL100" s="233" t="str">
        <f t="shared" si="66"/>
        <v/>
      </c>
      <c r="AM100" s="233" t="str">
        <f t="shared" si="66"/>
        <v/>
      </c>
      <c r="AN100" s="233" t="str">
        <f t="shared" si="66"/>
        <v/>
      </c>
      <c r="AO100" s="233" t="str">
        <f t="shared" si="66"/>
        <v/>
      </c>
      <c r="AP100" s="233" t="str">
        <f t="shared" si="66"/>
        <v/>
      </c>
      <c r="AQ100" s="233" t="str">
        <f t="shared" si="66"/>
        <v/>
      </c>
      <c r="AR100" s="233" t="str">
        <f t="shared" si="66"/>
        <v/>
      </c>
      <c r="AS100" s="233" t="str">
        <f t="shared" si="66"/>
        <v/>
      </c>
      <c r="AT100" s="233" t="str">
        <f t="shared" si="66"/>
        <v/>
      </c>
      <c r="AU100" s="233" t="str">
        <f t="shared" si="66"/>
        <v/>
      </c>
      <c r="AV100" s="233" t="str">
        <f t="shared" si="66"/>
        <v/>
      </c>
      <c r="AY100" t="s">
        <v>7</v>
      </c>
      <c r="AZ100" s="2">
        <f t="shared" si="43"/>
        <v>4</v>
      </c>
      <c r="BA100" s="2" t="str">
        <f t="shared" si="44"/>
        <v/>
      </c>
      <c r="BB100" s="3">
        <f t="shared" si="45"/>
        <v>5.0000000000000001E-3</v>
      </c>
      <c r="BC100" s="3" t="str">
        <f t="shared" si="46"/>
        <v/>
      </c>
      <c r="BD100" s="3">
        <f t="shared" si="47"/>
        <v>1.25E-3</v>
      </c>
      <c r="BE100" s="3" t="str">
        <f t="shared" si="48"/>
        <v/>
      </c>
    </row>
    <row r="101" spans="3:57" ht="16.5" x14ac:dyDescent="0.6">
      <c r="C101" t="s">
        <v>549</v>
      </c>
      <c r="E101" s="233" t="str">
        <f t="shared" ref="E101:AV101" si="67">IF(IFERROR(E62-D62,"")=0,"",IFERROR(E62-D62,""))</f>
        <v/>
      </c>
      <c r="F101" s="233" t="str">
        <f t="shared" si="67"/>
        <v/>
      </c>
      <c r="G101" s="233" t="str">
        <f t="shared" si="67"/>
        <v/>
      </c>
      <c r="H101" s="233" t="str">
        <f t="shared" si="67"/>
        <v/>
      </c>
      <c r="I101" s="233" t="str">
        <f t="shared" si="67"/>
        <v/>
      </c>
      <c r="J101" s="233" t="str">
        <f t="shared" si="67"/>
        <v/>
      </c>
      <c r="K101" s="233" t="str">
        <f t="shared" si="67"/>
        <v/>
      </c>
      <c r="L101" s="233" t="str">
        <f t="shared" si="67"/>
        <v/>
      </c>
      <c r="M101" s="233" t="str">
        <f t="shared" si="67"/>
        <v/>
      </c>
      <c r="N101" s="233" t="str">
        <f t="shared" si="67"/>
        <v/>
      </c>
      <c r="O101" s="233" t="str">
        <f t="shared" si="67"/>
        <v/>
      </c>
      <c r="P101" s="233" t="str">
        <f t="shared" si="67"/>
        <v/>
      </c>
      <c r="Q101" s="233" t="str">
        <f t="shared" si="67"/>
        <v/>
      </c>
      <c r="R101" s="233" t="str">
        <f t="shared" si="67"/>
        <v/>
      </c>
      <c r="S101" s="233" t="str">
        <f t="shared" si="67"/>
        <v/>
      </c>
      <c r="T101" s="233" t="str">
        <f t="shared" si="67"/>
        <v/>
      </c>
      <c r="U101" s="233" t="str">
        <f t="shared" si="67"/>
        <v/>
      </c>
      <c r="V101" s="233" t="str">
        <f t="shared" si="67"/>
        <v/>
      </c>
      <c r="W101" s="233" t="str">
        <f t="shared" si="67"/>
        <v/>
      </c>
      <c r="X101" s="233" t="str">
        <f t="shared" si="67"/>
        <v/>
      </c>
      <c r="Y101" s="233" t="str">
        <f t="shared" si="67"/>
        <v/>
      </c>
      <c r="Z101" s="233" t="str">
        <f t="shared" si="67"/>
        <v/>
      </c>
      <c r="AA101" s="233" t="str">
        <f t="shared" si="67"/>
        <v/>
      </c>
      <c r="AB101" s="233" t="str">
        <f t="shared" si="67"/>
        <v/>
      </c>
      <c r="AC101" s="233" t="str">
        <f t="shared" si="67"/>
        <v/>
      </c>
      <c r="AD101" s="233" t="str">
        <f t="shared" si="67"/>
        <v/>
      </c>
      <c r="AE101" s="233" t="str">
        <f t="shared" si="67"/>
        <v/>
      </c>
      <c r="AF101" s="233" t="str">
        <f t="shared" si="67"/>
        <v/>
      </c>
      <c r="AG101" s="233" t="str">
        <f t="shared" si="67"/>
        <v/>
      </c>
      <c r="AH101" s="233" t="str">
        <f t="shared" si="67"/>
        <v/>
      </c>
      <c r="AI101" s="233" t="str">
        <f t="shared" si="67"/>
        <v/>
      </c>
      <c r="AJ101" s="233" t="str">
        <f t="shared" si="67"/>
        <v/>
      </c>
      <c r="AK101" s="233" t="str">
        <f t="shared" si="67"/>
        <v/>
      </c>
      <c r="AL101" s="233" t="str">
        <f t="shared" si="67"/>
        <v/>
      </c>
      <c r="AM101" s="233" t="str">
        <f t="shared" si="67"/>
        <v/>
      </c>
      <c r="AN101" s="233" t="str">
        <f t="shared" si="67"/>
        <v/>
      </c>
      <c r="AO101" s="233" t="str">
        <f t="shared" si="67"/>
        <v/>
      </c>
      <c r="AP101" s="233" t="str">
        <f t="shared" si="67"/>
        <v/>
      </c>
      <c r="AQ101" s="233" t="str">
        <f t="shared" si="67"/>
        <v/>
      </c>
      <c r="AR101" s="233" t="str">
        <f t="shared" si="67"/>
        <v/>
      </c>
      <c r="AS101" s="233" t="str">
        <f t="shared" si="67"/>
        <v/>
      </c>
      <c r="AT101" s="233" t="str">
        <f t="shared" si="67"/>
        <v/>
      </c>
      <c r="AU101" s="233" t="str">
        <f t="shared" si="67"/>
        <v/>
      </c>
      <c r="AV101" s="233" t="str">
        <f t="shared" si="67"/>
        <v/>
      </c>
      <c r="AY101" t="s">
        <v>549</v>
      </c>
      <c r="AZ101" s="2" t="str">
        <f t="shared" si="43"/>
        <v/>
      </c>
      <c r="BA101" s="2" t="str">
        <f t="shared" si="44"/>
        <v/>
      </c>
      <c r="BB101" s="3" t="str">
        <f t="shared" si="45"/>
        <v/>
      </c>
      <c r="BC101" s="3" t="str">
        <f t="shared" si="46"/>
        <v/>
      </c>
      <c r="BD101" s="3" t="str">
        <f t="shared" si="47"/>
        <v/>
      </c>
      <c r="BE101" s="3" t="str">
        <f t="shared" si="48"/>
        <v/>
      </c>
    </row>
    <row r="102" spans="3:57" ht="16.5" x14ac:dyDescent="0.6">
      <c r="C102" t="s">
        <v>38</v>
      </c>
      <c r="E102" s="233" t="str">
        <f t="shared" ref="E102:AV102" si="68">IF(IFERROR(E63-D63,"")=0,"",IFERROR(E63-D63,""))</f>
        <v/>
      </c>
      <c r="F102" s="233" t="str">
        <f t="shared" si="68"/>
        <v/>
      </c>
      <c r="G102" s="233" t="str">
        <f t="shared" si="68"/>
        <v/>
      </c>
      <c r="H102" s="233" t="str">
        <f t="shared" si="68"/>
        <v/>
      </c>
      <c r="I102" s="233" t="str">
        <f t="shared" si="68"/>
        <v/>
      </c>
      <c r="J102" s="233" t="str">
        <f t="shared" si="68"/>
        <v/>
      </c>
      <c r="K102" s="233" t="str">
        <f t="shared" si="68"/>
        <v/>
      </c>
      <c r="L102" s="233" t="str">
        <f t="shared" si="68"/>
        <v/>
      </c>
      <c r="M102" s="233" t="str">
        <f t="shared" si="68"/>
        <v/>
      </c>
      <c r="N102" s="233" t="str">
        <f t="shared" si="68"/>
        <v/>
      </c>
      <c r="O102" s="233" t="str">
        <f t="shared" si="68"/>
        <v/>
      </c>
      <c r="P102" s="233" t="str">
        <f t="shared" si="68"/>
        <v/>
      </c>
      <c r="Q102" s="233" t="str">
        <f t="shared" si="68"/>
        <v/>
      </c>
      <c r="R102" s="233" t="str">
        <f t="shared" si="68"/>
        <v/>
      </c>
      <c r="S102" s="233" t="str">
        <f t="shared" si="68"/>
        <v/>
      </c>
      <c r="T102" s="233" t="str">
        <f t="shared" si="68"/>
        <v/>
      </c>
      <c r="U102" s="233" t="str">
        <f t="shared" si="68"/>
        <v/>
      </c>
      <c r="V102" s="233" t="str">
        <f t="shared" si="68"/>
        <v/>
      </c>
      <c r="W102" s="233" t="str">
        <f t="shared" si="68"/>
        <v/>
      </c>
      <c r="X102" s="233" t="str">
        <f t="shared" si="68"/>
        <v/>
      </c>
      <c r="Y102" s="233" t="str">
        <f t="shared" si="68"/>
        <v/>
      </c>
      <c r="Z102" s="233" t="str">
        <f t="shared" si="68"/>
        <v/>
      </c>
      <c r="AA102" s="233" t="str">
        <f t="shared" si="68"/>
        <v/>
      </c>
      <c r="AB102" s="233" t="str">
        <f t="shared" si="68"/>
        <v/>
      </c>
      <c r="AC102" s="233" t="str">
        <f t="shared" si="68"/>
        <v/>
      </c>
      <c r="AD102" s="233" t="str">
        <f t="shared" si="68"/>
        <v/>
      </c>
      <c r="AE102" s="233" t="str">
        <f t="shared" si="68"/>
        <v/>
      </c>
      <c r="AF102" s="233" t="str">
        <f t="shared" si="68"/>
        <v/>
      </c>
      <c r="AG102" s="233" t="str">
        <f t="shared" si="68"/>
        <v/>
      </c>
      <c r="AH102" s="233" t="str">
        <f t="shared" si="68"/>
        <v/>
      </c>
      <c r="AI102" s="233" t="str">
        <f t="shared" si="68"/>
        <v/>
      </c>
      <c r="AJ102" s="233" t="str">
        <f t="shared" si="68"/>
        <v/>
      </c>
      <c r="AK102" s="233" t="str">
        <f t="shared" si="68"/>
        <v/>
      </c>
      <c r="AL102" s="233" t="str">
        <f t="shared" si="68"/>
        <v/>
      </c>
      <c r="AM102" s="233" t="str">
        <f t="shared" si="68"/>
        <v/>
      </c>
      <c r="AN102" s="233" t="str">
        <f t="shared" si="68"/>
        <v/>
      </c>
      <c r="AO102" s="233" t="str">
        <f t="shared" si="68"/>
        <v/>
      </c>
      <c r="AP102" s="233" t="str">
        <f t="shared" si="68"/>
        <v/>
      </c>
      <c r="AQ102" s="233" t="str">
        <f t="shared" si="68"/>
        <v/>
      </c>
      <c r="AR102" s="233" t="str">
        <f t="shared" si="68"/>
        <v/>
      </c>
      <c r="AS102" s="233" t="str">
        <f t="shared" si="68"/>
        <v/>
      </c>
      <c r="AT102" s="233" t="str">
        <f t="shared" si="68"/>
        <v/>
      </c>
      <c r="AU102" s="233" t="str">
        <f t="shared" si="68"/>
        <v/>
      </c>
      <c r="AV102" s="233" t="str">
        <f t="shared" si="68"/>
        <v/>
      </c>
      <c r="AY102" t="s">
        <v>38</v>
      </c>
      <c r="AZ102" s="2" t="str">
        <f t="shared" si="43"/>
        <v/>
      </c>
      <c r="BA102" s="2" t="str">
        <f t="shared" si="44"/>
        <v/>
      </c>
      <c r="BB102" s="3" t="str">
        <f t="shared" si="45"/>
        <v/>
      </c>
      <c r="BC102" s="3" t="str">
        <f t="shared" si="46"/>
        <v/>
      </c>
      <c r="BD102" s="3" t="str">
        <f t="shared" si="47"/>
        <v/>
      </c>
      <c r="BE102" s="3" t="str">
        <f t="shared" si="48"/>
        <v/>
      </c>
    </row>
    <row r="103" spans="3:57" ht="16.5" x14ac:dyDescent="0.6">
      <c r="C103" t="s">
        <v>8</v>
      </c>
      <c r="E103" s="233" t="str">
        <f t="shared" ref="E103:AV103" si="69">IF(IFERROR(E64-D64,"")=0,"",IFERROR(E64-D64,""))</f>
        <v/>
      </c>
      <c r="F103" s="233" t="str">
        <f t="shared" si="69"/>
        <v/>
      </c>
      <c r="G103" s="233" t="str">
        <f t="shared" si="69"/>
        <v/>
      </c>
      <c r="H103" s="233" t="str">
        <f t="shared" si="69"/>
        <v/>
      </c>
      <c r="I103" s="233" t="str">
        <f t="shared" si="69"/>
        <v/>
      </c>
      <c r="J103" s="233" t="str">
        <f t="shared" si="69"/>
        <v/>
      </c>
      <c r="K103" s="233" t="str">
        <f t="shared" si="69"/>
        <v/>
      </c>
      <c r="L103" s="233" t="str">
        <f t="shared" si="69"/>
        <v/>
      </c>
      <c r="M103" s="233" t="str">
        <f t="shared" si="69"/>
        <v/>
      </c>
      <c r="N103" s="233" t="str">
        <f t="shared" si="69"/>
        <v/>
      </c>
      <c r="O103" s="233" t="str">
        <f t="shared" si="69"/>
        <v/>
      </c>
      <c r="P103" s="233" t="str">
        <f t="shared" si="69"/>
        <v/>
      </c>
      <c r="Q103" s="233" t="str">
        <f t="shared" si="69"/>
        <v/>
      </c>
      <c r="R103" s="233" t="str">
        <f t="shared" si="69"/>
        <v/>
      </c>
      <c r="S103" s="233" t="str">
        <f t="shared" si="69"/>
        <v/>
      </c>
      <c r="T103" s="233" t="str">
        <f t="shared" si="69"/>
        <v/>
      </c>
      <c r="U103" s="233" t="str">
        <f t="shared" si="69"/>
        <v/>
      </c>
      <c r="V103" s="233" t="str">
        <f t="shared" si="69"/>
        <v/>
      </c>
      <c r="W103" s="233" t="str">
        <f t="shared" si="69"/>
        <v/>
      </c>
      <c r="X103" s="233" t="str">
        <f t="shared" si="69"/>
        <v/>
      </c>
      <c r="Y103" s="233" t="str">
        <f t="shared" si="69"/>
        <v/>
      </c>
      <c r="Z103" s="233" t="str">
        <f t="shared" si="69"/>
        <v/>
      </c>
      <c r="AA103" s="233" t="str">
        <f t="shared" si="69"/>
        <v/>
      </c>
      <c r="AB103" s="233" t="str">
        <f t="shared" si="69"/>
        <v/>
      </c>
      <c r="AC103" s="233" t="str">
        <f t="shared" si="69"/>
        <v/>
      </c>
      <c r="AD103" s="233" t="str">
        <f t="shared" si="69"/>
        <v/>
      </c>
      <c r="AE103" s="233" t="str">
        <f t="shared" si="69"/>
        <v/>
      </c>
      <c r="AF103" s="233" t="str">
        <f t="shared" si="69"/>
        <v/>
      </c>
      <c r="AG103" s="233" t="str">
        <f t="shared" si="69"/>
        <v/>
      </c>
      <c r="AH103" s="233" t="str">
        <f t="shared" si="69"/>
        <v/>
      </c>
      <c r="AI103" s="233" t="str">
        <f t="shared" si="69"/>
        <v/>
      </c>
      <c r="AJ103" s="233" t="str">
        <f t="shared" si="69"/>
        <v/>
      </c>
      <c r="AK103" s="233">
        <f t="shared" si="69"/>
        <v>6.6666666666666671E-3</v>
      </c>
      <c r="AL103" s="233">
        <f t="shared" si="69"/>
        <v>3.3333333333333331E-3</v>
      </c>
      <c r="AM103" s="233" t="str">
        <f t="shared" si="69"/>
        <v/>
      </c>
      <c r="AN103" s="233" t="str">
        <f t="shared" si="69"/>
        <v/>
      </c>
      <c r="AO103" s="233">
        <f t="shared" si="69"/>
        <v>6.6666666666666662E-3</v>
      </c>
      <c r="AP103" s="233">
        <f t="shared" si="69"/>
        <v>3.333333333333334E-3</v>
      </c>
      <c r="AQ103" s="233" t="str">
        <f t="shared" si="69"/>
        <v/>
      </c>
      <c r="AR103" s="233" t="str">
        <f t="shared" si="69"/>
        <v/>
      </c>
      <c r="AS103" s="233" t="str">
        <f t="shared" si="69"/>
        <v/>
      </c>
      <c r="AT103" s="233" t="str">
        <f t="shared" si="69"/>
        <v/>
      </c>
      <c r="AU103" s="233" t="str">
        <f t="shared" si="69"/>
        <v/>
      </c>
      <c r="AV103" s="233" t="str">
        <f t="shared" si="69"/>
        <v/>
      </c>
      <c r="AY103" t="s">
        <v>8</v>
      </c>
      <c r="AZ103" s="2">
        <f t="shared" si="43"/>
        <v>4</v>
      </c>
      <c r="BA103" s="2" t="str">
        <f t="shared" si="44"/>
        <v/>
      </c>
      <c r="BB103" s="3">
        <f t="shared" si="45"/>
        <v>0.02</v>
      </c>
      <c r="BC103" s="3" t="str">
        <f t="shared" si="46"/>
        <v/>
      </c>
      <c r="BD103" s="3">
        <f t="shared" si="47"/>
        <v>5.0000000000000001E-3</v>
      </c>
      <c r="BE103" s="3" t="str">
        <f t="shared" si="48"/>
        <v/>
      </c>
    </row>
    <row r="104" spans="3:57" ht="16.5" x14ac:dyDescent="0.6">
      <c r="C104" t="s">
        <v>46</v>
      </c>
      <c r="E104" s="233" t="str">
        <f t="shared" ref="E104:AV104" si="70">IF(IFERROR(E65-D65,"")=0,"",IFERROR(E65-D65,""))</f>
        <v/>
      </c>
      <c r="F104" s="233" t="str">
        <f t="shared" si="70"/>
        <v/>
      </c>
      <c r="G104" s="233" t="str">
        <f t="shared" si="70"/>
        <v/>
      </c>
      <c r="H104" s="233" t="str">
        <f t="shared" si="70"/>
        <v/>
      </c>
      <c r="I104" s="233">
        <f t="shared" si="70"/>
        <v>1.666666666666667E-3</v>
      </c>
      <c r="J104" s="233">
        <f t="shared" si="70"/>
        <v>3.3333333333333322E-3</v>
      </c>
      <c r="K104" s="233" t="str">
        <f t="shared" si="70"/>
        <v/>
      </c>
      <c r="L104" s="233" t="str">
        <f t="shared" si="70"/>
        <v/>
      </c>
      <c r="M104" s="233" t="str">
        <f t="shared" si="70"/>
        <v/>
      </c>
      <c r="N104" s="233" t="str">
        <f t="shared" si="70"/>
        <v/>
      </c>
      <c r="O104" s="233">
        <f t="shared" si="70"/>
        <v>1.666666666666667E-3</v>
      </c>
      <c r="P104" s="233">
        <f t="shared" si="70"/>
        <v>3.333333333333334E-3</v>
      </c>
      <c r="Q104" s="233" t="str">
        <f t="shared" si="70"/>
        <v/>
      </c>
      <c r="R104" s="233" t="str">
        <f t="shared" si="70"/>
        <v/>
      </c>
      <c r="S104" s="233" t="str">
        <f t="shared" si="70"/>
        <v/>
      </c>
      <c r="T104" s="233" t="str">
        <f t="shared" si="70"/>
        <v/>
      </c>
      <c r="U104" s="233" t="str">
        <f t="shared" si="70"/>
        <v/>
      </c>
      <c r="V104" s="233" t="str">
        <f t="shared" si="70"/>
        <v/>
      </c>
      <c r="W104" s="233">
        <f t="shared" si="70"/>
        <v>1.666666666666667E-3</v>
      </c>
      <c r="X104" s="233">
        <f t="shared" si="70"/>
        <v>3.333333333333334E-3</v>
      </c>
      <c r="Y104" s="233">
        <f t="shared" si="70"/>
        <v>3.4694469519536142E-18</v>
      </c>
      <c r="Z104" s="233" t="str">
        <f t="shared" si="70"/>
        <v/>
      </c>
      <c r="AA104" s="233" t="str">
        <f t="shared" si="70"/>
        <v/>
      </c>
      <c r="AB104" s="233">
        <f t="shared" si="70"/>
        <v>-5.0000000000000044E-3</v>
      </c>
      <c r="AC104" s="233">
        <f t="shared" si="70"/>
        <v>-0.01</v>
      </c>
      <c r="AD104" s="233" t="str">
        <f t="shared" si="70"/>
        <v/>
      </c>
      <c r="AE104" s="233" t="str">
        <f t="shared" si="70"/>
        <v/>
      </c>
      <c r="AF104" s="233" t="str">
        <f t="shared" si="70"/>
        <v/>
      </c>
      <c r="AG104" s="233">
        <f t="shared" si="70"/>
        <v>1.666666666666667E-3</v>
      </c>
      <c r="AH104" s="233">
        <f t="shared" si="70"/>
        <v>3.3333333333333322E-3</v>
      </c>
      <c r="AI104" s="233">
        <f t="shared" si="70"/>
        <v>1.666666666666667E-3</v>
      </c>
      <c r="AJ104" s="233">
        <f t="shared" si="70"/>
        <v>5.8333333333333327E-3</v>
      </c>
      <c r="AK104" s="233">
        <f t="shared" si="70"/>
        <v>2.5000000000000057E-3</v>
      </c>
      <c r="AL104" s="233">
        <f t="shared" si="70"/>
        <v>-3.4694469519536142E-18</v>
      </c>
      <c r="AM104" s="233">
        <f t="shared" si="70"/>
        <v>3.4694469519536142E-18</v>
      </c>
      <c r="AN104" s="233" t="str">
        <f t="shared" si="70"/>
        <v/>
      </c>
      <c r="AO104" s="233" t="str">
        <f t="shared" si="70"/>
        <v/>
      </c>
      <c r="AP104" s="233" t="str">
        <f t="shared" si="70"/>
        <v/>
      </c>
      <c r="AQ104" s="233" t="str">
        <f t="shared" si="70"/>
        <v/>
      </c>
      <c r="AR104" s="233">
        <f t="shared" si="70"/>
        <v>-3.4694469519536142E-18</v>
      </c>
      <c r="AS104" s="233">
        <f t="shared" si="70"/>
        <v>3.4694469519536142E-18</v>
      </c>
      <c r="AT104" s="233">
        <f t="shared" si="70"/>
        <v>-3.4694469519536142E-18</v>
      </c>
      <c r="AU104" s="233">
        <f t="shared" si="70"/>
        <v>3.4694469519536142E-18</v>
      </c>
      <c r="AV104" s="233">
        <f t="shared" si="70"/>
        <v>-3.4694469519536142E-18</v>
      </c>
      <c r="AY104" t="s">
        <v>46</v>
      </c>
      <c r="AZ104" s="2">
        <f t="shared" si="43"/>
        <v>15</v>
      </c>
      <c r="BA104" s="2" t="str">
        <f t="shared" si="44"/>
        <v/>
      </c>
      <c r="BB104" s="3">
        <f t="shared" si="45"/>
        <v>3.000000000000002E-2</v>
      </c>
      <c r="BC104" s="3" t="str">
        <f t="shared" si="46"/>
        <v/>
      </c>
      <c r="BD104" s="3">
        <f t="shared" si="47"/>
        <v>2.0000000000000013E-3</v>
      </c>
      <c r="BE104" s="3" t="str">
        <f t="shared" si="48"/>
        <v/>
      </c>
    </row>
    <row r="105" spans="3:57" ht="16.5" x14ac:dyDescent="0.6">
      <c r="C105" t="s">
        <v>516</v>
      </c>
      <c r="E105" s="233" t="str">
        <f t="shared" ref="E105:AV105" si="71">IF(IFERROR(E66-D66,"")=0,"",IFERROR(E66-D66,""))</f>
        <v/>
      </c>
      <c r="F105" s="233" t="str">
        <f t="shared" si="71"/>
        <v/>
      </c>
      <c r="G105" s="233" t="str">
        <f t="shared" si="71"/>
        <v/>
      </c>
      <c r="H105" s="233" t="str">
        <f t="shared" si="71"/>
        <v/>
      </c>
      <c r="I105" s="233" t="str">
        <f t="shared" si="71"/>
        <v/>
      </c>
      <c r="J105" s="233" t="str">
        <f t="shared" si="71"/>
        <v/>
      </c>
      <c r="K105" s="233" t="str">
        <f t="shared" si="71"/>
        <v/>
      </c>
      <c r="L105" s="233" t="str">
        <f t="shared" si="71"/>
        <v/>
      </c>
      <c r="M105" s="233" t="str">
        <f t="shared" si="71"/>
        <v/>
      </c>
      <c r="N105" s="233" t="str">
        <f t="shared" si="71"/>
        <v/>
      </c>
      <c r="O105" s="233" t="str">
        <f t="shared" si="71"/>
        <v/>
      </c>
      <c r="P105" s="233" t="str">
        <f t="shared" si="71"/>
        <v/>
      </c>
      <c r="Q105" s="233" t="str">
        <f t="shared" si="71"/>
        <v/>
      </c>
      <c r="R105" s="233" t="str">
        <f t="shared" si="71"/>
        <v/>
      </c>
      <c r="S105" s="233" t="str">
        <f t="shared" si="71"/>
        <v/>
      </c>
      <c r="T105" s="233" t="str">
        <f t="shared" si="71"/>
        <v/>
      </c>
      <c r="U105" s="233" t="str">
        <f t="shared" si="71"/>
        <v/>
      </c>
      <c r="V105" s="233" t="str">
        <f t="shared" si="71"/>
        <v/>
      </c>
      <c r="W105" s="233" t="str">
        <f t="shared" si="71"/>
        <v/>
      </c>
      <c r="X105" s="233" t="str">
        <f t="shared" si="71"/>
        <v/>
      </c>
      <c r="Y105" s="233" t="str">
        <f t="shared" si="71"/>
        <v/>
      </c>
      <c r="Z105" s="233" t="str">
        <f t="shared" si="71"/>
        <v/>
      </c>
      <c r="AA105" s="233" t="str">
        <f t="shared" si="71"/>
        <v/>
      </c>
      <c r="AB105" s="233" t="str">
        <f t="shared" si="71"/>
        <v/>
      </c>
      <c r="AC105" s="233" t="str">
        <f t="shared" si="71"/>
        <v/>
      </c>
      <c r="AD105" s="233" t="str">
        <f t="shared" si="71"/>
        <v/>
      </c>
      <c r="AE105" s="233" t="str">
        <f t="shared" si="71"/>
        <v/>
      </c>
      <c r="AF105" s="233" t="str">
        <f t="shared" si="71"/>
        <v/>
      </c>
      <c r="AG105" s="233" t="str">
        <f t="shared" si="71"/>
        <v/>
      </c>
      <c r="AH105" s="233" t="str">
        <f t="shared" si="71"/>
        <v/>
      </c>
      <c r="AI105" s="233" t="str">
        <f t="shared" si="71"/>
        <v/>
      </c>
      <c r="AJ105" s="233" t="str">
        <f t="shared" si="71"/>
        <v/>
      </c>
      <c r="AK105" s="233" t="str">
        <f t="shared" si="71"/>
        <v/>
      </c>
      <c r="AL105" s="233" t="str">
        <f t="shared" si="71"/>
        <v/>
      </c>
      <c r="AM105" s="233" t="str">
        <f t="shared" si="71"/>
        <v/>
      </c>
      <c r="AN105" s="233" t="str">
        <f t="shared" si="71"/>
        <v/>
      </c>
      <c r="AO105" s="233" t="str">
        <f t="shared" si="71"/>
        <v/>
      </c>
      <c r="AP105" s="233" t="str">
        <f t="shared" si="71"/>
        <v/>
      </c>
      <c r="AQ105" s="233" t="str">
        <f t="shared" si="71"/>
        <v/>
      </c>
      <c r="AR105" s="233" t="str">
        <f t="shared" si="71"/>
        <v/>
      </c>
      <c r="AS105" s="233" t="str">
        <f t="shared" si="71"/>
        <v/>
      </c>
      <c r="AT105" s="233" t="str">
        <f t="shared" si="71"/>
        <v/>
      </c>
      <c r="AU105" s="233" t="str">
        <f t="shared" si="71"/>
        <v/>
      </c>
      <c r="AV105" s="233" t="str">
        <f t="shared" si="71"/>
        <v/>
      </c>
      <c r="AY105" t="s">
        <v>516</v>
      </c>
      <c r="AZ105" s="2" t="str">
        <f t="shared" si="43"/>
        <v/>
      </c>
      <c r="BA105" s="2" t="str">
        <f t="shared" si="44"/>
        <v/>
      </c>
      <c r="BB105" s="3" t="str">
        <f t="shared" si="45"/>
        <v/>
      </c>
      <c r="BC105" s="3" t="str">
        <f t="shared" si="46"/>
        <v/>
      </c>
      <c r="BD105" s="3" t="str">
        <f t="shared" si="47"/>
        <v/>
      </c>
      <c r="BE105" s="3" t="str">
        <f t="shared" si="48"/>
        <v/>
      </c>
    </row>
    <row r="106" spans="3:57" ht="16.5" x14ac:dyDescent="0.6">
      <c r="C106" t="s">
        <v>39</v>
      </c>
      <c r="E106" s="233" t="str">
        <f t="shared" ref="E106:AV106" si="72">IF(IFERROR(E67-D67,"")=0,"",IFERROR(E67-D67,""))</f>
        <v/>
      </c>
      <c r="F106" s="233" t="str">
        <f t="shared" si="72"/>
        <v/>
      </c>
      <c r="G106" s="233" t="str">
        <f t="shared" si="72"/>
        <v/>
      </c>
      <c r="H106" s="233" t="str">
        <f t="shared" si="72"/>
        <v/>
      </c>
      <c r="I106" s="233" t="str">
        <f t="shared" si="72"/>
        <v/>
      </c>
      <c r="J106" s="233" t="str">
        <f t="shared" si="72"/>
        <v/>
      </c>
      <c r="K106" s="233" t="str">
        <f t="shared" si="72"/>
        <v/>
      </c>
      <c r="L106" s="233" t="str">
        <f t="shared" si="72"/>
        <v/>
      </c>
      <c r="M106" s="233" t="str">
        <f t="shared" si="72"/>
        <v/>
      </c>
      <c r="N106" s="233" t="str">
        <f t="shared" si="72"/>
        <v/>
      </c>
      <c r="O106" s="233" t="str">
        <f t="shared" si="72"/>
        <v/>
      </c>
      <c r="P106" s="233" t="str">
        <f t="shared" si="72"/>
        <v/>
      </c>
      <c r="Q106" s="233" t="str">
        <f t="shared" si="72"/>
        <v/>
      </c>
      <c r="R106" s="233" t="str">
        <f t="shared" si="72"/>
        <v/>
      </c>
      <c r="S106" s="233" t="str">
        <f t="shared" si="72"/>
        <v/>
      </c>
      <c r="T106" s="233" t="str">
        <f t="shared" si="72"/>
        <v/>
      </c>
      <c r="U106" s="233" t="str">
        <f t="shared" si="72"/>
        <v/>
      </c>
      <c r="V106" s="233" t="str">
        <f t="shared" si="72"/>
        <v/>
      </c>
      <c r="W106" s="233" t="str">
        <f t="shared" si="72"/>
        <v/>
      </c>
      <c r="X106" s="233" t="str">
        <f t="shared" si="72"/>
        <v/>
      </c>
      <c r="Y106" s="233" t="str">
        <f t="shared" si="72"/>
        <v/>
      </c>
      <c r="Z106" s="233" t="str">
        <f t="shared" si="72"/>
        <v/>
      </c>
      <c r="AA106" s="233" t="str">
        <f t="shared" si="72"/>
        <v/>
      </c>
      <c r="AB106" s="233" t="str">
        <f t="shared" si="72"/>
        <v/>
      </c>
      <c r="AC106" s="233" t="str">
        <f t="shared" si="72"/>
        <v/>
      </c>
      <c r="AD106" s="233" t="str">
        <f t="shared" si="72"/>
        <v/>
      </c>
      <c r="AE106" s="233" t="str">
        <f t="shared" si="72"/>
        <v/>
      </c>
      <c r="AF106" s="233" t="str">
        <f t="shared" si="72"/>
        <v/>
      </c>
      <c r="AG106" s="233" t="str">
        <f t="shared" si="72"/>
        <v/>
      </c>
      <c r="AH106" s="233" t="str">
        <f t="shared" si="72"/>
        <v/>
      </c>
      <c r="AI106" s="233" t="str">
        <f t="shared" si="72"/>
        <v/>
      </c>
      <c r="AJ106" s="233" t="str">
        <f t="shared" si="72"/>
        <v/>
      </c>
      <c r="AK106" s="233" t="str">
        <f t="shared" si="72"/>
        <v/>
      </c>
      <c r="AL106" s="233" t="str">
        <f t="shared" si="72"/>
        <v/>
      </c>
      <c r="AM106" s="233" t="str">
        <f t="shared" si="72"/>
        <v/>
      </c>
      <c r="AN106" s="233" t="str">
        <f t="shared" si="72"/>
        <v/>
      </c>
      <c r="AO106" s="233" t="str">
        <f t="shared" si="72"/>
        <v/>
      </c>
      <c r="AP106" s="233" t="str">
        <f t="shared" si="72"/>
        <v/>
      </c>
      <c r="AQ106" s="233" t="str">
        <f t="shared" si="72"/>
        <v/>
      </c>
      <c r="AR106" s="233" t="str">
        <f t="shared" si="72"/>
        <v/>
      </c>
      <c r="AS106" s="233" t="str">
        <f t="shared" si="72"/>
        <v/>
      </c>
      <c r="AT106" s="233" t="str">
        <f t="shared" si="72"/>
        <v/>
      </c>
      <c r="AU106" s="233" t="str">
        <f t="shared" si="72"/>
        <v/>
      </c>
      <c r="AV106" s="233" t="str">
        <f t="shared" si="72"/>
        <v/>
      </c>
      <c r="AY106" t="s">
        <v>39</v>
      </c>
      <c r="AZ106" s="2" t="str">
        <f t="shared" si="43"/>
        <v/>
      </c>
      <c r="BA106" s="2" t="str">
        <f t="shared" si="44"/>
        <v/>
      </c>
      <c r="BB106" s="3" t="str">
        <f t="shared" si="45"/>
        <v/>
      </c>
      <c r="BC106" s="3" t="str">
        <f t="shared" si="46"/>
        <v/>
      </c>
      <c r="BD106" s="3" t="str">
        <f t="shared" si="47"/>
        <v/>
      </c>
      <c r="BE106" s="3" t="str">
        <f t="shared" si="48"/>
        <v/>
      </c>
    </row>
    <row r="107" spans="3:57" ht="16.5" x14ac:dyDescent="0.6">
      <c r="C107" t="s">
        <v>40</v>
      </c>
      <c r="E107" s="233" t="str">
        <f t="shared" ref="E107:AV107" si="73">IF(IFERROR(E68-D68,"")=0,"",IFERROR(E68-D68,""))</f>
        <v/>
      </c>
      <c r="F107" s="233" t="str">
        <f t="shared" si="73"/>
        <v/>
      </c>
      <c r="G107" s="233" t="str">
        <f t="shared" si="73"/>
        <v/>
      </c>
      <c r="H107" s="233" t="str">
        <f t="shared" si="73"/>
        <v/>
      </c>
      <c r="I107" s="233" t="str">
        <f t="shared" si="73"/>
        <v/>
      </c>
      <c r="J107" s="233" t="str">
        <f t="shared" si="73"/>
        <v/>
      </c>
      <c r="K107" s="233" t="str">
        <f t="shared" si="73"/>
        <v/>
      </c>
      <c r="L107" s="233" t="str">
        <f t="shared" si="73"/>
        <v/>
      </c>
      <c r="M107" s="233" t="str">
        <f t="shared" si="73"/>
        <v/>
      </c>
      <c r="N107" s="233" t="str">
        <f t="shared" si="73"/>
        <v/>
      </c>
      <c r="O107" s="233" t="str">
        <f t="shared" si="73"/>
        <v/>
      </c>
      <c r="P107" s="233" t="str">
        <f t="shared" si="73"/>
        <v/>
      </c>
      <c r="Q107" s="233" t="str">
        <f t="shared" si="73"/>
        <v/>
      </c>
      <c r="R107" s="233" t="str">
        <f t="shared" si="73"/>
        <v/>
      </c>
      <c r="S107" s="233" t="str">
        <f t="shared" si="73"/>
        <v/>
      </c>
      <c r="T107" s="233" t="str">
        <f t="shared" si="73"/>
        <v/>
      </c>
      <c r="U107" s="233" t="str">
        <f t="shared" si="73"/>
        <v/>
      </c>
      <c r="V107" s="233" t="str">
        <f t="shared" si="73"/>
        <v/>
      </c>
      <c r="W107" s="233" t="str">
        <f t="shared" si="73"/>
        <v/>
      </c>
      <c r="X107" s="233" t="str">
        <f t="shared" si="73"/>
        <v/>
      </c>
      <c r="Y107" s="233" t="str">
        <f t="shared" si="73"/>
        <v/>
      </c>
      <c r="Z107" s="233" t="str">
        <f t="shared" si="73"/>
        <v/>
      </c>
      <c r="AA107" s="233" t="str">
        <f t="shared" si="73"/>
        <v/>
      </c>
      <c r="AB107" s="233" t="str">
        <f t="shared" si="73"/>
        <v/>
      </c>
      <c r="AC107" s="233" t="str">
        <f t="shared" si="73"/>
        <v/>
      </c>
      <c r="AD107" s="233" t="str">
        <f t="shared" si="73"/>
        <v/>
      </c>
      <c r="AE107" s="233" t="str">
        <f t="shared" si="73"/>
        <v/>
      </c>
      <c r="AF107" s="233" t="str">
        <f t="shared" si="73"/>
        <v/>
      </c>
      <c r="AG107" s="233" t="str">
        <f t="shared" si="73"/>
        <v/>
      </c>
      <c r="AH107" s="233" t="str">
        <f t="shared" si="73"/>
        <v/>
      </c>
      <c r="AI107" s="233" t="str">
        <f t="shared" si="73"/>
        <v/>
      </c>
      <c r="AJ107" s="233" t="str">
        <f t="shared" si="73"/>
        <v/>
      </c>
      <c r="AK107" s="233" t="str">
        <f t="shared" si="73"/>
        <v/>
      </c>
      <c r="AL107" s="233" t="str">
        <f t="shared" si="73"/>
        <v/>
      </c>
      <c r="AM107" s="233" t="str">
        <f t="shared" si="73"/>
        <v/>
      </c>
      <c r="AN107" s="233" t="str">
        <f t="shared" si="73"/>
        <v/>
      </c>
      <c r="AO107" s="233" t="str">
        <f t="shared" si="73"/>
        <v/>
      </c>
      <c r="AP107" s="233" t="str">
        <f t="shared" si="73"/>
        <v/>
      </c>
      <c r="AQ107" s="233" t="str">
        <f t="shared" si="73"/>
        <v/>
      </c>
      <c r="AR107" s="233" t="str">
        <f t="shared" si="73"/>
        <v/>
      </c>
      <c r="AS107" s="233" t="str">
        <f t="shared" si="73"/>
        <v/>
      </c>
      <c r="AT107" s="233" t="str">
        <f t="shared" si="73"/>
        <v/>
      </c>
      <c r="AU107" s="233" t="str">
        <f t="shared" si="73"/>
        <v/>
      </c>
      <c r="AV107" s="233" t="str">
        <f t="shared" si="73"/>
        <v/>
      </c>
      <c r="AY107" t="s">
        <v>40</v>
      </c>
      <c r="AZ107" s="2" t="str">
        <f t="shared" si="43"/>
        <v/>
      </c>
      <c r="BA107" s="2" t="str">
        <f t="shared" si="44"/>
        <v/>
      </c>
      <c r="BB107" s="3" t="str">
        <f t="shared" si="45"/>
        <v/>
      </c>
      <c r="BC107" s="3" t="str">
        <f t="shared" si="46"/>
        <v/>
      </c>
      <c r="BD107" s="3" t="str">
        <f t="shared" si="47"/>
        <v/>
      </c>
      <c r="BE107" s="3" t="str">
        <f t="shared" si="48"/>
        <v/>
      </c>
    </row>
    <row r="108" spans="3:57" ht="16.5" x14ac:dyDescent="0.6">
      <c r="C108" t="s">
        <v>41</v>
      </c>
      <c r="E108" s="233" t="str">
        <f t="shared" ref="E108:AV108" si="74">IF(IFERROR(E69-D69,"")=0,"",IFERROR(E69-D69,""))</f>
        <v/>
      </c>
      <c r="F108" s="233" t="str">
        <f t="shared" si="74"/>
        <v/>
      </c>
      <c r="G108" s="233" t="str">
        <f t="shared" si="74"/>
        <v/>
      </c>
      <c r="H108" s="233" t="str">
        <f t="shared" si="74"/>
        <v/>
      </c>
      <c r="I108" s="233" t="str">
        <f t="shared" si="74"/>
        <v/>
      </c>
      <c r="J108" s="233" t="str">
        <f t="shared" si="74"/>
        <v/>
      </c>
      <c r="K108" s="233" t="str">
        <f t="shared" si="74"/>
        <v/>
      </c>
      <c r="L108" s="233" t="str">
        <f t="shared" si="74"/>
        <v/>
      </c>
      <c r="M108" s="233" t="str">
        <f t="shared" si="74"/>
        <v/>
      </c>
      <c r="N108" s="233" t="str">
        <f t="shared" si="74"/>
        <v/>
      </c>
      <c r="O108" s="233" t="str">
        <f t="shared" si="74"/>
        <v/>
      </c>
      <c r="P108" s="233" t="str">
        <f t="shared" si="74"/>
        <v/>
      </c>
      <c r="Q108" s="233" t="str">
        <f t="shared" si="74"/>
        <v/>
      </c>
      <c r="R108" s="233" t="str">
        <f t="shared" si="74"/>
        <v/>
      </c>
      <c r="S108" s="233" t="str">
        <f t="shared" si="74"/>
        <v/>
      </c>
      <c r="T108" s="233" t="str">
        <f t="shared" si="74"/>
        <v/>
      </c>
      <c r="U108" s="233" t="str">
        <f t="shared" si="74"/>
        <v/>
      </c>
      <c r="V108" s="233" t="str">
        <f t="shared" si="74"/>
        <v/>
      </c>
      <c r="W108" s="233" t="str">
        <f t="shared" si="74"/>
        <v/>
      </c>
      <c r="X108" s="233" t="str">
        <f t="shared" si="74"/>
        <v/>
      </c>
      <c r="Y108" s="233" t="str">
        <f t="shared" si="74"/>
        <v/>
      </c>
      <c r="Z108" s="233" t="str">
        <f t="shared" si="74"/>
        <v/>
      </c>
      <c r="AA108" s="233" t="str">
        <f t="shared" si="74"/>
        <v/>
      </c>
      <c r="AB108" s="233" t="str">
        <f t="shared" si="74"/>
        <v/>
      </c>
      <c r="AC108" s="233" t="str">
        <f t="shared" si="74"/>
        <v/>
      </c>
      <c r="AD108" s="233" t="str">
        <f t="shared" si="74"/>
        <v/>
      </c>
      <c r="AE108" s="233" t="str">
        <f t="shared" si="74"/>
        <v/>
      </c>
      <c r="AF108" s="233" t="str">
        <f t="shared" si="74"/>
        <v/>
      </c>
      <c r="AG108" s="233" t="str">
        <f t="shared" si="74"/>
        <v/>
      </c>
      <c r="AH108" s="233" t="str">
        <f t="shared" si="74"/>
        <v/>
      </c>
      <c r="AI108" s="233" t="str">
        <f t="shared" si="74"/>
        <v/>
      </c>
      <c r="AJ108" s="233" t="str">
        <f t="shared" si="74"/>
        <v/>
      </c>
      <c r="AK108" s="233" t="str">
        <f t="shared" si="74"/>
        <v/>
      </c>
      <c r="AL108" s="233" t="str">
        <f t="shared" si="74"/>
        <v/>
      </c>
      <c r="AM108" s="233" t="str">
        <f t="shared" si="74"/>
        <v/>
      </c>
      <c r="AN108" s="233" t="str">
        <f t="shared" si="74"/>
        <v/>
      </c>
      <c r="AO108" s="233" t="str">
        <f t="shared" si="74"/>
        <v/>
      </c>
      <c r="AP108" s="233" t="str">
        <f t="shared" si="74"/>
        <v/>
      </c>
      <c r="AQ108" s="233" t="str">
        <f t="shared" si="74"/>
        <v/>
      </c>
      <c r="AR108" s="233" t="str">
        <f t="shared" si="74"/>
        <v/>
      </c>
      <c r="AS108" s="233" t="str">
        <f t="shared" si="74"/>
        <v/>
      </c>
      <c r="AT108" s="233" t="str">
        <f t="shared" si="74"/>
        <v/>
      </c>
      <c r="AU108" s="233" t="str">
        <f t="shared" si="74"/>
        <v/>
      </c>
      <c r="AV108" s="233" t="str">
        <f t="shared" si="74"/>
        <v/>
      </c>
      <c r="AY108" t="s">
        <v>41</v>
      </c>
      <c r="AZ108" s="2" t="str">
        <f t="shared" si="43"/>
        <v/>
      </c>
      <c r="BA108" s="2" t="str">
        <f t="shared" si="44"/>
        <v/>
      </c>
      <c r="BB108" s="3" t="str">
        <f t="shared" si="45"/>
        <v/>
      </c>
      <c r="BC108" s="3" t="str">
        <f t="shared" si="46"/>
        <v/>
      </c>
      <c r="BD108" s="3" t="str">
        <f t="shared" si="47"/>
        <v/>
      </c>
      <c r="BE108" s="3" t="str">
        <f t="shared" si="48"/>
        <v/>
      </c>
    </row>
    <row r="109" spans="3:57" ht="16.5" x14ac:dyDescent="0.6">
      <c r="C109" t="s">
        <v>42</v>
      </c>
      <c r="E109" s="233" t="str">
        <f t="shared" ref="E109:AV109" si="75">IF(IFERROR(E70-D70,"")=0,"",IFERROR(E70-D70,""))</f>
        <v/>
      </c>
      <c r="F109" s="233" t="str">
        <f t="shared" si="75"/>
        <v/>
      </c>
      <c r="G109" s="233" t="str">
        <f t="shared" si="75"/>
        <v/>
      </c>
      <c r="H109" s="233" t="str">
        <f t="shared" si="75"/>
        <v/>
      </c>
      <c r="I109" s="233" t="str">
        <f t="shared" si="75"/>
        <v/>
      </c>
      <c r="J109" s="233" t="str">
        <f t="shared" si="75"/>
        <v/>
      </c>
      <c r="K109" s="233" t="str">
        <f t="shared" si="75"/>
        <v/>
      </c>
      <c r="L109" s="233" t="str">
        <f t="shared" si="75"/>
        <v/>
      </c>
      <c r="M109" s="233" t="str">
        <f t="shared" si="75"/>
        <v/>
      </c>
      <c r="N109" s="233" t="str">
        <f t="shared" si="75"/>
        <v/>
      </c>
      <c r="O109" s="233" t="str">
        <f t="shared" si="75"/>
        <v/>
      </c>
      <c r="P109" s="233" t="str">
        <f t="shared" si="75"/>
        <v/>
      </c>
      <c r="Q109" s="233" t="str">
        <f t="shared" si="75"/>
        <v/>
      </c>
      <c r="R109" s="233" t="str">
        <f t="shared" si="75"/>
        <v/>
      </c>
      <c r="S109" s="233" t="str">
        <f t="shared" si="75"/>
        <v/>
      </c>
      <c r="T109" s="233" t="str">
        <f t="shared" si="75"/>
        <v/>
      </c>
      <c r="U109" s="233" t="str">
        <f t="shared" si="75"/>
        <v/>
      </c>
      <c r="V109" s="233" t="str">
        <f t="shared" si="75"/>
        <v/>
      </c>
      <c r="W109" s="233" t="str">
        <f t="shared" si="75"/>
        <v/>
      </c>
      <c r="X109" s="233" t="str">
        <f t="shared" si="75"/>
        <v/>
      </c>
      <c r="Y109" s="233" t="str">
        <f t="shared" si="75"/>
        <v/>
      </c>
      <c r="Z109" s="233" t="str">
        <f t="shared" si="75"/>
        <v/>
      </c>
      <c r="AA109" s="233" t="str">
        <f t="shared" si="75"/>
        <v/>
      </c>
      <c r="AB109" s="233" t="str">
        <f t="shared" si="75"/>
        <v/>
      </c>
      <c r="AC109" s="233" t="str">
        <f t="shared" si="75"/>
        <v/>
      </c>
      <c r="AD109" s="233" t="str">
        <f t="shared" si="75"/>
        <v/>
      </c>
      <c r="AE109" s="233" t="str">
        <f t="shared" si="75"/>
        <v/>
      </c>
      <c r="AF109" s="233" t="str">
        <f t="shared" si="75"/>
        <v/>
      </c>
      <c r="AG109" s="233" t="str">
        <f t="shared" si="75"/>
        <v/>
      </c>
      <c r="AH109" s="233" t="str">
        <f t="shared" si="75"/>
        <v/>
      </c>
      <c r="AI109" s="233" t="str">
        <f t="shared" si="75"/>
        <v/>
      </c>
      <c r="AJ109" s="233" t="str">
        <f t="shared" si="75"/>
        <v/>
      </c>
      <c r="AK109" s="233" t="str">
        <f t="shared" si="75"/>
        <v/>
      </c>
      <c r="AL109" s="233" t="str">
        <f t="shared" si="75"/>
        <v/>
      </c>
      <c r="AM109" s="233" t="str">
        <f t="shared" si="75"/>
        <v/>
      </c>
      <c r="AN109" s="233" t="str">
        <f t="shared" si="75"/>
        <v/>
      </c>
      <c r="AO109" s="233" t="str">
        <f t="shared" si="75"/>
        <v/>
      </c>
      <c r="AP109" s="233" t="str">
        <f t="shared" si="75"/>
        <v/>
      </c>
      <c r="AQ109" s="233" t="str">
        <f t="shared" si="75"/>
        <v/>
      </c>
      <c r="AR109" s="233" t="str">
        <f t="shared" si="75"/>
        <v/>
      </c>
      <c r="AS109" s="233" t="str">
        <f t="shared" si="75"/>
        <v/>
      </c>
      <c r="AT109" s="233" t="str">
        <f t="shared" si="75"/>
        <v/>
      </c>
      <c r="AU109" s="233">
        <f t="shared" si="75"/>
        <v>3.3333333333333335E-3</v>
      </c>
      <c r="AV109" s="233">
        <f t="shared" si="75"/>
        <v>6.6666666666666662E-3</v>
      </c>
      <c r="AY109" t="s">
        <v>42</v>
      </c>
      <c r="AZ109" s="2">
        <f t="shared" si="43"/>
        <v>2</v>
      </c>
      <c r="BA109" s="2" t="str">
        <f t="shared" si="44"/>
        <v/>
      </c>
      <c r="BB109" s="3">
        <f t="shared" si="45"/>
        <v>0.01</v>
      </c>
      <c r="BC109" s="3" t="str">
        <f t="shared" si="46"/>
        <v/>
      </c>
      <c r="BD109" s="3">
        <f t="shared" si="47"/>
        <v>5.0000000000000001E-3</v>
      </c>
      <c r="BE109" s="3" t="str">
        <f t="shared" si="48"/>
        <v/>
      </c>
    </row>
    <row r="110" spans="3:57" ht="16.5" x14ac:dyDescent="0.6">
      <c r="C110" t="s">
        <v>14</v>
      </c>
      <c r="E110" s="233" t="str">
        <f t="shared" ref="E110:AV110" si="76">IF(IFERROR(E71-D71,"")=0,"",IFERROR(E71-D71,""))</f>
        <v/>
      </c>
      <c r="F110" s="233" t="str">
        <f t="shared" si="76"/>
        <v/>
      </c>
      <c r="G110" s="233" t="str">
        <f t="shared" si="76"/>
        <v/>
      </c>
      <c r="H110" s="233" t="str">
        <f t="shared" si="76"/>
        <v/>
      </c>
      <c r="I110" s="233" t="str">
        <f t="shared" si="76"/>
        <v/>
      </c>
      <c r="J110" s="233" t="str">
        <f t="shared" si="76"/>
        <v/>
      </c>
      <c r="K110" s="233" t="str">
        <f t="shared" si="76"/>
        <v/>
      </c>
      <c r="L110" s="233" t="str">
        <f t="shared" si="76"/>
        <v/>
      </c>
      <c r="M110" s="233" t="str">
        <f t="shared" si="76"/>
        <v/>
      </c>
      <c r="N110" s="233" t="str">
        <f t="shared" si="76"/>
        <v/>
      </c>
      <c r="O110" s="233" t="str">
        <f t="shared" si="76"/>
        <v/>
      </c>
      <c r="P110" s="233" t="str">
        <f t="shared" si="76"/>
        <v/>
      </c>
      <c r="Q110" s="233" t="str">
        <f t="shared" si="76"/>
        <v/>
      </c>
      <c r="R110" s="233" t="str">
        <f t="shared" si="76"/>
        <v/>
      </c>
      <c r="S110" s="233" t="str">
        <f t="shared" si="76"/>
        <v/>
      </c>
      <c r="T110" s="233" t="str">
        <f t="shared" si="76"/>
        <v/>
      </c>
      <c r="U110" s="233" t="str">
        <f t="shared" si="76"/>
        <v/>
      </c>
      <c r="V110" s="233" t="str">
        <f t="shared" si="76"/>
        <v/>
      </c>
      <c r="W110" s="233" t="str">
        <f t="shared" si="76"/>
        <v/>
      </c>
      <c r="X110" s="233" t="str">
        <f t="shared" si="76"/>
        <v/>
      </c>
      <c r="Y110" s="233" t="str">
        <f t="shared" si="76"/>
        <v/>
      </c>
      <c r="Z110" s="233" t="str">
        <f t="shared" si="76"/>
        <v/>
      </c>
      <c r="AA110" s="233" t="str">
        <f t="shared" si="76"/>
        <v/>
      </c>
      <c r="AB110" s="233" t="str">
        <f t="shared" si="76"/>
        <v/>
      </c>
      <c r="AC110" s="233" t="str">
        <f t="shared" si="76"/>
        <v/>
      </c>
      <c r="AD110" s="233" t="str">
        <f t="shared" si="76"/>
        <v/>
      </c>
      <c r="AE110" s="233" t="str">
        <f t="shared" si="76"/>
        <v/>
      </c>
      <c r="AF110" s="233" t="str">
        <f t="shared" si="76"/>
        <v/>
      </c>
      <c r="AG110" s="233" t="str">
        <f t="shared" si="76"/>
        <v/>
      </c>
      <c r="AH110" s="233" t="str">
        <f t="shared" si="76"/>
        <v/>
      </c>
      <c r="AI110" s="233" t="str">
        <f t="shared" si="76"/>
        <v/>
      </c>
      <c r="AJ110" s="233" t="str">
        <f t="shared" si="76"/>
        <v/>
      </c>
      <c r="AK110" s="233" t="str">
        <f t="shared" si="76"/>
        <v/>
      </c>
      <c r="AL110" s="233" t="str">
        <f t="shared" si="76"/>
        <v/>
      </c>
      <c r="AM110" s="233" t="str">
        <f t="shared" si="76"/>
        <v/>
      </c>
      <c r="AN110" s="233" t="str">
        <f t="shared" si="76"/>
        <v/>
      </c>
      <c r="AO110" s="233" t="str">
        <f t="shared" si="76"/>
        <v/>
      </c>
      <c r="AP110" s="233" t="str">
        <f t="shared" si="76"/>
        <v/>
      </c>
      <c r="AQ110" s="233" t="str">
        <f t="shared" si="76"/>
        <v/>
      </c>
      <c r="AR110" s="233" t="str">
        <f t="shared" si="76"/>
        <v/>
      </c>
      <c r="AS110" s="233" t="str">
        <f t="shared" si="76"/>
        <v/>
      </c>
      <c r="AT110" s="233" t="str">
        <f t="shared" si="76"/>
        <v/>
      </c>
      <c r="AU110" s="233">
        <f t="shared" si="76"/>
        <v>5.0000000000000001E-3</v>
      </c>
      <c r="AV110" s="233" t="str">
        <f t="shared" si="76"/>
        <v/>
      </c>
      <c r="AY110" t="s">
        <v>14</v>
      </c>
      <c r="AZ110" s="2">
        <f t="shared" si="43"/>
        <v>1</v>
      </c>
      <c r="BA110" s="2" t="str">
        <f t="shared" si="44"/>
        <v/>
      </c>
      <c r="BB110" s="3">
        <f t="shared" si="45"/>
        <v>5.0000000000000001E-3</v>
      </c>
      <c r="BC110" s="3" t="str">
        <f t="shared" si="46"/>
        <v/>
      </c>
      <c r="BD110" s="3">
        <f t="shared" si="47"/>
        <v>5.0000000000000001E-3</v>
      </c>
      <c r="BE110" s="3" t="str">
        <f t="shared" si="48"/>
        <v/>
      </c>
    </row>
    <row r="111" spans="3:57" ht="16.5" x14ac:dyDescent="0.6">
      <c r="C111" t="s">
        <v>9</v>
      </c>
      <c r="E111" s="233" t="str">
        <f t="shared" ref="E111:AV111" si="77">IF(IFERROR(E72-D72,"")=0,"",IFERROR(E72-D72,""))</f>
        <v/>
      </c>
      <c r="F111" s="233" t="str">
        <f t="shared" si="77"/>
        <v/>
      </c>
      <c r="G111" s="233" t="str">
        <f t="shared" si="77"/>
        <v/>
      </c>
      <c r="H111" s="233" t="str">
        <f t="shared" si="77"/>
        <v/>
      </c>
      <c r="I111" s="233">
        <f t="shared" si="77"/>
        <v>3.333333333333334E-3</v>
      </c>
      <c r="J111" s="233">
        <f t="shared" si="77"/>
        <v>1.6666666666666653E-3</v>
      </c>
      <c r="K111" s="233" t="str">
        <f t="shared" si="77"/>
        <v/>
      </c>
      <c r="L111" s="233">
        <f t="shared" si="77"/>
        <v>3.3333333333333375E-3</v>
      </c>
      <c r="M111" s="233">
        <f t="shared" si="77"/>
        <v>1.6666666666666635E-3</v>
      </c>
      <c r="N111" s="233" t="str">
        <f t="shared" si="77"/>
        <v/>
      </c>
      <c r="O111" s="233" t="str">
        <f t="shared" si="77"/>
        <v/>
      </c>
      <c r="P111" s="233" t="str">
        <f t="shared" si="77"/>
        <v/>
      </c>
      <c r="Q111" s="233" t="str">
        <f t="shared" si="77"/>
        <v/>
      </c>
      <c r="R111" s="233" t="str">
        <f t="shared" si="77"/>
        <v/>
      </c>
      <c r="S111" s="233" t="str">
        <f t="shared" si="77"/>
        <v/>
      </c>
      <c r="T111" s="233" t="str">
        <f t="shared" si="77"/>
        <v/>
      </c>
      <c r="U111" s="233" t="str">
        <f t="shared" si="77"/>
        <v/>
      </c>
      <c r="V111" s="233">
        <f t="shared" si="77"/>
        <v>1.666666666666667E-3</v>
      </c>
      <c r="W111" s="233">
        <f t="shared" si="77"/>
        <v>3.3333333333333375E-3</v>
      </c>
      <c r="X111" s="233">
        <f t="shared" si="77"/>
        <v>-3.4694469519536142E-18</v>
      </c>
      <c r="Y111" s="233">
        <f t="shared" si="77"/>
        <v>3.4694469519536142E-18</v>
      </c>
      <c r="Z111" s="233" t="str">
        <f t="shared" si="77"/>
        <v/>
      </c>
      <c r="AA111" s="233" t="str">
        <f t="shared" si="77"/>
        <v/>
      </c>
      <c r="AB111" s="233">
        <f t="shared" si="77"/>
        <v>-8.3333333333333384E-3</v>
      </c>
      <c r="AC111" s="233">
        <f t="shared" si="77"/>
        <v>-1.6666666666666666E-2</v>
      </c>
      <c r="AD111" s="233" t="str">
        <f t="shared" si="77"/>
        <v/>
      </c>
      <c r="AE111" s="233" t="str">
        <f t="shared" si="77"/>
        <v/>
      </c>
      <c r="AF111" s="233" t="str">
        <f t="shared" si="77"/>
        <v/>
      </c>
      <c r="AG111" s="233" t="str">
        <f t="shared" si="77"/>
        <v/>
      </c>
      <c r="AH111" s="233">
        <f t="shared" si="77"/>
        <v>3.3333333333333335E-3</v>
      </c>
      <c r="AI111" s="233">
        <f t="shared" si="77"/>
        <v>6.6666666666666662E-3</v>
      </c>
      <c r="AJ111" s="233" t="str">
        <f t="shared" si="77"/>
        <v/>
      </c>
      <c r="AK111" s="233">
        <f t="shared" si="77"/>
        <v>3.333333333333334E-3</v>
      </c>
      <c r="AL111" s="233">
        <f t="shared" si="77"/>
        <v>6.6666666666666662E-3</v>
      </c>
      <c r="AM111" s="233" t="str">
        <f t="shared" si="77"/>
        <v/>
      </c>
      <c r="AN111" s="233" t="str">
        <f t="shared" si="77"/>
        <v/>
      </c>
      <c r="AO111" s="233" t="str">
        <f t="shared" si="77"/>
        <v/>
      </c>
      <c r="AP111" s="233" t="str">
        <f t="shared" si="77"/>
        <v/>
      </c>
      <c r="AQ111" s="233" t="str">
        <f t="shared" si="77"/>
        <v/>
      </c>
      <c r="AR111" s="233" t="str">
        <f t="shared" si="77"/>
        <v/>
      </c>
      <c r="AS111" s="233" t="str">
        <f t="shared" si="77"/>
        <v/>
      </c>
      <c r="AT111" s="233" t="str">
        <f t="shared" si="77"/>
        <v/>
      </c>
      <c r="AU111" s="233" t="str">
        <f t="shared" si="77"/>
        <v/>
      </c>
      <c r="AV111" s="233" t="str">
        <f t="shared" si="77"/>
        <v/>
      </c>
      <c r="AY111" t="s">
        <v>9</v>
      </c>
      <c r="AZ111" s="2">
        <f t="shared" si="43"/>
        <v>11</v>
      </c>
      <c r="BA111" s="2" t="str">
        <f t="shared" si="44"/>
        <v/>
      </c>
      <c r="BB111" s="3">
        <f t="shared" si="45"/>
        <v>3.500000000000001E-2</v>
      </c>
      <c r="BC111" s="3" t="str">
        <f t="shared" si="46"/>
        <v/>
      </c>
      <c r="BD111" s="3">
        <f t="shared" si="47"/>
        <v>3.1818181818181828E-3</v>
      </c>
      <c r="BE111" s="3" t="str">
        <f t="shared" si="48"/>
        <v/>
      </c>
    </row>
    <row r="112" spans="3:57" ht="16.5" x14ac:dyDescent="0.6">
      <c r="C112" t="s">
        <v>43</v>
      </c>
      <c r="E112" s="233" t="str">
        <f t="shared" ref="E112:AV112" si="78">IF(IFERROR(E73-D73,"")=0,"",IFERROR(E73-D73,""))</f>
        <v/>
      </c>
      <c r="F112" s="233" t="str">
        <f t="shared" si="78"/>
        <v/>
      </c>
      <c r="G112" s="233" t="str">
        <f t="shared" si="78"/>
        <v/>
      </c>
      <c r="H112" s="233" t="str">
        <f t="shared" si="78"/>
        <v/>
      </c>
      <c r="I112" s="233" t="str">
        <f t="shared" si="78"/>
        <v/>
      </c>
      <c r="J112" s="233" t="str">
        <f t="shared" si="78"/>
        <v/>
      </c>
      <c r="K112" s="233" t="str">
        <f t="shared" si="78"/>
        <v/>
      </c>
      <c r="L112" s="233" t="str">
        <f t="shared" si="78"/>
        <v/>
      </c>
      <c r="M112" s="233" t="str">
        <f t="shared" si="78"/>
        <v/>
      </c>
      <c r="N112" s="233" t="str">
        <f t="shared" si="78"/>
        <v/>
      </c>
      <c r="O112" s="233" t="str">
        <f t="shared" si="78"/>
        <v/>
      </c>
      <c r="P112" s="233" t="str">
        <f t="shared" si="78"/>
        <v/>
      </c>
      <c r="Q112" s="233" t="str">
        <f t="shared" si="78"/>
        <v/>
      </c>
      <c r="R112" s="233" t="str">
        <f t="shared" si="78"/>
        <v/>
      </c>
      <c r="S112" s="233" t="str">
        <f t="shared" si="78"/>
        <v/>
      </c>
      <c r="T112" s="233" t="str">
        <f t="shared" si="78"/>
        <v/>
      </c>
      <c r="U112" s="233" t="str">
        <f t="shared" si="78"/>
        <v/>
      </c>
      <c r="V112" s="233" t="str">
        <f t="shared" si="78"/>
        <v/>
      </c>
      <c r="W112" s="233" t="str">
        <f t="shared" si="78"/>
        <v/>
      </c>
      <c r="X112" s="233" t="str">
        <f t="shared" si="78"/>
        <v/>
      </c>
      <c r="Y112" s="233" t="str">
        <f t="shared" si="78"/>
        <v/>
      </c>
      <c r="Z112" s="233" t="str">
        <f t="shared" si="78"/>
        <v/>
      </c>
      <c r="AA112" s="233" t="str">
        <f t="shared" si="78"/>
        <v/>
      </c>
      <c r="AB112" s="233" t="str">
        <f t="shared" si="78"/>
        <v/>
      </c>
      <c r="AC112" s="233" t="str">
        <f t="shared" si="78"/>
        <v/>
      </c>
      <c r="AD112" s="233" t="str">
        <f t="shared" si="78"/>
        <v/>
      </c>
      <c r="AE112" s="233" t="str">
        <f t="shared" si="78"/>
        <v/>
      </c>
      <c r="AF112" s="233" t="str">
        <f t="shared" si="78"/>
        <v/>
      </c>
      <c r="AG112" s="233" t="str">
        <f t="shared" si="78"/>
        <v/>
      </c>
      <c r="AH112" s="233" t="str">
        <f t="shared" si="78"/>
        <v/>
      </c>
      <c r="AI112" s="233" t="str">
        <f t="shared" si="78"/>
        <v/>
      </c>
      <c r="AJ112" s="233" t="str">
        <f t="shared" si="78"/>
        <v/>
      </c>
      <c r="AK112" s="233" t="str">
        <f t="shared" si="78"/>
        <v/>
      </c>
      <c r="AL112" s="233" t="str">
        <f t="shared" si="78"/>
        <v/>
      </c>
      <c r="AM112" s="233" t="str">
        <f t="shared" si="78"/>
        <v/>
      </c>
      <c r="AN112" s="233" t="str">
        <f t="shared" si="78"/>
        <v/>
      </c>
      <c r="AO112" s="233" t="str">
        <f t="shared" si="78"/>
        <v/>
      </c>
      <c r="AP112" s="233" t="str">
        <f t="shared" si="78"/>
        <v/>
      </c>
      <c r="AQ112" s="233" t="str">
        <f t="shared" si="78"/>
        <v/>
      </c>
      <c r="AR112" s="233" t="str">
        <f t="shared" si="78"/>
        <v/>
      </c>
      <c r="AS112" s="233" t="str">
        <f t="shared" si="78"/>
        <v/>
      </c>
      <c r="AT112" s="233" t="str">
        <f t="shared" si="78"/>
        <v/>
      </c>
      <c r="AU112" s="233" t="str">
        <f t="shared" si="78"/>
        <v/>
      </c>
      <c r="AV112" s="233" t="str">
        <f t="shared" si="78"/>
        <v/>
      </c>
      <c r="AY112" t="s">
        <v>43</v>
      </c>
      <c r="AZ112" s="2" t="str">
        <f t="shared" si="43"/>
        <v/>
      </c>
      <c r="BA112" s="2" t="str">
        <f t="shared" si="44"/>
        <v/>
      </c>
      <c r="BB112" s="3" t="str">
        <f t="shared" si="45"/>
        <v/>
      </c>
      <c r="BC112" s="3" t="str">
        <f t="shared" si="46"/>
        <v/>
      </c>
      <c r="BD112" s="3" t="str">
        <f t="shared" si="47"/>
        <v/>
      </c>
      <c r="BE112" s="3" t="str">
        <f t="shared" si="48"/>
        <v/>
      </c>
    </row>
    <row r="113" spans="3:57" ht="16.5" x14ac:dyDescent="0.6">
      <c r="C113" t="s">
        <v>341</v>
      </c>
      <c r="E113" s="233" t="str">
        <f t="shared" ref="E113:AV113" si="79">IF(IFERROR(E74-D74,"")=0,"",IFERROR(E74-D74,""))</f>
        <v/>
      </c>
      <c r="F113" s="233" t="str">
        <f t="shared" si="79"/>
        <v/>
      </c>
      <c r="G113" s="233" t="str">
        <f t="shared" si="79"/>
        <v/>
      </c>
      <c r="H113" s="233" t="str">
        <f t="shared" si="79"/>
        <v/>
      </c>
      <c r="I113" s="233" t="str">
        <f t="shared" si="79"/>
        <v/>
      </c>
      <c r="J113" s="233" t="str">
        <f t="shared" si="79"/>
        <v/>
      </c>
      <c r="K113" s="233" t="str">
        <f t="shared" si="79"/>
        <v/>
      </c>
      <c r="L113" s="233" t="str">
        <f t="shared" si="79"/>
        <v/>
      </c>
      <c r="M113" s="233" t="str">
        <f t="shared" si="79"/>
        <v/>
      </c>
      <c r="N113" s="233" t="str">
        <f t="shared" si="79"/>
        <v/>
      </c>
      <c r="O113" s="233" t="str">
        <f t="shared" si="79"/>
        <v/>
      </c>
      <c r="P113" s="233" t="str">
        <f t="shared" si="79"/>
        <v/>
      </c>
      <c r="Q113" s="233" t="str">
        <f t="shared" si="79"/>
        <v/>
      </c>
      <c r="R113" s="233" t="str">
        <f t="shared" si="79"/>
        <v/>
      </c>
      <c r="S113" s="233" t="str">
        <f t="shared" si="79"/>
        <v/>
      </c>
      <c r="T113" s="233" t="str">
        <f t="shared" si="79"/>
        <v/>
      </c>
      <c r="U113" s="233" t="str">
        <f t="shared" si="79"/>
        <v/>
      </c>
      <c r="V113" s="233" t="str">
        <f t="shared" si="79"/>
        <v/>
      </c>
      <c r="W113" s="233" t="str">
        <f t="shared" si="79"/>
        <v/>
      </c>
      <c r="X113" s="233" t="str">
        <f t="shared" si="79"/>
        <v/>
      </c>
      <c r="Y113" s="233" t="str">
        <f t="shared" si="79"/>
        <v/>
      </c>
      <c r="Z113" s="233" t="str">
        <f t="shared" si="79"/>
        <v/>
      </c>
      <c r="AA113" s="233" t="str">
        <f t="shared" si="79"/>
        <v/>
      </c>
      <c r="AB113" s="233" t="str">
        <f t="shared" si="79"/>
        <v/>
      </c>
      <c r="AC113" s="233" t="str">
        <f t="shared" si="79"/>
        <v/>
      </c>
      <c r="AD113" s="233" t="str">
        <f t="shared" si="79"/>
        <v/>
      </c>
      <c r="AE113" s="233" t="str">
        <f t="shared" si="79"/>
        <v/>
      </c>
      <c r="AF113" s="233" t="str">
        <f t="shared" si="79"/>
        <v/>
      </c>
      <c r="AG113" s="233" t="str">
        <f t="shared" si="79"/>
        <v/>
      </c>
      <c r="AH113" s="233" t="str">
        <f t="shared" si="79"/>
        <v/>
      </c>
      <c r="AI113" s="233" t="str">
        <f t="shared" si="79"/>
        <v/>
      </c>
      <c r="AJ113" s="233" t="str">
        <f t="shared" si="79"/>
        <v/>
      </c>
      <c r="AK113" s="233" t="str">
        <f t="shared" si="79"/>
        <v/>
      </c>
      <c r="AL113" s="233" t="str">
        <f t="shared" si="79"/>
        <v/>
      </c>
      <c r="AM113" s="233" t="str">
        <f t="shared" si="79"/>
        <v/>
      </c>
      <c r="AN113" s="233" t="str">
        <f t="shared" si="79"/>
        <v/>
      </c>
      <c r="AO113" s="233" t="str">
        <f t="shared" si="79"/>
        <v/>
      </c>
      <c r="AP113" s="233" t="str">
        <f t="shared" si="79"/>
        <v/>
      </c>
      <c r="AQ113" s="233" t="str">
        <f t="shared" si="79"/>
        <v/>
      </c>
      <c r="AR113" s="233" t="str">
        <f t="shared" si="79"/>
        <v/>
      </c>
      <c r="AS113" s="233" t="str">
        <f t="shared" si="79"/>
        <v/>
      </c>
      <c r="AT113" s="233" t="str">
        <f t="shared" si="79"/>
        <v/>
      </c>
      <c r="AU113" s="233" t="str">
        <f t="shared" si="79"/>
        <v/>
      </c>
      <c r="AV113" s="233" t="str">
        <f t="shared" si="79"/>
        <v/>
      </c>
      <c r="AY113" t="s">
        <v>341</v>
      </c>
      <c r="AZ113" s="2" t="str">
        <f t="shared" si="43"/>
        <v/>
      </c>
      <c r="BA113" s="2" t="str">
        <f t="shared" si="44"/>
        <v/>
      </c>
      <c r="BB113" s="3" t="str">
        <f t="shared" si="45"/>
        <v/>
      </c>
      <c r="BC113" s="3" t="str">
        <f t="shared" si="46"/>
        <v/>
      </c>
      <c r="BD113" s="3" t="str">
        <f t="shared" si="47"/>
        <v/>
      </c>
      <c r="BE113" s="3" t="str">
        <f t="shared" si="48"/>
        <v/>
      </c>
    </row>
    <row r="114" spans="3:57" ht="16.5" x14ac:dyDescent="0.6">
      <c r="C114" t="s">
        <v>17</v>
      </c>
      <c r="E114" s="233" t="str">
        <f t="shared" ref="E114:AV114" si="80">IF(IFERROR(E75-D75,"")=0,"",IFERROR(E75-D75,""))</f>
        <v/>
      </c>
      <c r="F114" s="233" t="str">
        <f t="shared" si="80"/>
        <v/>
      </c>
      <c r="G114" s="233" t="str">
        <f t="shared" si="80"/>
        <v/>
      </c>
      <c r="H114" s="233" t="str">
        <f t="shared" si="80"/>
        <v/>
      </c>
      <c r="I114" s="233" t="str">
        <f t="shared" si="80"/>
        <v/>
      </c>
      <c r="J114" s="233" t="str">
        <f t="shared" si="80"/>
        <v/>
      </c>
      <c r="K114" s="233" t="str">
        <f t="shared" si="80"/>
        <v/>
      </c>
      <c r="L114" s="233">
        <f t="shared" si="80"/>
        <v>1.6666666666666668E-3</v>
      </c>
      <c r="M114" s="233">
        <f t="shared" si="80"/>
        <v>3.3333333333333331E-3</v>
      </c>
      <c r="N114" s="233">
        <f t="shared" si="80"/>
        <v>-5.0000000000000001E-3</v>
      </c>
      <c r="O114" s="233" t="str">
        <f t="shared" si="80"/>
        <v/>
      </c>
      <c r="P114" s="233" t="str">
        <f t="shared" si="80"/>
        <v/>
      </c>
      <c r="Q114" s="233">
        <f t="shared" si="80"/>
        <v>1.6666666666666668E-3</v>
      </c>
      <c r="R114" s="233">
        <f t="shared" si="80"/>
        <v>3.3333333333333331E-3</v>
      </c>
      <c r="S114" s="233">
        <f t="shared" si="80"/>
        <v>3.3333333333333331E-3</v>
      </c>
      <c r="T114" s="233">
        <f t="shared" si="80"/>
        <v>1.666666666666667E-3</v>
      </c>
      <c r="U114" s="233" t="str">
        <f t="shared" si="80"/>
        <v/>
      </c>
      <c r="V114" s="233" t="str">
        <f t="shared" si="80"/>
        <v/>
      </c>
      <c r="W114" s="233" t="str">
        <f t="shared" si="80"/>
        <v/>
      </c>
      <c r="X114" s="233" t="str">
        <f t="shared" si="80"/>
        <v/>
      </c>
      <c r="Y114" s="233" t="str">
        <f t="shared" si="80"/>
        <v/>
      </c>
      <c r="Z114" s="233" t="str">
        <f t="shared" si="80"/>
        <v/>
      </c>
      <c r="AA114" s="233">
        <f t="shared" si="80"/>
        <v>3.333333333333334E-3</v>
      </c>
      <c r="AB114" s="233" t="str">
        <f t="shared" si="80"/>
        <v/>
      </c>
      <c r="AC114" s="233">
        <f t="shared" si="80"/>
        <v>-1.3333333333333334E-2</v>
      </c>
      <c r="AD114" s="233" t="str">
        <f t="shared" si="80"/>
        <v/>
      </c>
      <c r="AE114" s="233" t="str">
        <f t="shared" si="80"/>
        <v/>
      </c>
      <c r="AF114" s="233" t="str">
        <f t="shared" si="80"/>
        <v/>
      </c>
      <c r="AG114" s="233" t="str">
        <f t="shared" si="80"/>
        <v/>
      </c>
      <c r="AH114" s="233" t="str">
        <f t="shared" si="80"/>
        <v/>
      </c>
      <c r="AI114" s="233">
        <f t="shared" si="80"/>
        <v>3.3333333333333335E-3</v>
      </c>
      <c r="AJ114" s="233">
        <f t="shared" si="80"/>
        <v>6.6666666666666662E-3</v>
      </c>
      <c r="AK114" s="233" t="str">
        <f t="shared" si="80"/>
        <v/>
      </c>
      <c r="AL114" s="233">
        <f t="shared" si="80"/>
        <v>0.01</v>
      </c>
      <c r="AM114" s="233" t="str">
        <f t="shared" si="80"/>
        <v/>
      </c>
      <c r="AN114" s="233" t="str">
        <f t="shared" si="80"/>
        <v/>
      </c>
      <c r="AO114" s="233" t="str">
        <f t="shared" si="80"/>
        <v/>
      </c>
      <c r="AP114" s="233" t="str">
        <f t="shared" si="80"/>
        <v/>
      </c>
      <c r="AQ114" s="233" t="str">
        <f t="shared" si="80"/>
        <v/>
      </c>
      <c r="AR114" s="233" t="str">
        <f t="shared" si="80"/>
        <v/>
      </c>
      <c r="AS114" s="233" t="str">
        <f t="shared" si="80"/>
        <v/>
      </c>
      <c r="AT114" s="233" t="str">
        <f t="shared" si="80"/>
        <v/>
      </c>
      <c r="AU114" s="233" t="str">
        <f t="shared" si="80"/>
        <v/>
      </c>
      <c r="AV114" s="233" t="str">
        <f t="shared" si="80"/>
        <v/>
      </c>
      <c r="AY114" t="s">
        <v>17</v>
      </c>
      <c r="AZ114" s="2">
        <f t="shared" si="43"/>
        <v>10</v>
      </c>
      <c r="BA114" s="2" t="str">
        <f t="shared" si="44"/>
        <v/>
      </c>
      <c r="BB114" s="3">
        <f t="shared" si="45"/>
        <v>3.8333333333333337E-2</v>
      </c>
      <c r="BC114" s="3" t="str">
        <f t="shared" si="46"/>
        <v/>
      </c>
      <c r="BD114" s="3">
        <f t="shared" si="47"/>
        <v>3.8333333333333336E-3</v>
      </c>
      <c r="BE114" s="3" t="str">
        <f t="shared" si="48"/>
        <v/>
      </c>
    </row>
    <row r="115" spans="3:57" ht="16.5" x14ac:dyDescent="0.6">
      <c r="C115" t="s">
        <v>45</v>
      </c>
      <c r="E115" s="233" t="str">
        <f t="shared" ref="E115:AV115" si="81">IF(IFERROR(E76-D76,"")=0,"",IFERROR(E76-D76,""))</f>
        <v/>
      </c>
      <c r="F115" s="233" t="str">
        <f t="shared" si="81"/>
        <v/>
      </c>
      <c r="G115" s="233" t="str">
        <f t="shared" si="81"/>
        <v/>
      </c>
      <c r="H115" s="233" t="str">
        <f t="shared" si="81"/>
        <v/>
      </c>
      <c r="I115" s="233" t="str">
        <f t="shared" si="81"/>
        <v/>
      </c>
      <c r="J115" s="233" t="str">
        <f t="shared" si="81"/>
        <v/>
      </c>
      <c r="K115" s="233" t="str">
        <f t="shared" si="81"/>
        <v/>
      </c>
      <c r="L115" s="233" t="str">
        <f t="shared" si="81"/>
        <v/>
      </c>
      <c r="M115" s="233" t="str">
        <f t="shared" si="81"/>
        <v/>
      </c>
      <c r="N115" s="233" t="str">
        <f t="shared" si="81"/>
        <v/>
      </c>
      <c r="O115" s="233" t="str">
        <f t="shared" si="81"/>
        <v/>
      </c>
      <c r="P115" s="233" t="str">
        <f t="shared" si="81"/>
        <v/>
      </c>
      <c r="Q115" s="233" t="str">
        <f t="shared" si="81"/>
        <v/>
      </c>
      <c r="R115" s="233" t="str">
        <f t="shared" si="81"/>
        <v/>
      </c>
      <c r="S115" s="233" t="str">
        <f t="shared" si="81"/>
        <v/>
      </c>
      <c r="T115" s="233" t="str">
        <f t="shared" si="81"/>
        <v/>
      </c>
      <c r="U115" s="233" t="str">
        <f t="shared" si="81"/>
        <v/>
      </c>
      <c r="V115" s="233" t="str">
        <f t="shared" si="81"/>
        <v/>
      </c>
      <c r="W115" s="233" t="str">
        <f t="shared" si="81"/>
        <v/>
      </c>
      <c r="X115" s="233" t="str">
        <f t="shared" si="81"/>
        <v/>
      </c>
      <c r="Y115" s="233" t="str">
        <f t="shared" si="81"/>
        <v/>
      </c>
      <c r="Z115" s="233" t="str">
        <f t="shared" si="81"/>
        <v/>
      </c>
      <c r="AA115" s="233" t="str">
        <f t="shared" si="81"/>
        <v/>
      </c>
      <c r="AB115" s="233" t="str">
        <f t="shared" si="81"/>
        <v/>
      </c>
      <c r="AC115" s="233" t="str">
        <f t="shared" si="81"/>
        <v/>
      </c>
      <c r="AD115" s="233" t="str">
        <f t="shared" si="81"/>
        <v/>
      </c>
      <c r="AE115" s="233" t="str">
        <f t="shared" si="81"/>
        <v/>
      </c>
      <c r="AF115" s="233" t="str">
        <f t="shared" si="81"/>
        <v/>
      </c>
      <c r="AG115" s="233" t="str">
        <f t="shared" si="81"/>
        <v/>
      </c>
      <c r="AH115" s="233" t="str">
        <f t="shared" si="81"/>
        <v/>
      </c>
      <c r="AI115" s="233" t="str">
        <f t="shared" si="81"/>
        <v/>
      </c>
      <c r="AJ115" s="233" t="str">
        <f t="shared" si="81"/>
        <v/>
      </c>
      <c r="AK115" s="233" t="str">
        <f t="shared" si="81"/>
        <v/>
      </c>
      <c r="AL115" s="233" t="str">
        <f t="shared" si="81"/>
        <v/>
      </c>
      <c r="AM115" s="233" t="str">
        <f t="shared" si="81"/>
        <v/>
      </c>
      <c r="AN115" s="233" t="str">
        <f t="shared" si="81"/>
        <v/>
      </c>
      <c r="AO115" s="233" t="str">
        <f t="shared" si="81"/>
        <v/>
      </c>
      <c r="AP115" s="233" t="str">
        <f t="shared" si="81"/>
        <v/>
      </c>
      <c r="AQ115" s="233" t="str">
        <f t="shared" si="81"/>
        <v/>
      </c>
      <c r="AR115" s="233" t="str">
        <f t="shared" si="81"/>
        <v/>
      </c>
      <c r="AS115" s="233" t="str">
        <f t="shared" si="81"/>
        <v/>
      </c>
      <c r="AT115" s="233" t="str">
        <f t="shared" si="81"/>
        <v/>
      </c>
      <c r="AU115" s="233" t="str">
        <f t="shared" si="81"/>
        <v/>
      </c>
      <c r="AV115" s="233" t="str">
        <f t="shared" si="81"/>
        <v/>
      </c>
      <c r="AY115" t="s">
        <v>45</v>
      </c>
      <c r="AZ115" s="2" t="str">
        <f t="shared" si="43"/>
        <v/>
      </c>
      <c r="BA115" s="2" t="str">
        <f t="shared" si="44"/>
        <v/>
      </c>
      <c r="BB115" s="3" t="str">
        <f t="shared" si="45"/>
        <v/>
      </c>
      <c r="BC115" s="3" t="str">
        <f t="shared" si="46"/>
        <v/>
      </c>
      <c r="BD115" s="3" t="str">
        <f t="shared" si="47"/>
        <v/>
      </c>
      <c r="BE115" s="3" t="str">
        <f t="shared" si="48"/>
        <v/>
      </c>
    </row>
    <row r="116" spans="3:57" x14ac:dyDescent="0.45">
      <c r="H116" s="44"/>
    </row>
    <row r="117" spans="3:57" x14ac:dyDescent="0.45">
      <c r="H117" s="44"/>
    </row>
    <row r="118" spans="3:57" x14ac:dyDescent="0.45">
      <c r="H118" s="44"/>
    </row>
    <row r="119" spans="3:57" x14ac:dyDescent="0.45">
      <c r="H119" s="44"/>
    </row>
    <row r="120" spans="3:57" x14ac:dyDescent="0.45">
      <c r="H120" s="44"/>
    </row>
    <row r="121" spans="3:57" x14ac:dyDescent="0.45">
      <c r="H121" s="44"/>
    </row>
    <row r="122" spans="3:57" x14ac:dyDescent="0.45">
      <c r="H122" s="44"/>
    </row>
    <row r="123" spans="3:57" x14ac:dyDescent="0.45">
      <c r="H123" s="44"/>
    </row>
    <row r="124" spans="3:57" x14ac:dyDescent="0.45">
      <c r="H124" s="44"/>
    </row>
    <row r="125" spans="3:57" x14ac:dyDescent="0.45">
      <c r="H125" s="44"/>
    </row>
    <row r="126" spans="3:57" x14ac:dyDescent="0.45">
      <c r="H126" s="44"/>
    </row>
    <row r="127" spans="3:57" x14ac:dyDescent="0.45">
      <c r="H127" s="44"/>
    </row>
    <row r="128" spans="3:57" x14ac:dyDescent="0.45">
      <c r="H128" s="44"/>
    </row>
    <row r="129" spans="8:8" x14ac:dyDescent="0.45">
      <c r="H129" s="44"/>
    </row>
    <row r="130" spans="8:8" x14ac:dyDescent="0.45">
      <c r="H130" s="44"/>
    </row>
    <row r="131" spans="8:8" x14ac:dyDescent="0.45">
      <c r="H131" s="44"/>
    </row>
    <row r="132" spans="8:8" x14ac:dyDescent="0.45">
      <c r="H132" s="44"/>
    </row>
    <row r="133" spans="8:8" x14ac:dyDescent="0.45">
      <c r="H133" s="44"/>
    </row>
    <row r="134" spans="8:8" x14ac:dyDescent="0.45">
      <c r="H134" s="44"/>
    </row>
    <row r="135" spans="8:8" x14ac:dyDescent="0.45">
      <c r="H135" s="44"/>
    </row>
    <row r="136" spans="8:8" x14ac:dyDescent="0.45">
      <c r="H136" s="44"/>
    </row>
    <row r="137" spans="8:8" x14ac:dyDescent="0.45">
      <c r="H137" s="44"/>
    </row>
    <row r="138" spans="8:8" x14ac:dyDescent="0.45">
      <c r="H138" s="44"/>
    </row>
    <row r="139" spans="8:8" x14ac:dyDescent="0.45">
      <c r="H139" s="44"/>
    </row>
    <row r="140" spans="8:8" x14ac:dyDescent="0.45">
      <c r="H140" s="44"/>
    </row>
    <row r="141" spans="8:8" x14ac:dyDescent="0.45">
      <c r="H141" s="44"/>
    </row>
    <row r="142" spans="8:8" x14ac:dyDescent="0.45">
      <c r="H142" s="44"/>
    </row>
    <row r="143" spans="8:8" x14ac:dyDescent="0.45">
      <c r="H143" s="44"/>
    </row>
    <row r="144" spans="8:8" x14ac:dyDescent="0.45">
      <c r="H144" s="44"/>
    </row>
    <row r="145" spans="8:8" x14ac:dyDescent="0.45">
      <c r="H145" s="44"/>
    </row>
    <row r="146" spans="8:8" x14ac:dyDescent="0.45">
      <c r="H146" s="44"/>
    </row>
    <row r="147" spans="8:8" x14ac:dyDescent="0.45">
      <c r="H147" s="44"/>
    </row>
    <row r="148" spans="8:8" x14ac:dyDescent="0.45">
      <c r="H148" s="44"/>
    </row>
    <row r="149" spans="8:8" x14ac:dyDescent="0.45">
      <c r="H149" s="44"/>
    </row>
    <row r="150" spans="8:8" x14ac:dyDescent="0.45">
      <c r="H150" s="44"/>
    </row>
    <row r="151" spans="8:8" x14ac:dyDescent="0.45">
      <c r="H151" s="44"/>
    </row>
    <row r="152" spans="8:8" x14ac:dyDescent="0.45">
      <c r="H152" s="44"/>
    </row>
    <row r="153" spans="8:8" x14ac:dyDescent="0.45">
      <c r="H153" s="44"/>
    </row>
    <row r="154" spans="8:8" x14ac:dyDescent="0.45">
      <c r="H154" s="44"/>
    </row>
    <row r="155" spans="8:8" x14ac:dyDescent="0.45">
      <c r="H155" s="44"/>
    </row>
    <row r="156" spans="8:8" x14ac:dyDescent="0.45">
      <c r="H156" s="44"/>
    </row>
    <row r="157" spans="8:8" x14ac:dyDescent="0.45">
      <c r="H157" s="44"/>
    </row>
    <row r="158" spans="8:8" x14ac:dyDescent="0.45">
      <c r="H158" s="44"/>
    </row>
    <row r="159" spans="8:8" x14ac:dyDescent="0.45">
      <c r="H159" s="44"/>
    </row>
    <row r="160" spans="8:8" x14ac:dyDescent="0.45">
      <c r="H160" s="44"/>
    </row>
    <row r="161" spans="8:8" x14ac:dyDescent="0.45">
      <c r="H161" s="44"/>
    </row>
    <row r="162" spans="8:8" x14ac:dyDescent="0.45">
      <c r="H162" s="44"/>
    </row>
    <row r="163" spans="8:8" x14ac:dyDescent="0.45">
      <c r="H163" s="44"/>
    </row>
    <row r="164" spans="8:8" x14ac:dyDescent="0.45">
      <c r="H164" s="44"/>
    </row>
    <row r="165" spans="8:8" x14ac:dyDescent="0.45">
      <c r="H165" s="44"/>
    </row>
    <row r="166" spans="8:8" x14ac:dyDescent="0.45">
      <c r="H166" s="44"/>
    </row>
    <row r="167" spans="8:8" x14ac:dyDescent="0.45">
      <c r="H167" s="44"/>
    </row>
    <row r="168" spans="8:8" x14ac:dyDescent="0.45">
      <c r="H168" s="44"/>
    </row>
    <row r="169" spans="8:8" x14ac:dyDescent="0.45">
      <c r="H169" s="44"/>
    </row>
    <row r="170" spans="8:8" x14ac:dyDescent="0.45">
      <c r="H170" s="44"/>
    </row>
    <row r="171" spans="8:8" x14ac:dyDescent="0.45">
      <c r="H171" s="44"/>
    </row>
    <row r="172" spans="8:8" x14ac:dyDescent="0.45">
      <c r="H172" s="44"/>
    </row>
    <row r="173" spans="8:8" x14ac:dyDescent="0.45">
      <c r="H173" s="44"/>
    </row>
    <row r="174" spans="8:8" x14ac:dyDescent="0.45">
      <c r="H174" s="44"/>
    </row>
    <row r="175" spans="8:8" x14ac:dyDescent="0.45">
      <c r="H175" s="44"/>
    </row>
    <row r="176" spans="8:8" x14ac:dyDescent="0.45">
      <c r="H176" s="44"/>
    </row>
    <row r="177" spans="8:8" x14ac:dyDescent="0.45">
      <c r="H177" s="44"/>
    </row>
    <row r="178" spans="8:8" x14ac:dyDescent="0.45">
      <c r="H178" s="44"/>
    </row>
    <row r="179" spans="8:8" x14ac:dyDescent="0.45">
      <c r="H179" s="44"/>
    </row>
    <row r="180" spans="8:8" x14ac:dyDescent="0.45">
      <c r="H180" s="44"/>
    </row>
    <row r="181" spans="8:8" x14ac:dyDescent="0.45">
      <c r="H181" s="44"/>
    </row>
    <row r="182" spans="8:8" x14ac:dyDescent="0.45">
      <c r="H182" s="44"/>
    </row>
    <row r="183" spans="8:8" x14ac:dyDescent="0.45">
      <c r="H183" s="44"/>
    </row>
    <row r="184" spans="8:8" x14ac:dyDescent="0.45">
      <c r="H184" s="44"/>
    </row>
    <row r="185" spans="8:8" x14ac:dyDescent="0.45">
      <c r="H185" s="44"/>
    </row>
    <row r="186" spans="8:8" x14ac:dyDescent="0.45">
      <c r="H186" s="44"/>
    </row>
    <row r="187" spans="8:8" x14ac:dyDescent="0.45">
      <c r="H187" s="44"/>
    </row>
    <row r="188" spans="8:8" x14ac:dyDescent="0.45">
      <c r="H188" s="44"/>
    </row>
    <row r="189" spans="8:8" x14ac:dyDescent="0.45">
      <c r="H189" s="44"/>
    </row>
    <row r="190" spans="8:8" x14ac:dyDescent="0.45">
      <c r="H190" s="44"/>
    </row>
    <row r="191" spans="8:8" x14ac:dyDescent="0.45">
      <c r="H191" s="44"/>
    </row>
    <row r="192" spans="8:8" x14ac:dyDescent="0.45">
      <c r="H192" s="44"/>
    </row>
    <row r="193" spans="8:8" x14ac:dyDescent="0.45">
      <c r="H193" s="44"/>
    </row>
    <row r="194" spans="8:8" x14ac:dyDescent="0.45">
      <c r="H194" s="44"/>
    </row>
    <row r="195" spans="8:8" x14ac:dyDescent="0.45">
      <c r="H195" s="44"/>
    </row>
    <row r="196" spans="8:8" x14ac:dyDescent="0.45">
      <c r="H196" s="44"/>
    </row>
    <row r="197" spans="8:8" x14ac:dyDescent="0.45">
      <c r="H197" s="44"/>
    </row>
    <row r="198" spans="8:8" x14ac:dyDescent="0.45">
      <c r="H198" s="44"/>
    </row>
    <row r="199" spans="8:8" x14ac:dyDescent="0.45">
      <c r="H199" s="44"/>
    </row>
    <row r="200" spans="8:8" x14ac:dyDescent="0.45">
      <c r="H200" s="44"/>
    </row>
    <row r="201" spans="8:8" x14ac:dyDescent="0.45">
      <c r="H201" s="44"/>
    </row>
    <row r="202" spans="8:8" x14ac:dyDescent="0.45">
      <c r="H202" s="44"/>
    </row>
    <row r="203" spans="8:8" x14ac:dyDescent="0.45">
      <c r="H203" s="44"/>
    </row>
    <row r="204" spans="8:8" x14ac:dyDescent="0.45">
      <c r="H204" s="44"/>
    </row>
    <row r="205" spans="8:8" x14ac:dyDescent="0.45">
      <c r="H205" s="44"/>
    </row>
    <row r="206" spans="8:8" x14ac:dyDescent="0.45">
      <c r="H206" s="44"/>
    </row>
    <row r="207" spans="8:8" x14ac:dyDescent="0.45">
      <c r="H207" s="44"/>
    </row>
    <row r="208" spans="8:8" x14ac:dyDescent="0.45">
      <c r="H208" s="44"/>
    </row>
    <row r="209" spans="8:8" x14ac:dyDescent="0.45">
      <c r="H209" s="44"/>
    </row>
    <row r="210" spans="8:8" x14ac:dyDescent="0.45">
      <c r="H210" s="44"/>
    </row>
    <row r="211" spans="8:8" x14ac:dyDescent="0.45">
      <c r="H211" s="44"/>
    </row>
    <row r="212" spans="8:8" x14ac:dyDescent="0.45">
      <c r="H212" s="44"/>
    </row>
    <row r="213" spans="8:8" x14ac:dyDescent="0.45">
      <c r="H213" s="44"/>
    </row>
    <row r="214" spans="8:8" x14ac:dyDescent="0.45">
      <c r="H214" s="44"/>
    </row>
    <row r="215" spans="8:8" x14ac:dyDescent="0.45">
      <c r="H215" s="44"/>
    </row>
    <row r="216" spans="8:8" x14ac:dyDescent="0.45">
      <c r="H216" s="44"/>
    </row>
    <row r="217" spans="8:8" x14ac:dyDescent="0.45">
      <c r="H217" s="44"/>
    </row>
    <row r="218" spans="8:8" x14ac:dyDescent="0.45">
      <c r="H218" s="44"/>
    </row>
    <row r="219" spans="8:8" x14ac:dyDescent="0.45">
      <c r="H219" s="44"/>
    </row>
    <row r="220" spans="8:8" x14ac:dyDescent="0.45">
      <c r="H220" s="44"/>
    </row>
    <row r="221" spans="8:8" x14ac:dyDescent="0.45">
      <c r="H221" s="44"/>
    </row>
    <row r="222" spans="8:8" x14ac:dyDescent="0.45">
      <c r="H222" s="44"/>
    </row>
    <row r="223" spans="8:8" x14ac:dyDescent="0.45">
      <c r="H223" s="44"/>
    </row>
    <row r="224" spans="8:8" x14ac:dyDescent="0.45">
      <c r="H224" s="44"/>
    </row>
    <row r="225" spans="8:8" x14ac:dyDescent="0.45">
      <c r="H225" s="44"/>
    </row>
    <row r="226" spans="8:8" x14ac:dyDescent="0.45">
      <c r="H226" s="44"/>
    </row>
    <row r="227" spans="8:8" x14ac:dyDescent="0.45">
      <c r="H227" s="44"/>
    </row>
    <row r="228" spans="8:8" x14ac:dyDescent="0.45">
      <c r="H228" s="44"/>
    </row>
    <row r="229" spans="8:8" x14ac:dyDescent="0.45">
      <c r="H229" s="44"/>
    </row>
    <row r="230" spans="8:8" x14ac:dyDescent="0.45">
      <c r="H230" s="44"/>
    </row>
    <row r="231" spans="8:8" x14ac:dyDescent="0.45">
      <c r="H231" s="44"/>
    </row>
    <row r="232" spans="8:8" x14ac:dyDescent="0.45">
      <c r="H232" s="44"/>
    </row>
    <row r="233" spans="8:8" x14ac:dyDescent="0.45">
      <c r="H233" s="44"/>
    </row>
    <row r="234" spans="8:8" x14ac:dyDescent="0.45">
      <c r="H234" s="44"/>
    </row>
    <row r="235" spans="8:8" x14ac:dyDescent="0.45">
      <c r="H235" s="44"/>
    </row>
    <row r="236" spans="8:8" x14ac:dyDescent="0.45">
      <c r="H236" s="44"/>
    </row>
    <row r="237" spans="8:8" x14ac:dyDescent="0.45">
      <c r="H237" s="44"/>
    </row>
    <row r="238" spans="8:8" x14ac:dyDescent="0.45">
      <c r="H238" s="44"/>
    </row>
    <row r="239" spans="8:8" x14ac:dyDescent="0.45">
      <c r="H239" s="44"/>
    </row>
    <row r="240" spans="8:8" x14ac:dyDescent="0.45">
      <c r="H240" s="44"/>
    </row>
    <row r="241" spans="8:8" x14ac:dyDescent="0.45">
      <c r="H241" s="44"/>
    </row>
    <row r="242" spans="8:8" x14ac:dyDescent="0.45">
      <c r="H242" s="44"/>
    </row>
    <row r="243" spans="8:8" x14ac:dyDescent="0.45">
      <c r="H243" s="44"/>
    </row>
    <row r="244" spans="8:8" x14ac:dyDescent="0.45">
      <c r="H244" s="44"/>
    </row>
    <row r="245" spans="8:8" x14ac:dyDescent="0.45">
      <c r="H245" s="44"/>
    </row>
    <row r="246" spans="8:8" x14ac:dyDescent="0.45">
      <c r="H246" s="44"/>
    </row>
    <row r="247" spans="8:8" x14ac:dyDescent="0.45">
      <c r="H247" s="44"/>
    </row>
    <row r="248" spans="8:8" x14ac:dyDescent="0.45">
      <c r="H248" s="44"/>
    </row>
    <row r="249" spans="8:8" x14ac:dyDescent="0.45">
      <c r="H249" s="44"/>
    </row>
    <row r="250" spans="8:8" x14ac:dyDescent="0.45">
      <c r="H250" s="44"/>
    </row>
    <row r="251" spans="8:8" x14ac:dyDescent="0.45">
      <c r="H251" s="44"/>
    </row>
    <row r="252" spans="8:8" x14ac:dyDescent="0.45">
      <c r="H252" s="44"/>
    </row>
    <row r="253" spans="8:8" x14ac:dyDescent="0.45">
      <c r="H253" s="44"/>
    </row>
    <row r="254" spans="8:8" x14ac:dyDescent="0.45">
      <c r="H254" s="44"/>
    </row>
    <row r="255" spans="8:8" x14ac:dyDescent="0.45">
      <c r="H255" s="44"/>
    </row>
    <row r="256" spans="8:8" x14ac:dyDescent="0.45">
      <c r="H256" s="44"/>
    </row>
    <row r="257" spans="8:8" x14ac:dyDescent="0.45">
      <c r="H257" s="44"/>
    </row>
    <row r="258" spans="8:8" x14ac:dyDescent="0.45">
      <c r="H258" s="44"/>
    </row>
    <row r="259" spans="8:8" x14ac:dyDescent="0.45">
      <c r="H259" s="44"/>
    </row>
    <row r="260" spans="8:8" x14ac:dyDescent="0.45">
      <c r="H260" s="44"/>
    </row>
    <row r="261" spans="8:8" x14ac:dyDescent="0.45">
      <c r="H261" s="44"/>
    </row>
    <row r="262" spans="8:8" x14ac:dyDescent="0.45">
      <c r="H262" s="44"/>
    </row>
    <row r="263" spans="8:8" x14ac:dyDescent="0.45">
      <c r="H263" s="44"/>
    </row>
    <row r="264" spans="8:8" x14ac:dyDescent="0.45">
      <c r="H264" s="44"/>
    </row>
    <row r="265" spans="8:8" x14ac:dyDescent="0.45">
      <c r="H265" s="44"/>
    </row>
    <row r="266" spans="8:8" x14ac:dyDescent="0.45">
      <c r="H266" s="44"/>
    </row>
    <row r="267" spans="8:8" x14ac:dyDescent="0.45">
      <c r="H267" s="44"/>
    </row>
    <row r="268" spans="8:8" x14ac:dyDescent="0.45">
      <c r="H268" s="44"/>
    </row>
    <row r="269" spans="8:8" x14ac:dyDescent="0.45">
      <c r="H269" s="44"/>
    </row>
    <row r="270" spans="8:8" x14ac:dyDescent="0.45">
      <c r="H270" s="44"/>
    </row>
    <row r="271" spans="8:8" x14ac:dyDescent="0.45">
      <c r="H271" s="44"/>
    </row>
    <row r="272" spans="8:8" x14ac:dyDescent="0.45">
      <c r="H272" s="44"/>
    </row>
    <row r="273" spans="8:8" x14ac:dyDescent="0.45">
      <c r="H273" s="44"/>
    </row>
    <row r="274" spans="8:8" x14ac:dyDescent="0.45">
      <c r="H274" s="44"/>
    </row>
    <row r="275" spans="8:8" x14ac:dyDescent="0.45">
      <c r="H275" s="44"/>
    </row>
    <row r="276" spans="8:8" x14ac:dyDescent="0.45">
      <c r="H276" s="44"/>
    </row>
    <row r="277" spans="8:8" x14ac:dyDescent="0.45">
      <c r="H277" s="44"/>
    </row>
    <row r="278" spans="8:8" x14ac:dyDescent="0.45">
      <c r="H278" s="44"/>
    </row>
    <row r="279" spans="8:8" x14ac:dyDescent="0.45">
      <c r="H279" s="44"/>
    </row>
    <row r="280" spans="8:8" x14ac:dyDescent="0.45">
      <c r="H280" s="44"/>
    </row>
    <row r="281" spans="8:8" x14ac:dyDescent="0.45">
      <c r="H281" s="44"/>
    </row>
    <row r="282" spans="8:8" x14ac:dyDescent="0.45">
      <c r="H282" s="44"/>
    </row>
    <row r="283" spans="8:8" x14ac:dyDescent="0.45">
      <c r="H283" s="44"/>
    </row>
    <row r="284" spans="8:8" x14ac:dyDescent="0.45">
      <c r="H284" s="44"/>
    </row>
    <row r="285" spans="8:8" x14ac:dyDescent="0.45">
      <c r="H285" s="44"/>
    </row>
    <row r="286" spans="8:8" x14ac:dyDescent="0.45">
      <c r="H286" s="44"/>
    </row>
    <row r="287" spans="8:8" x14ac:dyDescent="0.45">
      <c r="H287" s="44"/>
    </row>
    <row r="288" spans="8:8" x14ac:dyDescent="0.45">
      <c r="H288" s="44"/>
    </row>
    <row r="289" spans="8:8" x14ac:dyDescent="0.45">
      <c r="H289" s="44"/>
    </row>
    <row r="290" spans="8:8" x14ac:dyDescent="0.45">
      <c r="H290" s="44"/>
    </row>
    <row r="291" spans="8:8" x14ac:dyDescent="0.45">
      <c r="H291" s="44"/>
    </row>
    <row r="292" spans="8:8" x14ac:dyDescent="0.45">
      <c r="H292" s="44"/>
    </row>
    <row r="293" spans="8:8" x14ac:dyDescent="0.45">
      <c r="H293" s="44"/>
    </row>
    <row r="294" spans="8:8" x14ac:dyDescent="0.45">
      <c r="H294" s="44"/>
    </row>
    <row r="295" spans="8:8" x14ac:dyDescent="0.45">
      <c r="H295" s="44"/>
    </row>
    <row r="296" spans="8:8" x14ac:dyDescent="0.45">
      <c r="H296" s="44"/>
    </row>
    <row r="297" spans="8:8" x14ac:dyDescent="0.45">
      <c r="H297" s="44"/>
    </row>
    <row r="298" spans="8:8" x14ac:dyDescent="0.45">
      <c r="H298" s="44"/>
    </row>
    <row r="299" spans="8:8" x14ac:dyDescent="0.45">
      <c r="H299" s="44"/>
    </row>
    <row r="300" spans="8:8" x14ac:dyDescent="0.45">
      <c r="H300" s="44"/>
    </row>
    <row r="301" spans="8:8" x14ac:dyDescent="0.45">
      <c r="H301" s="44"/>
    </row>
    <row r="302" spans="8:8" x14ac:dyDescent="0.45">
      <c r="H302" s="44"/>
    </row>
    <row r="303" spans="8:8" x14ac:dyDescent="0.45">
      <c r="H303" s="44"/>
    </row>
    <row r="304" spans="8:8" x14ac:dyDescent="0.45">
      <c r="H304" s="44"/>
    </row>
    <row r="305" spans="8:8" x14ac:dyDescent="0.45">
      <c r="H305" s="44"/>
    </row>
    <row r="306" spans="8:8" x14ac:dyDescent="0.45">
      <c r="H306" s="44"/>
    </row>
    <row r="307" spans="8:8" x14ac:dyDescent="0.45">
      <c r="H307" s="44"/>
    </row>
    <row r="308" spans="8:8" x14ac:dyDescent="0.45">
      <c r="H308" s="44"/>
    </row>
    <row r="309" spans="8:8" x14ac:dyDescent="0.45">
      <c r="H309" s="44"/>
    </row>
    <row r="310" spans="8:8" x14ac:dyDescent="0.45">
      <c r="H310" s="44"/>
    </row>
    <row r="311" spans="8:8" x14ac:dyDescent="0.45">
      <c r="H311" s="44"/>
    </row>
    <row r="312" spans="8:8" x14ac:dyDescent="0.45">
      <c r="H312" s="44"/>
    </row>
    <row r="313" spans="8:8" x14ac:dyDescent="0.45">
      <c r="H313" s="44"/>
    </row>
    <row r="314" spans="8:8" x14ac:dyDescent="0.45">
      <c r="H314" s="44"/>
    </row>
    <row r="315" spans="8:8" x14ac:dyDescent="0.45">
      <c r="H315" s="44"/>
    </row>
    <row r="316" spans="8:8" x14ac:dyDescent="0.45">
      <c r="H316" s="44"/>
    </row>
    <row r="317" spans="8:8" x14ac:dyDescent="0.45">
      <c r="H317" s="44"/>
    </row>
    <row r="318" spans="8:8" x14ac:dyDescent="0.45">
      <c r="H318" s="44"/>
    </row>
    <row r="319" spans="8:8" x14ac:dyDescent="0.45">
      <c r="H319" s="44"/>
    </row>
    <row r="320" spans="8:8" x14ac:dyDescent="0.45">
      <c r="H320" s="44"/>
    </row>
    <row r="321" spans="8:8" x14ac:dyDescent="0.45">
      <c r="H321" s="44"/>
    </row>
    <row r="322" spans="8:8" x14ac:dyDescent="0.45">
      <c r="H322" s="44"/>
    </row>
    <row r="323" spans="8:8" x14ac:dyDescent="0.45">
      <c r="H323" s="44"/>
    </row>
    <row r="324" spans="8:8" x14ac:dyDescent="0.45">
      <c r="H324" s="44"/>
    </row>
    <row r="325" spans="8:8" x14ac:dyDescent="0.45">
      <c r="H325" s="44"/>
    </row>
    <row r="326" spans="8:8" x14ac:dyDescent="0.45">
      <c r="H326" s="44"/>
    </row>
    <row r="327" spans="8:8" x14ac:dyDescent="0.45">
      <c r="H327" s="44"/>
    </row>
    <row r="328" spans="8:8" x14ac:dyDescent="0.45">
      <c r="H328" s="44"/>
    </row>
    <row r="329" spans="8:8" x14ac:dyDescent="0.45">
      <c r="H329" s="44"/>
    </row>
    <row r="330" spans="8:8" x14ac:dyDescent="0.45">
      <c r="H330" s="44"/>
    </row>
    <row r="331" spans="8:8" x14ac:dyDescent="0.45">
      <c r="H331" s="44"/>
    </row>
    <row r="332" spans="8:8" x14ac:dyDescent="0.45">
      <c r="H332" s="44"/>
    </row>
    <row r="333" spans="8:8" x14ac:dyDescent="0.45">
      <c r="H333" s="44"/>
    </row>
    <row r="334" spans="8:8" x14ac:dyDescent="0.45">
      <c r="H334" s="44"/>
    </row>
    <row r="335" spans="8:8" x14ac:dyDescent="0.45">
      <c r="H335" s="44"/>
    </row>
    <row r="336" spans="8:8" x14ac:dyDescent="0.45">
      <c r="H336" s="44"/>
    </row>
    <row r="337" spans="8:8" x14ac:dyDescent="0.45">
      <c r="H337" s="44"/>
    </row>
    <row r="338" spans="8:8" x14ac:dyDescent="0.45">
      <c r="H338" s="44"/>
    </row>
    <row r="339" spans="8:8" x14ac:dyDescent="0.45">
      <c r="H339" s="44"/>
    </row>
    <row r="340" spans="8:8" x14ac:dyDescent="0.45">
      <c r="H340" s="44"/>
    </row>
    <row r="341" spans="8:8" x14ac:dyDescent="0.45">
      <c r="H341" s="44"/>
    </row>
    <row r="342" spans="8:8" x14ac:dyDescent="0.45">
      <c r="H342" s="44"/>
    </row>
    <row r="343" spans="8:8" x14ac:dyDescent="0.45">
      <c r="H343" s="44"/>
    </row>
    <row r="344" spans="8:8" x14ac:dyDescent="0.45">
      <c r="H344" s="44"/>
    </row>
    <row r="345" spans="8:8" x14ac:dyDescent="0.45">
      <c r="H345" s="44"/>
    </row>
    <row r="346" spans="8:8" x14ac:dyDescent="0.45">
      <c r="H346" s="44"/>
    </row>
    <row r="347" spans="8:8" x14ac:dyDescent="0.45">
      <c r="H347" s="44"/>
    </row>
    <row r="348" spans="8:8" x14ac:dyDescent="0.45">
      <c r="H348" s="44"/>
    </row>
    <row r="349" spans="8:8" x14ac:dyDescent="0.45">
      <c r="H349" s="44"/>
    </row>
    <row r="350" spans="8:8" x14ac:dyDescent="0.45">
      <c r="H350" s="44"/>
    </row>
    <row r="351" spans="8:8" x14ac:dyDescent="0.45">
      <c r="H351" s="44"/>
    </row>
    <row r="352" spans="8:8" x14ac:dyDescent="0.45">
      <c r="H352" s="44"/>
    </row>
    <row r="353" spans="8:8" x14ac:dyDescent="0.45">
      <c r="H353" s="44"/>
    </row>
    <row r="354" spans="8:8" x14ac:dyDescent="0.45">
      <c r="H354" s="44"/>
    </row>
    <row r="355" spans="8:8" x14ac:dyDescent="0.45">
      <c r="H355" s="44"/>
    </row>
  </sheetData>
  <autoFilter ref="AY80:BE115" xr:uid="{00000000-0009-0000-0000-000005000000}"/>
  <sortState xmlns:xlrd2="http://schemas.microsoft.com/office/spreadsheetml/2017/richdata2" ref="BE59:BH76">
    <sortCondition descending="1" ref="BH59:BH76"/>
  </sortState>
  <dataValidations count="2">
    <dataValidation allowBlank="1" errorTitle="Error" error="Please insert date in dd/yy/yyyy format, eg 21/03/2023" promptTitle="Date decision was announced" prompt="Please insert the date in dd/mm/yyyy format" sqref="MX1:NB1 D2:PJ2 NQ1:OC1 OZ1:PD1 PI1 D1:JN1 JP1:MV1" xr:uid="{00000000-0002-0000-0500-000000000000}"/>
    <dataValidation allowBlank="1" showInputMessage="1" showErrorMessage="1" errorTitle="Error" error="Please insert date in dd/yy/yyyy format, eg 21/03/2023" promptTitle="Date decision was announced" prompt="Please insert the date in dd/mm/yyyy format" sqref="MW1 NC1:NP1 OD1:OY1 PE1:PH1 PJ1 JO1" xr:uid="{00000000-0002-0000-0500-000001000000}"/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QI124"/>
  <sheetViews>
    <sheetView tabSelected="1" topLeftCell="DN74" zoomScale="78" zoomScaleNormal="85" workbookViewId="0">
      <selection activeCell="DP84" sqref="DP84"/>
    </sheetView>
  </sheetViews>
  <sheetFormatPr defaultRowHeight="14.25" x14ac:dyDescent="0.45"/>
  <cols>
    <col min="1" max="1" width="15.3984375" bestFit="1" customWidth="1"/>
    <col min="2" max="2" width="11.86328125" bestFit="1" customWidth="1"/>
    <col min="3" max="7" width="12" bestFit="1" customWidth="1"/>
    <col min="8" max="11" width="11.86328125" bestFit="1" customWidth="1"/>
    <col min="12" max="12" width="13.59765625" bestFit="1" customWidth="1"/>
    <col min="13" max="13" width="11.86328125" bestFit="1" customWidth="1"/>
    <col min="14" max="14" width="12" bestFit="1" customWidth="1"/>
    <col min="15" max="15" width="11.86328125" bestFit="1" customWidth="1"/>
    <col min="16" max="19" width="12" bestFit="1" customWidth="1"/>
    <col min="20" max="20" width="11.86328125" bestFit="1" customWidth="1"/>
    <col min="21" max="21" width="12" bestFit="1" customWidth="1"/>
    <col min="22" max="22" width="11.86328125" bestFit="1" customWidth="1"/>
    <col min="23" max="25" width="12" bestFit="1" customWidth="1"/>
    <col min="26" max="44" width="11.86328125" bestFit="1" customWidth="1"/>
    <col min="45" max="45" width="12" bestFit="1" customWidth="1"/>
    <col min="46" max="46" width="11.86328125" bestFit="1" customWidth="1"/>
    <col min="47" max="47" width="12" bestFit="1" customWidth="1"/>
    <col min="48" max="48" width="11.86328125" bestFit="1" customWidth="1"/>
    <col min="49" max="49" width="16.86328125" bestFit="1" customWidth="1"/>
    <col min="50" max="51" width="11.86328125" bestFit="1" customWidth="1"/>
    <col min="52" max="55" width="12" bestFit="1" customWidth="1"/>
    <col min="56" max="59" width="11.86328125" bestFit="1" customWidth="1"/>
    <col min="60" max="61" width="12" bestFit="1" customWidth="1"/>
    <col min="62" max="63" width="11.86328125" bestFit="1" customWidth="1"/>
    <col min="64" max="64" width="12" bestFit="1" customWidth="1"/>
    <col min="65" max="66" width="11.86328125" bestFit="1" customWidth="1"/>
    <col min="67" max="74" width="12" bestFit="1" customWidth="1"/>
    <col min="75" max="76" width="11.86328125" bestFit="1" customWidth="1"/>
    <col min="77" max="81" width="12" bestFit="1" customWidth="1"/>
    <col min="82" max="98" width="11.86328125" bestFit="1" customWidth="1"/>
    <col min="99" max="101" width="12" bestFit="1" customWidth="1"/>
    <col min="102" max="103" width="11.86328125" bestFit="1" customWidth="1"/>
    <col min="104" max="110" width="12" bestFit="1" customWidth="1"/>
    <col min="111" max="111" width="11.86328125" bestFit="1" customWidth="1"/>
    <col min="112" max="112" width="12" bestFit="1" customWidth="1"/>
    <col min="113" max="114" width="11.86328125" bestFit="1" customWidth="1"/>
    <col min="115" max="116" width="12" bestFit="1" customWidth="1"/>
    <col min="117" max="118" width="11.86328125" bestFit="1" customWidth="1"/>
    <col min="119" max="145" width="11.86328125" customWidth="1"/>
    <col min="146" max="153" width="12" bestFit="1" customWidth="1"/>
    <col min="154" max="157" width="11.86328125" bestFit="1" customWidth="1"/>
    <col min="158" max="163" width="12" bestFit="1" customWidth="1"/>
    <col min="164" max="183" width="11.86328125" bestFit="1" customWidth="1"/>
    <col min="184" max="187" width="12" bestFit="1" customWidth="1"/>
    <col min="188" max="190" width="11.86328125" bestFit="1" customWidth="1"/>
    <col min="191" max="196" width="12" bestFit="1" customWidth="1"/>
    <col min="197" max="198" width="11.86328125" bestFit="1" customWidth="1"/>
    <col min="199" max="200" width="12" bestFit="1" customWidth="1"/>
    <col min="201" max="202" width="11.86328125" bestFit="1" customWidth="1"/>
    <col min="203" max="207" width="12" bestFit="1" customWidth="1"/>
    <col min="208" max="208" width="11.86328125" bestFit="1" customWidth="1"/>
    <col min="209" max="211" width="12" bestFit="1" customWidth="1"/>
    <col min="212" max="212" width="11.86328125" bestFit="1" customWidth="1"/>
    <col min="213" max="213" width="12" bestFit="1" customWidth="1"/>
    <col min="214" max="215" width="11.86328125" bestFit="1" customWidth="1"/>
    <col min="216" max="219" width="12" bestFit="1" customWidth="1"/>
    <col min="220" max="242" width="11.86328125" bestFit="1" customWidth="1"/>
    <col min="243" max="251" width="12" bestFit="1" customWidth="1"/>
    <col min="252" max="252" width="11.86328125" bestFit="1" customWidth="1"/>
    <col min="253" max="253" width="12" bestFit="1" customWidth="1"/>
    <col min="254" max="255" width="11.86328125" bestFit="1" customWidth="1"/>
    <col min="256" max="256" width="12" bestFit="1" customWidth="1"/>
    <col min="257" max="259" width="11.86328125" bestFit="1" customWidth="1"/>
    <col min="260" max="261" width="12" bestFit="1" customWidth="1"/>
    <col min="262" max="262" width="11.86328125" bestFit="1" customWidth="1"/>
    <col min="263" max="263" width="12" bestFit="1" customWidth="1"/>
    <col min="264" max="265" width="11.86328125" bestFit="1" customWidth="1"/>
    <col min="266" max="267" width="12" bestFit="1" customWidth="1"/>
    <col min="268" max="268" width="11.86328125" bestFit="1" customWidth="1"/>
    <col min="269" max="272" width="12" bestFit="1" customWidth="1"/>
    <col min="273" max="286" width="11.86328125" bestFit="1" customWidth="1"/>
    <col min="287" max="287" width="12" bestFit="1" customWidth="1"/>
    <col min="288" max="288" width="12.3984375" bestFit="1" customWidth="1"/>
    <col min="289" max="290" width="11.86328125" bestFit="1" customWidth="1"/>
    <col min="291" max="296" width="12" bestFit="1" customWidth="1"/>
    <col min="297" max="298" width="12.3984375" bestFit="1" customWidth="1"/>
    <col min="299" max="301" width="12" bestFit="1" customWidth="1"/>
    <col min="302" max="303" width="12.3984375" bestFit="1" customWidth="1"/>
    <col min="304" max="306" width="12" bestFit="1" customWidth="1"/>
    <col min="307" max="308" width="12.3984375" bestFit="1" customWidth="1"/>
    <col min="309" max="309" width="12" bestFit="1" customWidth="1"/>
    <col min="310" max="312" width="12.3984375" bestFit="1" customWidth="1"/>
    <col min="313" max="314" width="12" bestFit="1" customWidth="1"/>
    <col min="315" max="320" width="12.3984375" bestFit="1" customWidth="1"/>
    <col min="321" max="321" width="12" bestFit="1" customWidth="1"/>
    <col min="322" max="322" width="11.86328125" bestFit="1" customWidth="1"/>
    <col min="323" max="323" width="12" bestFit="1" customWidth="1"/>
    <col min="324" max="329" width="11.86328125" bestFit="1" customWidth="1"/>
    <col min="330" max="331" width="12" bestFit="1" customWidth="1"/>
    <col min="332" max="332" width="11.86328125" bestFit="1" customWidth="1"/>
    <col min="333" max="333" width="12" bestFit="1" customWidth="1"/>
    <col min="334" max="334" width="11.86328125" bestFit="1" customWidth="1"/>
    <col min="335" max="337" width="12" bestFit="1" customWidth="1"/>
    <col min="338" max="338" width="11.86328125" bestFit="1" customWidth="1"/>
    <col min="339" max="340" width="12" bestFit="1" customWidth="1"/>
    <col min="341" max="341" width="11.86328125" bestFit="1" customWidth="1"/>
    <col min="342" max="351" width="12" bestFit="1" customWidth="1"/>
    <col min="352" max="359" width="11.86328125" bestFit="1" customWidth="1"/>
    <col min="360" max="360" width="12" bestFit="1" customWidth="1"/>
    <col min="361" max="361" width="11.86328125" bestFit="1" customWidth="1"/>
    <col min="362" max="362" width="12" bestFit="1" customWidth="1"/>
    <col min="363" max="367" width="12.3984375" bestFit="1" customWidth="1"/>
    <col min="368" max="371" width="12" bestFit="1" customWidth="1"/>
    <col min="372" max="372" width="12.3984375" bestFit="1" customWidth="1"/>
    <col min="373" max="374" width="12" bestFit="1" customWidth="1"/>
    <col min="375" max="380" width="12.3984375" bestFit="1" customWidth="1"/>
    <col min="381" max="383" width="12" bestFit="1" customWidth="1"/>
    <col min="384" max="387" width="12.3984375" bestFit="1" customWidth="1"/>
    <col min="388" max="389" width="12" bestFit="1" customWidth="1"/>
    <col min="390" max="397" width="11.86328125" bestFit="1" customWidth="1"/>
    <col min="398" max="398" width="12" bestFit="1" customWidth="1"/>
    <col min="399" max="399" width="12.3984375" bestFit="1" customWidth="1"/>
    <col min="400" max="400" width="12" bestFit="1" customWidth="1"/>
    <col min="401" max="402" width="12.3984375" bestFit="1" customWidth="1"/>
    <col min="403" max="406" width="12" bestFit="1" customWidth="1"/>
    <col min="407" max="407" width="12.3984375" bestFit="1" customWidth="1"/>
    <col min="408" max="408" width="12" bestFit="1" customWidth="1"/>
    <col min="409" max="410" width="12.3984375" bestFit="1" customWidth="1"/>
    <col min="411" max="412" width="12" bestFit="1" customWidth="1"/>
    <col min="413" max="417" width="12.3984375" bestFit="1" customWidth="1"/>
    <col min="418" max="419" width="12" bestFit="1" customWidth="1"/>
    <col min="420" max="421" width="12.3984375" bestFit="1" customWidth="1"/>
    <col min="422" max="427" width="11.86328125" bestFit="1" customWidth="1"/>
    <col min="428" max="429" width="12" bestFit="1" customWidth="1"/>
    <col min="430" max="430" width="11.86328125" bestFit="1" customWidth="1"/>
    <col min="431" max="432" width="12" bestFit="1" customWidth="1"/>
    <col min="433" max="435" width="12.3984375" bestFit="1" customWidth="1"/>
    <col min="436" max="436" width="12" bestFit="1" customWidth="1"/>
    <col min="437" max="438" width="12.3984375" bestFit="1" customWidth="1"/>
    <col min="439" max="439" width="11.86328125" bestFit="1" customWidth="1"/>
    <col min="440" max="441" width="12" bestFit="1" customWidth="1"/>
    <col min="442" max="445" width="12.3984375" bestFit="1" customWidth="1"/>
    <col min="446" max="446" width="12" bestFit="1" customWidth="1"/>
    <col min="447" max="450" width="11.86328125" bestFit="1" customWidth="1"/>
    <col min="451" max="451" width="12" bestFit="1" customWidth="1"/>
  </cols>
  <sheetData>
    <row r="1" spans="1:451" x14ac:dyDescent="0.45">
      <c r="A1" t="s">
        <v>596</v>
      </c>
      <c r="B1" s="44">
        <v>41639</v>
      </c>
      <c r="C1" s="44">
        <v>41759</v>
      </c>
      <c r="D1" s="44">
        <v>41820</v>
      </c>
      <c r="E1" s="44">
        <v>41882</v>
      </c>
      <c r="F1" s="44">
        <v>41912</v>
      </c>
      <c r="G1" s="44">
        <v>42004</v>
      </c>
      <c r="H1" s="44">
        <v>42035</v>
      </c>
      <c r="I1" s="44">
        <v>42063</v>
      </c>
      <c r="J1" s="44">
        <v>42094</v>
      </c>
      <c r="K1" s="44">
        <v>42124</v>
      </c>
      <c r="L1" s="44">
        <v>42155</v>
      </c>
      <c r="M1" s="44">
        <v>42185</v>
      </c>
      <c r="N1" s="44">
        <v>42277</v>
      </c>
      <c r="O1" s="44">
        <v>42308</v>
      </c>
      <c r="P1" s="44">
        <v>42338</v>
      </c>
      <c r="Q1" s="44">
        <v>42369</v>
      </c>
      <c r="R1" s="44">
        <v>42400</v>
      </c>
      <c r="S1" s="44">
        <v>42429</v>
      </c>
      <c r="T1" s="44">
        <v>42460</v>
      </c>
      <c r="U1" s="44">
        <v>42490</v>
      </c>
      <c r="V1" s="44">
        <v>42521</v>
      </c>
      <c r="W1" s="44">
        <v>42551</v>
      </c>
      <c r="X1" s="44">
        <v>42582</v>
      </c>
      <c r="Y1" s="44">
        <v>42643</v>
      </c>
      <c r="Z1" s="44">
        <v>42674</v>
      </c>
      <c r="AA1" s="44">
        <v>42704</v>
      </c>
      <c r="AB1" s="44">
        <v>42735</v>
      </c>
      <c r="AC1" s="44">
        <v>42766</v>
      </c>
      <c r="AD1" s="44">
        <v>42794</v>
      </c>
      <c r="AE1" s="44">
        <v>42825</v>
      </c>
      <c r="AF1" s="44">
        <v>42855</v>
      </c>
      <c r="AG1" s="44">
        <v>42886</v>
      </c>
      <c r="AH1" s="44">
        <v>42916</v>
      </c>
      <c r="AI1" s="44">
        <v>42978</v>
      </c>
      <c r="AJ1" s="44">
        <v>43008</v>
      </c>
      <c r="AK1" s="44">
        <v>43039</v>
      </c>
      <c r="AL1" s="44">
        <v>43069</v>
      </c>
      <c r="AM1" s="44">
        <v>43100</v>
      </c>
      <c r="AN1" s="44">
        <v>43131</v>
      </c>
      <c r="AO1" s="44">
        <v>43159</v>
      </c>
      <c r="AP1" s="44">
        <v>43190</v>
      </c>
      <c r="AQ1" s="44">
        <v>43220</v>
      </c>
      <c r="AR1" s="44">
        <v>43251</v>
      </c>
      <c r="AS1" s="44">
        <v>43281</v>
      </c>
      <c r="AT1" s="44">
        <v>43312</v>
      </c>
      <c r="AU1" s="44">
        <v>43343</v>
      </c>
      <c r="AV1" s="44">
        <v>43373</v>
      </c>
      <c r="AW1" s="44">
        <v>43404</v>
      </c>
      <c r="AX1" s="44">
        <v>43434</v>
      </c>
      <c r="AY1" s="44">
        <v>43465</v>
      </c>
      <c r="AZ1" s="44">
        <v>43496</v>
      </c>
      <c r="BA1" s="44">
        <v>43555</v>
      </c>
      <c r="BB1" s="44">
        <v>43585</v>
      </c>
      <c r="BC1" s="44">
        <v>43616</v>
      </c>
      <c r="BD1" s="44">
        <v>43646</v>
      </c>
      <c r="BE1" s="44">
        <v>43677</v>
      </c>
      <c r="BF1" s="44">
        <v>43708</v>
      </c>
      <c r="BG1" s="44">
        <v>43738</v>
      </c>
      <c r="BH1" s="44">
        <v>43769</v>
      </c>
      <c r="BI1" s="44">
        <v>43799</v>
      </c>
      <c r="BJ1" s="44">
        <v>43830</v>
      </c>
      <c r="BK1" s="44">
        <v>43861</v>
      </c>
      <c r="BL1" s="44">
        <v>43890</v>
      </c>
      <c r="BM1" s="44">
        <v>43921</v>
      </c>
      <c r="BN1" s="44">
        <v>43951</v>
      </c>
      <c r="BO1" s="44">
        <v>43982</v>
      </c>
      <c r="BP1" s="44">
        <v>44012</v>
      </c>
      <c r="BQ1" s="44">
        <v>44043</v>
      </c>
      <c r="BR1" s="44">
        <v>44074</v>
      </c>
      <c r="BS1" s="44">
        <v>44104</v>
      </c>
      <c r="BT1" s="44">
        <v>44135</v>
      </c>
      <c r="BU1" s="44">
        <v>44165</v>
      </c>
      <c r="BV1" s="44">
        <v>44196</v>
      </c>
      <c r="BW1" s="44">
        <v>44227</v>
      </c>
      <c r="BX1" s="44">
        <v>44286</v>
      </c>
      <c r="BY1" s="44">
        <v>44316</v>
      </c>
      <c r="BZ1" s="44">
        <v>44347</v>
      </c>
      <c r="CA1" s="44">
        <v>44377</v>
      </c>
      <c r="CB1" s="44">
        <v>44408</v>
      </c>
      <c r="CC1" s="44">
        <v>44439</v>
      </c>
      <c r="CD1" s="44">
        <v>44469</v>
      </c>
      <c r="CE1" s="44">
        <v>44500</v>
      </c>
      <c r="CF1" s="44">
        <v>44530</v>
      </c>
      <c r="CG1" s="44">
        <v>44561</v>
      </c>
      <c r="CH1" s="44">
        <v>44592</v>
      </c>
      <c r="CI1" s="44">
        <v>44651</v>
      </c>
      <c r="CJ1" s="44">
        <v>44681</v>
      </c>
      <c r="CK1" s="44">
        <v>44712</v>
      </c>
      <c r="CL1" s="44">
        <v>44742</v>
      </c>
      <c r="CM1" s="44">
        <v>44773</v>
      </c>
      <c r="CN1" s="44">
        <v>44834</v>
      </c>
      <c r="CO1" s="44">
        <v>44865</v>
      </c>
      <c r="CP1" s="44">
        <v>44895</v>
      </c>
      <c r="CQ1" s="44">
        <v>44926</v>
      </c>
      <c r="CR1" s="44">
        <v>44957</v>
      </c>
      <c r="CS1" s="44">
        <v>44985</v>
      </c>
      <c r="CT1" s="44">
        <v>45016</v>
      </c>
      <c r="CU1" s="44">
        <v>45046</v>
      </c>
      <c r="CV1" s="44">
        <v>45077</v>
      </c>
      <c r="CW1" s="44">
        <v>45107</v>
      </c>
      <c r="CX1" s="44">
        <v>45138</v>
      </c>
      <c r="CY1" s="44">
        <v>45169</v>
      </c>
      <c r="CZ1" s="44">
        <v>45199</v>
      </c>
      <c r="DA1" s="44">
        <v>45230</v>
      </c>
      <c r="DB1" s="44">
        <v>45260</v>
      </c>
      <c r="DC1" s="44">
        <v>45291</v>
      </c>
      <c r="DD1" s="44">
        <v>45351</v>
      </c>
      <c r="DE1" s="44">
        <v>45382</v>
      </c>
      <c r="DF1" s="44">
        <v>45412</v>
      </c>
      <c r="DG1" s="44">
        <v>45443</v>
      </c>
      <c r="DH1" s="44">
        <v>45473</v>
      </c>
      <c r="DI1" s="44">
        <v>45535</v>
      </c>
      <c r="DJ1" s="44">
        <v>45565</v>
      </c>
      <c r="DK1" s="44">
        <v>45596</v>
      </c>
      <c r="DL1" s="44">
        <v>45626</v>
      </c>
      <c r="DM1" s="44">
        <v>45657</v>
      </c>
      <c r="DN1" s="44">
        <v>46022</v>
      </c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</row>
    <row r="2" spans="1:451" x14ac:dyDescent="0.45">
      <c r="A2" t="s">
        <v>21</v>
      </c>
      <c r="B2" t="str">
        <f>IFERROR(VLOOKUP($A2&amp;B$1,'CCyB decisions (database)'!$A$2:$G$424,7,FALSE),"")</f>
        <v/>
      </c>
      <c r="C2" t="str">
        <f>IFERROR(VLOOKUP($A2&amp;C$1,'CCyB decisions (database)'!$A$2:$G$424,7,FALSE),B2)</f>
        <v/>
      </c>
      <c r="D2" t="str">
        <f>IFERROR(VLOOKUP($A2&amp;D$1,'CCyB decisions (database)'!$A$2:$G$424,7,FALSE),C2)</f>
        <v/>
      </c>
      <c r="E2" t="str">
        <f>IFERROR(VLOOKUP($A2&amp;E$1,'CCyB decisions (database)'!$A$2:$G$424,7,FALSE),D2)</f>
        <v/>
      </c>
      <c r="F2" t="str">
        <f>IFERROR(VLOOKUP($A2&amp;F$1,'CCyB decisions (database)'!$A$2:$G$424,7,FALSE),E2)</f>
        <v/>
      </c>
      <c r="G2" t="str">
        <f>IFERROR(VLOOKUP($A2&amp;G$1,'CCyB decisions (database)'!$A$2:$G$424,7,FALSE),F2)</f>
        <v/>
      </c>
      <c r="H2" t="str">
        <f>IFERROR(VLOOKUP($A2&amp;H$1,'CCyB decisions (database)'!$A$2:$G$424,7,FALSE),G2)</f>
        <v/>
      </c>
      <c r="I2" t="str">
        <f>IFERROR(VLOOKUP($A2&amp;I$1,'CCyB decisions (database)'!$A$2:$G$424,7,FALSE),H2)</f>
        <v/>
      </c>
      <c r="J2" t="str">
        <f>IFERROR(VLOOKUP($A2&amp;J$1,'CCyB decisions (database)'!$A$2:$G$424,7,FALSE),I2)</f>
        <v/>
      </c>
      <c r="K2" t="str">
        <f>IFERROR(VLOOKUP($A2&amp;K$1,'CCyB decisions (database)'!$A$2:$G$424,7,FALSE),J2)</f>
        <v/>
      </c>
      <c r="L2" t="str">
        <f>IFERROR(VLOOKUP($A2&amp;L$1,'CCyB decisions (database)'!$A$2:$G$424,7,FALSE),K2)</f>
        <v/>
      </c>
      <c r="M2" t="str">
        <f>IFERROR(VLOOKUP($A2&amp;M$1,'CCyB decisions (database)'!$A$2:$G$424,7,FALSE),L2)</f>
        <v/>
      </c>
      <c r="N2" t="str">
        <f>IFERROR(VLOOKUP($A2&amp;N$1,'CCyB decisions (database)'!$A$2:$G$424,7,FALSE),M2)</f>
        <v/>
      </c>
      <c r="O2" t="str">
        <f>IFERROR(VLOOKUP($A2&amp;O$1,'CCyB decisions (database)'!$A$2:$G$424,7,FALSE),N2)</f>
        <v/>
      </c>
      <c r="P2" t="str">
        <f>IFERROR(VLOOKUP($A2&amp;P$1,'CCyB decisions (database)'!$A$2:$G$424,7,FALSE),O2)</f>
        <v/>
      </c>
      <c r="Q2" t="str">
        <f>IFERROR(VLOOKUP($A2&amp;Q$1,'CCyB decisions (database)'!$A$2:$G$424,7,FALSE),P2)</f>
        <v/>
      </c>
      <c r="R2" t="str">
        <f>IFERROR(VLOOKUP($A2&amp;R$1,'CCyB decisions (database)'!$A$2:$G$424,7,FALSE),Q2)</f>
        <v/>
      </c>
      <c r="S2" t="str">
        <f>IFERROR(VLOOKUP($A2&amp;S$1,'CCyB decisions (database)'!$A$2:$G$424,7,FALSE),R2)</f>
        <v/>
      </c>
      <c r="T2">
        <f>IFERROR(VLOOKUP($A2&amp;T$1,'CCyB decisions (database)'!$A$2:$G$424,7,FALSE),S2)</f>
        <v>0</v>
      </c>
      <c r="U2">
        <f>IFERROR(VLOOKUP($A2&amp;U$1,'CCyB decisions (database)'!$A$2:$G$424,7,FALSE),T2)</f>
        <v>0</v>
      </c>
      <c r="V2">
        <f>IFERROR(VLOOKUP($A2&amp;V$1,'CCyB decisions (database)'!$A$2:$G$424,7,FALSE),U2)</f>
        <v>0</v>
      </c>
      <c r="W2">
        <f>IFERROR(VLOOKUP($A2&amp;W$1,'CCyB decisions (database)'!$A$2:$G$424,7,FALSE),V2)</f>
        <v>0</v>
      </c>
      <c r="X2">
        <f>IFERROR(VLOOKUP($A2&amp;X$1,'CCyB decisions (database)'!$A$2:$G$424,7,FALSE),W2)</f>
        <v>0</v>
      </c>
      <c r="Y2">
        <f>IFERROR(VLOOKUP($A2&amp;Y$1,'CCyB decisions (database)'!$A$2:$G$424,7,FALSE),X2)</f>
        <v>0</v>
      </c>
      <c r="Z2">
        <f>IFERROR(VLOOKUP($A2&amp;Z$1,'CCyB decisions (database)'!$A$2:$G$424,7,FALSE),Y2)</f>
        <v>0</v>
      </c>
      <c r="AA2">
        <f>IFERROR(VLOOKUP($A2&amp;AA$1,'CCyB decisions (database)'!$A$2:$G$424,7,FALSE),Z2)</f>
        <v>0</v>
      </c>
      <c r="AB2">
        <f>IFERROR(VLOOKUP($A2&amp;AB$1,'CCyB decisions (database)'!$A$2:$G$424,7,FALSE),AA2)</f>
        <v>0</v>
      </c>
      <c r="AC2">
        <f>IFERROR(VLOOKUP($A2&amp;AC$1,'CCyB decisions (database)'!$A$2:$G$424,7,FALSE),AB2)</f>
        <v>0</v>
      </c>
      <c r="AD2">
        <f>IFERROR(VLOOKUP($A2&amp;AD$1,'CCyB decisions (database)'!$A$2:$G$424,7,FALSE),AC2)</f>
        <v>0</v>
      </c>
      <c r="AE2">
        <f>IFERROR(VLOOKUP($A2&amp;AE$1,'CCyB decisions (database)'!$A$2:$G$424,7,FALSE),AD2)</f>
        <v>0</v>
      </c>
      <c r="AF2">
        <f>IFERROR(VLOOKUP($A2&amp;AF$1,'CCyB decisions (database)'!$A$2:$G$424,7,FALSE),AE2)</f>
        <v>0</v>
      </c>
      <c r="AG2">
        <f>IFERROR(VLOOKUP($A2&amp;AG$1,'CCyB decisions (database)'!$A$2:$G$424,7,FALSE),AF2)</f>
        <v>0</v>
      </c>
      <c r="AH2">
        <f>IFERROR(VLOOKUP($A2&amp;AH$1,'CCyB decisions (database)'!$A$2:$G$424,7,FALSE),AG2)</f>
        <v>0</v>
      </c>
      <c r="AI2">
        <f>IFERROR(VLOOKUP($A2&amp;AI$1,'CCyB decisions (database)'!$A$2:$G$424,7,FALSE),AH2)</f>
        <v>0</v>
      </c>
      <c r="AJ2">
        <f>IFERROR(VLOOKUP($A2&amp;AJ$1,'CCyB decisions (database)'!$A$2:$G$424,7,FALSE),AI2)</f>
        <v>0</v>
      </c>
      <c r="AK2">
        <f>IFERROR(VLOOKUP($A2&amp;AK$1,'CCyB decisions (database)'!$A$2:$G$424,7,FALSE),AJ2)</f>
        <v>0</v>
      </c>
      <c r="AL2">
        <f>IFERROR(VLOOKUP($A2&amp;AL$1,'CCyB decisions (database)'!$A$2:$G$424,7,FALSE),AK2)</f>
        <v>0</v>
      </c>
      <c r="AM2">
        <f>IFERROR(VLOOKUP($A2&amp;AM$1,'CCyB decisions (database)'!$A$2:$G$424,7,FALSE),AL2)</f>
        <v>0</v>
      </c>
      <c r="AN2">
        <f>IFERROR(VLOOKUP($A2&amp;AN$1,'CCyB decisions (database)'!$A$2:$G$424,7,FALSE),AM2)</f>
        <v>0</v>
      </c>
      <c r="AO2">
        <f>IFERROR(VLOOKUP($A2&amp;AO$1,'CCyB decisions (database)'!$A$2:$G$424,7,FALSE),AN2)</f>
        <v>0</v>
      </c>
      <c r="AP2">
        <f>IFERROR(VLOOKUP($A2&amp;AP$1,'CCyB decisions (database)'!$A$2:$G$424,7,FALSE),AO2)</f>
        <v>0</v>
      </c>
      <c r="AQ2">
        <f>IFERROR(VLOOKUP($A2&amp;AQ$1,'CCyB decisions (database)'!$A$2:$G$424,7,FALSE),AP2)</f>
        <v>0</v>
      </c>
      <c r="AR2">
        <f>IFERROR(VLOOKUP($A2&amp;AR$1,'CCyB decisions (database)'!$A$2:$G$424,7,FALSE),AQ2)</f>
        <v>0</v>
      </c>
      <c r="AS2">
        <f>IFERROR(VLOOKUP($A2&amp;AS$1,'CCyB decisions (database)'!$A$2:$G$424,7,FALSE),AR2)</f>
        <v>0</v>
      </c>
      <c r="AT2">
        <f>IFERROR(VLOOKUP($A2&amp;AT$1,'CCyB decisions (database)'!$A$2:$G$424,7,FALSE),AS2)</f>
        <v>0</v>
      </c>
      <c r="AU2">
        <f>IFERROR(VLOOKUP($A2&amp;AU$1,'CCyB decisions (database)'!$A$2:$G$424,7,FALSE),AT2)</f>
        <v>0</v>
      </c>
      <c r="AV2">
        <f>IFERROR(VLOOKUP($A2&amp;AV$1,'CCyB decisions (database)'!$A$2:$G$424,7,FALSE),AU2)</f>
        <v>0</v>
      </c>
      <c r="AW2">
        <f>IFERROR(VLOOKUP($A2&amp;AW$1,'CCyB decisions (database)'!$A$2:$G$424,7,FALSE),AV2)</f>
        <v>0</v>
      </c>
      <c r="AX2">
        <f>IFERROR(VLOOKUP($A2&amp;AX$1,'CCyB decisions (database)'!$A$2:$G$424,7,FALSE),AW2)</f>
        <v>0</v>
      </c>
      <c r="AY2">
        <f>IFERROR(VLOOKUP($A2&amp;AY$1,'CCyB decisions (database)'!$A$2:$G$424,7,FALSE),AX2)</f>
        <v>0</v>
      </c>
      <c r="AZ2">
        <f>IFERROR(VLOOKUP($A2&amp;AZ$1,'CCyB decisions (database)'!$A$2:$G$424,7,FALSE),AY2)</f>
        <v>0</v>
      </c>
      <c r="BA2">
        <f>IFERROR(VLOOKUP($A2&amp;BA$1,'CCyB decisions (database)'!$A$2:$G$424,7,FALSE),AZ2)</f>
        <v>0</v>
      </c>
      <c r="BB2">
        <f>IFERROR(VLOOKUP($A2&amp;BB$1,'CCyB decisions (database)'!$A$2:$G$424,7,FALSE),BA2)</f>
        <v>0</v>
      </c>
      <c r="BC2">
        <f>IFERROR(VLOOKUP($A2&amp;BC$1,'CCyB decisions (database)'!$A$2:$G$424,7,FALSE),BB2)</f>
        <v>0</v>
      </c>
      <c r="BD2">
        <f>IFERROR(VLOOKUP($A2&amp;BD$1,'CCyB decisions (database)'!$A$2:$G$424,7,FALSE),BC2)</f>
        <v>0</v>
      </c>
      <c r="BE2">
        <f>IFERROR(VLOOKUP($A2&amp;BE$1,'CCyB decisions (database)'!$A$2:$G$424,7,FALSE),BD2)</f>
        <v>0</v>
      </c>
      <c r="BF2">
        <f>IFERROR(VLOOKUP($A2&amp;BF$1,'CCyB decisions (database)'!$A$2:$G$424,7,FALSE),BE2)</f>
        <v>0</v>
      </c>
      <c r="BG2">
        <f>IFERROR(VLOOKUP($A2&amp;BG$1,'CCyB decisions (database)'!$A$2:$G$424,7,FALSE),BF2)</f>
        <v>0</v>
      </c>
      <c r="BH2">
        <f>IFERROR(VLOOKUP($A2&amp;BH$1,'CCyB decisions (database)'!$A$2:$G$424,7,FALSE),BG2)</f>
        <v>0</v>
      </c>
      <c r="BI2">
        <f>IFERROR(VLOOKUP($A2&amp;BI$1,'CCyB decisions (database)'!$A$2:$G$424,7,FALSE),BH2)</f>
        <v>0</v>
      </c>
      <c r="BJ2">
        <f>IFERROR(VLOOKUP($A2&amp;BJ$1,'CCyB decisions (database)'!$A$2:$G$424,7,FALSE),BI2)</f>
        <v>0</v>
      </c>
      <c r="BK2">
        <f>IFERROR(VLOOKUP($A2&amp;BK$1,'CCyB decisions (database)'!$A$2:$G$424,7,FALSE),BJ2)</f>
        <v>0</v>
      </c>
      <c r="BL2">
        <f>IFERROR(VLOOKUP($A2&amp;BL$1,'CCyB decisions (database)'!$A$2:$G$424,7,FALSE),BK2)</f>
        <v>0</v>
      </c>
      <c r="BM2">
        <f>IFERROR(VLOOKUP($A2&amp;BM$1,'CCyB decisions (database)'!$A$2:$G$424,7,FALSE),BL2)</f>
        <v>0</v>
      </c>
      <c r="BN2">
        <f>IFERROR(VLOOKUP($A2&amp;BN$1,'CCyB decisions (database)'!$A$2:$G$424,7,FALSE),BM2)</f>
        <v>0</v>
      </c>
      <c r="BO2">
        <f>IFERROR(VLOOKUP($A2&amp;BO$1,'CCyB decisions (database)'!$A$2:$G$424,7,FALSE),BN2)</f>
        <v>0</v>
      </c>
      <c r="BP2">
        <f>IFERROR(VLOOKUP($A2&amp;BP$1,'CCyB decisions (database)'!$A$2:$G$424,7,FALSE),BO2)</f>
        <v>0</v>
      </c>
      <c r="BQ2">
        <f>IFERROR(VLOOKUP($A2&amp;BQ$1,'CCyB decisions (database)'!$A$2:$G$424,7,FALSE),BP2)</f>
        <v>0</v>
      </c>
      <c r="BR2">
        <f>IFERROR(VLOOKUP($A2&amp;BR$1,'CCyB decisions (database)'!$A$2:$G$424,7,FALSE),BQ2)</f>
        <v>0</v>
      </c>
      <c r="BS2">
        <f>IFERROR(VLOOKUP($A2&amp;BS$1,'CCyB decisions (database)'!$A$2:$G$424,7,FALSE),BR2)</f>
        <v>0</v>
      </c>
      <c r="BT2">
        <f>IFERROR(VLOOKUP($A2&amp;BT$1,'CCyB decisions (database)'!$A$2:$G$424,7,FALSE),BS2)</f>
        <v>0</v>
      </c>
      <c r="BU2">
        <f>IFERROR(VLOOKUP($A2&amp;BU$1,'CCyB decisions (database)'!$A$2:$G$424,7,FALSE),BT2)</f>
        <v>0</v>
      </c>
      <c r="BV2">
        <f>IFERROR(VLOOKUP($A2&amp;BV$1,'CCyB decisions (database)'!$A$2:$G$424,7,FALSE),BU2)</f>
        <v>0</v>
      </c>
      <c r="BW2">
        <f>IFERROR(VLOOKUP($A2&amp;BW$1,'CCyB decisions (database)'!$A$2:$G$424,7,FALSE),BV2)</f>
        <v>0</v>
      </c>
      <c r="BX2">
        <f>IFERROR(VLOOKUP($A2&amp;BX$1,'CCyB decisions (database)'!$A$2:$G$424,7,FALSE),BW2)</f>
        <v>0</v>
      </c>
      <c r="BY2">
        <f>IFERROR(VLOOKUP($A2&amp;BY$1,'CCyB decisions (database)'!$A$2:$G$424,7,FALSE),BX2)</f>
        <v>0</v>
      </c>
      <c r="BZ2">
        <f>IFERROR(VLOOKUP($A2&amp;BZ$1,'CCyB decisions (database)'!$A$2:$G$424,7,FALSE),BY2)</f>
        <v>0</v>
      </c>
      <c r="CA2">
        <f>IFERROR(VLOOKUP($A2&amp;CA$1,'CCyB decisions (database)'!$A$2:$G$424,7,FALSE),BZ2)</f>
        <v>0</v>
      </c>
      <c r="CB2">
        <f>IFERROR(VLOOKUP($A2&amp;CB$1,'CCyB decisions (database)'!$A$2:$G$424,7,FALSE),CA2)</f>
        <v>0</v>
      </c>
      <c r="CC2">
        <f>IFERROR(VLOOKUP($A2&amp;CC$1,'CCyB decisions (database)'!$A$2:$G$424,7,FALSE),CB2)</f>
        <v>0</v>
      </c>
      <c r="CD2">
        <f>IFERROR(VLOOKUP($A2&amp;CD$1,'CCyB decisions (database)'!$A$2:$G$424,7,FALSE),CC2)</f>
        <v>0</v>
      </c>
      <c r="CE2">
        <f>IFERROR(VLOOKUP($A2&amp;CE$1,'CCyB decisions (database)'!$A$2:$G$424,7,FALSE),CD2)</f>
        <v>0</v>
      </c>
      <c r="CF2">
        <f>IFERROR(VLOOKUP($A2&amp;CF$1,'CCyB decisions (database)'!$A$2:$G$424,7,FALSE),CE2)</f>
        <v>0</v>
      </c>
      <c r="CG2">
        <f>IFERROR(VLOOKUP($A2&amp;CG$1,'CCyB decisions (database)'!$A$2:$G$424,7,FALSE),CF2)</f>
        <v>0</v>
      </c>
      <c r="CH2">
        <f>IFERROR(VLOOKUP($A2&amp;CH$1,'CCyB decisions (database)'!$A$2:$G$424,7,FALSE),CG2)</f>
        <v>0</v>
      </c>
      <c r="CI2">
        <f>IFERROR(VLOOKUP($A2&amp;CI$1,'CCyB decisions (database)'!$A$2:$G$424,7,FALSE),CH2)</f>
        <v>0</v>
      </c>
      <c r="CJ2">
        <f>IFERROR(VLOOKUP($A2&amp;CJ$1,'CCyB decisions (database)'!$A$2:$G$424,7,FALSE),CI2)</f>
        <v>0</v>
      </c>
      <c r="CK2">
        <f>IFERROR(VLOOKUP($A2&amp;CK$1,'CCyB decisions (database)'!$A$2:$G$424,7,FALSE),CJ2)</f>
        <v>0</v>
      </c>
      <c r="CL2">
        <f>IFERROR(VLOOKUP($A2&amp;CL$1,'CCyB decisions (database)'!$A$2:$G$424,7,FALSE),CK2)</f>
        <v>0</v>
      </c>
      <c r="CM2">
        <f>IFERROR(VLOOKUP($A2&amp;CM$1,'CCyB decisions (database)'!$A$2:$G$424,7,FALSE),CL2)</f>
        <v>0</v>
      </c>
      <c r="CN2">
        <f>IFERROR(VLOOKUP($A2&amp;CN$1,'CCyB decisions (database)'!$A$2:$G$424,7,FALSE),CM2)</f>
        <v>0</v>
      </c>
      <c r="CO2">
        <f>IFERROR(VLOOKUP($A2&amp;CO$1,'CCyB decisions (database)'!$A$2:$G$424,7,FALSE),CN2)</f>
        <v>0</v>
      </c>
      <c r="CP2">
        <f>IFERROR(VLOOKUP($A2&amp;CP$1,'CCyB decisions (database)'!$A$2:$G$424,7,FALSE),CO2)</f>
        <v>0</v>
      </c>
      <c r="CQ2">
        <f>IFERROR(VLOOKUP($A2&amp;CQ$1,'CCyB decisions (database)'!$A$2:$G$424,7,FALSE),CP2)</f>
        <v>0</v>
      </c>
      <c r="CR2">
        <f>IFERROR(VLOOKUP($A2&amp;CR$1,'CCyB decisions (database)'!$A$2:$G$424,7,FALSE),CQ2)</f>
        <v>0</v>
      </c>
      <c r="CS2">
        <f>IFERROR(VLOOKUP($A2&amp;CS$1,'CCyB decisions (database)'!$A$2:$G$424,7,FALSE),CR2)</f>
        <v>0</v>
      </c>
      <c r="CT2">
        <f>IFERROR(VLOOKUP($A2&amp;CT$1,'CCyB decisions (database)'!$A$2:$G$424,7,FALSE),CS2)</f>
        <v>0</v>
      </c>
      <c r="CU2">
        <f>IFERROR(VLOOKUP($A2&amp;CU$1,'CCyB decisions (database)'!$A$2:$G$424,7,FALSE),CT2)</f>
        <v>0</v>
      </c>
      <c r="CV2">
        <f>IFERROR(VLOOKUP($A2&amp;CV$1,'CCyB decisions (database)'!$A$2:$G$424,7,FALSE),CU2)</f>
        <v>0</v>
      </c>
      <c r="CW2">
        <f>IFERROR(VLOOKUP($A2&amp;CW$1,'CCyB decisions (database)'!$A$2:$G$424,7,FALSE),CV2)</f>
        <v>0</v>
      </c>
      <c r="CX2">
        <f>IFERROR(VLOOKUP($A2&amp;CX$1,'CCyB decisions (database)'!$A$2:$G$424,7,FALSE),CW2)</f>
        <v>0</v>
      </c>
      <c r="CY2">
        <f>IFERROR(VLOOKUP($A2&amp;CY$1,'CCyB decisions (database)'!$A$2:$G$424,7,FALSE),CX2)</f>
        <v>0</v>
      </c>
      <c r="CZ2">
        <f>IFERROR(VLOOKUP($A2&amp;CZ$1,'CCyB decisions (database)'!$A$2:$G$424,7,FALSE),CY2)</f>
        <v>0</v>
      </c>
      <c r="DA2">
        <f>IFERROR(VLOOKUP($A2&amp;DA$1,'CCyB decisions (database)'!$A$2:$G$424,7,FALSE),CZ2)</f>
        <v>0</v>
      </c>
      <c r="DB2">
        <f>IFERROR(VLOOKUP($A2&amp;DB$1,'CCyB decisions (database)'!$A$2:$G$424,7,FALSE),DA2)</f>
        <v>0</v>
      </c>
      <c r="DC2">
        <f>IFERROR(VLOOKUP($A2&amp;DC$1,'CCyB decisions (database)'!$A$2:$G$424,7,FALSE),DB2)</f>
        <v>0</v>
      </c>
      <c r="DD2">
        <f>IFERROR(VLOOKUP($A2&amp;DD$1,'CCyB decisions (database)'!$A$2:$G$424,7,FALSE),DC2)</f>
        <v>0</v>
      </c>
      <c r="DE2">
        <f>IFERROR(VLOOKUP($A2&amp;DE$1,'CCyB decisions (database)'!$A$2:$G$424,7,FALSE),DD2)</f>
        <v>0</v>
      </c>
      <c r="DF2">
        <f>IFERROR(VLOOKUP($A2&amp;DF$1,'CCyB decisions (database)'!$A$2:$G$424,7,FALSE),DE2)</f>
        <v>0</v>
      </c>
      <c r="DG2">
        <f>IFERROR(VLOOKUP($A2&amp;DG$1,'CCyB decisions (database)'!$A$2:$G$424,7,FALSE),DF2)</f>
        <v>0</v>
      </c>
      <c r="DH2">
        <f>IFERROR(VLOOKUP($A2&amp;DH$1,'CCyB decisions (database)'!$A$2:$G$424,7,FALSE),DG2)</f>
        <v>0</v>
      </c>
      <c r="DI2">
        <f>IFERROR(VLOOKUP($A2&amp;DI$1,'CCyB decisions (database)'!$A$2:$G$424,7,FALSE),DH2)</f>
        <v>0</v>
      </c>
      <c r="DJ2">
        <f>IFERROR(VLOOKUP($A2&amp;DJ$1,'CCyB decisions (database)'!$A$2:$G$424,7,FALSE),DI2)</f>
        <v>0</v>
      </c>
      <c r="DK2">
        <f>IFERROR(VLOOKUP($A2&amp;DK$1,'CCyB decisions (database)'!$A$2:$G$424,7,FALSE),DJ2)</f>
        <v>0</v>
      </c>
      <c r="DL2">
        <f>IFERROR(VLOOKUP($A2&amp;DL$1,'CCyB decisions (database)'!$A$2:$G$424,7,FALSE),DK2)</f>
        <v>0</v>
      </c>
      <c r="DM2">
        <f>IFERROR(VLOOKUP($A2&amp;DM$1,'CCyB decisions (database)'!$A$2:$G$424,7,FALSE),DL2)</f>
        <v>0</v>
      </c>
      <c r="DN2">
        <f>IFERROR(VLOOKUP($A2&amp;DN$1,'CCyB decisions (database)'!$A$2:$G$424,7,FALSE),DM2)</f>
        <v>0</v>
      </c>
    </row>
    <row r="3" spans="1:451" s="237" customFormat="1" x14ac:dyDescent="0.45">
      <c r="A3" s="237" t="s">
        <v>487</v>
      </c>
      <c r="B3" t="str">
        <f>IFERROR(VLOOKUP($A3&amp;B$1,'CCyB decisions (database)'!$A$2:$G$424,7,FALSE),"")</f>
        <v/>
      </c>
      <c r="C3" t="str">
        <f>IFERROR(VLOOKUP($A3&amp;C$1,'CCyB decisions (database)'!$A$2:$G$424,7,FALSE),B3)</f>
        <v/>
      </c>
      <c r="D3" t="str">
        <f>IFERROR(VLOOKUP($A3&amp;D$1,'CCyB decisions (database)'!$A$2:$G$424,7,FALSE),C3)</f>
        <v/>
      </c>
      <c r="E3" t="str">
        <f>IFERROR(VLOOKUP($A3&amp;E$1,'CCyB decisions (database)'!$A$2:$G$424,7,FALSE),D3)</f>
        <v/>
      </c>
      <c r="F3" t="str">
        <f>IFERROR(VLOOKUP($A3&amp;F$1,'CCyB decisions (database)'!$A$2:$G$424,7,FALSE),E3)</f>
        <v/>
      </c>
      <c r="G3" t="str">
        <f>IFERROR(VLOOKUP($A3&amp;G$1,'CCyB decisions (database)'!$A$2:$G$424,7,FALSE),F3)</f>
        <v/>
      </c>
      <c r="H3" t="str">
        <f>IFERROR(VLOOKUP($A3&amp;H$1,'CCyB decisions (database)'!$A$2:$G$424,7,FALSE),G3)</f>
        <v/>
      </c>
      <c r="I3" t="str">
        <f>IFERROR(VLOOKUP($A3&amp;I$1,'CCyB decisions (database)'!$A$2:$G$424,7,FALSE),H3)</f>
        <v/>
      </c>
      <c r="J3" t="str">
        <f>IFERROR(VLOOKUP($A3&amp;J$1,'CCyB decisions (database)'!$A$2:$G$424,7,FALSE),I3)</f>
        <v/>
      </c>
      <c r="K3" t="str">
        <f>IFERROR(VLOOKUP($A3&amp;K$1,'CCyB decisions (database)'!$A$2:$G$424,7,FALSE),J3)</f>
        <v/>
      </c>
      <c r="L3" t="str">
        <f>IFERROR(VLOOKUP($A3&amp;L$1,'CCyB decisions (database)'!$A$2:$G$424,7,FALSE),K3)</f>
        <v/>
      </c>
      <c r="M3" t="str">
        <f>IFERROR(VLOOKUP($A3&amp;M$1,'CCyB decisions (database)'!$A$2:$G$424,7,FALSE),L3)</f>
        <v/>
      </c>
      <c r="N3" t="str">
        <f>IFERROR(VLOOKUP($A3&amp;N$1,'CCyB decisions (database)'!$A$2:$G$424,7,FALSE),M3)</f>
        <v/>
      </c>
      <c r="O3" t="str">
        <f>IFERROR(VLOOKUP($A3&amp;O$1,'CCyB decisions (database)'!$A$2:$G$424,7,FALSE),N3)</f>
        <v/>
      </c>
      <c r="P3" t="str">
        <f>IFERROR(VLOOKUP($A3&amp;P$1,'CCyB decisions (database)'!$A$2:$G$424,7,FALSE),O3)</f>
        <v/>
      </c>
      <c r="Q3" t="str">
        <f>IFERROR(VLOOKUP($A3&amp;Q$1,'CCyB decisions (database)'!$A$2:$G$424,7,FALSE),P3)</f>
        <v/>
      </c>
      <c r="R3" t="str">
        <f>IFERROR(VLOOKUP($A3&amp;R$1,'CCyB decisions (database)'!$A$2:$G$424,7,FALSE),Q3)</f>
        <v/>
      </c>
      <c r="S3" t="str">
        <f>IFERROR(VLOOKUP($A3&amp;S$1,'CCyB decisions (database)'!$A$2:$G$424,7,FALSE),R3)</f>
        <v/>
      </c>
      <c r="T3" t="str">
        <f>IFERROR(VLOOKUP($A3&amp;T$1,'CCyB decisions (database)'!$A$2:$G$424,7,FALSE),S3)</f>
        <v/>
      </c>
      <c r="U3" t="str">
        <f>IFERROR(VLOOKUP($A3&amp;U$1,'CCyB decisions (database)'!$A$2:$G$424,7,FALSE),T3)</f>
        <v/>
      </c>
      <c r="V3" t="str">
        <f>IFERROR(VLOOKUP($A3&amp;V$1,'CCyB decisions (database)'!$A$2:$G$424,7,FALSE),U3)</f>
        <v/>
      </c>
      <c r="W3" t="str">
        <f>IFERROR(VLOOKUP($A3&amp;W$1,'CCyB decisions (database)'!$A$2:$G$424,7,FALSE),V3)</f>
        <v/>
      </c>
      <c r="X3" t="str">
        <f>IFERROR(VLOOKUP($A3&amp;X$1,'CCyB decisions (database)'!$A$2:$G$424,7,FALSE),W3)</f>
        <v/>
      </c>
      <c r="Y3" t="str">
        <f>IFERROR(VLOOKUP($A3&amp;Y$1,'CCyB decisions (database)'!$A$2:$G$424,7,FALSE),X3)</f>
        <v/>
      </c>
      <c r="Z3" t="str">
        <f>IFERROR(VLOOKUP($A3&amp;Z$1,'CCyB decisions (database)'!$A$2:$G$424,7,FALSE),Y3)</f>
        <v/>
      </c>
      <c r="AA3" t="str">
        <f>IFERROR(VLOOKUP($A3&amp;AA$1,'CCyB decisions (database)'!$A$2:$G$424,7,FALSE),Z3)</f>
        <v/>
      </c>
      <c r="AB3" t="str">
        <f>IFERROR(VLOOKUP($A3&amp;AB$1,'CCyB decisions (database)'!$A$2:$G$424,7,FALSE),AA3)</f>
        <v/>
      </c>
      <c r="AC3" t="str">
        <f>IFERROR(VLOOKUP($A3&amp;AC$1,'CCyB decisions (database)'!$A$2:$G$424,7,FALSE),AB3)</f>
        <v/>
      </c>
      <c r="AD3" t="str">
        <f>IFERROR(VLOOKUP($A3&amp;AD$1,'CCyB decisions (database)'!$A$2:$G$424,7,FALSE),AC3)</f>
        <v/>
      </c>
      <c r="AE3" t="str">
        <f>IFERROR(VLOOKUP($A3&amp;AE$1,'CCyB decisions (database)'!$A$2:$G$424,7,FALSE),AD3)</f>
        <v/>
      </c>
      <c r="AF3" t="str">
        <f>IFERROR(VLOOKUP($A3&amp;AF$1,'CCyB decisions (database)'!$A$2:$G$424,7,FALSE),AE3)</f>
        <v/>
      </c>
      <c r="AG3" t="str">
        <f>IFERROR(VLOOKUP($A3&amp;AG$1,'CCyB decisions (database)'!$A$2:$G$424,7,FALSE),AF3)</f>
        <v/>
      </c>
      <c r="AH3" t="str">
        <f>IFERROR(VLOOKUP($A3&amp;AH$1,'CCyB decisions (database)'!$A$2:$G$424,7,FALSE),AG3)</f>
        <v/>
      </c>
      <c r="AI3" t="str">
        <f>IFERROR(VLOOKUP($A3&amp;AI$1,'CCyB decisions (database)'!$A$2:$G$424,7,FALSE),AH3)</f>
        <v/>
      </c>
      <c r="AJ3" t="str">
        <f>IFERROR(VLOOKUP($A3&amp;AJ$1,'CCyB decisions (database)'!$A$2:$G$424,7,FALSE),AI3)</f>
        <v/>
      </c>
      <c r="AK3" t="str">
        <f>IFERROR(VLOOKUP($A3&amp;AK$1,'CCyB decisions (database)'!$A$2:$G$424,7,FALSE),AJ3)</f>
        <v/>
      </c>
      <c r="AL3" t="str">
        <f>IFERROR(VLOOKUP($A3&amp;AL$1,'CCyB decisions (database)'!$A$2:$G$424,7,FALSE),AK3)</f>
        <v/>
      </c>
      <c r="AM3" t="str">
        <f>IFERROR(VLOOKUP($A3&amp;AM$1,'CCyB decisions (database)'!$A$2:$G$424,7,FALSE),AL3)</f>
        <v/>
      </c>
      <c r="AN3" t="str">
        <f>IFERROR(VLOOKUP($A3&amp;AN$1,'CCyB decisions (database)'!$A$2:$G$424,7,FALSE),AM3)</f>
        <v/>
      </c>
      <c r="AO3" t="str">
        <f>IFERROR(VLOOKUP($A3&amp;AO$1,'CCyB decisions (database)'!$A$2:$G$424,7,FALSE),AN3)</f>
        <v/>
      </c>
      <c r="AP3" t="str">
        <f>IFERROR(VLOOKUP($A3&amp;AP$1,'CCyB decisions (database)'!$A$2:$G$424,7,FALSE),AO3)</f>
        <v/>
      </c>
      <c r="AQ3" t="str">
        <f>IFERROR(VLOOKUP($A3&amp;AQ$1,'CCyB decisions (database)'!$A$2:$G$424,7,FALSE),AP3)</f>
        <v/>
      </c>
      <c r="AR3" t="str">
        <f>IFERROR(VLOOKUP($A3&amp;AR$1,'CCyB decisions (database)'!$A$2:$G$424,7,FALSE),AQ3)</f>
        <v/>
      </c>
      <c r="AS3" t="str">
        <f>IFERROR(VLOOKUP($A3&amp;AS$1,'CCyB decisions (database)'!$A$2:$G$424,7,FALSE),AR3)</f>
        <v/>
      </c>
      <c r="AT3" t="str">
        <f>IFERROR(VLOOKUP($A3&amp;AT$1,'CCyB decisions (database)'!$A$2:$G$424,7,FALSE),AS3)</f>
        <v/>
      </c>
      <c r="AU3" t="str">
        <f>IFERROR(VLOOKUP($A3&amp;AU$1,'CCyB decisions (database)'!$A$2:$G$424,7,FALSE),AT3)</f>
        <v/>
      </c>
      <c r="AV3" t="str">
        <f>IFERROR(VLOOKUP($A3&amp;AV$1,'CCyB decisions (database)'!$A$2:$G$424,7,FALSE),AU3)</f>
        <v/>
      </c>
      <c r="AW3" t="str">
        <f>IFERROR(VLOOKUP($A3&amp;AW$1,'CCyB decisions (database)'!$A$2:$G$424,7,FALSE),AV3)</f>
        <v/>
      </c>
      <c r="AX3" t="str">
        <f>IFERROR(VLOOKUP($A3&amp;AX$1,'CCyB decisions (database)'!$A$2:$G$424,7,FALSE),AW3)</f>
        <v/>
      </c>
      <c r="AY3" t="str">
        <f>IFERROR(VLOOKUP($A3&amp;AY$1,'CCyB decisions (database)'!$A$2:$G$424,7,FALSE),AX3)</f>
        <v/>
      </c>
      <c r="AZ3" t="str">
        <f>IFERROR(VLOOKUP($A3&amp;AZ$1,'CCyB decisions (database)'!$A$2:$G$424,7,FALSE),AY3)</f>
        <v/>
      </c>
      <c r="BA3" t="str">
        <f>IFERROR(VLOOKUP($A3&amp;BA$1,'CCyB decisions (database)'!$A$2:$G$424,7,FALSE),AZ3)</f>
        <v/>
      </c>
      <c r="BB3" t="str">
        <f>IFERROR(VLOOKUP($A3&amp;BB$1,'CCyB decisions (database)'!$A$2:$G$424,7,FALSE),BA3)</f>
        <v/>
      </c>
      <c r="BC3" t="str">
        <f>IFERROR(VLOOKUP($A3&amp;BC$1,'CCyB decisions (database)'!$A$2:$G$424,7,FALSE),BB3)</f>
        <v/>
      </c>
      <c r="BD3" t="str">
        <f>IFERROR(VLOOKUP($A3&amp;BD$1,'CCyB decisions (database)'!$A$2:$G$424,7,FALSE),BC3)</f>
        <v/>
      </c>
      <c r="BE3">
        <f>IFERROR(VLOOKUP($A3&amp;BE$1,'CCyB decisions (database)'!$A$2:$G$424,7,FALSE),BD3)</f>
        <v>0</v>
      </c>
      <c r="BF3">
        <f>IFERROR(VLOOKUP($A3&amp;BF$1,'CCyB decisions (database)'!$A$2:$G$424,7,FALSE),BE3)</f>
        <v>0</v>
      </c>
      <c r="BG3">
        <f>IFERROR(VLOOKUP($A3&amp;BG$1,'CCyB decisions (database)'!$A$2:$G$424,7,FALSE),BF3)</f>
        <v>0</v>
      </c>
      <c r="BH3">
        <f>IFERROR(VLOOKUP($A3&amp;BH$1,'CCyB decisions (database)'!$A$2:$G$424,7,FALSE),BG3)</f>
        <v>0</v>
      </c>
      <c r="BI3">
        <f>IFERROR(VLOOKUP($A3&amp;BI$1,'CCyB decisions (database)'!$A$2:$G$424,7,FALSE),BH3)</f>
        <v>0</v>
      </c>
      <c r="BJ3">
        <f>IFERROR(VLOOKUP($A3&amp;BJ$1,'CCyB decisions (database)'!$A$2:$G$424,7,FALSE),BI3)</f>
        <v>0</v>
      </c>
      <c r="BK3">
        <f>IFERROR(VLOOKUP($A3&amp;BK$1,'CCyB decisions (database)'!$A$2:$G$424,7,FALSE),BJ3)</f>
        <v>0</v>
      </c>
      <c r="BL3">
        <f>IFERROR(VLOOKUP($A3&amp;BL$1,'CCyB decisions (database)'!$A$2:$G$424,7,FALSE),BK3)</f>
        <v>0</v>
      </c>
      <c r="BM3">
        <f>IFERROR(VLOOKUP($A3&amp;BM$1,'CCyB decisions (database)'!$A$2:$G$424,7,FALSE),BL3)</f>
        <v>0</v>
      </c>
      <c r="BN3">
        <f>IFERROR(VLOOKUP($A3&amp;BN$1,'CCyB decisions (database)'!$A$2:$G$424,7,FALSE),BM3)</f>
        <v>0</v>
      </c>
      <c r="BO3">
        <f>IFERROR(VLOOKUP($A3&amp;BO$1,'CCyB decisions (database)'!$A$2:$G$424,7,FALSE),BN3)</f>
        <v>0</v>
      </c>
      <c r="BP3">
        <f>IFERROR(VLOOKUP($A3&amp;BP$1,'CCyB decisions (database)'!$A$2:$G$424,7,FALSE),BO3)</f>
        <v>0</v>
      </c>
      <c r="BQ3">
        <f>IFERROR(VLOOKUP($A3&amp;BQ$1,'CCyB decisions (database)'!$A$2:$G$424,7,FALSE),BP3)</f>
        <v>0</v>
      </c>
      <c r="BR3">
        <f>IFERROR(VLOOKUP($A3&amp;BR$1,'CCyB decisions (database)'!$A$2:$G$424,7,FALSE),BQ3)</f>
        <v>0</v>
      </c>
      <c r="BS3">
        <f>IFERROR(VLOOKUP($A3&amp;BS$1,'CCyB decisions (database)'!$A$2:$G$424,7,FALSE),BR3)</f>
        <v>0</v>
      </c>
      <c r="BT3">
        <f>IFERROR(VLOOKUP($A3&amp;BT$1,'CCyB decisions (database)'!$A$2:$G$424,7,FALSE),BS3)</f>
        <v>0</v>
      </c>
      <c r="BU3">
        <f>IFERROR(VLOOKUP($A3&amp;BU$1,'CCyB decisions (database)'!$A$2:$G$424,7,FALSE),BT3)</f>
        <v>0</v>
      </c>
      <c r="BV3">
        <f>IFERROR(VLOOKUP($A3&amp;BV$1,'CCyB decisions (database)'!$A$2:$G$424,7,FALSE),BU3)</f>
        <v>0</v>
      </c>
      <c r="BW3">
        <f>IFERROR(VLOOKUP($A3&amp;BW$1,'CCyB decisions (database)'!$A$2:$G$424,7,FALSE),BV3)</f>
        <v>0</v>
      </c>
      <c r="BX3">
        <f>IFERROR(VLOOKUP($A3&amp;BX$1,'CCyB decisions (database)'!$A$2:$G$424,7,FALSE),BW3)</f>
        <v>0</v>
      </c>
      <c r="BY3">
        <f>IFERROR(VLOOKUP($A3&amp;BY$1,'CCyB decisions (database)'!$A$2:$G$424,7,FALSE),BX3)</f>
        <v>0</v>
      </c>
      <c r="BZ3">
        <f>IFERROR(VLOOKUP($A3&amp;BZ$1,'CCyB decisions (database)'!$A$2:$G$424,7,FALSE),BY3)</f>
        <v>0</v>
      </c>
      <c r="CA3">
        <f>IFERROR(VLOOKUP($A3&amp;CA$1,'CCyB decisions (database)'!$A$2:$G$424,7,FALSE),BZ3)</f>
        <v>0</v>
      </c>
      <c r="CB3">
        <f>IFERROR(VLOOKUP($A3&amp;CB$1,'CCyB decisions (database)'!$A$2:$G$424,7,FALSE),CA3)</f>
        <v>0</v>
      </c>
      <c r="CC3">
        <f>IFERROR(VLOOKUP($A3&amp;CC$1,'CCyB decisions (database)'!$A$2:$G$424,7,FALSE),CB3)</f>
        <v>0</v>
      </c>
      <c r="CD3">
        <f>IFERROR(VLOOKUP($A3&amp;CD$1,'CCyB decisions (database)'!$A$2:$G$424,7,FALSE),CC3)</f>
        <v>0</v>
      </c>
      <c r="CE3">
        <f>IFERROR(VLOOKUP($A3&amp;CE$1,'CCyB decisions (database)'!$A$2:$G$424,7,FALSE),CD3)</f>
        <v>0</v>
      </c>
      <c r="CF3">
        <f>IFERROR(VLOOKUP($A3&amp;CF$1,'CCyB decisions (database)'!$A$2:$G$424,7,FALSE),CE3)</f>
        <v>0</v>
      </c>
      <c r="CG3">
        <f>IFERROR(VLOOKUP($A3&amp;CG$1,'CCyB decisions (database)'!$A$2:$G$424,7,FALSE),CF3)</f>
        <v>0</v>
      </c>
      <c r="CH3">
        <f>IFERROR(VLOOKUP($A3&amp;CH$1,'CCyB decisions (database)'!$A$2:$G$424,7,FALSE),CG3)</f>
        <v>0</v>
      </c>
      <c r="CI3">
        <f>IFERROR(VLOOKUP($A3&amp;CI$1,'CCyB decisions (database)'!$A$2:$G$424,7,FALSE),CH3)</f>
        <v>0</v>
      </c>
      <c r="CJ3">
        <f>IFERROR(VLOOKUP($A3&amp;CJ$1,'CCyB decisions (database)'!$A$2:$G$424,7,FALSE),CI3)</f>
        <v>0</v>
      </c>
      <c r="CK3">
        <f>IFERROR(VLOOKUP($A3&amp;CK$1,'CCyB decisions (database)'!$A$2:$G$424,7,FALSE),CJ3)</f>
        <v>0</v>
      </c>
      <c r="CL3">
        <f>IFERROR(VLOOKUP($A3&amp;CL$1,'CCyB decisions (database)'!$A$2:$G$424,7,FALSE),CK3)</f>
        <v>0</v>
      </c>
      <c r="CM3">
        <f>IFERROR(VLOOKUP($A3&amp;CM$1,'CCyB decisions (database)'!$A$2:$G$424,7,FALSE),CL3)</f>
        <v>0</v>
      </c>
      <c r="CN3">
        <f>IFERROR(VLOOKUP($A3&amp;CN$1,'CCyB decisions (database)'!$A$2:$G$424,7,FALSE),CM3)</f>
        <v>0</v>
      </c>
      <c r="CO3">
        <f>IFERROR(VLOOKUP($A3&amp;CO$1,'CCyB decisions (database)'!$A$2:$G$424,7,FALSE),CN3)</f>
        <v>0.01</v>
      </c>
      <c r="CP3">
        <f>IFERROR(VLOOKUP($A3&amp;CP$1,'CCyB decisions (database)'!$A$2:$G$424,7,FALSE),CO3)</f>
        <v>0.01</v>
      </c>
      <c r="CQ3">
        <f>IFERROR(VLOOKUP($A3&amp;CQ$1,'CCyB decisions (database)'!$A$2:$G$424,7,FALSE),CP3)</f>
        <v>0.01</v>
      </c>
      <c r="CR3">
        <f>IFERROR(VLOOKUP($A3&amp;CR$1,'CCyB decisions (database)'!$A$2:$G$424,7,FALSE),CQ3)</f>
        <v>1.4999999999999999E-2</v>
      </c>
      <c r="CS3">
        <f>IFERROR(VLOOKUP($A3&amp;CS$1,'CCyB decisions (database)'!$A$2:$G$424,7,FALSE),CR3)</f>
        <v>1.4999999999999999E-2</v>
      </c>
      <c r="CT3">
        <f>IFERROR(VLOOKUP($A3&amp;CT$1,'CCyB decisions (database)'!$A$2:$G$424,7,FALSE),CS3)</f>
        <v>1.4999999999999999E-2</v>
      </c>
      <c r="CU3">
        <f>IFERROR(VLOOKUP($A3&amp;CU$1,'CCyB decisions (database)'!$A$2:$G$424,7,FALSE),CT3)</f>
        <v>1.4999999999999999E-2</v>
      </c>
      <c r="CV3">
        <f>IFERROR(VLOOKUP($A3&amp;CV$1,'CCyB decisions (database)'!$A$2:$G$424,7,FALSE),CU3)</f>
        <v>1.4999999999999999E-2</v>
      </c>
      <c r="CW3">
        <f>IFERROR(VLOOKUP($A3&amp;CW$1,'CCyB decisions (database)'!$A$2:$G$424,7,FALSE),CV3)</f>
        <v>1.4999999999999999E-2</v>
      </c>
      <c r="CX3">
        <f>IFERROR(VLOOKUP($A3&amp;CX$1,'CCyB decisions (database)'!$A$2:$G$424,7,FALSE),CW3)</f>
        <v>1.4999999999999999E-2</v>
      </c>
      <c r="CY3">
        <f>IFERROR(VLOOKUP($A3&amp;CY$1,'CCyB decisions (database)'!$A$2:$G$424,7,FALSE),CX3)</f>
        <v>1.4999999999999999E-2</v>
      </c>
      <c r="CZ3">
        <f>IFERROR(VLOOKUP($A3&amp;CZ$1,'CCyB decisions (database)'!$A$2:$G$424,7,FALSE),CY3)</f>
        <v>1.4999999999999999E-2</v>
      </c>
      <c r="DA3">
        <f>IFERROR(VLOOKUP($A3&amp;DA$1,'CCyB decisions (database)'!$A$2:$G$424,7,FALSE),CZ3)</f>
        <v>1.4999999999999999E-2</v>
      </c>
      <c r="DB3">
        <f>IFERROR(VLOOKUP($A3&amp;DB$1,'CCyB decisions (database)'!$A$2:$G$424,7,FALSE),DA3)</f>
        <v>1.4999999999999999E-2</v>
      </c>
      <c r="DC3">
        <f>IFERROR(VLOOKUP($A3&amp;DC$1,'CCyB decisions (database)'!$A$2:$G$424,7,FALSE),DB3)</f>
        <v>1.4999999999999999E-2</v>
      </c>
      <c r="DD3">
        <f>IFERROR(VLOOKUP($A3&amp;DD$1,'CCyB decisions (database)'!$A$2:$G$424,7,FALSE),DC3)</f>
        <v>1.4999999999999999E-2</v>
      </c>
      <c r="DE3">
        <f>IFERROR(VLOOKUP($A3&amp;DE$1,'CCyB decisions (database)'!$A$2:$G$424,7,FALSE),DD3)</f>
        <v>1.4999999999999999E-2</v>
      </c>
      <c r="DF3">
        <f>IFERROR(VLOOKUP($A3&amp;DF$1,'CCyB decisions (database)'!$A$2:$G$424,7,FALSE),DE3)</f>
        <v>1.4999999999999999E-2</v>
      </c>
      <c r="DG3">
        <f>IFERROR(VLOOKUP($A3&amp;DG$1,'CCyB decisions (database)'!$A$2:$G$424,7,FALSE),DF3)</f>
        <v>1.4999999999999999E-2</v>
      </c>
      <c r="DH3">
        <f>IFERROR(VLOOKUP($A3&amp;DH$1,'CCyB decisions (database)'!$A$2:$G$424,7,FALSE),DG3)</f>
        <v>1.4999999999999999E-2</v>
      </c>
      <c r="DI3">
        <f>IFERROR(VLOOKUP($A3&amp;DI$1,'CCyB decisions (database)'!$A$2:$G$424,7,FALSE),DH3)</f>
        <v>1.4999999999999999E-2</v>
      </c>
      <c r="DJ3">
        <f>IFERROR(VLOOKUP($A3&amp;DJ$1,'CCyB decisions (database)'!$A$2:$G$424,7,FALSE),DI3)</f>
        <v>1.4999999999999999E-2</v>
      </c>
      <c r="DK3">
        <f>IFERROR(VLOOKUP($A3&amp;DK$1,'CCyB decisions (database)'!$A$2:$G$424,7,FALSE),DJ3)</f>
        <v>1.4999999999999999E-2</v>
      </c>
      <c r="DL3">
        <f>IFERROR(VLOOKUP($A3&amp;DL$1,'CCyB decisions (database)'!$A$2:$G$424,7,FALSE),DK3)</f>
        <v>1.4999999999999999E-2</v>
      </c>
      <c r="DM3">
        <f>IFERROR(VLOOKUP($A3&amp;DM$1,'CCyB decisions (database)'!$A$2:$G$424,7,FALSE),DL3)</f>
        <v>1.4999999999999999E-2</v>
      </c>
      <c r="DN3">
        <f>IFERROR(VLOOKUP($A3&amp;DN$1,'CCyB decisions (database)'!$A$2:$G$424,7,FALSE),DM3)</f>
        <v>1.4999999999999999E-2</v>
      </c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</row>
    <row r="4" spans="1:451" x14ac:dyDescent="0.45">
      <c r="A4" t="s">
        <v>23</v>
      </c>
      <c r="B4" t="str">
        <f>IFERROR(VLOOKUP($A4&amp;B$1,'CCyB decisions (database)'!$A$2:$G$424,7,FALSE),"")</f>
        <v/>
      </c>
      <c r="C4" t="str">
        <f>IFERROR(VLOOKUP($A4&amp;C$1,'CCyB decisions (database)'!$A$2:$G$424,7,FALSE),B4)</f>
        <v/>
      </c>
      <c r="D4" t="str">
        <f>IFERROR(VLOOKUP($A4&amp;D$1,'CCyB decisions (database)'!$A$2:$G$424,7,FALSE),C4)</f>
        <v/>
      </c>
      <c r="E4" t="str">
        <f>IFERROR(VLOOKUP($A4&amp;E$1,'CCyB decisions (database)'!$A$2:$G$424,7,FALSE),D4)</f>
        <v/>
      </c>
      <c r="F4" t="str">
        <f>IFERROR(VLOOKUP($A4&amp;F$1,'CCyB decisions (database)'!$A$2:$G$424,7,FALSE),E4)</f>
        <v/>
      </c>
      <c r="G4" t="str">
        <f>IFERROR(VLOOKUP($A4&amp;G$1,'CCyB decisions (database)'!$A$2:$G$424,7,FALSE),F4)</f>
        <v/>
      </c>
      <c r="H4" t="str">
        <f>IFERROR(VLOOKUP($A4&amp;H$1,'CCyB decisions (database)'!$A$2:$G$424,7,FALSE),G4)</f>
        <v/>
      </c>
      <c r="I4" t="str">
        <f>IFERROR(VLOOKUP($A4&amp;I$1,'CCyB decisions (database)'!$A$2:$G$424,7,FALSE),H4)</f>
        <v/>
      </c>
      <c r="J4" t="str">
        <f>IFERROR(VLOOKUP($A4&amp;J$1,'CCyB decisions (database)'!$A$2:$G$424,7,FALSE),I4)</f>
        <v/>
      </c>
      <c r="K4" t="str">
        <f>IFERROR(VLOOKUP($A4&amp;K$1,'CCyB decisions (database)'!$A$2:$G$424,7,FALSE),J4)</f>
        <v/>
      </c>
      <c r="L4" t="str">
        <f>IFERROR(VLOOKUP($A4&amp;L$1,'CCyB decisions (database)'!$A$2:$G$424,7,FALSE),K4)</f>
        <v/>
      </c>
      <c r="M4" t="str">
        <f>IFERROR(VLOOKUP($A4&amp;M$1,'CCyB decisions (database)'!$A$2:$G$424,7,FALSE),L4)</f>
        <v/>
      </c>
      <c r="N4" t="str">
        <f>IFERROR(VLOOKUP($A4&amp;N$1,'CCyB decisions (database)'!$A$2:$G$424,7,FALSE),M4)</f>
        <v/>
      </c>
      <c r="O4" t="str">
        <f>IFERROR(VLOOKUP($A4&amp;O$1,'CCyB decisions (database)'!$A$2:$G$424,7,FALSE),N4)</f>
        <v/>
      </c>
      <c r="P4" t="str">
        <f>IFERROR(VLOOKUP($A4&amp;P$1,'CCyB decisions (database)'!$A$2:$G$424,7,FALSE),O4)</f>
        <v/>
      </c>
      <c r="Q4">
        <f>IFERROR(VLOOKUP($A4&amp;Q$1,'CCyB decisions (database)'!$A$2:$G$424,7,FALSE),P4)</f>
        <v>0</v>
      </c>
      <c r="R4">
        <f>IFERROR(VLOOKUP($A4&amp;R$1,'CCyB decisions (database)'!$A$2:$G$424,7,FALSE),Q4)</f>
        <v>0</v>
      </c>
      <c r="S4">
        <f>IFERROR(VLOOKUP($A4&amp;S$1,'CCyB decisions (database)'!$A$2:$G$424,7,FALSE),R4)</f>
        <v>0</v>
      </c>
      <c r="T4">
        <f>IFERROR(VLOOKUP($A4&amp;T$1,'CCyB decisions (database)'!$A$2:$G$424,7,FALSE),S4)</f>
        <v>0</v>
      </c>
      <c r="U4">
        <f>IFERROR(VLOOKUP($A4&amp;U$1,'CCyB decisions (database)'!$A$2:$G$424,7,FALSE),T4)</f>
        <v>0</v>
      </c>
      <c r="V4">
        <f>IFERROR(VLOOKUP($A4&amp;V$1,'CCyB decisions (database)'!$A$2:$G$424,7,FALSE),U4)</f>
        <v>0</v>
      </c>
      <c r="W4">
        <f>IFERROR(VLOOKUP($A4&amp;W$1,'CCyB decisions (database)'!$A$2:$G$424,7,FALSE),V4)</f>
        <v>0</v>
      </c>
      <c r="X4">
        <f>IFERROR(VLOOKUP($A4&amp;X$1,'CCyB decisions (database)'!$A$2:$G$424,7,FALSE),W4)</f>
        <v>0</v>
      </c>
      <c r="Y4">
        <f>IFERROR(VLOOKUP($A4&amp;Y$1,'CCyB decisions (database)'!$A$2:$G$424,7,FALSE),X4)</f>
        <v>0</v>
      </c>
      <c r="Z4">
        <f>IFERROR(VLOOKUP($A4&amp;Z$1,'CCyB decisions (database)'!$A$2:$G$424,7,FALSE),Y4)</f>
        <v>0</v>
      </c>
      <c r="AA4">
        <f>IFERROR(VLOOKUP($A4&amp;AA$1,'CCyB decisions (database)'!$A$2:$G$424,7,FALSE),Z4)</f>
        <v>0</v>
      </c>
      <c r="AB4">
        <f>IFERROR(VLOOKUP($A4&amp;AB$1,'CCyB decisions (database)'!$A$2:$G$424,7,FALSE),AA4)</f>
        <v>0</v>
      </c>
      <c r="AC4">
        <f>IFERROR(VLOOKUP($A4&amp;AC$1,'CCyB decisions (database)'!$A$2:$G$424,7,FALSE),AB4)</f>
        <v>0</v>
      </c>
      <c r="AD4">
        <f>IFERROR(VLOOKUP($A4&amp;AD$1,'CCyB decisions (database)'!$A$2:$G$424,7,FALSE),AC4)</f>
        <v>0</v>
      </c>
      <c r="AE4">
        <f>IFERROR(VLOOKUP($A4&amp;AE$1,'CCyB decisions (database)'!$A$2:$G$424,7,FALSE),AD4)</f>
        <v>0</v>
      </c>
      <c r="AF4">
        <f>IFERROR(VLOOKUP($A4&amp;AF$1,'CCyB decisions (database)'!$A$2:$G$424,7,FALSE),AE4)</f>
        <v>0</v>
      </c>
      <c r="AG4">
        <f>IFERROR(VLOOKUP($A4&amp;AG$1,'CCyB decisions (database)'!$A$2:$G$424,7,FALSE),AF4)</f>
        <v>0</v>
      </c>
      <c r="AH4">
        <f>IFERROR(VLOOKUP($A4&amp;AH$1,'CCyB decisions (database)'!$A$2:$G$424,7,FALSE),AG4)</f>
        <v>0</v>
      </c>
      <c r="AI4">
        <f>IFERROR(VLOOKUP($A4&amp;AI$1,'CCyB decisions (database)'!$A$2:$G$424,7,FALSE),AH4)</f>
        <v>0</v>
      </c>
      <c r="AJ4">
        <f>IFERROR(VLOOKUP($A4&amp;AJ$1,'CCyB decisions (database)'!$A$2:$G$424,7,FALSE),AI4)</f>
        <v>0</v>
      </c>
      <c r="AK4">
        <f>IFERROR(VLOOKUP($A4&amp;AK$1,'CCyB decisions (database)'!$A$2:$G$424,7,FALSE),AJ4)</f>
        <v>0</v>
      </c>
      <c r="AL4">
        <f>IFERROR(VLOOKUP($A4&amp;AL$1,'CCyB decisions (database)'!$A$2:$G$424,7,FALSE),AK4)</f>
        <v>0</v>
      </c>
      <c r="AM4">
        <f>IFERROR(VLOOKUP($A4&amp;AM$1,'CCyB decisions (database)'!$A$2:$G$424,7,FALSE),AL4)</f>
        <v>0</v>
      </c>
      <c r="AN4">
        <f>IFERROR(VLOOKUP($A4&amp;AN$1,'CCyB decisions (database)'!$A$2:$G$424,7,FALSE),AM4)</f>
        <v>0</v>
      </c>
      <c r="AO4">
        <f>IFERROR(VLOOKUP($A4&amp;AO$1,'CCyB decisions (database)'!$A$2:$G$424,7,FALSE),AN4)</f>
        <v>0</v>
      </c>
      <c r="AP4">
        <f>IFERROR(VLOOKUP($A4&amp;AP$1,'CCyB decisions (database)'!$A$2:$G$424,7,FALSE),AO4)</f>
        <v>0</v>
      </c>
      <c r="AQ4">
        <f>IFERROR(VLOOKUP($A4&amp;AQ$1,'CCyB decisions (database)'!$A$2:$G$424,7,FALSE),AP4)</f>
        <v>0</v>
      </c>
      <c r="AR4">
        <f>IFERROR(VLOOKUP($A4&amp;AR$1,'CCyB decisions (database)'!$A$2:$G$424,7,FALSE),AQ4)</f>
        <v>0</v>
      </c>
      <c r="AS4">
        <f>IFERROR(VLOOKUP($A4&amp;AS$1,'CCyB decisions (database)'!$A$2:$G$424,7,FALSE),AR4)</f>
        <v>0</v>
      </c>
      <c r="AT4">
        <f>IFERROR(VLOOKUP($A4&amp;AT$1,'CCyB decisions (database)'!$A$2:$G$424,7,FALSE),AS4)</f>
        <v>0</v>
      </c>
      <c r="AU4">
        <f>IFERROR(VLOOKUP($A4&amp;AU$1,'CCyB decisions (database)'!$A$2:$G$424,7,FALSE),AT4)</f>
        <v>0</v>
      </c>
      <c r="AV4">
        <f>IFERROR(VLOOKUP($A4&amp;AV$1,'CCyB decisions (database)'!$A$2:$G$424,7,FALSE),AU4)</f>
        <v>0</v>
      </c>
      <c r="AW4">
        <f>IFERROR(VLOOKUP($A4&amp;AW$1,'CCyB decisions (database)'!$A$2:$G$424,7,FALSE),AV4)</f>
        <v>0</v>
      </c>
      <c r="AX4">
        <f>IFERROR(VLOOKUP($A4&amp;AX$1,'CCyB decisions (database)'!$A$2:$G$424,7,FALSE),AW4)</f>
        <v>0</v>
      </c>
      <c r="AY4">
        <f>IFERROR(VLOOKUP($A4&amp;AY$1,'CCyB decisions (database)'!$A$2:$G$424,7,FALSE),AX4)</f>
        <v>0</v>
      </c>
      <c r="AZ4">
        <f>IFERROR(VLOOKUP($A4&amp;AZ$1,'CCyB decisions (database)'!$A$2:$G$424,7,FALSE),AY4)</f>
        <v>0</v>
      </c>
      <c r="BA4">
        <f>IFERROR(VLOOKUP($A4&amp;BA$1,'CCyB decisions (database)'!$A$2:$G$424,7,FALSE),AZ4)</f>
        <v>0</v>
      </c>
      <c r="BB4">
        <f>IFERROR(VLOOKUP($A4&amp;BB$1,'CCyB decisions (database)'!$A$2:$G$424,7,FALSE),BA4)</f>
        <v>0</v>
      </c>
      <c r="BC4">
        <f>IFERROR(VLOOKUP($A4&amp;BC$1,'CCyB decisions (database)'!$A$2:$G$424,7,FALSE),BB4)</f>
        <v>0</v>
      </c>
      <c r="BD4">
        <f>IFERROR(VLOOKUP($A4&amp;BD$1,'CCyB decisions (database)'!$A$2:$G$424,7,FALSE),BC4)</f>
        <v>0</v>
      </c>
      <c r="BE4">
        <f>IFERROR(VLOOKUP($A4&amp;BE$1,'CCyB decisions (database)'!$A$2:$G$424,7,FALSE),BD4)</f>
        <v>0</v>
      </c>
      <c r="BF4">
        <f>IFERROR(VLOOKUP($A4&amp;BF$1,'CCyB decisions (database)'!$A$2:$G$424,7,FALSE),BE4)</f>
        <v>0</v>
      </c>
      <c r="BG4">
        <f>IFERROR(VLOOKUP($A4&amp;BG$1,'CCyB decisions (database)'!$A$2:$G$424,7,FALSE),BF4)</f>
        <v>0</v>
      </c>
      <c r="BH4">
        <f>IFERROR(VLOOKUP($A4&amp;BH$1,'CCyB decisions (database)'!$A$2:$G$424,7,FALSE),BG4)</f>
        <v>0</v>
      </c>
      <c r="BI4">
        <f>IFERROR(VLOOKUP($A4&amp;BI$1,'CCyB decisions (database)'!$A$2:$G$424,7,FALSE),BH4)</f>
        <v>0</v>
      </c>
      <c r="BJ4">
        <f>IFERROR(VLOOKUP($A4&amp;BJ$1,'CCyB decisions (database)'!$A$2:$G$424,7,FALSE),BI4)</f>
        <v>0</v>
      </c>
      <c r="BK4">
        <f>IFERROR(VLOOKUP($A4&amp;BK$1,'CCyB decisions (database)'!$A$2:$G$424,7,FALSE),BJ4)</f>
        <v>0</v>
      </c>
      <c r="BL4">
        <f>IFERROR(VLOOKUP($A4&amp;BL$1,'CCyB decisions (database)'!$A$2:$G$424,7,FALSE),BK4)</f>
        <v>0</v>
      </c>
      <c r="BM4">
        <f>IFERROR(VLOOKUP($A4&amp;BM$1,'CCyB decisions (database)'!$A$2:$G$424,7,FALSE),BL4)</f>
        <v>0</v>
      </c>
      <c r="BN4">
        <f>IFERROR(VLOOKUP($A4&amp;BN$1,'CCyB decisions (database)'!$A$2:$G$424,7,FALSE),BM4)</f>
        <v>0</v>
      </c>
      <c r="BO4">
        <f>IFERROR(VLOOKUP($A4&amp;BO$1,'CCyB decisions (database)'!$A$2:$G$424,7,FALSE),BN4)</f>
        <v>0</v>
      </c>
      <c r="BP4">
        <f>IFERROR(VLOOKUP($A4&amp;BP$1,'CCyB decisions (database)'!$A$2:$G$424,7,FALSE),BO4)</f>
        <v>0</v>
      </c>
      <c r="BQ4">
        <f>IFERROR(VLOOKUP($A4&amp;BQ$1,'CCyB decisions (database)'!$A$2:$G$424,7,FALSE),BP4)</f>
        <v>0</v>
      </c>
      <c r="BR4">
        <f>IFERROR(VLOOKUP($A4&amp;BR$1,'CCyB decisions (database)'!$A$2:$G$424,7,FALSE),BQ4)</f>
        <v>0</v>
      </c>
      <c r="BS4">
        <f>IFERROR(VLOOKUP($A4&amp;BS$1,'CCyB decisions (database)'!$A$2:$G$424,7,FALSE),BR4)</f>
        <v>0</v>
      </c>
      <c r="BT4">
        <f>IFERROR(VLOOKUP($A4&amp;BT$1,'CCyB decisions (database)'!$A$2:$G$424,7,FALSE),BS4)</f>
        <v>0</v>
      </c>
      <c r="BU4">
        <f>IFERROR(VLOOKUP($A4&amp;BU$1,'CCyB decisions (database)'!$A$2:$G$424,7,FALSE),BT4)</f>
        <v>0</v>
      </c>
      <c r="BV4">
        <f>IFERROR(VLOOKUP($A4&amp;BV$1,'CCyB decisions (database)'!$A$2:$G$424,7,FALSE),BU4)</f>
        <v>0</v>
      </c>
      <c r="BW4">
        <f>IFERROR(VLOOKUP($A4&amp;BW$1,'CCyB decisions (database)'!$A$2:$G$424,7,FALSE),BV4)</f>
        <v>0</v>
      </c>
      <c r="BX4">
        <f>IFERROR(VLOOKUP($A4&amp;BX$1,'CCyB decisions (database)'!$A$2:$G$424,7,FALSE),BW4)</f>
        <v>0</v>
      </c>
      <c r="BY4">
        <f>IFERROR(VLOOKUP($A4&amp;BY$1,'CCyB decisions (database)'!$A$2:$G$424,7,FALSE),BX4)</f>
        <v>0</v>
      </c>
      <c r="BZ4">
        <f>IFERROR(VLOOKUP($A4&amp;BZ$1,'CCyB decisions (database)'!$A$2:$G$424,7,FALSE),BY4)</f>
        <v>0</v>
      </c>
      <c r="CA4">
        <f>IFERROR(VLOOKUP($A4&amp;CA$1,'CCyB decisions (database)'!$A$2:$G$424,7,FALSE),BZ4)</f>
        <v>0</v>
      </c>
      <c r="CB4">
        <f>IFERROR(VLOOKUP($A4&amp;CB$1,'CCyB decisions (database)'!$A$2:$G$424,7,FALSE),CA4)</f>
        <v>0</v>
      </c>
      <c r="CC4">
        <f>IFERROR(VLOOKUP($A4&amp;CC$1,'CCyB decisions (database)'!$A$2:$G$424,7,FALSE),CB4)</f>
        <v>0</v>
      </c>
      <c r="CD4">
        <f>IFERROR(VLOOKUP($A4&amp;CD$1,'CCyB decisions (database)'!$A$2:$G$424,7,FALSE),CC4)</f>
        <v>0</v>
      </c>
      <c r="CE4">
        <f>IFERROR(VLOOKUP($A4&amp;CE$1,'CCyB decisions (database)'!$A$2:$G$424,7,FALSE),CD4)</f>
        <v>0</v>
      </c>
      <c r="CF4">
        <f>IFERROR(VLOOKUP($A4&amp;CF$1,'CCyB decisions (database)'!$A$2:$G$424,7,FALSE),CE4)</f>
        <v>0</v>
      </c>
      <c r="CG4">
        <f>IFERROR(VLOOKUP($A4&amp;CG$1,'CCyB decisions (database)'!$A$2:$G$424,7,FALSE),CF4)</f>
        <v>0.01</v>
      </c>
      <c r="CH4">
        <f>IFERROR(VLOOKUP($A4&amp;CH$1,'CCyB decisions (database)'!$A$2:$G$424,7,FALSE),CG4)</f>
        <v>0.01</v>
      </c>
      <c r="CI4">
        <f>IFERROR(VLOOKUP($A4&amp;CI$1,'CCyB decisions (database)'!$A$2:$G$424,7,FALSE),CH4)</f>
        <v>0.01</v>
      </c>
      <c r="CJ4">
        <f>IFERROR(VLOOKUP($A4&amp;CJ$1,'CCyB decisions (database)'!$A$2:$G$424,7,FALSE),CI4)</f>
        <v>0.01</v>
      </c>
      <c r="CK4">
        <f>IFERROR(VLOOKUP($A4&amp;CK$1,'CCyB decisions (database)'!$A$2:$G$424,7,FALSE),CJ4)</f>
        <v>0.01</v>
      </c>
      <c r="CL4">
        <f>IFERROR(VLOOKUP($A4&amp;CL$1,'CCyB decisions (database)'!$A$2:$G$424,7,FALSE),CK4)</f>
        <v>0.01</v>
      </c>
      <c r="CM4">
        <f>IFERROR(VLOOKUP($A4&amp;CM$1,'CCyB decisions (database)'!$A$2:$G$424,7,FALSE),CL4)</f>
        <v>0.01</v>
      </c>
      <c r="CN4">
        <f>IFERROR(VLOOKUP($A4&amp;CN$1,'CCyB decisions (database)'!$A$2:$G$424,7,FALSE),CM4)</f>
        <v>0.01</v>
      </c>
      <c r="CO4">
        <f>IFERROR(VLOOKUP($A4&amp;CO$1,'CCyB decisions (database)'!$A$2:$G$424,7,FALSE),CN4)</f>
        <v>0.01</v>
      </c>
      <c r="CP4">
        <f>IFERROR(VLOOKUP($A4&amp;CP$1,'CCyB decisions (database)'!$A$2:$G$424,7,FALSE),CO4)</f>
        <v>0.01</v>
      </c>
      <c r="CQ4">
        <f>IFERROR(VLOOKUP($A4&amp;CQ$1,'CCyB decisions (database)'!$A$2:$G$424,7,FALSE),CP4)</f>
        <v>0.01</v>
      </c>
      <c r="CR4">
        <f>IFERROR(VLOOKUP($A4&amp;CR$1,'CCyB decisions (database)'!$A$2:$G$424,7,FALSE),CQ4)</f>
        <v>0.01</v>
      </c>
      <c r="CS4">
        <f>IFERROR(VLOOKUP($A4&amp;CS$1,'CCyB decisions (database)'!$A$2:$G$424,7,FALSE),CR4)</f>
        <v>0.01</v>
      </c>
      <c r="CT4">
        <f>IFERROR(VLOOKUP($A4&amp;CT$1,'CCyB decisions (database)'!$A$2:$G$424,7,FALSE),CS4)</f>
        <v>0.01</v>
      </c>
      <c r="CU4">
        <f>IFERROR(VLOOKUP($A4&amp;CU$1,'CCyB decisions (database)'!$A$2:$G$424,7,FALSE),CT4)</f>
        <v>0.01</v>
      </c>
      <c r="CV4">
        <f>IFERROR(VLOOKUP($A4&amp;CV$1,'CCyB decisions (database)'!$A$2:$G$424,7,FALSE),CU4)</f>
        <v>0.01</v>
      </c>
      <c r="CW4">
        <f>IFERROR(VLOOKUP($A4&amp;CW$1,'CCyB decisions (database)'!$A$2:$G$424,7,FALSE),CV4)</f>
        <v>0.01</v>
      </c>
      <c r="CX4">
        <f>IFERROR(VLOOKUP($A4&amp;CX$1,'CCyB decisions (database)'!$A$2:$G$424,7,FALSE),CW4)</f>
        <v>0.01</v>
      </c>
      <c r="CY4">
        <f>IFERROR(VLOOKUP($A4&amp;CY$1,'CCyB decisions (database)'!$A$2:$G$424,7,FALSE),CX4)</f>
        <v>0.01</v>
      </c>
      <c r="CZ4">
        <f>IFERROR(VLOOKUP($A4&amp;CZ$1,'CCyB decisions (database)'!$A$2:$G$424,7,FALSE),CY4)</f>
        <v>0.01</v>
      </c>
      <c r="DA4">
        <f>IFERROR(VLOOKUP($A4&amp;DA$1,'CCyB decisions (database)'!$A$2:$G$424,7,FALSE),CZ4)</f>
        <v>0.01</v>
      </c>
      <c r="DB4">
        <f>IFERROR(VLOOKUP($A4&amp;DB$1,'CCyB decisions (database)'!$A$2:$G$424,7,FALSE),DA4)</f>
        <v>0.01</v>
      </c>
      <c r="DC4">
        <f>IFERROR(VLOOKUP($A4&amp;DC$1,'CCyB decisions (database)'!$A$2:$G$424,7,FALSE),DB4)</f>
        <v>0.01</v>
      </c>
      <c r="DD4">
        <f>IFERROR(VLOOKUP($A4&amp;DD$1,'CCyB decisions (database)'!$A$2:$G$424,7,FALSE),DC4)</f>
        <v>0.01</v>
      </c>
      <c r="DE4">
        <f>IFERROR(VLOOKUP($A4&amp;DE$1,'CCyB decisions (database)'!$A$2:$G$424,7,FALSE),DD4)</f>
        <v>0.01</v>
      </c>
      <c r="DF4">
        <f>IFERROR(VLOOKUP($A4&amp;DF$1,'CCyB decisions (database)'!$A$2:$G$424,7,FALSE),DE4)</f>
        <v>0.01</v>
      </c>
      <c r="DG4">
        <f>IFERROR(VLOOKUP($A4&amp;DG$1,'CCyB decisions (database)'!$A$2:$G$424,7,FALSE),DF4)</f>
        <v>0.01</v>
      </c>
      <c r="DH4">
        <f>IFERROR(VLOOKUP($A4&amp;DH$1,'CCyB decisions (database)'!$A$2:$G$424,7,FALSE),DG4)</f>
        <v>0.01</v>
      </c>
      <c r="DI4">
        <f>IFERROR(VLOOKUP($A4&amp;DI$1,'CCyB decisions (database)'!$A$2:$G$424,7,FALSE),DH4)</f>
        <v>0.01</v>
      </c>
      <c r="DJ4">
        <f>IFERROR(VLOOKUP($A4&amp;DJ$1,'CCyB decisions (database)'!$A$2:$G$424,7,FALSE),DI4)</f>
        <v>0.01</v>
      </c>
      <c r="DK4">
        <f>IFERROR(VLOOKUP($A4&amp;DK$1,'CCyB decisions (database)'!$A$2:$G$424,7,FALSE),DJ4)</f>
        <v>0.01</v>
      </c>
      <c r="DL4">
        <f>IFERROR(VLOOKUP($A4&amp;DL$1,'CCyB decisions (database)'!$A$2:$G$424,7,FALSE),DK4)</f>
        <v>0.01</v>
      </c>
      <c r="DM4">
        <f>IFERROR(VLOOKUP($A4&amp;DM$1,'CCyB decisions (database)'!$A$2:$G$424,7,FALSE),DL4)</f>
        <v>0.01</v>
      </c>
      <c r="DN4">
        <f>IFERROR(VLOOKUP($A4&amp;DN$1,'CCyB decisions (database)'!$A$2:$G$424,7,FALSE),DM4)</f>
        <v>0.01</v>
      </c>
    </row>
    <row r="5" spans="1:451" x14ac:dyDescent="0.45">
      <c r="A5" t="s">
        <v>5</v>
      </c>
      <c r="B5" t="str">
        <f>IFERROR(VLOOKUP($A5&amp;B$1,'CCyB decisions (database)'!$A$2:$G$424,7,FALSE),"")</f>
        <v/>
      </c>
      <c r="C5" t="str">
        <f>IFERROR(VLOOKUP($A5&amp;C$1,'CCyB decisions (database)'!$A$2:$G$424,7,FALSE),B5)</f>
        <v/>
      </c>
      <c r="D5" t="str">
        <f>IFERROR(VLOOKUP($A5&amp;D$1,'CCyB decisions (database)'!$A$2:$G$424,7,FALSE),C5)</f>
        <v/>
      </c>
      <c r="E5" t="str">
        <f>IFERROR(VLOOKUP($A5&amp;E$1,'CCyB decisions (database)'!$A$2:$G$424,7,FALSE),D5)</f>
        <v/>
      </c>
      <c r="F5" t="str">
        <f>IFERROR(VLOOKUP($A5&amp;F$1,'CCyB decisions (database)'!$A$2:$G$424,7,FALSE),E5)</f>
        <v/>
      </c>
      <c r="G5" t="str">
        <f>IFERROR(VLOOKUP($A5&amp;G$1,'CCyB decisions (database)'!$A$2:$G$424,7,FALSE),F5)</f>
        <v/>
      </c>
      <c r="H5" t="str">
        <f>IFERROR(VLOOKUP($A5&amp;H$1,'CCyB decisions (database)'!$A$2:$G$424,7,FALSE),G5)</f>
        <v/>
      </c>
      <c r="I5" t="str">
        <f>IFERROR(VLOOKUP($A5&amp;I$1,'CCyB decisions (database)'!$A$2:$G$424,7,FALSE),H5)</f>
        <v/>
      </c>
      <c r="J5" t="str">
        <f>IFERROR(VLOOKUP($A5&amp;J$1,'CCyB decisions (database)'!$A$2:$G$424,7,FALSE),I5)</f>
        <v/>
      </c>
      <c r="K5" t="str">
        <f>IFERROR(VLOOKUP($A5&amp;K$1,'CCyB decisions (database)'!$A$2:$G$424,7,FALSE),J5)</f>
        <v/>
      </c>
      <c r="L5" t="str">
        <f>IFERROR(VLOOKUP($A5&amp;L$1,'CCyB decisions (database)'!$A$2:$G$424,7,FALSE),K5)</f>
        <v/>
      </c>
      <c r="M5" t="str">
        <f>IFERROR(VLOOKUP($A5&amp;M$1,'CCyB decisions (database)'!$A$2:$G$424,7,FALSE),L5)</f>
        <v/>
      </c>
      <c r="N5" t="str">
        <f>IFERROR(VLOOKUP($A5&amp;N$1,'CCyB decisions (database)'!$A$2:$G$424,7,FALSE),M5)</f>
        <v/>
      </c>
      <c r="O5" t="str">
        <f>IFERROR(VLOOKUP($A5&amp;O$1,'CCyB decisions (database)'!$A$2:$G$424,7,FALSE),N5)</f>
        <v/>
      </c>
      <c r="P5" t="str">
        <f>IFERROR(VLOOKUP($A5&amp;P$1,'CCyB decisions (database)'!$A$2:$G$424,7,FALSE),O5)</f>
        <v/>
      </c>
      <c r="Q5">
        <f>IFERROR(VLOOKUP($A5&amp;Q$1,'CCyB decisions (database)'!$A$2:$G$424,7,FALSE),P5)</f>
        <v>0</v>
      </c>
      <c r="R5">
        <f>IFERROR(VLOOKUP($A5&amp;R$1,'CCyB decisions (database)'!$A$2:$G$424,7,FALSE),Q5)</f>
        <v>0</v>
      </c>
      <c r="S5">
        <f>IFERROR(VLOOKUP($A5&amp;S$1,'CCyB decisions (database)'!$A$2:$G$424,7,FALSE),R5)</f>
        <v>0</v>
      </c>
      <c r="T5">
        <f>IFERROR(VLOOKUP($A5&amp;T$1,'CCyB decisions (database)'!$A$2:$G$424,7,FALSE),S5)</f>
        <v>0</v>
      </c>
      <c r="U5">
        <f>IFERROR(VLOOKUP($A5&amp;U$1,'CCyB decisions (database)'!$A$2:$G$424,7,FALSE),T5)</f>
        <v>0</v>
      </c>
      <c r="V5">
        <f>IFERROR(VLOOKUP($A5&amp;V$1,'CCyB decisions (database)'!$A$2:$G$424,7,FALSE),U5)</f>
        <v>0</v>
      </c>
      <c r="W5">
        <f>IFERROR(VLOOKUP($A5&amp;W$1,'CCyB decisions (database)'!$A$2:$G$424,7,FALSE),V5)</f>
        <v>0</v>
      </c>
      <c r="X5">
        <f>IFERROR(VLOOKUP($A5&amp;X$1,'CCyB decisions (database)'!$A$2:$G$424,7,FALSE),W5)</f>
        <v>0</v>
      </c>
      <c r="Y5">
        <f>IFERROR(VLOOKUP($A5&amp;Y$1,'CCyB decisions (database)'!$A$2:$G$424,7,FALSE),X5)</f>
        <v>0</v>
      </c>
      <c r="Z5">
        <f>IFERROR(VLOOKUP($A5&amp;Z$1,'CCyB decisions (database)'!$A$2:$G$424,7,FALSE),Y5)</f>
        <v>0</v>
      </c>
      <c r="AA5">
        <f>IFERROR(VLOOKUP($A5&amp;AA$1,'CCyB decisions (database)'!$A$2:$G$424,7,FALSE),Z5)</f>
        <v>0</v>
      </c>
      <c r="AB5">
        <f>IFERROR(VLOOKUP($A5&amp;AB$1,'CCyB decisions (database)'!$A$2:$G$424,7,FALSE),AA5)</f>
        <v>0</v>
      </c>
      <c r="AC5">
        <f>IFERROR(VLOOKUP($A5&amp;AC$1,'CCyB decisions (database)'!$A$2:$G$424,7,FALSE),AB5)</f>
        <v>0</v>
      </c>
      <c r="AD5">
        <f>IFERROR(VLOOKUP($A5&amp;AD$1,'CCyB decisions (database)'!$A$2:$G$424,7,FALSE),AC5)</f>
        <v>0</v>
      </c>
      <c r="AE5">
        <f>IFERROR(VLOOKUP($A5&amp;AE$1,'CCyB decisions (database)'!$A$2:$G$424,7,FALSE),AD5)</f>
        <v>0</v>
      </c>
      <c r="AF5">
        <f>IFERROR(VLOOKUP($A5&amp;AF$1,'CCyB decisions (database)'!$A$2:$G$424,7,FALSE),AE5)</f>
        <v>0</v>
      </c>
      <c r="AG5">
        <f>IFERROR(VLOOKUP($A5&amp;AG$1,'CCyB decisions (database)'!$A$2:$G$424,7,FALSE),AF5)</f>
        <v>0</v>
      </c>
      <c r="AH5">
        <f>IFERROR(VLOOKUP($A5&amp;AH$1,'CCyB decisions (database)'!$A$2:$G$424,7,FALSE),AG5)</f>
        <v>0</v>
      </c>
      <c r="AI5">
        <f>IFERROR(VLOOKUP($A5&amp;AI$1,'CCyB decisions (database)'!$A$2:$G$424,7,FALSE),AH5)</f>
        <v>0</v>
      </c>
      <c r="AJ5">
        <f>IFERROR(VLOOKUP($A5&amp;AJ$1,'CCyB decisions (database)'!$A$2:$G$424,7,FALSE),AI5)</f>
        <v>0</v>
      </c>
      <c r="AK5">
        <f>IFERROR(VLOOKUP($A5&amp;AK$1,'CCyB decisions (database)'!$A$2:$G$424,7,FALSE),AJ5)</f>
        <v>0</v>
      </c>
      <c r="AL5">
        <f>IFERROR(VLOOKUP($A5&amp;AL$1,'CCyB decisions (database)'!$A$2:$G$424,7,FALSE),AK5)</f>
        <v>0</v>
      </c>
      <c r="AM5">
        <f>IFERROR(VLOOKUP($A5&amp;AM$1,'CCyB decisions (database)'!$A$2:$G$424,7,FALSE),AL5)</f>
        <v>0</v>
      </c>
      <c r="AN5">
        <f>IFERROR(VLOOKUP($A5&amp;AN$1,'CCyB decisions (database)'!$A$2:$G$424,7,FALSE),AM5)</f>
        <v>0</v>
      </c>
      <c r="AO5">
        <f>IFERROR(VLOOKUP($A5&amp;AO$1,'CCyB decisions (database)'!$A$2:$G$424,7,FALSE),AN5)</f>
        <v>0</v>
      </c>
      <c r="AP5">
        <f>IFERROR(VLOOKUP($A5&amp;AP$1,'CCyB decisions (database)'!$A$2:$G$424,7,FALSE),AO5)</f>
        <v>0</v>
      </c>
      <c r="AQ5">
        <f>IFERROR(VLOOKUP($A5&amp;AQ$1,'CCyB decisions (database)'!$A$2:$G$424,7,FALSE),AP5)</f>
        <v>0</v>
      </c>
      <c r="AR5">
        <f>IFERROR(VLOOKUP($A5&amp;AR$1,'CCyB decisions (database)'!$A$2:$G$424,7,FALSE),AQ5)</f>
        <v>0</v>
      </c>
      <c r="AS5">
        <f>IFERROR(VLOOKUP($A5&amp;AS$1,'CCyB decisions (database)'!$A$2:$G$424,7,FALSE),AR5)</f>
        <v>0</v>
      </c>
      <c r="AT5">
        <f>IFERROR(VLOOKUP($A5&amp;AT$1,'CCyB decisions (database)'!$A$2:$G$424,7,FALSE),AS5)</f>
        <v>0</v>
      </c>
      <c r="AU5">
        <f>IFERROR(VLOOKUP($A5&amp;AU$1,'CCyB decisions (database)'!$A$2:$G$424,7,FALSE),AT5)</f>
        <v>0</v>
      </c>
      <c r="AV5">
        <f>IFERROR(VLOOKUP($A5&amp;AV$1,'CCyB decisions (database)'!$A$2:$G$424,7,FALSE),AU5)</f>
        <v>0</v>
      </c>
      <c r="AW5">
        <f>IFERROR(VLOOKUP($A5&amp;AW$1,'CCyB decisions (database)'!$A$2:$G$424,7,FALSE),AV5)</f>
        <v>0</v>
      </c>
      <c r="AX5">
        <f>IFERROR(VLOOKUP($A5&amp;AX$1,'CCyB decisions (database)'!$A$2:$G$424,7,FALSE),AW5)</f>
        <v>0</v>
      </c>
      <c r="AY5">
        <f>IFERROR(VLOOKUP($A5&amp;AY$1,'CCyB decisions (database)'!$A$2:$G$424,7,FALSE),AX5)</f>
        <v>0</v>
      </c>
      <c r="AZ5">
        <f>IFERROR(VLOOKUP($A5&amp;AZ$1,'CCyB decisions (database)'!$A$2:$G$424,7,FALSE),AY5)</f>
        <v>0</v>
      </c>
      <c r="BA5">
        <f>IFERROR(VLOOKUP($A5&amp;BA$1,'CCyB decisions (database)'!$A$2:$G$424,7,FALSE),AZ5)</f>
        <v>0</v>
      </c>
      <c r="BB5">
        <f>IFERROR(VLOOKUP($A5&amp;BB$1,'CCyB decisions (database)'!$A$2:$G$424,7,FALSE),BA5)</f>
        <v>0</v>
      </c>
      <c r="BC5">
        <f>IFERROR(VLOOKUP($A5&amp;BC$1,'CCyB decisions (database)'!$A$2:$G$424,7,FALSE),BB5)</f>
        <v>0</v>
      </c>
      <c r="BD5">
        <f>IFERROR(VLOOKUP($A5&amp;BD$1,'CCyB decisions (database)'!$A$2:$G$424,7,FALSE),BC5)</f>
        <v>5.0000000000000001E-3</v>
      </c>
      <c r="BE5">
        <f>IFERROR(VLOOKUP($A5&amp;BE$1,'CCyB decisions (database)'!$A$2:$G$424,7,FALSE),BD5)</f>
        <v>5.0000000000000001E-3</v>
      </c>
      <c r="BF5">
        <f>IFERROR(VLOOKUP($A5&amp;BF$1,'CCyB decisions (database)'!$A$2:$G$424,7,FALSE),BE5)</f>
        <v>5.0000000000000001E-3</v>
      </c>
      <c r="BG5">
        <f>IFERROR(VLOOKUP($A5&amp;BG$1,'CCyB decisions (database)'!$A$2:$G$424,7,FALSE),BF5)</f>
        <v>5.0000000000000001E-3</v>
      </c>
      <c r="BH5">
        <f>IFERROR(VLOOKUP($A5&amp;BH$1,'CCyB decisions (database)'!$A$2:$G$424,7,FALSE),BG5)</f>
        <v>5.0000000000000001E-3</v>
      </c>
      <c r="BI5">
        <f>IFERROR(VLOOKUP($A5&amp;BI$1,'CCyB decisions (database)'!$A$2:$G$424,7,FALSE),BH5)</f>
        <v>5.0000000000000001E-3</v>
      </c>
      <c r="BJ5">
        <f>IFERROR(VLOOKUP($A5&amp;BJ$1,'CCyB decisions (database)'!$A$2:$G$424,7,FALSE),BI5)</f>
        <v>5.0000000000000001E-3</v>
      </c>
      <c r="BK5">
        <f>IFERROR(VLOOKUP($A5&amp;BK$1,'CCyB decisions (database)'!$A$2:$G$424,7,FALSE),BJ5)</f>
        <v>5.0000000000000001E-3</v>
      </c>
      <c r="BL5">
        <f>IFERROR(VLOOKUP($A5&amp;BL$1,'CCyB decisions (database)'!$A$2:$G$424,7,FALSE),BK5)</f>
        <v>5.0000000000000001E-3</v>
      </c>
      <c r="BM5">
        <f>IFERROR(VLOOKUP($A5&amp;BM$1,'CCyB decisions (database)'!$A$2:$G$424,7,FALSE),BL5)</f>
        <v>0</v>
      </c>
      <c r="BN5">
        <f>IFERROR(VLOOKUP($A5&amp;BN$1,'CCyB decisions (database)'!$A$2:$G$424,7,FALSE),BM5)</f>
        <v>0</v>
      </c>
      <c r="BO5">
        <f>IFERROR(VLOOKUP($A5&amp;BO$1,'CCyB decisions (database)'!$A$2:$G$424,7,FALSE),BN5)</f>
        <v>0</v>
      </c>
      <c r="BP5">
        <f>IFERROR(VLOOKUP($A5&amp;BP$1,'CCyB decisions (database)'!$A$2:$G$424,7,FALSE),BO5)</f>
        <v>0</v>
      </c>
      <c r="BQ5">
        <f>IFERROR(VLOOKUP($A5&amp;BQ$1,'CCyB decisions (database)'!$A$2:$G$424,7,FALSE),BP5)</f>
        <v>0</v>
      </c>
      <c r="BR5">
        <f>IFERROR(VLOOKUP($A5&amp;BR$1,'CCyB decisions (database)'!$A$2:$G$424,7,FALSE),BQ5)</f>
        <v>0</v>
      </c>
      <c r="BS5">
        <f>IFERROR(VLOOKUP($A5&amp;BS$1,'CCyB decisions (database)'!$A$2:$G$424,7,FALSE),BR5)</f>
        <v>0</v>
      </c>
      <c r="BT5">
        <f>IFERROR(VLOOKUP($A5&amp;BT$1,'CCyB decisions (database)'!$A$2:$G$424,7,FALSE),BS5)</f>
        <v>0</v>
      </c>
      <c r="BU5">
        <f>IFERROR(VLOOKUP($A5&amp;BU$1,'CCyB decisions (database)'!$A$2:$G$424,7,FALSE),BT5)</f>
        <v>0</v>
      </c>
      <c r="BV5">
        <f>IFERROR(VLOOKUP($A5&amp;BV$1,'CCyB decisions (database)'!$A$2:$G$424,7,FALSE),BU5)</f>
        <v>0</v>
      </c>
      <c r="BW5">
        <f>IFERROR(VLOOKUP($A5&amp;BW$1,'CCyB decisions (database)'!$A$2:$G$424,7,FALSE),BV5)</f>
        <v>0</v>
      </c>
      <c r="BX5">
        <f>IFERROR(VLOOKUP($A5&amp;BX$1,'CCyB decisions (database)'!$A$2:$G$424,7,FALSE),BW5)</f>
        <v>0</v>
      </c>
      <c r="BY5">
        <f>IFERROR(VLOOKUP($A5&amp;BY$1,'CCyB decisions (database)'!$A$2:$G$424,7,FALSE),BX5)</f>
        <v>0</v>
      </c>
      <c r="BZ5">
        <f>IFERROR(VLOOKUP($A5&amp;BZ$1,'CCyB decisions (database)'!$A$2:$G$424,7,FALSE),BY5)</f>
        <v>0</v>
      </c>
      <c r="CA5">
        <f>IFERROR(VLOOKUP($A5&amp;CA$1,'CCyB decisions (database)'!$A$2:$G$424,7,FALSE),BZ5)</f>
        <v>0</v>
      </c>
      <c r="CB5">
        <f>IFERROR(VLOOKUP($A5&amp;CB$1,'CCyB decisions (database)'!$A$2:$G$424,7,FALSE),CA5)</f>
        <v>0</v>
      </c>
      <c r="CC5">
        <f>IFERROR(VLOOKUP($A5&amp;CC$1,'CCyB decisions (database)'!$A$2:$G$424,7,FALSE),CB5)</f>
        <v>0</v>
      </c>
      <c r="CD5">
        <f>IFERROR(VLOOKUP($A5&amp;CD$1,'CCyB decisions (database)'!$A$2:$G$424,7,FALSE),CC5)</f>
        <v>0</v>
      </c>
      <c r="CE5">
        <f>IFERROR(VLOOKUP($A5&amp;CE$1,'CCyB decisions (database)'!$A$2:$G$424,7,FALSE),CD5)</f>
        <v>0</v>
      </c>
      <c r="CF5">
        <f>IFERROR(VLOOKUP($A5&amp;CF$1,'CCyB decisions (database)'!$A$2:$G$424,7,FALSE),CE5)</f>
        <v>0</v>
      </c>
      <c r="CG5">
        <f>IFERROR(VLOOKUP($A5&amp;CG$1,'CCyB decisions (database)'!$A$2:$G$424,7,FALSE),CF5)</f>
        <v>0</v>
      </c>
      <c r="CH5">
        <f>IFERROR(VLOOKUP($A5&amp;CH$1,'CCyB decisions (database)'!$A$2:$G$424,7,FALSE),CG5)</f>
        <v>0</v>
      </c>
      <c r="CI5">
        <f>IFERROR(VLOOKUP($A5&amp;CI$1,'CCyB decisions (database)'!$A$2:$G$424,7,FALSE),CH5)</f>
        <v>0</v>
      </c>
      <c r="CJ5">
        <f>IFERROR(VLOOKUP($A5&amp;CJ$1,'CCyB decisions (database)'!$A$2:$G$424,7,FALSE),CI5)</f>
        <v>0</v>
      </c>
      <c r="CK5">
        <f>IFERROR(VLOOKUP($A5&amp;CK$1,'CCyB decisions (database)'!$A$2:$G$424,7,FALSE),CJ5)</f>
        <v>0</v>
      </c>
      <c r="CL5">
        <f>IFERROR(VLOOKUP($A5&amp;CL$1,'CCyB decisions (database)'!$A$2:$G$424,7,FALSE),CK5)</f>
        <v>0</v>
      </c>
      <c r="CM5">
        <f>IFERROR(VLOOKUP($A5&amp;CM$1,'CCyB decisions (database)'!$A$2:$G$424,7,FALSE),CL5)</f>
        <v>0</v>
      </c>
      <c r="CN5">
        <f>IFERROR(VLOOKUP($A5&amp;CN$1,'CCyB decisions (database)'!$A$2:$G$424,7,FALSE),CM5)</f>
        <v>0</v>
      </c>
      <c r="CO5">
        <f>IFERROR(VLOOKUP($A5&amp;CO$1,'CCyB decisions (database)'!$A$2:$G$424,7,FALSE),CN5)</f>
        <v>0</v>
      </c>
      <c r="CP5">
        <f>IFERROR(VLOOKUP($A5&amp;CP$1,'CCyB decisions (database)'!$A$2:$G$424,7,FALSE),CO5)</f>
        <v>0</v>
      </c>
      <c r="CQ5">
        <f>IFERROR(VLOOKUP($A5&amp;CQ$1,'CCyB decisions (database)'!$A$2:$G$424,7,FALSE),CP5)</f>
        <v>0</v>
      </c>
      <c r="CR5">
        <f>IFERROR(VLOOKUP($A5&amp;CR$1,'CCyB decisions (database)'!$A$2:$G$424,7,FALSE),CQ5)</f>
        <v>0</v>
      </c>
      <c r="CS5">
        <f>IFERROR(VLOOKUP($A5&amp;CS$1,'CCyB decisions (database)'!$A$2:$G$424,7,FALSE),CR5)</f>
        <v>0</v>
      </c>
      <c r="CT5">
        <f>IFERROR(VLOOKUP($A5&amp;CT$1,'CCyB decisions (database)'!$A$2:$G$424,7,FALSE),CS5)</f>
        <v>0</v>
      </c>
      <c r="CU5">
        <f>IFERROR(VLOOKUP($A5&amp;CU$1,'CCyB decisions (database)'!$A$2:$G$424,7,FALSE),CT5)</f>
        <v>0</v>
      </c>
      <c r="CV5">
        <f>IFERROR(VLOOKUP($A5&amp;CV$1,'CCyB decisions (database)'!$A$2:$G$424,7,FALSE),CU5)</f>
        <v>0</v>
      </c>
      <c r="CW5">
        <f>IFERROR(VLOOKUP($A5&amp;CW$1,'CCyB decisions (database)'!$A$2:$G$424,7,FALSE),CV5)</f>
        <v>0</v>
      </c>
      <c r="CX5">
        <f>IFERROR(VLOOKUP($A5&amp;CX$1,'CCyB decisions (database)'!$A$2:$G$424,7,FALSE),CW5)</f>
        <v>0</v>
      </c>
      <c r="CY5">
        <f>IFERROR(VLOOKUP($A5&amp;CY$1,'CCyB decisions (database)'!$A$2:$G$424,7,FALSE),CX5)</f>
        <v>0</v>
      </c>
      <c r="CZ5">
        <f>IFERROR(VLOOKUP($A5&amp;CZ$1,'CCyB decisions (database)'!$A$2:$G$424,7,FALSE),CY5)</f>
        <v>0</v>
      </c>
      <c r="DA5">
        <f>IFERROR(VLOOKUP($A5&amp;DA$1,'CCyB decisions (database)'!$A$2:$G$424,7,FALSE),CZ5)</f>
        <v>5.0000000000000001E-3</v>
      </c>
      <c r="DB5">
        <f>IFERROR(VLOOKUP($A5&amp;DB$1,'CCyB decisions (database)'!$A$2:$G$424,7,FALSE),DA5)</f>
        <v>5.0000000000000001E-3</v>
      </c>
      <c r="DC5">
        <f>IFERROR(VLOOKUP($A5&amp;DC$1,'CCyB decisions (database)'!$A$2:$G$424,7,FALSE),DB5)</f>
        <v>5.0000000000000001E-3</v>
      </c>
      <c r="DD5">
        <f>IFERROR(VLOOKUP($A5&amp;DD$1,'CCyB decisions (database)'!$A$2:$G$424,7,FALSE),DC5)</f>
        <v>5.0000000000000001E-3</v>
      </c>
      <c r="DE5">
        <f>IFERROR(VLOOKUP($A5&amp;DE$1,'CCyB decisions (database)'!$A$2:$G$424,7,FALSE),DD5)</f>
        <v>0.01</v>
      </c>
      <c r="DF5">
        <f>IFERROR(VLOOKUP($A5&amp;DF$1,'CCyB decisions (database)'!$A$2:$G$424,7,FALSE),DE5)</f>
        <v>0.01</v>
      </c>
      <c r="DG5">
        <f>IFERROR(VLOOKUP($A5&amp;DG$1,'CCyB decisions (database)'!$A$2:$G$424,7,FALSE),DF5)</f>
        <v>0.01</v>
      </c>
      <c r="DH5">
        <f>IFERROR(VLOOKUP($A5&amp;DH$1,'CCyB decisions (database)'!$A$2:$G$424,7,FALSE),DG5)</f>
        <v>0.01</v>
      </c>
      <c r="DI5">
        <f>IFERROR(VLOOKUP($A5&amp;DI$1,'CCyB decisions (database)'!$A$2:$G$424,7,FALSE),DH5)</f>
        <v>0.01</v>
      </c>
      <c r="DJ5">
        <f>IFERROR(VLOOKUP($A5&amp;DJ$1,'CCyB decisions (database)'!$A$2:$G$424,7,FALSE),DI5)</f>
        <v>0.01</v>
      </c>
      <c r="DK5">
        <f>IFERROR(VLOOKUP($A5&amp;DK$1,'CCyB decisions (database)'!$A$2:$G$424,7,FALSE),DJ5)</f>
        <v>0.01</v>
      </c>
      <c r="DL5">
        <f>IFERROR(VLOOKUP($A5&amp;DL$1,'CCyB decisions (database)'!$A$2:$G$424,7,FALSE),DK5)</f>
        <v>0.01</v>
      </c>
      <c r="DM5">
        <f>IFERROR(VLOOKUP($A5&amp;DM$1,'CCyB decisions (database)'!$A$2:$G$424,7,FALSE),DL5)</f>
        <v>0.01</v>
      </c>
      <c r="DN5">
        <f>IFERROR(VLOOKUP($A5&amp;DN$1,'CCyB decisions (database)'!$A$2:$G$424,7,FALSE),DM5)</f>
        <v>0.01</v>
      </c>
    </row>
    <row r="6" spans="1:451" x14ac:dyDescent="0.45">
      <c r="A6" t="s">
        <v>74</v>
      </c>
      <c r="B6" t="str">
        <f>IFERROR(VLOOKUP($A6&amp;B$1,'CCyB decisions (database)'!$A$2:$G$424,7,FALSE),"")</f>
        <v/>
      </c>
      <c r="C6" t="str">
        <f>IFERROR(VLOOKUP($A6&amp;C$1,'CCyB decisions (database)'!$A$2:$G$424,7,FALSE),B6)</f>
        <v/>
      </c>
      <c r="D6" t="str">
        <f>IFERROR(VLOOKUP($A6&amp;D$1,'CCyB decisions (database)'!$A$2:$G$424,7,FALSE),C6)</f>
        <v/>
      </c>
      <c r="E6" t="str">
        <f>IFERROR(VLOOKUP($A6&amp;E$1,'CCyB decisions (database)'!$A$2:$G$424,7,FALSE),D6)</f>
        <v/>
      </c>
      <c r="F6" t="str">
        <f>IFERROR(VLOOKUP($A6&amp;F$1,'CCyB decisions (database)'!$A$2:$G$424,7,FALSE),E6)</f>
        <v/>
      </c>
      <c r="G6" t="str">
        <f>IFERROR(VLOOKUP($A6&amp;G$1,'CCyB decisions (database)'!$A$2:$G$424,7,FALSE),F6)</f>
        <v/>
      </c>
      <c r="H6" t="str">
        <f>IFERROR(VLOOKUP($A6&amp;H$1,'CCyB decisions (database)'!$A$2:$G$424,7,FALSE),G6)</f>
        <v/>
      </c>
      <c r="I6" t="str">
        <f>IFERROR(VLOOKUP($A6&amp;I$1,'CCyB decisions (database)'!$A$2:$G$424,7,FALSE),H6)</f>
        <v/>
      </c>
      <c r="J6" t="str">
        <f>IFERROR(VLOOKUP($A6&amp;J$1,'CCyB decisions (database)'!$A$2:$G$424,7,FALSE),I6)</f>
        <v/>
      </c>
      <c r="K6" t="str">
        <f>IFERROR(VLOOKUP($A6&amp;K$1,'CCyB decisions (database)'!$A$2:$G$424,7,FALSE),J6)</f>
        <v/>
      </c>
      <c r="L6" t="str">
        <f>IFERROR(VLOOKUP($A6&amp;L$1,'CCyB decisions (database)'!$A$2:$G$424,7,FALSE),K6)</f>
        <v/>
      </c>
      <c r="M6" t="str">
        <f>IFERROR(VLOOKUP($A6&amp;M$1,'CCyB decisions (database)'!$A$2:$G$424,7,FALSE),L6)</f>
        <v/>
      </c>
      <c r="N6" t="str">
        <f>IFERROR(VLOOKUP($A6&amp;N$1,'CCyB decisions (database)'!$A$2:$G$424,7,FALSE),M6)</f>
        <v/>
      </c>
      <c r="O6">
        <f>IFERROR(VLOOKUP($A6&amp;O$1,'CCyB decisions (database)'!$A$2:$G$424,7,FALSE),N6)</f>
        <v>0</v>
      </c>
      <c r="P6">
        <f>IFERROR(VLOOKUP($A6&amp;P$1,'CCyB decisions (database)'!$A$2:$G$424,7,FALSE),O6)</f>
        <v>0</v>
      </c>
      <c r="Q6">
        <f>IFERROR(VLOOKUP($A6&amp;Q$1,'CCyB decisions (database)'!$A$2:$G$424,7,FALSE),P6)</f>
        <v>0</v>
      </c>
      <c r="R6">
        <f>IFERROR(VLOOKUP($A6&amp;R$1,'CCyB decisions (database)'!$A$2:$G$424,7,FALSE),Q6)</f>
        <v>0</v>
      </c>
      <c r="S6">
        <f>IFERROR(VLOOKUP($A6&amp;S$1,'CCyB decisions (database)'!$A$2:$G$424,7,FALSE),R6)</f>
        <v>0</v>
      </c>
      <c r="T6">
        <f>IFERROR(VLOOKUP($A6&amp;T$1,'CCyB decisions (database)'!$A$2:$G$424,7,FALSE),S6)</f>
        <v>0</v>
      </c>
      <c r="U6">
        <f>IFERROR(VLOOKUP($A6&amp;U$1,'CCyB decisions (database)'!$A$2:$G$424,7,FALSE),T6)</f>
        <v>0</v>
      </c>
      <c r="V6">
        <f>IFERROR(VLOOKUP($A6&amp;V$1,'CCyB decisions (database)'!$A$2:$G$424,7,FALSE),U6)</f>
        <v>0</v>
      </c>
      <c r="W6">
        <f>IFERROR(VLOOKUP($A6&amp;W$1,'CCyB decisions (database)'!$A$2:$G$424,7,FALSE),V6)</f>
        <v>0</v>
      </c>
      <c r="X6">
        <f>IFERROR(VLOOKUP($A6&amp;X$1,'CCyB decisions (database)'!$A$2:$G$424,7,FALSE),W6)</f>
        <v>0</v>
      </c>
      <c r="Y6">
        <f>IFERROR(VLOOKUP($A6&amp;Y$1,'CCyB decisions (database)'!$A$2:$G$424,7,FALSE),X6)</f>
        <v>0</v>
      </c>
      <c r="Z6">
        <f>IFERROR(VLOOKUP($A6&amp;Z$1,'CCyB decisions (database)'!$A$2:$G$424,7,FALSE),Y6)</f>
        <v>0</v>
      </c>
      <c r="AA6">
        <f>IFERROR(VLOOKUP($A6&amp;AA$1,'CCyB decisions (database)'!$A$2:$G$424,7,FALSE),Z6)</f>
        <v>0</v>
      </c>
      <c r="AB6">
        <f>IFERROR(VLOOKUP($A6&amp;AB$1,'CCyB decisions (database)'!$A$2:$G$424,7,FALSE),AA6)</f>
        <v>0</v>
      </c>
      <c r="AC6">
        <f>IFERROR(VLOOKUP($A6&amp;AC$1,'CCyB decisions (database)'!$A$2:$G$424,7,FALSE),AB6)</f>
        <v>0</v>
      </c>
      <c r="AD6">
        <f>IFERROR(VLOOKUP($A6&amp;AD$1,'CCyB decisions (database)'!$A$2:$G$424,7,FALSE),AC6)</f>
        <v>0</v>
      </c>
      <c r="AE6">
        <f>IFERROR(VLOOKUP($A6&amp;AE$1,'CCyB decisions (database)'!$A$2:$G$424,7,FALSE),AD6)</f>
        <v>0</v>
      </c>
      <c r="AF6">
        <f>IFERROR(VLOOKUP($A6&amp;AF$1,'CCyB decisions (database)'!$A$2:$G$424,7,FALSE),AE6)</f>
        <v>0</v>
      </c>
      <c r="AG6">
        <f>IFERROR(VLOOKUP($A6&amp;AG$1,'CCyB decisions (database)'!$A$2:$G$424,7,FALSE),AF6)</f>
        <v>0</v>
      </c>
      <c r="AH6">
        <f>IFERROR(VLOOKUP($A6&amp;AH$1,'CCyB decisions (database)'!$A$2:$G$424,7,FALSE),AG6)</f>
        <v>0</v>
      </c>
      <c r="AI6">
        <f>IFERROR(VLOOKUP($A6&amp;AI$1,'CCyB decisions (database)'!$A$2:$G$424,7,FALSE),AH6)</f>
        <v>0</v>
      </c>
      <c r="AJ6">
        <f>IFERROR(VLOOKUP($A6&amp;AJ$1,'CCyB decisions (database)'!$A$2:$G$424,7,FALSE),AI6)</f>
        <v>0</v>
      </c>
      <c r="AK6">
        <f>IFERROR(VLOOKUP($A6&amp;AK$1,'CCyB decisions (database)'!$A$2:$G$424,7,FALSE),AJ6)</f>
        <v>0</v>
      </c>
      <c r="AL6">
        <f>IFERROR(VLOOKUP($A6&amp;AL$1,'CCyB decisions (database)'!$A$2:$G$424,7,FALSE),AK6)</f>
        <v>0</v>
      </c>
      <c r="AM6">
        <f>IFERROR(VLOOKUP($A6&amp;AM$1,'CCyB decisions (database)'!$A$2:$G$424,7,FALSE),AL6)</f>
        <v>0</v>
      </c>
      <c r="AN6">
        <f>IFERROR(VLOOKUP($A6&amp;AN$1,'CCyB decisions (database)'!$A$2:$G$424,7,FALSE),AM6)</f>
        <v>0</v>
      </c>
      <c r="AO6">
        <f>IFERROR(VLOOKUP($A6&amp;AO$1,'CCyB decisions (database)'!$A$2:$G$424,7,FALSE),AN6)</f>
        <v>0</v>
      </c>
      <c r="AP6">
        <f>IFERROR(VLOOKUP($A6&amp;AP$1,'CCyB decisions (database)'!$A$2:$G$424,7,FALSE),AO6)</f>
        <v>0</v>
      </c>
      <c r="AQ6">
        <f>IFERROR(VLOOKUP($A6&amp;AQ$1,'CCyB decisions (database)'!$A$2:$G$424,7,FALSE),AP6)</f>
        <v>0</v>
      </c>
      <c r="AR6">
        <f>IFERROR(VLOOKUP($A6&amp;AR$1,'CCyB decisions (database)'!$A$2:$G$424,7,FALSE),AQ6)</f>
        <v>0</v>
      </c>
      <c r="AS6">
        <f>IFERROR(VLOOKUP($A6&amp;AS$1,'CCyB decisions (database)'!$A$2:$G$424,7,FALSE),AR6)</f>
        <v>0</v>
      </c>
      <c r="AT6">
        <f>IFERROR(VLOOKUP($A6&amp;AT$1,'CCyB decisions (database)'!$A$2:$G$424,7,FALSE),AS6)</f>
        <v>0</v>
      </c>
      <c r="AU6">
        <f>IFERROR(VLOOKUP($A6&amp;AU$1,'CCyB decisions (database)'!$A$2:$G$424,7,FALSE),AT6)</f>
        <v>0</v>
      </c>
      <c r="AV6">
        <f>IFERROR(VLOOKUP($A6&amp;AV$1,'CCyB decisions (database)'!$A$2:$G$424,7,FALSE),AU6)</f>
        <v>0</v>
      </c>
      <c r="AW6">
        <f>IFERROR(VLOOKUP($A6&amp;AW$1,'CCyB decisions (database)'!$A$2:$G$424,7,FALSE),AV6)</f>
        <v>0</v>
      </c>
      <c r="AX6">
        <f>IFERROR(VLOOKUP($A6&amp;AX$1,'CCyB decisions (database)'!$A$2:$G$424,7,FALSE),AW6)</f>
        <v>0</v>
      </c>
      <c r="AY6">
        <f>IFERROR(VLOOKUP($A6&amp;AY$1,'CCyB decisions (database)'!$A$2:$G$424,7,FALSE),AX6)</f>
        <v>0</v>
      </c>
      <c r="AZ6">
        <f>IFERROR(VLOOKUP($A6&amp;AZ$1,'CCyB decisions (database)'!$A$2:$G$424,7,FALSE),AY6)</f>
        <v>0</v>
      </c>
      <c r="BA6">
        <f>IFERROR(VLOOKUP($A6&amp;BA$1,'CCyB decisions (database)'!$A$2:$G$424,7,FALSE),AZ6)</f>
        <v>0</v>
      </c>
      <c r="BB6">
        <f>IFERROR(VLOOKUP($A6&amp;BB$1,'CCyB decisions (database)'!$A$2:$G$424,7,FALSE),BA6)</f>
        <v>0</v>
      </c>
      <c r="BC6">
        <f>IFERROR(VLOOKUP($A6&amp;BC$1,'CCyB decisions (database)'!$A$2:$G$424,7,FALSE),BB6)</f>
        <v>0</v>
      </c>
      <c r="BD6">
        <f>IFERROR(VLOOKUP($A6&amp;BD$1,'CCyB decisions (database)'!$A$2:$G$424,7,FALSE),BC6)</f>
        <v>0</v>
      </c>
      <c r="BE6">
        <f>IFERROR(VLOOKUP($A6&amp;BE$1,'CCyB decisions (database)'!$A$2:$G$424,7,FALSE),BD6)</f>
        <v>0</v>
      </c>
      <c r="BF6">
        <f>IFERROR(VLOOKUP($A6&amp;BF$1,'CCyB decisions (database)'!$A$2:$G$424,7,FALSE),BE6)</f>
        <v>0</v>
      </c>
      <c r="BG6">
        <f>IFERROR(VLOOKUP($A6&amp;BG$1,'CCyB decisions (database)'!$A$2:$G$424,7,FALSE),BF6)</f>
        <v>0</v>
      </c>
      <c r="BH6">
        <f>IFERROR(VLOOKUP($A6&amp;BH$1,'CCyB decisions (database)'!$A$2:$G$424,7,FALSE),BG6)</f>
        <v>0</v>
      </c>
      <c r="BI6">
        <f>IFERROR(VLOOKUP($A6&amp;BI$1,'CCyB decisions (database)'!$A$2:$G$424,7,FALSE),BH6)</f>
        <v>0</v>
      </c>
      <c r="BJ6">
        <f>IFERROR(VLOOKUP($A6&amp;BJ$1,'CCyB decisions (database)'!$A$2:$G$424,7,FALSE),BI6)</f>
        <v>0</v>
      </c>
      <c r="BK6">
        <f>IFERROR(VLOOKUP($A6&amp;BK$1,'CCyB decisions (database)'!$A$2:$G$424,7,FALSE),BJ6)</f>
        <v>0</v>
      </c>
      <c r="BL6">
        <f>IFERROR(VLOOKUP($A6&amp;BL$1,'CCyB decisions (database)'!$A$2:$G$424,7,FALSE),BK6)</f>
        <v>0</v>
      </c>
      <c r="BM6">
        <f>IFERROR(VLOOKUP($A6&amp;BM$1,'CCyB decisions (database)'!$A$2:$G$424,7,FALSE),BL6)</f>
        <v>0</v>
      </c>
      <c r="BN6">
        <f>IFERROR(VLOOKUP($A6&amp;BN$1,'CCyB decisions (database)'!$A$2:$G$424,7,FALSE),BM6)</f>
        <v>0</v>
      </c>
      <c r="BO6">
        <f>IFERROR(VLOOKUP($A6&amp;BO$1,'CCyB decisions (database)'!$A$2:$G$424,7,FALSE),BN6)</f>
        <v>0</v>
      </c>
      <c r="BP6">
        <f>IFERROR(VLOOKUP($A6&amp;BP$1,'CCyB decisions (database)'!$A$2:$G$424,7,FALSE),BO6)</f>
        <v>0</v>
      </c>
      <c r="BQ6">
        <f>IFERROR(VLOOKUP($A6&amp;BQ$1,'CCyB decisions (database)'!$A$2:$G$424,7,FALSE),BP6)</f>
        <v>0</v>
      </c>
      <c r="BR6">
        <f>IFERROR(VLOOKUP($A6&amp;BR$1,'CCyB decisions (database)'!$A$2:$G$424,7,FALSE),BQ6)</f>
        <v>0</v>
      </c>
      <c r="BS6">
        <f>IFERROR(VLOOKUP($A6&amp;BS$1,'CCyB decisions (database)'!$A$2:$G$424,7,FALSE),BR6)</f>
        <v>0</v>
      </c>
      <c r="BT6">
        <f>IFERROR(VLOOKUP($A6&amp;BT$1,'CCyB decisions (database)'!$A$2:$G$424,7,FALSE),BS6)</f>
        <v>0</v>
      </c>
      <c r="BU6">
        <f>IFERROR(VLOOKUP($A6&amp;BU$1,'CCyB decisions (database)'!$A$2:$G$424,7,FALSE),BT6)</f>
        <v>0</v>
      </c>
      <c r="BV6">
        <f>IFERROR(VLOOKUP($A6&amp;BV$1,'CCyB decisions (database)'!$A$2:$G$424,7,FALSE),BU6)</f>
        <v>0</v>
      </c>
      <c r="BW6">
        <f>IFERROR(VLOOKUP($A6&amp;BW$1,'CCyB decisions (database)'!$A$2:$G$424,7,FALSE),BV6)</f>
        <v>0</v>
      </c>
      <c r="BX6">
        <f>IFERROR(VLOOKUP($A6&amp;BX$1,'CCyB decisions (database)'!$A$2:$G$424,7,FALSE),BW6)</f>
        <v>0</v>
      </c>
      <c r="BY6">
        <f>IFERROR(VLOOKUP($A6&amp;BY$1,'CCyB decisions (database)'!$A$2:$G$424,7,FALSE),BX6)</f>
        <v>0</v>
      </c>
      <c r="BZ6">
        <f>IFERROR(VLOOKUP($A6&amp;BZ$1,'CCyB decisions (database)'!$A$2:$G$424,7,FALSE),BY6)</f>
        <v>0</v>
      </c>
      <c r="CA6">
        <f>IFERROR(VLOOKUP($A6&amp;CA$1,'CCyB decisions (database)'!$A$2:$G$424,7,FALSE),BZ6)</f>
        <v>0</v>
      </c>
      <c r="CB6">
        <f>IFERROR(VLOOKUP($A6&amp;CB$1,'CCyB decisions (database)'!$A$2:$G$424,7,FALSE),CA6)</f>
        <v>0</v>
      </c>
      <c r="CC6">
        <f>IFERROR(VLOOKUP($A6&amp;CC$1,'CCyB decisions (database)'!$A$2:$G$424,7,FALSE),CB6)</f>
        <v>0</v>
      </c>
      <c r="CD6">
        <f>IFERROR(VLOOKUP($A6&amp;CD$1,'CCyB decisions (database)'!$A$2:$G$424,7,FALSE),CC6)</f>
        <v>0</v>
      </c>
      <c r="CE6">
        <f>IFERROR(VLOOKUP($A6&amp;CE$1,'CCyB decisions (database)'!$A$2:$G$424,7,FALSE),CD6)</f>
        <v>0</v>
      </c>
      <c r="CF6">
        <f>IFERROR(VLOOKUP($A6&amp;CF$1,'CCyB decisions (database)'!$A$2:$G$424,7,FALSE),CE6)</f>
        <v>0</v>
      </c>
      <c r="CG6">
        <f>IFERROR(VLOOKUP($A6&amp;CG$1,'CCyB decisions (database)'!$A$2:$G$424,7,FALSE),CF6)</f>
        <v>0</v>
      </c>
      <c r="CH6">
        <f>IFERROR(VLOOKUP($A6&amp;CH$1,'CCyB decisions (database)'!$A$2:$G$424,7,FALSE),CG6)</f>
        <v>0</v>
      </c>
      <c r="CI6">
        <f>IFERROR(VLOOKUP($A6&amp;CI$1,'CCyB decisions (database)'!$A$2:$G$424,7,FALSE),CH6)</f>
        <v>0</v>
      </c>
      <c r="CJ6">
        <f>IFERROR(VLOOKUP($A6&amp;CJ$1,'CCyB decisions (database)'!$A$2:$G$424,7,FALSE),CI6)</f>
        <v>0</v>
      </c>
      <c r="CK6">
        <f>IFERROR(VLOOKUP($A6&amp;CK$1,'CCyB decisions (database)'!$A$2:$G$424,7,FALSE),CJ6)</f>
        <v>0</v>
      </c>
      <c r="CL6">
        <f>IFERROR(VLOOKUP($A6&amp;CL$1,'CCyB decisions (database)'!$A$2:$G$424,7,FALSE),CK6)</f>
        <v>0</v>
      </c>
      <c r="CM6">
        <f>IFERROR(VLOOKUP($A6&amp;CM$1,'CCyB decisions (database)'!$A$2:$G$424,7,FALSE),CL6)</f>
        <v>0</v>
      </c>
      <c r="CN6">
        <f>IFERROR(VLOOKUP($A6&amp;CN$1,'CCyB decisions (database)'!$A$2:$G$424,7,FALSE),CM6)</f>
        <v>0</v>
      </c>
      <c r="CO6">
        <f>IFERROR(VLOOKUP($A6&amp;CO$1,'CCyB decisions (database)'!$A$2:$G$424,7,FALSE),CN6)</f>
        <v>0</v>
      </c>
      <c r="CP6">
        <f>IFERROR(VLOOKUP($A6&amp;CP$1,'CCyB decisions (database)'!$A$2:$G$424,7,FALSE),CO6)</f>
        <v>0</v>
      </c>
      <c r="CQ6">
        <f>IFERROR(VLOOKUP($A6&amp;CQ$1,'CCyB decisions (database)'!$A$2:$G$424,7,FALSE),CP6)</f>
        <v>0</v>
      </c>
      <c r="CR6">
        <f>IFERROR(VLOOKUP($A6&amp;CR$1,'CCyB decisions (database)'!$A$2:$G$424,7,FALSE),CQ6)</f>
        <v>0</v>
      </c>
      <c r="CS6">
        <f>IFERROR(VLOOKUP($A6&amp;CS$1,'CCyB decisions (database)'!$A$2:$G$424,7,FALSE),CR6)</f>
        <v>0</v>
      </c>
      <c r="CT6">
        <f>IFERROR(VLOOKUP($A6&amp;CT$1,'CCyB decisions (database)'!$A$2:$G$424,7,FALSE),CS6)</f>
        <v>0</v>
      </c>
      <c r="CU6">
        <f>IFERROR(VLOOKUP($A6&amp;CU$1,'CCyB decisions (database)'!$A$2:$G$424,7,FALSE),CT6)</f>
        <v>0</v>
      </c>
      <c r="CV6">
        <f>IFERROR(VLOOKUP($A6&amp;CV$1,'CCyB decisions (database)'!$A$2:$G$424,7,FALSE),CU6)</f>
        <v>0</v>
      </c>
      <c r="CW6">
        <f>IFERROR(VLOOKUP($A6&amp;CW$1,'CCyB decisions (database)'!$A$2:$G$424,7,FALSE),CV6)</f>
        <v>0</v>
      </c>
      <c r="CX6">
        <f>IFERROR(VLOOKUP($A6&amp;CX$1,'CCyB decisions (database)'!$A$2:$G$424,7,FALSE),CW6)</f>
        <v>0</v>
      </c>
      <c r="CY6">
        <f>IFERROR(VLOOKUP($A6&amp;CY$1,'CCyB decisions (database)'!$A$2:$G$424,7,FALSE),CX6)</f>
        <v>0</v>
      </c>
      <c r="CZ6">
        <f>IFERROR(VLOOKUP($A6&amp;CZ$1,'CCyB decisions (database)'!$A$2:$G$424,7,FALSE),CY6)</f>
        <v>0</v>
      </c>
      <c r="DA6">
        <f>IFERROR(VLOOKUP($A6&amp;DA$1,'CCyB decisions (database)'!$A$2:$G$424,7,FALSE),CZ6)</f>
        <v>0</v>
      </c>
      <c r="DB6">
        <f>IFERROR(VLOOKUP($A6&amp;DB$1,'CCyB decisions (database)'!$A$2:$G$424,7,FALSE),DA6)</f>
        <v>0</v>
      </c>
      <c r="DC6">
        <f>IFERROR(VLOOKUP($A6&amp;DC$1,'CCyB decisions (database)'!$A$2:$G$424,7,FALSE),DB6)</f>
        <v>0</v>
      </c>
      <c r="DD6">
        <f>IFERROR(VLOOKUP($A6&amp;DD$1,'CCyB decisions (database)'!$A$2:$G$424,7,FALSE),DC6)</f>
        <v>0</v>
      </c>
      <c r="DE6">
        <f>IFERROR(VLOOKUP($A6&amp;DE$1,'CCyB decisions (database)'!$A$2:$G$424,7,FALSE),DD6)</f>
        <v>0</v>
      </c>
      <c r="DF6">
        <f>IFERROR(VLOOKUP($A6&amp;DF$1,'CCyB decisions (database)'!$A$2:$G$424,7,FALSE),DE6)</f>
        <v>0</v>
      </c>
      <c r="DG6">
        <f>IFERROR(VLOOKUP($A6&amp;DG$1,'CCyB decisions (database)'!$A$2:$G$424,7,FALSE),DF6)</f>
        <v>0</v>
      </c>
      <c r="DH6">
        <f>IFERROR(VLOOKUP($A6&amp;DH$1,'CCyB decisions (database)'!$A$2:$G$424,7,FALSE),DG6)</f>
        <v>0</v>
      </c>
      <c r="DI6">
        <f>IFERROR(VLOOKUP($A6&amp;DI$1,'CCyB decisions (database)'!$A$2:$G$424,7,FALSE),DH6)</f>
        <v>0</v>
      </c>
      <c r="DJ6">
        <f>IFERROR(VLOOKUP($A6&amp;DJ$1,'CCyB decisions (database)'!$A$2:$G$424,7,FALSE),DI6)</f>
        <v>0</v>
      </c>
      <c r="DK6">
        <f>IFERROR(VLOOKUP($A6&amp;DK$1,'CCyB decisions (database)'!$A$2:$G$424,7,FALSE),DJ6)</f>
        <v>0</v>
      </c>
      <c r="DL6">
        <f>IFERROR(VLOOKUP($A6&amp;DL$1,'CCyB decisions (database)'!$A$2:$G$424,7,FALSE),DK6)</f>
        <v>0</v>
      </c>
      <c r="DM6">
        <f>IFERROR(VLOOKUP($A6&amp;DM$1,'CCyB decisions (database)'!$A$2:$G$424,7,FALSE),DL6)</f>
        <v>0</v>
      </c>
      <c r="DN6">
        <f>IFERROR(VLOOKUP($A6&amp;DN$1,'CCyB decisions (database)'!$A$2:$G$424,7,FALSE),DM6)</f>
        <v>0</v>
      </c>
    </row>
    <row r="7" spans="1:451" x14ac:dyDescent="0.45">
      <c r="A7" t="s">
        <v>26</v>
      </c>
      <c r="B7" t="str">
        <f>IFERROR(VLOOKUP($A7&amp;B$1,'CCyB decisions (database)'!$A$2:$G$424,7,FALSE),"")</f>
        <v/>
      </c>
      <c r="C7" t="str">
        <f>IFERROR(VLOOKUP($A7&amp;C$1,'CCyB decisions (database)'!$A$2:$G$424,7,FALSE),B7)</f>
        <v/>
      </c>
      <c r="D7" t="str">
        <f>IFERROR(VLOOKUP($A7&amp;D$1,'CCyB decisions (database)'!$A$2:$G$424,7,FALSE),C7)</f>
        <v/>
      </c>
      <c r="E7" t="str">
        <f>IFERROR(VLOOKUP($A7&amp;E$1,'CCyB decisions (database)'!$A$2:$G$424,7,FALSE),D7)</f>
        <v/>
      </c>
      <c r="F7" t="str">
        <f>IFERROR(VLOOKUP($A7&amp;F$1,'CCyB decisions (database)'!$A$2:$G$424,7,FALSE),E7)</f>
        <v/>
      </c>
      <c r="G7" t="str">
        <f>IFERROR(VLOOKUP($A7&amp;G$1,'CCyB decisions (database)'!$A$2:$G$424,7,FALSE),F7)</f>
        <v/>
      </c>
      <c r="H7" t="str">
        <f>IFERROR(VLOOKUP($A7&amp;H$1,'CCyB decisions (database)'!$A$2:$G$424,7,FALSE),G7)</f>
        <v/>
      </c>
      <c r="I7" t="str">
        <f>IFERROR(VLOOKUP($A7&amp;I$1,'CCyB decisions (database)'!$A$2:$G$424,7,FALSE),H7)</f>
        <v/>
      </c>
      <c r="J7" t="str">
        <f>IFERROR(VLOOKUP($A7&amp;J$1,'CCyB decisions (database)'!$A$2:$G$424,7,FALSE),I7)</f>
        <v/>
      </c>
      <c r="K7" t="str">
        <f>IFERROR(VLOOKUP($A7&amp;K$1,'CCyB decisions (database)'!$A$2:$G$424,7,FALSE),J7)</f>
        <v/>
      </c>
      <c r="L7" t="str">
        <f>IFERROR(VLOOKUP($A7&amp;L$1,'CCyB decisions (database)'!$A$2:$G$424,7,FALSE),K7)</f>
        <v/>
      </c>
      <c r="M7" t="str">
        <f>IFERROR(VLOOKUP($A7&amp;M$1,'CCyB decisions (database)'!$A$2:$G$424,7,FALSE),L7)</f>
        <v/>
      </c>
      <c r="N7" t="str">
        <f>IFERROR(VLOOKUP($A7&amp;N$1,'CCyB decisions (database)'!$A$2:$G$424,7,FALSE),M7)</f>
        <v/>
      </c>
      <c r="O7" t="str">
        <f>IFERROR(VLOOKUP($A7&amp;O$1,'CCyB decisions (database)'!$A$2:$G$424,7,FALSE),N7)</f>
        <v/>
      </c>
      <c r="P7" t="str">
        <f>IFERROR(VLOOKUP($A7&amp;P$1,'CCyB decisions (database)'!$A$2:$G$424,7,FALSE),O7)</f>
        <v/>
      </c>
      <c r="Q7" t="str">
        <f>IFERROR(VLOOKUP($A7&amp;Q$1,'CCyB decisions (database)'!$A$2:$G$424,7,FALSE),P7)</f>
        <v/>
      </c>
      <c r="R7" t="str">
        <f>IFERROR(VLOOKUP($A7&amp;R$1,'CCyB decisions (database)'!$A$2:$G$424,7,FALSE),Q7)</f>
        <v/>
      </c>
      <c r="S7" t="str">
        <f>IFERROR(VLOOKUP($A7&amp;S$1,'CCyB decisions (database)'!$A$2:$G$424,7,FALSE),R7)</f>
        <v/>
      </c>
      <c r="T7" t="str">
        <f>IFERROR(VLOOKUP($A7&amp;T$1,'CCyB decisions (database)'!$A$2:$G$424,7,FALSE),S7)</f>
        <v/>
      </c>
      <c r="U7" t="str">
        <f>IFERROR(VLOOKUP($A7&amp;U$1,'CCyB decisions (database)'!$A$2:$G$424,7,FALSE),T7)</f>
        <v/>
      </c>
      <c r="V7" t="str">
        <f>IFERROR(VLOOKUP($A7&amp;V$1,'CCyB decisions (database)'!$A$2:$G$424,7,FALSE),U7)</f>
        <v/>
      </c>
      <c r="W7" t="str">
        <f>IFERROR(VLOOKUP($A7&amp;W$1,'CCyB decisions (database)'!$A$2:$G$424,7,FALSE),V7)</f>
        <v/>
      </c>
      <c r="X7" t="str">
        <f>IFERROR(VLOOKUP($A7&amp;X$1,'CCyB decisions (database)'!$A$2:$G$424,7,FALSE),W7)</f>
        <v/>
      </c>
      <c r="Y7" t="str">
        <f>IFERROR(VLOOKUP($A7&amp;Y$1,'CCyB decisions (database)'!$A$2:$G$424,7,FALSE),X7)</f>
        <v/>
      </c>
      <c r="Z7" t="str">
        <f>IFERROR(VLOOKUP($A7&amp;Z$1,'CCyB decisions (database)'!$A$2:$G$424,7,FALSE),Y7)</f>
        <v/>
      </c>
      <c r="AA7" t="str">
        <f>IFERROR(VLOOKUP($A7&amp;AA$1,'CCyB decisions (database)'!$A$2:$G$424,7,FALSE),Z7)</f>
        <v/>
      </c>
      <c r="AB7" t="str">
        <f>IFERROR(VLOOKUP($A7&amp;AB$1,'CCyB decisions (database)'!$A$2:$G$424,7,FALSE),AA7)</f>
        <v/>
      </c>
      <c r="AC7" t="str">
        <f>IFERROR(VLOOKUP($A7&amp;AC$1,'CCyB decisions (database)'!$A$2:$G$424,7,FALSE),AB7)</f>
        <v/>
      </c>
      <c r="AD7" t="str">
        <f>IFERROR(VLOOKUP($A7&amp;AD$1,'CCyB decisions (database)'!$A$2:$G$424,7,FALSE),AC7)</f>
        <v/>
      </c>
      <c r="AE7">
        <f>IFERROR(VLOOKUP($A7&amp;AE$1,'CCyB decisions (database)'!$A$2:$G$424,7,FALSE),AD7)</f>
        <v>0</v>
      </c>
      <c r="AF7">
        <f>IFERROR(VLOOKUP($A7&amp;AF$1,'CCyB decisions (database)'!$A$2:$G$424,7,FALSE),AE7)</f>
        <v>0</v>
      </c>
      <c r="AG7">
        <f>IFERROR(VLOOKUP($A7&amp;AG$1,'CCyB decisions (database)'!$A$2:$G$424,7,FALSE),AF7)</f>
        <v>0</v>
      </c>
      <c r="AH7">
        <f>IFERROR(VLOOKUP($A7&amp;AH$1,'CCyB decisions (database)'!$A$2:$G$424,7,FALSE),AG7)</f>
        <v>0</v>
      </c>
      <c r="AI7">
        <f>IFERROR(VLOOKUP($A7&amp;AI$1,'CCyB decisions (database)'!$A$2:$G$424,7,FALSE),AH7)</f>
        <v>0</v>
      </c>
      <c r="AJ7">
        <f>IFERROR(VLOOKUP($A7&amp;AJ$1,'CCyB decisions (database)'!$A$2:$G$424,7,FALSE),AI7)</f>
        <v>0</v>
      </c>
      <c r="AK7">
        <f>IFERROR(VLOOKUP($A7&amp;AK$1,'CCyB decisions (database)'!$A$2:$G$424,7,FALSE),AJ7)</f>
        <v>0</v>
      </c>
      <c r="AL7">
        <f>IFERROR(VLOOKUP($A7&amp;AL$1,'CCyB decisions (database)'!$A$2:$G$424,7,FALSE),AK7)</f>
        <v>0</v>
      </c>
      <c r="AM7">
        <f>IFERROR(VLOOKUP($A7&amp;AM$1,'CCyB decisions (database)'!$A$2:$G$424,7,FALSE),AL7)</f>
        <v>0</v>
      </c>
      <c r="AN7">
        <f>IFERROR(VLOOKUP($A7&amp;AN$1,'CCyB decisions (database)'!$A$2:$G$424,7,FALSE),AM7)</f>
        <v>0</v>
      </c>
      <c r="AO7">
        <f>IFERROR(VLOOKUP($A7&amp;AO$1,'CCyB decisions (database)'!$A$2:$G$424,7,FALSE),AN7)</f>
        <v>0</v>
      </c>
      <c r="AP7">
        <f>IFERROR(VLOOKUP($A7&amp;AP$1,'CCyB decisions (database)'!$A$2:$G$424,7,FALSE),AO7)</f>
        <v>0</v>
      </c>
      <c r="AQ7">
        <f>IFERROR(VLOOKUP($A7&amp;AQ$1,'CCyB decisions (database)'!$A$2:$G$424,7,FALSE),AP7)</f>
        <v>0</v>
      </c>
      <c r="AR7">
        <f>IFERROR(VLOOKUP($A7&amp;AR$1,'CCyB decisions (database)'!$A$2:$G$424,7,FALSE),AQ7)</f>
        <v>0</v>
      </c>
      <c r="AS7">
        <f>IFERROR(VLOOKUP($A7&amp;AS$1,'CCyB decisions (database)'!$A$2:$G$424,7,FALSE),AR7)</f>
        <v>0</v>
      </c>
      <c r="AT7">
        <f>IFERROR(VLOOKUP($A7&amp;AT$1,'CCyB decisions (database)'!$A$2:$G$424,7,FALSE),AS7)</f>
        <v>0</v>
      </c>
      <c r="AU7">
        <f>IFERROR(VLOOKUP($A7&amp;AU$1,'CCyB decisions (database)'!$A$2:$G$424,7,FALSE),AT7)</f>
        <v>0</v>
      </c>
      <c r="AV7">
        <f>IFERROR(VLOOKUP($A7&amp;AV$1,'CCyB decisions (database)'!$A$2:$G$424,7,FALSE),AU7)</f>
        <v>0</v>
      </c>
      <c r="AW7">
        <f>IFERROR(VLOOKUP($A7&amp;AW$1,'CCyB decisions (database)'!$A$2:$G$424,7,FALSE),AV7)</f>
        <v>0</v>
      </c>
      <c r="AX7">
        <f>IFERROR(VLOOKUP($A7&amp;AX$1,'CCyB decisions (database)'!$A$2:$G$424,7,FALSE),AW7)</f>
        <v>0</v>
      </c>
      <c r="AY7">
        <f>IFERROR(VLOOKUP($A7&amp;AY$1,'CCyB decisions (database)'!$A$2:$G$424,7,FALSE),AX7)</f>
        <v>0</v>
      </c>
      <c r="AZ7">
        <f>IFERROR(VLOOKUP($A7&amp;AZ$1,'CCyB decisions (database)'!$A$2:$G$424,7,FALSE),AY7)</f>
        <v>0</v>
      </c>
      <c r="BA7">
        <f>IFERROR(VLOOKUP($A7&amp;BA$1,'CCyB decisions (database)'!$A$2:$G$424,7,FALSE),AZ7)</f>
        <v>0</v>
      </c>
      <c r="BB7">
        <f>IFERROR(VLOOKUP($A7&amp;BB$1,'CCyB decisions (database)'!$A$2:$G$424,7,FALSE),BA7)</f>
        <v>0</v>
      </c>
      <c r="BC7">
        <f>IFERROR(VLOOKUP($A7&amp;BC$1,'CCyB decisions (database)'!$A$2:$G$424,7,FALSE),BB7)</f>
        <v>0</v>
      </c>
      <c r="BD7">
        <f>IFERROR(VLOOKUP($A7&amp;BD$1,'CCyB decisions (database)'!$A$2:$G$424,7,FALSE),BC7)</f>
        <v>0</v>
      </c>
      <c r="BE7">
        <f>IFERROR(VLOOKUP($A7&amp;BE$1,'CCyB decisions (database)'!$A$2:$G$424,7,FALSE),BD7)</f>
        <v>0</v>
      </c>
      <c r="BF7">
        <f>IFERROR(VLOOKUP($A7&amp;BF$1,'CCyB decisions (database)'!$A$2:$G$424,7,FALSE),BE7)</f>
        <v>0</v>
      </c>
      <c r="BG7">
        <f>IFERROR(VLOOKUP($A7&amp;BG$1,'CCyB decisions (database)'!$A$2:$G$424,7,FALSE),BF7)</f>
        <v>0</v>
      </c>
      <c r="BH7">
        <f>IFERROR(VLOOKUP($A7&amp;BH$1,'CCyB decisions (database)'!$A$2:$G$424,7,FALSE),BG7)</f>
        <v>0</v>
      </c>
      <c r="BI7">
        <f>IFERROR(VLOOKUP($A7&amp;BI$1,'CCyB decisions (database)'!$A$2:$G$424,7,FALSE),BH7)</f>
        <v>0</v>
      </c>
      <c r="BJ7">
        <f>IFERROR(VLOOKUP($A7&amp;BJ$1,'CCyB decisions (database)'!$A$2:$G$424,7,FALSE),BI7)</f>
        <v>0</v>
      </c>
      <c r="BK7">
        <f>IFERROR(VLOOKUP($A7&amp;BK$1,'CCyB decisions (database)'!$A$2:$G$424,7,FALSE),BJ7)</f>
        <v>0</v>
      </c>
      <c r="BL7">
        <f>IFERROR(VLOOKUP($A7&amp;BL$1,'CCyB decisions (database)'!$A$2:$G$424,7,FALSE),BK7)</f>
        <v>0</v>
      </c>
      <c r="BM7">
        <f>IFERROR(VLOOKUP($A7&amp;BM$1,'CCyB decisions (database)'!$A$2:$G$424,7,FALSE),BL7)</f>
        <v>0</v>
      </c>
      <c r="BN7">
        <f>IFERROR(VLOOKUP($A7&amp;BN$1,'CCyB decisions (database)'!$A$2:$G$424,7,FALSE),BM7)</f>
        <v>0</v>
      </c>
      <c r="BO7">
        <f>IFERROR(VLOOKUP($A7&amp;BO$1,'CCyB decisions (database)'!$A$2:$G$424,7,FALSE),BN7)</f>
        <v>0</v>
      </c>
      <c r="BP7">
        <f>IFERROR(VLOOKUP($A7&amp;BP$1,'CCyB decisions (database)'!$A$2:$G$424,7,FALSE),BO7)</f>
        <v>0</v>
      </c>
      <c r="BQ7">
        <f>IFERROR(VLOOKUP($A7&amp;BQ$1,'CCyB decisions (database)'!$A$2:$G$424,7,FALSE),BP7)</f>
        <v>0</v>
      </c>
      <c r="BR7">
        <f>IFERROR(VLOOKUP($A7&amp;BR$1,'CCyB decisions (database)'!$A$2:$G$424,7,FALSE),BQ7)</f>
        <v>0</v>
      </c>
      <c r="BS7">
        <f>IFERROR(VLOOKUP($A7&amp;BS$1,'CCyB decisions (database)'!$A$2:$G$424,7,FALSE),BR7)</f>
        <v>0</v>
      </c>
      <c r="BT7">
        <f>IFERROR(VLOOKUP($A7&amp;BT$1,'CCyB decisions (database)'!$A$2:$G$424,7,FALSE),BS7)</f>
        <v>0</v>
      </c>
      <c r="BU7">
        <f>IFERROR(VLOOKUP($A7&amp;BU$1,'CCyB decisions (database)'!$A$2:$G$424,7,FALSE),BT7)</f>
        <v>0</v>
      </c>
      <c r="BV7">
        <f>IFERROR(VLOOKUP($A7&amp;BV$1,'CCyB decisions (database)'!$A$2:$G$424,7,FALSE),BU7)</f>
        <v>0</v>
      </c>
      <c r="BW7">
        <f>IFERROR(VLOOKUP($A7&amp;BW$1,'CCyB decisions (database)'!$A$2:$G$424,7,FALSE),BV7)</f>
        <v>0</v>
      </c>
      <c r="BX7">
        <f>IFERROR(VLOOKUP($A7&amp;BX$1,'CCyB decisions (database)'!$A$2:$G$424,7,FALSE),BW7)</f>
        <v>0</v>
      </c>
      <c r="BY7">
        <f>IFERROR(VLOOKUP($A7&amp;BY$1,'CCyB decisions (database)'!$A$2:$G$424,7,FALSE),BX7)</f>
        <v>0</v>
      </c>
      <c r="BZ7">
        <f>IFERROR(VLOOKUP($A7&amp;BZ$1,'CCyB decisions (database)'!$A$2:$G$424,7,FALSE),BY7)</f>
        <v>0</v>
      </c>
      <c r="CA7">
        <f>IFERROR(VLOOKUP($A7&amp;CA$1,'CCyB decisions (database)'!$A$2:$G$424,7,FALSE),BZ7)</f>
        <v>0</v>
      </c>
      <c r="CB7">
        <f>IFERROR(VLOOKUP($A7&amp;CB$1,'CCyB decisions (database)'!$A$2:$G$424,7,FALSE),CA7)</f>
        <v>0</v>
      </c>
      <c r="CC7">
        <f>IFERROR(VLOOKUP($A7&amp;CC$1,'CCyB decisions (database)'!$A$2:$G$424,7,FALSE),CB7)</f>
        <v>0</v>
      </c>
      <c r="CD7">
        <f>IFERROR(VLOOKUP($A7&amp;CD$1,'CCyB decisions (database)'!$A$2:$G$424,7,FALSE),CC7)</f>
        <v>0</v>
      </c>
      <c r="CE7">
        <f>IFERROR(VLOOKUP($A7&amp;CE$1,'CCyB decisions (database)'!$A$2:$G$424,7,FALSE),CD7)</f>
        <v>0</v>
      </c>
      <c r="CF7">
        <f>IFERROR(VLOOKUP($A7&amp;CF$1,'CCyB decisions (database)'!$A$2:$G$424,7,FALSE),CE7)</f>
        <v>0</v>
      </c>
      <c r="CG7">
        <f>IFERROR(VLOOKUP($A7&amp;CG$1,'CCyB decisions (database)'!$A$2:$G$424,7,FALSE),CF7)</f>
        <v>0</v>
      </c>
      <c r="CH7">
        <f>IFERROR(VLOOKUP($A7&amp;CH$1,'CCyB decisions (database)'!$A$2:$G$424,7,FALSE),CG7)</f>
        <v>0</v>
      </c>
      <c r="CI7">
        <f>IFERROR(VLOOKUP($A7&amp;CI$1,'CCyB decisions (database)'!$A$2:$G$424,7,FALSE),CH7)</f>
        <v>0</v>
      </c>
      <c r="CJ7">
        <f>IFERROR(VLOOKUP($A7&amp;CJ$1,'CCyB decisions (database)'!$A$2:$G$424,7,FALSE),CI7)</f>
        <v>0</v>
      </c>
      <c r="CK7">
        <f>IFERROR(VLOOKUP($A7&amp;CK$1,'CCyB decisions (database)'!$A$2:$G$424,7,FALSE),CJ7)</f>
        <v>0</v>
      </c>
      <c r="CL7">
        <f>IFERROR(VLOOKUP($A7&amp;CL$1,'CCyB decisions (database)'!$A$2:$G$424,7,FALSE),CK7)</f>
        <v>0</v>
      </c>
      <c r="CM7">
        <f>IFERROR(VLOOKUP($A7&amp;CM$1,'CCyB decisions (database)'!$A$2:$G$424,7,FALSE),CL7)</f>
        <v>0</v>
      </c>
      <c r="CN7">
        <f>IFERROR(VLOOKUP($A7&amp;CN$1,'CCyB decisions (database)'!$A$2:$G$424,7,FALSE),CM7)</f>
        <v>0</v>
      </c>
      <c r="CO7">
        <f>IFERROR(VLOOKUP($A7&amp;CO$1,'CCyB decisions (database)'!$A$2:$G$424,7,FALSE),CN7)</f>
        <v>0</v>
      </c>
      <c r="CP7">
        <f>IFERROR(VLOOKUP($A7&amp;CP$1,'CCyB decisions (database)'!$A$2:$G$424,7,FALSE),CO7)</f>
        <v>0</v>
      </c>
      <c r="CQ7">
        <f>IFERROR(VLOOKUP($A7&amp;CQ$1,'CCyB decisions (database)'!$A$2:$G$424,7,FALSE),CP7)</f>
        <v>0</v>
      </c>
      <c r="CR7">
        <f>IFERROR(VLOOKUP($A7&amp;CR$1,'CCyB decisions (database)'!$A$2:$G$424,7,FALSE),CQ7)</f>
        <v>0</v>
      </c>
      <c r="CS7">
        <f>IFERROR(VLOOKUP($A7&amp;CS$1,'CCyB decisions (database)'!$A$2:$G$424,7,FALSE),CR7)</f>
        <v>0</v>
      </c>
      <c r="CT7">
        <f>IFERROR(VLOOKUP($A7&amp;CT$1,'CCyB decisions (database)'!$A$2:$G$424,7,FALSE),CS7)</f>
        <v>0</v>
      </c>
      <c r="CU7">
        <f>IFERROR(VLOOKUP($A7&amp;CU$1,'CCyB decisions (database)'!$A$2:$G$424,7,FALSE),CT7)</f>
        <v>0</v>
      </c>
      <c r="CV7">
        <f>IFERROR(VLOOKUP($A7&amp;CV$1,'CCyB decisions (database)'!$A$2:$G$424,7,FALSE),CU7)</f>
        <v>0</v>
      </c>
      <c r="CW7">
        <f>IFERROR(VLOOKUP($A7&amp;CW$1,'CCyB decisions (database)'!$A$2:$G$424,7,FALSE),CV7)</f>
        <v>0</v>
      </c>
      <c r="CX7">
        <f>IFERROR(VLOOKUP($A7&amp;CX$1,'CCyB decisions (database)'!$A$2:$G$424,7,FALSE),CW7)</f>
        <v>0</v>
      </c>
      <c r="CY7">
        <f>IFERROR(VLOOKUP($A7&amp;CY$1,'CCyB decisions (database)'!$A$2:$G$424,7,FALSE),CX7)</f>
        <v>0</v>
      </c>
      <c r="CZ7">
        <f>IFERROR(VLOOKUP($A7&amp;CZ$1,'CCyB decisions (database)'!$A$2:$G$424,7,FALSE),CY7)</f>
        <v>0</v>
      </c>
      <c r="DA7">
        <f>IFERROR(VLOOKUP($A7&amp;DA$1,'CCyB decisions (database)'!$A$2:$G$424,7,FALSE),CZ7)</f>
        <v>0</v>
      </c>
      <c r="DB7">
        <f>IFERROR(VLOOKUP($A7&amp;DB$1,'CCyB decisions (database)'!$A$2:$G$424,7,FALSE),DA7)</f>
        <v>0</v>
      </c>
      <c r="DC7">
        <f>IFERROR(VLOOKUP($A7&amp;DC$1,'CCyB decisions (database)'!$A$2:$G$424,7,FALSE),DB7)</f>
        <v>0</v>
      </c>
      <c r="DD7">
        <f>IFERROR(VLOOKUP($A7&amp;DD$1,'CCyB decisions (database)'!$A$2:$G$424,7,FALSE),DC7)</f>
        <v>0</v>
      </c>
      <c r="DE7">
        <f>IFERROR(VLOOKUP($A7&amp;DE$1,'CCyB decisions (database)'!$A$2:$G$424,7,FALSE),DD7)</f>
        <v>0</v>
      </c>
      <c r="DF7">
        <f>IFERROR(VLOOKUP($A7&amp;DF$1,'CCyB decisions (database)'!$A$2:$G$424,7,FALSE),DE7)</f>
        <v>0</v>
      </c>
      <c r="DG7">
        <f>IFERROR(VLOOKUP($A7&amp;DG$1,'CCyB decisions (database)'!$A$2:$G$424,7,FALSE),DF7)</f>
        <v>0</v>
      </c>
      <c r="DH7">
        <f>IFERROR(VLOOKUP($A7&amp;DH$1,'CCyB decisions (database)'!$A$2:$G$424,7,FALSE),DG7)</f>
        <v>0</v>
      </c>
      <c r="DI7">
        <f>IFERROR(VLOOKUP($A7&amp;DI$1,'CCyB decisions (database)'!$A$2:$G$424,7,FALSE),DH7)</f>
        <v>0</v>
      </c>
      <c r="DJ7">
        <f>IFERROR(VLOOKUP($A7&amp;DJ$1,'CCyB decisions (database)'!$A$2:$G$424,7,FALSE),DI7)</f>
        <v>0</v>
      </c>
      <c r="DK7">
        <f>IFERROR(VLOOKUP($A7&amp;DK$1,'CCyB decisions (database)'!$A$2:$G$424,7,FALSE),DJ7)</f>
        <v>0</v>
      </c>
      <c r="DL7">
        <f>IFERROR(VLOOKUP($A7&amp;DL$1,'CCyB decisions (database)'!$A$2:$G$424,7,FALSE),DK7)</f>
        <v>0</v>
      </c>
      <c r="DM7">
        <f>IFERROR(VLOOKUP($A7&amp;DM$1,'CCyB decisions (database)'!$A$2:$G$424,7,FALSE),DL7)</f>
        <v>0</v>
      </c>
      <c r="DN7">
        <f>IFERROR(VLOOKUP($A7&amp;DN$1,'CCyB decisions (database)'!$A$2:$G$424,7,FALSE),DM7)</f>
        <v>0</v>
      </c>
    </row>
    <row r="8" spans="1:451" x14ac:dyDescent="0.45">
      <c r="A8" t="s">
        <v>522</v>
      </c>
      <c r="B8" t="str">
        <f>IFERROR(VLOOKUP($A8&amp;B$1,'CCyB decisions (database)'!$A$2:$G$424,7,FALSE),"")</f>
        <v/>
      </c>
      <c r="C8" t="str">
        <f>IFERROR(VLOOKUP($A8&amp;C$1,'CCyB decisions (database)'!$A$2:$G$424,7,FALSE),B8)</f>
        <v/>
      </c>
      <c r="D8" t="str">
        <f>IFERROR(VLOOKUP($A8&amp;D$1,'CCyB decisions (database)'!$A$2:$G$424,7,FALSE),C8)</f>
        <v/>
      </c>
      <c r="E8" t="str">
        <f>IFERROR(VLOOKUP($A8&amp;E$1,'CCyB decisions (database)'!$A$2:$G$424,7,FALSE),D8)</f>
        <v/>
      </c>
      <c r="F8" t="str">
        <f>IFERROR(VLOOKUP($A8&amp;F$1,'CCyB decisions (database)'!$A$2:$G$424,7,FALSE),E8)</f>
        <v/>
      </c>
      <c r="G8" t="str">
        <f>IFERROR(VLOOKUP($A8&amp;G$1,'CCyB decisions (database)'!$A$2:$G$424,7,FALSE),F8)</f>
        <v/>
      </c>
      <c r="H8" t="str">
        <f>IFERROR(VLOOKUP($A8&amp;H$1,'CCyB decisions (database)'!$A$2:$G$424,7,FALSE),G8)</f>
        <v/>
      </c>
      <c r="I8" t="str">
        <f>IFERROR(VLOOKUP($A8&amp;I$1,'CCyB decisions (database)'!$A$2:$G$424,7,FALSE),H8)</f>
        <v/>
      </c>
      <c r="J8" t="str">
        <f>IFERROR(VLOOKUP($A8&amp;J$1,'CCyB decisions (database)'!$A$2:$G$424,7,FALSE),I8)</f>
        <v/>
      </c>
      <c r="K8" t="str">
        <f>IFERROR(VLOOKUP($A8&amp;K$1,'CCyB decisions (database)'!$A$2:$G$424,7,FALSE),J8)</f>
        <v/>
      </c>
      <c r="L8" t="str">
        <f>IFERROR(VLOOKUP($A8&amp;L$1,'CCyB decisions (database)'!$A$2:$G$424,7,FALSE),K8)</f>
        <v/>
      </c>
      <c r="M8" t="str">
        <f>IFERROR(VLOOKUP($A8&amp;M$1,'CCyB decisions (database)'!$A$2:$G$424,7,FALSE),L8)</f>
        <v/>
      </c>
      <c r="N8" t="str">
        <f>IFERROR(VLOOKUP($A8&amp;N$1,'CCyB decisions (database)'!$A$2:$G$424,7,FALSE),M8)</f>
        <v/>
      </c>
      <c r="O8" t="str">
        <f>IFERROR(VLOOKUP($A8&amp;O$1,'CCyB decisions (database)'!$A$2:$G$424,7,FALSE),N8)</f>
        <v/>
      </c>
      <c r="P8" t="str">
        <f>IFERROR(VLOOKUP($A8&amp;P$1,'CCyB decisions (database)'!$A$2:$G$424,7,FALSE),O8)</f>
        <v/>
      </c>
      <c r="Q8" t="str">
        <f>IFERROR(VLOOKUP($A8&amp;Q$1,'CCyB decisions (database)'!$A$2:$G$424,7,FALSE),P8)</f>
        <v/>
      </c>
      <c r="R8" t="str">
        <f>IFERROR(VLOOKUP($A8&amp;R$1,'CCyB decisions (database)'!$A$2:$G$424,7,FALSE),Q8)</f>
        <v/>
      </c>
      <c r="S8" t="str">
        <f>IFERROR(VLOOKUP($A8&amp;S$1,'CCyB decisions (database)'!$A$2:$G$424,7,FALSE),R8)</f>
        <v/>
      </c>
      <c r="T8" t="str">
        <f>IFERROR(VLOOKUP($A8&amp;T$1,'CCyB decisions (database)'!$A$2:$G$424,7,FALSE),S8)</f>
        <v/>
      </c>
      <c r="U8" t="str">
        <f>IFERROR(VLOOKUP($A8&amp;U$1,'CCyB decisions (database)'!$A$2:$G$424,7,FALSE),T8)</f>
        <v/>
      </c>
      <c r="V8" t="str">
        <f>IFERROR(VLOOKUP($A8&amp;V$1,'CCyB decisions (database)'!$A$2:$G$424,7,FALSE),U8)</f>
        <v/>
      </c>
      <c r="W8" t="str">
        <f>IFERROR(VLOOKUP($A8&amp;W$1,'CCyB decisions (database)'!$A$2:$G$424,7,FALSE),V8)</f>
        <v/>
      </c>
      <c r="X8" t="str">
        <f>IFERROR(VLOOKUP($A8&amp;X$1,'CCyB decisions (database)'!$A$2:$G$424,7,FALSE),W8)</f>
        <v/>
      </c>
      <c r="Y8" t="str">
        <f>IFERROR(VLOOKUP($A8&amp;Y$1,'CCyB decisions (database)'!$A$2:$G$424,7,FALSE),X8)</f>
        <v/>
      </c>
      <c r="Z8" t="str">
        <f>IFERROR(VLOOKUP($A8&amp;Z$1,'CCyB decisions (database)'!$A$2:$G$424,7,FALSE),Y8)</f>
        <v/>
      </c>
      <c r="AA8" t="str">
        <f>IFERROR(VLOOKUP($A8&amp;AA$1,'CCyB decisions (database)'!$A$2:$G$424,7,FALSE),Z8)</f>
        <v/>
      </c>
      <c r="AB8" t="str">
        <f>IFERROR(VLOOKUP($A8&amp;AB$1,'CCyB decisions (database)'!$A$2:$G$424,7,FALSE),AA8)</f>
        <v/>
      </c>
      <c r="AC8" t="str">
        <f>IFERROR(VLOOKUP($A8&amp;AC$1,'CCyB decisions (database)'!$A$2:$G$424,7,FALSE),AB8)</f>
        <v/>
      </c>
      <c r="AD8" t="str">
        <f>IFERROR(VLOOKUP($A8&amp;AD$1,'CCyB decisions (database)'!$A$2:$G$424,7,FALSE),AC8)</f>
        <v/>
      </c>
      <c r="AE8" t="str">
        <f>IFERROR(VLOOKUP($A8&amp;AE$1,'CCyB decisions (database)'!$A$2:$G$424,7,FALSE),AD8)</f>
        <v/>
      </c>
      <c r="AF8" t="str">
        <f>IFERROR(VLOOKUP($A8&amp;AF$1,'CCyB decisions (database)'!$A$2:$G$424,7,FALSE),AE8)</f>
        <v/>
      </c>
      <c r="AG8" t="str">
        <f>IFERROR(VLOOKUP($A8&amp;AG$1,'CCyB decisions (database)'!$A$2:$G$424,7,FALSE),AF8)</f>
        <v/>
      </c>
      <c r="AH8" t="str">
        <f>IFERROR(VLOOKUP($A8&amp;AH$1,'CCyB decisions (database)'!$A$2:$G$424,7,FALSE),AG8)</f>
        <v/>
      </c>
      <c r="AI8" t="str">
        <f>IFERROR(VLOOKUP($A8&amp;AI$1,'CCyB decisions (database)'!$A$2:$G$424,7,FALSE),AH8)</f>
        <v/>
      </c>
      <c r="AJ8" t="str">
        <f>IFERROR(VLOOKUP($A8&amp;AJ$1,'CCyB decisions (database)'!$A$2:$G$424,7,FALSE),AI8)</f>
        <v/>
      </c>
      <c r="AK8" t="str">
        <f>IFERROR(VLOOKUP($A8&amp;AK$1,'CCyB decisions (database)'!$A$2:$G$424,7,FALSE),AJ8)</f>
        <v/>
      </c>
      <c r="AL8" t="str">
        <f>IFERROR(VLOOKUP($A8&amp;AL$1,'CCyB decisions (database)'!$A$2:$G$424,7,FALSE),AK8)</f>
        <v/>
      </c>
      <c r="AM8" t="str">
        <f>IFERROR(VLOOKUP($A8&amp;AM$1,'CCyB decisions (database)'!$A$2:$G$424,7,FALSE),AL8)</f>
        <v/>
      </c>
      <c r="AN8" t="str">
        <f>IFERROR(VLOOKUP($A8&amp;AN$1,'CCyB decisions (database)'!$A$2:$G$424,7,FALSE),AM8)</f>
        <v/>
      </c>
      <c r="AO8" t="str">
        <f>IFERROR(VLOOKUP($A8&amp;AO$1,'CCyB decisions (database)'!$A$2:$G$424,7,FALSE),AN8)</f>
        <v/>
      </c>
      <c r="AP8" t="str">
        <f>IFERROR(VLOOKUP($A8&amp;AP$1,'CCyB decisions (database)'!$A$2:$G$424,7,FALSE),AO8)</f>
        <v/>
      </c>
      <c r="AQ8" t="str">
        <f>IFERROR(VLOOKUP($A8&amp;AQ$1,'CCyB decisions (database)'!$A$2:$G$424,7,FALSE),AP8)</f>
        <v/>
      </c>
      <c r="AR8" t="str">
        <f>IFERROR(VLOOKUP($A8&amp;AR$1,'CCyB decisions (database)'!$A$2:$G$424,7,FALSE),AQ8)</f>
        <v/>
      </c>
      <c r="AS8" t="str">
        <f>IFERROR(VLOOKUP($A8&amp;AS$1,'CCyB decisions (database)'!$A$2:$G$424,7,FALSE),AR8)</f>
        <v/>
      </c>
      <c r="AT8" t="str">
        <f>IFERROR(VLOOKUP($A8&amp;AT$1,'CCyB decisions (database)'!$A$2:$G$424,7,FALSE),AS8)</f>
        <v/>
      </c>
      <c r="AU8" t="str">
        <f>IFERROR(VLOOKUP($A8&amp;AU$1,'CCyB decisions (database)'!$A$2:$G$424,7,FALSE),AT8)</f>
        <v/>
      </c>
      <c r="AV8" t="str">
        <f>IFERROR(VLOOKUP($A8&amp;AV$1,'CCyB decisions (database)'!$A$2:$G$424,7,FALSE),AU8)</f>
        <v/>
      </c>
      <c r="AW8" t="str">
        <f>IFERROR(VLOOKUP($A8&amp;AW$1,'CCyB decisions (database)'!$A$2:$G$424,7,FALSE),AV8)</f>
        <v/>
      </c>
      <c r="AX8" t="str">
        <f>IFERROR(VLOOKUP($A8&amp;AX$1,'CCyB decisions (database)'!$A$2:$G$424,7,FALSE),AW8)</f>
        <v/>
      </c>
      <c r="AY8" t="str">
        <f>IFERROR(VLOOKUP($A8&amp;AY$1,'CCyB decisions (database)'!$A$2:$G$424,7,FALSE),AX8)</f>
        <v/>
      </c>
      <c r="AZ8">
        <f>IFERROR(VLOOKUP($A8&amp;AZ$1,'CCyB decisions (database)'!$A$2:$G$424,7,FALSE),AY8)</f>
        <v>0</v>
      </c>
      <c r="BA8">
        <f>IFERROR(VLOOKUP($A8&amp;BA$1,'CCyB decisions (database)'!$A$2:$G$424,7,FALSE),AZ8)</f>
        <v>0</v>
      </c>
      <c r="BB8">
        <f>IFERROR(VLOOKUP($A8&amp;BB$1,'CCyB decisions (database)'!$A$2:$G$424,7,FALSE),BA8)</f>
        <v>0</v>
      </c>
      <c r="BC8">
        <f>IFERROR(VLOOKUP($A8&amp;BC$1,'CCyB decisions (database)'!$A$2:$G$424,7,FALSE),BB8)</f>
        <v>0</v>
      </c>
      <c r="BD8">
        <f>IFERROR(VLOOKUP($A8&amp;BD$1,'CCyB decisions (database)'!$A$2:$G$424,7,FALSE),BC8)</f>
        <v>0</v>
      </c>
      <c r="BE8">
        <f>IFERROR(VLOOKUP($A8&amp;BE$1,'CCyB decisions (database)'!$A$2:$G$424,7,FALSE),BD8)</f>
        <v>0</v>
      </c>
      <c r="BF8">
        <f>IFERROR(VLOOKUP($A8&amp;BF$1,'CCyB decisions (database)'!$A$2:$G$424,7,FALSE),BE8)</f>
        <v>0</v>
      </c>
      <c r="BG8">
        <f>IFERROR(VLOOKUP($A8&amp;BG$1,'CCyB decisions (database)'!$A$2:$G$424,7,FALSE),BF8)</f>
        <v>0</v>
      </c>
      <c r="BH8">
        <f>IFERROR(VLOOKUP($A8&amp;BH$1,'CCyB decisions (database)'!$A$2:$G$424,7,FALSE),BG8)</f>
        <v>0</v>
      </c>
      <c r="BI8">
        <f>IFERROR(VLOOKUP($A8&amp;BI$1,'CCyB decisions (database)'!$A$2:$G$424,7,FALSE),BH8)</f>
        <v>0</v>
      </c>
      <c r="BJ8">
        <f>IFERROR(VLOOKUP($A8&amp;BJ$1,'CCyB decisions (database)'!$A$2:$G$424,7,FALSE),BI8)</f>
        <v>0</v>
      </c>
      <c r="BK8">
        <f>IFERROR(VLOOKUP($A8&amp;BK$1,'CCyB decisions (database)'!$A$2:$G$424,7,FALSE),BJ8)</f>
        <v>0</v>
      </c>
      <c r="BL8">
        <f>IFERROR(VLOOKUP($A8&amp;BL$1,'CCyB decisions (database)'!$A$2:$G$424,7,FALSE),BK8)</f>
        <v>0</v>
      </c>
      <c r="BM8">
        <f>IFERROR(VLOOKUP($A8&amp;BM$1,'CCyB decisions (database)'!$A$2:$G$424,7,FALSE),BL8)</f>
        <v>0</v>
      </c>
      <c r="BN8">
        <f>IFERROR(VLOOKUP($A8&amp;BN$1,'CCyB decisions (database)'!$A$2:$G$424,7,FALSE),BM8)</f>
        <v>0</v>
      </c>
      <c r="BO8">
        <f>IFERROR(VLOOKUP($A8&amp;BO$1,'CCyB decisions (database)'!$A$2:$G$424,7,FALSE),BN8)</f>
        <v>0</v>
      </c>
      <c r="BP8">
        <f>IFERROR(VLOOKUP($A8&amp;BP$1,'CCyB decisions (database)'!$A$2:$G$424,7,FALSE),BO8)</f>
        <v>0</v>
      </c>
      <c r="BQ8">
        <f>IFERROR(VLOOKUP($A8&amp;BQ$1,'CCyB decisions (database)'!$A$2:$G$424,7,FALSE),BP8)</f>
        <v>0</v>
      </c>
      <c r="BR8">
        <f>IFERROR(VLOOKUP($A8&amp;BR$1,'CCyB decisions (database)'!$A$2:$G$424,7,FALSE),BQ8)</f>
        <v>0</v>
      </c>
      <c r="BS8">
        <f>IFERROR(VLOOKUP($A8&amp;BS$1,'CCyB decisions (database)'!$A$2:$G$424,7,FALSE),BR8)</f>
        <v>0</v>
      </c>
      <c r="BT8">
        <f>IFERROR(VLOOKUP($A8&amp;BT$1,'CCyB decisions (database)'!$A$2:$G$424,7,FALSE),BS8)</f>
        <v>0</v>
      </c>
      <c r="BU8">
        <f>IFERROR(VLOOKUP($A8&amp;BU$1,'CCyB decisions (database)'!$A$2:$G$424,7,FALSE),BT8)</f>
        <v>0</v>
      </c>
      <c r="BV8">
        <f>IFERROR(VLOOKUP($A8&amp;BV$1,'CCyB decisions (database)'!$A$2:$G$424,7,FALSE),BU8)</f>
        <v>0</v>
      </c>
      <c r="BW8">
        <f>IFERROR(VLOOKUP($A8&amp;BW$1,'CCyB decisions (database)'!$A$2:$G$424,7,FALSE),BV8)</f>
        <v>0</v>
      </c>
      <c r="BX8">
        <f>IFERROR(VLOOKUP($A8&amp;BX$1,'CCyB decisions (database)'!$A$2:$G$424,7,FALSE),BW8)</f>
        <v>0</v>
      </c>
      <c r="BY8">
        <f>IFERROR(VLOOKUP($A8&amp;BY$1,'CCyB decisions (database)'!$A$2:$G$424,7,FALSE),BX8)</f>
        <v>0</v>
      </c>
      <c r="BZ8">
        <f>IFERROR(VLOOKUP($A8&amp;BZ$1,'CCyB decisions (database)'!$A$2:$G$424,7,FALSE),BY8)</f>
        <v>0</v>
      </c>
      <c r="CA8">
        <f>IFERROR(VLOOKUP($A8&amp;CA$1,'CCyB decisions (database)'!$A$2:$G$424,7,FALSE),BZ8)</f>
        <v>0</v>
      </c>
      <c r="CB8">
        <f>IFERROR(VLOOKUP($A8&amp;CB$1,'CCyB decisions (database)'!$A$2:$G$424,7,FALSE),CA8)</f>
        <v>0</v>
      </c>
      <c r="CC8">
        <f>IFERROR(VLOOKUP($A8&amp;CC$1,'CCyB decisions (database)'!$A$2:$G$424,7,FALSE),CB8)</f>
        <v>0</v>
      </c>
      <c r="CD8">
        <f>IFERROR(VLOOKUP($A8&amp;CD$1,'CCyB decisions (database)'!$A$2:$G$424,7,FALSE),CC8)</f>
        <v>0</v>
      </c>
      <c r="CE8">
        <f>IFERROR(VLOOKUP($A8&amp;CE$1,'CCyB decisions (database)'!$A$2:$G$424,7,FALSE),CD8)</f>
        <v>0</v>
      </c>
      <c r="CF8">
        <f>IFERROR(VLOOKUP($A8&amp;CF$1,'CCyB decisions (database)'!$A$2:$G$424,7,FALSE),CE8)</f>
        <v>0</v>
      </c>
      <c r="CG8">
        <f>IFERROR(VLOOKUP($A8&amp;CG$1,'CCyB decisions (database)'!$A$2:$G$424,7,FALSE),CF8)</f>
        <v>0</v>
      </c>
      <c r="CH8">
        <f>IFERROR(VLOOKUP($A8&amp;CH$1,'CCyB decisions (database)'!$A$2:$G$424,7,FALSE),CG8)</f>
        <v>0</v>
      </c>
      <c r="CI8">
        <f>IFERROR(VLOOKUP($A8&amp;CI$1,'CCyB decisions (database)'!$A$2:$G$424,7,FALSE),CH8)</f>
        <v>0</v>
      </c>
      <c r="CJ8">
        <f>IFERROR(VLOOKUP($A8&amp;CJ$1,'CCyB decisions (database)'!$A$2:$G$424,7,FALSE),CI8)</f>
        <v>0</v>
      </c>
      <c r="CK8">
        <f>IFERROR(VLOOKUP($A8&amp;CK$1,'CCyB decisions (database)'!$A$2:$G$424,7,FALSE),CJ8)</f>
        <v>0</v>
      </c>
      <c r="CL8">
        <f>IFERROR(VLOOKUP($A8&amp;CL$1,'CCyB decisions (database)'!$A$2:$G$424,7,FALSE),CK8)</f>
        <v>0</v>
      </c>
      <c r="CM8">
        <f>IFERROR(VLOOKUP($A8&amp;CM$1,'CCyB decisions (database)'!$A$2:$G$424,7,FALSE),CL8)</f>
        <v>0</v>
      </c>
      <c r="CN8">
        <f>IFERROR(VLOOKUP($A8&amp;CN$1,'CCyB decisions (database)'!$A$2:$G$424,7,FALSE),CM8)</f>
        <v>0</v>
      </c>
      <c r="CO8">
        <f>IFERROR(VLOOKUP($A8&amp;CO$1,'CCyB decisions (database)'!$A$2:$G$424,7,FALSE),CN8)</f>
        <v>0</v>
      </c>
      <c r="CP8">
        <f>IFERROR(VLOOKUP($A8&amp;CP$1,'CCyB decisions (database)'!$A$2:$G$424,7,FALSE),CO8)</f>
        <v>0</v>
      </c>
      <c r="CQ8">
        <f>IFERROR(VLOOKUP($A8&amp;CQ$1,'CCyB decisions (database)'!$A$2:$G$424,7,FALSE),CP8)</f>
        <v>0</v>
      </c>
      <c r="CR8">
        <f>IFERROR(VLOOKUP($A8&amp;CR$1,'CCyB decisions (database)'!$A$2:$G$424,7,FALSE),CQ8)</f>
        <v>0</v>
      </c>
      <c r="CS8">
        <f>IFERROR(VLOOKUP($A8&amp;CS$1,'CCyB decisions (database)'!$A$2:$G$424,7,FALSE),CR8)</f>
        <v>0</v>
      </c>
      <c r="CT8">
        <f>IFERROR(VLOOKUP($A8&amp;CT$1,'CCyB decisions (database)'!$A$2:$G$424,7,FALSE),CS8)</f>
        <v>0</v>
      </c>
      <c r="CU8">
        <f>IFERROR(VLOOKUP($A8&amp;CU$1,'CCyB decisions (database)'!$A$2:$G$424,7,FALSE),CT8)</f>
        <v>0</v>
      </c>
      <c r="CV8">
        <f>IFERROR(VLOOKUP($A8&amp;CV$1,'CCyB decisions (database)'!$A$2:$G$424,7,FALSE),CU8)</f>
        <v>5.0000000000000001E-3</v>
      </c>
      <c r="CW8">
        <f>IFERROR(VLOOKUP($A8&amp;CW$1,'CCyB decisions (database)'!$A$2:$G$424,7,FALSE),CV8)</f>
        <v>5.0000000000000001E-3</v>
      </c>
      <c r="CX8">
        <f>IFERROR(VLOOKUP($A8&amp;CX$1,'CCyB decisions (database)'!$A$2:$G$424,7,FALSE),CW8)</f>
        <v>5.0000000000000001E-3</v>
      </c>
      <c r="CY8">
        <f>IFERROR(VLOOKUP($A8&amp;CY$1,'CCyB decisions (database)'!$A$2:$G$424,7,FALSE),CX8)</f>
        <v>5.0000000000000001E-3</v>
      </c>
      <c r="CZ8">
        <f>IFERROR(VLOOKUP($A8&amp;CZ$1,'CCyB decisions (database)'!$A$2:$G$424,7,FALSE),CY8)</f>
        <v>5.0000000000000001E-3</v>
      </c>
      <c r="DA8">
        <f>IFERROR(VLOOKUP($A8&amp;DA$1,'CCyB decisions (database)'!$A$2:$G$424,7,FALSE),CZ8)</f>
        <v>5.0000000000000001E-3</v>
      </c>
      <c r="DB8">
        <f>IFERROR(VLOOKUP($A8&amp;DB$1,'CCyB decisions (database)'!$A$2:$G$424,7,FALSE),DA8)</f>
        <v>5.0000000000000001E-3</v>
      </c>
      <c r="DC8">
        <f>IFERROR(VLOOKUP($A8&amp;DC$1,'CCyB decisions (database)'!$A$2:$G$424,7,FALSE),DB8)</f>
        <v>5.0000000000000001E-3</v>
      </c>
      <c r="DD8">
        <f>IFERROR(VLOOKUP($A8&amp;DD$1,'CCyB decisions (database)'!$A$2:$G$424,7,FALSE),DC8)</f>
        <v>5.0000000000000001E-3</v>
      </c>
      <c r="DE8">
        <f>IFERROR(VLOOKUP($A8&amp;DE$1,'CCyB decisions (database)'!$A$2:$G$424,7,FALSE),DD8)</f>
        <v>5.0000000000000001E-3</v>
      </c>
      <c r="DF8">
        <f>IFERROR(VLOOKUP($A8&amp;DF$1,'CCyB decisions (database)'!$A$2:$G$424,7,FALSE),DE8)</f>
        <v>5.0000000000000001E-3</v>
      </c>
      <c r="DG8">
        <f>IFERROR(VLOOKUP($A8&amp;DG$1,'CCyB decisions (database)'!$A$2:$G$424,7,FALSE),DF8)</f>
        <v>5.0000000000000001E-3</v>
      </c>
      <c r="DH8">
        <f>IFERROR(VLOOKUP($A8&amp;DH$1,'CCyB decisions (database)'!$A$2:$G$424,7,FALSE),DG8)</f>
        <v>5.0000000000000001E-3</v>
      </c>
      <c r="DI8">
        <f>IFERROR(VLOOKUP($A8&amp;DI$1,'CCyB decisions (database)'!$A$2:$G$424,7,FALSE),DH8)</f>
        <v>5.0000000000000001E-3</v>
      </c>
      <c r="DJ8">
        <f>IFERROR(VLOOKUP($A8&amp;DJ$1,'CCyB decisions (database)'!$A$2:$G$424,7,FALSE),DI8)</f>
        <v>5.0000000000000001E-3</v>
      </c>
      <c r="DK8">
        <f>IFERROR(VLOOKUP($A8&amp;DK$1,'CCyB decisions (database)'!$A$2:$G$424,7,FALSE),DJ8)</f>
        <v>5.0000000000000001E-3</v>
      </c>
      <c r="DL8">
        <f>IFERROR(VLOOKUP($A8&amp;DL$1,'CCyB decisions (database)'!$A$2:$G$424,7,FALSE),DK8)</f>
        <v>5.0000000000000001E-3</v>
      </c>
      <c r="DM8">
        <f>IFERROR(VLOOKUP($A8&amp;DM$1,'CCyB decisions (database)'!$A$2:$G$424,7,FALSE),DL8)</f>
        <v>5.0000000000000001E-3</v>
      </c>
      <c r="DN8">
        <f>IFERROR(VLOOKUP($A8&amp;DN$1,'CCyB decisions (database)'!$A$2:$G$424,7,FALSE),DM8)</f>
        <v>5.0000000000000001E-3</v>
      </c>
    </row>
    <row r="9" spans="1:451" x14ac:dyDescent="0.45">
      <c r="A9" t="s">
        <v>28</v>
      </c>
      <c r="B9" t="str">
        <f>IFERROR(VLOOKUP($A9&amp;B$1,'CCyB decisions (database)'!$A$2:$G$424,7,FALSE),"")</f>
        <v/>
      </c>
      <c r="C9" t="str">
        <f>IFERROR(VLOOKUP($A9&amp;C$1,'CCyB decisions (database)'!$A$2:$G$424,7,FALSE),B9)</f>
        <v/>
      </c>
      <c r="D9" t="str">
        <f>IFERROR(VLOOKUP($A9&amp;D$1,'CCyB decisions (database)'!$A$2:$G$424,7,FALSE),C9)</f>
        <v/>
      </c>
      <c r="E9" t="str">
        <f>IFERROR(VLOOKUP($A9&amp;E$1,'CCyB decisions (database)'!$A$2:$G$424,7,FALSE),D9)</f>
        <v/>
      </c>
      <c r="F9" t="str">
        <f>IFERROR(VLOOKUP($A9&amp;F$1,'CCyB decisions (database)'!$A$2:$G$424,7,FALSE),E9)</f>
        <v/>
      </c>
      <c r="G9" t="str">
        <f>IFERROR(VLOOKUP($A9&amp;G$1,'CCyB decisions (database)'!$A$2:$G$424,7,FALSE),F9)</f>
        <v/>
      </c>
      <c r="H9" t="str">
        <f>IFERROR(VLOOKUP($A9&amp;H$1,'CCyB decisions (database)'!$A$2:$G$424,7,FALSE),G9)</f>
        <v/>
      </c>
      <c r="I9" t="str">
        <f>IFERROR(VLOOKUP($A9&amp;I$1,'CCyB decisions (database)'!$A$2:$G$424,7,FALSE),H9)</f>
        <v/>
      </c>
      <c r="J9" t="str">
        <f>IFERROR(VLOOKUP($A9&amp;J$1,'CCyB decisions (database)'!$A$2:$G$424,7,FALSE),I9)</f>
        <v/>
      </c>
      <c r="K9" t="str">
        <f>IFERROR(VLOOKUP($A9&amp;K$1,'CCyB decisions (database)'!$A$2:$G$424,7,FALSE),J9)</f>
        <v/>
      </c>
      <c r="L9" t="str">
        <f>IFERROR(VLOOKUP($A9&amp;L$1,'CCyB decisions (database)'!$A$2:$G$424,7,FALSE),K9)</f>
        <v/>
      </c>
      <c r="M9" t="str">
        <f>IFERROR(VLOOKUP($A9&amp;M$1,'CCyB decisions (database)'!$A$2:$G$424,7,FALSE),L9)</f>
        <v/>
      </c>
      <c r="N9" t="str">
        <f>IFERROR(VLOOKUP($A9&amp;N$1,'CCyB decisions (database)'!$A$2:$G$424,7,FALSE),M9)</f>
        <v/>
      </c>
      <c r="O9" t="str">
        <f>IFERROR(VLOOKUP($A9&amp;O$1,'CCyB decisions (database)'!$A$2:$G$424,7,FALSE),N9)</f>
        <v/>
      </c>
      <c r="P9" t="str">
        <f>IFERROR(VLOOKUP($A9&amp;P$1,'CCyB decisions (database)'!$A$2:$G$424,7,FALSE),O9)</f>
        <v/>
      </c>
      <c r="Q9" t="str">
        <f>IFERROR(VLOOKUP($A9&amp;Q$1,'CCyB decisions (database)'!$A$2:$G$424,7,FALSE),P9)</f>
        <v/>
      </c>
      <c r="R9" t="str">
        <f>IFERROR(VLOOKUP($A9&amp;R$1,'CCyB decisions (database)'!$A$2:$G$424,7,FALSE),Q9)</f>
        <v/>
      </c>
      <c r="S9" t="str">
        <f>IFERROR(VLOOKUP($A9&amp;S$1,'CCyB decisions (database)'!$A$2:$G$424,7,FALSE),R9)</f>
        <v/>
      </c>
      <c r="T9" t="str">
        <f>IFERROR(VLOOKUP($A9&amp;T$1,'CCyB decisions (database)'!$A$2:$G$424,7,FALSE),S9)</f>
        <v/>
      </c>
      <c r="U9" t="str">
        <f>IFERROR(VLOOKUP($A9&amp;U$1,'CCyB decisions (database)'!$A$2:$G$424,7,FALSE),T9)</f>
        <v/>
      </c>
      <c r="V9" t="str">
        <f>IFERROR(VLOOKUP($A9&amp;V$1,'CCyB decisions (database)'!$A$2:$G$424,7,FALSE),U9)</f>
        <v/>
      </c>
      <c r="W9" t="str">
        <f>IFERROR(VLOOKUP($A9&amp;W$1,'CCyB decisions (database)'!$A$2:$G$424,7,FALSE),V9)</f>
        <v/>
      </c>
      <c r="X9" t="str">
        <f>IFERROR(VLOOKUP($A9&amp;X$1,'CCyB decisions (database)'!$A$2:$G$424,7,FALSE),W9)</f>
        <v/>
      </c>
      <c r="Y9" t="str">
        <f>IFERROR(VLOOKUP($A9&amp;Y$1,'CCyB decisions (database)'!$A$2:$G$424,7,FALSE),X9)</f>
        <v/>
      </c>
      <c r="Z9" t="str">
        <f>IFERROR(VLOOKUP($A9&amp;Z$1,'CCyB decisions (database)'!$A$2:$G$424,7,FALSE),Y9)</f>
        <v/>
      </c>
      <c r="AA9" t="str">
        <f>IFERROR(VLOOKUP($A9&amp;AA$1,'CCyB decisions (database)'!$A$2:$G$424,7,FALSE),Z9)</f>
        <v/>
      </c>
      <c r="AB9" t="str">
        <f>IFERROR(VLOOKUP($A9&amp;AB$1,'CCyB decisions (database)'!$A$2:$G$424,7,FALSE),AA9)</f>
        <v/>
      </c>
      <c r="AC9" t="str">
        <f>IFERROR(VLOOKUP($A9&amp;AC$1,'CCyB decisions (database)'!$A$2:$G$424,7,FALSE),AB9)</f>
        <v/>
      </c>
      <c r="AD9" t="str">
        <f>IFERROR(VLOOKUP($A9&amp;AD$1,'CCyB decisions (database)'!$A$2:$G$424,7,FALSE),AC9)</f>
        <v/>
      </c>
      <c r="AE9" t="str">
        <f>IFERROR(VLOOKUP($A9&amp;AE$1,'CCyB decisions (database)'!$A$2:$G$424,7,FALSE),AD9)</f>
        <v/>
      </c>
      <c r="AF9" t="str">
        <f>IFERROR(VLOOKUP($A9&amp;AF$1,'CCyB decisions (database)'!$A$2:$G$424,7,FALSE),AE9)</f>
        <v/>
      </c>
      <c r="AG9" t="str">
        <f>IFERROR(VLOOKUP($A9&amp;AG$1,'CCyB decisions (database)'!$A$2:$G$424,7,FALSE),AF9)</f>
        <v/>
      </c>
      <c r="AH9" t="str">
        <f>IFERROR(VLOOKUP($A9&amp;AH$1,'CCyB decisions (database)'!$A$2:$G$424,7,FALSE),AG9)</f>
        <v/>
      </c>
      <c r="AI9" t="str">
        <f>IFERROR(VLOOKUP($A9&amp;AI$1,'CCyB decisions (database)'!$A$2:$G$424,7,FALSE),AH9)</f>
        <v/>
      </c>
      <c r="AJ9" t="str">
        <f>IFERROR(VLOOKUP($A9&amp;AJ$1,'CCyB decisions (database)'!$A$2:$G$424,7,FALSE),AI9)</f>
        <v/>
      </c>
      <c r="AK9" t="str">
        <f>IFERROR(VLOOKUP($A9&amp;AK$1,'CCyB decisions (database)'!$A$2:$G$424,7,FALSE),AJ9)</f>
        <v/>
      </c>
      <c r="AL9" t="str">
        <f>IFERROR(VLOOKUP($A9&amp;AL$1,'CCyB decisions (database)'!$A$2:$G$424,7,FALSE),AK9)</f>
        <v/>
      </c>
      <c r="AM9" t="str">
        <f>IFERROR(VLOOKUP($A9&amp;AM$1,'CCyB decisions (database)'!$A$2:$G$424,7,FALSE),AL9)</f>
        <v/>
      </c>
      <c r="AN9" t="str">
        <f>IFERROR(VLOOKUP($A9&amp;AN$1,'CCyB decisions (database)'!$A$2:$G$424,7,FALSE),AM9)</f>
        <v/>
      </c>
      <c r="AO9" t="str">
        <f>IFERROR(VLOOKUP($A9&amp;AO$1,'CCyB decisions (database)'!$A$2:$G$424,7,FALSE),AN9)</f>
        <v/>
      </c>
      <c r="AP9" t="str">
        <f>IFERROR(VLOOKUP($A9&amp;AP$1,'CCyB decisions (database)'!$A$2:$G$424,7,FALSE),AO9)</f>
        <v/>
      </c>
      <c r="AQ9" t="str">
        <f>IFERROR(VLOOKUP($A9&amp;AQ$1,'CCyB decisions (database)'!$A$2:$G$424,7,FALSE),AP9)</f>
        <v/>
      </c>
      <c r="AR9" t="str">
        <f>IFERROR(VLOOKUP($A9&amp;AR$1,'CCyB decisions (database)'!$A$2:$G$424,7,FALSE),AQ9)</f>
        <v/>
      </c>
      <c r="AS9" t="str">
        <f>IFERROR(VLOOKUP($A9&amp;AS$1,'CCyB decisions (database)'!$A$2:$G$424,7,FALSE),AR9)</f>
        <v/>
      </c>
      <c r="AT9" t="str">
        <f>IFERROR(VLOOKUP($A9&amp;AT$1,'CCyB decisions (database)'!$A$2:$G$424,7,FALSE),AS9)</f>
        <v/>
      </c>
      <c r="AU9" t="str">
        <f>IFERROR(VLOOKUP($A9&amp;AU$1,'CCyB decisions (database)'!$A$2:$G$424,7,FALSE),AT9)</f>
        <v/>
      </c>
      <c r="AV9" t="str">
        <f>IFERROR(VLOOKUP($A9&amp;AV$1,'CCyB decisions (database)'!$A$2:$G$424,7,FALSE),AU9)</f>
        <v/>
      </c>
      <c r="AW9" t="str">
        <f>IFERROR(VLOOKUP($A9&amp;AW$1,'CCyB decisions (database)'!$A$2:$G$424,7,FALSE),AV9)</f>
        <v/>
      </c>
      <c r="AX9" t="str">
        <f>IFERROR(VLOOKUP($A9&amp;AX$1,'CCyB decisions (database)'!$A$2:$G$424,7,FALSE),AW9)</f>
        <v/>
      </c>
      <c r="AY9" t="str">
        <f>IFERROR(VLOOKUP($A9&amp;AY$1,'CCyB decisions (database)'!$A$2:$G$424,7,FALSE),AX9)</f>
        <v/>
      </c>
      <c r="AZ9" t="str">
        <f>IFERROR(VLOOKUP($A9&amp;AZ$1,'CCyB decisions (database)'!$A$2:$G$424,7,FALSE),AY9)</f>
        <v/>
      </c>
      <c r="BA9" t="str">
        <f>IFERROR(VLOOKUP($A9&amp;BA$1,'CCyB decisions (database)'!$A$2:$G$424,7,FALSE),AZ9)</f>
        <v/>
      </c>
      <c r="BB9" t="str">
        <f>IFERROR(VLOOKUP($A9&amp;BB$1,'CCyB decisions (database)'!$A$2:$G$424,7,FALSE),BA9)</f>
        <v/>
      </c>
      <c r="BC9" t="str">
        <f>IFERROR(VLOOKUP($A9&amp;BC$1,'CCyB decisions (database)'!$A$2:$G$424,7,FALSE),BB9)</f>
        <v/>
      </c>
      <c r="BD9" t="str">
        <f>IFERROR(VLOOKUP($A9&amp;BD$1,'CCyB decisions (database)'!$A$2:$G$424,7,FALSE),BC9)</f>
        <v/>
      </c>
      <c r="BE9" t="str">
        <f>IFERROR(VLOOKUP($A9&amp;BE$1,'CCyB decisions (database)'!$A$2:$G$424,7,FALSE),BD9)</f>
        <v/>
      </c>
      <c r="BF9" t="str">
        <f>IFERROR(VLOOKUP($A9&amp;BF$1,'CCyB decisions (database)'!$A$2:$G$424,7,FALSE),BE9)</f>
        <v/>
      </c>
      <c r="BG9" t="str">
        <f>IFERROR(VLOOKUP($A9&amp;BG$1,'CCyB decisions (database)'!$A$2:$G$424,7,FALSE),BF9)</f>
        <v/>
      </c>
      <c r="BH9" t="str">
        <f>IFERROR(VLOOKUP($A9&amp;BH$1,'CCyB decisions (database)'!$A$2:$G$424,7,FALSE),BG9)</f>
        <v/>
      </c>
      <c r="BI9" t="str">
        <f>IFERROR(VLOOKUP($A9&amp;BI$1,'CCyB decisions (database)'!$A$2:$G$424,7,FALSE),BH9)</f>
        <v/>
      </c>
      <c r="BJ9" t="str">
        <f>IFERROR(VLOOKUP($A9&amp;BJ$1,'CCyB decisions (database)'!$A$2:$G$424,7,FALSE),BI9)</f>
        <v/>
      </c>
      <c r="BK9" t="str">
        <f>IFERROR(VLOOKUP($A9&amp;BK$1,'CCyB decisions (database)'!$A$2:$G$424,7,FALSE),BJ9)</f>
        <v/>
      </c>
      <c r="BL9" t="str">
        <f>IFERROR(VLOOKUP($A9&amp;BL$1,'CCyB decisions (database)'!$A$2:$G$424,7,FALSE),BK9)</f>
        <v/>
      </c>
      <c r="BM9" t="str">
        <f>IFERROR(VLOOKUP($A9&amp;BM$1,'CCyB decisions (database)'!$A$2:$G$424,7,FALSE),BL9)</f>
        <v/>
      </c>
      <c r="BN9" t="str">
        <f>IFERROR(VLOOKUP($A9&amp;BN$1,'CCyB decisions (database)'!$A$2:$G$424,7,FALSE),BM9)</f>
        <v/>
      </c>
      <c r="BO9" t="str">
        <f>IFERROR(VLOOKUP($A9&amp;BO$1,'CCyB decisions (database)'!$A$2:$G$424,7,FALSE),BN9)</f>
        <v/>
      </c>
      <c r="BP9" t="str">
        <f>IFERROR(VLOOKUP($A9&amp;BP$1,'CCyB decisions (database)'!$A$2:$G$424,7,FALSE),BO9)</f>
        <v/>
      </c>
      <c r="BQ9" t="str">
        <f>IFERROR(VLOOKUP($A9&amp;BQ$1,'CCyB decisions (database)'!$A$2:$G$424,7,FALSE),BP9)</f>
        <v/>
      </c>
      <c r="BR9" t="str">
        <f>IFERROR(VLOOKUP($A9&amp;BR$1,'CCyB decisions (database)'!$A$2:$G$424,7,FALSE),BQ9)</f>
        <v/>
      </c>
      <c r="BS9">
        <f>IFERROR(VLOOKUP($A9&amp;BS$1,'CCyB decisions (database)'!$A$2:$G$424,7,FALSE),BR9)</f>
        <v>0</v>
      </c>
      <c r="BT9">
        <f>IFERROR(VLOOKUP($A9&amp;BT$1,'CCyB decisions (database)'!$A$2:$G$424,7,FALSE),BS9)</f>
        <v>0</v>
      </c>
      <c r="BU9">
        <f>IFERROR(VLOOKUP($A9&amp;BU$1,'CCyB decisions (database)'!$A$2:$G$424,7,FALSE),BT9)</f>
        <v>0</v>
      </c>
      <c r="BV9">
        <f>IFERROR(VLOOKUP($A9&amp;BV$1,'CCyB decisions (database)'!$A$2:$G$424,7,FALSE),BU9)</f>
        <v>0</v>
      </c>
      <c r="BW9">
        <f>IFERROR(VLOOKUP($A9&amp;BW$1,'CCyB decisions (database)'!$A$2:$G$424,7,FALSE),BV9)</f>
        <v>0</v>
      </c>
      <c r="BX9">
        <f>IFERROR(VLOOKUP($A9&amp;BX$1,'CCyB decisions (database)'!$A$2:$G$424,7,FALSE),BW9)</f>
        <v>0</v>
      </c>
      <c r="BY9">
        <f>IFERROR(VLOOKUP($A9&amp;BY$1,'CCyB decisions (database)'!$A$2:$G$424,7,FALSE),BX9)</f>
        <v>0</v>
      </c>
      <c r="BZ9">
        <f>IFERROR(VLOOKUP($A9&amp;BZ$1,'CCyB decisions (database)'!$A$2:$G$424,7,FALSE),BY9)</f>
        <v>0</v>
      </c>
      <c r="CA9">
        <f>IFERROR(VLOOKUP($A9&amp;CA$1,'CCyB decisions (database)'!$A$2:$G$424,7,FALSE),BZ9)</f>
        <v>0</v>
      </c>
      <c r="CB9">
        <f>IFERROR(VLOOKUP($A9&amp;CB$1,'CCyB decisions (database)'!$A$2:$G$424,7,FALSE),CA9)</f>
        <v>0</v>
      </c>
      <c r="CC9">
        <f>IFERROR(VLOOKUP($A9&amp;CC$1,'CCyB decisions (database)'!$A$2:$G$424,7,FALSE),CB9)</f>
        <v>0</v>
      </c>
      <c r="CD9">
        <f>IFERROR(VLOOKUP($A9&amp;CD$1,'CCyB decisions (database)'!$A$2:$G$424,7,FALSE),CC9)</f>
        <v>0</v>
      </c>
      <c r="CE9">
        <f>IFERROR(VLOOKUP($A9&amp;CE$1,'CCyB decisions (database)'!$A$2:$G$424,7,FALSE),CD9)</f>
        <v>0</v>
      </c>
      <c r="CF9">
        <f>IFERROR(VLOOKUP($A9&amp;CF$1,'CCyB decisions (database)'!$A$2:$G$424,7,FALSE),CE9)</f>
        <v>0</v>
      </c>
      <c r="CG9">
        <f>IFERROR(VLOOKUP($A9&amp;CG$1,'CCyB decisions (database)'!$A$2:$G$424,7,FALSE),CF9)</f>
        <v>0</v>
      </c>
      <c r="CH9">
        <f>IFERROR(VLOOKUP($A9&amp;CH$1,'CCyB decisions (database)'!$A$2:$G$424,7,FALSE),CG9)</f>
        <v>0</v>
      </c>
      <c r="CI9">
        <f>IFERROR(VLOOKUP($A9&amp;CI$1,'CCyB decisions (database)'!$A$2:$G$424,7,FALSE),CH9)</f>
        <v>0</v>
      </c>
      <c r="CJ9">
        <f>IFERROR(VLOOKUP($A9&amp;CJ$1,'CCyB decisions (database)'!$A$2:$G$424,7,FALSE),CI9)</f>
        <v>0</v>
      </c>
      <c r="CK9">
        <f>IFERROR(VLOOKUP($A9&amp;CK$1,'CCyB decisions (database)'!$A$2:$G$424,7,FALSE),CJ9)</f>
        <v>0</v>
      </c>
      <c r="CL9">
        <f>IFERROR(VLOOKUP($A9&amp;CL$1,'CCyB decisions (database)'!$A$2:$G$424,7,FALSE),CK9)</f>
        <v>0</v>
      </c>
      <c r="CM9">
        <f>IFERROR(VLOOKUP($A9&amp;CM$1,'CCyB decisions (database)'!$A$2:$G$424,7,FALSE),CL9)</f>
        <v>0</v>
      </c>
      <c r="CN9">
        <f>IFERROR(VLOOKUP($A9&amp;CN$1,'CCyB decisions (database)'!$A$2:$G$424,7,FALSE),CM9)</f>
        <v>0</v>
      </c>
      <c r="CO9">
        <f>IFERROR(VLOOKUP($A9&amp;CO$1,'CCyB decisions (database)'!$A$2:$G$424,7,FALSE),CN9)</f>
        <v>0</v>
      </c>
      <c r="CP9">
        <f>IFERROR(VLOOKUP($A9&amp;CP$1,'CCyB decisions (database)'!$A$2:$G$424,7,FALSE),CO9)</f>
        <v>0</v>
      </c>
      <c r="CQ9">
        <f>IFERROR(VLOOKUP($A9&amp;CQ$1,'CCyB decisions (database)'!$A$2:$G$424,7,FALSE),CP9)</f>
        <v>0</v>
      </c>
      <c r="CR9">
        <f>IFERROR(VLOOKUP($A9&amp;CR$1,'CCyB decisions (database)'!$A$2:$G$424,7,FALSE),CQ9)</f>
        <v>0</v>
      </c>
      <c r="CS9">
        <f>IFERROR(VLOOKUP($A9&amp;CS$1,'CCyB decisions (database)'!$A$2:$G$424,7,FALSE),CR9)</f>
        <v>0</v>
      </c>
      <c r="CT9">
        <f>IFERROR(VLOOKUP($A9&amp;CT$1,'CCyB decisions (database)'!$A$2:$G$424,7,FALSE),CS9)</f>
        <v>0</v>
      </c>
      <c r="CU9">
        <f>IFERROR(VLOOKUP($A9&amp;CU$1,'CCyB decisions (database)'!$A$2:$G$424,7,FALSE),CT9)</f>
        <v>0</v>
      </c>
      <c r="CV9">
        <f>IFERROR(VLOOKUP($A9&amp;CV$1,'CCyB decisions (database)'!$A$2:$G$424,7,FALSE),CU9)</f>
        <v>0</v>
      </c>
      <c r="CW9">
        <f>IFERROR(VLOOKUP($A9&amp;CW$1,'CCyB decisions (database)'!$A$2:$G$424,7,FALSE),CV9)</f>
        <v>0</v>
      </c>
      <c r="CX9">
        <f>IFERROR(VLOOKUP($A9&amp;CX$1,'CCyB decisions (database)'!$A$2:$G$424,7,FALSE),CW9)</f>
        <v>0</v>
      </c>
      <c r="CY9">
        <f>IFERROR(VLOOKUP($A9&amp;CY$1,'CCyB decisions (database)'!$A$2:$G$424,7,FALSE),CX9)</f>
        <v>0</v>
      </c>
      <c r="CZ9">
        <f>IFERROR(VLOOKUP($A9&amp;CZ$1,'CCyB decisions (database)'!$A$2:$G$424,7,FALSE),CY9)</f>
        <v>0</v>
      </c>
      <c r="DA9">
        <f>IFERROR(VLOOKUP($A9&amp;DA$1,'CCyB decisions (database)'!$A$2:$G$424,7,FALSE),CZ9)</f>
        <v>0</v>
      </c>
      <c r="DB9">
        <f>IFERROR(VLOOKUP($A9&amp;DB$1,'CCyB decisions (database)'!$A$2:$G$424,7,FALSE),DA9)</f>
        <v>0</v>
      </c>
      <c r="DC9">
        <f>IFERROR(VLOOKUP($A9&amp;DC$1,'CCyB decisions (database)'!$A$2:$G$424,7,FALSE),DB9)</f>
        <v>0</v>
      </c>
      <c r="DD9">
        <f>IFERROR(VLOOKUP($A9&amp;DD$1,'CCyB decisions (database)'!$A$2:$G$424,7,FALSE),DC9)</f>
        <v>0</v>
      </c>
      <c r="DE9">
        <f>IFERROR(VLOOKUP($A9&amp;DE$1,'CCyB decisions (database)'!$A$2:$G$424,7,FALSE),DD9)</f>
        <v>0</v>
      </c>
      <c r="DF9">
        <f>IFERROR(VLOOKUP($A9&amp;DF$1,'CCyB decisions (database)'!$A$2:$G$424,7,FALSE),DE9)</f>
        <v>0</v>
      </c>
      <c r="DG9">
        <f>IFERROR(VLOOKUP($A9&amp;DG$1,'CCyB decisions (database)'!$A$2:$G$424,7,FALSE),DF9)</f>
        <v>0</v>
      </c>
      <c r="DH9">
        <f>IFERROR(VLOOKUP($A9&amp;DH$1,'CCyB decisions (database)'!$A$2:$G$424,7,FALSE),DG9)</f>
        <v>0</v>
      </c>
      <c r="DI9">
        <f>IFERROR(VLOOKUP($A9&amp;DI$1,'CCyB decisions (database)'!$A$2:$G$424,7,FALSE),DH9)</f>
        <v>0</v>
      </c>
      <c r="DJ9">
        <f>IFERROR(VLOOKUP($A9&amp;DJ$1,'CCyB decisions (database)'!$A$2:$G$424,7,FALSE),DI9)</f>
        <v>0</v>
      </c>
      <c r="DK9">
        <f>IFERROR(VLOOKUP($A9&amp;DK$1,'CCyB decisions (database)'!$A$2:$G$424,7,FALSE),DJ9)</f>
        <v>0</v>
      </c>
      <c r="DL9">
        <f>IFERROR(VLOOKUP($A9&amp;DL$1,'CCyB decisions (database)'!$A$2:$G$424,7,FALSE),DK9)</f>
        <v>0</v>
      </c>
      <c r="DM9">
        <f>IFERROR(VLOOKUP($A9&amp;DM$1,'CCyB decisions (database)'!$A$2:$G$424,7,FALSE),DL9)</f>
        <v>0</v>
      </c>
      <c r="DN9">
        <f>IFERROR(VLOOKUP($A9&amp;DN$1,'CCyB decisions (database)'!$A$2:$G$424,7,FALSE),DM9)</f>
        <v>0</v>
      </c>
    </row>
    <row r="10" spans="1:451" x14ac:dyDescent="0.45">
      <c r="A10" t="s">
        <v>419</v>
      </c>
      <c r="B10" t="str">
        <f>IFERROR(VLOOKUP($A10&amp;B$1,'CCyB decisions (database)'!$A$2:$G$424,7,FALSE),"")</f>
        <v/>
      </c>
      <c r="C10" t="str">
        <f>IFERROR(VLOOKUP($A10&amp;C$1,'CCyB decisions (database)'!$A$2:$G$424,7,FALSE),B10)</f>
        <v/>
      </c>
      <c r="D10" t="str">
        <f>IFERROR(VLOOKUP($A10&amp;D$1,'CCyB decisions (database)'!$A$2:$G$424,7,FALSE),C10)</f>
        <v/>
      </c>
      <c r="E10">
        <f>IFERROR(VLOOKUP($A10&amp;E$1,'CCyB decisions (database)'!$A$2:$G$424,7,FALSE),D10)</f>
        <v>0</v>
      </c>
      <c r="F10">
        <f>IFERROR(VLOOKUP($A10&amp;F$1,'CCyB decisions (database)'!$A$2:$G$424,7,FALSE),E10)</f>
        <v>0</v>
      </c>
      <c r="G10">
        <f>IFERROR(VLOOKUP($A10&amp;G$1,'CCyB decisions (database)'!$A$2:$G$424,7,FALSE),F10)</f>
        <v>0</v>
      </c>
      <c r="H10">
        <f>IFERROR(VLOOKUP($A10&amp;H$1,'CCyB decisions (database)'!$A$2:$G$424,7,FALSE),G10)</f>
        <v>0</v>
      </c>
      <c r="I10">
        <f>IFERROR(VLOOKUP($A10&amp;I$1,'CCyB decisions (database)'!$A$2:$G$424,7,FALSE),H10)</f>
        <v>0</v>
      </c>
      <c r="J10">
        <f>IFERROR(VLOOKUP($A10&amp;J$1,'CCyB decisions (database)'!$A$2:$G$424,7,FALSE),I10)</f>
        <v>0</v>
      </c>
      <c r="K10">
        <f>IFERROR(VLOOKUP($A10&amp;K$1,'CCyB decisions (database)'!$A$2:$G$424,7,FALSE),J10)</f>
        <v>0</v>
      </c>
      <c r="L10">
        <f>IFERROR(VLOOKUP($A10&amp;L$1,'CCyB decisions (database)'!$A$2:$G$424,7,FALSE),K10)</f>
        <v>0</v>
      </c>
      <c r="M10">
        <f>IFERROR(VLOOKUP($A10&amp;M$1,'CCyB decisions (database)'!$A$2:$G$424,7,FALSE),L10)</f>
        <v>0</v>
      </c>
      <c r="N10">
        <f>IFERROR(VLOOKUP($A10&amp;N$1,'CCyB decisions (database)'!$A$2:$G$424,7,FALSE),M10)</f>
        <v>0</v>
      </c>
      <c r="O10">
        <f>IFERROR(VLOOKUP($A10&amp;O$1,'CCyB decisions (database)'!$A$2:$G$424,7,FALSE),N10)</f>
        <v>0</v>
      </c>
      <c r="P10">
        <f>IFERROR(VLOOKUP($A10&amp;P$1,'CCyB decisions (database)'!$A$2:$G$424,7,FALSE),O10)</f>
        <v>0</v>
      </c>
      <c r="Q10">
        <f>IFERROR(VLOOKUP($A10&amp;Q$1,'CCyB decisions (database)'!$A$2:$G$424,7,FALSE),P10)</f>
        <v>5.0000000000000001E-3</v>
      </c>
      <c r="R10">
        <f>IFERROR(VLOOKUP($A10&amp;R$1,'CCyB decisions (database)'!$A$2:$G$424,7,FALSE),Q10)</f>
        <v>5.0000000000000001E-3</v>
      </c>
      <c r="S10">
        <f>IFERROR(VLOOKUP($A10&amp;S$1,'CCyB decisions (database)'!$A$2:$G$424,7,FALSE),R10)</f>
        <v>5.0000000000000001E-3</v>
      </c>
      <c r="T10">
        <f>IFERROR(VLOOKUP($A10&amp;T$1,'CCyB decisions (database)'!$A$2:$G$424,7,FALSE),S10)</f>
        <v>5.0000000000000001E-3</v>
      </c>
      <c r="U10">
        <f>IFERROR(VLOOKUP($A10&amp;U$1,'CCyB decisions (database)'!$A$2:$G$424,7,FALSE),T10)</f>
        <v>5.0000000000000001E-3</v>
      </c>
      <c r="V10">
        <f>IFERROR(VLOOKUP($A10&amp;V$1,'CCyB decisions (database)'!$A$2:$G$424,7,FALSE),U10)</f>
        <v>5.0000000000000001E-3</v>
      </c>
      <c r="W10">
        <f>IFERROR(VLOOKUP($A10&amp;W$1,'CCyB decisions (database)'!$A$2:$G$424,7,FALSE),V10)</f>
        <v>5.0000000000000001E-3</v>
      </c>
      <c r="X10">
        <f>IFERROR(VLOOKUP($A10&amp;X$1,'CCyB decisions (database)'!$A$2:$G$424,7,FALSE),W10)</f>
        <v>5.0000000000000001E-3</v>
      </c>
      <c r="Y10">
        <f>IFERROR(VLOOKUP($A10&amp;Y$1,'CCyB decisions (database)'!$A$2:$G$424,7,FALSE),X10)</f>
        <v>5.0000000000000001E-3</v>
      </c>
      <c r="Z10">
        <f>IFERROR(VLOOKUP($A10&amp;Z$1,'CCyB decisions (database)'!$A$2:$G$424,7,FALSE),Y10)</f>
        <v>5.0000000000000001E-3</v>
      </c>
      <c r="AA10">
        <f>IFERROR(VLOOKUP($A10&amp;AA$1,'CCyB decisions (database)'!$A$2:$G$424,7,FALSE),Z10)</f>
        <v>5.0000000000000001E-3</v>
      </c>
      <c r="AB10">
        <f>IFERROR(VLOOKUP($A10&amp;AB$1,'CCyB decisions (database)'!$A$2:$G$424,7,FALSE),AA10)</f>
        <v>5.0000000000000001E-3</v>
      </c>
      <c r="AC10">
        <f>IFERROR(VLOOKUP($A10&amp;AC$1,'CCyB decisions (database)'!$A$2:$G$424,7,FALSE),AB10)</f>
        <v>5.0000000000000001E-3</v>
      </c>
      <c r="AD10">
        <f>IFERROR(VLOOKUP($A10&amp;AD$1,'CCyB decisions (database)'!$A$2:$G$424,7,FALSE),AC10)</f>
        <v>5.0000000000000001E-3</v>
      </c>
      <c r="AE10">
        <f>IFERROR(VLOOKUP($A10&amp;AE$1,'CCyB decisions (database)'!$A$2:$G$424,7,FALSE),AD10)</f>
        <v>5.0000000000000001E-3</v>
      </c>
      <c r="AF10">
        <f>IFERROR(VLOOKUP($A10&amp;AF$1,'CCyB decisions (database)'!$A$2:$G$424,7,FALSE),AE10)</f>
        <v>5.0000000000000001E-3</v>
      </c>
      <c r="AG10">
        <f>IFERROR(VLOOKUP($A10&amp;AG$1,'CCyB decisions (database)'!$A$2:$G$424,7,FALSE),AF10)</f>
        <v>0.01</v>
      </c>
      <c r="AH10">
        <f>IFERROR(VLOOKUP($A10&amp;AH$1,'CCyB decisions (database)'!$A$2:$G$424,7,FALSE),AG10)</f>
        <v>0.01</v>
      </c>
      <c r="AI10">
        <f>IFERROR(VLOOKUP($A10&amp;AI$1,'CCyB decisions (database)'!$A$2:$G$424,7,FALSE),AH10)</f>
        <v>0.01</v>
      </c>
      <c r="AJ10">
        <f>IFERROR(VLOOKUP($A10&amp;AJ$1,'CCyB decisions (database)'!$A$2:$G$424,7,FALSE),AI10)</f>
        <v>0.01</v>
      </c>
      <c r="AK10">
        <f>IFERROR(VLOOKUP($A10&amp;AK$1,'CCyB decisions (database)'!$A$2:$G$424,7,FALSE),AJ10)</f>
        <v>0.01</v>
      </c>
      <c r="AL10">
        <f>IFERROR(VLOOKUP($A10&amp;AL$1,'CCyB decisions (database)'!$A$2:$G$424,7,FALSE),AK10)</f>
        <v>0.01</v>
      </c>
      <c r="AM10">
        <f>IFERROR(VLOOKUP($A10&amp;AM$1,'CCyB decisions (database)'!$A$2:$G$424,7,FALSE),AL10)</f>
        <v>1.2500000000000001E-2</v>
      </c>
      <c r="AN10">
        <f>IFERROR(VLOOKUP($A10&amp;AN$1,'CCyB decisions (database)'!$A$2:$G$424,7,FALSE),AM10)</f>
        <v>1.2500000000000001E-2</v>
      </c>
      <c r="AO10">
        <f>IFERROR(VLOOKUP($A10&amp;AO$1,'CCyB decisions (database)'!$A$2:$G$424,7,FALSE),AN10)</f>
        <v>1.2500000000000001E-2</v>
      </c>
      <c r="AP10">
        <f>IFERROR(VLOOKUP($A10&amp;AP$1,'CCyB decisions (database)'!$A$2:$G$424,7,FALSE),AO10)</f>
        <v>1.2500000000000001E-2</v>
      </c>
      <c r="AQ10">
        <f>IFERROR(VLOOKUP($A10&amp;AQ$1,'CCyB decisions (database)'!$A$2:$G$424,7,FALSE),AP10)</f>
        <v>1.2500000000000001E-2</v>
      </c>
      <c r="AR10">
        <f>IFERROR(VLOOKUP($A10&amp;AR$1,'CCyB decisions (database)'!$A$2:$G$424,7,FALSE),AQ10)</f>
        <v>1.4999999999999999E-2</v>
      </c>
      <c r="AS10">
        <f>IFERROR(VLOOKUP($A10&amp;AS$1,'CCyB decisions (database)'!$A$2:$G$424,7,FALSE),AR10)</f>
        <v>1.4999999999999999E-2</v>
      </c>
      <c r="AT10">
        <f>IFERROR(VLOOKUP($A10&amp;AT$1,'CCyB decisions (database)'!$A$2:$G$424,7,FALSE),AS10)</f>
        <v>1.4999999999999999E-2</v>
      </c>
      <c r="AU10">
        <f>IFERROR(VLOOKUP($A10&amp;AU$1,'CCyB decisions (database)'!$A$2:$G$424,7,FALSE),AT10)</f>
        <v>1.4999999999999999E-2</v>
      </c>
      <c r="AV10">
        <f>IFERROR(VLOOKUP($A10&amp;AV$1,'CCyB decisions (database)'!$A$2:$G$424,7,FALSE),AU10)</f>
        <v>1.4999999999999999E-2</v>
      </c>
      <c r="AW10">
        <f>IFERROR(VLOOKUP($A10&amp;AW$1,'CCyB decisions (database)'!$A$2:$G$424,7,FALSE),AV10)</f>
        <v>1.4999999999999999E-2</v>
      </c>
      <c r="AX10">
        <f>IFERROR(VLOOKUP($A10&amp;AX$1,'CCyB decisions (database)'!$A$2:$G$424,7,FALSE),AW10)</f>
        <v>1.7500000000000002E-2</v>
      </c>
      <c r="AY10">
        <f>IFERROR(VLOOKUP($A10&amp;AY$1,'CCyB decisions (database)'!$A$2:$G$424,7,FALSE),AX10)</f>
        <v>1.7500000000000002E-2</v>
      </c>
      <c r="AZ10">
        <f>IFERROR(VLOOKUP($A10&amp;AZ$1,'CCyB decisions (database)'!$A$2:$G$424,7,FALSE),AY10)</f>
        <v>1.7500000000000002E-2</v>
      </c>
      <c r="BA10">
        <f>IFERROR(VLOOKUP($A10&amp;BA$1,'CCyB decisions (database)'!$A$2:$G$424,7,FALSE),AZ10)</f>
        <v>1.7500000000000002E-2</v>
      </c>
      <c r="BB10">
        <f>IFERROR(VLOOKUP($A10&amp;BB$1,'CCyB decisions (database)'!$A$2:$G$424,7,FALSE),BA10)</f>
        <v>1.7500000000000002E-2</v>
      </c>
      <c r="BC10">
        <f>IFERROR(VLOOKUP($A10&amp;BC$1,'CCyB decisions (database)'!$A$2:$G$424,7,FALSE),BB10)</f>
        <v>0.02</v>
      </c>
      <c r="BD10">
        <f>IFERROR(VLOOKUP($A10&amp;BD$1,'CCyB decisions (database)'!$A$2:$G$424,7,FALSE),BC10)</f>
        <v>0.02</v>
      </c>
      <c r="BE10">
        <f>IFERROR(VLOOKUP($A10&amp;BE$1,'CCyB decisions (database)'!$A$2:$G$424,7,FALSE),BD10)</f>
        <v>0.02</v>
      </c>
      <c r="BF10">
        <f>IFERROR(VLOOKUP($A10&amp;BF$1,'CCyB decisions (database)'!$A$2:$G$424,7,FALSE),BE10)</f>
        <v>0.02</v>
      </c>
      <c r="BG10">
        <f>IFERROR(VLOOKUP($A10&amp;BG$1,'CCyB decisions (database)'!$A$2:$G$424,7,FALSE),BF10)</f>
        <v>0.02</v>
      </c>
      <c r="BH10">
        <f>IFERROR(VLOOKUP($A10&amp;BH$1,'CCyB decisions (database)'!$A$2:$G$424,7,FALSE),BG10)</f>
        <v>0.02</v>
      </c>
      <c r="BI10">
        <f>IFERROR(VLOOKUP($A10&amp;BI$1,'CCyB decisions (database)'!$A$2:$G$424,7,FALSE),BH10)</f>
        <v>0.02</v>
      </c>
      <c r="BJ10">
        <f>IFERROR(VLOOKUP($A10&amp;BJ$1,'CCyB decisions (database)'!$A$2:$G$424,7,FALSE),BI10)</f>
        <v>0.02</v>
      </c>
      <c r="BK10">
        <f>IFERROR(VLOOKUP($A10&amp;BK$1,'CCyB decisions (database)'!$A$2:$G$424,7,FALSE),BJ10)</f>
        <v>0.02</v>
      </c>
      <c r="BL10">
        <f>IFERROR(VLOOKUP($A10&amp;BL$1,'CCyB decisions (database)'!$A$2:$G$424,7,FALSE),BK10)</f>
        <v>0.02</v>
      </c>
      <c r="BM10">
        <f>IFERROR(VLOOKUP($A10&amp;BM$1,'CCyB decisions (database)'!$A$2:$G$424,7,FALSE),BL10)</f>
        <v>0.02</v>
      </c>
      <c r="BN10">
        <f>IFERROR(VLOOKUP($A10&amp;BN$1,'CCyB decisions (database)'!$A$2:$G$424,7,FALSE),BM10)</f>
        <v>0.02</v>
      </c>
      <c r="BO10">
        <f>IFERROR(VLOOKUP($A10&amp;BO$1,'CCyB decisions (database)'!$A$2:$G$424,7,FALSE),BN10)</f>
        <v>0.02</v>
      </c>
      <c r="BP10">
        <f>IFERROR(VLOOKUP($A10&amp;BP$1,'CCyB decisions (database)'!$A$2:$G$424,7,FALSE),BO10)</f>
        <v>5.0000000000000001E-3</v>
      </c>
      <c r="BQ10">
        <f>IFERROR(VLOOKUP($A10&amp;BQ$1,'CCyB decisions (database)'!$A$2:$G$424,7,FALSE),BP10)</f>
        <v>5.0000000000000001E-3</v>
      </c>
      <c r="BR10">
        <f>IFERROR(VLOOKUP($A10&amp;BR$1,'CCyB decisions (database)'!$A$2:$G$424,7,FALSE),BQ10)</f>
        <v>5.0000000000000001E-3</v>
      </c>
      <c r="BS10">
        <f>IFERROR(VLOOKUP($A10&amp;BS$1,'CCyB decisions (database)'!$A$2:$G$424,7,FALSE),BR10)</f>
        <v>5.0000000000000001E-3</v>
      </c>
      <c r="BT10">
        <f>IFERROR(VLOOKUP($A10&amp;BT$1,'CCyB decisions (database)'!$A$2:$G$424,7,FALSE),BS10)</f>
        <v>5.0000000000000001E-3</v>
      </c>
      <c r="BU10">
        <f>IFERROR(VLOOKUP($A10&amp;BU$1,'CCyB decisions (database)'!$A$2:$G$424,7,FALSE),BT10)</f>
        <v>5.0000000000000001E-3</v>
      </c>
      <c r="BV10">
        <f>IFERROR(VLOOKUP($A10&amp;BV$1,'CCyB decisions (database)'!$A$2:$G$424,7,FALSE),BU10)</f>
        <v>5.0000000000000001E-3</v>
      </c>
      <c r="BW10">
        <f>IFERROR(VLOOKUP($A10&amp;BW$1,'CCyB decisions (database)'!$A$2:$G$424,7,FALSE),BV10)</f>
        <v>5.0000000000000001E-3</v>
      </c>
      <c r="BX10">
        <f>IFERROR(VLOOKUP($A10&amp;BX$1,'CCyB decisions (database)'!$A$2:$G$424,7,FALSE),BW10)</f>
        <v>5.0000000000000001E-3</v>
      </c>
      <c r="BY10">
        <f>IFERROR(VLOOKUP($A10&amp;BY$1,'CCyB decisions (database)'!$A$2:$G$424,7,FALSE),BX10)</f>
        <v>5.0000000000000001E-3</v>
      </c>
      <c r="BZ10">
        <f>IFERROR(VLOOKUP($A10&amp;BZ$1,'CCyB decisions (database)'!$A$2:$G$424,7,FALSE),BY10)</f>
        <v>0.01</v>
      </c>
      <c r="CA10">
        <f>IFERROR(VLOOKUP($A10&amp;CA$1,'CCyB decisions (database)'!$A$2:$G$424,7,FALSE),BZ10)</f>
        <v>0.01</v>
      </c>
      <c r="CB10">
        <f>IFERROR(VLOOKUP($A10&amp;CB$1,'CCyB decisions (database)'!$A$2:$G$424,7,FALSE),CA10)</f>
        <v>0.01</v>
      </c>
      <c r="CC10">
        <f>IFERROR(VLOOKUP($A10&amp;CC$1,'CCyB decisions (database)'!$A$2:$G$424,7,FALSE),CB10)</f>
        <v>1.4999999999999999E-2</v>
      </c>
      <c r="CD10">
        <f>IFERROR(VLOOKUP($A10&amp;CD$1,'CCyB decisions (database)'!$A$2:$G$424,7,FALSE),CC10)</f>
        <v>1.4999999999999999E-2</v>
      </c>
      <c r="CE10">
        <f>IFERROR(VLOOKUP($A10&amp;CE$1,'CCyB decisions (database)'!$A$2:$G$424,7,FALSE),CD10)</f>
        <v>1.4999999999999999E-2</v>
      </c>
      <c r="CF10">
        <f>IFERROR(VLOOKUP($A10&amp;CF$1,'CCyB decisions (database)'!$A$2:$G$424,7,FALSE),CE10)</f>
        <v>0.02</v>
      </c>
      <c r="CG10">
        <f>IFERROR(VLOOKUP($A10&amp;CG$1,'CCyB decisions (database)'!$A$2:$G$424,7,FALSE),CF10)</f>
        <v>0.02</v>
      </c>
      <c r="CH10">
        <f>IFERROR(VLOOKUP($A10&amp;CH$1,'CCyB decisions (database)'!$A$2:$G$424,7,FALSE),CG10)</f>
        <v>0.02</v>
      </c>
      <c r="CI10">
        <f>IFERROR(VLOOKUP($A10&amp;CI$1,'CCyB decisions (database)'!$A$2:$G$424,7,FALSE),CH10)</f>
        <v>2.5000000000000001E-2</v>
      </c>
      <c r="CJ10">
        <f>IFERROR(VLOOKUP($A10&amp;CJ$1,'CCyB decisions (database)'!$A$2:$G$424,7,FALSE),CI10)</f>
        <v>2.5000000000000001E-2</v>
      </c>
      <c r="CK10">
        <f>IFERROR(VLOOKUP($A10&amp;CK$1,'CCyB decisions (database)'!$A$2:$G$424,7,FALSE),CJ10)</f>
        <v>2.5000000000000001E-2</v>
      </c>
      <c r="CL10">
        <f>IFERROR(VLOOKUP($A10&amp;CL$1,'CCyB decisions (database)'!$A$2:$G$424,7,FALSE),CK10)</f>
        <v>2.5000000000000001E-2</v>
      </c>
      <c r="CM10">
        <f>IFERROR(VLOOKUP($A10&amp;CM$1,'CCyB decisions (database)'!$A$2:$G$424,7,FALSE),CL10)</f>
        <v>2.5000000000000001E-2</v>
      </c>
      <c r="CN10">
        <f>IFERROR(VLOOKUP($A10&amp;CN$1,'CCyB decisions (database)'!$A$2:$G$424,7,FALSE),CM10)</f>
        <v>2.5000000000000001E-2</v>
      </c>
      <c r="CO10">
        <f>IFERROR(VLOOKUP($A10&amp;CO$1,'CCyB decisions (database)'!$A$2:$G$424,7,FALSE),CN10)</f>
        <v>2.5000000000000001E-2</v>
      </c>
      <c r="CP10">
        <f>IFERROR(VLOOKUP($A10&amp;CP$1,'CCyB decisions (database)'!$A$2:$G$424,7,FALSE),CO10)</f>
        <v>2.5000000000000001E-2</v>
      </c>
      <c r="CQ10">
        <f>IFERROR(VLOOKUP($A10&amp;CQ$1,'CCyB decisions (database)'!$A$2:$G$424,7,FALSE),CP10)</f>
        <v>2.5000000000000001E-2</v>
      </c>
      <c r="CR10">
        <f>IFERROR(VLOOKUP($A10&amp;CR$1,'CCyB decisions (database)'!$A$2:$G$424,7,FALSE),CQ10)</f>
        <v>2.5000000000000001E-2</v>
      </c>
      <c r="CS10">
        <f>IFERROR(VLOOKUP($A10&amp;CS$1,'CCyB decisions (database)'!$A$2:$G$424,7,FALSE),CR10)</f>
        <v>2.5000000000000001E-2</v>
      </c>
      <c r="CT10">
        <f>IFERROR(VLOOKUP($A10&amp;CT$1,'CCyB decisions (database)'!$A$2:$G$424,7,FALSE),CS10)</f>
        <v>2.5000000000000001E-2</v>
      </c>
      <c r="CU10">
        <f>IFERROR(VLOOKUP($A10&amp;CU$1,'CCyB decisions (database)'!$A$2:$G$424,7,FALSE),CT10)</f>
        <v>2.5000000000000001E-2</v>
      </c>
      <c r="CV10">
        <f>IFERROR(VLOOKUP($A10&amp;CV$1,'CCyB decisions (database)'!$A$2:$G$424,7,FALSE),CU10)</f>
        <v>2.5000000000000001E-2</v>
      </c>
      <c r="CW10">
        <f>IFERROR(VLOOKUP($A10&amp;CW$1,'CCyB decisions (database)'!$A$2:$G$424,7,FALSE),CV10)</f>
        <v>2.2499999999999999E-2</v>
      </c>
      <c r="CX10">
        <f>IFERROR(VLOOKUP($A10&amp;CX$1,'CCyB decisions (database)'!$A$2:$G$424,7,FALSE),CW10)</f>
        <v>2.2499999999999999E-2</v>
      </c>
      <c r="CY10">
        <f>IFERROR(VLOOKUP($A10&amp;CY$1,'CCyB decisions (database)'!$A$2:$G$424,7,FALSE),CX10)</f>
        <v>2.2499999999999999E-2</v>
      </c>
      <c r="CZ10">
        <f>IFERROR(VLOOKUP($A10&amp;CZ$1,'CCyB decisions (database)'!$A$2:$G$424,7,FALSE),CY10)</f>
        <v>0.02</v>
      </c>
      <c r="DA10">
        <f>IFERROR(VLOOKUP($A10&amp;DA$1,'CCyB decisions (database)'!$A$2:$G$424,7,FALSE),CZ10)</f>
        <v>0.02</v>
      </c>
      <c r="DB10">
        <f>IFERROR(VLOOKUP($A10&amp;DB$1,'CCyB decisions (database)'!$A$2:$G$424,7,FALSE),DA10)</f>
        <v>0.02</v>
      </c>
      <c r="DC10">
        <f>IFERROR(VLOOKUP($A10&amp;DC$1,'CCyB decisions (database)'!$A$2:$G$424,7,FALSE),DB10)</f>
        <v>0.02</v>
      </c>
      <c r="DD10">
        <f>IFERROR(VLOOKUP($A10&amp;DD$1,'CCyB decisions (database)'!$A$2:$G$424,7,FALSE),DC10)</f>
        <v>0.02</v>
      </c>
      <c r="DE10">
        <f>IFERROR(VLOOKUP($A10&amp;DE$1,'CCyB decisions (database)'!$A$2:$G$424,7,FALSE),DD10)</f>
        <v>1.7500000000000002E-2</v>
      </c>
      <c r="DF10">
        <f>IFERROR(VLOOKUP($A10&amp;DF$1,'CCyB decisions (database)'!$A$2:$G$424,7,FALSE),DE10)</f>
        <v>1.7500000000000002E-2</v>
      </c>
      <c r="DG10">
        <f>IFERROR(VLOOKUP($A10&amp;DG$1,'CCyB decisions (database)'!$A$2:$G$424,7,FALSE),DF10)</f>
        <v>1.7500000000000002E-2</v>
      </c>
      <c r="DH10">
        <f>IFERROR(VLOOKUP($A10&amp;DH$1,'CCyB decisions (database)'!$A$2:$G$424,7,FALSE),DG10)</f>
        <v>1.2500000000000001E-2</v>
      </c>
      <c r="DI10">
        <f>IFERROR(VLOOKUP($A10&amp;DI$1,'CCyB decisions (database)'!$A$2:$G$424,7,FALSE),DH10)</f>
        <v>1.2500000000000001E-2</v>
      </c>
      <c r="DJ10">
        <f>IFERROR(VLOOKUP($A10&amp;DJ$1,'CCyB decisions (database)'!$A$2:$G$424,7,FALSE),DI10)</f>
        <v>1.2500000000000001E-2</v>
      </c>
      <c r="DK10">
        <f>IFERROR(VLOOKUP($A10&amp;DK$1,'CCyB decisions (database)'!$A$2:$G$424,7,FALSE),DJ10)</f>
        <v>1.2500000000000001E-2</v>
      </c>
      <c r="DL10">
        <f>IFERROR(VLOOKUP($A10&amp;DL$1,'CCyB decisions (database)'!$A$2:$G$424,7,FALSE),DK10)</f>
        <v>1.2500000000000001E-2</v>
      </c>
      <c r="DM10">
        <f>IFERROR(VLOOKUP($A10&amp;DM$1,'CCyB decisions (database)'!$A$2:$G$424,7,FALSE),DL10)</f>
        <v>1.2500000000000001E-2</v>
      </c>
      <c r="DN10">
        <f>IFERROR(VLOOKUP($A10&amp;DN$1,'CCyB decisions (database)'!$A$2:$G$424,7,FALSE),DM10)</f>
        <v>1.2500000000000001E-2</v>
      </c>
    </row>
    <row r="11" spans="1:451" x14ac:dyDescent="0.45">
      <c r="A11" t="s">
        <v>465</v>
      </c>
      <c r="B11" t="str">
        <f>IFERROR(VLOOKUP($A11&amp;B$1,'CCyB decisions (database)'!$A$2:$G$424,7,FALSE),"")</f>
        <v/>
      </c>
      <c r="C11" t="str">
        <f>IFERROR(VLOOKUP($A11&amp;C$1,'CCyB decisions (database)'!$A$2:$G$424,7,FALSE),B11)</f>
        <v/>
      </c>
      <c r="D11" t="str">
        <f>IFERROR(VLOOKUP($A11&amp;D$1,'CCyB decisions (database)'!$A$2:$G$424,7,FALSE),C11)</f>
        <v/>
      </c>
      <c r="E11" t="str">
        <f>IFERROR(VLOOKUP($A11&amp;E$1,'CCyB decisions (database)'!$A$2:$G$424,7,FALSE),D11)</f>
        <v/>
      </c>
      <c r="F11" t="str">
        <f>IFERROR(VLOOKUP($A11&amp;F$1,'CCyB decisions (database)'!$A$2:$G$424,7,FALSE),E11)</f>
        <v/>
      </c>
      <c r="G11" t="str">
        <f>IFERROR(VLOOKUP($A11&amp;G$1,'CCyB decisions (database)'!$A$2:$G$424,7,FALSE),F11)</f>
        <v/>
      </c>
      <c r="H11">
        <f>IFERROR(VLOOKUP($A11&amp;H$1,'CCyB decisions (database)'!$A$2:$G$424,7,FALSE),G11)</f>
        <v>0</v>
      </c>
      <c r="I11">
        <f>IFERROR(VLOOKUP($A11&amp;I$1,'CCyB decisions (database)'!$A$2:$G$424,7,FALSE),H11)</f>
        <v>0</v>
      </c>
      <c r="J11">
        <f>IFERROR(VLOOKUP($A11&amp;J$1,'CCyB decisions (database)'!$A$2:$G$424,7,FALSE),I11)</f>
        <v>0</v>
      </c>
      <c r="K11">
        <f>IFERROR(VLOOKUP($A11&amp;K$1,'CCyB decisions (database)'!$A$2:$G$424,7,FALSE),J11)</f>
        <v>0</v>
      </c>
      <c r="L11">
        <f>IFERROR(VLOOKUP($A11&amp;L$1,'CCyB decisions (database)'!$A$2:$G$424,7,FALSE),K11)</f>
        <v>0</v>
      </c>
      <c r="M11">
        <f>IFERROR(VLOOKUP($A11&amp;M$1,'CCyB decisions (database)'!$A$2:$G$424,7,FALSE),L11)</f>
        <v>0</v>
      </c>
      <c r="N11">
        <f>IFERROR(VLOOKUP($A11&amp;N$1,'CCyB decisions (database)'!$A$2:$G$424,7,FALSE),M11)</f>
        <v>0</v>
      </c>
      <c r="O11">
        <f>IFERROR(VLOOKUP($A11&amp;O$1,'CCyB decisions (database)'!$A$2:$G$424,7,FALSE),N11)</f>
        <v>0</v>
      </c>
      <c r="P11">
        <f>IFERROR(VLOOKUP($A11&amp;P$1,'CCyB decisions (database)'!$A$2:$G$424,7,FALSE),O11)</f>
        <v>0</v>
      </c>
      <c r="Q11">
        <f>IFERROR(VLOOKUP($A11&amp;Q$1,'CCyB decisions (database)'!$A$2:$G$424,7,FALSE),P11)</f>
        <v>0</v>
      </c>
      <c r="R11">
        <f>IFERROR(VLOOKUP($A11&amp;R$1,'CCyB decisions (database)'!$A$2:$G$424,7,FALSE),Q11)</f>
        <v>0</v>
      </c>
      <c r="S11">
        <f>IFERROR(VLOOKUP($A11&amp;S$1,'CCyB decisions (database)'!$A$2:$G$424,7,FALSE),R11)</f>
        <v>0</v>
      </c>
      <c r="T11">
        <f>IFERROR(VLOOKUP($A11&amp;T$1,'CCyB decisions (database)'!$A$2:$G$424,7,FALSE),S11)</f>
        <v>0</v>
      </c>
      <c r="U11">
        <f>IFERROR(VLOOKUP($A11&amp;U$1,'CCyB decisions (database)'!$A$2:$G$424,7,FALSE),T11)</f>
        <v>0</v>
      </c>
      <c r="V11">
        <f>IFERROR(VLOOKUP($A11&amp;V$1,'CCyB decisions (database)'!$A$2:$G$424,7,FALSE),U11)</f>
        <v>0</v>
      </c>
      <c r="W11">
        <f>IFERROR(VLOOKUP($A11&amp;W$1,'CCyB decisions (database)'!$A$2:$G$424,7,FALSE),V11)</f>
        <v>0</v>
      </c>
      <c r="X11">
        <f>IFERROR(VLOOKUP($A11&amp;X$1,'CCyB decisions (database)'!$A$2:$G$424,7,FALSE),W11)</f>
        <v>0</v>
      </c>
      <c r="Y11">
        <f>IFERROR(VLOOKUP($A11&amp;Y$1,'CCyB decisions (database)'!$A$2:$G$424,7,FALSE),X11)</f>
        <v>0</v>
      </c>
      <c r="Z11">
        <f>IFERROR(VLOOKUP($A11&amp;Z$1,'CCyB decisions (database)'!$A$2:$G$424,7,FALSE),Y11)</f>
        <v>0</v>
      </c>
      <c r="AA11">
        <f>IFERROR(VLOOKUP($A11&amp;AA$1,'CCyB decisions (database)'!$A$2:$G$424,7,FALSE),Z11)</f>
        <v>0</v>
      </c>
      <c r="AB11">
        <f>IFERROR(VLOOKUP($A11&amp;AB$1,'CCyB decisions (database)'!$A$2:$G$424,7,FALSE),AA11)</f>
        <v>0</v>
      </c>
      <c r="AC11">
        <f>IFERROR(VLOOKUP($A11&amp;AC$1,'CCyB decisions (database)'!$A$2:$G$424,7,FALSE),AB11)</f>
        <v>0</v>
      </c>
      <c r="AD11">
        <f>IFERROR(VLOOKUP($A11&amp;AD$1,'CCyB decisions (database)'!$A$2:$G$424,7,FALSE),AC11)</f>
        <v>0</v>
      </c>
      <c r="AE11">
        <f>IFERROR(VLOOKUP($A11&amp;AE$1,'CCyB decisions (database)'!$A$2:$G$424,7,FALSE),AD11)</f>
        <v>0</v>
      </c>
      <c r="AF11">
        <f>IFERROR(VLOOKUP($A11&amp;AF$1,'CCyB decisions (database)'!$A$2:$G$424,7,FALSE),AE11)</f>
        <v>0</v>
      </c>
      <c r="AG11">
        <f>IFERROR(VLOOKUP($A11&amp;AG$1,'CCyB decisions (database)'!$A$2:$G$424,7,FALSE),AF11)</f>
        <v>0</v>
      </c>
      <c r="AH11">
        <f>IFERROR(VLOOKUP($A11&amp;AH$1,'CCyB decisions (database)'!$A$2:$G$424,7,FALSE),AG11)</f>
        <v>0</v>
      </c>
      <c r="AI11">
        <f>IFERROR(VLOOKUP($A11&amp;AI$1,'CCyB decisions (database)'!$A$2:$G$424,7,FALSE),AH11)</f>
        <v>0</v>
      </c>
      <c r="AJ11">
        <f>IFERROR(VLOOKUP($A11&amp;AJ$1,'CCyB decisions (database)'!$A$2:$G$424,7,FALSE),AI11)</f>
        <v>0</v>
      </c>
      <c r="AK11">
        <f>IFERROR(VLOOKUP($A11&amp;AK$1,'CCyB decisions (database)'!$A$2:$G$424,7,FALSE),AJ11)</f>
        <v>0</v>
      </c>
      <c r="AL11">
        <f>IFERROR(VLOOKUP($A11&amp;AL$1,'CCyB decisions (database)'!$A$2:$G$424,7,FALSE),AK11)</f>
        <v>0</v>
      </c>
      <c r="AM11">
        <f>IFERROR(VLOOKUP($A11&amp;AM$1,'CCyB decisions (database)'!$A$2:$G$424,7,FALSE),AL11)</f>
        <v>0</v>
      </c>
      <c r="AN11">
        <f>IFERROR(VLOOKUP($A11&amp;AN$1,'CCyB decisions (database)'!$A$2:$G$424,7,FALSE),AM11)</f>
        <v>0</v>
      </c>
      <c r="AO11">
        <f>IFERROR(VLOOKUP($A11&amp;AO$1,'CCyB decisions (database)'!$A$2:$G$424,7,FALSE),AN11)</f>
        <v>0</v>
      </c>
      <c r="AP11">
        <f>IFERROR(VLOOKUP($A11&amp;AP$1,'CCyB decisions (database)'!$A$2:$G$424,7,FALSE),AO11)</f>
        <v>5.0000000000000001E-3</v>
      </c>
      <c r="AQ11">
        <f>IFERROR(VLOOKUP($A11&amp;AQ$1,'CCyB decisions (database)'!$A$2:$G$424,7,FALSE),AP11)</f>
        <v>5.0000000000000001E-3</v>
      </c>
      <c r="AR11">
        <f>IFERROR(VLOOKUP($A11&amp;AR$1,'CCyB decisions (database)'!$A$2:$G$424,7,FALSE),AQ11)</f>
        <v>5.0000000000000001E-3</v>
      </c>
      <c r="AS11">
        <f>IFERROR(VLOOKUP($A11&amp;AS$1,'CCyB decisions (database)'!$A$2:$G$424,7,FALSE),AR11)</f>
        <v>5.0000000000000001E-3</v>
      </c>
      <c r="AT11">
        <f>IFERROR(VLOOKUP($A11&amp;AT$1,'CCyB decisions (database)'!$A$2:$G$424,7,FALSE),AS11)</f>
        <v>5.0000000000000001E-3</v>
      </c>
      <c r="AU11">
        <f>IFERROR(VLOOKUP($A11&amp;AU$1,'CCyB decisions (database)'!$A$2:$G$424,7,FALSE),AT11)</f>
        <v>5.0000000000000001E-3</v>
      </c>
      <c r="AV11">
        <f>IFERROR(VLOOKUP($A11&amp;AV$1,'CCyB decisions (database)'!$A$2:$G$424,7,FALSE),AU11)</f>
        <v>0.01</v>
      </c>
      <c r="AW11">
        <f>IFERROR(VLOOKUP($A11&amp;AW$1,'CCyB decisions (database)'!$A$2:$G$424,7,FALSE),AV11)</f>
        <v>0.01</v>
      </c>
      <c r="AX11">
        <f>IFERROR(VLOOKUP($A11&amp;AX$1,'CCyB decisions (database)'!$A$2:$G$424,7,FALSE),AW11)</f>
        <v>0.01</v>
      </c>
      <c r="AY11">
        <f>IFERROR(VLOOKUP($A11&amp;AY$1,'CCyB decisions (database)'!$A$2:$G$424,7,FALSE),AX11)</f>
        <v>0.01</v>
      </c>
      <c r="AZ11">
        <f>IFERROR(VLOOKUP($A11&amp;AZ$1,'CCyB decisions (database)'!$A$2:$G$424,7,FALSE),AY11)</f>
        <v>0.01</v>
      </c>
      <c r="BA11">
        <f>IFERROR(VLOOKUP($A11&amp;BA$1,'CCyB decisions (database)'!$A$2:$G$424,7,FALSE),AZ11)</f>
        <v>0.01</v>
      </c>
      <c r="BB11">
        <f>IFERROR(VLOOKUP($A11&amp;BB$1,'CCyB decisions (database)'!$A$2:$G$424,7,FALSE),BA11)</f>
        <v>0.01</v>
      </c>
      <c r="BC11">
        <f>IFERROR(VLOOKUP($A11&amp;BC$1,'CCyB decisions (database)'!$A$2:$G$424,7,FALSE),BB11)</f>
        <v>0.01</v>
      </c>
      <c r="BD11">
        <f>IFERROR(VLOOKUP($A11&amp;BD$1,'CCyB decisions (database)'!$A$2:$G$424,7,FALSE),BC11)</f>
        <v>0.01</v>
      </c>
      <c r="BE11">
        <f>IFERROR(VLOOKUP($A11&amp;BE$1,'CCyB decisions (database)'!$A$2:$G$424,7,FALSE),BD11)</f>
        <v>1.4999999999999999E-2</v>
      </c>
      <c r="BF11">
        <f>IFERROR(VLOOKUP($A11&amp;BF$1,'CCyB decisions (database)'!$A$2:$G$424,7,FALSE),BE11)</f>
        <v>1.4999999999999999E-2</v>
      </c>
      <c r="BG11">
        <f>IFERROR(VLOOKUP($A11&amp;BG$1,'CCyB decisions (database)'!$A$2:$G$424,7,FALSE),BF11)</f>
        <v>1.4999999999999999E-2</v>
      </c>
      <c r="BH11">
        <f>IFERROR(VLOOKUP($A11&amp;BH$1,'CCyB decisions (database)'!$A$2:$G$424,7,FALSE),BG11)</f>
        <v>0.02</v>
      </c>
      <c r="BI11">
        <f>IFERROR(VLOOKUP($A11&amp;BI$1,'CCyB decisions (database)'!$A$2:$G$424,7,FALSE),BH11)</f>
        <v>0.02</v>
      </c>
      <c r="BJ11">
        <f>IFERROR(VLOOKUP($A11&amp;BJ$1,'CCyB decisions (database)'!$A$2:$G$424,7,FALSE),BI11)</f>
        <v>0.02</v>
      </c>
      <c r="BK11">
        <f>IFERROR(VLOOKUP($A11&amp;BK$1,'CCyB decisions (database)'!$A$2:$G$424,7,FALSE),BJ11)</f>
        <v>0.02</v>
      </c>
      <c r="BL11">
        <f>IFERROR(VLOOKUP($A11&amp;BL$1,'CCyB decisions (database)'!$A$2:$G$424,7,FALSE),BK11)</f>
        <v>0.02</v>
      </c>
      <c r="BM11">
        <f>IFERROR(VLOOKUP($A11&amp;BM$1,'CCyB decisions (database)'!$A$2:$G$424,7,FALSE),BL11)</f>
        <v>0</v>
      </c>
      <c r="BN11">
        <f>IFERROR(VLOOKUP($A11&amp;BN$1,'CCyB decisions (database)'!$A$2:$G$424,7,FALSE),BM11)</f>
        <v>0</v>
      </c>
      <c r="BO11">
        <f>IFERROR(VLOOKUP($A11&amp;BO$1,'CCyB decisions (database)'!$A$2:$G$424,7,FALSE),BN11)</f>
        <v>0</v>
      </c>
      <c r="BP11">
        <f>IFERROR(VLOOKUP($A11&amp;BP$1,'CCyB decisions (database)'!$A$2:$G$424,7,FALSE),BO11)</f>
        <v>0</v>
      </c>
      <c r="BQ11">
        <f>IFERROR(VLOOKUP($A11&amp;BQ$1,'CCyB decisions (database)'!$A$2:$G$424,7,FALSE),BP11)</f>
        <v>0</v>
      </c>
      <c r="BR11">
        <f>IFERROR(VLOOKUP($A11&amp;BR$1,'CCyB decisions (database)'!$A$2:$G$424,7,FALSE),BQ11)</f>
        <v>0</v>
      </c>
      <c r="BS11">
        <f>IFERROR(VLOOKUP($A11&amp;BS$1,'CCyB decisions (database)'!$A$2:$G$424,7,FALSE),BR11)</f>
        <v>0</v>
      </c>
      <c r="BT11">
        <f>IFERROR(VLOOKUP($A11&amp;BT$1,'CCyB decisions (database)'!$A$2:$G$424,7,FALSE),BS11)</f>
        <v>0</v>
      </c>
      <c r="BU11">
        <f>IFERROR(VLOOKUP($A11&amp;BU$1,'CCyB decisions (database)'!$A$2:$G$424,7,FALSE),BT11)</f>
        <v>0</v>
      </c>
      <c r="BV11">
        <f>IFERROR(VLOOKUP($A11&amp;BV$1,'CCyB decisions (database)'!$A$2:$G$424,7,FALSE),BU11)</f>
        <v>0</v>
      </c>
      <c r="BW11">
        <f>IFERROR(VLOOKUP($A11&amp;BW$1,'CCyB decisions (database)'!$A$2:$G$424,7,FALSE),BV11)</f>
        <v>0</v>
      </c>
      <c r="BX11">
        <f>IFERROR(VLOOKUP($A11&amp;BX$1,'CCyB decisions (database)'!$A$2:$G$424,7,FALSE),BW11)</f>
        <v>0</v>
      </c>
      <c r="BY11">
        <f>IFERROR(VLOOKUP($A11&amp;BY$1,'CCyB decisions (database)'!$A$2:$G$424,7,FALSE),BX11)</f>
        <v>0</v>
      </c>
      <c r="BZ11">
        <f>IFERROR(VLOOKUP($A11&amp;BZ$1,'CCyB decisions (database)'!$A$2:$G$424,7,FALSE),BY11)</f>
        <v>0</v>
      </c>
      <c r="CA11">
        <f>IFERROR(VLOOKUP($A11&amp;CA$1,'CCyB decisions (database)'!$A$2:$G$424,7,FALSE),BZ11)</f>
        <v>0.01</v>
      </c>
      <c r="CB11">
        <f>IFERROR(VLOOKUP($A11&amp;CB$1,'CCyB decisions (database)'!$A$2:$G$424,7,FALSE),CA11)</f>
        <v>0.01</v>
      </c>
      <c r="CC11">
        <f>IFERROR(VLOOKUP($A11&amp;CC$1,'CCyB decisions (database)'!$A$2:$G$424,7,FALSE),CB11)</f>
        <v>0.01</v>
      </c>
      <c r="CD11">
        <f>IFERROR(VLOOKUP($A11&amp;CD$1,'CCyB decisions (database)'!$A$2:$G$424,7,FALSE),CC11)</f>
        <v>0.01</v>
      </c>
      <c r="CE11">
        <f>IFERROR(VLOOKUP($A11&amp;CE$1,'CCyB decisions (database)'!$A$2:$G$424,7,FALSE),CD11)</f>
        <v>0.01</v>
      </c>
      <c r="CF11">
        <f>IFERROR(VLOOKUP($A11&amp;CF$1,'CCyB decisions (database)'!$A$2:$G$424,7,FALSE),CE11)</f>
        <v>0.01</v>
      </c>
      <c r="CG11">
        <f>IFERROR(VLOOKUP($A11&amp;CG$1,'CCyB decisions (database)'!$A$2:$G$424,7,FALSE),CF11)</f>
        <v>0.02</v>
      </c>
      <c r="CH11">
        <f>IFERROR(VLOOKUP($A11&amp;CH$1,'CCyB decisions (database)'!$A$2:$G$424,7,FALSE),CG11)</f>
        <v>0.02</v>
      </c>
      <c r="CI11">
        <f>IFERROR(VLOOKUP($A11&amp;CI$1,'CCyB decisions (database)'!$A$2:$G$424,7,FALSE),CH11)</f>
        <v>2.5000000000000001E-2</v>
      </c>
      <c r="CJ11">
        <f>IFERROR(VLOOKUP($A11&amp;CJ$1,'CCyB decisions (database)'!$A$2:$G$424,7,FALSE),CI11)</f>
        <v>2.5000000000000001E-2</v>
      </c>
      <c r="CK11">
        <f>IFERROR(VLOOKUP($A11&amp;CK$1,'CCyB decisions (database)'!$A$2:$G$424,7,FALSE),CJ11)</f>
        <v>2.5000000000000001E-2</v>
      </c>
      <c r="CL11">
        <f>IFERROR(VLOOKUP($A11&amp;CL$1,'CCyB decisions (database)'!$A$2:$G$424,7,FALSE),CK11)</f>
        <v>2.5000000000000001E-2</v>
      </c>
      <c r="CM11">
        <f>IFERROR(VLOOKUP($A11&amp;CM$1,'CCyB decisions (database)'!$A$2:$G$424,7,FALSE),CL11)</f>
        <v>2.5000000000000001E-2</v>
      </c>
      <c r="CN11">
        <f>IFERROR(VLOOKUP($A11&amp;CN$1,'CCyB decisions (database)'!$A$2:$G$424,7,FALSE),CM11)</f>
        <v>2.5000000000000001E-2</v>
      </c>
      <c r="CO11">
        <f>IFERROR(VLOOKUP($A11&amp;CO$1,'CCyB decisions (database)'!$A$2:$G$424,7,FALSE),CN11)</f>
        <v>2.5000000000000001E-2</v>
      </c>
      <c r="CP11">
        <f>IFERROR(VLOOKUP($A11&amp;CP$1,'CCyB decisions (database)'!$A$2:$G$424,7,FALSE),CO11)</f>
        <v>2.5000000000000001E-2</v>
      </c>
      <c r="CQ11">
        <f>IFERROR(VLOOKUP($A11&amp;CQ$1,'CCyB decisions (database)'!$A$2:$G$424,7,FALSE),CP11)</f>
        <v>2.5000000000000001E-2</v>
      </c>
      <c r="CR11">
        <f>IFERROR(VLOOKUP($A11&amp;CR$1,'CCyB decisions (database)'!$A$2:$G$424,7,FALSE),CQ11)</f>
        <v>2.5000000000000001E-2</v>
      </c>
      <c r="CS11">
        <f>IFERROR(VLOOKUP($A11&amp;CS$1,'CCyB decisions (database)'!$A$2:$G$424,7,FALSE),CR11)</f>
        <v>2.5000000000000001E-2</v>
      </c>
      <c r="CT11">
        <f>IFERROR(VLOOKUP($A11&amp;CT$1,'CCyB decisions (database)'!$A$2:$G$424,7,FALSE),CS11)</f>
        <v>2.5000000000000001E-2</v>
      </c>
      <c r="CU11">
        <f>IFERROR(VLOOKUP($A11&amp;CU$1,'CCyB decisions (database)'!$A$2:$G$424,7,FALSE),CT11)</f>
        <v>2.5000000000000001E-2</v>
      </c>
      <c r="CV11">
        <f>IFERROR(VLOOKUP($A11&amp;CV$1,'CCyB decisions (database)'!$A$2:$G$424,7,FALSE),CU11)</f>
        <v>2.5000000000000001E-2</v>
      </c>
      <c r="CW11">
        <f>IFERROR(VLOOKUP($A11&amp;CW$1,'CCyB decisions (database)'!$A$2:$G$424,7,FALSE),CV11)</f>
        <v>2.5000000000000001E-2</v>
      </c>
      <c r="CX11">
        <f>IFERROR(VLOOKUP($A11&amp;CX$1,'CCyB decisions (database)'!$A$2:$G$424,7,FALSE),CW11)</f>
        <v>2.5000000000000001E-2</v>
      </c>
      <c r="CY11">
        <f>IFERROR(VLOOKUP($A11&amp;CY$1,'CCyB decisions (database)'!$A$2:$G$424,7,FALSE),CX11)</f>
        <v>2.5000000000000001E-2</v>
      </c>
      <c r="CZ11">
        <f>IFERROR(VLOOKUP($A11&amp;CZ$1,'CCyB decisions (database)'!$A$2:$G$424,7,FALSE),CY11)</f>
        <v>2.5000000000000001E-2</v>
      </c>
      <c r="DA11">
        <f>IFERROR(VLOOKUP($A11&amp;DA$1,'CCyB decisions (database)'!$A$2:$G$424,7,FALSE),CZ11)</f>
        <v>2.5000000000000001E-2</v>
      </c>
      <c r="DB11">
        <f>IFERROR(VLOOKUP($A11&amp;DB$1,'CCyB decisions (database)'!$A$2:$G$424,7,FALSE),DA11)</f>
        <v>2.5000000000000001E-2</v>
      </c>
      <c r="DC11">
        <f>IFERROR(VLOOKUP($A11&amp;DC$1,'CCyB decisions (database)'!$A$2:$G$424,7,FALSE),DB11)</f>
        <v>2.5000000000000001E-2</v>
      </c>
      <c r="DD11">
        <f>IFERROR(VLOOKUP($A11&amp;DD$1,'CCyB decisions (database)'!$A$2:$G$424,7,FALSE),DC11)</f>
        <v>2.5000000000000001E-2</v>
      </c>
      <c r="DE11">
        <f>IFERROR(VLOOKUP($A11&amp;DE$1,'CCyB decisions (database)'!$A$2:$G$424,7,FALSE),DD11)</f>
        <v>2.5000000000000001E-2</v>
      </c>
      <c r="DF11">
        <f>IFERROR(VLOOKUP($A11&amp;DF$1,'CCyB decisions (database)'!$A$2:$G$424,7,FALSE),DE11)</f>
        <v>2.5000000000000001E-2</v>
      </c>
      <c r="DG11">
        <f>IFERROR(VLOOKUP($A11&amp;DG$1,'CCyB decisions (database)'!$A$2:$G$424,7,FALSE),DF11)</f>
        <v>2.5000000000000001E-2</v>
      </c>
      <c r="DH11">
        <f>IFERROR(VLOOKUP($A11&amp;DH$1,'CCyB decisions (database)'!$A$2:$G$424,7,FALSE),DG11)</f>
        <v>2.5000000000000001E-2</v>
      </c>
      <c r="DI11">
        <f>IFERROR(VLOOKUP($A11&amp;DI$1,'CCyB decisions (database)'!$A$2:$G$424,7,FALSE),DH11)</f>
        <v>2.5000000000000001E-2</v>
      </c>
      <c r="DJ11">
        <f>IFERROR(VLOOKUP($A11&amp;DJ$1,'CCyB decisions (database)'!$A$2:$G$424,7,FALSE),DI11)</f>
        <v>2.5000000000000001E-2</v>
      </c>
      <c r="DK11">
        <f>IFERROR(VLOOKUP($A11&amp;DK$1,'CCyB decisions (database)'!$A$2:$G$424,7,FALSE),DJ11)</f>
        <v>2.5000000000000001E-2</v>
      </c>
      <c r="DL11">
        <f>IFERROR(VLOOKUP($A11&amp;DL$1,'CCyB decisions (database)'!$A$2:$G$424,7,FALSE),DK11)</f>
        <v>2.5000000000000001E-2</v>
      </c>
      <c r="DM11">
        <f>IFERROR(VLOOKUP($A11&amp;DM$1,'CCyB decisions (database)'!$A$2:$G$424,7,FALSE),DL11)</f>
        <v>2.5000000000000001E-2</v>
      </c>
      <c r="DN11">
        <f>IFERROR(VLOOKUP($A11&amp;DN$1,'CCyB decisions (database)'!$A$2:$G$424,7,FALSE),DM11)</f>
        <v>2.5000000000000001E-2</v>
      </c>
    </row>
    <row r="12" spans="1:451" ht="16.5" x14ac:dyDescent="0.6">
      <c r="A12" t="s">
        <v>10</v>
      </c>
      <c r="B12" t="str">
        <f>IFERROR(VLOOKUP($A12&amp;B$1,'CCyB decisions (database)'!$A$2:$G$424,7,FALSE),"")</f>
        <v/>
      </c>
      <c r="C12" t="str">
        <f>IFERROR(VLOOKUP($A12&amp;C$1,'CCyB decisions (database)'!$A$2:$G$424,7,FALSE),B12)</f>
        <v/>
      </c>
      <c r="D12" t="str">
        <f>IFERROR(VLOOKUP($A12&amp;D$1,'CCyB decisions (database)'!$A$2:$G$424,7,FALSE),C12)</f>
        <v/>
      </c>
      <c r="E12" t="str">
        <f>IFERROR(VLOOKUP($A12&amp;E$1,'CCyB decisions (database)'!$A$2:$G$424,7,FALSE),D12)</f>
        <v/>
      </c>
      <c r="F12" t="str">
        <f>IFERROR(VLOOKUP($A12&amp;F$1,'CCyB decisions (database)'!$A$2:$G$424,7,FALSE),E12)</f>
        <v/>
      </c>
      <c r="G12" t="str">
        <f>IFERROR(VLOOKUP($A12&amp;G$1,'CCyB decisions (database)'!$A$2:$G$424,7,FALSE),F12)</f>
        <v/>
      </c>
      <c r="H12" t="str">
        <f>IFERROR(VLOOKUP($A12&amp;H$1,'CCyB decisions (database)'!$A$2:$G$424,7,FALSE),G12)</f>
        <v/>
      </c>
      <c r="I12" t="str">
        <f>IFERROR(VLOOKUP($A12&amp;I$1,'CCyB decisions (database)'!$A$2:$G$424,7,FALSE),H12)</f>
        <v/>
      </c>
      <c r="J12" t="str">
        <f>IFERROR(VLOOKUP($A12&amp;J$1,'CCyB decisions (database)'!$A$2:$G$424,7,FALSE),I12)</f>
        <v/>
      </c>
      <c r="K12" t="str">
        <f>IFERROR(VLOOKUP($A12&amp;K$1,'CCyB decisions (database)'!$A$2:$G$424,7,FALSE),J12)</f>
        <v/>
      </c>
      <c r="L12" t="str">
        <f>IFERROR(VLOOKUP($A12&amp;L$1,'CCyB decisions (database)'!$A$2:$G$424,7,FALSE),K12)</f>
        <v/>
      </c>
      <c r="M12" t="str">
        <f>IFERROR(VLOOKUP($A12&amp;M$1,'CCyB decisions (database)'!$A$2:$G$424,7,FALSE),L12)</f>
        <v/>
      </c>
      <c r="N12" t="str">
        <f>IFERROR(VLOOKUP($A12&amp;N$1,'CCyB decisions (database)'!$A$2:$G$424,7,FALSE),M12)</f>
        <v/>
      </c>
      <c r="O12" t="str">
        <f>IFERROR(VLOOKUP($A12&amp;O$1,'CCyB decisions (database)'!$A$2:$G$424,7,FALSE),N12)</f>
        <v/>
      </c>
      <c r="P12" t="str">
        <f>IFERROR(VLOOKUP($A12&amp;P$1,'CCyB decisions (database)'!$A$2:$G$424,7,FALSE),O12)</f>
        <v/>
      </c>
      <c r="Q12">
        <f>IFERROR(VLOOKUP($A12&amp;Q$1,'CCyB decisions (database)'!$A$2:$G$424,7,FALSE),P12)</f>
        <v>0</v>
      </c>
      <c r="R12">
        <f>IFERROR(VLOOKUP($A12&amp;R$1,'CCyB decisions (database)'!$A$2:$G$424,7,FALSE),Q12)</f>
        <v>0</v>
      </c>
      <c r="S12">
        <f>IFERROR(VLOOKUP($A12&amp;S$1,'CCyB decisions (database)'!$A$2:$G$424,7,FALSE),R12)</f>
        <v>0</v>
      </c>
      <c r="T12">
        <f>IFERROR(VLOOKUP($A12&amp;T$1,'CCyB decisions (database)'!$A$2:$G$424,7,FALSE),S12)</f>
        <v>0</v>
      </c>
      <c r="U12">
        <f>IFERROR(VLOOKUP($A12&amp;U$1,'CCyB decisions (database)'!$A$2:$G$424,7,FALSE),T12)</f>
        <v>0</v>
      </c>
      <c r="V12">
        <f>IFERROR(VLOOKUP($A12&amp;V$1,'CCyB decisions (database)'!$A$2:$G$424,7,FALSE),U12)</f>
        <v>0</v>
      </c>
      <c r="W12">
        <f>IFERROR(VLOOKUP($A12&amp;W$1,'CCyB decisions (database)'!$A$2:$G$424,7,FALSE),V12)</f>
        <v>0</v>
      </c>
      <c r="X12">
        <f>IFERROR(VLOOKUP($A12&amp;X$1,'CCyB decisions (database)'!$A$2:$G$424,7,FALSE),W12)</f>
        <v>0</v>
      </c>
      <c r="Y12">
        <f>IFERROR(VLOOKUP($A12&amp;Y$1,'CCyB decisions (database)'!$A$2:$G$424,7,FALSE),X12)</f>
        <v>0</v>
      </c>
      <c r="Z12">
        <f>IFERROR(VLOOKUP($A12&amp;Z$1,'CCyB decisions (database)'!$A$2:$G$424,7,FALSE),Y12)</f>
        <v>0</v>
      </c>
      <c r="AA12">
        <f>IFERROR(VLOOKUP($A12&amp;AA$1,'CCyB decisions (database)'!$A$2:$G$424,7,FALSE),Z12)</f>
        <v>0</v>
      </c>
      <c r="AB12">
        <f>IFERROR(VLOOKUP($A12&amp;AB$1,'CCyB decisions (database)'!$A$2:$G$424,7,FALSE),AA12)</f>
        <v>0</v>
      </c>
      <c r="AC12">
        <f>IFERROR(VLOOKUP($A12&amp;AC$1,'CCyB decisions (database)'!$A$2:$G$424,7,FALSE),AB12)</f>
        <v>0</v>
      </c>
      <c r="AD12">
        <f>IFERROR(VLOOKUP($A12&amp;AD$1,'CCyB decisions (database)'!$A$2:$G$424,7,FALSE),AC12)</f>
        <v>0</v>
      </c>
      <c r="AE12">
        <f>IFERROR(VLOOKUP($A12&amp;AE$1,'CCyB decisions (database)'!$A$2:$G$424,7,FALSE),AD12)</f>
        <v>0</v>
      </c>
      <c r="AF12">
        <f>IFERROR(VLOOKUP($A12&amp;AF$1,'CCyB decisions (database)'!$A$2:$G$424,7,FALSE),AE12)</f>
        <v>0</v>
      </c>
      <c r="AG12">
        <f>IFERROR(VLOOKUP($A12&amp;AG$1,'CCyB decisions (database)'!$A$2:$G$424,7,FALSE),AF12)</f>
        <v>0</v>
      </c>
      <c r="AH12">
        <f>IFERROR(VLOOKUP($A12&amp;AH$1,'CCyB decisions (database)'!$A$2:$G$424,7,FALSE),AG12)</f>
        <v>0</v>
      </c>
      <c r="AI12">
        <f>IFERROR(VLOOKUP($A12&amp;AI$1,'CCyB decisions (database)'!$A$2:$G$424,7,FALSE),AH12)</f>
        <v>0</v>
      </c>
      <c r="AJ12">
        <f>IFERROR(VLOOKUP($A12&amp;AJ$1,'CCyB decisions (database)'!$A$2:$G$424,7,FALSE),AI12)</f>
        <v>0</v>
      </c>
      <c r="AK12">
        <f>IFERROR(VLOOKUP($A12&amp;AK$1,'CCyB decisions (database)'!$A$2:$G$424,7,FALSE),AJ12)</f>
        <v>0</v>
      </c>
      <c r="AL12">
        <f>IFERROR(VLOOKUP($A12&amp;AL$1,'CCyB decisions (database)'!$A$2:$G$424,7,FALSE),AK12)</f>
        <v>0</v>
      </c>
      <c r="AM12">
        <f>IFERROR(VLOOKUP($A12&amp;AM$1,'CCyB decisions (database)'!$A$2:$G$424,7,FALSE),AL12)</f>
        <v>0</v>
      </c>
      <c r="AN12">
        <f>IFERROR(VLOOKUP($A12&amp;AN$1,'CCyB decisions (database)'!$A$2:$G$424,7,FALSE),AM12)</f>
        <v>0</v>
      </c>
      <c r="AO12">
        <f>IFERROR(VLOOKUP($A12&amp;AO$1,'CCyB decisions (database)'!$A$2:$G$424,7,FALSE),AN12)</f>
        <v>0</v>
      </c>
      <c r="AP12">
        <f>IFERROR(VLOOKUP($A12&amp;AP$1,'CCyB decisions (database)'!$A$2:$G$424,7,FALSE),AO12)</f>
        <v>0</v>
      </c>
      <c r="AQ12">
        <f>IFERROR(VLOOKUP($A12&amp;AQ$1,'CCyB decisions (database)'!$A$2:$G$424,7,FALSE),AP12)</f>
        <v>0</v>
      </c>
      <c r="AR12">
        <f>IFERROR(VLOOKUP($A12&amp;AR$1,'CCyB decisions (database)'!$A$2:$G$424,7,FALSE),AQ12)</f>
        <v>0</v>
      </c>
      <c r="AS12">
        <f>IFERROR(VLOOKUP($A12&amp;AS$1,'CCyB decisions (database)'!$A$2:$G$424,7,FALSE),AR12)</f>
        <v>0</v>
      </c>
      <c r="AT12">
        <f>IFERROR(VLOOKUP($A12&amp;AT$1,'CCyB decisions (database)'!$A$2:$G$424,7,FALSE),AS12)</f>
        <v>2.5000000000000001E-3</v>
      </c>
      <c r="AU12">
        <f>IFERROR(VLOOKUP($A12&amp;AU$1,'CCyB decisions (database)'!$A$2:$G$424,7,FALSE),AT12)</f>
        <v>2.5000000000000001E-3</v>
      </c>
      <c r="AV12">
        <f>IFERROR(VLOOKUP($A12&amp;AV$1,'CCyB decisions (database)'!$A$2:$G$424,7,FALSE),AU12)</f>
        <v>2.5000000000000001E-3</v>
      </c>
      <c r="AW12">
        <f>IFERROR(VLOOKUP($A12&amp;AW$1,'CCyB decisions (database)'!$A$2:$G$424,7,FALSE),AV12)</f>
        <v>2.5000000000000001E-3</v>
      </c>
      <c r="AX12">
        <f>IFERROR(VLOOKUP($A12&amp;AX$1,'CCyB decisions (database)'!$A$2:$G$424,7,FALSE),AW12)</f>
        <v>2.5000000000000001E-3</v>
      </c>
      <c r="AY12">
        <f>IFERROR(VLOOKUP($A12&amp;AY$1,'CCyB decisions (database)'!$A$2:$G$424,7,FALSE),AX12)</f>
        <v>2.5000000000000001E-3</v>
      </c>
      <c r="AZ12">
        <f>IFERROR(VLOOKUP($A12&amp;AZ$1,'CCyB decisions (database)'!$A$2:$G$424,7,FALSE),AY12)</f>
        <v>2.5000000000000001E-3</v>
      </c>
      <c r="BA12">
        <f>IFERROR(VLOOKUP($A12&amp;BA$1,'CCyB decisions (database)'!$A$2:$G$424,7,FALSE),AZ12)</f>
        <v>2.5000000000000001E-3</v>
      </c>
      <c r="BB12">
        <f>IFERROR(VLOOKUP($A12&amp;BB$1,'CCyB decisions (database)'!$A$2:$G$424,7,FALSE),BA12)</f>
        <v>5.0000000000000001E-3</v>
      </c>
      <c r="BC12">
        <f>IFERROR(VLOOKUP($A12&amp;BC$1,'CCyB decisions (database)'!$A$2:$G$424,7,FALSE),BB12)</f>
        <v>5.0000000000000001E-3</v>
      </c>
      <c r="BD12">
        <f>IFERROR(VLOOKUP($A12&amp;BD$1,'CCyB decisions (database)'!$A$2:$G$424,7,FALSE),BC12)</f>
        <v>5.0000000000000001E-3</v>
      </c>
      <c r="BE12">
        <f>IFERROR(VLOOKUP($A12&amp;BE$1,'CCyB decisions (database)'!$A$2:$G$424,7,FALSE),BD12)</f>
        <v>5.0000000000000001E-3</v>
      </c>
      <c r="BF12">
        <f>IFERROR(VLOOKUP($A12&amp;BF$1,'CCyB decisions (database)'!$A$2:$G$424,7,FALSE),BE12)</f>
        <v>5.0000000000000001E-3</v>
      </c>
      <c r="BG12">
        <f>IFERROR(VLOOKUP($A12&amp;BG$1,'CCyB decisions (database)'!$A$2:$G$424,7,FALSE),BF12)</f>
        <v>5.0000000000000001E-3</v>
      </c>
      <c r="BH12">
        <f>IFERROR(VLOOKUP($A12&amp;BH$1,'CCyB decisions (database)'!$A$2:$G$424,7,FALSE),BG12)</f>
        <v>5.0000000000000001E-3</v>
      </c>
      <c r="BI12">
        <f>IFERROR(VLOOKUP($A12&amp;BI$1,'CCyB decisions (database)'!$A$2:$G$424,7,FALSE),BH12)</f>
        <v>5.0000000000000001E-3</v>
      </c>
      <c r="BJ12">
        <f>IFERROR(VLOOKUP($A12&amp;BJ$1,'CCyB decisions (database)'!$A$2:$G$424,7,FALSE),BI12)</f>
        <v>5.0000000000000001E-3</v>
      </c>
      <c r="BK12">
        <f>IFERROR(VLOOKUP($A12&amp;BK$1,'CCyB decisions (database)'!$A$2:$G$424,7,FALSE),BJ12)</f>
        <v>5.0000000000000001E-3</v>
      </c>
      <c r="BL12">
        <f>IFERROR(VLOOKUP($A12&amp;BL$1,'CCyB decisions (database)'!$A$2:$G$424,7,FALSE),BK12)</f>
        <v>5.0000000000000001E-3</v>
      </c>
      <c r="BM12">
        <f>IFERROR(VLOOKUP($A12&amp;BM$1,'CCyB decisions (database)'!$A$2:$G$424,7,FALSE),BL12)</f>
        <v>0</v>
      </c>
      <c r="BN12">
        <f>IFERROR(VLOOKUP($A12&amp;BN$1,'CCyB decisions (database)'!$A$2:$G$424,7,FALSE),BM12)</f>
        <v>0</v>
      </c>
      <c r="BO12">
        <f>IFERROR(VLOOKUP($A12&amp;BO$1,'CCyB decisions (database)'!$A$2:$G$424,7,FALSE),BN12)</f>
        <v>0</v>
      </c>
      <c r="BP12">
        <f>IFERROR(VLOOKUP($A12&amp;BP$1,'CCyB decisions (database)'!$A$2:$G$424,7,FALSE),BO12)</f>
        <v>0</v>
      </c>
      <c r="BQ12">
        <f>IFERROR(VLOOKUP($A12&amp;BQ$1,'CCyB decisions (database)'!$A$2:$G$424,7,FALSE),BP12)</f>
        <v>0</v>
      </c>
      <c r="BR12">
        <f>IFERROR(VLOOKUP($A12&amp;BR$1,'CCyB decisions (database)'!$A$2:$G$424,7,FALSE),BQ12)</f>
        <v>0</v>
      </c>
      <c r="BS12">
        <f>IFERROR(VLOOKUP($A12&amp;BS$1,'CCyB decisions (database)'!$A$2:$G$424,7,FALSE),BR12)</f>
        <v>0</v>
      </c>
      <c r="BT12">
        <f>IFERROR(VLOOKUP($A12&amp;BT$1,'CCyB decisions (database)'!$A$2:$G$424,7,FALSE),BS12)</f>
        <v>0</v>
      </c>
      <c r="BU12">
        <f>IFERROR(VLOOKUP($A12&amp;BU$1,'CCyB decisions (database)'!$A$2:$G$424,7,FALSE),BT12)</f>
        <v>0</v>
      </c>
      <c r="BV12">
        <f>IFERROR(VLOOKUP($A12&amp;BV$1,'CCyB decisions (database)'!$A$2:$G$424,7,FALSE),BU12)</f>
        <v>0</v>
      </c>
      <c r="BW12">
        <f>IFERROR(VLOOKUP($A12&amp;BW$1,'CCyB decisions (database)'!$A$2:$G$424,7,FALSE),BV12)</f>
        <v>0</v>
      </c>
      <c r="BX12">
        <f>IFERROR(VLOOKUP($A12&amp;BX$1,'CCyB decisions (database)'!$A$2:$G$424,7,FALSE),BW12)</f>
        <v>0</v>
      </c>
      <c r="BY12">
        <f>IFERROR(VLOOKUP($A12&amp;BY$1,'CCyB decisions (database)'!$A$2:$G$424,7,FALSE),BX12)</f>
        <v>0</v>
      </c>
      <c r="BZ12">
        <f>IFERROR(VLOOKUP($A12&amp;BZ$1,'CCyB decisions (database)'!$A$2:$G$424,7,FALSE),BY12)</f>
        <v>0</v>
      </c>
      <c r="CA12">
        <f>IFERROR(VLOOKUP($A12&amp;CA$1,'CCyB decisions (database)'!$A$2:$G$424,7,FALSE),BZ12)</f>
        <v>0</v>
      </c>
      <c r="CB12">
        <f>IFERROR(VLOOKUP($A12&amp;CB$1,'CCyB decisions (database)'!$A$2:$G$424,7,FALSE),CA12)</f>
        <v>0</v>
      </c>
      <c r="CC12">
        <f>IFERROR(VLOOKUP($A12&amp;CC$1,'CCyB decisions (database)'!$A$2:$G$424,7,FALSE),CB12)</f>
        <v>0</v>
      </c>
      <c r="CD12">
        <f>IFERROR(VLOOKUP($A12&amp;CD$1,'CCyB decisions (database)'!$A$2:$G$424,7,FALSE),CC12)</f>
        <v>0</v>
      </c>
      <c r="CE12">
        <f>IFERROR(VLOOKUP($A12&amp;CE$1,'CCyB decisions (database)'!$A$2:$G$424,7,FALSE),CD12)</f>
        <v>0</v>
      </c>
      <c r="CF12">
        <f>IFERROR(VLOOKUP($A12&amp;CF$1,'CCyB decisions (database)'!$A$2:$G$424,7,FALSE),CE12)</f>
        <v>0</v>
      </c>
      <c r="CG12">
        <f>IFERROR(VLOOKUP($A12&amp;CG$1,'CCyB decisions (database)'!$A$2:$G$424,7,FALSE),CF12)</f>
        <v>0</v>
      </c>
      <c r="CH12">
        <f>IFERROR(VLOOKUP($A12&amp;CH$1,'CCyB decisions (database)'!$A$2:$G$424,7,FALSE),CG12)</f>
        <v>0</v>
      </c>
      <c r="CI12">
        <f>IFERROR(VLOOKUP($A12&amp;CI$1,'CCyB decisions (database)'!$A$2:$G$424,7,FALSE),CH12)</f>
        <v>5.0000000000000001E-3</v>
      </c>
      <c r="CJ12">
        <f>IFERROR(VLOOKUP($A12&amp;CJ$1,'CCyB decisions (database)'!$A$2:$G$424,7,FALSE),CI12)</f>
        <v>5.0000000000000001E-3</v>
      </c>
      <c r="CK12">
        <f>IFERROR(VLOOKUP($A12&amp;CK$1,'CCyB decisions (database)'!$A$2:$G$424,7,FALSE),CJ12)</f>
        <v>5.0000000000000001E-3</v>
      </c>
      <c r="CL12">
        <f>IFERROR(VLOOKUP($A12&amp;CL$1,'CCyB decisions (database)'!$A$2:$G$424,7,FALSE),CK12)</f>
        <v>5.0000000000000001E-3</v>
      </c>
      <c r="CM12">
        <f>IFERROR(VLOOKUP($A12&amp;CM$1,'CCyB decisions (database)'!$A$2:$G$424,7,FALSE),CL12)</f>
        <v>5.0000000000000001E-3</v>
      </c>
      <c r="CN12">
        <f>IFERROR(VLOOKUP($A12&amp;CN$1,'CCyB decisions (database)'!$A$2:$G$424,7,FALSE),CM12)</f>
        <v>0.01</v>
      </c>
      <c r="CO12">
        <f>IFERROR(VLOOKUP($A12&amp;CO$1,'CCyB decisions (database)'!$A$2:$G$424,7,FALSE),CN12)</f>
        <v>0.01</v>
      </c>
      <c r="CP12">
        <f>IFERROR(VLOOKUP($A12&amp;CP$1,'CCyB decisions (database)'!$A$2:$G$424,7,FALSE),CO12)</f>
        <v>0.01</v>
      </c>
      <c r="CQ12">
        <f>IFERROR(VLOOKUP($A12&amp;CQ$1,'CCyB decisions (database)'!$A$2:$G$424,7,FALSE),CP12)</f>
        <v>0.01</v>
      </c>
      <c r="CR12">
        <f>IFERROR(VLOOKUP($A12&amp;CR$1,'CCyB decisions (database)'!$A$2:$G$424,7,FALSE),CQ12)</f>
        <v>0.01</v>
      </c>
      <c r="CS12">
        <f>IFERROR(VLOOKUP($A12&amp;CS$1,'CCyB decisions (database)'!$A$2:$G$424,7,FALSE),CR12)</f>
        <v>0.01</v>
      </c>
      <c r="CT12">
        <f>IFERROR(VLOOKUP($A12&amp;CT$1,'CCyB decisions (database)'!$A$2:$G$424,7,FALSE),CS12)</f>
        <v>0.01</v>
      </c>
      <c r="CU12">
        <f>IFERROR(VLOOKUP($A12&amp;CU$1,'CCyB decisions (database)'!$A$2:$G$424,7,FALSE),CT12)</f>
        <v>0.01</v>
      </c>
      <c r="CV12">
        <f>IFERROR(VLOOKUP($A12&amp;CV$1,'CCyB decisions (database)'!$A$2:$G$424,7,FALSE),CU12)</f>
        <v>0.01</v>
      </c>
      <c r="CW12">
        <f>IFERROR(VLOOKUP($A12&amp;CW$1,'CCyB decisions (database)'!$A$2:$G$424,7,FALSE),CV12)</f>
        <v>0.01</v>
      </c>
      <c r="CX12">
        <f>IFERROR(VLOOKUP($A12&amp;CX$1,'CCyB decisions (database)'!$A$2:$G$424,7,FALSE),CW12)</f>
        <v>0.01</v>
      </c>
      <c r="CY12">
        <f>IFERROR(VLOOKUP($A12&amp;CY$1,'CCyB decisions (database)'!$A$2:$G$424,7,FALSE),CX12)</f>
        <v>0.01</v>
      </c>
      <c r="CZ12">
        <f>IFERROR(VLOOKUP($A12&amp;CZ$1,'CCyB decisions (database)'!$A$2:$G$424,7,FALSE),CY12)</f>
        <v>0.01</v>
      </c>
      <c r="DA12">
        <f>IFERROR(VLOOKUP($A12&amp;DA$1,'CCyB decisions (database)'!$A$2:$G$424,7,FALSE),CZ12)</f>
        <v>0.01</v>
      </c>
      <c r="DB12">
        <f>IFERROR(VLOOKUP($A12&amp;DB$1,'CCyB decisions (database)'!$A$2:$G$424,7,FALSE),DA12)</f>
        <v>0.01</v>
      </c>
      <c r="DC12">
        <f>IFERROR(VLOOKUP($A12&amp;DC$1,'CCyB decisions (database)'!$A$2:$G$424,7,FALSE),DB12)</f>
        <v>0.01</v>
      </c>
      <c r="DD12">
        <f>IFERROR(VLOOKUP($A12&amp;DD$1,'CCyB decisions (database)'!$A$2:$G$424,7,FALSE),DC12)</f>
        <v>0.01</v>
      </c>
      <c r="DE12">
        <f>IFERROR(VLOOKUP($A12&amp;DE$1,'CCyB decisions (database)'!$A$2:$G$424,7,FALSE),DD12)</f>
        <v>0.01</v>
      </c>
      <c r="DF12">
        <f>IFERROR(VLOOKUP($A12&amp;DF$1,'CCyB decisions (database)'!$A$2:$G$424,7,FALSE),DE12)</f>
        <v>0.01</v>
      </c>
      <c r="DG12">
        <f>IFERROR(VLOOKUP($A12&amp;DG$1,'CCyB decisions (database)'!$A$2:$G$424,7,FALSE),DF12)</f>
        <v>0.01</v>
      </c>
      <c r="DH12">
        <f>IFERROR(VLOOKUP($A12&amp;DH$1,'CCyB decisions (database)'!$A$2:$G$424,7,FALSE),DG12)</f>
        <v>0.01</v>
      </c>
      <c r="DI12">
        <f>IFERROR(VLOOKUP($A12&amp;DI$1,'CCyB decisions (database)'!$A$2:$G$424,7,FALSE),DH12)</f>
        <v>0.01</v>
      </c>
      <c r="DJ12">
        <f>IFERROR(VLOOKUP($A12&amp;DJ$1,'CCyB decisions (database)'!$A$2:$G$424,7,FALSE),DI12)</f>
        <v>0.01</v>
      </c>
      <c r="DK12">
        <f>IFERROR(VLOOKUP($A12&amp;DK$1,'CCyB decisions (database)'!$A$2:$G$424,7,FALSE),DJ12)</f>
        <v>0.01</v>
      </c>
      <c r="DL12">
        <f>IFERROR(VLOOKUP($A12&amp;DL$1,'CCyB decisions (database)'!$A$2:$G$424,7,FALSE),DK12)</f>
        <v>0.01</v>
      </c>
      <c r="DM12">
        <f>IFERROR(VLOOKUP($A12&amp;DM$1,'CCyB decisions (database)'!$A$2:$G$424,7,FALSE),DL12)</f>
        <v>0.01</v>
      </c>
      <c r="DN12">
        <f>IFERROR(VLOOKUP($A12&amp;DN$1,'CCyB decisions (database)'!$A$2:$G$424,7,FALSE),DM12)</f>
        <v>0.01</v>
      </c>
      <c r="EW12" s="234" t="s">
        <v>596</v>
      </c>
      <c r="EX12" s="232" t="s">
        <v>775</v>
      </c>
      <c r="EY12" s="232" t="s">
        <v>776</v>
      </c>
      <c r="EZ12" s="234" t="s">
        <v>783</v>
      </c>
      <c r="FA12" s="234" t="s">
        <v>781</v>
      </c>
    </row>
    <row r="13" spans="1:451" x14ac:dyDescent="0.45">
      <c r="A13" t="s">
        <v>11</v>
      </c>
      <c r="B13" t="str">
        <f>IFERROR(VLOOKUP($A13&amp;B$1,'CCyB decisions (database)'!$A$2:$G$424,7,FALSE),"")</f>
        <v/>
      </c>
      <c r="C13" t="str">
        <f>IFERROR(VLOOKUP($A13&amp;C$1,'CCyB decisions (database)'!$A$2:$G$424,7,FALSE),B13)</f>
        <v/>
      </c>
      <c r="D13" t="str">
        <f>IFERROR(VLOOKUP($A13&amp;D$1,'CCyB decisions (database)'!$A$2:$G$424,7,FALSE),C13)</f>
        <v/>
      </c>
      <c r="E13" t="str">
        <f>IFERROR(VLOOKUP($A13&amp;E$1,'CCyB decisions (database)'!$A$2:$G$424,7,FALSE),D13)</f>
        <v/>
      </c>
      <c r="F13" t="str">
        <f>IFERROR(VLOOKUP($A13&amp;F$1,'CCyB decisions (database)'!$A$2:$G$424,7,FALSE),E13)</f>
        <v/>
      </c>
      <c r="G13" t="str">
        <f>IFERROR(VLOOKUP($A13&amp;G$1,'CCyB decisions (database)'!$A$2:$G$424,7,FALSE),F13)</f>
        <v/>
      </c>
      <c r="H13" t="str">
        <f>IFERROR(VLOOKUP($A13&amp;H$1,'CCyB decisions (database)'!$A$2:$G$424,7,FALSE),G13)</f>
        <v/>
      </c>
      <c r="I13" t="str">
        <f>IFERROR(VLOOKUP($A13&amp;I$1,'CCyB decisions (database)'!$A$2:$G$424,7,FALSE),H13)</f>
        <v/>
      </c>
      <c r="J13" t="str">
        <f>IFERROR(VLOOKUP($A13&amp;J$1,'CCyB decisions (database)'!$A$2:$G$424,7,FALSE),I13)</f>
        <v/>
      </c>
      <c r="K13" t="str">
        <f>IFERROR(VLOOKUP($A13&amp;K$1,'CCyB decisions (database)'!$A$2:$G$424,7,FALSE),J13)</f>
        <v/>
      </c>
      <c r="L13" t="str">
        <f>IFERROR(VLOOKUP($A13&amp;L$1,'CCyB decisions (database)'!$A$2:$G$424,7,FALSE),K13)</f>
        <v/>
      </c>
      <c r="M13" t="str">
        <f>IFERROR(VLOOKUP($A13&amp;M$1,'CCyB decisions (database)'!$A$2:$G$424,7,FALSE),L13)</f>
        <v/>
      </c>
      <c r="N13" t="str">
        <f>IFERROR(VLOOKUP($A13&amp;N$1,'CCyB decisions (database)'!$A$2:$G$424,7,FALSE),M13)</f>
        <v/>
      </c>
      <c r="O13" t="str">
        <f>IFERROR(VLOOKUP($A13&amp;O$1,'CCyB decisions (database)'!$A$2:$G$424,7,FALSE),N13)</f>
        <v/>
      </c>
      <c r="P13" t="str">
        <f>IFERROR(VLOOKUP($A13&amp;P$1,'CCyB decisions (database)'!$A$2:$G$424,7,FALSE),O13)</f>
        <v/>
      </c>
      <c r="Q13">
        <f>IFERROR(VLOOKUP($A13&amp;Q$1,'CCyB decisions (database)'!$A$2:$G$424,7,FALSE),P13)</f>
        <v>0</v>
      </c>
      <c r="R13">
        <f>IFERROR(VLOOKUP($A13&amp;R$1,'CCyB decisions (database)'!$A$2:$G$424,7,FALSE),Q13)</f>
        <v>0</v>
      </c>
      <c r="S13">
        <f>IFERROR(VLOOKUP($A13&amp;S$1,'CCyB decisions (database)'!$A$2:$G$424,7,FALSE),R13)</f>
        <v>0</v>
      </c>
      <c r="T13">
        <f>IFERROR(VLOOKUP($A13&amp;T$1,'CCyB decisions (database)'!$A$2:$G$424,7,FALSE),S13)</f>
        <v>0</v>
      </c>
      <c r="U13">
        <f>IFERROR(VLOOKUP($A13&amp;U$1,'CCyB decisions (database)'!$A$2:$G$424,7,FALSE),T13)</f>
        <v>0</v>
      </c>
      <c r="V13">
        <f>IFERROR(VLOOKUP($A13&amp;V$1,'CCyB decisions (database)'!$A$2:$G$424,7,FALSE),U13)</f>
        <v>0</v>
      </c>
      <c r="W13">
        <f>IFERROR(VLOOKUP($A13&amp;W$1,'CCyB decisions (database)'!$A$2:$G$424,7,FALSE),V13)</f>
        <v>0</v>
      </c>
      <c r="X13">
        <f>IFERROR(VLOOKUP($A13&amp;X$1,'CCyB decisions (database)'!$A$2:$G$424,7,FALSE),W13)</f>
        <v>0</v>
      </c>
      <c r="Y13">
        <f>IFERROR(VLOOKUP($A13&amp;Y$1,'CCyB decisions (database)'!$A$2:$G$424,7,FALSE),X13)</f>
        <v>0</v>
      </c>
      <c r="Z13">
        <f>IFERROR(VLOOKUP($A13&amp;Z$1,'CCyB decisions (database)'!$A$2:$G$424,7,FALSE),Y13)</f>
        <v>0</v>
      </c>
      <c r="AA13">
        <f>IFERROR(VLOOKUP($A13&amp;AA$1,'CCyB decisions (database)'!$A$2:$G$424,7,FALSE),Z13)</f>
        <v>0</v>
      </c>
      <c r="AB13">
        <f>IFERROR(VLOOKUP($A13&amp;AB$1,'CCyB decisions (database)'!$A$2:$G$424,7,FALSE),AA13)</f>
        <v>0</v>
      </c>
      <c r="AC13">
        <f>IFERROR(VLOOKUP($A13&amp;AC$1,'CCyB decisions (database)'!$A$2:$G$424,7,FALSE),AB13)</f>
        <v>0</v>
      </c>
      <c r="AD13">
        <f>IFERROR(VLOOKUP($A13&amp;AD$1,'CCyB decisions (database)'!$A$2:$G$424,7,FALSE),AC13)</f>
        <v>0</v>
      </c>
      <c r="AE13">
        <f>IFERROR(VLOOKUP($A13&amp;AE$1,'CCyB decisions (database)'!$A$2:$G$424,7,FALSE),AD13)</f>
        <v>0</v>
      </c>
      <c r="AF13">
        <f>IFERROR(VLOOKUP($A13&amp;AF$1,'CCyB decisions (database)'!$A$2:$G$424,7,FALSE),AE13)</f>
        <v>0</v>
      </c>
      <c r="AG13">
        <f>IFERROR(VLOOKUP($A13&amp;AG$1,'CCyB decisions (database)'!$A$2:$G$424,7,FALSE),AF13)</f>
        <v>0</v>
      </c>
      <c r="AH13">
        <f>IFERROR(VLOOKUP($A13&amp;AH$1,'CCyB decisions (database)'!$A$2:$G$424,7,FALSE),AG13)</f>
        <v>0</v>
      </c>
      <c r="AI13">
        <f>IFERROR(VLOOKUP($A13&amp;AI$1,'CCyB decisions (database)'!$A$2:$G$424,7,FALSE),AH13)</f>
        <v>0</v>
      </c>
      <c r="AJ13">
        <f>IFERROR(VLOOKUP($A13&amp;AJ$1,'CCyB decisions (database)'!$A$2:$G$424,7,FALSE),AI13)</f>
        <v>0</v>
      </c>
      <c r="AK13">
        <f>IFERROR(VLOOKUP($A13&amp;AK$1,'CCyB decisions (database)'!$A$2:$G$424,7,FALSE),AJ13)</f>
        <v>0</v>
      </c>
      <c r="AL13">
        <f>IFERROR(VLOOKUP($A13&amp;AL$1,'CCyB decisions (database)'!$A$2:$G$424,7,FALSE),AK13)</f>
        <v>0</v>
      </c>
      <c r="AM13">
        <f>IFERROR(VLOOKUP($A13&amp;AM$1,'CCyB decisions (database)'!$A$2:$G$424,7,FALSE),AL13)</f>
        <v>0</v>
      </c>
      <c r="AN13">
        <f>IFERROR(VLOOKUP($A13&amp;AN$1,'CCyB decisions (database)'!$A$2:$G$424,7,FALSE),AM13)</f>
        <v>0</v>
      </c>
      <c r="AO13">
        <f>IFERROR(VLOOKUP($A13&amp;AO$1,'CCyB decisions (database)'!$A$2:$G$424,7,FALSE),AN13)</f>
        <v>0</v>
      </c>
      <c r="AP13">
        <f>IFERROR(VLOOKUP($A13&amp;AP$1,'CCyB decisions (database)'!$A$2:$G$424,7,FALSE),AO13)</f>
        <v>0</v>
      </c>
      <c r="AQ13">
        <f>IFERROR(VLOOKUP($A13&amp;AQ$1,'CCyB decisions (database)'!$A$2:$G$424,7,FALSE),AP13)</f>
        <v>0</v>
      </c>
      <c r="AR13">
        <f>IFERROR(VLOOKUP($A13&amp;AR$1,'CCyB decisions (database)'!$A$2:$G$424,7,FALSE),AQ13)</f>
        <v>0</v>
      </c>
      <c r="AS13">
        <f>IFERROR(VLOOKUP($A13&amp;AS$1,'CCyB decisions (database)'!$A$2:$G$424,7,FALSE),AR13)</f>
        <v>0</v>
      </c>
      <c r="AT13">
        <f>IFERROR(VLOOKUP($A13&amp;AT$1,'CCyB decisions (database)'!$A$2:$G$424,7,FALSE),AS13)</f>
        <v>0</v>
      </c>
      <c r="AU13">
        <f>IFERROR(VLOOKUP($A13&amp;AU$1,'CCyB decisions (database)'!$A$2:$G$424,7,FALSE),AT13)</f>
        <v>0</v>
      </c>
      <c r="AV13">
        <f>IFERROR(VLOOKUP($A13&amp;AV$1,'CCyB decisions (database)'!$A$2:$G$424,7,FALSE),AU13)</f>
        <v>0</v>
      </c>
      <c r="AW13">
        <f>IFERROR(VLOOKUP($A13&amp;AW$1,'CCyB decisions (database)'!$A$2:$G$424,7,FALSE),AV13)</f>
        <v>0</v>
      </c>
      <c r="AX13">
        <f>IFERROR(VLOOKUP($A13&amp;AX$1,'CCyB decisions (database)'!$A$2:$G$424,7,FALSE),AW13)</f>
        <v>0</v>
      </c>
      <c r="AY13">
        <f>IFERROR(VLOOKUP($A13&amp;AY$1,'CCyB decisions (database)'!$A$2:$G$424,7,FALSE),AX13)</f>
        <v>0</v>
      </c>
      <c r="AZ13">
        <f>IFERROR(VLOOKUP($A13&amp;AZ$1,'CCyB decisions (database)'!$A$2:$G$424,7,FALSE),AY13)</f>
        <v>0</v>
      </c>
      <c r="BA13">
        <f>IFERROR(VLOOKUP($A13&amp;BA$1,'CCyB decisions (database)'!$A$2:$G$424,7,FALSE),AZ13)</f>
        <v>0</v>
      </c>
      <c r="BB13">
        <f>IFERROR(VLOOKUP($A13&amp;BB$1,'CCyB decisions (database)'!$A$2:$G$424,7,FALSE),BA13)</f>
        <v>0</v>
      </c>
      <c r="BC13">
        <f>IFERROR(VLOOKUP($A13&amp;BC$1,'CCyB decisions (database)'!$A$2:$G$424,7,FALSE),BB13)</f>
        <v>0</v>
      </c>
      <c r="BD13">
        <f>IFERROR(VLOOKUP($A13&amp;BD$1,'CCyB decisions (database)'!$A$2:$G$424,7,FALSE),BC13)</f>
        <v>2.5000000000000001E-3</v>
      </c>
      <c r="BE13">
        <f>IFERROR(VLOOKUP($A13&amp;BE$1,'CCyB decisions (database)'!$A$2:$G$424,7,FALSE),BD13)</f>
        <v>2.5000000000000001E-3</v>
      </c>
      <c r="BF13">
        <f>IFERROR(VLOOKUP($A13&amp;BF$1,'CCyB decisions (database)'!$A$2:$G$424,7,FALSE),BE13)</f>
        <v>2.5000000000000001E-3</v>
      </c>
      <c r="BG13">
        <f>IFERROR(VLOOKUP($A13&amp;BG$1,'CCyB decisions (database)'!$A$2:$G$424,7,FALSE),BF13)</f>
        <v>2.5000000000000001E-3</v>
      </c>
      <c r="BH13">
        <f>IFERROR(VLOOKUP($A13&amp;BH$1,'CCyB decisions (database)'!$A$2:$G$424,7,FALSE),BG13)</f>
        <v>2.5000000000000001E-3</v>
      </c>
      <c r="BI13">
        <f>IFERROR(VLOOKUP($A13&amp;BI$1,'CCyB decisions (database)'!$A$2:$G$424,7,FALSE),BH13)</f>
        <v>2.5000000000000001E-3</v>
      </c>
      <c r="BJ13">
        <f>IFERROR(VLOOKUP($A13&amp;BJ$1,'CCyB decisions (database)'!$A$2:$G$424,7,FALSE),BI13)</f>
        <v>2.5000000000000001E-3</v>
      </c>
      <c r="BK13">
        <f>IFERROR(VLOOKUP($A13&amp;BK$1,'CCyB decisions (database)'!$A$2:$G$424,7,FALSE),BJ13)</f>
        <v>2.5000000000000001E-3</v>
      </c>
      <c r="BL13">
        <f>IFERROR(VLOOKUP($A13&amp;BL$1,'CCyB decisions (database)'!$A$2:$G$424,7,FALSE),BK13)</f>
        <v>2.5000000000000001E-3</v>
      </c>
      <c r="BM13">
        <f>IFERROR(VLOOKUP($A13&amp;BM$1,'CCyB decisions (database)'!$A$2:$G$424,7,FALSE),BL13)</f>
        <v>0</v>
      </c>
      <c r="BN13">
        <f>IFERROR(VLOOKUP($A13&amp;BN$1,'CCyB decisions (database)'!$A$2:$G$424,7,FALSE),BM13)</f>
        <v>0</v>
      </c>
      <c r="BO13">
        <f>IFERROR(VLOOKUP($A13&amp;BO$1,'CCyB decisions (database)'!$A$2:$G$424,7,FALSE),BN13)</f>
        <v>0</v>
      </c>
      <c r="BP13">
        <f>IFERROR(VLOOKUP($A13&amp;BP$1,'CCyB decisions (database)'!$A$2:$G$424,7,FALSE),BO13)</f>
        <v>0</v>
      </c>
      <c r="BQ13">
        <f>IFERROR(VLOOKUP($A13&amp;BQ$1,'CCyB decisions (database)'!$A$2:$G$424,7,FALSE),BP13)</f>
        <v>0</v>
      </c>
      <c r="BR13">
        <f>IFERROR(VLOOKUP($A13&amp;BR$1,'CCyB decisions (database)'!$A$2:$G$424,7,FALSE),BQ13)</f>
        <v>0</v>
      </c>
      <c r="BS13">
        <f>IFERROR(VLOOKUP($A13&amp;BS$1,'CCyB decisions (database)'!$A$2:$G$424,7,FALSE),BR13)</f>
        <v>0</v>
      </c>
      <c r="BT13">
        <f>IFERROR(VLOOKUP($A13&amp;BT$1,'CCyB decisions (database)'!$A$2:$G$424,7,FALSE),BS13)</f>
        <v>0</v>
      </c>
      <c r="BU13">
        <f>IFERROR(VLOOKUP($A13&amp;BU$1,'CCyB decisions (database)'!$A$2:$G$424,7,FALSE),BT13)</f>
        <v>0</v>
      </c>
      <c r="BV13">
        <f>IFERROR(VLOOKUP($A13&amp;BV$1,'CCyB decisions (database)'!$A$2:$G$424,7,FALSE),BU13)</f>
        <v>0</v>
      </c>
      <c r="BW13">
        <f>IFERROR(VLOOKUP($A13&amp;BW$1,'CCyB decisions (database)'!$A$2:$G$424,7,FALSE),BV13)</f>
        <v>0</v>
      </c>
      <c r="BX13">
        <f>IFERROR(VLOOKUP($A13&amp;BX$1,'CCyB decisions (database)'!$A$2:$G$424,7,FALSE),BW13)</f>
        <v>0</v>
      </c>
      <c r="BY13">
        <f>IFERROR(VLOOKUP($A13&amp;BY$1,'CCyB decisions (database)'!$A$2:$G$424,7,FALSE),BX13)</f>
        <v>0</v>
      </c>
      <c r="BZ13">
        <f>IFERROR(VLOOKUP($A13&amp;BZ$1,'CCyB decisions (database)'!$A$2:$G$424,7,FALSE),BY13)</f>
        <v>0</v>
      </c>
      <c r="CA13">
        <f>IFERROR(VLOOKUP($A13&amp;CA$1,'CCyB decisions (database)'!$A$2:$G$424,7,FALSE),BZ13)</f>
        <v>0</v>
      </c>
      <c r="CB13">
        <f>IFERROR(VLOOKUP($A13&amp;CB$1,'CCyB decisions (database)'!$A$2:$G$424,7,FALSE),CA13)</f>
        <v>0</v>
      </c>
      <c r="CC13">
        <f>IFERROR(VLOOKUP($A13&amp;CC$1,'CCyB decisions (database)'!$A$2:$G$424,7,FALSE),CB13)</f>
        <v>0</v>
      </c>
      <c r="CD13">
        <f>IFERROR(VLOOKUP($A13&amp;CD$1,'CCyB decisions (database)'!$A$2:$G$424,7,FALSE),CC13)</f>
        <v>0</v>
      </c>
      <c r="CE13">
        <f>IFERROR(VLOOKUP($A13&amp;CE$1,'CCyB decisions (database)'!$A$2:$G$424,7,FALSE),CD13)</f>
        <v>0</v>
      </c>
      <c r="CF13">
        <f>IFERROR(VLOOKUP($A13&amp;CF$1,'CCyB decisions (database)'!$A$2:$G$424,7,FALSE),CE13)</f>
        <v>0</v>
      </c>
      <c r="CG13">
        <f>IFERROR(VLOOKUP($A13&amp;CG$1,'CCyB decisions (database)'!$A$2:$G$424,7,FALSE),CF13)</f>
        <v>0</v>
      </c>
      <c r="CH13">
        <f>IFERROR(VLOOKUP($A13&amp;CH$1,'CCyB decisions (database)'!$A$2:$G$424,7,FALSE),CG13)</f>
        <v>7.4999999999999997E-3</v>
      </c>
      <c r="CI13">
        <f>IFERROR(VLOOKUP($A13&amp;CI$1,'CCyB decisions (database)'!$A$2:$G$424,7,FALSE),CH13)</f>
        <v>7.4999999999999997E-3</v>
      </c>
      <c r="CJ13">
        <f>IFERROR(VLOOKUP($A13&amp;CJ$1,'CCyB decisions (database)'!$A$2:$G$424,7,FALSE),CI13)</f>
        <v>7.4999999999999997E-3</v>
      </c>
      <c r="CK13">
        <f>IFERROR(VLOOKUP($A13&amp;CK$1,'CCyB decisions (database)'!$A$2:$G$424,7,FALSE),CJ13)</f>
        <v>7.4999999999999997E-3</v>
      </c>
      <c r="CL13">
        <f>IFERROR(VLOOKUP($A13&amp;CL$1,'CCyB decisions (database)'!$A$2:$G$424,7,FALSE),CK13)</f>
        <v>7.4999999999999997E-3</v>
      </c>
      <c r="CM13">
        <f>IFERROR(VLOOKUP($A13&amp;CM$1,'CCyB decisions (database)'!$A$2:$G$424,7,FALSE),CL13)</f>
        <v>7.4999999999999997E-3</v>
      </c>
      <c r="CN13">
        <f>IFERROR(VLOOKUP($A13&amp;CN$1,'CCyB decisions (database)'!$A$2:$G$424,7,FALSE),CM13)</f>
        <v>7.4999999999999997E-3</v>
      </c>
      <c r="CO13">
        <f>IFERROR(VLOOKUP($A13&amp;CO$1,'CCyB decisions (database)'!$A$2:$G$424,7,FALSE),CN13)</f>
        <v>7.4999999999999997E-3</v>
      </c>
      <c r="CP13">
        <f>IFERROR(VLOOKUP($A13&amp;CP$1,'CCyB decisions (database)'!$A$2:$G$424,7,FALSE),CO13)</f>
        <v>7.4999999999999997E-3</v>
      </c>
      <c r="CQ13">
        <f>IFERROR(VLOOKUP($A13&amp;CQ$1,'CCyB decisions (database)'!$A$2:$G$424,7,FALSE),CP13)</f>
        <v>7.4999999999999997E-3</v>
      </c>
      <c r="CR13">
        <f>IFERROR(VLOOKUP($A13&amp;CR$1,'CCyB decisions (database)'!$A$2:$G$424,7,FALSE),CQ13)</f>
        <v>7.4999999999999997E-3</v>
      </c>
      <c r="CS13">
        <f>IFERROR(VLOOKUP($A13&amp;CS$1,'CCyB decisions (database)'!$A$2:$G$424,7,FALSE),CR13)</f>
        <v>7.4999999999999997E-3</v>
      </c>
      <c r="CT13">
        <f>IFERROR(VLOOKUP($A13&amp;CT$1,'CCyB decisions (database)'!$A$2:$G$424,7,FALSE),CS13)</f>
        <v>7.4999999999999997E-3</v>
      </c>
      <c r="CU13">
        <f>IFERROR(VLOOKUP($A13&amp;CU$1,'CCyB decisions (database)'!$A$2:$G$424,7,FALSE),CT13)</f>
        <v>7.4999999999999997E-3</v>
      </c>
      <c r="CV13">
        <f>IFERROR(VLOOKUP($A13&amp;CV$1,'CCyB decisions (database)'!$A$2:$G$424,7,FALSE),CU13)</f>
        <v>7.4999999999999997E-3</v>
      </c>
      <c r="CW13">
        <f>IFERROR(VLOOKUP($A13&amp;CW$1,'CCyB decisions (database)'!$A$2:$G$424,7,FALSE),CV13)</f>
        <v>7.4999999999999997E-3</v>
      </c>
      <c r="CX13">
        <f>IFERROR(VLOOKUP($A13&amp;CX$1,'CCyB decisions (database)'!$A$2:$G$424,7,FALSE),CW13)</f>
        <v>7.4999999999999997E-3</v>
      </c>
      <c r="CY13">
        <f>IFERROR(VLOOKUP($A13&amp;CY$1,'CCyB decisions (database)'!$A$2:$G$424,7,FALSE),CX13)</f>
        <v>7.4999999999999997E-3</v>
      </c>
      <c r="CZ13">
        <f>IFERROR(VLOOKUP($A13&amp;CZ$1,'CCyB decisions (database)'!$A$2:$G$424,7,FALSE),CY13)</f>
        <v>7.4999999999999997E-3</v>
      </c>
      <c r="DA13">
        <f>IFERROR(VLOOKUP($A13&amp;DA$1,'CCyB decisions (database)'!$A$2:$G$424,7,FALSE),CZ13)</f>
        <v>7.4999999999999997E-3</v>
      </c>
      <c r="DB13">
        <f>IFERROR(VLOOKUP($A13&amp;DB$1,'CCyB decisions (database)'!$A$2:$G$424,7,FALSE),DA13)</f>
        <v>7.4999999999999997E-3</v>
      </c>
      <c r="DC13">
        <f>IFERROR(VLOOKUP($A13&amp;DC$1,'CCyB decisions (database)'!$A$2:$G$424,7,FALSE),DB13)</f>
        <v>7.4999999999999997E-3</v>
      </c>
      <c r="DD13">
        <f>IFERROR(VLOOKUP($A13&amp;DD$1,'CCyB decisions (database)'!$A$2:$G$424,7,FALSE),DC13)</f>
        <v>7.4999999999999997E-3</v>
      </c>
      <c r="DE13">
        <f>IFERROR(VLOOKUP($A13&amp;DE$1,'CCyB decisions (database)'!$A$2:$G$424,7,FALSE),DD13)</f>
        <v>7.4999999999999997E-3</v>
      </c>
      <c r="DF13">
        <f>IFERROR(VLOOKUP($A13&amp;DF$1,'CCyB decisions (database)'!$A$2:$G$424,7,FALSE),DE13)</f>
        <v>7.4999999999999997E-3</v>
      </c>
      <c r="DG13">
        <f>IFERROR(VLOOKUP($A13&amp;DG$1,'CCyB decisions (database)'!$A$2:$G$424,7,FALSE),DF13)</f>
        <v>7.4999999999999997E-3</v>
      </c>
      <c r="DH13">
        <f>IFERROR(VLOOKUP($A13&amp;DH$1,'CCyB decisions (database)'!$A$2:$G$424,7,FALSE),DG13)</f>
        <v>7.4999999999999997E-3</v>
      </c>
      <c r="DI13">
        <f>IFERROR(VLOOKUP($A13&amp;DI$1,'CCyB decisions (database)'!$A$2:$G$424,7,FALSE),DH13)</f>
        <v>7.4999999999999997E-3</v>
      </c>
      <c r="DJ13">
        <f>IFERROR(VLOOKUP($A13&amp;DJ$1,'CCyB decisions (database)'!$A$2:$G$424,7,FALSE),DI13)</f>
        <v>7.4999999999999997E-3</v>
      </c>
      <c r="DK13">
        <f>IFERROR(VLOOKUP($A13&amp;DK$1,'CCyB decisions (database)'!$A$2:$G$424,7,FALSE),DJ13)</f>
        <v>7.4999999999999997E-3</v>
      </c>
      <c r="DL13">
        <f>IFERROR(VLOOKUP($A13&amp;DL$1,'CCyB decisions (database)'!$A$2:$G$424,7,FALSE),DK13)</f>
        <v>7.4999999999999997E-3</v>
      </c>
      <c r="DM13">
        <f>IFERROR(VLOOKUP($A13&amp;DM$1,'CCyB decisions (database)'!$A$2:$G$424,7,FALSE),DL13)</f>
        <v>7.4999999999999997E-3</v>
      </c>
      <c r="DN13">
        <f>IFERROR(VLOOKUP($A13&amp;DN$1,'CCyB decisions (database)'!$A$2:$G$424,7,FALSE),DM13)</f>
        <v>7.4999999999999997E-3</v>
      </c>
      <c r="EW13" s="237" t="s">
        <v>487</v>
      </c>
      <c r="EX13">
        <v>0.01</v>
      </c>
      <c r="EY13">
        <v>4.9999999999999992E-3</v>
      </c>
      <c r="EZ13" t="s">
        <v>780</v>
      </c>
      <c r="FA13">
        <f t="shared" ref="FA13:FA28" si="0">EX13-EY13</f>
        <v>5.000000000000001E-3</v>
      </c>
    </row>
    <row r="14" spans="1:451" x14ac:dyDescent="0.45">
      <c r="A14" t="s">
        <v>80</v>
      </c>
      <c r="B14" t="str">
        <f>IFERROR(VLOOKUP($A14&amp;B$1,'CCyB decisions (database)'!$A$2:$G$424,7,FALSE),"")</f>
        <v/>
      </c>
      <c r="C14" t="str">
        <f>IFERROR(VLOOKUP($A14&amp;C$1,'CCyB decisions (database)'!$A$2:$G$424,7,FALSE),B14)</f>
        <v/>
      </c>
      <c r="D14" t="str">
        <f>IFERROR(VLOOKUP($A14&amp;D$1,'CCyB decisions (database)'!$A$2:$G$424,7,FALSE),C14)</f>
        <v/>
      </c>
      <c r="E14" t="str">
        <f>IFERROR(VLOOKUP($A14&amp;E$1,'CCyB decisions (database)'!$A$2:$G$424,7,FALSE),D14)</f>
        <v/>
      </c>
      <c r="F14" t="str">
        <f>IFERROR(VLOOKUP($A14&amp;F$1,'CCyB decisions (database)'!$A$2:$G$424,7,FALSE),E14)</f>
        <v/>
      </c>
      <c r="G14" t="str">
        <f>IFERROR(VLOOKUP($A14&amp;G$1,'CCyB decisions (database)'!$A$2:$G$424,7,FALSE),F14)</f>
        <v/>
      </c>
      <c r="H14">
        <f>IFERROR(VLOOKUP($A14&amp;H$1,'CCyB decisions (database)'!$A$2:$G$424,7,FALSE),G14)</f>
        <v>6.2500000000000003E-3</v>
      </c>
      <c r="I14">
        <f>IFERROR(VLOOKUP($A14&amp;I$1,'CCyB decisions (database)'!$A$2:$G$424,7,FALSE),H14)</f>
        <v>6.2500000000000003E-3</v>
      </c>
      <c r="J14">
        <f>IFERROR(VLOOKUP($A14&amp;J$1,'CCyB decisions (database)'!$A$2:$G$424,7,FALSE),I14)</f>
        <v>6.2500000000000003E-3</v>
      </c>
      <c r="K14">
        <f>IFERROR(VLOOKUP($A14&amp;K$1,'CCyB decisions (database)'!$A$2:$G$424,7,FALSE),J14)</f>
        <v>6.2500000000000003E-3</v>
      </c>
      <c r="L14">
        <f>IFERROR(VLOOKUP($A14&amp;L$1,'CCyB decisions (database)'!$A$2:$G$424,7,FALSE),K14)</f>
        <v>6.2500000000000003E-3</v>
      </c>
      <c r="M14">
        <f>IFERROR(VLOOKUP($A14&amp;M$1,'CCyB decisions (database)'!$A$2:$G$424,7,FALSE),L14)</f>
        <v>6.2500000000000003E-3</v>
      </c>
      <c r="N14">
        <f>IFERROR(VLOOKUP($A14&amp;N$1,'CCyB decisions (database)'!$A$2:$G$424,7,FALSE),M14)</f>
        <v>6.2500000000000003E-3</v>
      </c>
      <c r="O14">
        <f>IFERROR(VLOOKUP($A14&amp;O$1,'CCyB decisions (database)'!$A$2:$G$424,7,FALSE),N14)</f>
        <v>6.2500000000000003E-3</v>
      </c>
      <c r="P14">
        <f>IFERROR(VLOOKUP($A14&amp;P$1,'CCyB decisions (database)'!$A$2:$G$424,7,FALSE),O14)</f>
        <v>6.2500000000000003E-3</v>
      </c>
      <c r="Q14">
        <f>IFERROR(VLOOKUP($A14&amp;Q$1,'CCyB decisions (database)'!$A$2:$G$424,7,FALSE),P14)</f>
        <v>6.2500000000000003E-3</v>
      </c>
      <c r="R14">
        <f>IFERROR(VLOOKUP($A14&amp;R$1,'CCyB decisions (database)'!$A$2:$G$424,7,FALSE),Q14)</f>
        <v>1.2500000000000001E-2</v>
      </c>
      <c r="S14">
        <f>IFERROR(VLOOKUP($A14&amp;S$1,'CCyB decisions (database)'!$A$2:$G$424,7,FALSE),R14)</f>
        <v>1.2500000000000001E-2</v>
      </c>
      <c r="T14">
        <f>IFERROR(VLOOKUP($A14&amp;T$1,'CCyB decisions (database)'!$A$2:$G$424,7,FALSE),S14)</f>
        <v>1.2500000000000001E-2</v>
      </c>
      <c r="U14">
        <f>IFERROR(VLOOKUP($A14&amp;U$1,'CCyB decisions (database)'!$A$2:$G$424,7,FALSE),T14)</f>
        <v>1.2500000000000001E-2</v>
      </c>
      <c r="V14">
        <f>IFERROR(VLOOKUP($A14&amp;V$1,'CCyB decisions (database)'!$A$2:$G$424,7,FALSE),U14)</f>
        <v>1.2500000000000001E-2</v>
      </c>
      <c r="W14">
        <f>IFERROR(VLOOKUP($A14&amp;W$1,'CCyB decisions (database)'!$A$2:$G$424,7,FALSE),V14)</f>
        <v>1.2500000000000001E-2</v>
      </c>
      <c r="X14">
        <f>IFERROR(VLOOKUP($A14&amp;X$1,'CCyB decisions (database)'!$A$2:$G$424,7,FALSE),W14)</f>
        <v>1.2500000000000001E-2</v>
      </c>
      <c r="Y14">
        <f>IFERROR(VLOOKUP($A14&amp;Y$1,'CCyB decisions (database)'!$A$2:$G$424,7,FALSE),X14)</f>
        <v>1.2500000000000001E-2</v>
      </c>
      <c r="Z14">
        <f>IFERROR(VLOOKUP($A14&amp;Z$1,'CCyB decisions (database)'!$A$2:$G$424,7,FALSE),Y14)</f>
        <v>1.2500000000000001E-2</v>
      </c>
      <c r="AA14">
        <f>IFERROR(VLOOKUP($A14&amp;AA$1,'CCyB decisions (database)'!$A$2:$G$424,7,FALSE),Z14)</f>
        <v>1.2500000000000001E-2</v>
      </c>
      <c r="AB14">
        <f>IFERROR(VLOOKUP($A14&amp;AB$1,'CCyB decisions (database)'!$A$2:$G$424,7,FALSE),AA14)</f>
        <v>1.2500000000000001E-2</v>
      </c>
      <c r="AC14">
        <f>IFERROR(VLOOKUP($A14&amp;AC$1,'CCyB decisions (database)'!$A$2:$G$424,7,FALSE),AB14)</f>
        <v>1.8749999999999999E-2</v>
      </c>
      <c r="AD14">
        <f>IFERROR(VLOOKUP($A14&amp;AD$1,'CCyB decisions (database)'!$A$2:$G$424,7,FALSE),AC14)</f>
        <v>1.8749999999999999E-2</v>
      </c>
      <c r="AE14">
        <f>IFERROR(VLOOKUP($A14&amp;AE$1,'CCyB decisions (database)'!$A$2:$G$424,7,FALSE),AD14)</f>
        <v>1.8749999999999999E-2</v>
      </c>
      <c r="AF14">
        <f>IFERROR(VLOOKUP($A14&amp;AF$1,'CCyB decisions (database)'!$A$2:$G$424,7,FALSE),AE14)</f>
        <v>1.8749999999999999E-2</v>
      </c>
      <c r="AG14">
        <f>IFERROR(VLOOKUP($A14&amp;AG$1,'CCyB decisions (database)'!$A$2:$G$424,7,FALSE),AF14)</f>
        <v>1.8749999999999999E-2</v>
      </c>
      <c r="AH14">
        <f>IFERROR(VLOOKUP($A14&amp;AH$1,'CCyB decisions (database)'!$A$2:$G$424,7,FALSE),AG14)</f>
        <v>1.8749999999999999E-2</v>
      </c>
      <c r="AI14">
        <f>IFERROR(VLOOKUP($A14&amp;AI$1,'CCyB decisions (database)'!$A$2:$G$424,7,FALSE),AH14)</f>
        <v>1.8749999999999999E-2</v>
      </c>
      <c r="AJ14">
        <f>IFERROR(VLOOKUP($A14&amp;AJ$1,'CCyB decisions (database)'!$A$2:$G$424,7,FALSE),AI14)</f>
        <v>1.8749999999999999E-2</v>
      </c>
      <c r="AK14">
        <f>IFERROR(VLOOKUP($A14&amp;AK$1,'CCyB decisions (database)'!$A$2:$G$424,7,FALSE),AJ14)</f>
        <v>1.8749999999999999E-2</v>
      </c>
      <c r="AL14">
        <f>IFERROR(VLOOKUP($A14&amp;AL$1,'CCyB decisions (database)'!$A$2:$G$424,7,FALSE),AK14)</f>
        <v>1.8749999999999999E-2</v>
      </c>
      <c r="AM14">
        <f>IFERROR(VLOOKUP($A14&amp;AM$1,'CCyB decisions (database)'!$A$2:$G$424,7,FALSE),AL14)</f>
        <v>1.8749999999999999E-2</v>
      </c>
      <c r="AN14">
        <f>IFERROR(VLOOKUP($A14&amp;AN$1,'CCyB decisions (database)'!$A$2:$G$424,7,FALSE),AM14)</f>
        <v>2.5000000000000001E-2</v>
      </c>
      <c r="AO14">
        <f>IFERROR(VLOOKUP($A14&amp;AO$1,'CCyB decisions (database)'!$A$2:$G$424,7,FALSE),AN14)</f>
        <v>2.5000000000000001E-2</v>
      </c>
      <c r="AP14">
        <f>IFERROR(VLOOKUP($A14&amp;AP$1,'CCyB decisions (database)'!$A$2:$G$424,7,FALSE),AO14)</f>
        <v>2.5000000000000001E-2</v>
      </c>
      <c r="AQ14">
        <f>IFERROR(VLOOKUP($A14&amp;AQ$1,'CCyB decisions (database)'!$A$2:$G$424,7,FALSE),AP14)</f>
        <v>2.5000000000000001E-2</v>
      </c>
      <c r="AR14">
        <f>IFERROR(VLOOKUP($A14&amp;AR$1,'CCyB decisions (database)'!$A$2:$G$424,7,FALSE),AQ14)</f>
        <v>2.5000000000000001E-2</v>
      </c>
      <c r="AS14">
        <f>IFERROR(VLOOKUP($A14&amp;AS$1,'CCyB decisions (database)'!$A$2:$G$424,7,FALSE),AR14)</f>
        <v>2.5000000000000001E-2</v>
      </c>
      <c r="AT14">
        <f>IFERROR(VLOOKUP($A14&amp;AT$1,'CCyB decisions (database)'!$A$2:$G$424,7,FALSE),AS14)</f>
        <v>2.5000000000000001E-2</v>
      </c>
      <c r="AU14">
        <f>IFERROR(VLOOKUP($A14&amp;AU$1,'CCyB decisions (database)'!$A$2:$G$424,7,FALSE),AT14)</f>
        <v>2.5000000000000001E-2</v>
      </c>
      <c r="AV14">
        <f>IFERROR(VLOOKUP($A14&amp;AV$1,'CCyB decisions (database)'!$A$2:$G$424,7,FALSE),AU14)</f>
        <v>2.5000000000000001E-2</v>
      </c>
      <c r="AW14">
        <f>IFERROR(VLOOKUP($A14&amp;AW$1,'CCyB decisions (database)'!$A$2:$G$424,7,FALSE),AV14)</f>
        <v>2.5000000000000001E-2</v>
      </c>
      <c r="AX14">
        <f>IFERROR(VLOOKUP($A14&amp;AX$1,'CCyB decisions (database)'!$A$2:$G$424,7,FALSE),AW14)</f>
        <v>2.5000000000000001E-2</v>
      </c>
      <c r="AY14">
        <f>IFERROR(VLOOKUP($A14&amp;AY$1,'CCyB decisions (database)'!$A$2:$G$424,7,FALSE),AX14)</f>
        <v>2.5000000000000001E-2</v>
      </c>
      <c r="AZ14">
        <f>IFERROR(VLOOKUP($A14&amp;AZ$1,'CCyB decisions (database)'!$A$2:$G$424,7,FALSE),AY14)</f>
        <v>2.5000000000000001E-2</v>
      </c>
      <c r="BA14">
        <f>IFERROR(VLOOKUP($A14&amp;BA$1,'CCyB decisions (database)'!$A$2:$G$424,7,FALSE),AZ14)</f>
        <v>2.5000000000000001E-2</v>
      </c>
      <c r="BB14">
        <f>IFERROR(VLOOKUP($A14&amp;BB$1,'CCyB decisions (database)'!$A$2:$G$424,7,FALSE),BA14)</f>
        <v>2.5000000000000001E-2</v>
      </c>
      <c r="BC14">
        <f>IFERROR(VLOOKUP($A14&amp;BC$1,'CCyB decisions (database)'!$A$2:$G$424,7,FALSE),BB14)</f>
        <v>2.5000000000000001E-2</v>
      </c>
      <c r="BD14">
        <f>IFERROR(VLOOKUP($A14&amp;BD$1,'CCyB decisions (database)'!$A$2:$G$424,7,FALSE),BC14)</f>
        <v>2.5000000000000001E-2</v>
      </c>
      <c r="BE14">
        <f>IFERROR(VLOOKUP($A14&amp;BE$1,'CCyB decisions (database)'!$A$2:$G$424,7,FALSE),BD14)</f>
        <v>2.5000000000000001E-2</v>
      </c>
      <c r="BF14">
        <f>IFERROR(VLOOKUP($A14&amp;BF$1,'CCyB decisions (database)'!$A$2:$G$424,7,FALSE),BE14)</f>
        <v>2.5000000000000001E-2</v>
      </c>
      <c r="BG14">
        <f>IFERROR(VLOOKUP($A14&amp;BG$1,'CCyB decisions (database)'!$A$2:$G$424,7,FALSE),BF14)</f>
        <v>2.5000000000000001E-2</v>
      </c>
      <c r="BH14">
        <f>IFERROR(VLOOKUP($A14&amp;BH$1,'CCyB decisions (database)'!$A$2:$G$424,7,FALSE),BG14)</f>
        <v>0.02</v>
      </c>
      <c r="BI14">
        <f>IFERROR(VLOOKUP($A14&amp;BI$1,'CCyB decisions (database)'!$A$2:$G$424,7,FALSE),BH14)</f>
        <v>0.02</v>
      </c>
      <c r="BJ14">
        <f>IFERROR(VLOOKUP($A14&amp;BJ$1,'CCyB decisions (database)'!$A$2:$G$424,7,FALSE),BI14)</f>
        <v>0.02</v>
      </c>
      <c r="BK14">
        <f>IFERROR(VLOOKUP($A14&amp;BK$1,'CCyB decisions (database)'!$A$2:$G$424,7,FALSE),BJ14)</f>
        <v>0.02</v>
      </c>
      <c r="BL14">
        <f>IFERROR(VLOOKUP($A14&amp;BL$1,'CCyB decisions (database)'!$A$2:$G$424,7,FALSE),BK14)</f>
        <v>0.02</v>
      </c>
      <c r="BM14">
        <f>IFERROR(VLOOKUP($A14&amp;BM$1,'CCyB decisions (database)'!$A$2:$G$424,7,FALSE),BL14)</f>
        <v>0.01</v>
      </c>
      <c r="BN14">
        <f>IFERROR(VLOOKUP($A14&amp;BN$1,'CCyB decisions (database)'!$A$2:$G$424,7,FALSE),BM14)</f>
        <v>0.01</v>
      </c>
      <c r="BO14">
        <f>IFERROR(VLOOKUP($A14&amp;BO$1,'CCyB decisions (database)'!$A$2:$G$424,7,FALSE),BN14)</f>
        <v>0.01</v>
      </c>
      <c r="BP14">
        <f>IFERROR(VLOOKUP($A14&amp;BP$1,'CCyB decisions (database)'!$A$2:$G$424,7,FALSE),BO14)</f>
        <v>0.01</v>
      </c>
      <c r="BQ14">
        <f>IFERROR(VLOOKUP($A14&amp;BQ$1,'CCyB decisions (database)'!$A$2:$G$424,7,FALSE),BP14)</f>
        <v>0.01</v>
      </c>
      <c r="BR14">
        <f>IFERROR(VLOOKUP($A14&amp;BR$1,'CCyB decisions (database)'!$A$2:$G$424,7,FALSE),BQ14)</f>
        <v>0.01</v>
      </c>
      <c r="BS14">
        <f>IFERROR(VLOOKUP($A14&amp;BS$1,'CCyB decisions (database)'!$A$2:$G$424,7,FALSE),BR14)</f>
        <v>0.01</v>
      </c>
      <c r="BT14">
        <f>IFERROR(VLOOKUP($A14&amp;BT$1,'CCyB decisions (database)'!$A$2:$G$424,7,FALSE),BS14)</f>
        <v>0.01</v>
      </c>
      <c r="BU14">
        <f>IFERROR(VLOOKUP($A14&amp;BU$1,'CCyB decisions (database)'!$A$2:$G$424,7,FALSE),BT14)</f>
        <v>0.01</v>
      </c>
      <c r="BV14">
        <f>IFERROR(VLOOKUP($A14&amp;BV$1,'CCyB decisions (database)'!$A$2:$G$424,7,FALSE),BU14)</f>
        <v>0.01</v>
      </c>
      <c r="BW14">
        <f>IFERROR(VLOOKUP($A14&amp;BW$1,'CCyB decisions (database)'!$A$2:$G$424,7,FALSE),BV14)</f>
        <v>0.01</v>
      </c>
      <c r="BX14">
        <f>IFERROR(VLOOKUP($A14&amp;BX$1,'CCyB decisions (database)'!$A$2:$G$424,7,FALSE),BW14)</f>
        <v>0.01</v>
      </c>
      <c r="BY14">
        <f>IFERROR(VLOOKUP($A14&amp;BY$1,'CCyB decisions (database)'!$A$2:$G$424,7,FALSE),BX14)</f>
        <v>0.01</v>
      </c>
      <c r="BZ14">
        <f>IFERROR(VLOOKUP($A14&amp;BZ$1,'CCyB decisions (database)'!$A$2:$G$424,7,FALSE),BY14)</f>
        <v>0.01</v>
      </c>
      <c r="CA14">
        <f>IFERROR(VLOOKUP($A14&amp;CA$1,'CCyB decisions (database)'!$A$2:$G$424,7,FALSE),BZ14)</f>
        <v>0.01</v>
      </c>
      <c r="CB14">
        <f>IFERROR(VLOOKUP($A14&amp;CB$1,'CCyB decisions (database)'!$A$2:$G$424,7,FALSE),CA14)</f>
        <v>0.01</v>
      </c>
      <c r="CC14">
        <f>IFERROR(VLOOKUP($A14&amp;CC$1,'CCyB decisions (database)'!$A$2:$G$424,7,FALSE),CB14)</f>
        <v>0.01</v>
      </c>
      <c r="CD14">
        <f>IFERROR(VLOOKUP($A14&amp;CD$1,'CCyB decisions (database)'!$A$2:$G$424,7,FALSE),CC14)</f>
        <v>0.01</v>
      </c>
      <c r="CE14">
        <f>IFERROR(VLOOKUP($A14&amp;CE$1,'CCyB decisions (database)'!$A$2:$G$424,7,FALSE),CD14)</f>
        <v>0.01</v>
      </c>
      <c r="CF14">
        <f>IFERROR(VLOOKUP($A14&amp;CF$1,'CCyB decisions (database)'!$A$2:$G$424,7,FALSE),CE14)</f>
        <v>0.01</v>
      </c>
      <c r="CG14">
        <f>IFERROR(VLOOKUP($A14&amp;CG$1,'CCyB decisions (database)'!$A$2:$G$424,7,FALSE),CF14)</f>
        <v>0.01</v>
      </c>
      <c r="CH14">
        <f>IFERROR(VLOOKUP($A14&amp;CH$1,'CCyB decisions (database)'!$A$2:$G$424,7,FALSE),CG14)</f>
        <v>0.01</v>
      </c>
      <c r="CI14">
        <f>IFERROR(VLOOKUP($A14&amp;CI$1,'CCyB decisions (database)'!$A$2:$G$424,7,FALSE),CH14)</f>
        <v>0.01</v>
      </c>
      <c r="CJ14">
        <f>IFERROR(VLOOKUP($A14&amp;CJ$1,'CCyB decisions (database)'!$A$2:$G$424,7,FALSE),CI14)</f>
        <v>0.01</v>
      </c>
      <c r="CK14">
        <f>IFERROR(VLOOKUP($A14&amp;CK$1,'CCyB decisions (database)'!$A$2:$G$424,7,FALSE),CJ14)</f>
        <v>0.01</v>
      </c>
      <c r="CL14">
        <f>IFERROR(VLOOKUP($A14&amp;CL$1,'CCyB decisions (database)'!$A$2:$G$424,7,FALSE),CK14)</f>
        <v>0.01</v>
      </c>
      <c r="CM14">
        <f>IFERROR(VLOOKUP($A14&amp;CM$1,'CCyB decisions (database)'!$A$2:$G$424,7,FALSE),CL14)</f>
        <v>0.01</v>
      </c>
      <c r="CN14">
        <f>IFERROR(VLOOKUP($A14&amp;CN$1,'CCyB decisions (database)'!$A$2:$G$424,7,FALSE),CM14)</f>
        <v>0.01</v>
      </c>
      <c r="CO14">
        <f>IFERROR(VLOOKUP($A14&amp;CO$1,'CCyB decisions (database)'!$A$2:$G$424,7,FALSE),CN14)</f>
        <v>0.01</v>
      </c>
      <c r="CP14">
        <f>IFERROR(VLOOKUP($A14&amp;CP$1,'CCyB decisions (database)'!$A$2:$G$424,7,FALSE),CO14)</f>
        <v>0.01</v>
      </c>
      <c r="CQ14">
        <f>IFERROR(VLOOKUP($A14&amp;CQ$1,'CCyB decisions (database)'!$A$2:$G$424,7,FALSE),CP14)</f>
        <v>0.01</v>
      </c>
      <c r="CR14">
        <f>IFERROR(VLOOKUP($A14&amp;CR$1,'CCyB decisions (database)'!$A$2:$G$424,7,FALSE),CQ14)</f>
        <v>0.01</v>
      </c>
      <c r="CS14">
        <f>IFERROR(VLOOKUP($A14&amp;CS$1,'CCyB decisions (database)'!$A$2:$G$424,7,FALSE),CR14)</f>
        <v>0.01</v>
      </c>
      <c r="CT14">
        <f>IFERROR(VLOOKUP($A14&amp;CT$1,'CCyB decisions (database)'!$A$2:$G$424,7,FALSE),CS14)</f>
        <v>0.01</v>
      </c>
      <c r="CU14">
        <f>IFERROR(VLOOKUP($A14&amp;CU$1,'CCyB decisions (database)'!$A$2:$G$424,7,FALSE),CT14)</f>
        <v>0.01</v>
      </c>
      <c r="CV14">
        <f>IFERROR(VLOOKUP($A14&amp;CV$1,'CCyB decisions (database)'!$A$2:$G$424,7,FALSE),CU14)</f>
        <v>0.01</v>
      </c>
      <c r="CW14">
        <f>IFERROR(VLOOKUP($A14&amp;CW$1,'CCyB decisions (database)'!$A$2:$G$424,7,FALSE),CV14)</f>
        <v>0.01</v>
      </c>
      <c r="CX14">
        <f>IFERROR(VLOOKUP($A14&amp;CX$1,'CCyB decisions (database)'!$A$2:$G$424,7,FALSE),CW14)</f>
        <v>0.01</v>
      </c>
      <c r="CY14">
        <f>IFERROR(VLOOKUP($A14&amp;CY$1,'CCyB decisions (database)'!$A$2:$G$424,7,FALSE),CX14)</f>
        <v>0.01</v>
      </c>
      <c r="CZ14">
        <f>IFERROR(VLOOKUP($A14&amp;CZ$1,'CCyB decisions (database)'!$A$2:$G$424,7,FALSE),CY14)</f>
        <v>0.01</v>
      </c>
      <c r="DA14">
        <f>IFERROR(VLOOKUP($A14&amp;DA$1,'CCyB decisions (database)'!$A$2:$G$424,7,FALSE),CZ14)</f>
        <v>0.01</v>
      </c>
      <c r="DB14">
        <f>IFERROR(VLOOKUP($A14&amp;DB$1,'CCyB decisions (database)'!$A$2:$G$424,7,FALSE),DA14)</f>
        <v>0.01</v>
      </c>
      <c r="DC14">
        <f>IFERROR(VLOOKUP($A14&amp;DC$1,'CCyB decisions (database)'!$A$2:$G$424,7,FALSE),DB14)</f>
        <v>0.01</v>
      </c>
      <c r="DD14">
        <f>IFERROR(VLOOKUP($A14&amp;DD$1,'CCyB decisions (database)'!$A$2:$G$424,7,FALSE),DC14)</f>
        <v>0.01</v>
      </c>
      <c r="DE14">
        <f>IFERROR(VLOOKUP($A14&amp;DE$1,'CCyB decisions (database)'!$A$2:$G$424,7,FALSE),DD14)</f>
        <v>0.01</v>
      </c>
      <c r="DF14">
        <f>IFERROR(VLOOKUP($A14&amp;DF$1,'CCyB decisions (database)'!$A$2:$G$424,7,FALSE),DE14)</f>
        <v>0.01</v>
      </c>
      <c r="DG14">
        <f>IFERROR(VLOOKUP($A14&amp;DG$1,'CCyB decisions (database)'!$A$2:$G$424,7,FALSE),DF14)</f>
        <v>0.01</v>
      </c>
      <c r="DH14">
        <f>IFERROR(VLOOKUP($A14&amp;DH$1,'CCyB decisions (database)'!$A$2:$G$424,7,FALSE),DG14)</f>
        <v>0.01</v>
      </c>
      <c r="DI14">
        <f>IFERROR(VLOOKUP($A14&amp;DI$1,'CCyB decisions (database)'!$A$2:$G$424,7,FALSE),DH14)</f>
        <v>0.01</v>
      </c>
      <c r="DJ14">
        <f>IFERROR(VLOOKUP($A14&amp;DJ$1,'CCyB decisions (database)'!$A$2:$G$424,7,FALSE),DI14)</f>
        <v>0.01</v>
      </c>
      <c r="DK14">
        <f>IFERROR(VLOOKUP($A14&amp;DK$1,'CCyB decisions (database)'!$A$2:$G$424,7,FALSE),DJ14)</f>
        <v>5.0000000000000001E-3</v>
      </c>
      <c r="DL14">
        <f>IFERROR(VLOOKUP($A14&amp;DL$1,'CCyB decisions (database)'!$A$2:$G$424,7,FALSE),DK14)</f>
        <v>5.0000000000000001E-3</v>
      </c>
      <c r="DM14">
        <f>IFERROR(VLOOKUP($A14&amp;DM$1,'CCyB decisions (database)'!$A$2:$G$424,7,FALSE),DL14)</f>
        <v>5.0000000000000001E-3</v>
      </c>
      <c r="DN14">
        <f>IFERROR(VLOOKUP($A14&amp;DN$1,'CCyB decisions (database)'!$A$2:$G$424,7,FALSE),DM14)</f>
        <v>5.0000000000000001E-3</v>
      </c>
      <c r="EW14" t="s">
        <v>23</v>
      </c>
      <c r="EX14">
        <v>0.01</v>
      </c>
      <c r="EY14" t="s">
        <v>780</v>
      </c>
      <c r="EZ14" t="s">
        <v>780</v>
      </c>
      <c r="FA14" t="e">
        <f t="shared" si="0"/>
        <v>#VALUE!</v>
      </c>
    </row>
    <row r="15" spans="1:451" x14ac:dyDescent="0.45">
      <c r="A15" t="s">
        <v>30</v>
      </c>
      <c r="B15" t="str">
        <f>IFERROR(VLOOKUP($A15&amp;B$1,'CCyB decisions (database)'!$A$2:$G$424,7,FALSE),"")</f>
        <v/>
      </c>
      <c r="C15" t="str">
        <f>IFERROR(VLOOKUP($A15&amp;C$1,'CCyB decisions (database)'!$A$2:$G$424,7,FALSE),B15)</f>
        <v/>
      </c>
      <c r="D15" t="str">
        <f>IFERROR(VLOOKUP($A15&amp;D$1,'CCyB decisions (database)'!$A$2:$G$424,7,FALSE),C15)</f>
        <v/>
      </c>
      <c r="E15" t="str">
        <f>IFERROR(VLOOKUP($A15&amp;E$1,'CCyB decisions (database)'!$A$2:$G$424,7,FALSE),D15)</f>
        <v/>
      </c>
      <c r="F15" t="str">
        <f>IFERROR(VLOOKUP($A15&amp;F$1,'CCyB decisions (database)'!$A$2:$G$424,7,FALSE),E15)</f>
        <v/>
      </c>
      <c r="G15" t="str">
        <f>IFERROR(VLOOKUP($A15&amp;G$1,'CCyB decisions (database)'!$A$2:$G$424,7,FALSE),F15)</f>
        <v/>
      </c>
      <c r="H15" t="str">
        <f>IFERROR(VLOOKUP($A15&amp;H$1,'CCyB decisions (database)'!$A$2:$G$424,7,FALSE),G15)</f>
        <v/>
      </c>
      <c r="I15">
        <f>IFERROR(VLOOKUP($A15&amp;I$1,'CCyB decisions (database)'!$A$2:$G$424,7,FALSE),H15)</f>
        <v>0</v>
      </c>
      <c r="J15">
        <f>IFERROR(VLOOKUP($A15&amp;J$1,'CCyB decisions (database)'!$A$2:$G$424,7,FALSE),I15)</f>
        <v>0</v>
      </c>
      <c r="K15">
        <f>IFERROR(VLOOKUP($A15&amp;K$1,'CCyB decisions (database)'!$A$2:$G$424,7,FALSE),J15)</f>
        <v>0</v>
      </c>
      <c r="L15">
        <f>IFERROR(VLOOKUP($A15&amp;L$1,'CCyB decisions (database)'!$A$2:$G$424,7,FALSE),K15)</f>
        <v>0</v>
      </c>
      <c r="M15">
        <f>IFERROR(VLOOKUP($A15&amp;M$1,'CCyB decisions (database)'!$A$2:$G$424,7,FALSE),L15)</f>
        <v>0</v>
      </c>
      <c r="N15">
        <f>IFERROR(VLOOKUP($A15&amp;N$1,'CCyB decisions (database)'!$A$2:$G$424,7,FALSE),M15)</f>
        <v>0</v>
      </c>
      <c r="O15">
        <f>IFERROR(VLOOKUP($A15&amp;O$1,'CCyB decisions (database)'!$A$2:$G$424,7,FALSE),N15)</f>
        <v>0</v>
      </c>
      <c r="P15">
        <f>IFERROR(VLOOKUP($A15&amp;P$1,'CCyB decisions (database)'!$A$2:$G$424,7,FALSE),O15)</f>
        <v>0</v>
      </c>
      <c r="Q15">
        <f>IFERROR(VLOOKUP($A15&amp;Q$1,'CCyB decisions (database)'!$A$2:$G$424,7,FALSE),P15)</f>
        <v>0</v>
      </c>
      <c r="R15">
        <f>IFERROR(VLOOKUP($A15&amp;R$1,'CCyB decisions (database)'!$A$2:$G$424,7,FALSE),Q15)</f>
        <v>0</v>
      </c>
      <c r="S15">
        <f>IFERROR(VLOOKUP($A15&amp;S$1,'CCyB decisions (database)'!$A$2:$G$424,7,FALSE),R15)</f>
        <v>0</v>
      </c>
      <c r="T15">
        <f>IFERROR(VLOOKUP($A15&amp;T$1,'CCyB decisions (database)'!$A$2:$G$424,7,FALSE),S15)</f>
        <v>0</v>
      </c>
      <c r="U15">
        <f>IFERROR(VLOOKUP($A15&amp;U$1,'CCyB decisions (database)'!$A$2:$G$424,7,FALSE),T15)</f>
        <v>0</v>
      </c>
      <c r="V15">
        <f>IFERROR(VLOOKUP($A15&amp;V$1,'CCyB decisions (database)'!$A$2:$G$424,7,FALSE),U15)</f>
        <v>0</v>
      </c>
      <c r="W15">
        <f>IFERROR(VLOOKUP($A15&amp;W$1,'CCyB decisions (database)'!$A$2:$G$424,7,FALSE),V15)</f>
        <v>0</v>
      </c>
      <c r="X15">
        <f>IFERROR(VLOOKUP($A15&amp;X$1,'CCyB decisions (database)'!$A$2:$G$424,7,FALSE),W15)</f>
        <v>0</v>
      </c>
      <c r="Y15">
        <f>IFERROR(VLOOKUP($A15&amp;Y$1,'CCyB decisions (database)'!$A$2:$G$424,7,FALSE),X15)</f>
        <v>0</v>
      </c>
      <c r="Z15">
        <f>IFERROR(VLOOKUP($A15&amp;Z$1,'CCyB decisions (database)'!$A$2:$G$424,7,FALSE),Y15)</f>
        <v>0</v>
      </c>
      <c r="AA15">
        <f>IFERROR(VLOOKUP($A15&amp;AA$1,'CCyB decisions (database)'!$A$2:$G$424,7,FALSE),Z15)</f>
        <v>0</v>
      </c>
      <c r="AB15">
        <f>IFERROR(VLOOKUP($A15&amp;AB$1,'CCyB decisions (database)'!$A$2:$G$424,7,FALSE),AA15)</f>
        <v>0</v>
      </c>
      <c r="AC15">
        <f>IFERROR(VLOOKUP($A15&amp;AC$1,'CCyB decisions (database)'!$A$2:$G$424,7,FALSE),AB15)</f>
        <v>0</v>
      </c>
      <c r="AD15">
        <f>IFERROR(VLOOKUP($A15&amp;AD$1,'CCyB decisions (database)'!$A$2:$G$424,7,FALSE),AC15)</f>
        <v>0</v>
      </c>
      <c r="AE15">
        <f>IFERROR(VLOOKUP($A15&amp;AE$1,'CCyB decisions (database)'!$A$2:$G$424,7,FALSE),AD15)</f>
        <v>0</v>
      </c>
      <c r="AF15">
        <f>IFERROR(VLOOKUP($A15&amp;AF$1,'CCyB decisions (database)'!$A$2:$G$424,7,FALSE),AE15)</f>
        <v>0</v>
      </c>
      <c r="AG15">
        <f>IFERROR(VLOOKUP($A15&amp;AG$1,'CCyB decisions (database)'!$A$2:$G$424,7,FALSE),AF15)</f>
        <v>0</v>
      </c>
      <c r="AH15">
        <f>IFERROR(VLOOKUP($A15&amp;AH$1,'CCyB decisions (database)'!$A$2:$G$424,7,FALSE),AG15)</f>
        <v>0</v>
      </c>
      <c r="AI15">
        <f>IFERROR(VLOOKUP($A15&amp;AI$1,'CCyB decisions (database)'!$A$2:$G$424,7,FALSE),AH15)</f>
        <v>0</v>
      </c>
      <c r="AJ15">
        <f>IFERROR(VLOOKUP($A15&amp;AJ$1,'CCyB decisions (database)'!$A$2:$G$424,7,FALSE),AI15)</f>
        <v>0</v>
      </c>
      <c r="AK15">
        <f>IFERROR(VLOOKUP($A15&amp;AK$1,'CCyB decisions (database)'!$A$2:$G$424,7,FALSE),AJ15)</f>
        <v>0</v>
      </c>
      <c r="AL15">
        <f>IFERROR(VLOOKUP($A15&amp;AL$1,'CCyB decisions (database)'!$A$2:$G$424,7,FALSE),AK15)</f>
        <v>0</v>
      </c>
      <c r="AM15">
        <f>IFERROR(VLOOKUP($A15&amp;AM$1,'CCyB decisions (database)'!$A$2:$G$424,7,FALSE),AL15)</f>
        <v>0</v>
      </c>
      <c r="AN15">
        <f>IFERROR(VLOOKUP($A15&amp;AN$1,'CCyB decisions (database)'!$A$2:$G$424,7,FALSE),AM15)</f>
        <v>0</v>
      </c>
      <c r="AO15">
        <f>IFERROR(VLOOKUP($A15&amp;AO$1,'CCyB decisions (database)'!$A$2:$G$424,7,FALSE),AN15)</f>
        <v>0</v>
      </c>
      <c r="AP15">
        <f>IFERROR(VLOOKUP($A15&amp;AP$1,'CCyB decisions (database)'!$A$2:$G$424,7,FALSE),AO15)</f>
        <v>0</v>
      </c>
      <c r="AQ15">
        <f>IFERROR(VLOOKUP($A15&amp;AQ$1,'CCyB decisions (database)'!$A$2:$G$424,7,FALSE),AP15)</f>
        <v>0</v>
      </c>
      <c r="AR15">
        <f>IFERROR(VLOOKUP($A15&amp;AR$1,'CCyB decisions (database)'!$A$2:$G$424,7,FALSE),AQ15)</f>
        <v>0</v>
      </c>
      <c r="AS15">
        <f>IFERROR(VLOOKUP($A15&amp;AS$1,'CCyB decisions (database)'!$A$2:$G$424,7,FALSE),AR15)</f>
        <v>0</v>
      </c>
      <c r="AT15">
        <f>IFERROR(VLOOKUP($A15&amp;AT$1,'CCyB decisions (database)'!$A$2:$G$424,7,FALSE),AS15)</f>
        <v>0</v>
      </c>
      <c r="AU15">
        <f>IFERROR(VLOOKUP($A15&amp;AU$1,'CCyB decisions (database)'!$A$2:$G$424,7,FALSE),AT15)</f>
        <v>0</v>
      </c>
      <c r="AV15">
        <f>IFERROR(VLOOKUP($A15&amp;AV$1,'CCyB decisions (database)'!$A$2:$G$424,7,FALSE),AU15)</f>
        <v>0</v>
      </c>
      <c r="AW15">
        <f>IFERROR(VLOOKUP($A15&amp;AW$1,'CCyB decisions (database)'!$A$2:$G$424,7,FALSE),AV15)</f>
        <v>0</v>
      </c>
      <c r="AX15">
        <f>IFERROR(VLOOKUP($A15&amp;AX$1,'CCyB decisions (database)'!$A$2:$G$424,7,FALSE),AW15)</f>
        <v>0</v>
      </c>
      <c r="AY15">
        <f>IFERROR(VLOOKUP($A15&amp;AY$1,'CCyB decisions (database)'!$A$2:$G$424,7,FALSE),AX15)</f>
        <v>0</v>
      </c>
      <c r="AZ15">
        <f>IFERROR(VLOOKUP($A15&amp;AZ$1,'CCyB decisions (database)'!$A$2:$G$424,7,FALSE),AY15)</f>
        <v>0</v>
      </c>
      <c r="BA15">
        <f>IFERROR(VLOOKUP($A15&amp;BA$1,'CCyB decisions (database)'!$A$2:$G$424,7,FALSE),AZ15)</f>
        <v>0</v>
      </c>
      <c r="BB15">
        <f>IFERROR(VLOOKUP($A15&amp;BB$1,'CCyB decisions (database)'!$A$2:$G$424,7,FALSE),BA15)</f>
        <v>0</v>
      </c>
      <c r="BC15">
        <f>IFERROR(VLOOKUP($A15&amp;BC$1,'CCyB decisions (database)'!$A$2:$G$424,7,FALSE),BB15)</f>
        <v>0</v>
      </c>
      <c r="BD15">
        <f>IFERROR(VLOOKUP($A15&amp;BD$1,'CCyB decisions (database)'!$A$2:$G$424,7,FALSE),BC15)</f>
        <v>0</v>
      </c>
      <c r="BE15">
        <f>IFERROR(VLOOKUP($A15&amp;BE$1,'CCyB decisions (database)'!$A$2:$G$424,7,FALSE),BD15)</f>
        <v>0</v>
      </c>
      <c r="BF15">
        <f>IFERROR(VLOOKUP($A15&amp;BF$1,'CCyB decisions (database)'!$A$2:$G$424,7,FALSE),BE15)</f>
        <v>0</v>
      </c>
      <c r="BG15">
        <f>IFERROR(VLOOKUP($A15&amp;BG$1,'CCyB decisions (database)'!$A$2:$G$424,7,FALSE),BF15)</f>
        <v>0</v>
      </c>
      <c r="BH15">
        <f>IFERROR(VLOOKUP($A15&amp;BH$1,'CCyB decisions (database)'!$A$2:$G$424,7,FALSE),BG15)</f>
        <v>0</v>
      </c>
      <c r="BI15">
        <f>IFERROR(VLOOKUP($A15&amp;BI$1,'CCyB decisions (database)'!$A$2:$G$424,7,FALSE),BH15)</f>
        <v>0</v>
      </c>
      <c r="BJ15">
        <f>IFERROR(VLOOKUP($A15&amp;BJ$1,'CCyB decisions (database)'!$A$2:$G$424,7,FALSE),BI15)</f>
        <v>0</v>
      </c>
      <c r="BK15">
        <f>IFERROR(VLOOKUP($A15&amp;BK$1,'CCyB decisions (database)'!$A$2:$G$424,7,FALSE),BJ15)</f>
        <v>0</v>
      </c>
      <c r="BL15">
        <f>IFERROR(VLOOKUP($A15&amp;BL$1,'CCyB decisions (database)'!$A$2:$G$424,7,FALSE),BK15)</f>
        <v>0</v>
      </c>
      <c r="BM15">
        <f>IFERROR(VLOOKUP($A15&amp;BM$1,'CCyB decisions (database)'!$A$2:$G$424,7,FALSE),BL15)</f>
        <v>0</v>
      </c>
      <c r="BN15">
        <f>IFERROR(VLOOKUP($A15&amp;BN$1,'CCyB decisions (database)'!$A$2:$G$424,7,FALSE),BM15)</f>
        <v>0</v>
      </c>
      <c r="BO15">
        <f>IFERROR(VLOOKUP($A15&amp;BO$1,'CCyB decisions (database)'!$A$2:$G$424,7,FALSE),BN15)</f>
        <v>0</v>
      </c>
      <c r="BP15">
        <f>IFERROR(VLOOKUP($A15&amp;BP$1,'CCyB decisions (database)'!$A$2:$G$424,7,FALSE),BO15)</f>
        <v>0</v>
      </c>
      <c r="BQ15">
        <f>IFERROR(VLOOKUP($A15&amp;BQ$1,'CCyB decisions (database)'!$A$2:$G$424,7,FALSE),BP15)</f>
        <v>0</v>
      </c>
      <c r="BR15">
        <f>IFERROR(VLOOKUP($A15&amp;BR$1,'CCyB decisions (database)'!$A$2:$G$424,7,FALSE),BQ15)</f>
        <v>0</v>
      </c>
      <c r="BS15">
        <f>IFERROR(VLOOKUP($A15&amp;BS$1,'CCyB decisions (database)'!$A$2:$G$424,7,FALSE),BR15)</f>
        <v>0</v>
      </c>
      <c r="BT15">
        <f>IFERROR(VLOOKUP($A15&amp;BT$1,'CCyB decisions (database)'!$A$2:$G$424,7,FALSE),BS15)</f>
        <v>0</v>
      </c>
      <c r="BU15">
        <f>IFERROR(VLOOKUP($A15&amp;BU$1,'CCyB decisions (database)'!$A$2:$G$424,7,FALSE),BT15)</f>
        <v>0</v>
      </c>
      <c r="BV15">
        <f>IFERROR(VLOOKUP($A15&amp;BV$1,'CCyB decisions (database)'!$A$2:$G$424,7,FALSE),BU15)</f>
        <v>0</v>
      </c>
      <c r="BW15">
        <f>IFERROR(VLOOKUP($A15&amp;BW$1,'CCyB decisions (database)'!$A$2:$G$424,7,FALSE),BV15)</f>
        <v>0</v>
      </c>
      <c r="BX15">
        <f>IFERROR(VLOOKUP($A15&amp;BX$1,'CCyB decisions (database)'!$A$2:$G$424,7,FALSE),BW15)</f>
        <v>0</v>
      </c>
      <c r="BY15">
        <f>IFERROR(VLOOKUP($A15&amp;BY$1,'CCyB decisions (database)'!$A$2:$G$424,7,FALSE),BX15)</f>
        <v>0</v>
      </c>
      <c r="BZ15">
        <f>IFERROR(VLOOKUP($A15&amp;BZ$1,'CCyB decisions (database)'!$A$2:$G$424,7,FALSE),BY15)</f>
        <v>0</v>
      </c>
      <c r="CA15">
        <f>IFERROR(VLOOKUP($A15&amp;CA$1,'CCyB decisions (database)'!$A$2:$G$424,7,FALSE),BZ15)</f>
        <v>0</v>
      </c>
      <c r="CB15">
        <f>IFERROR(VLOOKUP($A15&amp;CB$1,'CCyB decisions (database)'!$A$2:$G$424,7,FALSE),CA15)</f>
        <v>0</v>
      </c>
      <c r="CC15">
        <f>IFERROR(VLOOKUP($A15&amp;CC$1,'CCyB decisions (database)'!$A$2:$G$424,7,FALSE),CB15)</f>
        <v>0</v>
      </c>
      <c r="CD15">
        <f>IFERROR(VLOOKUP($A15&amp;CD$1,'CCyB decisions (database)'!$A$2:$G$424,7,FALSE),CC15)</f>
        <v>0</v>
      </c>
      <c r="CE15">
        <f>IFERROR(VLOOKUP($A15&amp;CE$1,'CCyB decisions (database)'!$A$2:$G$424,7,FALSE),CD15)</f>
        <v>0</v>
      </c>
      <c r="CF15">
        <f>IFERROR(VLOOKUP($A15&amp;CF$1,'CCyB decisions (database)'!$A$2:$G$424,7,FALSE),CE15)</f>
        <v>0</v>
      </c>
      <c r="CG15">
        <f>IFERROR(VLOOKUP($A15&amp;CG$1,'CCyB decisions (database)'!$A$2:$G$424,7,FALSE),CF15)</f>
        <v>0</v>
      </c>
      <c r="CH15">
        <f>IFERROR(VLOOKUP($A15&amp;CH$1,'CCyB decisions (database)'!$A$2:$G$424,7,FALSE),CG15)</f>
        <v>0</v>
      </c>
      <c r="CI15">
        <f>IFERROR(VLOOKUP($A15&amp;CI$1,'CCyB decisions (database)'!$A$2:$G$424,7,FALSE),CH15)</f>
        <v>0</v>
      </c>
      <c r="CJ15">
        <f>IFERROR(VLOOKUP($A15&amp;CJ$1,'CCyB decisions (database)'!$A$2:$G$424,7,FALSE),CI15)</f>
        <v>0</v>
      </c>
      <c r="CK15">
        <f>IFERROR(VLOOKUP($A15&amp;CK$1,'CCyB decisions (database)'!$A$2:$G$424,7,FALSE),CJ15)</f>
        <v>0</v>
      </c>
      <c r="CL15">
        <f>IFERROR(VLOOKUP($A15&amp;CL$1,'CCyB decisions (database)'!$A$2:$G$424,7,FALSE),CK15)</f>
        <v>0</v>
      </c>
      <c r="CM15">
        <f>IFERROR(VLOOKUP($A15&amp;CM$1,'CCyB decisions (database)'!$A$2:$G$424,7,FALSE),CL15)</f>
        <v>0</v>
      </c>
      <c r="CN15">
        <f>IFERROR(VLOOKUP($A15&amp;CN$1,'CCyB decisions (database)'!$A$2:$G$424,7,FALSE),CM15)</f>
        <v>0</v>
      </c>
      <c r="CO15">
        <f>IFERROR(VLOOKUP($A15&amp;CO$1,'CCyB decisions (database)'!$A$2:$G$424,7,FALSE),CN15)</f>
        <v>0</v>
      </c>
      <c r="CP15">
        <f>IFERROR(VLOOKUP($A15&amp;CP$1,'CCyB decisions (database)'!$A$2:$G$424,7,FALSE),CO15)</f>
        <v>0</v>
      </c>
      <c r="CQ15">
        <f>IFERROR(VLOOKUP($A15&amp;CQ$1,'CCyB decisions (database)'!$A$2:$G$424,7,FALSE),CP15)</f>
        <v>0</v>
      </c>
      <c r="CR15">
        <f>IFERROR(VLOOKUP($A15&amp;CR$1,'CCyB decisions (database)'!$A$2:$G$424,7,FALSE),CQ15)</f>
        <v>0</v>
      </c>
      <c r="CS15">
        <f>IFERROR(VLOOKUP($A15&amp;CS$1,'CCyB decisions (database)'!$A$2:$G$424,7,FALSE),CR15)</f>
        <v>0</v>
      </c>
      <c r="CT15">
        <f>IFERROR(VLOOKUP($A15&amp;CT$1,'CCyB decisions (database)'!$A$2:$G$424,7,FALSE),CS15)</f>
        <v>0</v>
      </c>
      <c r="CU15">
        <f>IFERROR(VLOOKUP($A15&amp;CU$1,'CCyB decisions (database)'!$A$2:$G$424,7,FALSE),CT15)</f>
        <v>0</v>
      </c>
      <c r="CV15">
        <f>IFERROR(VLOOKUP($A15&amp;CV$1,'CCyB decisions (database)'!$A$2:$G$424,7,FALSE),CU15)</f>
        <v>0</v>
      </c>
      <c r="CW15">
        <f>IFERROR(VLOOKUP($A15&amp;CW$1,'CCyB decisions (database)'!$A$2:$G$424,7,FALSE),CV15)</f>
        <v>0</v>
      </c>
      <c r="CX15">
        <f>IFERROR(VLOOKUP($A15&amp;CX$1,'CCyB decisions (database)'!$A$2:$G$424,7,FALSE),CW15)</f>
        <v>0</v>
      </c>
      <c r="CY15">
        <f>IFERROR(VLOOKUP($A15&amp;CY$1,'CCyB decisions (database)'!$A$2:$G$424,7,FALSE),CX15)</f>
        <v>0</v>
      </c>
      <c r="CZ15">
        <f>IFERROR(VLOOKUP($A15&amp;CZ$1,'CCyB decisions (database)'!$A$2:$G$424,7,FALSE),CY15)</f>
        <v>0</v>
      </c>
      <c r="DA15">
        <f>IFERROR(VLOOKUP($A15&amp;DA$1,'CCyB decisions (database)'!$A$2:$G$424,7,FALSE),CZ15)</f>
        <v>0</v>
      </c>
      <c r="DB15">
        <f>IFERROR(VLOOKUP($A15&amp;DB$1,'CCyB decisions (database)'!$A$2:$G$424,7,FALSE),DA15)</f>
        <v>0</v>
      </c>
      <c r="DC15">
        <f>IFERROR(VLOOKUP($A15&amp;DC$1,'CCyB decisions (database)'!$A$2:$G$424,7,FALSE),DB15)</f>
        <v>0</v>
      </c>
      <c r="DD15">
        <f>IFERROR(VLOOKUP($A15&amp;DD$1,'CCyB decisions (database)'!$A$2:$G$424,7,FALSE),DC15)</f>
        <v>0</v>
      </c>
      <c r="DE15">
        <f>IFERROR(VLOOKUP($A15&amp;DE$1,'CCyB decisions (database)'!$A$2:$G$424,7,FALSE),DD15)</f>
        <v>0</v>
      </c>
      <c r="DF15">
        <f>IFERROR(VLOOKUP($A15&amp;DF$1,'CCyB decisions (database)'!$A$2:$G$424,7,FALSE),DE15)</f>
        <v>0</v>
      </c>
      <c r="DG15">
        <f>IFERROR(VLOOKUP($A15&amp;DG$1,'CCyB decisions (database)'!$A$2:$G$424,7,FALSE),DF15)</f>
        <v>0</v>
      </c>
      <c r="DH15">
        <f>IFERROR(VLOOKUP($A15&amp;DH$1,'CCyB decisions (database)'!$A$2:$G$424,7,FALSE),DG15)</f>
        <v>0</v>
      </c>
      <c r="DI15">
        <f>IFERROR(VLOOKUP($A15&amp;DI$1,'CCyB decisions (database)'!$A$2:$G$424,7,FALSE),DH15)</f>
        <v>0</v>
      </c>
      <c r="DJ15">
        <f>IFERROR(VLOOKUP($A15&amp;DJ$1,'CCyB decisions (database)'!$A$2:$G$424,7,FALSE),DI15)</f>
        <v>0</v>
      </c>
      <c r="DK15">
        <f>IFERROR(VLOOKUP($A15&amp;DK$1,'CCyB decisions (database)'!$A$2:$G$424,7,FALSE),DJ15)</f>
        <v>0</v>
      </c>
      <c r="DL15">
        <f>IFERROR(VLOOKUP($A15&amp;DL$1,'CCyB decisions (database)'!$A$2:$G$424,7,FALSE),DK15)</f>
        <v>0</v>
      </c>
      <c r="DM15">
        <f>IFERROR(VLOOKUP($A15&amp;DM$1,'CCyB decisions (database)'!$A$2:$G$424,7,FALSE),DL15)</f>
        <v>0</v>
      </c>
      <c r="DN15">
        <f>IFERROR(VLOOKUP($A15&amp;DN$1,'CCyB decisions (database)'!$A$2:$G$424,7,FALSE),DM15)</f>
        <v>0</v>
      </c>
      <c r="EW15" t="s">
        <v>5</v>
      </c>
      <c r="EX15">
        <v>5.0000000000000001E-3</v>
      </c>
      <c r="EY15" t="s">
        <v>780</v>
      </c>
      <c r="EZ15">
        <v>-5.0000000000000001E-3</v>
      </c>
      <c r="FA15" t="e">
        <f t="shared" si="0"/>
        <v>#VALUE!</v>
      </c>
    </row>
    <row r="16" spans="1:451" x14ac:dyDescent="0.45">
      <c r="A16" t="s">
        <v>31</v>
      </c>
      <c r="B16" t="str">
        <f>IFERROR(VLOOKUP($A16&amp;B$1,'CCyB decisions (database)'!$A$2:$G$424,7,FALSE),"")</f>
        <v/>
      </c>
      <c r="C16" t="str">
        <f>IFERROR(VLOOKUP($A16&amp;C$1,'CCyB decisions (database)'!$A$2:$G$424,7,FALSE),B16)</f>
        <v/>
      </c>
      <c r="D16" t="str">
        <f>IFERROR(VLOOKUP($A16&amp;D$1,'CCyB decisions (database)'!$A$2:$G$424,7,FALSE),C16)</f>
        <v/>
      </c>
      <c r="E16" t="str">
        <f>IFERROR(VLOOKUP($A16&amp;E$1,'CCyB decisions (database)'!$A$2:$G$424,7,FALSE),D16)</f>
        <v/>
      </c>
      <c r="F16" t="str">
        <f>IFERROR(VLOOKUP($A16&amp;F$1,'CCyB decisions (database)'!$A$2:$G$424,7,FALSE),E16)</f>
        <v/>
      </c>
      <c r="G16" t="str">
        <f>IFERROR(VLOOKUP($A16&amp;G$1,'CCyB decisions (database)'!$A$2:$G$424,7,FALSE),F16)</f>
        <v/>
      </c>
      <c r="H16" t="str">
        <f>IFERROR(VLOOKUP($A16&amp;H$1,'CCyB decisions (database)'!$A$2:$G$424,7,FALSE),G16)</f>
        <v/>
      </c>
      <c r="I16" t="str">
        <f>IFERROR(VLOOKUP($A16&amp;I$1,'CCyB decisions (database)'!$A$2:$G$424,7,FALSE),H16)</f>
        <v/>
      </c>
      <c r="J16" t="str">
        <f>IFERROR(VLOOKUP($A16&amp;J$1,'CCyB decisions (database)'!$A$2:$G$424,7,FALSE),I16)</f>
        <v/>
      </c>
      <c r="K16" t="str">
        <f>IFERROR(VLOOKUP($A16&amp;K$1,'CCyB decisions (database)'!$A$2:$G$424,7,FALSE),J16)</f>
        <v/>
      </c>
      <c r="L16" t="str">
        <f>IFERROR(VLOOKUP($A16&amp;L$1,'CCyB decisions (database)'!$A$2:$G$424,7,FALSE),K16)</f>
        <v/>
      </c>
      <c r="M16" t="str">
        <f>IFERROR(VLOOKUP($A16&amp;M$1,'CCyB decisions (database)'!$A$2:$G$424,7,FALSE),L16)</f>
        <v/>
      </c>
      <c r="N16" t="str">
        <f>IFERROR(VLOOKUP($A16&amp;N$1,'CCyB decisions (database)'!$A$2:$G$424,7,FALSE),M16)</f>
        <v/>
      </c>
      <c r="O16" t="str">
        <f>IFERROR(VLOOKUP($A16&amp;O$1,'CCyB decisions (database)'!$A$2:$G$424,7,FALSE),N16)</f>
        <v/>
      </c>
      <c r="P16" t="str">
        <f>IFERROR(VLOOKUP($A16&amp;P$1,'CCyB decisions (database)'!$A$2:$G$424,7,FALSE),O16)</f>
        <v/>
      </c>
      <c r="Q16">
        <f>IFERROR(VLOOKUP($A16&amp;Q$1,'CCyB decisions (database)'!$A$2:$G$424,7,FALSE),P16)</f>
        <v>0</v>
      </c>
      <c r="R16">
        <f>IFERROR(VLOOKUP($A16&amp;R$1,'CCyB decisions (database)'!$A$2:$G$424,7,FALSE),Q16)</f>
        <v>0</v>
      </c>
      <c r="S16">
        <f>IFERROR(VLOOKUP($A16&amp;S$1,'CCyB decisions (database)'!$A$2:$G$424,7,FALSE),R16)</f>
        <v>0</v>
      </c>
      <c r="T16">
        <f>IFERROR(VLOOKUP($A16&amp;T$1,'CCyB decisions (database)'!$A$2:$G$424,7,FALSE),S16)</f>
        <v>0</v>
      </c>
      <c r="U16">
        <f>IFERROR(VLOOKUP($A16&amp;U$1,'CCyB decisions (database)'!$A$2:$G$424,7,FALSE),T16)</f>
        <v>0</v>
      </c>
      <c r="V16">
        <f>IFERROR(VLOOKUP($A16&amp;V$1,'CCyB decisions (database)'!$A$2:$G$424,7,FALSE),U16)</f>
        <v>0</v>
      </c>
      <c r="W16">
        <f>IFERROR(VLOOKUP($A16&amp;W$1,'CCyB decisions (database)'!$A$2:$G$424,7,FALSE),V16)</f>
        <v>0</v>
      </c>
      <c r="X16">
        <f>IFERROR(VLOOKUP($A16&amp;X$1,'CCyB decisions (database)'!$A$2:$G$424,7,FALSE),W16)</f>
        <v>0</v>
      </c>
      <c r="Y16">
        <f>IFERROR(VLOOKUP($A16&amp;Y$1,'CCyB decisions (database)'!$A$2:$G$424,7,FALSE),X16)</f>
        <v>0</v>
      </c>
      <c r="Z16">
        <f>IFERROR(VLOOKUP($A16&amp;Z$1,'CCyB decisions (database)'!$A$2:$G$424,7,FALSE),Y16)</f>
        <v>0</v>
      </c>
      <c r="AA16">
        <f>IFERROR(VLOOKUP($A16&amp;AA$1,'CCyB decisions (database)'!$A$2:$G$424,7,FALSE),Z16)</f>
        <v>0</v>
      </c>
      <c r="AB16">
        <f>IFERROR(VLOOKUP($A16&amp;AB$1,'CCyB decisions (database)'!$A$2:$G$424,7,FALSE),AA16)</f>
        <v>0</v>
      </c>
      <c r="AC16">
        <f>IFERROR(VLOOKUP($A16&amp;AC$1,'CCyB decisions (database)'!$A$2:$G$424,7,FALSE),AB16)</f>
        <v>0</v>
      </c>
      <c r="AD16">
        <f>IFERROR(VLOOKUP($A16&amp;AD$1,'CCyB decisions (database)'!$A$2:$G$424,7,FALSE),AC16)</f>
        <v>0</v>
      </c>
      <c r="AE16">
        <f>IFERROR(VLOOKUP($A16&amp;AE$1,'CCyB decisions (database)'!$A$2:$G$424,7,FALSE),AD16)</f>
        <v>0</v>
      </c>
      <c r="AF16">
        <f>IFERROR(VLOOKUP($A16&amp;AF$1,'CCyB decisions (database)'!$A$2:$G$424,7,FALSE),AE16)</f>
        <v>0</v>
      </c>
      <c r="AG16">
        <f>IFERROR(VLOOKUP($A16&amp;AG$1,'CCyB decisions (database)'!$A$2:$G$424,7,FALSE),AF16)</f>
        <v>0</v>
      </c>
      <c r="AH16">
        <f>IFERROR(VLOOKUP($A16&amp;AH$1,'CCyB decisions (database)'!$A$2:$G$424,7,FALSE),AG16)</f>
        <v>0</v>
      </c>
      <c r="AI16">
        <f>IFERROR(VLOOKUP($A16&amp;AI$1,'CCyB decisions (database)'!$A$2:$G$424,7,FALSE),AH16)</f>
        <v>0</v>
      </c>
      <c r="AJ16">
        <f>IFERROR(VLOOKUP($A16&amp;AJ$1,'CCyB decisions (database)'!$A$2:$G$424,7,FALSE),AI16)</f>
        <v>0</v>
      </c>
      <c r="AK16">
        <f>IFERROR(VLOOKUP($A16&amp;AK$1,'CCyB decisions (database)'!$A$2:$G$424,7,FALSE),AJ16)</f>
        <v>0</v>
      </c>
      <c r="AL16">
        <f>IFERROR(VLOOKUP($A16&amp;AL$1,'CCyB decisions (database)'!$A$2:$G$424,7,FALSE),AK16)</f>
        <v>0</v>
      </c>
      <c r="AM16">
        <f>IFERROR(VLOOKUP($A16&amp;AM$1,'CCyB decisions (database)'!$A$2:$G$424,7,FALSE),AL16)</f>
        <v>0</v>
      </c>
      <c r="AN16">
        <f>IFERROR(VLOOKUP($A16&amp;AN$1,'CCyB decisions (database)'!$A$2:$G$424,7,FALSE),AM16)</f>
        <v>0</v>
      </c>
      <c r="AO16">
        <f>IFERROR(VLOOKUP($A16&amp;AO$1,'CCyB decisions (database)'!$A$2:$G$424,7,FALSE),AN16)</f>
        <v>0</v>
      </c>
      <c r="AP16">
        <f>IFERROR(VLOOKUP($A16&amp;AP$1,'CCyB decisions (database)'!$A$2:$G$424,7,FALSE),AO16)</f>
        <v>0</v>
      </c>
      <c r="AQ16">
        <f>IFERROR(VLOOKUP($A16&amp;AQ$1,'CCyB decisions (database)'!$A$2:$G$424,7,FALSE),AP16)</f>
        <v>0</v>
      </c>
      <c r="AR16">
        <f>IFERROR(VLOOKUP($A16&amp;AR$1,'CCyB decisions (database)'!$A$2:$G$424,7,FALSE),AQ16)</f>
        <v>0</v>
      </c>
      <c r="AS16">
        <f>IFERROR(VLOOKUP($A16&amp;AS$1,'CCyB decisions (database)'!$A$2:$G$424,7,FALSE),AR16)</f>
        <v>0</v>
      </c>
      <c r="AT16">
        <f>IFERROR(VLOOKUP($A16&amp;AT$1,'CCyB decisions (database)'!$A$2:$G$424,7,FALSE),AS16)</f>
        <v>0</v>
      </c>
      <c r="AU16">
        <f>IFERROR(VLOOKUP($A16&amp;AU$1,'CCyB decisions (database)'!$A$2:$G$424,7,FALSE),AT16)</f>
        <v>0</v>
      </c>
      <c r="AV16">
        <f>IFERROR(VLOOKUP($A16&amp;AV$1,'CCyB decisions (database)'!$A$2:$G$424,7,FALSE),AU16)</f>
        <v>0</v>
      </c>
      <c r="AW16">
        <f>IFERROR(VLOOKUP($A16&amp;AW$1,'CCyB decisions (database)'!$A$2:$G$424,7,FALSE),AV16)</f>
        <v>0</v>
      </c>
      <c r="AX16">
        <f>IFERROR(VLOOKUP($A16&amp;AX$1,'CCyB decisions (database)'!$A$2:$G$424,7,FALSE),AW16)</f>
        <v>0</v>
      </c>
      <c r="AY16">
        <f>IFERROR(VLOOKUP($A16&amp;AY$1,'CCyB decisions (database)'!$A$2:$G$424,7,FALSE),AX16)</f>
        <v>0</v>
      </c>
      <c r="AZ16">
        <f>IFERROR(VLOOKUP($A16&amp;AZ$1,'CCyB decisions (database)'!$A$2:$G$424,7,FALSE),AY16)</f>
        <v>0</v>
      </c>
      <c r="BA16">
        <f>IFERROR(VLOOKUP($A16&amp;BA$1,'CCyB decisions (database)'!$A$2:$G$424,7,FALSE),AZ16)</f>
        <v>0</v>
      </c>
      <c r="BB16">
        <f>IFERROR(VLOOKUP($A16&amp;BB$1,'CCyB decisions (database)'!$A$2:$G$424,7,FALSE),BA16)</f>
        <v>0</v>
      </c>
      <c r="BC16">
        <f>IFERROR(VLOOKUP($A16&amp;BC$1,'CCyB decisions (database)'!$A$2:$G$424,7,FALSE),BB16)</f>
        <v>0</v>
      </c>
      <c r="BD16">
        <f>IFERROR(VLOOKUP($A16&amp;BD$1,'CCyB decisions (database)'!$A$2:$G$424,7,FALSE),BC16)</f>
        <v>0</v>
      </c>
      <c r="BE16">
        <f>IFERROR(VLOOKUP($A16&amp;BE$1,'CCyB decisions (database)'!$A$2:$G$424,7,FALSE),BD16)</f>
        <v>0</v>
      </c>
      <c r="BF16">
        <f>IFERROR(VLOOKUP($A16&amp;BF$1,'CCyB decisions (database)'!$A$2:$G$424,7,FALSE),BE16)</f>
        <v>0</v>
      </c>
      <c r="BG16">
        <f>IFERROR(VLOOKUP($A16&amp;BG$1,'CCyB decisions (database)'!$A$2:$G$424,7,FALSE),BF16)</f>
        <v>0</v>
      </c>
      <c r="BH16">
        <f>IFERROR(VLOOKUP($A16&amp;BH$1,'CCyB decisions (database)'!$A$2:$G$424,7,FALSE),BG16)</f>
        <v>0</v>
      </c>
      <c r="BI16">
        <f>IFERROR(VLOOKUP($A16&amp;BI$1,'CCyB decisions (database)'!$A$2:$G$424,7,FALSE),BH16)</f>
        <v>0</v>
      </c>
      <c r="BJ16">
        <f>IFERROR(VLOOKUP($A16&amp;BJ$1,'CCyB decisions (database)'!$A$2:$G$424,7,FALSE),BI16)</f>
        <v>0</v>
      </c>
      <c r="BK16">
        <f>IFERROR(VLOOKUP($A16&amp;BK$1,'CCyB decisions (database)'!$A$2:$G$424,7,FALSE),BJ16)</f>
        <v>0</v>
      </c>
      <c r="BL16">
        <f>IFERROR(VLOOKUP($A16&amp;BL$1,'CCyB decisions (database)'!$A$2:$G$424,7,FALSE),BK16)</f>
        <v>0</v>
      </c>
      <c r="BM16">
        <f>IFERROR(VLOOKUP($A16&amp;BM$1,'CCyB decisions (database)'!$A$2:$G$424,7,FALSE),BL16)</f>
        <v>0</v>
      </c>
      <c r="BN16">
        <f>IFERROR(VLOOKUP($A16&amp;BN$1,'CCyB decisions (database)'!$A$2:$G$424,7,FALSE),BM16)</f>
        <v>0</v>
      </c>
      <c r="BO16">
        <f>IFERROR(VLOOKUP($A16&amp;BO$1,'CCyB decisions (database)'!$A$2:$G$424,7,FALSE),BN16)</f>
        <v>0</v>
      </c>
      <c r="BP16">
        <f>IFERROR(VLOOKUP($A16&amp;BP$1,'CCyB decisions (database)'!$A$2:$G$424,7,FALSE),BO16)</f>
        <v>0</v>
      </c>
      <c r="BQ16">
        <f>IFERROR(VLOOKUP($A16&amp;BQ$1,'CCyB decisions (database)'!$A$2:$G$424,7,FALSE),BP16)</f>
        <v>0</v>
      </c>
      <c r="BR16">
        <f>IFERROR(VLOOKUP($A16&amp;BR$1,'CCyB decisions (database)'!$A$2:$G$424,7,FALSE),BQ16)</f>
        <v>0</v>
      </c>
      <c r="BS16">
        <f>IFERROR(VLOOKUP($A16&amp;BS$1,'CCyB decisions (database)'!$A$2:$G$424,7,FALSE),BR16)</f>
        <v>0</v>
      </c>
      <c r="BT16">
        <f>IFERROR(VLOOKUP($A16&amp;BT$1,'CCyB decisions (database)'!$A$2:$G$424,7,FALSE),BS16)</f>
        <v>0</v>
      </c>
      <c r="BU16">
        <f>IFERROR(VLOOKUP($A16&amp;BU$1,'CCyB decisions (database)'!$A$2:$G$424,7,FALSE),BT16)</f>
        <v>0</v>
      </c>
      <c r="BV16">
        <f>IFERROR(VLOOKUP($A16&amp;BV$1,'CCyB decisions (database)'!$A$2:$G$424,7,FALSE),BU16)</f>
        <v>0</v>
      </c>
      <c r="BW16">
        <f>IFERROR(VLOOKUP($A16&amp;BW$1,'CCyB decisions (database)'!$A$2:$G$424,7,FALSE),BV16)</f>
        <v>0</v>
      </c>
      <c r="BX16">
        <f>IFERROR(VLOOKUP($A16&amp;BX$1,'CCyB decisions (database)'!$A$2:$G$424,7,FALSE),BW16)</f>
        <v>0</v>
      </c>
      <c r="BY16">
        <f>IFERROR(VLOOKUP($A16&amp;BY$1,'CCyB decisions (database)'!$A$2:$G$424,7,FALSE),BX16)</f>
        <v>0</v>
      </c>
      <c r="BZ16">
        <f>IFERROR(VLOOKUP($A16&amp;BZ$1,'CCyB decisions (database)'!$A$2:$G$424,7,FALSE),BY16)</f>
        <v>0</v>
      </c>
      <c r="CA16">
        <f>IFERROR(VLOOKUP($A16&amp;CA$1,'CCyB decisions (database)'!$A$2:$G$424,7,FALSE),BZ16)</f>
        <v>0</v>
      </c>
      <c r="CB16">
        <f>IFERROR(VLOOKUP($A16&amp;CB$1,'CCyB decisions (database)'!$A$2:$G$424,7,FALSE),CA16)</f>
        <v>0</v>
      </c>
      <c r="CC16">
        <f>IFERROR(VLOOKUP($A16&amp;CC$1,'CCyB decisions (database)'!$A$2:$G$424,7,FALSE),CB16)</f>
        <v>0</v>
      </c>
      <c r="CD16">
        <f>IFERROR(VLOOKUP($A16&amp;CD$1,'CCyB decisions (database)'!$A$2:$G$424,7,FALSE),CC16)</f>
        <v>0</v>
      </c>
      <c r="CE16">
        <f>IFERROR(VLOOKUP($A16&amp;CE$1,'CCyB decisions (database)'!$A$2:$G$424,7,FALSE),CD16)</f>
        <v>0</v>
      </c>
      <c r="CF16">
        <f>IFERROR(VLOOKUP($A16&amp;CF$1,'CCyB decisions (database)'!$A$2:$G$424,7,FALSE),CE16)</f>
        <v>0</v>
      </c>
      <c r="CG16">
        <f>IFERROR(VLOOKUP($A16&amp;CG$1,'CCyB decisions (database)'!$A$2:$G$424,7,FALSE),CF16)</f>
        <v>0</v>
      </c>
      <c r="CH16">
        <f>IFERROR(VLOOKUP($A16&amp;CH$1,'CCyB decisions (database)'!$A$2:$G$424,7,FALSE),CG16)</f>
        <v>0</v>
      </c>
      <c r="CI16">
        <f>IFERROR(VLOOKUP($A16&amp;CI$1,'CCyB decisions (database)'!$A$2:$G$424,7,FALSE),CH16)</f>
        <v>0</v>
      </c>
      <c r="CJ16">
        <f>IFERROR(VLOOKUP($A16&amp;CJ$1,'CCyB decisions (database)'!$A$2:$G$424,7,FALSE),CI16)</f>
        <v>0</v>
      </c>
      <c r="CK16">
        <f>IFERROR(VLOOKUP($A16&amp;CK$1,'CCyB decisions (database)'!$A$2:$G$424,7,FALSE),CJ16)</f>
        <v>0</v>
      </c>
      <c r="CL16">
        <f>IFERROR(VLOOKUP($A16&amp;CL$1,'CCyB decisions (database)'!$A$2:$G$424,7,FALSE),CK16)</f>
        <v>0</v>
      </c>
      <c r="CM16">
        <f>IFERROR(VLOOKUP($A16&amp;CM$1,'CCyB decisions (database)'!$A$2:$G$424,7,FALSE),CL16)</f>
        <v>0</v>
      </c>
      <c r="CN16">
        <f>IFERROR(VLOOKUP($A16&amp;CN$1,'CCyB decisions (database)'!$A$2:$G$424,7,FALSE),CM16)</f>
        <v>0</v>
      </c>
      <c r="CO16">
        <f>IFERROR(VLOOKUP($A16&amp;CO$1,'CCyB decisions (database)'!$A$2:$G$424,7,FALSE),CN16)</f>
        <v>0</v>
      </c>
      <c r="CP16">
        <f>IFERROR(VLOOKUP($A16&amp;CP$1,'CCyB decisions (database)'!$A$2:$G$424,7,FALSE),CO16)</f>
        <v>0</v>
      </c>
      <c r="CQ16">
        <f>IFERROR(VLOOKUP($A16&amp;CQ$1,'CCyB decisions (database)'!$A$2:$G$424,7,FALSE),CP16)</f>
        <v>0</v>
      </c>
      <c r="CR16">
        <f>IFERROR(VLOOKUP($A16&amp;CR$1,'CCyB decisions (database)'!$A$2:$G$424,7,FALSE),CQ16)</f>
        <v>0</v>
      </c>
      <c r="CS16">
        <f>IFERROR(VLOOKUP($A16&amp;CS$1,'CCyB decisions (database)'!$A$2:$G$424,7,FALSE),CR16)</f>
        <v>0</v>
      </c>
      <c r="CT16">
        <f>IFERROR(VLOOKUP($A16&amp;CT$1,'CCyB decisions (database)'!$A$2:$G$424,7,FALSE),CS16)</f>
        <v>0</v>
      </c>
      <c r="CU16">
        <f>IFERROR(VLOOKUP($A16&amp;CU$1,'CCyB decisions (database)'!$A$2:$G$424,7,FALSE),CT16)</f>
        <v>0</v>
      </c>
      <c r="CV16">
        <f>IFERROR(VLOOKUP($A16&amp;CV$1,'CCyB decisions (database)'!$A$2:$G$424,7,FALSE),CU16)</f>
        <v>0</v>
      </c>
      <c r="CW16">
        <f>IFERROR(VLOOKUP($A16&amp;CW$1,'CCyB decisions (database)'!$A$2:$G$424,7,FALSE),CV16)</f>
        <v>0</v>
      </c>
      <c r="CX16">
        <f>IFERROR(VLOOKUP($A16&amp;CX$1,'CCyB decisions (database)'!$A$2:$G$424,7,FALSE),CW16)</f>
        <v>0</v>
      </c>
      <c r="CY16">
        <f>IFERROR(VLOOKUP($A16&amp;CY$1,'CCyB decisions (database)'!$A$2:$G$424,7,FALSE),CX16)</f>
        <v>0</v>
      </c>
      <c r="CZ16">
        <f>IFERROR(VLOOKUP($A16&amp;CZ$1,'CCyB decisions (database)'!$A$2:$G$424,7,FALSE),CY16)</f>
        <v>0</v>
      </c>
      <c r="DA16">
        <f>IFERROR(VLOOKUP($A16&amp;DA$1,'CCyB decisions (database)'!$A$2:$G$424,7,FALSE),CZ16)</f>
        <v>0</v>
      </c>
      <c r="DB16">
        <f>IFERROR(VLOOKUP($A16&amp;DB$1,'CCyB decisions (database)'!$A$2:$G$424,7,FALSE),DA16)</f>
        <v>0</v>
      </c>
      <c r="DC16">
        <f>IFERROR(VLOOKUP($A16&amp;DC$1,'CCyB decisions (database)'!$A$2:$G$424,7,FALSE),DB16)</f>
        <v>0</v>
      </c>
      <c r="DD16">
        <f>IFERROR(VLOOKUP($A16&amp;DD$1,'CCyB decisions (database)'!$A$2:$G$424,7,FALSE),DC16)</f>
        <v>0</v>
      </c>
      <c r="DE16">
        <f>IFERROR(VLOOKUP($A16&amp;DE$1,'CCyB decisions (database)'!$A$2:$G$424,7,FALSE),DD16)</f>
        <v>0</v>
      </c>
      <c r="DF16">
        <f>IFERROR(VLOOKUP($A16&amp;DF$1,'CCyB decisions (database)'!$A$2:$G$424,7,FALSE),DE16)</f>
        <v>0</v>
      </c>
      <c r="DG16">
        <f>IFERROR(VLOOKUP($A16&amp;DG$1,'CCyB decisions (database)'!$A$2:$G$424,7,FALSE),DF16)</f>
        <v>0</v>
      </c>
      <c r="DH16">
        <f>IFERROR(VLOOKUP($A16&amp;DH$1,'CCyB decisions (database)'!$A$2:$G$424,7,FALSE),DG16)</f>
        <v>0</v>
      </c>
      <c r="DI16">
        <f>IFERROR(VLOOKUP($A16&amp;DI$1,'CCyB decisions (database)'!$A$2:$G$424,7,FALSE),DH16)</f>
        <v>0</v>
      </c>
      <c r="DJ16">
        <f>IFERROR(VLOOKUP($A16&amp;DJ$1,'CCyB decisions (database)'!$A$2:$G$424,7,FALSE),DI16)</f>
        <v>0</v>
      </c>
      <c r="DK16">
        <f>IFERROR(VLOOKUP($A16&amp;DK$1,'CCyB decisions (database)'!$A$2:$G$424,7,FALSE),DJ16)</f>
        <v>0</v>
      </c>
      <c r="DL16">
        <f>IFERROR(VLOOKUP($A16&amp;DL$1,'CCyB decisions (database)'!$A$2:$G$424,7,FALSE),DK16)</f>
        <v>0</v>
      </c>
      <c r="DM16">
        <f>IFERROR(VLOOKUP($A16&amp;DM$1,'CCyB decisions (database)'!$A$2:$G$424,7,FALSE),DL16)</f>
        <v>0</v>
      </c>
      <c r="DN16">
        <f>IFERROR(VLOOKUP($A16&amp;DN$1,'CCyB decisions (database)'!$A$2:$G$424,7,FALSE),DM16)</f>
        <v>0</v>
      </c>
      <c r="EW16" t="s">
        <v>522</v>
      </c>
      <c r="EX16">
        <v>5.0000000000000001E-3</v>
      </c>
      <c r="EY16" t="s">
        <v>780</v>
      </c>
      <c r="EZ16" t="s">
        <v>780</v>
      </c>
      <c r="FA16" t="e">
        <f t="shared" si="0"/>
        <v>#VALUE!</v>
      </c>
    </row>
    <row r="17" spans="1:157" x14ac:dyDescent="0.45">
      <c r="A17" t="s">
        <v>552</v>
      </c>
      <c r="B17" t="str">
        <f>IFERROR(VLOOKUP($A17&amp;B$1,'CCyB decisions (database)'!$A$2:$G$424,7,FALSE),"")</f>
        <v/>
      </c>
      <c r="C17" t="str">
        <f>IFERROR(VLOOKUP($A17&amp;C$1,'CCyB decisions (database)'!$A$2:$G$424,7,FALSE),B17)</f>
        <v/>
      </c>
      <c r="D17" t="str">
        <f>IFERROR(VLOOKUP($A17&amp;D$1,'CCyB decisions (database)'!$A$2:$G$424,7,FALSE),C17)</f>
        <v/>
      </c>
      <c r="E17" t="str">
        <f>IFERROR(VLOOKUP($A17&amp;E$1,'CCyB decisions (database)'!$A$2:$G$424,7,FALSE),D17)</f>
        <v/>
      </c>
      <c r="F17" t="str">
        <f>IFERROR(VLOOKUP($A17&amp;F$1,'CCyB decisions (database)'!$A$2:$G$424,7,FALSE),E17)</f>
        <v/>
      </c>
      <c r="G17" t="str">
        <f>IFERROR(VLOOKUP($A17&amp;G$1,'CCyB decisions (database)'!$A$2:$G$424,7,FALSE),F17)</f>
        <v/>
      </c>
      <c r="H17" t="str">
        <f>IFERROR(VLOOKUP($A17&amp;H$1,'CCyB decisions (database)'!$A$2:$G$424,7,FALSE),G17)</f>
        <v/>
      </c>
      <c r="I17" t="str">
        <f>IFERROR(VLOOKUP($A17&amp;I$1,'CCyB decisions (database)'!$A$2:$G$424,7,FALSE),H17)</f>
        <v/>
      </c>
      <c r="J17" t="str">
        <f>IFERROR(VLOOKUP($A17&amp;J$1,'CCyB decisions (database)'!$A$2:$G$424,7,FALSE),I17)</f>
        <v/>
      </c>
      <c r="K17" t="str">
        <f>IFERROR(VLOOKUP($A17&amp;K$1,'CCyB decisions (database)'!$A$2:$G$424,7,FALSE),J17)</f>
        <v/>
      </c>
      <c r="L17" t="str">
        <f>IFERROR(VLOOKUP($A17&amp;L$1,'CCyB decisions (database)'!$A$2:$G$424,7,FALSE),K17)</f>
        <v/>
      </c>
      <c r="M17" t="str">
        <f>IFERROR(VLOOKUP($A17&amp;M$1,'CCyB decisions (database)'!$A$2:$G$424,7,FALSE),L17)</f>
        <v/>
      </c>
      <c r="N17" t="str">
        <f>IFERROR(VLOOKUP($A17&amp;N$1,'CCyB decisions (database)'!$A$2:$G$424,7,FALSE),M17)</f>
        <v/>
      </c>
      <c r="O17" t="str">
        <f>IFERROR(VLOOKUP($A17&amp;O$1,'CCyB decisions (database)'!$A$2:$G$424,7,FALSE),N17)</f>
        <v/>
      </c>
      <c r="P17" t="str">
        <f>IFERROR(VLOOKUP($A17&amp;P$1,'CCyB decisions (database)'!$A$2:$G$424,7,FALSE),O17)</f>
        <v/>
      </c>
      <c r="Q17" t="str">
        <f>IFERROR(VLOOKUP($A17&amp;Q$1,'CCyB decisions (database)'!$A$2:$G$424,7,FALSE),P17)</f>
        <v/>
      </c>
      <c r="R17" t="str">
        <f>IFERROR(VLOOKUP($A17&amp;R$1,'CCyB decisions (database)'!$A$2:$G$424,7,FALSE),Q17)</f>
        <v/>
      </c>
      <c r="S17" t="str">
        <f>IFERROR(VLOOKUP($A17&amp;S$1,'CCyB decisions (database)'!$A$2:$G$424,7,FALSE),R17)</f>
        <v/>
      </c>
      <c r="T17" t="str">
        <f>IFERROR(VLOOKUP($A17&amp;T$1,'CCyB decisions (database)'!$A$2:$G$424,7,FALSE),S17)</f>
        <v/>
      </c>
      <c r="U17" t="str">
        <f>IFERROR(VLOOKUP($A17&amp;U$1,'CCyB decisions (database)'!$A$2:$G$424,7,FALSE),T17)</f>
        <v/>
      </c>
      <c r="V17" t="str">
        <f>IFERROR(VLOOKUP($A17&amp;V$1,'CCyB decisions (database)'!$A$2:$G$424,7,FALSE),U17)</f>
        <v/>
      </c>
      <c r="W17" t="str">
        <f>IFERROR(VLOOKUP($A17&amp;W$1,'CCyB decisions (database)'!$A$2:$G$424,7,FALSE),V17)</f>
        <v/>
      </c>
      <c r="X17" t="str">
        <f>IFERROR(VLOOKUP($A17&amp;X$1,'CCyB decisions (database)'!$A$2:$G$424,7,FALSE),W17)</f>
        <v/>
      </c>
      <c r="Y17" t="str">
        <f>IFERROR(VLOOKUP($A17&amp;Y$1,'CCyB decisions (database)'!$A$2:$G$424,7,FALSE),X17)</f>
        <v/>
      </c>
      <c r="Z17" t="str">
        <f>IFERROR(VLOOKUP($A17&amp;Z$1,'CCyB decisions (database)'!$A$2:$G$424,7,FALSE),Y17)</f>
        <v/>
      </c>
      <c r="AA17" t="str">
        <f>IFERROR(VLOOKUP($A17&amp;AA$1,'CCyB decisions (database)'!$A$2:$G$424,7,FALSE),Z17)</f>
        <v/>
      </c>
      <c r="AB17" t="str">
        <f>IFERROR(VLOOKUP($A17&amp;AB$1,'CCyB decisions (database)'!$A$2:$G$424,7,FALSE),AA17)</f>
        <v/>
      </c>
      <c r="AC17" t="str">
        <f>IFERROR(VLOOKUP($A17&amp;AC$1,'CCyB decisions (database)'!$A$2:$G$424,7,FALSE),AB17)</f>
        <v/>
      </c>
      <c r="AD17" t="str">
        <f>IFERROR(VLOOKUP($A17&amp;AD$1,'CCyB decisions (database)'!$A$2:$G$424,7,FALSE),AC17)</f>
        <v/>
      </c>
      <c r="AE17" t="str">
        <f>IFERROR(VLOOKUP($A17&amp;AE$1,'CCyB decisions (database)'!$A$2:$G$424,7,FALSE),AD17)</f>
        <v/>
      </c>
      <c r="AF17" t="str">
        <f>IFERROR(VLOOKUP($A17&amp;AF$1,'CCyB decisions (database)'!$A$2:$G$424,7,FALSE),AE17)</f>
        <v/>
      </c>
      <c r="AG17" t="str">
        <f>IFERROR(VLOOKUP($A17&amp;AG$1,'CCyB decisions (database)'!$A$2:$G$424,7,FALSE),AF17)</f>
        <v/>
      </c>
      <c r="AH17" t="str">
        <f>IFERROR(VLOOKUP($A17&amp;AH$1,'CCyB decisions (database)'!$A$2:$G$424,7,FALSE),AG17)</f>
        <v/>
      </c>
      <c r="AI17" t="str">
        <f>IFERROR(VLOOKUP($A17&amp;AI$1,'CCyB decisions (database)'!$A$2:$G$424,7,FALSE),AH17)</f>
        <v/>
      </c>
      <c r="AJ17" t="str">
        <f>IFERROR(VLOOKUP($A17&amp;AJ$1,'CCyB decisions (database)'!$A$2:$G$424,7,FALSE),AI17)</f>
        <v/>
      </c>
      <c r="AK17" t="str">
        <f>IFERROR(VLOOKUP($A17&amp;AK$1,'CCyB decisions (database)'!$A$2:$G$424,7,FALSE),AJ17)</f>
        <v/>
      </c>
      <c r="AL17" t="str">
        <f>IFERROR(VLOOKUP($A17&amp;AL$1,'CCyB decisions (database)'!$A$2:$G$424,7,FALSE),AK17)</f>
        <v/>
      </c>
      <c r="AM17" t="str">
        <f>IFERROR(VLOOKUP($A17&amp;AM$1,'CCyB decisions (database)'!$A$2:$G$424,7,FALSE),AL17)</f>
        <v/>
      </c>
      <c r="AN17" t="str">
        <f>IFERROR(VLOOKUP($A17&amp;AN$1,'CCyB decisions (database)'!$A$2:$G$424,7,FALSE),AM17)</f>
        <v/>
      </c>
      <c r="AO17" t="str">
        <f>IFERROR(VLOOKUP($A17&amp;AO$1,'CCyB decisions (database)'!$A$2:$G$424,7,FALSE),AN17)</f>
        <v/>
      </c>
      <c r="AP17" t="str">
        <f>IFERROR(VLOOKUP($A17&amp;AP$1,'CCyB decisions (database)'!$A$2:$G$424,7,FALSE),AO17)</f>
        <v/>
      </c>
      <c r="AQ17" t="str">
        <f>IFERROR(VLOOKUP($A17&amp;AQ$1,'CCyB decisions (database)'!$A$2:$G$424,7,FALSE),AP17)</f>
        <v/>
      </c>
      <c r="AR17" t="str">
        <f>IFERROR(VLOOKUP($A17&amp;AR$1,'CCyB decisions (database)'!$A$2:$G$424,7,FALSE),AQ17)</f>
        <v/>
      </c>
      <c r="AS17" t="str">
        <f>IFERROR(VLOOKUP($A17&amp;AS$1,'CCyB decisions (database)'!$A$2:$G$424,7,FALSE),AR17)</f>
        <v/>
      </c>
      <c r="AT17" t="str">
        <f>IFERROR(VLOOKUP($A17&amp;AT$1,'CCyB decisions (database)'!$A$2:$G$424,7,FALSE),AS17)</f>
        <v/>
      </c>
      <c r="AU17" t="str">
        <f>IFERROR(VLOOKUP($A17&amp;AU$1,'CCyB decisions (database)'!$A$2:$G$424,7,FALSE),AT17)</f>
        <v/>
      </c>
      <c r="AV17" t="str">
        <f>IFERROR(VLOOKUP($A17&amp;AV$1,'CCyB decisions (database)'!$A$2:$G$424,7,FALSE),AU17)</f>
        <v/>
      </c>
      <c r="AW17" t="str">
        <f>IFERROR(VLOOKUP($A17&amp;AW$1,'CCyB decisions (database)'!$A$2:$G$424,7,FALSE),AV17)</f>
        <v/>
      </c>
      <c r="AX17" t="str">
        <f>IFERROR(VLOOKUP($A17&amp;AX$1,'CCyB decisions (database)'!$A$2:$G$424,7,FALSE),AW17)</f>
        <v/>
      </c>
      <c r="AY17" t="str">
        <f>IFERROR(VLOOKUP($A17&amp;AY$1,'CCyB decisions (database)'!$A$2:$G$424,7,FALSE),AX17)</f>
        <v/>
      </c>
      <c r="AZ17" t="str">
        <f>IFERROR(VLOOKUP($A17&amp;AZ$1,'CCyB decisions (database)'!$A$2:$G$424,7,FALSE),AY17)</f>
        <v/>
      </c>
      <c r="BA17" t="str">
        <f>IFERROR(VLOOKUP($A17&amp;BA$1,'CCyB decisions (database)'!$A$2:$G$424,7,FALSE),AZ17)</f>
        <v/>
      </c>
      <c r="BB17" t="str">
        <f>IFERROR(VLOOKUP($A17&amp;BB$1,'CCyB decisions (database)'!$A$2:$G$424,7,FALSE),BA17)</f>
        <v/>
      </c>
      <c r="BC17" t="str">
        <f>IFERROR(VLOOKUP($A17&amp;BC$1,'CCyB decisions (database)'!$A$2:$G$424,7,FALSE),BB17)</f>
        <v/>
      </c>
      <c r="BD17" t="str">
        <f>IFERROR(VLOOKUP($A17&amp;BD$1,'CCyB decisions (database)'!$A$2:$G$424,7,FALSE),BC17)</f>
        <v/>
      </c>
      <c r="BE17" t="str">
        <f>IFERROR(VLOOKUP($A17&amp;BE$1,'CCyB decisions (database)'!$A$2:$G$424,7,FALSE),BD17)</f>
        <v/>
      </c>
      <c r="BF17" t="str">
        <f>IFERROR(VLOOKUP($A17&amp;BF$1,'CCyB decisions (database)'!$A$2:$G$424,7,FALSE),BE17)</f>
        <v/>
      </c>
      <c r="BG17" t="str">
        <f>IFERROR(VLOOKUP($A17&amp;BG$1,'CCyB decisions (database)'!$A$2:$G$424,7,FALSE),BF17)</f>
        <v/>
      </c>
      <c r="BH17" t="str">
        <f>IFERROR(VLOOKUP($A17&amp;BH$1,'CCyB decisions (database)'!$A$2:$G$424,7,FALSE),BG17)</f>
        <v/>
      </c>
      <c r="BI17" t="str">
        <f>IFERROR(VLOOKUP($A17&amp;BI$1,'CCyB decisions (database)'!$A$2:$G$424,7,FALSE),BH17)</f>
        <v/>
      </c>
      <c r="BJ17" t="str">
        <f>IFERROR(VLOOKUP($A17&amp;BJ$1,'CCyB decisions (database)'!$A$2:$G$424,7,FALSE),BI17)</f>
        <v/>
      </c>
      <c r="BK17" t="str">
        <f>IFERROR(VLOOKUP($A17&amp;BK$1,'CCyB decisions (database)'!$A$2:$G$424,7,FALSE),BJ17)</f>
        <v/>
      </c>
      <c r="BL17" t="str">
        <f>IFERROR(VLOOKUP($A17&amp;BL$1,'CCyB decisions (database)'!$A$2:$G$424,7,FALSE),BK17)</f>
        <v/>
      </c>
      <c r="BM17" t="str">
        <f>IFERROR(VLOOKUP($A17&amp;BM$1,'CCyB decisions (database)'!$A$2:$G$424,7,FALSE),BL17)</f>
        <v/>
      </c>
      <c r="BN17" t="str">
        <f>IFERROR(VLOOKUP($A17&amp;BN$1,'CCyB decisions (database)'!$A$2:$G$424,7,FALSE),BM17)</f>
        <v/>
      </c>
      <c r="BO17" t="str">
        <f>IFERROR(VLOOKUP($A17&amp;BO$1,'CCyB decisions (database)'!$A$2:$G$424,7,FALSE),BN17)</f>
        <v/>
      </c>
      <c r="BP17" t="str">
        <f>IFERROR(VLOOKUP($A17&amp;BP$1,'CCyB decisions (database)'!$A$2:$G$424,7,FALSE),BO17)</f>
        <v/>
      </c>
      <c r="BQ17" t="str">
        <f>IFERROR(VLOOKUP($A17&amp;BQ$1,'CCyB decisions (database)'!$A$2:$G$424,7,FALSE),BP17)</f>
        <v/>
      </c>
      <c r="BR17" t="str">
        <f>IFERROR(VLOOKUP($A17&amp;BR$1,'CCyB decisions (database)'!$A$2:$G$424,7,FALSE),BQ17)</f>
        <v/>
      </c>
      <c r="BS17" t="str">
        <f>IFERROR(VLOOKUP($A17&amp;BS$1,'CCyB decisions (database)'!$A$2:$G$424,7,FALSE),BR17)</f>
        <v/>
      </c>
      <c r="BT17" t="str">
        <f>IFERROR(VLOOKUP($A17&amp;BT$1,'CCyB decisions (database)'!$A$2:$G$424,7,FALSE),BS17)</f>
        <v/>
      </c>
      <c r="BU17" t="str">
        <f>IFERROR(VLOOKUP($A17&amp;BU$1,'CCyB decisions (database)'!$A$2:$G$424,7,FALSE),BT17)</f>
        <v/>
      </c>
      <c r="BV17" t="str">
        <f>IFERROR(VLOOKUP($A17&amp;BV$1,'CCyB decisions (database)'!$A$2:$G$424,7,FALSE),BU17)</f>
        <v/>
      </c>
      <c r="BW17" t="str">
        <f>IFERROR(VLOOKUP($A17&amp;BW$1,'CCyB decisions (database)'!$A$2:$G$424,7,FALSE),BV17)</f>
        <v/>
      </c>
      <c r="BX17" t="str">
        <f>IFERROR(VLOOKUP($A17&amp;BX$1,'CCyB decisions (database)'!$A$2:$G$424,7,FALSE),BW17)</f>
        <v/>
      </c>
      <c r="BY17" t="str">
        <f>IFERROR(VLOOKUP($A17&amp;BY$1,'CCyB decisions (database)'!$A$2:$G$424,7,FALSE),BX17)</f>
        <v/>
      </c>
      <c r="BZ17" t="str">
        <f>IFERROR(VLOOKUP($A17&amp;BZ$1,'CCyB decisions (database)'!$A$2:$G$424,7,FALSE),BY17)</f>
        <v/>
      </c>
      <c r="CA17" t="str">
        <f>IFERROR(VLOOKUP($A17&amp;CA$1,'CCyB decisions (database)'!$A$2:$G$424,7,FALSE),BZ17)</f>
        <v/>
      </c>
      <c r="CB17" t="str">
        <f>IFERROR(VLOOKUP($A17&amp;CB$1,'CCyB decisions (database)'!$A$2:$G$424,7,FALSE),CA17)</f>
        <v/>
      </c>
      <c r="CC17" t="str">
        <f>IFERROR(VLOOKUP($A17&amp;CC$1,'CCyB decisions (database)'!$A$2:$G$424,7,FALSE),CB17)</f>
        <v/>
      </c>
      <c r="CD17" t="str">
        <f>IFERROR(VLOOKUP($A17&amp;CD$1,'CCyB decisions (database)'!$A$2:$G$424,7,FALSE),CC17)</f>
        <v/>
      </c>
      <c r="CE17" t="str">
        <f>IFERROR(VLOOKUP($A17&amp;CE$1,'CCyB decisions (database)'!$A$2:$G$424,7,FALSE),CD17)</f>
        <v/>
      </c>
      <c r="CF17" t="str">
        <f>IFERROR(VLOOKUP($A17&amp;CF$1,'CCyB decisions (database)'!$A$2:$G$424,7,FALSE),CE17)</f>
        <v/>
      </c>
      <c r="CG17" t="str">
        <f>IFERROR(VLOOKUP($A17&amp;CG$1,'CCyB decisions (database)'!$A$2:$G$424,7,FALSE),CF17)</f>
        <v/>
      </c>
      <c r="CH17" t="str">
        <f>IFERROR(VLOOKUP($A17&amp;CH$1,'CCyB decisions (database)'!$A$2:$G$424,7,FALSE),CG17)</f>
        <v/>
      </c>
      <c r="CI17" t="str">
        <f>IFERROR(VLOOKUP($A17&amp;CI$1,'CCyB decisions (database)'!$A$2:$G$424,7,FALSE),CH17)</f>
        <v/>
      </c>
      <c r="CJ17" t="str">
        <f>IFERROR(VLOOKUP($A17&amp;CJ$1,'CCyB decisions (database)'!$A$2:$G$424,7,FALSE),CI17)</f>
        <v/>
      </c>
      <c r="CK17" t="str">
        <f>IFERROR(VLOOKUP($A17&amp;CK$1,'CCyB decisions (database)'!$A$2:$G$424,7,FALSE),CJ17)</f>
        <v/>
      </c>
      <c r="CL17">
        <f>IFERROR(VLOOKUP($A17&amp;CL$1,'CCyB decisions (database)'!$A$2:$G$424,7,FALSE),CK17)</f>
        <v>5.0000000000000001E-3</v>
      </c>
      <c r="CM17">
        <f>IFERROR(VLOOKUP($A17&amp;CM$1,'CCyB decisions (database)'!$A$2:$G$424,7,FALSE),CL17)</f>
        <v>5.0000000000000001E-3</v>
      </c>
      <c r="CN17">
        <f>IFERROR(VLOOKUP($A17&amp;CN$1,'CCyB decisions (database)'!$A$2:$G$424,7,FALSE),CM17)</f>
        <v>5.0000000000000001E-3</v>
      </c>
      <c r="CO17">
        <f>IFERROR(VLOOKUP($A17&amp;CO$1,'CCyB decisions (database)'!$A$2:$G$424,7,FALSE),CN17)</f>
        <v>5.0000000000000001E-3</v>
      </c>
      <c r="CP17">
        <f>IFERROR(VLOOKUP($A17&amp;CP$1,'CCyB decisions (database)'!$A$2:$G$424,7,FALSE),CO17)</f>
        <v>0.01</v>
      </c>
      <c r="CQ17">
        <f>IFERROR(VLOOKUP($A17&amp;CQ$1,'CCyB decisions (database)'!$A$2:$G$424,7,FALSE),CP17)</f>
        <v>0.01</v>
      </c>
      <c r="CR17">
        <f>IFERROR(VLOOKUP($A17&amp;CR$1,'CCyB decisions (database)'!$A$2:$G$424,7,FALSE),CQ17)</f>
        <v>0.01</v>
      </c>
      <c r="CS17">
        <f>IFERROR(VLOOKUP($A17&amp;CS$1,'CCyB decisions (database)'!$A$2:$G$424,7,FALSE),CR17)</f>
        <v>0.01</v>
      </c>
      <c r="CT17">
        <f>IFERROR(VLOOKUP($A17&amp;CT$1,'CCyB decisions (database)'!$A$2:$G$424,7,FALSE),CS17)</f>
        <v>0.01</v>
      </c>
      <c r="CU17">
        <f>IFERROR(VLOOKUP($A17&amp;CU$1,'CCyB decisions (database)'!$A$2:$G$424,7,FALSE),CT17)</f>
        <v>0.01</v>
      </c>
      <c r="CV17">
        <f>IFERROR(VLOOKUP($A17&amp;CV$1,'CCyB decisions (database)'!$A$2:$G$424,7,FALSE),CU17)</f>
        <v>0.01</v>
      </c>
      <c r="CW17">
        <f>IFERROR(VLOOKUP($A17&amp;CW$1,'CCyB decisions (database)'!$A$2:$G$424,7,FALSE),CV17)</f>
        <v>1.4999999999999999E-2</v>
      </c>
      <c r="CX17">
        <f>IFERROR(VLOOKUP($A17&amp;CX$1,'CCyB decisions (database)'!$A$2:$G$424,7,FALSE),CW17)</f>
        <v>1.4999999999999999E-2</v>
      </c>
      <c r="CY17">
        <f>IFERROR(VLOOKUP($A17&amp;CY$1,'CCyB decisions (database)'!$A$2:$G$424,7,FALSE),CX17)</f>
        <v>1.4999999999999999E-2</v>
      </c>
      <c r="CZ17">
        <f>IFERROR(VLOOKUP($A17&amp;CZ$1,'CCyB decisions (database)'!$A$2:$G$424,7,FALSE),CY17)</f>
        <v>1.4999999999999999E-2</v>
      </c>
      <c r="DA17">
        <f>IFERROR(VLOOKUP($A17&amp;DA$1,'CCyB decisions (database)'!$A$2:$G$424,7,FALSE),CZ17)</f>
        <v>1.4999999999999999E-2</v>
      </c>
      <c r="DB17">
        <f>IFERROR(VLOOKUP($A17&amp;DB$1,'CCyB decisions (database)'!$A$2:$G$424,7,FALSE),DA17)</f>
        <v>1.4999999999999999E-2</v>
      </c>
      <c r="DC17">
        <f>IFERROR(VLOOKUP($A17&amp;DC$1,'CCyB decisions (database)'!$A$2:$G$424,7,FALSE),DB17)</f>
        <v>1.4999999999999999E-2</v>
      </c>
      <c r="DD17">
        <f>IFERROR(VLOOKUP($A17&amp;DD$1,'CCyB decisions (database)'!$A$2:$G$424,7,FALSE),DC17)</f>
        <v>1.4999999999999999E-2</v>
      </c>
      <c r="DE17">
        <f>IFERROR(VLOOKUP($A17&amp;DE$1,'CCyB decisions (database)'!$A$2:$G$424,7,FALSE),DD17)</f>
        <v>1.4999999999999999E-2</v>
      </c>
      <c r="DF17">
        <f>IFERROR(VLOOKUP($A17&amp;DF$1,'CCyB decisions (database)'!$A$2:$G$424,7,FALSE),DE17)</f>
        <v>1.4999999999999999E-2</v>
      </c>
      <c r="DG17">
        <f>IFERROR(VLOOKUP($A17&amp;DG$1,'CCyB decisions (database)'!$A$2:$G$424,7,FALSE),DF17)</f>
        <v>1.4999999999999999E-2</v>
      </c>
      <c r="DH17">
        <f>IFERROR(VLOOKUP($A17&amp;DH$1,'CCyB decisions (database)'!$A$2:$G$424,7,FALSE),DG17)</f>
        <v>1.4999999999999999E-2</v>
      </c>
      <c r="DI17">
        <f>IFERROR(VLOOKUP($A17&amp;DI$1,'CCyB decisions (database)'!$A$2:$G$424,7,FALSE),DH17)</f>
        <v>1.4999999999999999E-2</v>
      </c>
      <c r="DJ17">
        <f>IFERROR(VLOOKUP($A17&amp;DJ$1,'CCyB decisions (database)'!$A$2:$G$424,7,FALSE),DI17)</f>
        <v>1.4999999999999999E-2</v>
      </c>
      <c r="DK17">
        <f>IFERROR(VLOOKUP($A17&amp;DK$1,'CCyB decisions (database)'!$A$2:$G$424,7,FALSE),DJ17)</f>
        <v>1.4999999999999999E-2</v>
      </c>
      <c r="DL17">
        <f>IFERROR(VLOOKUP($A17&amp;DL$1,'CCyB decisions (database)'!$A$2:$G$424,7,FALSE),DK17)</f>
        <v>1.4999999999999999E-2</v>
      </c>
      <c r="DM17">
        <f>IFERROR(VLOOKUP($A17&amp;DM$1,'CCyB decisions (database)'!$A$2:$G$424,7,FALSE),DL17)</f>
        <v>1.4999999999999999E-2</v>
      </c>
      <c r="DN17">
        <f>IFERROR(VLOOKUP($A17&amp;DN$1,'CCyB decisions (database)'!$A$2:$G$424,7,FALSE),DM17)</f>
        <v>1.4999999999999999E-2</v>
      </c>
      <c r="EW17" t="s">
        <v>419</v>
      </c>
      <c r="EX17">
        <v>5.0000000000000001E-3</v>
      </c>
      <c r="EY17">
        <v>3.5714285714285718E-3</v>
      </c>
      <c r="EZ17">
        <v>-5.4999999999999997E-3</v>
      </c>
      <c r="FA17">
        <f t="shared" si="0"/>
        <v>1.4285714285714284E-3</v>
      </c>
    </row>
    <row r="18" spans="1:157" x14ac:dyDescent="0.45">
      <c r="A18" t="s">
        <v>12</v>
      </c>
      <c r="B18" t="str">
        <f>IFERROR(VLOOKUP($A18&amp;B$1,'CCyB decisions (database)'!$A$2:$G$424,7,FALSE),"")</f>
        <v/>
      </c>
      <c r="C18" t="str">
        <f>IFERROR(VLOOKUP($A18&amp;C$1,'CCyB decisions (database)'!$A$2:$G$424,7,FALSE),B18)</f>
        <v/>
      </c>
      <c r="D18" t="str">
        <f>IFERROR(VLOOKUP($A18&amp;D$1,'CCyB decisions (database)'!$A$2:$G$424,7,FALSE),C18)</f>
        <v/>
      </c>
      <c r="E18" t="str">
        <f>IFERROR(VLOOKUP($A18&amp;E$1,'CCyB decisions (database)'!$A$2:$G$424,7,FALSE),D18)</f>
        <v/>
      </c>
      <c r="F18" t="str">
        <f>IFERROR(VLOOKUP($A18&amp;F$1,'CCyB decisions (database)'!$A$2:$G$424,7,FALSE),E18)</f>
        <v/>
      </c>
      <c r="G18" t="str">
        <f>IFERROR(VLOOKUP($A18&amp;G$1,'CCyB decisions (database)'!$A$2:$G$424,7,FALSE),F18)</f>
        <v/>
      </c>
      <c r="H18" t="str">
        <f>IFERROR(VLOOKUP($A18&amp;H$1,'CCyB decisions (database)'!$A$2:$G$424,7,FALSE),G18)</f>
        <v/>
      </c>
      <c r="I18" t="str">
        <f>IFERROR(VLOOKUP($A18&amp;I$1,'CCyB decisions (database)'!$A$2:$G$424,7,FALSE),H18)</f>
        <v/>
      </c>
      <c r="J18" t="str">
        <f>IFERROR(VLOOKUP($A18&amp;J$1,'CCyB decisions (database)'!$A$2:$G$424,7,FALSE),I18)</f>
        <v/>
      </c>
      <c r="K18" t="str">
        <f>IFERROR(VLOOKUP($A18&amp;K$1,'CCyB decisions (database)'!$A$2:$G$424,7,FALSE),J18)</f>
        <v/>
      </c>
      <c r="L18" t="str">
        <f>IFERROR(VLOOKUP($A18&amp;L$1,'CCyB decisions (database)'!$A$2:$G$424,7,FALSE),K18)</f>
        <v/>
      </c>
      <c r="M18" t="str">
        <f>IFERROR(VLOOKUP($A18&amp;M$1,'CCyB decisions (database)'!$A$2:$G$424,7,FALSE),L18)</f>
        <v/>
      </c>
      <c r="N18" t="str">
        <f>IFERROR(VLOOKUP($A18&amp;N$1,'CCyB decisions (database)'!$A$2:$G$424,7,FALSE),M18)</f>
        <v/>
      </c>
      <c r="O18" t="str">
        <f>IFERROR(VLOOKUP($A18&amp;O$1,'CCyB decisions (database)'!$A$2:$G$424,7,FALSE),N18)</f>
        <v/>
      </c>
      <c r="P18" t="str">
        <f>IFERROR(VLOOKUP($A18&amp;P$1,'CCyB decisions (database)'!$A$2:$G$424,7,FALSE),O18)</f>
        <v/>
      </c>
      <c r="Q18">
        <f>IFERROR(VLOOKUP($A18&amp;Q$1,'CCyB decisions (database)'!$A$2:$G$424,7,FALSE),P18)</f>
        <v>0</v>
      </c>
      <c r="R18">
        <f>IFERROR(VLOOKUP($A18&amp;R$1,'CCyB decisions (database)'!$A$2:$G$424,7,FALSE),Q18)</f>
        <v>0</v>
      </c>
      <c r="S18">
        <f>IFERROR(VLOOKUP($A18&amp;S$1,'CCyB decisions (database)'!$A$2:$G$424,7,FALSE),R18)</f>
        <v>0</v>
      </c>
      <c r="T18">
        <f>IFERROR(VLOOKUP($A18&amp;T$1,'CCyB decisions (database)'!$A$2:$G$424,7,FALSE),S18)</f>
        <v>0</v>
      </c>
      <c r="U18">
        <f>IFERROR(VLOOKUP($A18&amp;U$1,'CCyB decisions (database)'!$A$2:$G$424,7,FALSE),T18)</f>
        <v>0</v>
      </c>
      <c r="V18">
        <f>IFERROR(VLOOKUP($A18&amp;V$1,'CCyB decisions (database)'!$A$2:$G$424,7,FALSE),U18)</f>
        <v>0</v>
      </c>
      <c r="W18">
        <f>IFERROR(VLOOKUP($A18&amp;W$1,'CCyB decisions (database)'!$A$2:$G$424,7,FALSE),V18)</f>
        <v>0</v>
      </c>
      <c r="X18">
        <f>IFERROR(VLOOKUP($A18&amp;X$1,'CCyB decisions (database)'!$A$2:$G$424,7,FALSE),W18)</f>
        <v>0</v>
      </c>
      <c r="Y18">
        <f>IFERROR(VLOOKUP($A18&amp;Y$1,'CCyB decisions (database)'!$A$2:$G$424,7,FALSE),X18)</f>
        <v>0</v>
      </c>
      <c r="Z18">
        <f>IFERROR(VLOOKUP($A18&amp;Z$1,'CCyB decisions (database)'!$A$2:$G$424,7,FALSE),Y18)</f>
        <v>0</v>
      </c>
      <c r="AA18">
        <f>IFERROR(VLOOKUP($A18&amp;AA$1,'CCyB decisions (database)'!$A$2:$G$424,7,FALSE),Z18)</f>
        <v>0</v>
      </c>
      <c r="AB18">
        <f>IFERROR(VLOOKUP($A18&amp;AB$1,'CCyB decisions (database)'!$A$2:$G$424,7,FALSE),AA18)</f>
        <v>0</v>
      </c>
      <c r="AC18">
        <f>IFERROR(VLOOKUP($A18&amp;AC$1,'CCyB decisions (database)'!$A$2:$G$424,7,FALSE),AB18)</f>
        <v>0</v>
      </c>
      <c r="AD18">
        <f>IFERROR(VLOOKUP($A18&amp;AD$1,'CCyB decisions (database)'!$A$2:$G$424,7,FALSE),AC18)</f>
        <v>0</v>
      </c>
      <c r="AE18">
        <f>IFERROR(VLOOKUP($A18&amp;AE$1,'CCyB decisions (database)'!$A$2:$G$424,7,FALSE),AD18)</f>
        <v>0</v>
      </c>
      <c r="AF18">
        <f>IFERROR(VLOOKUP($A18&amp;AF$1,'CCyB decisions (database)'!$A$2:$G$424,7,FALSE),AE18)</f>
        <v>0</v>
      </c>
      <c r="AG18">
        <f>IFERROR(VLOOKUP($A18&amp;AG$1,'CCyB decisions (database)'!$A$2:$G$424,7,FALSE),AF18)</f>
        <v>0</v>
      </c>
      <c r="AH18">
        <f>IFERROR(VLOOKUP($A18&amp;AH$1,'CCyB decisions (database)'!$A$2:$G$424,7,FALSE),AG18)</f>
        <v>0</v>
      </c>
      <c r="AI18">
        <f>IFERROR(VLOOKUP($A18&amp;AI$1,'CCyB decisions (database)'!$A$2:$G$424,7,FALSE),AH18)</f>
        <v>0</v>
      </c>
      <c r="AJ18">
        <f>IFERROR(VLOOKUP($A18&amp;AJ$1,'CCyB decisions (database)'!$A$2:$G$424,7,FALSE),AI18)</f>
        <v>0</v>
      </c>
      <c r="AK18">
        <f>IFERROR(VLOOKUP($A18&amp;AK$1,'CCyB decisions (database)'!$A$2:$G$424,7,FALSE),AJ18)</f>
        <v>0</v>
      </c>
      <c r="AL18">
        <f>IFERROR(VLOOKUP($A18&amp;AL$1,'CCyB decisions (database)'!$A$2:$G$424,7,FALSE),AK18)</f>
        <v>0</v>
      </c>
      <c r="AM18">
        <f>IFERROR(VLOOKUP($A18&amp;AM$1,'CCyB decisions (database)'!$A$2:$G$424,7,FALSE),AL18)</f>
        <v>0</v>
      </c>
      <c r="AN18">
        <f>IFERROR(VLOOKUP($A18&amp;AN$1,'CCyB decisions (database)'!$A$2:$G$424,7,FALSE),AM18)</f>
        <v>0</v>
      </c>
      <c r="AO18">
        <f>IFERROR(VLOOKUP($A18&amp;AO$1,'CCyB decisions (database)'!$A$2:$G$424,7,FALSE),AN18)</f>
        <v>0</v>
      </c>
      <c r="AP18">
        <f>IFERROR(VLOOKUP($A18&amp;AP$1,'CCyB decisions (database)'!$A$2:$G$424,7,FALSE),AO18)</f>
        <v>0</v>
      </c>
      <c r="AQ18">
        <f>IFERROR(VLOOKUP($A18&amp;AQ$1,'CCyB decisions (database)'!$A$2:$G$424,7,FALSE),AP18)</f>
        <v>0</v>
      </c>
      <c r="AR18">
        <f>IFERROR(VLOOKUP($A18&amp;AR$1,'CCyB decisions (database)'!$A$2:$G$424,7,FALSE),AQ18)</f>
        <v>0</v>
      </c>
      <c r="AS18">
        <f>IFERROR(VLOOKUP($A18&amp;AS$1,'CCyB decisions (database)'!$A$2:$G$424,7,FALSE),AR18)</f>
        <v>0</v>
      </c>
      <c r="AT18">
        <f>IFERROR(VLOOKUP($A18&amp;AT$1,'CCyB decisions (database)'!$A$2:$G$424,7,FALSE),AS18)</f>
        <v>0</v>
      </c>
      <c r="AU18">
        <f>IFERROR(VLOOKUP($A18&amp;AU$1,'CCyB decisions (database)'!$A$2:$G$424,7,FALSE),AT18)</f>
        <v>0</v>
      </c>
      <c r="AV18">
        <f>IFERROR(VLOOKUP($A18&amp;AV$1,'CCyB decisions (database)'!$A$2:$G$424,7,FALSE),AU18)</f>
        <v>0</v>
      </c>
      <c r="AW18">
        <f>IFERROR(VLOOKUP($A18&amp;AW$1,'CCyB decisions (database)'!$A$2:$G$424,7,FALSE),AV18)</f>
        <v>0</v>
      </c>
      <c r="AX18">
        <f>IFERROR(VLOOKUP($A18&amp;AX$1,'CCyB decisions (database)'!$A$2:$G$424,7,FALSE),AW18)</f>
        <v>0</v>
      </c>
      <c r="AY18">
        <f>IFERROR(VLOOKUP($A18&amp;AY$1,'CCyB decisions (database)'!$A$2:$G$424,7,FALSE),AX18)</f>
        <v>0</v>
      </c>
      <c r="AZ18">
        <f>IFERROR(VLOOKUP($A18&amp;AZ$1,'CCyB decisions (database)'!$A$2:$G$424,7,FALSE),AY18)</f>
        <v>0</v>
      </c>
      <c r="BA18">
        <f>IFERROR(VLOOKUP($A18&amp;BA$1,'CCyB decisions (database)'!$A$2:$G$424,7,FALSE),AZ18)</f>
        <v>0</v>
      </c>
      <c r="BB18">
        <f>IFERROR(VLOOKUP($A18&amp;BB$1,'CCyB decisions (database)'!$A$2:$G$424,7,FALSE),BA18)</f>
        <v>0</v>
      </c>
      <c r="BC18">
        <f>IFERROR(VLOOKUP($A18&amp;BC$1,'CCyB decisions (database)'!$A$2:$G$424,7,FALSE),BB18)</f>
        <v>0</v>
      </c>
      <c r="BD18">
        <f>IFERROR(VLOOKUP($A18&amp;BD$1,'CCyB decisions (database)'!$A$2:$G$424,7,FALSE),BC18)</f>
        <v>0</v>
      </c>
      <c r="BE18">
        <f>IFERROR(VLOOKUP($A18&amp;BE$1,'CCyB decisions (database)'!$A$2:$G$424,7,FALSE),BD18)</f>
        <v>0</v>
      </c>
      <c r="BF18">
        <f>IFERROR(VLOOKUP($A18&amp;BF$1,'CCyB decisions (database)'!$A$2:$G$424,7,FALSE),BE18)</f>
        <v>0</v>
      </c>
      <c r="BG18">
        <f>IFERROR(VLOOKUP($A18&amp;BG$1,'CCyB decisions (database)'!$A$2:$G$424,7,FALSE),BF18)</f>
        <v>0</v>
      </c>
      <c r="BH18">
        <f>IFERROR(VLOOKUP($A18&amp;BH$1,'CCyB decisions (database)'!$A$2:$G$424,7,FALSE),BG18)</f>
        <v>0</v>
      </c>
      <c r="BI18">
        <f>IFERROR(VLOOKUP($A18&amp;BI$1,'CCyB decisions (database)'!$A$2:$G$424,7,FALSE),BH18)</f>
        <v>0</v>
      </c>
      <c r="BJ18">
        <f>IFERROR(VLOOKUP($A18&amp;BJ$1,'CCyB decisions (database)'!$A$2:$G$424,7,FALSE),BI18)</f>
        <v>0</v>
      </c>
      <c r="BK18">
        <f>IFERROR(VLOOKUP($A18&amp;BK$1,'CCyB decisions (database)'!$A$2:$G$424,7,FALSE),BJ18)</f>
        <v>0</v>
      </c>
      <c r="BL18">
        <f>IFERROR(VLOOKUP($A18&amp;BL$1,'CCyB decisions (database)'!$A$2:$G$424,7,FALSE),BK18)</f>
        <v>0</v>
      </c>
      <c r="BM18">
        <f>IFERROR(VLOOKUP($A18&amp;BM$1,'CCyB decisions (database)'!$A$2:$G$424,7,FALSE),BL18)</f>
        <v>0</v>
      </c>
      <c r="BN18">
        <f>IFERROR(VLOOKUP($A18&amp;BN$1,'CCyB decisions (database)'!$A$2:$G$424,7,FALSE),BM18)</f>
        <v>0</v>
      </c>
      <c r="BO18">
        <f>IFERROR(VLOOKUP($A18&amp;BO$1,'CCyB decisions (database)'!$A$2:$G$424,7,FALSE),BN18)</f>
        <v>0</v>
      </c>
      <c r="BP18">
        <f>IFERROR(VLOOKUP($A18&amp;BP$1,'CCyB decisions (database)'!$A$2:$G$424,7,FALSE),BO18)</f>
        <v>0</v>
      </c>
      <c r="BQ18">
        <f>IFERROR(VLOOKUP($A18&amp;BQ$1,'CCyB decisions (database)'!$A$2:$G$424,7,FALSE),BP18)</f>
        <v>0</v>
      </c>
      <c r="BR18">
        <f>IFERROR(VLOOKUP($A18&amp;BR$1,'CCyB decisions (database)'!$A$2:$G$424,7,FALSE),BQ18)</f>
        <v>0</v>
      </c>
      <c r="BS18">
        <f>IFERROR(VLOOKUP($A18&amp;BS$1,'CCyB decisions (database)'!$A$2:$G$424,7,FALSE),BR18)</f>
        <v>0</v>
      </c>
      <c r="BT18">
        <f>IFERROR(VLOOKUP($A18&amp;BT$1,'CCyB decisions (database)'!$A$2:$G$424,7,FALSE),BS18)</f>
        <v>0</v>
      </c>
      <c r="BU18">
        <f>IFERROR(VLOOKUP($A18&amp;BU$1,'CCyB decisions (database)'!$A$2:$G$424,7,FALSE),BT18)</f>
        <v>0</v>
      </c>
      <c r="BV18">
        <f>IFERROR(VLOOKUP($A18&amp;BV$1,'CCyB decisions (database)'!$A$2:$G$424,7,FALSE),BU18)</f>
        <v>0</v>
      </c>
      <c r="BW18">
        <f>IFERROR(VLOOKUP($A18&amp;BW$1,'CCyB decisions (database)'!$A$2:$G$424,7,FALSE),BV18)</f>
        <v>0</v>
      </c>
      <c r="BX18">
        <f>IFERROR(VLOOKUP($A18&amp;BX$1,'CCyB decisions (database)'!$A$2:$G$424,7,FALSE),BW18)</f>
        <v>0</v>
      </c>
      <c r="BY18">
        <f>IFERROR(VLOOKUP($A18&amp;BY$1,'CCyB decisions (database)'!$A$2:$G$424,7,FALSE),BX18)</f>
        <v>0</v>
      </c>
      <c r="BZ18">
        <f>IFERROR(VLOOKUP($A18&amp;BZ$1,'CCyB decisions (database)'!$A$2:$G$424,7,FALSE),BY18)</f>
        <v>0</v>
      </c>
      <c r="CA18">
        <f>IFERROR(VLOOKUP($A18&amp;CA$1,'CCyB decisions (database)'!$A$2:$G$424,7,FALSE),BZ18)</f>
        <v>0</v>
      </c>
      <c r="CB18">
        <f>IFERROR(VLOOKUP($A18&amp;CB$1,'CCyB decisions (database)'!$A$2:$G$424,7,FALSE),CA18)</f>
        <v>0</v>
      </c>
      <c r="CC18">
        <f>IFERROR(VLOOKUP($A18&amp;CC$1,'CCyB decisions (database)'!$A$2:$G$424,7,FALSE),CB18)</f>
        <v>0</v>
      </c>
      <c r="CD18">
        <f>IFERROR(VLOOKUP($A18&amp;CD$1,'CCyB decisions (database)'!$A$2:$G$424,7,FALSE),CC18)</f>
        <v>0</v>
      </c>
      <c r="CE18">
        <f>IFERROR(VLOOKUP($A18&amp;CE$1,'CCyB decisions (database)'!$A$2:$G$424,7,FALSE),CD18)</f>
        <v>0</v>
      </c>
      <c r="CF18">
        <f>IFERROR(VLOOKUP($A18&amp;CF$1,'CCyB decisions (database)'!$A$2:$G$424,7,FALSE),CE18)</f>
        <v>0</v>
      </c>
      <c r="CG18">
        <f>IFERROR(VLOOKUP($A18&amp;CG$1,'CCyB decisions (database)'!$A$2:$G$424,7,FALSE),CF18)</f>
        <v>0</v>
      </c>
      <c r="CH18">
        <f>IFERROR(VLOOKUP($A18&amp;CH$1,'CCyB decisions (database)'!$A$2:$G$424,7,FALSE),CG18)</f>
        <v>0</v>
      </c>
      <c r="CI18">
        <f>IFERROR(VLOOKUP($A18&amp;CI$1,'CCyB decisions (database)'!$A$2:$G$424,7,FALSE),CH18)</f>
        <v>0</v>
      </c>
      <c r="CJ18">
        <f>IFERROR(VLOOKUP($A18&amp;CJ$1,'CCyB decisions (database)'!$A$2:$G$424,7,FALSE),CI18)</f>
        <v>0</v>
      </c>
      <c r="CK18">
        <f>IFERROR(VLOOKUP($A18&amp;CK$1,'CCyB decisions (database)'!$A$2:$G$424,7,FALSE),CJ18)</f>
        <v>0</v>
      </c>
      <c r="CL18">
        <f>IFERROR(VLOOKUP($A18&amp;CL$1,'CCyB decisions (database)'!$A$2:$G$424,7,FALSE),CK18)</f>
        <v>0</v>
      </c>
      <c r="CM18">
        <f>IFERROR(VLOOKUP($A18&amp;CM$1,'CCyB decisions (database)'!$A$2:$G$424,7,FALSE),CL18)</f>
        <v>0</v>
      </c>
      <c r="CN18">
        <f>IFERROR(VLOOKUP($A18&amp;CN$1,'CCyB decisions (database)'!$A$2:$G$424,7,FALSE),CM18)</f>
        <v>0</v>
      </c>
      <c r="CO18">
        <f>IFERROR(VLOOKUP($A18&amp;CO$1,'CCyB decisions (database)'!$A$2:$G$424,7,FALSE),CN18)</f>
        <v>0</v>
      </c>
      <c r="CP18">
        <f>IFERROR(VLOOKUP($A18&amp;CP$1,'CCyB decisions (database)'!$A$2:$G$424,7,FALSE),CO18)</f>
        <v>0</v>
      </c>
      <c r="CQ18">
        <f>IFERROR(VLOOKUP($A18&amp;CQ$1,'CCyB decisions (database)'!$A$2:$G$424,7,FALSE),CP18)</f>
        <v>0</v>
      </c>
      <c r="CR18">
        <f>IFERROR(VLOOKUP($A18&amp;CR$1,'CCyB decisions (database)'!$A$2:$G$424,7,FALSE),CQ18)</f>
        <v>0</v>
      </c>
      <c r="CS18">
        <f>IFERROR(VLOOKUP($A18&amp;CS$1,'CCyB decisions (database)'!$A$2:$G$424,7,FALSE),CR18)</f>
        <v>0</v>
      </c>
      <c r="CT18">
        <f>IFERROR(VLOOKUP($A18&amp;CT$1,'CCyB decisions (database)'!$A$2:$G$424,7,FALSE),CS18)</f>
        <v>0</v>
      </c>
      <c r="CU18">
        <f>IFERROR(VLOOKUP($A18&amp;CU$1,'CCyB decisions (database)'!$A$2:$G$424,7,FALSE),CT18)</f>
        <v>0</v>
      </c>
      <c r="CV18">
        <f>IFERROR(VLOOKUP($A18&amp;CV$1,'CCyB decisions (database)'!$A$2:$G$424,7,FALSE),CU18)</f>
        <v>0</v>
      </c>
      <c r="CW18">
        <f>IFERROR(VLOOKUP($A18&amp;CW$1,'CCyB decisions (database)'!$A$2:$G$424,7,FALSE),CV18)</f>
        <v>0</v>
      </c>
      <c r="CX18">
        <f>IFERROR(VLOOKUP($A18&amp;CX$1,'CCyB decisions (database)'!$A$2:$G$424,7,FALSE),CW18)</f>
        <v>0</v>
      </c>
      <c r="CY18">
        <f>IFERROR(VLOOKUP($A18&amp;CY$1,'CCyB decisions (database)'!$A$2:$G$424,7,FALSE),CX18)</f>
        <v>0</v>
      </c>
      <c r="CZ18">
        <f>IFERROR(VLOOKUP($A18&amp;CZ$1,'CCyB decisions (database)'!$A$2:$G$424,7,FALSE),CY18)</f>
        <v>0</v>
      </c>
      <c r="DA18">
        <f>IFERROR(VLOOKUP($A18&amp;DA$1,'CCyB decisions (database)'!$A$2:$G$424,7,FALSE),CZ18)</f>
        <v>0</v>
      </c>
      <c r="DB18">
        <f>IFERROR(VLOOKUP($A18&amp;DB$1,'CCyB decisions (database)'!$A$2:$G$424,7,FALSE),DA18)</f>
        <v>0</v>
      </c>
      <c r="DC18">
        <f>IFERROR(VLOOKUP($A18&amp;DC$1,'CCyB decisions (database)'!$A$2:$G$424,7,FALSE),DB18)</f>
        <v>0</v>
      </c>
      <c r="DD18">
        <f>IFERROR(VLOOKUP($A18&amp;DD$1,'CCyB decisions (database)'!$A$2:$G$424,7,FALSE),DC18)</f>
        <v>0</v>
      </c>
      <c r="DE18">
        <f>IFERROR(VLOOKUP($A18&amp;DE$1,'CCyB decisions (database)'!$A$2:$G$424,7,FALSE),DD18)</f>
        <v>0</v>
      </c>
      <c r="DF18">
        <f>IFERROR(VLOOKUP($A18&amp;DF$1,'CCyB decisions (database)'!$A$2:$G$424,7,FALSE),DE18)</f>
        <v>0</v>
      </c>
      <c r="DG18">
        <f>IFERROR(VLOOKUP($A18&amp;DG$1,'CCyB decisions (database)'!$A$2:$G$424,7,FALSE),DF18)</f>
        <v>0</v>
      </c>
      <c r="DH18">
        <f>IFERROR(VLOOKUP($A18&amp;DH$1,'CCyB decisions (database)'!$A$2:$G$424,7,FALSE),DG18)</f>
        <v>0</v>
      </c>
      <c r="DI18">
        <f>IFERROR(VLOOKUP($A18&amp;DI$1,'CCyB decisions (database)'!$A$2:$G$424,7,FALSE),DH18)</f>
        <v>0</v>
      </c>
      <c r="DJ18">
        <f>IFERROR(VLOOKUP($A18&amp;DJ$1,'CCyB decisions (database)'!$A$2:$G$424,7,FALSE),DI18)</f>
        <v>0</v>
      </c>
      <c r="DK18">
        <f>IFERROR(VLOOKUP($A18&amp;DK$1,'CCyB decisions (database)'!$A$2:$G$424,7,FALSE),DJ18)</f>
        <v>0</v>
      </c>
      <c r="DL18">
        <f>IFERROR(VLOOKUP($A18&amp;DL$1,'CCyB decisions (database)'!$A$2:$G$424,7,FALSE),DK18)</f>
        <v>0</v>
      </c>
      <c r="DM18">
        <f>IFERROR(VLOOKUP($A18&amp;DM$1,'CCyB decisions (database)'!$A$2:$G$424,7,FALSE),DL18)</f>
        <v>0</v>
      </c>
      <c r="DN18">
        <f>IFERROR(VLOOKUP($A18&amp;DN$1,'CCyB decisions (database)'!$A$2:$G$424,7,FALSE),DM18)</f>
        <v>0</v>
      </c>
      <c r="EW18" t="s">
        <v>465</v>
      </c>
      <c r="EX18">
        <v>6.6666666666666671E-3</v>
      </c>
      <c r="EY18">
        <v>6.2500000000000003E-3</v>
      </c>
      <c r="EZ18">
        <v>-0.02</v>
      </c>
      <c r="FA18">
        <f t="shared" si="0"/>
        <v>4.1666666666666675E-4</v>
      </c>
    </row>
    <row r="19" spans="1:157" x14ac:dyDescent="0.45">
      <c r="A19" t="s">
        <v>34</v>
      </c>
      <c r="B19" t="str">
        <f>IFERROR(VLOOKUP($A19&amp;B$1,'CCyB decisions (database)'!$A$2:$G$424,7,FALSE),"")</f>
        <v/>
      </c>
      <c r="C19" t="str">
        <f>IFERROR(VLOOKUP($A19&amp;C$1,'CCyB decisions (database)'!$A$2:$G$424,7,FALSE),B19)</f>
        <v/>
      </c>
      <c r="D19" t="str">
        <f>IFERROR(VLOOKUP($A19&amp;D$1,'CCyB decisions (database)'!$A$2:$G$424,7,FALSE),C19)</f>
        <v/>
      </c>
      <c r="E19" t="str">
        <f>IFERROR(VLOOKUP($A19&amp;E$1,'CCyB decisions (database)'!$A$2:$G$424,7,FALSE),D19)</f>
        <v/>
      </c>
      <c r="F19" t="str">
        <f>IFERROR(VLOOKUP($A19&amp;F$1,'CCyB decisions (database)'!$A$2:$G$424,7,FALSE),E19)</f>
        <v/>
      </c>
      <c r="G19" t="str">
        <f>IFERROR(VLOOKUP($A19&amp;G$1,'CCyB decisions (database)'!$A$2:$G$424,7,FALSE),F19)</f>
        <v/>
      </c>
      <c r="H19" t="str">
        <f>IFERROR(VLOOKUP($A19&amp;H$1,'CCyB decisions (database)'!$A$2:$G$424,7,FALSE),G19)</f>
        <v/>
      </c>
      <c r="I19" t="str">
        <f>IFERROR(VLOOKUP($A19&amp;I$1,'CCyB decisions (database)'!$A$2:$G$424,7,FALSE),H19)</f>
        <v/>
      </c>
      <c r="J19" t="str">
        <f>IFERROR(VLOOKUP($A19&amp;J$1,'CCyB decisions (database)'!$A$2:$G$424,7,FALSE),I19)</f>
        <v/>
      </c>
      <c r="K19" t="str">
        <f>IFERROR(VLOOKUP($A19&amp;K$1,'CCyB decisions (database)'!$A$2:$G$424,7,FALSE),J19)</f>
        <v/>
      </c>
      <c r="L19" t="str">
        <f>IFERROR(VLOOKUP($A19&amp;L$1,'CCyB decisions (database)'!$A$2:$G$424,7,FALSE),K19)</f>
        <v/>
      </c>
      <c r="M19" t="str">
        <f>IFERROR(VLOOKUP($A19&amp;M$1,'CCyB decisions (database)'!$A$2:$G$424,7,FALSE),L19)</f>
        <v/>
      </c>
      <c r="N19" t="str">
        <f>IFERROR(VLOOKUP($A19&amp;N$1,'CCyB decisions (database)'!$A$2:$G$424,7,FALSE),M19)</f>
        <v/>
      </c>
      <c r="O19" t="str">
        <f>IFERROR(VLOOKUP($A19&amp;O$1,'CCyB decisions (database)'!$A$2:$G$424,7,FALSE),N19)</f>
        <v/>
      </c>
      <c r="P19" t="str">
        <f>IFERROR(VLOOKUP($A19&amp;P$1,'CCyB decisions (database)'!$A$2:$G$424,7,FALSE),O19)</f>
        <v/>
      </c>
      <c r="Q19" t="str">
        <f>IFERROR(VLOOKUP($A19&amp;Q$1,'CCyB decisions (database)'!$A$2:$G$424,7,FALSE),P19)</f>
        <v/>
      </c>
      <c r="R19" t="str">
        <f>IFERROR(VLOOKUP($A19&amp;R$1,'CCyB decisions (database)'!$A$2:$G$424,7,FALSE),Q19)</f>
        <v/>
      </c>
      <c r="S19" t="str">
        <f>IFERROR(VLOOKUP($A19&amp;S$1,'CCyB decisions (database)'!$A$2:$G$424,7,FALSE),R19)</f>
        <v/>
      </c>
      <c r="T19">
        <f>IFERROR(VLOOKUP($A19&amp;T$1,'CCyB decisions (database)'!$A$2:$G$424,7,FALSE),S19)</f>
        <v>0</v>
      </c>
      <c r="U19">
        <f>IFERROR(VLOOKUP($A19&amp;U$1,'CCyB decisions (database)'!$A$2:$G$424,7,FALSE),T19)</f>
        <v>0</v>
      </c>
      <c r="V19">
        <f>IFERROR(VLOOKUP($A19&amp;V$1,'CCyB decisions (database)'!$A$2:$G$424,7,FALSE),U19)</f>
        <v>0</v>
      </c>
      <c r="W19">
        <f>IFERROR(VLOOKUP($A19&amp;W$1,'CCyB decisions (database)'!$A$2:$G$424,7,FALSE),V19)</f>
        <v>0</v>
      </c>
      <c r="X19">
        <f>IFERROR(VLOOKUP($A19&amp;X$1,'CCyB decisions (database)'!$A$2:$G$424,7,FALSE),W19)</f>
        <v>0</v>
      </c>
      <c r="Y19">
        <f>IFERROR(VLOOKUP($A19&amp;Y$1,'CCyB decisions (database)'!$A$2:$G$424,7,FALSE),X19)</f>
        <v>0</v>
      </c>
      <c r="Z19">
        <f>IFERROR(VLOOKUP($A19&amp;Z$1,'CCyB decisions (database)'!$A$2:$G$424,7,FALSE),Y19)</f>
        <v>0</v>
      </c>
      <c r="AA19">
        <f>IFERROR(VLOOKUP($A19&amp;AA$1,'CCyB decisions (database)'!$A$2:$G$424,7,FALSE),Z19)</f>
        <v>0</v>
      </c>
      <c r="AB19">
        <f>IFERROR(VLOOKUP($A19&amp;AB$1,'CCyB decisions (database)'!$A$2:$G$424,7,FALSE),AA19)</f>
        <v>0</v>
      </c>
      <c r="AC19">
        <f>IFERROR(VLOOKUP($A19&amp;AC$1,'CCyB decisions (database)'!$A$2:$G$424,7,FALSE),AB19)</f>
        <v>0</v>
      </c>
      <c r="AD19">
        <f>IFERROR(VLOOKUP($A19&amp;AD$1,'CCyB decisions (database)'!$A$2:$G$424,7,FALSE),AC19)</f>
        <v>0</v>
      </c>
      <c r="AE19">
        <f>IFERROR(VLOOKUP($A19&amp;AE$1,'CCyB decisions (database)'!$A$2:$G$424,7,FALSE),AD19)</f>
        <v>0</v>
      </c>
      <c r="AF19">
        <f>IFERROR(VLOOKUP($A19&amp;AF$1,'CCyB decisions (database)'!$A$2:$G$424,7,FALSE),AE19)</f>
        <v>0</v>
      </c>
      <c r="AG19">
        <f>IFERROR(VLOOKUP($A19&amp;AG$1,'CCyB decisions (database)'!$A$2:$G$424,7,FALSE),AF19)</f>
        <v>0</v>
      </c>
      <c r="AH19">
        <f>IFERROR(VLOOKUP($A19&amp;AH$1,'CCyB decisions (database)'!$A$2:$G$424,7,FALSE),AG19)</f>
        <v>0</v>
      </c>
      <c r="AI19">
        <f>IFERROR(VLOOKUP($A19&amp;AI$1,'CCyB decisions (database)'!$A$2:$G$424,7,FALSE),AH19)</f>
        <v>0</v>
      </c>
      <c r="AJ19">
        <f>IFERROR(VLOOKUP($A19&amp;AJ$1,'CCyB decisions (database)'!$A$2:$G$424,7,FALSE),AI19)</f>
        <v>0</v>
      </c>
      <c r="AK19">
        <f>IFERROR(VLOOKUP($A19&amp;AK$1,'CCyB decisions (database)'!$A$2:$G$424,7,FALSE),AJ19)</f>
        <v>0</v>
      </c>
      <c r="AL19">
        <f>IFERROR(VLOOKUP($A19&amp;AL$1,'CCyB decisions (database)'!$A$2:$G$424,7,FALSE),AK19)</f>
        <v>0</v>
      </c>
      <c r="AM19">
        <f>IFERROR(VLOOKUP($A19&amp;AM$1,'CCyB decisions (database)'!$A$2:$G$424,7,FALSE),AL19)</f>
        <v>0</v>
      </c>
      <c r="AN19">
        <f>IFERROR(VLOOKUP($A19&amp;AN$1,'CCyB decisions (database)'!$A$2:$G$424,7,FALSE),AM19)</f>
        <v>0</v>
      </c>
      <c r="AO19">
        <f>IFERROR(VLOOKUP($A19&amp;AO$1,'CCyB decisions (database)'!$A$2:$G$424,7,FALSE),AN19)</f>
        <v>0</v>
      </c>
      <c r="AP19">
        <f>IFERROR(VLOOKUP($A19&amp;AP$1,'CCyB decisions (database)'!$A$2:$G$424,7,FALSE),AO19)</f>
        <v>0</v>
      </c>
      <c r="AQ19">
        <f>IFERROR(VLOOKUP($A19&amp;AQ$1,'CCyB decisions (database)'!$A$2:$G$424,7,FALSE),AP19)</f>
        <v>0</v>
      </c>
      <c r="AR19">
        <f>IFERROR(VLOOKUP($A19&amp;AR$1,'CCyB decisions (database)'!$A$2:$G$424,7,FALSE),AQ19)</f>
        <v>0</v>
      </c>
      <c r="AS19">
        <f>IFERROR(VLOOKUP($A19&amp;AS$1,'CCyB decisions (database)'!$A$2:$G$424,7,FALSE),AR19)</f>
        <v>0</v>
      </c>
      <c r="AT19">
        <f>IFERROR(VLOOKUP($A19&amp;AT$1,'CCyB decisions (database)'!$A$2:$G$424,7,FALSE),AS19)</f>
        <v>0</v>
      </c>
      <c r="AU19">
        <f>IFERROR(VLOOKUP($A19&amp;AU$1,'CCyB decisions (database)'!$A$2:$G$424,7,FALSE),AT19)</f>
        <v>0</v>
      </c>
      <c r="AV19">
        <f>IFERROR(VLOOKUP($A19&amp;AV$1,'CCyB decisions (database)'!$A$2:$G$424,7,FALSE),AU19)</f>
        <v>0</v>
      </c>
      <c r="AW19">
        <f>IFERROR(VLOOKUP($A19&amp;AW$1,'CCyB decisions (database)'!$A$2:$G$424,7,FALSE),AV19)</f>
        <v>0</v>
      </c>
      <c r="AX19">
        <f>IFERROR(VLOOKUP($A19&amp;AX$1,'CCyB decisions (database)'!$A$2:$G$424,7,FALSE),AW19)</f>
        <v>0</v>
      </c>
      <c r="AY19">
        <f>IFERROR(VLOOKUP($A19&amp;AY$1,'CCyB decisions (database)'!$A$2:$G$424,7,FALSE),AX19)</f>
        <v>0</v>
      </c>
      <c r="AZ19">
        <f>IFERROR(VLOOKUP($A19&amp;AZ$1,'CCyB decisions (database)'!$A$2:$G$424,7,FALSE),AY19)</f>
        <v>0</v>
      </c>
      <c r="BA19">
        <f>IFERROR(VLOOKUP($A19&amp;BA$1,'CCyB decisions (database)'!$A$2:$G$424,7,FALSE),AZ19)</f>
        <v>0</v>
      </c>
      <c r="BB19">
        <f>IFERROR(VLOOKUP($A19&amp;BB$1,'CCyB decisions (database)'!$A$2:$G$424,7,FALSE),BA19)</f>
        <v>0</v>
      </c>
      <c r="BC19">
        <f>IFERROR(VLOOKUP($A19&amp;BC$1,'CCyB decisions (database)'!$A$2:$G$424,7,FALSE),BB19)</f>
        <v>0</v>
      </c>
      <c r="BD19">
        <f>IFERROR(VLOOKUP($A19&amp;BD$1,'CCyB decisions (database)'!$A$2:$G$424,7,FALSE),BC19)</f>
        <v>0</v>
      </c>
      <c r="BE19">
        <f>IFERROR(VLOOKUP($A19&amp;BE$1,'CCyB decisions (database)'!$A$2:$G$424,7,FALSE),BD19)</f>
        <v>0</v>
      </c>
      <c r="BF19">
        <f>IFERROR(VLOOKUP($A19&amp;BF$1,'CCyB decisions (database)'!$A$2:$G$424,7,FALSE),BE19)</f>
        <v>0</v>
      </c>
      <c r="BG19">
        <f>IFERROR(VLOOKUP($A19&amp;BG$1,'CCyB decisions (database)'!$A$2:$G$424,7,FALSE),BF19)</f>
        <v>0</v>
      </c>
      <c r="BH19">
        <f>IFERROR(VLOOKUP($A19&amp;BH$1,'CCyB decisions (database)'!$A$2:$G$424,7,FALSE),BG19)</f>
        <v>0</v>
      </c>
      <c r="BI19">
        <f>IFERROR(VLOOKUP($A19&amp;BI$1,'CCyB decisions (database)'!$A$2:$G$424,7,FALSE),BH19)</f>
        <v>0</v>
      </c>
      <c r="BJ19">
        <f>IFERROR(VLOOKUP($A19&amp;BJ$1,'CCyB decisions (database)'!$A$2:$G$424,7,FALSE),BI19)</f>
        <v>0</v>
      </c>
      <c r="BK19">
        <f>IFERROR(VLOOKUP($A19&amp;BK$1,'CCyB decisions (database)'!$A$2:$G$424,7,FALSE),BJ19)</f>
        <v>0</v>
      </c>
      <c r="BL19">
        <f>IFERROR(VLOOKUP($A19&amp;BL$1,'CCyB decisions (database)'!$A$2:$G$424,7,FALSE),BK19)</f>
        <v>0</v>
      </c>
      <c r="BM19">
        <f>IFERROR(VLOOKUP($A19&amp;BM$1,'CCyB decisions (database)'!$A$2:$G$424,7,FALSE),BL19)</f>
        <v>0</v>
      </c>
      <c r="BN19">
        <f>IFERROR(VLOOKUP($A19&amp;BN$1,'CCyB decisions (database)'!$A$2:$G$424,7,FALSE),BM19)</f>
        <v>0</v>
      </c>
      <c r="BO19">
        <f>IFERROR(VLOOKUP($A19&amp;BO$1,'CCyB decisions (database)'!$A$2:$G$424,7,FALSE),BN19)</f>
        <v>0</v>
      </c>
      <c r="BP19">
        <f>IFERROR(VLOOKUP($A19&amp;BP$1,'CCyB decisions (database)'!$A$2:$G$424,7,FALSE),BO19)</f>
        <v>0</v>
      </c>
      <c r="BQ19">
        <f>IFERROR(VLOOKUP($A19&amp;BQ$1,'CCyB decisions (database)'!$A$2:$G$424,7,FALSE),BP19)</f>
        <v>0</v>
      </c>
      <c r="BR19">
        <f>IFERROR(VLOOKUP($A19&amp;BR$1,'CCyB decisions (database)'!$A$2:$G$424,7,FALSE),BQ19)</f>
        <v>0</v>
      </c>
      <c r="BS19">
        <f>IFERROR(VLOOKUP($A19&amp;BS$1,'CCyB decisions (database)'!$A$2:$G$424,7,FALSE),BR19)</f>
        <v>0</v>
      </c>
      <c r="BT19">
        <f>IFERROR(VLOOKUP($A19&amp;BT$1,'CCyB decisions (database)'!$A$2:$G$424,7,FALSE),BS19)</f>
        <v>0</v>
      </c>
      <c r="BU19">
        <f>IFERROR(VLOOKUP($A19&amp;BU$1,'CCyB decisions (database)'!$A$2:$G$424,7,FALSE),BT19)</f>
        <v>0</v>
      </c>
      <c r="BV19">
        <f>IFERROR(VLOOKUP($A19&amp;BV$1,'CCyB decisions (database)'!$A$2:$G$424,7,FALSE),BU19)</f>
        <v>0</v>
      </c>
      <c r="BW19">
        <f>IFERROR(VLOOKUP($A19&amp;BW$1,'CCyB decisions (database)'!$A$2:$G$424,7,FALSE),BV19)</f>
        <v>0</v>
      </c>
      <c r="BX19">
        <f>IFERROR(VLOOKUP($A19&amp;BX$1,'CCyB decisions (database)'!$A$2:$G$424,7,FALSE),BW19)</f>
        <v>0</v>
      </c>
      <c r="BY19">
        <f>IFERROR(VLOOKUP($A19&amp;BY$1,'CCyB decisions (database)'!$A$2:$G$424,7,FALSE),BX19)</f>
        <v>0</v>
      </c>
      <c r="BZ19">
        <f>IFERROR(VLOOKUP($A19&amp;BZ$1,'CCyB decisions (database)'!$A$2:$G$424,7,FALSE),BY19)</f>
        <v>0</v>
      </c>
      <c r="CA19">
        <f>IFERROR(VLOOKUP($A19&amp;CA$1,'CCyB decisions (database)'!$A$2:$G$424,7,FALSE),BZ19)</f>
        <v>0</v>
      </c>
      <c r="CB19">
        <f>IFERROR(VLOOKUP($A19&amp;CB$1,'CCyB decisions (database)'!$A$2:$G$424,7,FALSE),CA19)</f>
        <v>0</v>
      </c>
      <c r="CC19">
        <f>IFERROR(VLOOKUP($A19&amp;CC$1,'CCyB decisions (database)'!$A$2:$G$424,7,FALSE),CB19)</f>
        <v>0</v>
      </c>
      <c r="CD19">
        <f>IFERROR(VLOOKUP($A19&amp;CD$1,'CCyB decisions (database)'!$A$2:$G$424,7,FALSE),CC19)</f>
        <v>0</v>
      </c>
      <c r="CE19">
        <f>IFERROR(VLOOKUP($A19&amp;CE$1,'CCyB decisions (database)'!$A$2:$G$424,7,FALSE),CD19)</f>
        <v>0</v>
      </c>
      <c r="CF19">
        <f>IFERROR(VLOOKUP($A19&amp;CF$1,'CCyB decisions (database)'!$A$2:$G$424,7,FALSE),CE19)</f>
        <v>0</v>
      </c>
      <c r="CG19">
        <f>IFERROR(VLOOKUP($A19&amp;CG$1,'CCyB decisions (database)'!$A$2:$G$424,7,FALSE),CF19)</f>
        <v>0</v>
      </c>
      <c r="CH19">
        <f>IFERROR(VLOOKUP($A19&amp;CH$1,'CCyB decisions (database)'!$A$2:$G$424,7,FALSE),CG19)</f>
        <v>0</v>
      </c>
      <c r="CI19">
        <f>IFERROR(VLOOKUP($A19&amp;CI$1,'CCyB decisions (database)'!$A$2:$G$424,7,FALSE),CH19)</f>
        <v>0</v>
      </c>
      <c r="CJ19">
        <f>IFERROR(VLOOKUP($A19&amp;CJ$1,'CCyB decisions (database)'!$A$2:$G$424,7,FALSE),CI19)</f>
        <v>0</v>
      </c>
      <c r="CK19">
        <f>IFERROR(VLOOKUP($A19&amp;CK$1,'CCyB decisions (database)'!$A$2:$G$424,7,FALSE),CJ19)</f>
        <v>0</v>
      </c>
      <c r="CL19">
        <f>IFERROR(VLOOKUP($A19&amp;CL$1,'CCyB decisions (database)'!$A$2:$G$424,7,FALSE),CK19)</f>
        <v>0</v>
      </c>
      <c r="CM19">
        <f>IFERROR(VLOOKUP($A19&amp;CM$1,'CCyB decisions (database)'!$A$2:$G$424,7,FALSE),CL19)</f>
        <v>0</v>
      </c>
      <c r="CN19">
        <f>IFERROR(VLOOKUP($A19&amp;CN$1,'CCyB decisions (database)'!$A$2:$G$424,7,FALSE),CM19)</f>
        <v>0</v>
      </c>
      <c r="CO19">
        <f>IFERROR(VLOOKUP($A19&amp;CO$1,'CCyB decisions (database)'!$A$2:$G$424,7,FALSE),CN19)</f>
        <v>0</v>
      </c>
      <c r="CP19">
        <f>IFERROR(VLOOKUP($A19&amp;CP$1,'CCyB decisions (database)'!$A$2:$G$424,7,FALSE),CO19)</f>
        <v>0</v>
      </c>
      <c r="CQ19">
        <f>IFERROR(VLOOKUP($A19&amp;CQ$1,'CCyB decisions (database)'!$A$2:$G$424,7,FALSE),CP19)</f>
        <v>0</v>
      </c>
      <c r="CR19">
        <f>IFERROR(VLOOKUP($A19&amp;CR$1,'CCyB decisions (database)'!$A$2:$G$424,7,FALSE),CQ19)</f>
        <v>0</v>
      </c>
      <c r="CS19">
        <f>IFERROR(VLOOKUP($A19&amp;CS$1,'CCyB decisions (database)'!$A$2:$G$424,7,FALSE),CR19)</f>
        <v>0</v>
      </c>
      <c r="CT19">
        <f>IFERROR(VLOOKUP($A19&amp;CT$1,'CCyB decisions (database)'!$A$2:$G$424,7,FALSE),CS19)</f>
        <v>0</v>
      </c>
      <c r="CU19">
        <f>IFERROR(VLOOKUP($A19&amp;CU$1,'CCyB decisions (database)'!$A$2:$G$424,7,FALSE),CT19)</f>
        <v>0</v>
      </c>
      <c r="CV19">
        <f>IFERROR(VLOOKUP($A19&amp;CV$1,'CCyB decisions (database)'!$A$2:$G$424,7,FALSE),CU19)</f>
        <v>0</v>
      </c>
      <c r="CW19">
        <f>IFERROR(VLOOKUP($A19&amp;CW$1,'CCyB decisions (database)'!$A$2:$G$424,7,FALSE),CV19)</f>
        <v>0</v>
      </c>
      <c r="CX19">
        <f>IFERROR(VLOOKUP($A19&amp;CX$1,'CCyB decisions (database)'!$A$2:$G$424,7,FALSE),CW19)</f>
        <v>0</v>
      </c>
      <c r="CY19">
        <f>IFERROR(VLOOKUP($A19&amp;CY$1,'CCyB decisions (database)'!$A$2:$G$424,7,FALSE),CX19)</f>
        <v>0</v>
      </c>
      <c r="CZ19">
        <f>IFERROR(VLOOKUP($A19&amp;CZ$1,'CCyB decisions (database)'!$A$2:$G$424,7,FALSE),CY19)</f>
        <v>0</v>
      </c>
      <c r="DA19">
        <f>IFERROR(VLOOKUP($A19&amp;DA$1,'CCyB decisions (database)'!$A$2:$G$424,7,FALSE),CZ19)</f>
        <v>0</v>
      </c>
      <c r="DB19">
        <f>IFERROR(VLOOKUP($A19&amp;DB$1,'CCyB decisions (database)'!$A$2:$G$424,7,FALSE),DA19)</f>
        <v>0</v>
      </c>
      <c r="DC19">
        <f>IFERROR(VLOOKUP($A19&amp;DC$1,'CCyB decisions (database)'!$A$2:$G$424,7,FALSE),DB19)</f>
        <v>0</v>
      </c>
      <c r="DD19">
        <f>IFERROR(VLOOKUP($A19&amp;DD$1,'CCyB decisions (database)'!$A$2:$G$424,7,FALSE),DC19)</f>
        <v>0</v>
      </c>
      <c r="DE19">
        <f>IFERROR(VLOOKUP($A19&amp;DE$1,'CCyB decisions (database)'!$A$2:$G$424,7,FALSE),DD19)</f>
        <v>0</v>
      </c>
      <c r="DF19">
        <f>IFERROR(VLOOKUP($A19&amp;DF$1,'CCyB decisions (database)'!$A$2:$G$424,7,FALSE),DE19)</f>
        <v>0</v>
      </c>
      <c r="DG19">
        <f>IFERROR(VLOOKUP($A19&amp;DG$1,'CCyB decisions (database)'!$A$2:$G$424,7,FALSE),DF19)</f>
        <v>0</v>
      </c>
      <c r="DH19">
        <f>IFERROR(VLOOKUP($A19&amp;DH$1,'CCyB decisions (database)'!$A$2:$G$424,7,FALSE),DG19)</f>
        <v>0</v>
      </c>
      <c r="DI19">
        <f>IFERROR(VLOOKUP($A19&amp;DI$1,'CCyB decisions (database)'!$A$2:$G$424,7,FALSE),DH19)</f>
        <v>0</v>
      </c>
      <c r="DJ19">
        <f>IFERROR(VLOOKUP($A19&amp;DJ$1,'CCyB decisions (database)'!$A$2:$G$424,7,FALSE),DI19)</f>
        <v>0</v>
      </c>
      <c r="DK19">
        <f>IFERROR(VLOOKUP($A19&amp;DK$1,'CCyB decisions (database)'!$A$2:$G$424,7,FALSE),DJ19)</f>
        <v>0</v>
      </c>
      <c r="DL19">
        <f>IFERROR(VLOOKUP($A19&amp;DL$1,'CCyB decisions (database)'!$A$2:$G$424,7,FALSE),DK19)</f>
        <v>0</v>
      </c>
      <c r="DM19">
        <f>IFERROR(VLOOKUP($A19&amp;DM$1,'CCyB decisions (database)'!$A$2:$G$424,7,FALSE),DL19)</f>
        <v>0</v>
      </c>
      <c r="DN19">
        <f>IFERROR(VLOOKUP($A19&amp;DN$1,'CCyB decisions (database)'!$A$2:$G$424,7,FALSE),DM19)</f>
        <v>0</v>
      </c>
      <c r="EW19" t="s">
        <v>10</v>
      </c>
      <c r="EX19">
        <v>3.7499999999999999E-3</v>
      </c>
      <c r="EY19" t="s">
        <v>780</v>
      </c>
      <c r="EZ19">
        <v>-5.0000000000000001E-3</v>
      </c>
      <c r="FA19" t="e">
        <f t="shared" si="0"/>
        <v>#VALUE!</v>
      </c>
    </row>
    <row r="20" spans="1:157" x14ac:dyDescent="0.45">
      <c r="A20" t="s">
        <v>35</v>
      </c>
      <c r="B20" t="str">
        <f>IFERROR(VLOOKUP($A20&amp;B$1,'CCyB decisions (database)'!$A$2:$G$424,7,FALSE),"")</f>
        <v/>
      </c>
      <c r="C20" t="str">
        <f>IFERROR(VLOOKUP($A20&amp;C$1,'CCyB decisions (database)'!$A$2:$G$424,7,FALSE),B20)</f>
        <v/>
      </c>
      <c r="D20" t="str">
        <f>IFERROR(VLOOKUP($A20&amp;D$1,'CCyB decisions (database)'!$A$2:$G$424,7,FALSE),C20)</f>
        <v/>
      </c>
      <c r="E20" t="str">
        <f>IFERROR(VLOOKUP($A20&amp;E$1,'CCyB decisions (database)'!$A$2:$G$424,7,FALSE),D20)</f>
        <v/>
      </c>
      <c r="F20" t="str">
        <f>IFERROR(VLOOKUP($A20&amp;F$1,'CCyB decisions (database)'!$A$2:$G$424,7,FALSE),E20)</f>
        <v/>
      </c>
      <c r="G20" t="str">
        <f>IFERROR(VLOOKUP($A20&amp;G$1,'CCyB decisions (database)'!$A$2:$G$424,7,FALSE),F20)</f>
        <v/>
      </c>
      <c r="H20" t="str">
        <f>IFERROR(VLOOKUP($A20&amp;H$1,'CCyB decisions (database)'!$A$2:$G$424,7,FALSE),G20)</f>
        <v/>
      </c>
      <c r="I20" t="str">
        <f>IFERROR(VLOOKUP($A20&amp;I$1,'CCyB decisions (database)'!$A$2:$G$424,7,FALSE),H20)</f>
        <v/>
      </c>
      <c r="J20" t="str">
        <f>IFERROR(VLOOKUP($A20&amp;J$1,'CCyB decisions (database)'!$A$2:$G$424,7,FALSE),I20)</f>
        <v/>
      </c>
      <c r="K20" t="str">
        <f>IFERROR(VLOOKUP($A20&amp;K$1,'CCyB decisions (database)'!$A$2:$G$424,7,FALSE),J20)</f>
        <v/>
      </c>
      <c r="L20" t="str">
        <f>IFERROR(VLOOKUP($A20&amp;L$1,'CCyB decisions (database)'!$A$2:$G$424,7,FALSE),K20)</f>
        <v/>
      </c>
      <c r="M20" t="str">
        <f>IFERROR(VLOOKUP($A20&amp;M$1,'CCyB decisions (database)'!$A$2:$G$424,7,FALSE),L20)</f>
        <v/>
      </c>
      <c r="N20" t="str">
        <f>IFERROR(VLOOKUP($A20&amp;N$1,'CCyB decisions (database)'!$A$2:$G$424,7,FALSE),M20)</f>
        <v/>
      </c>
      <c r="O20" t="str">
        <f>IFERROR(VLOOKUP($A20&amp;O$1,'CCyB decisions (database)'!$A$2:$G$424,7,FALSE),N20)</f>
        <v/>
      </c>
      <c r="P20" t="str">
        <f>IFERROR(VLOOKUP($A20&amp;P$1,'CCyB decisions (database)'!$A$2:$G$424,7,FALSE),O20)</f>
        <v/>
      </c>
      <c r="Q20" t="str">
        <f>IFERROR(VLOOKUP($A20&amp;Q$1,'CCyB decisions (database)'!$A$2:$G$424,7,FALSE),P20)</f>
        <v/>
      </c>
      <c r="R20" t="str">
        <f>IFERROR(VLOOKUP($A20&amp;R$1,'CCyB decisions (database)'!$A$2:$G$424,7,FALSE),Q20)</f>
        <v/>
      </c>
      <c r="S20" t="str">
        <f>IFERROR(VLOOKUP($A20&amp;S$1,'CCyB decisions (database)'!$A$2:$G$424,7,FALSE),R20)</f>
        <v/>
      </c>
      <c r="T20">
        <f>IFERROR(VLOOKUP($A20&amp;T$1,'CCyB decisions (database)'!$A$2:$G$424,7,FALSE),S20)</f>
        <v>0</v>
      </c>
      <c r="U20">
        <f>IFERROR(VLOOKUP($A20&amp;U$1,'CCyB decisions (database)'!$A$2:$G$424,7,FALSE),T20)</f>
        <v>0</v>
      </c>
      <c r="V20">
        <f>IFERROR(VLOOKUP($A20&amp;V$1,'CCyB decisions (database)'!$A$2:$G$424,7,FALSE),U20)</f>
        <v>0</v>
      </c>
      <c r="W20">
        <f>IFERROR(VLOOKUP($A20&amp;W$1,'CCyB decisions (database)'!$A$2:$G$424,7,FALSE),V20)</f>
        <v>0</v>
      </c>
      <c r="X20">
        <f>IFERROR(VLOOKUP($A20&amp;X$1,'CCyB decisions (database)'!$A$2:$G$424,7,FALSE),W20)</f>
        <v>0</v>
      </c>
      <c r="Y20">
        <f>IFERROR(VLOOKUP($A20&amp;Y$1,'CCyB decisions (database)'!$A$2:$G$424,7,FALSE),X20)</f>
        <v>0</v>
      </c>
      <c r="Z20">
        <f>IFERROR(VLOOKUP($A20&amp;Z$1,'CCyB decisions (database)'!$A$2:$G$424,7,FALSE),Y20)</f>
        <v>0</v>
      </c>
      <c r="AA20">
        <f>IFERROR(VLOOKUP($A20&amp;AA$1,'CCyB decisions (database)'!$A$2:$G$424,7,FALSE),Z20)</f>
        <v>0</v>
      </c>
      <c r="AB20">
        <f>IFERROR(VLOOKUP($A20&amp;AB$1,'CCyB decisions (database)'!$A$2:$G$424,7,FALSE),AA20)</f>
        <v>0</v>
      </c>
      <c r="AC20">
        <f>IFERROR(VLOOKUP($A20&amp;AC$1,'CCyB decisions (database)'!$A$2:$G$424,7,FALSE),AB20)</f>
        <v>0</v>
      </c>
      <c r="AD20">
        <f>IFERROR(VLOOKUP($A20&amp;AD$1,'CCyB decisions (database)'!$A$2:$G$424,7,FALSE),AC20)</f>
        <v>0</v>
      </c>
      <c r="AE20">
        <f>IFERROR(VLOOKUP($A20&amp;AE$1,'CCyB decisions (database)'!$A$2:$G$424,7,FALSE),AD20)</f>
        <v>0</v>
      </c>
      <c r="AF20">
        <f>IFERROR(VLOOKUP($A20&amp;AF$1,'CCyB decisions (database)'!$A$2:$G$424,7,FALSE),AE20)</f>
        <v>0</v>
      </c>
      <c r="AG20">
        <f>IFERROR(VLOOKUP($A20&amp;AG$1,'CCyB decisions (database)'!$A$2:$G$424,7,FALSE),AF20)</f>
        <v>0</v>
      </c>
      <c r="AH20">
        <f>IFERROR(VLOOKUP($A20&amp;AH$1,'CCyB decisions (database)'!$A$2:$G$424,7,FALSE),AG20)</f>
        <v>0</v>
      </c>
      <c r="AI20">
        <f>IFERROR(VLOOKUP($A20&amp;AI$1,'CCyB decisions (database)'!$A$2:$G$424,7,FALSE),AH20)</f>
        <v>0</v>
      </c>
      <c r="AJ20">
        <f>IFERROR(VLOOKUP($A20&amp;AJ$1,'CCyB decisions (database)'!$A$2:$G$424,7,FALSE),AI20)</f>
        <v>0</v>
      </c>
      <c r="AK20">
        <f>IFERROR(VLOOKUP($A20&amp;AK$1,'CCyB decisions (database)'!$A$2:$G$424,7,FALSE),AJ20)</f>
        <v>0</v>
      </c>
      <c r="AL20">
        <f>IFERROR(VLOOKUP($A20&amp;AL$1,'CCyB decisions (database)'!$A$2:$G$424,7,FALSE),AK20)</f>
        <v>0</v>
      </c>
      <c r="AM20">
        <f>IFERROR(VLOOKUP($A20&amp;AM$1,'CCyB decisions (database)'!$A$2:$G$424,7,FALSE),AL20)</f>
        <v>0</v>
      </c>
      <c r="AN20">
        <f>IFERROR(VLOOKUP($A20&amp;AN$1,'CCyB decisions (database)'!$A$2:$G$424,7,FALSE),AM20)</f>
        <v>0</v>
      </c>
      <c r="AO20">
        <f>IFERROR(VLOOKUP($A20&amp;AO$1,'CCyB decisions (database)'!$A$2:$G$424,7,FALSE),AN20)</f>
        <v>0</v>
      </c>
      <c r="AP20">
        <f>IFERROR(VLOOKUP($A20&amp;AP$1,'CCyB decisions (database)'!$A$2:$G$424,7,FALSE),AO20)</f>
        <v>0</v>
      </c>
      <c r="AQ20">
        <f>IFERROR(VLOOKUP($A20&amp;AQ$1,'CCyB decisions (database)'!$A$2:$G$424,7,FALSE),AP20)</f>
        <v>0</v>
      </c>
      <c r="AR20">
        <f>IFERROR(VLOOKUP($A20&amp;AR$1,'CCyB decisions (database)'!$A$2:$G$424,7,FALSE),AQ20)</f>
        <v>0</v>
      </c>
      <c r="AS20">
        <f>IFERROR(VLOOKUP($A20&amp;AS$1,'CCyB decisions (database)'!$A$2:$G$424,7,FALSE),AR20)</f>
        <v>0</v>
      </c>
      <c r="AT20">
        <f>IFERROR(VLOOKUP($A20&amp;AT$1,'CCyB decisions (database)'!$A$2:$G$424,7,FALSE),AS20)</f>
        <v>0</v>
      </c>
      <c r="AU20">
        <f>IFERROR(VLOOKUP($A20&amp;AU$1,'CCyB decisions (database)'!$A$2:$G$424,7,FALSE),AT20)</f>
        <v>0</v>
      </c>
      <c r="AV20">
        <f>IFERROR(VLOOKUP($A20&amp;AV$1,'CCyB decisions (database)'!$A$2:$G$424,7,FALSE),AU20)</f>
        <v>0</v>
      </c>
      <c r="AW20">
        <f>IFERROR(VLOOKUP($A20&amp;AW$1,'CCyB decisions (database)'!$A$2:$G$424,7,FALSE),AV20)</f>
        <v>0</v>
      </c>
      <c r="AX20">
        <f>IFERROR(VLOOKUP($A20&amp;AX$1,'CCyB decisions (database)'!$A$2:$G$424,7,FALSE),AW20)</f>
        <v>0</v>
      </c>
      <c r="AY20">
        <f>IFERROR(VLOOKUP($A20&amp;AY$1,'CCyB decisions (database)'!$A$2:$G$424,7,FALSE),AX20)</f>
        <v>0</v>
      </c>
      <c r="AZ20">
        <f>IFERROR(VLOOKUP($A20&amp;AZ$1,'CCyB decisions (database)'!$A$2:$G$424,7,FALSE),AY20)</f>
        <v>0</v>
      </c>
      <c r="BA20">
        <f>IFERROR(VLOOKUP($A20&amp;BA$1,'CCyB decisions (database)'!$A$2:$G$424,7,FALSE),AZ20)</f>
        <v>0</v>
      </c>
      <c r="BB20">
        <f>IFERROR(VLOOKUP($A20&amp;BB$1,'CCyB decisions (database)'!$A$2:$G$424,7,FALSE),BA20)</f>
        <v>0</v>
      </c>
      <c r="BC20">
        <f>IFERROR(VLOOKUP($A20&amp;BC$1,'CCyB decisions (database)'!$A$2:$G$424,7,FALSE),BB20)</f>
        <v>0</v>
      </c>
      <c r="BD20">
        <f>IFERROR(VLOOKUP($A20&amp;BD$1,'CCyB decisions (database)'!$A$2:$G$424,7,FALSE),BC20)</f>
        <v>0</v>
      </c>
      <c r="BE20">
        <f>IFERROR(VLOOKUP($A20&amp;BE$1,'CCyB decisions (database)'!$A$2:$G$424,7,FALSE),BD20)</f>
        <v>0</v>
      </c>
      <c r="BF20">
        <f>IFERROR(VLOOKUP($A20&amp;BF$1,'CCyB decisions (database)'!$A$2:$G$424,7,FALSE),BE20)</f>
        <v>0</v>
      </c>
      <c r="BG20">
        <f>IFERROR(VLOOKUP($A20&amp;BG$1,'CCyB decisions (database)'!$A$2:$G$424,7,FALSE),BF20)</f>
        <v>0</v>
      </c>
      <c r="BH20">
        <f>IFERROR(VLOOKUP($A20&amp;BH$1,'CCyB decisions (database)'!$A$2:$G$424,7,FALSE),BG20)</f>
        <v>0</v>
      </c>
      <c r="BI20">
        <f>IFERROR(VLOOKUP($A20&amp;BI$1,'CCyB decisions (database)'!$A$2:$G$424,7,FALSE),BH20)</f>
        <v>0</v>
      </c>
      <c r="BJ20">
        <f>IFERROR(VLOOKUP($A20&amp;BJ$1,'CCyB decisions (database)'!$A$2:$G$424,7,FALSE),BI20)</f>
        <v>0</v>
      </c>
      <c r="BK20">
        <f>IFERROR(VLOOKUP($A20&amp;BK$1,'CCyB decisions (database)'!$A$2:$G$424,7,FALSE),BJ20)</f>
        <v>0</v>
      </c>
      <c r="BL20">
        <f>IFERROR(VLOOKUP($A20&amp;BL$1,'CCyB decisions (database)'!$A$2:$G$424,7,FALSE),BK20)</f>
        <v>0</v>
      </c>
      <c r="BM20">
        <f>IFERROR(VLOOKUP($A20&amp;BM$1,'CCyB decisions (database)'!$A$2:$G$424,7,FALSE),BL20)</f>
        <v>0</v>
      </c>
      <c r="BN20">
        <f>IFERROR(VLOOKUP($A20&amp;BN$1,'CCyB decisions (database)'!$A$2:$G$424,7,FALSE),BM20)</f>
        <v>0</v>
      </c>
      <c r="BO20">
        <f>IFERROR(VLOOKUP($A20&amp;BO$1,'CCyB decisions (database)'!$A$2:$G$424,7,FALSE),BN20)</f>
        <v>0</v>
      </c>
      <c r="BP20">
        <f>IFERROR(VLOOKUP($A20&amp;BP$1,'CCyB decisions (database)'!$A$2:$G$424,7,FALSE),BO20)</f>
        <v>0</v>
      </c>
      <c r="BQ20">
        <f>IFERROR(VLOOKUP($A20&amp;BQ$1,'CCyB decisions (database)'!$A$2:$G$424,7,FALSE),BP20)</f>
        <v>0</v>
      </c>
      <c r="BR20">
        <f>IFERROR(VLOOKUP($A20&amp;BR$1,'CCyB decisions (database)'!$A$2:$G$424,7,FALSE),BQ20)</f>
        <v>0</v>
      </c>
      <c r="BS20">
        <f>IFERROR(VLOOKUP($A20&amp;BS$1,'CCyB decisions (database)'!$A$2:$G$424,7,FALSE),BR20)</f>
        <v>0</v>
      </c>
      <c r="BT20">
        <f>IFERROR(VLOOKUP($A20&amp;BT$1,'CCyB decisions (database)'!$A$2:$G$424,7,FALSE),BS20)</f>
        <v>0</v>
      </c>
      <c r="BU20">
        <f>IFERROR(VLOOKUP($A20&amp;BU$1,'CCyB decisions (database)'!$A$2:$G$424,7,FALSE),BT20)</f>
        <v>0</v>
      </c>
      <c r="BV20">
        <f>IFERROR(VLOOKUP($A20&amp;BV$1,'CCyB decisions (database)'!$A$2:$G$424,7,FALSE),BU20)</f>
        <v>0</v>
      </c>
      <c r="BW20">
        <f>IFERROR(VLOOKUP($A20&amp;BW$1,'CCyB decisions (database)'!$A$2:$G$424,7,FALSE),BV20)</f>
        <v>0</v>
      </c>
      <c r="BX20">
        <f>IFERROR(VLOOKUP($A20&amp;BX$1,'CCyB decisions (database)'!$A$2:$G$424,7,FALSE),BW20)</f>
        <v>0</v>
      </c>
      <c r="BY20">
        <f>IFERROR(VLOOKUP($A20&amp;BY$1,'CCyB decisions (database)'!$A$2:$G$424,7,FALSE),BX20)</f>
        <v>0</v>
      </c>
      <c r="BZ20">
        <f>IFERROR(VLOOKUP($A20&amp;BZ$1,'CCyB decisions (database)'!$A$2:$G$424,7,FALSE),BY20)</f>
        <v>0</v>
      </c>
      <c r="CA20">
        <f>IFERROR(VLOOKUP($A20&amp;CA$1,'CCyB decisions (database)'!$A$2:$G$424,7,FALSE),BZ20)</f>
        <v>0</v>
      </c>
      <c r="CB20">
        <f>IFERROR(VLOOKUP($A20&amp;CB$1,'CCyB decisions (database)'!$A$2:$G$424,7,FALSE),CA20)</f>
        <v>0</v>
      </c>
      <c r="CC20">
        <f>IFERROR(VLOOKUP($A20&amp;CC$1,'CCyB decisions (database)'!$A$2:$G$424,7,FALSE),CB20)</f>
        <v>0</v>
      </c>
      <c r="CD20">
        <f>IFERROR(VLOOKUP($A20&amp;CD$1,'CCyB decisions (database)'!$A$2:$G$424,7,FALSE),CC20)</f>
        <v>0</v>
      </c>
      <c r="CE20">
        <f>IFERROR(VLOOKUP($A20&amp;CE$1,'CCyB decisions (database)'!$A$2:$G$424,7,FALSE),CD20)</f>
        <v>0</v>
      </c>
      <c r="CF20">
        <f>IFERROR(VLOOKUP($A20&amp;CF$1,'CCyB decisions (database)'!$A$2:$G$424,7,FALSE),CE20)</f>
        <v>0</v>
      </c>
      <c r="CG20">
        <f>IFERROR(VLOOKUP($A20&amp;CG$1,'CCyB decisions (database)'!$A$2:$G$424,7,FALSE),CF20)</f>
        <v>0</v>
      </c>
      <c r="CH20">
        <f>IFERROR(VLOOKUP($A20&amp;CH$1,'CCyB decisions (database)'!$A$2:$G$424,7,FALSE),CG20)</f>
        <v>0</v>
      </c>
      <c r="CI20">
        <f>IFERROR(VLOOKUP($A20&amp;CI$1,'CCyB decisions (database)'!$A$2:$G$424,7,FALSE),CH20)</f>
        <v>0</v>
      </c>
      <c r="CJ20">
        <f>IFERROR(VLOOKUP($A20&amp;CJ$1,'CCyB decisions (database)'!$A$2:$G$424,7,FALSE),CI20)</f>
        <v>0</v>
      </c>
      <c r="CK20">
        <f>IFERROR(VLOOKUP($A20&amp;CK$1,'CCyB decisions (database)'!$A$2:$G$424,7,FALSE),CJ20)</f>
        <v>0</v>
      </c>
      <c r="CL20">
        <f>IFERROR(VLOOKUP($A20&amp;CL$1,'CCyB decisions (database)'!$A$2:$G$424,7,FALSE),CK20)</f>
        <v>0</v>
      </c>
      <c r="CM20">
        <f>IFERROR(VLOOKUP($A20&amp;CM$1,'CCyB decisions (database)'!$A$2:$G$424,7,FALSE),CL20)</f>
        <v>0</v>
      </c>
      <c r="CN20">
        <f>IFERROR(VLOOKUP($A20&amp;CN$1,'CCyB decisions (database)'!$A$2:$G$424,7,FALSE),CM20)</f>
        <v>0</v>
      </c>
      <c r="CO20">
        <f>IFERROR(VLOOKUP($A20&amp;CO$1,'CCyB decisions (database)'!$A$2:$G$424,7,FALSE),CN20)</f>
        <v>0</v>
      </c>
      <c r="CP20">
        <f>IFERROR(VLOOKUP($A20&amp;CP$1,'CCyB decisions (database)'!$A$2:$G$424,7,FALSE),CO20)</f>
        <v>0</v>
      </c>
      <c r="CQ20">
        <f>IFERROR(VLOOKUP($A20&amp;CQ$1,'CCyB decisions (database)'!$A$2:$G$424,7,FALSE),CP20)</f>
        <v>0</v>
      </c>
      <c r="CR20">
        <f>IFERROR(VLOOKUP($A20&amp;CR$1,'CCyB decisions (database)'!$A$2:$G$424,7,FALSE),CQ20)</f>
        <v>0</v>
      </c>
      <c r="CS20">
        <f>IFERROR(VLOOKUP($A20&amp;CS$1,'CCyB decisions (database)'!$A$2:$G$424,7,FALSE),CR20)</f>
        <v>0</v>
      </c>
      <c r="CT20">
        <f>IFERROR(VLOOKUP($A20&amp;CT$1,'CCyB decisions (database)'!$A$2:$G$424,7,FALSE),CS20)</f>
        <v>0</v>
      </c>
      <c r="CU20">
        <f>IFERROR(VLOOKUP($A20&amp;CU$1,'CCyB decisions (database)'!$A$2:$G$424,7,FALSE),CT20)</f>
        <v>0</v>
      </c>
      <c r="CV20">
        <f>IFERROR(VLOOKUP($A20&amp;CV$1,'CCyB decisions (database)'!$A$2:$G$424,7,FALSE),CU20)</f>
        <v>0.01</v>
      </c>
      <c r="CW20">
        <f>IFERROR(VLOOKUP($A20&amp;CW$1,'CCyB decisions (database)'!$A$2:$G$424,7,FALSE),CV20)</f>
        <v>0.01</v>
      </c>
      <c r="CX20">
        <f>IFERROR(VLOOKUP($A20&amp;CX$1,'CCyB decisions (database)'!$A$2:$G$424,7,FALSE),CW20)</f>
        <v>0.01</v>
      </c>
      <c r="CY20">
        <f>IFERROR(VLOOKUP($A20&amp;CY$1,'CCyB decisions (database)'!$A$2:$G$424,7,FALSE),CX20)</f>
        <v>0.01</v>
      </c>
      <c r="CZ20">
        <f>IFERROR(VLOOKUP($A20&amp;CZ$1,'CCyB decisions (database)'!$A$2:$G$424,7,FALSE),CY20)</f>
        <v>0.01</v>
      </c>
      <c r="DA20">
        <f>IFERROR(VLOOKUP($A20&amp;DA$1,'CCyB decisions (database)'!$A$2:$G$424,7,FALSE),CZ20)</f>
        <v>0.01</v>
      </c>
      <c r="DB20">
        <f>IFERROR(VLOOKUP($A20&amp;DB$1,'CCyB decisions (database)'!$A$2:$G$424,7,FALSE),DA20)</f>
        <v>0.01</v>
      </c>
      <c r="DC20">
        <f>IFERROR(VLOOKUP($A20&amp;DC$1,'CCyB decisions (database)'!$A$2:$G$424,7,FALSE),DB20)</f>
        <v>0.01</v>
      </c>
      <c r="DD20">
        <f>IFERROR(VLOOKUP($A20&amp;DD$1,'CCyB decisions (database)'!$A$2:$G$424,7,FALSE),DC20)</f>
        <v>0.01</v>
      </c>
      <c r="DE20">
        <f>IFERROR(VLOOKUP($A20&amp;DE$1,'CCyB decisions (database)'!$A$2:$G$424,7,FALSE),DD20)</f>
        <v>0.01</v>
      </c>
      <c r="DF20">
        <f>IFERROR(VLOOKUP($A20&amp;DF$1,'CCyB decisions (database)'!$A$2:$G$424,7,FALSE),DE20)</f>
        <v>0.01</v>
      </c>
      <c r="DG20">
        <f>IFERROR(VLOOKUP($A20&amp;DG$1,'CCyB decisions (database)'!$A$2:$G$424,7,FALSE),DF20)</f>
        <v>0.01</v>
      </c>
      <c r="DH20">
        <f>IFERROR(VLOOKUP($A20&amp;DH$1,'CCyB decisions (database)'!$A$2:$G$424,7,FALSE),DG20)</f>
        <v>0.01</v>
      </c>
      <c r="DI20">
        <f>IFERROR(VLOOKUP($A20&amp;DI$1,'CCyB decisions (database)'!$A$2:$G$424,7,FALSE),DH20)</f>
        <v>0.01</v>
      </c>
      <c r="DJ20">
        <f>IFERROR(VLOOKUP($A20&amp;DJ$1,'CCyB decisions (database)'!$A$2:$G$424,7,FALSE),DI20)</f>
        <v>0.01</v>
      </c>
      <c r="DK20">
        <f>IFERROR(VLOOKUP($A20&amp;DK$1,'CCyB decisions (database)'!$A$2:$G$424,7,FALSE),DJ20)</f>
        <v>0.01</v>
      </c>
      <c r="DL20">
        <f>IFERROR(VLOOKUP($A20&amp;DL$1,'CCyB decisions (database)'!$A$2:$G$424,7,FALSE),DK20)</f>
        <v>0.01</v>
      </c>
      <c r="DM20">
        <f>IFERROR(VLOOKUP($A20&amp;DM$1,'CCyB decisions (database)'!$A$2:$G$424,7,FALSE),DL20)</f>
        <v>0.01</v>
      </c>
      <c r="DN20">
        <f>IFERROR(VLOOKUP($A20&amp;DN$1,'CCyB decisions (database)'!$A$2:$G$424,7,FALSE),DM20)</f>
        <v>0.01</v>
      </c>
      <c r="EW20" t="s">
        <v>11</v>
      </c>
      <c r="EX20">
        <v>5.0000000000000001E-3</v>
      </c>
      <c r="EY20" t="s">
        <v>780</v>
      </c>
      <c r="EZ20">
        <v>-2.5000000000000001E-3</v>
      </c>
      <c r="FA20" t="e">
        <f t="shared" si="0"/>
        <v>#VALUE!</v>
      </c>
    </row>
    <row r="21" spans="1:157" x14ac:dyDescent="0.45">
      <c r="A21" t="s">
        <v>7</v>
      </c>
      <c r="B21" t="str">
        <f>IFERROR(VLOOKUP($A21&amp;B$1,'CCyB decisions (database)'!$A$2:$G$424,7,FALSE),"")</f>
        <v/>
      </c>
      <c r="C21" t="str">
        <f>IFERROR(VLOOKUP($A21&amp;C$1,'CCyB decisions (database)'!$A$2:$G$424,7,FALSE),B21)</f>
        <v/>
      </c>
      <c r="D21" t="str">
        <f>IFERROR(VLOOKUP($A21&amp;D$1,'CCyB decisions (database)'!$A$2:$G$424,7,FALSE),C21)</f>
        <v/>
      </c>
      <c r="E21" t="str">
        <f>IFERROR(VLOOKUP($A21&amp;E$1,'CCyB decisions (database)'!$A$2:$G$424,7,FALSE),D21)</f>
        <v/>
      </c>
      <c r="F21" t="str">
        <f>IFERROR(VLOOKUP($A21&amp;F$1,'CCyB decisions (database)'!$A$2:$G$424,7,FALSE),E21)</f>
        <v/>
      </c>
      <c r="G21" t="str">
        <f>IFERROR(VLOOKUP($A21&amp;G$1,'CCyB decisions (database)'!$A$2:$G$424,7,FALSE),F21)</f>
        <v/>
      </c>
      <c r="H21" t="str">
        <f>IFERROR(VLOOKUP($A21&amp;H$1,'CCyB decisions (database)'!$A$2:$G$424,7,FALSE),G21)</f>
        <v/>
      </c>
      <c r="I21" t="str">
        <f>IFERROR(VLOOKUP($A21&amp;I$1,'CCyB decisions (database)'!$A$2:$G$424,7,FALSE),H21)</f>
        <v/>
      </c>
      <c r="J21" t="str">
        <f>IFERROR(VLOOKUP($A21&amp;J$1,'CCyB decisions (database)'!$A$2:$G$424,7,FALSE),I21)</f>
        <v/>
      </c>
      <c r="K21" t="str">
        <f>IFERROR(VLOOKUP($A21&amp;K$1,'CCyB decisions (database)'!$A$2:$G$424,7,FALSE),J21)</f>
        <v/>
      </c>
      <c r="L21" t="str">
        <f>IFERROR(VLOOKUP($A21&amp;L$1,'CCyB decisions (database)'!$A$2:$G$424,7,FALSE),K21)</f>
        <v/>
      </c>
      <c r="M21" t="str">
        <f>IFERROR(VLOOKUP($A21&amp;M$1,'CCyB decisions (database)'!$A$2:$G$424,7,FALSE),L21)</f>
        <v/>
      </c>
      <c r="N21" t="str">
        <f>IFERROR(VLOOKUP($A21&amp;N$1,'CCyB decisions (database)'!$A$2:$G$424,7,FALSE),M21)</f>
        <v/>
      </c>
      <c r="O21" t="str">
        <f>IFERROR(VLOOKUP($A21&amp;O$1,'CCyB decisions (database)'!$A$2:$G$424,7,FALSE),N21)</f>
        <v/>
      </c>
      <c r="P21">
        <f>IFERROR(VLOOKUP($A21&amp;P$1,'CCyB decisions (database)'!$A$2:$G$424,7,FALSE),O21)</f>
        <v>0</v>
      </c>
      <c r="Q21">
        <f>IFERROR(VLOOKUP($A21&amp;Q$1,'CCyB decisions (database)'!$A$2:$G$424,7,FALSE),P21)</f>
        <v>0</v>
      </c>
      <c r="R21">
        <f>IFERROR(VLOOKUP($A21&amp;R$1,'CCyB decisions (database)'!$A$2:$G$424,7,FALSE),Q21)</f>
        <v>0</v>
      </c>
      <c r="S21">
        <f>IFERROR(VLOOKUP($A21&amp;S$1,'CCyB decisions (database)'!$A$2:$G$424,7,FALSE),R21)</f>
        <v>0</v>
      </c>
      <c r="T21">
        <f>IFERROR(VLOOKUP($A21&amp;T$1,'CCyB decisions (database)'!$A$2:$G$424,7,FALSE),S21)</f>
        <v>0</v>
      </c>
      <c r="U21">
        <f>IFERROR(VLOOKUP($A21&amp;U$1,'CCyB decisions (database)'!$A$2:$G$424,7,FALSE),T21)</f>
        <v>0</v>
      </c>
      <c r="V21">
        <f>IFERROR(VLOOKUP($A21&amp;V$1,'CCyB decisions (database)'!$A$2:$G$424,7,FALSE),U21)</f>
        <v>0</v>
      </c>
      <c r="W21">
        <f>IFERROR(VLOOKUP($A21&amp;W$1,'CCyB decisions (database)'!$A$2:$G$424,7,FALSE),V21)</f>
        <v>0</v>
      </c>
      <c r="X21">
        <f>IFERROR(VLOOKUP($A21&amp;X$1,'CCyB decisions (database)'!$A$2:$G$424,7,FALSE),W21)</f>
        <v>0</v>
      </c>
      <c r="Y21">
        <f>IFERROR(VLOOKUP($A21&amp;Y$1,'CCyB decisions (database)'!$A$2:$G$424,7,FALSE),X21)</f>
        <v>0</v>
      </c>
      <c r="Z21">
        <f>IFERROR(VLOOKUP($A21&amp;Z$1,'CCyB decisions (database)'!$A$2:$G$424,7,FALSE),Y21)</f>
        <v>0</v>
      </c>
      <c r="AA21">
        <f>IFERROR(VLOOKUP($A21&amp;AA$1,'CCyB decisions (database)'!$A$2:$G$424,7,FALSE),Z21)</f>
        <v>0</v>
      </c>
      <c r="AB21">
        <f>IFERROR(VLOOKUP($A21&amp;AB$1,'CCyB decisions (database)'!$A$2:$G$424,7,FALSE),AA21)</f>
        <v>0</v>
      </c>
      <c r="AC21">
        <f>IFERROR(VLOOKUP($A21&amp;AC$1,'CCyB decisions (database)'!$A$2:$G$424,7,FALSE),AB21)</f>
        <v>0</v>
      </c>
      <c r="AD21">
        <f>IFERROR(VLOOKUP($A21&amp;AD$1,'CCyB decisions (database)'!$A$2:$G$424,7,FALSE),AC21)</f>
        <v>0</v>
      </c>
      <c r="AE21">
        <f>IFERROR(VLOOKUP($A21&amp;AE$1,'CCyB decisions (database)'!$A$2:$G$424,7,FALSE),AD21)</f>
        <v>0</v>
      </c>
      <c r="AF21">
        <f>IFERROR(VLOOKUP($A21&amp;AF$1,'CCyB decisions (database)'!$A$2:$G$424,7,FALSE),AE21)</f>
        <v>0</v>
      </c>
      <c r="AG21">
        <f>IFERROR(VLOOKUP($A21&amp;AG$1,'CCyB decisions (database)'!$A$2:$G$424,7,FALSE),AF21)</f>
        <v>0</v>
      </c>
      <c r="AH21">
        <f>IFERROR(VLOOKUP($A21&amp;AH$1,'CCyB decisions (database)'!$A$2:$G$424,7,FALSE),AG21)</f>
        <v>0</v>
      </c>
      <c r="AI21">
        <f>IFERROR(VLOOKUP($A21&amp;AI$1,'CCyB decisions (database)'!$A$2:$G$424,7,FALSE),AH21)</f>
        <v>0</v>
      </c>
      <c r="AJ21">
        <f>IFERROR(VLOOKUP($A21&amp;AJ$1,'CCyB decisions (database)'!$A$2:$G$424,7,FALSE),AI21)</f>
        <v>0</v>
      </c>
      <c r="AK21">
        <f>IFERROR(VLOOKUP($A21&amp;AK$1,'CCyB decisions (database)'!$A$2:$G$424,7,FALSE),AJ21)</f>
        <v>0</v>
      </c>
      <c r="AL21">
        <f>IFERROR(VLOOKUP($A21&amp;AL$1,'CCyB decisions (database)'!$A$2:$G$424,7,FALSE),AK21)</f>
        <v>0</v>
      </c>
      <c r="AM21">
        <f>IFERROR(VLOOKUP($A21&amp;AM$1,'CCyB decisions (database)'!$A$2:$G$424,7,FALSE),AL21)</f>
        <v>0</v>
      </c>
      <c r="AN21">
        <f>IFERROR(VLOOKUP($A21&amp;AN$1,'CCyB decisions (database)'!$A$2:$G$424,7,FALSE),AM21)</f>
        <v>0</v>
      </c>
      <c r="AO21">
        <f>IFERROR(VLOOKUP($A21&amp;AO$1,'CCyB decisions (database)'!$A$2:$G$424,7,FALSE),AN21)</f>
        <v>0</v>
      </c>
      <c r="AP21">
        <f>IFERROR(VLOOKUP($A21&amp;AP$1,'CCyB decisions (database)'!$A$2:$G$424,7,FALSE),AO21)</f>
        <v>0</v>
      </c>
      <c r="AQ21">
        <f>IFERROR(VLOOKUP($A21&amp;AQ$1,'CCyB decisions (database)'!$A$2:$G$424,7,FALSE),AP21)</f>
        <v>0</v>
      </c>
      <c r="AR21">
        <f>IFERROR(VLOOKUP($A21&amp;AR$1,'CCyB decisions (database)'!$A$2:$G$424,7,FALSE),AQ21)</f>
        <v>0</v>
      </c>
      <c r="AS21">
        <f>IFERROR(VLOOKUP($A21&amp;AS$1,'CCyB decisions (database)'!$A$2:$G$424,7,FALSE),AR21)</f>
        <v>0</v>
      </c>
      <c r="AT21">
        <f>IFERROR(VLOOKUP($A21&amp;AT$1,'CCyB decisions (database)'!$A$2:$G$424,7,FALSE),AS21)</f>
        <v>0</v>
      </c>
      <c r="AU21">
        <f>IFERROR(VLOOKUP($A21&amp;AU$1,'CCyB decisions (database)'!$A$2:$G$424,7,FALSE),AT21)</f>
        <v>0</v>
      </c>
      <c r="AV21">
        <f>IFERROR(VLOOKUP($A21&amp;AV$1,'CCyB decisions (database)'!$A$2:$G$424,7,FALSE),AU21)</f>
        <v>0</v>
      </c>
      <c r="AW21">
        <f>IFERROR(VLOOKUP($A21&amp;AW$1,'CCyB decisions (database)'!$A$2:$G$424,7,FALSE),AV21)</f>
        <v>0</v>
      </c>
      <c r="AX21">
        <f>IFERROR(VLOOKUP($A21&amp;AX$1,'CCyB decisions (database)'!$A$2:$G$424,7,FALSE),AW21)</f>
        <v>0</v>
      </c>
      <c r="AY21">
        <f>IFERROR(VLOOKUP($A21&amp;AY$1,'CCyB decisions (database)'!$A$2:$G$424,7,FALSE),AX21)</f>
        <v>2.5000000000000001E-3</v>
      </c>
      <c r="AZ21">
        <f>IFERROR(VLOOKUP($A21&amp;AZ$1,'CCyB decisions (database)'!$A$2:$G$424,7,FALSE),AY21)</f>
        <v>2.5000000000000001E-3</v>
      </c>
      <c r="BA21">
        <f>IFERROR(VLOOKUP($A21&amp;BA$1,'CCyB decisions (database)'!$A$2:$G$424,7,FALSE),AZ21)</f>
        <v>2.5000000000000001E-3</v>
      </c>
      <c r="BB21">
        <f>IFERROR(VLOOKUP($A21&amp;BB$1,'CCyB decisions (database)'!$A$2:$G$424,7,FALSE),BA21)</f>
        <v>2.5000000000000001E-3</v>
      </c>
      <c r="BC21">
        <f>IFERROR(VLOOKUP($A21&amp;BC$1,'CCyB decisions (database)'!$A$2:$G$424,7,FALSE),BB21)</f>
        <v>2.5000000000000001E-3</v>
      </c>
      <c r="BD21">
        <f>IFERROR(VLOOKUP($A21&amp;BD$1,'CCyB decisions (database)'!$A$2:$G$424,7,FALSE),BC21)</f>
        <v>2.5000000000000001E-3</v>
      </c>
      <c r="BE21">
        <f>IFERROR(VLOOKUP($A21&amp;BE$1,'CCyB decisions (database)'!$A$2:$G$424,7,FALSE),BD21)</f>
        <v>2.5000000000000001E-3</v>
      </c>
      <c r="BF21">
        <f>IFERROR(VLOOKUP($A21&amp;BF$1,'CCyB decisions (database)'!$A$2:$G$424,7,FALSE),BE21)</f>
        <v>2.5000000000000001E-3</v>
      </c>
      <c r="BG21">
        <f>IFERROR(VLOOKUP($A21&amp;BG$1,'CCyB decisions (database)'!$A$2:$G$424,7,FALSE),BF21)</f>
        <v>2.5000000000000001E-3</v>
      </c>
      <c r="BH21">
        <f>IFERROR(VLOOKUP($A21&amp;BH$1,'CCyB decisions (database)'!$A$2:$G$424,7,FALSE),BG21)</f>
        <v>2.5000000000000001E-3</v>
      </c>
      <c r="BI21">
        <f>IFERROR(VLOOKUP($A21&amp;BI$1,'CCyB decisions (database)'!$A$2:$G$424,7,FALSE),BH21)</f>
        <v>2.5000000000000001E-3</v>
      </c>
      <c r="BJ21">
        <f>IFERROR(VLOOKUP($A21&amp;BJ$1,'CCyB decisions (database)'!$A$2:$G$424,7,FALSE),BI21)</f>
        <v>5.0000000000000001E-3</v>
      </c>
      <c r="BK21">
        <f>IFERROR(VLOOKUP($A21&amp;BK$1,'CCyB decisions (database)'!$A$2:$G$424,7,FALSE),BJ21)</f>
        <v>5.0000000000000001E-3</v>
      </c>
      <c r="BL21">
        <f>IFERROR(VLOOKUP($A21&amp;BL$1,'CCyB decisions (database)'!$A$2:$G$424,7,FALSE),BK21)</f>
        <v>5.0000000000000001E-3</v>
      </c>
      <c r="BM21">
        <f>IFERROR(VLOOKUP($A21&amp;BM$1,'CCyB decisions (database)'!$A$2:$G$424,7,FALSE),BL21)</f>
        <v>5.0000000000000001E-3</v>
      </c>
      <c r="BN21">
        <f>IFERROR(VLOOKUP($A21&amp;BN$1,'CCyB decisions (database)'!$A$2:$G$424,7,FALSE),BM21)</f>
        <v>5.0000000000000001E-3</v>
      </c>
      <c r="BO21">
        <f>IFERROR(VLOOKUP($A21&amp;BO$1,'CCyB decisions (database)'!$A$2:$G$424,7,FALSE),BN21)</f>
        <v>5.0000000000000001E-3</v>
      </c>
      <c r="BP21">
        <f>IFERROR(VLOOKUP($A21&amp;BP$1,'CCyB decisions (database)'!$A$2:$G$424,7,FALSE),BO21)</f>
        <v>5.0000000000000001E-3</v>
      </c>
      <c r="BQ21">
        <f>IFERROR(VLOOKUP($A21&amp;BQ$1,'CCyB decisions (database)'!$A$2:$G$424,7,FALSE),BP21)</f>
        <v>5.0000000000000001E-3</v>
      </c>
      <c r="BR21">
        <f>IFERROR(VLOOKUP($A21&amp;BR$1,'CCyB decisions (database)'!$A$2:$G$424,7,FALSE),BQ21)</f>
        <v>5.0000000000000001E-3</v>
      </c>
      <c r="BS21">
        <f>IFERROR(VLOOKUP($A21&amp;BS$1,'CCyB decisions (database)'!$A$2:$G$424,7,FALSE),BR21)</f>
        <v>5.0000000000000001E-3</v>
      </c>
      <c r="BT21">
        <f>IFERROR(VLOOKUP($A21&amp;BT$1,'CCyB decisions (database)'!$A$2:$G$424,7,FALSE),BS21)</f>
        <v>5.0000000000000001E-3</v>
      </c>
      <c r="BU21">
        <f>IFERROR(VLOOKUP($A21&amp;BU$1,'CCyB decisions (database)'!$A$2:$G$424,7,FALSE),BT21)</f>
        <v>5.0000000000000001E-3</v>
      </c>
      <c r="BV21">
        <f>IFERROR(VLOOKUP($A21&amp;BV$1,'CCyB decisions (database)'!$A$2:$G$424,7,FALSE),BU21)</f>
        <v>5.0000000000000001E-3</v>
      </c>
      <c r="BW21">
        <f>IFERROR(VLOOKUP($A21&amp;BW$1,'CCyB decisions (database)'!$A$2:$G$424,7,FALSE),BV21)</f>
        <v>5.0000000000000001E-3</v>
      </c>
      <c r="BX21">
        <f>IFERROR(VLOOKUP($A21&amp;BX$1,'CCyB decisions (database)'!$A$2:$G$424,7,FALSE),BW21)</f>
        <v>5.0000000000000001E-3</v>
      </c>
      <c r="BY21">
        <f>IFERROR(VLOOKUP($A21&amp;BY$1,'CCyB decisions (database)'!$A$2:$G$424,7,FALSE),BX21)</f>
        <v>5.0000000000000001E-3</v>
      </c>
      <c r="BZ21">
        <f>IFERROR(VLOOKUP($A21&amp;BZ$1,'CCyB decisions (database)'!$A$2:$G$424,7,FALSE),BY21)</f>
        <v>5.0000000000000001E-3</v>
      </c>
      <c r="CA21">
        <f>IFERROR(VLOOKUP($A21&amp;CA$1,'CCyB decisions (database)'!$A$2:$G$424,7,FALSE),BZ21)</f>
        <v>5.0000000000000001E-3</v>
      </c>
      <c r="CB21">
        <f>IFERROR(VLOOKUP($A21&amp;CB$1,'CCyB decisions (database)'!$A$2:$G$424,7,FALSE),CA21)</f>
        <v>5.0000000000000001E-3</v>
      </c>
      <c r="CC21">
        <f>IFERROR(VLOOKUP($A21&amp;CC$1,'CCyB decisions (database)'!$A$2:$G$424,7,FALSE),CB21)</f>
        <v>5.0000000000000001E-3</v>
      </c>
      <c r="CD21">
        <f>IFERROR(VLOOKUP($A21&amp;CD$1,'CCyB decisions (database)'!$A$2:$G$424,7,FALSE),CC21)</f>
        <v>5.0000000000000001E-3</v>
      </c>
      <c r="CE21">
        <f>IFERROR(VLOOKUP($A21&amp;CE$1,'CCyB decisions (database)'!$A$2:$G$424,7,FALSE),CD21)</f>
        <v>5.0000000000000001E-3</v>
      </c>
      <c r="CF21">
        <f>IFERROR(VLOOKUP($A21&amp;CF$1,'CCyB decisions (database)'!$A$2:$G$424,7,FALSE),CE21)</f>
        <v>5.0000000000000001E-3</v>
      </c>
      <c r="CG21">
        <f>IFERROR(VLOOKUP($A21&amp;CG$1,'CCyB decisions (database)'!$A$2:$G$424,7,FALSE),CF21)</f>
        <v>5.0000000000000001E-3</v>
      </c>
      <c r="CH21">
        <f>IFERROR(VLOOKUP($A21&amp;CH$1,'CCyB decisions (database)'!$A$2:$G$424,7,FALSE),CG21)</f>
        <v>5.0000000000000001E-3</v>
      </c>
      <c r="CI21">
        <f>IFERROR(VLOOKUP($A21&amp;CI$1,'CCyB decisions (database)'!$A$2:$G$424,7,FALSE),CH21)</f>
        <v>5.0000000000000001E-3</v>
      </c>
      <c r="CJ21">
        <f>IFERROR(VLOOKUP($A21&amp;CJ$1,'CCyB decisions (database)'!$A$2:$G$424,7,FALSE),CI21)</f>
        <v>5.0000000000000001E-3</v>
      </c>
      <c r="CK21">
        <f>IFERROR(VLOOKUP($A21&amp;CK$1,'CCyB decisions (database)'!$A$2:$G$424,7,FALSE),CJ21)</f>
        <v>5.0000000000000001E-3</v>
      </c>
      <c r="CL21">
        <f>IFERROR(VLOOKUP($A21&amp;CL$1,'CCyB decisions (database)'!$A$2:$G$424,7,FALSE),CK21)</f>
        <v>5.0000000000000001E-3</v>
      </c>
      <c r="CM21">
        <f>IFERROR(VLOOKUP($A21&amp;CM$1,'CCyB decisions (database)'!$A$2:$G$424,7,FALSE),CL21)</f>
        <v>5.0000000000000001E-3</v>
      </c>
      <c r="CN21">
        <f>IFERROR(VLOOKUP($A21&amp;CN$1,'CCyB decisions (database)'!$A$2:$G$424,7,FALSE),CM21)</f>
        <v>5.0000000000000001E-3</v>
      </c>
      <c r="CO21">
        <f>IFERROR(VLOOKUP($A21&amp;CO$1,'CCyB decisions (database)'!$A$2:$G$424,7,FALSE),CN21)</f>
        <v>5.0000000000000001E-3</v>
      </c>
      <c r="CP21">
        <f>IFERROR(VLOOKUP($A21&amp;CP$1,'CCyB decisions (database)'!$A$2:$G$424,7,FALSE),CO21)</f>
        <v>5.0000000000000001E-3</v>
      </c>
      <c r="CQ21">
        <f>IFERROR(VLOOKUP($A21&amp;CQ$1,'CCyB decisions (database)'!$A$2:$G$424,7,FALSE),CP21)</f>
        <v>5.0000000000000001E-3</v>
      </c>
      <c r="CR21">
        <f>IFERROR(VLOOKUP($A21&amp;CR$1,'CCyB decisions (database)'!$A$2:$G$424,7,FALSE),CQ21)</f>
        <v>5.0000000000000001E-3</v>
      </c>
      <c r="CS21">
        <f>IFERROR(VLOOKUP($A21&amp;CS$1,'CCyB decisions (database)'!$A$2:$G$424,7,FALSE),CR21)</f>
        <v>5.0000000000000001E-3</v>
      </c>
      <c r="CT21">
        <f>IFERROR(VLOOKUP($A21&amp;CT$1,'CCyB decisions (database)'!$A$2:$G$424,7,FALSE),CS21)</f>
        <v>5.0000000000000001E-3</v>
      </c>
      <c r="CU21">
        <f>IFERROR(VLOOKUP($A21&amp;CU$1,'CCyB decisions (database)'!$A$2:$G$424,7,FALSE),CT21)</f>
        <v>5.0000000000000001E-3</v>
      </c>
      <c r="CV21">
        <f>IFERROR(VLOOKUP($A21&amp;CV$1,'CCyB decisions (database)'!$A$2:$G$424,7,FALSE),CU21)</f>
        <v>5.0000000000000001E-3</v>
      </c>
      <c r="CW21">
        <f>IFERROR(VLOOKUP($A21&amp;CW$1,'CCyB decisions (database)'!$A$2:$G$424,7,FALSE),CV21)</f>
        <v>5.0000000000000001E-3</v>
      </c>
      <c r="CX21">
        <f>IFERROR(VLOOKUP($A21&amp;CX$1,'CCyB decisions (database)'!$A$2:$G$424,7,FALSE),CW21)</f>
        <v>5.0000000000000001E-3</v>
      </c>
      <c r="CY21">
        <f>IFERROR(VLOOKUP($A21&amp;CY$1,'CCyB decisions (database)'!$A$2:$G$424,7,FALSE),CX21)</f>
        <v>5.0000000000000001E-3</v>
      </c>
      <c r="CZ21">
        <f>IFERROR(VLOOKUP($A21&amp;CZ$1,'CCyB decisions (database)'!$A$2:$G$424,7,FALSE),CY21)</f>
        <v>5.0000000000000001E-3</v>
      </c>
      <c r="DA21">
        <f>IFERROR(VLOOKUP($A21&amp;DA$1,'CCyB decisions (database)'!$A$2:$G$424,7,FALSE),CZ21)</f>
        <v>5.0000000000000001E-3</v>
      </c>
      <c r="DB21">
        <f>IFERROR(VLOOKUP($A21&amp;DB$1,'CCyB decisions (database)'!$A$2:$G$424,7,FALSE),DA21)</f>
        <v>5.0000000000000001E-3</v>
      </c>
      <c r="DC21">
        <f>IFERROR(VLOOKUP($A21&amp;DC$1,'CCyB decisions (database)'!$A$2:$G$424,7,FALSE),DB21)</f>
        <v>5.0000000000000001E-3</v>
      </c>
      <c r="DD21">
        <f>IFERROR(VLOOKUP($A21&amp;DD$1,'CCyB decisions (database)'!$A$2:$G$424,7,FALSE),DC21)</f>
        <v>5.0000000000000001E-3</v>
      </c>
      <c r="DE21">
        <f>IFERROR(VLOOKUP($A21&amp;DE$1,'CCyB decisions (database)'!$A$2:$G$424,7,FALSE),DD21)</f>
        <v>5.0000000000000001E-3</v>
      </c>
      <c r="DF21">
        <f>IFERROR(VLOOKUP($A21&amp;DF$1,'CCyB decisions (database)'!$A$2:$G$424,7,FALSE),DE21)</f>
        <v>5.0000000000000001E-3</v>
      </c>
      <c r="DG21">
        <f>IFERROR(VLOOKUP($A21&amp;DG$1,'CCyB decisions (database)'!$A$2:$G$424,7,FALSE),DF21)</f>
        <v>5.0000000000000001E-3</v>
      </c>
      <c r="DH21">
        <f>IFERROR(VLOOKUP($A21&amp;DH$1,'CCyB decisions (database)'!$A$2:$G$424,7,FALSE),DG21)</f>
        <v>5.0000000000000001E-3</v>
      </c>
      <c r="DI21">
        <f>IFERROR(VLOOKUP($A21&amp;DI$1,'CCyB decisions (database)'!$A$2:$G$424,7,FALSE),DH21)</f>
        <v>5.0000000000000001E-3</v>
      </c>
      <c r="DJ21">
        <f>IFERROR(VLOOKUP($A21&amp;DJ$1,'CCyB decisions (database)'!$A$2:$G$424,7,FALSE),DI21)</f>
        <v>5.0000000000000001E-3</v>
      </c>
      <c r="DK21">
        <f>IFERROR(VLOOKUP($A21&amp;DK$1,'CCyB decisions (database)'!$A$2:$G$424,7,FALSE),DJ21)</f>
        <v>5.0000000000000001E-3</v>
      </c>
      <c r="DL21">
        <f>IFERROR(VLOOKUP($A21&amp;DL$1,'CCyB decisions (database)'!$A$2:$G$424,7,FALSE),DK21)</f>
        <v>5.0000000000000001E-3</v>
      </c>
      <c r="DM21">
        <f>IFERROR(VLOOKUP($A21&amp;DM$1,'CCyB decisions (database)'!$A$2:$G$424,7,FALSE),DL21)</f>
        <v>5.0000000000000001E-3</v>
      </c>
      <c r="DN21">
        <f>IFERROR(VLOOKUP($A21&amp;DN$1,'CCyB decisions (database)'!$A$2:$G$424,7,FALSE),DM21)</f>
        <v>5.0000000000000001E-3</v>
      </c>
      <c r="EW21" t="s">
        <v>552</v>
      </c>
      <c r="EX21">
        <v>5.0000000000000001E-3</v>
      </c>
      <c r="EY21">
        <v>4.9999999999999992E-3</v>
      </c>
      <c r="EZ21" t="s">
        <v>780</v>
      </c>
      <c r="FA21">
        <f t="shared" si="0"/>
        <v>0</v>
      </c>
    </row>
    <row r="22" spans="1:157" x14ac:dyDescent="0.45">
      <c r="A22" t="s">
        <v>549</v>
      </c>
      <c r="B22" t="str">
        <f>IFERROR(VLOOKUP($A22&amp;B$1,'CCyB decisions (database)'!$A$2:$G$424,7,FALSE),"")</f>
        <v/>
      </c>
      <c r="C22" t="str">
        <f>IFERROR(VLOOKUP($A22&amp;C$1,'CCyB decisions (database)'!$A$2:$G$424,7,FALSE),B22)</f>
        <v/>
      </c>
      <c r="D22" t="str">
        <f>IFERROR(VLOOKUP($A22&amp;D$1,'CCyB decisions (database)'!$A$2:$G$424,7,FALSE),C22)</f>
        <v/>
      </c>
      <c r="E22" t="str">
        <f>IFERROR(VLOOKUP($A22&amp;E$1,'CCyB decisions (database)'!$A$2:$G$424,7,FALSE),D22)</f>
        <v/>
      </c>
      <c r="F22" t="str">
        <f>IFERROR(VLOOKUP($A22&amp;F$1,'CCyB decisions (database)'!$A$2:$G$424,7,FALSE),E22)</f>
        <v/>
      </c>
      <c r="G22" t="str">
        <f>IFERROR(VLOOKUP($A22&amp;G$1,'CCyB decisions (database)'!$A$2:$G$424,7,FALSE),F22)</f>
        <v/>
      </c>
      <c r="H22">
        <f>IFERROR(VLOOKUP($A22&amp;H$1,'CCyB decisions (database)'!$A$2:$G$424,7,FALSE),G22)</f>
        <v>0</v>
      </c>
      <c r="I22">
        <f>IFERROR(VLOOKUP($A22&amp;I$1,'CCyB decisions (database)'!$A$2:$G$424,7,FALSE),H22)</f>
        <v>0</v>
      </c>
      <c r="J22">
        <f>IFERROR(VLOOKUP($A22&amp;J$1,'CCyB decisions (database)'!$A$2:$G$424,7,FALSE),I22)</f>
        <v>0</v>
      </c>
      <c r="K22">
        <f>IFERROR(VLOOKUP($A22&amp;K$1,'CCyB decisions (database)'!$A$2:$G$424,7,FALSE),J22)</f>
        <v>0</v>
      </c>
      <c r="L22">
        <f>IFERROR(VLOOKUP($A22&amp;L$1,'CCyB decisions (database)'!$A$2:$G$424,7,FALSE),K22)</f>
        <v>0</v>
      </c>
      <c r="M22">
        <f>IFERROR(VLOOKUP($A22&amp;M$1,'CCyB decisions (database)'!$A$2:$G$424,7,FALSE),L22)</f>
        <v>0</v>
      </c>
      <c r="N22">
        <f>IFERROR(VLOOKUP($A22&amp;N$1,'CCyB decisions (database)'!$A$2:$G$424,7,FALSE),M22)</f>
        <v>0</v>
      </c>
      <c r="O22">
        <f>IFERROR(VLOOKUP($A22&amp;O$1,'CCyB decisions (database)'!$A$2:$G$424,7,FALSE),N22)</f>
        <v>0</v>
      </c>
      <c r="P22">
        <f>IFERROR(VLOOKUP($A22&amp;P$1,'CCyB decisions (database)'!$A$2:$G$424,7,FALSE),O22)</f>
        <v>0</v>
      </c>
      <c r="Q22">
        <f>IFERROR(VLOOKUP($A22&amp;Q$1,'CCyB decisions (database)'!$A$2:$G$424,7,FALSE),P22)</f>
        <v>0</v>
      </c>
      <c r="R22">
        <f>IFERROR(VLOOKUP($A22&amp;R$1,'CCyB decisions (database)'!$A$2:$G$424,7,FALSE),Q22)</f>
        <v>0</v>
      </c>
      <c r="S22">
        <f>IFERROR(VLOOKUP($A22&amp;S$1,'CCyB decisions (database)'!$A$2:$G$424,7,FALSE),R22)</f>
        <v>0</v>
      </c>
      <c r="T22">
        <f>IFERROR(VLOOKUP($A22&amp;T$1,'CCyB decisions (database)'!$A$2:$G$424,7,FALSE),S22)</f>
        <v>0</v>
      </c>
      <c r="U22">
        <f>IFERROR(VLOOKUP($A22&amp;U$1,'CCyB decisions (database)'!$A$2:$G$424,7,FALSE),T22)</f>
        <v>0</v>
      </c>
      <c r="V22">
        <f>IFERROR(VLOOKUP($A22&amp;V$1,'CCyB decisions (database)'!$A$2:$G$424,7,FALSE),U22)</f>
        <v>0</v>
      </c>
      <c r="W22">
        <f>IFERROR(VLOOKUP($A22&amp;W$1,'CCyB decisions (database)'!$A$2:$G$424,7,FALSE),V22)</f>
        <v>0</v>
      </c>
      <c r="X22">
        <f>IFERROR(VLOOKUP($A22&amp;X$1,'CCyB decisions (database)'!$A$2:$G$424,7,FALSE),W22)</f>
        <v>0</v>
      </c>
      <c r="Y22">
        <f>IFERROR(VLOOKUP($A22&amp;Y$1,'CCyB decisions (database)'!$A$2:$G$424,7,FALSE),X22)</f>
        <v>0</v>
      </c>
      <c r="Z22">
        <f>IFERROR(VLOOKUP($A22&amp;Z$1,'CCyB decisions (database)'!$A$2:$G$424,7,FALSE),Y22)</f>
        <v>0</v>
      </c>
      <c r="AA22">
        <f>IFERROR(VLOOKUP($A22&amp;AA$1,'CCyB decisions (database)'!$A$2:$G$424,7,FALSE),Z22)</f>
        <v>0</v>
      </c>
      <c r="AB22">
        <f>IFERROR(VLOOKUP($A22&amp;AB$1,'CCyB decisions (database)'!$A$2:$G$424,7,FALSE),AA22)</f>
        <v>0</v>
      </c>
      <c r="AC22">
        <f>IFERROR(VLOOKUP($A22&amp;AC$1,'CCyB decisions (database)'!$A$2:$G$424,7,FALSE),AB22)</f>
        <v>0</v>
      </c>
      <c r="AD22">
        <f>IFERROR(VLOOKUP($A22&amp;AD$1,'CCyB decisions (database)'!$A$2:$G$424,7,FALSE),AC22)</f>
        <v>0</v>
      </c>
      <c r="AE22">
        <f>IFERROR(VLOOKUP($A22&amp;AE$1,'CCyB decisions (database)'!$A$2:$G$424,7,FALSE),AD22)</f>
        <v>0</v>
      </c>
      <c r="AF22">
        <f>IFERROR(VLOOKUP($A22&amp;AF$1,'CCyB decisions (database)'!$A$2:$G$424,7,FALSE),AE22)</f>
        <v>0</v>
      </c>
      <c r="AG22">
        <f>IFERROR(VLOOKUP($A22&amp;AG$1,'CCyB decisions (database)'!$A$2:$G$424,7,FALSE),AF22)</f>
        <v>0</v>
      </c>
      <c r="AH22">
        <f>IFERROR(VLOOKUP($A22&amp;AH$1,'CCyB decisions (database)'!$A$2:$G$424,7,FALSE),AG22)</f>
        <v>0</v>
      </c>
      <c r="AI22">
        <f>IFERROR(VLOOKUP($A22&amp;AI$1,'CCyB decisions (database)'!$A$2:$G$424,7,FALSE),AH22)</f>
        <v>0</v>
      </c>
      <c r="AJ22">
        <f>IFERROR(VLOOKUP($A22&amp;AJ$1,'CCyB decisions (database)'!$A$2:$G$424,7,FALSE),AI22)</f>
        <v>0</v>
      </c>
      <c r="AK22">
        <f>IFERROR(VLOOKUP($A22&amp;AK$1,'CCyB decisions (database)'!$A$2:$G$424,7,FALSE),AJ22)</f>
        <v>0</v>
      </c>
      <c r="AL22">
        <f>IFERROR(VLOOKUP($A22&amp;AL$1,'CCyB decisions (database)'!$A$2:$G$424,7,FALSE),AK22)</f>
        <v>0</v>
      </c>
      <c r="AM22">
        <f>IFERROR(VLOOKUP($A22&amp;AM$1,'CCyB decisions (database)'!$A$2:$G$424,7,FALSE),AL22)</f>
        <v>0</v>
      </c>
      <c r="AN22">
        <f>IFERROR(VLOOKUP($A22&amp;AN$1,'CCyB decisions (database)'!$A$2:$G$424,7,FALSE),AM22)</f>
        <v>0</v>
      </c>
      <c r="AO22">
        <f>IFERROR(VLOOKUP($A22&amp;AO$1,'CCyB decisions (database)'!$A$2:$G$424,7,FALSE),AN22)</f>
        <v>0</v>
      </c>
      <c r="AP22">
        <f>IFERROR(VLOOKUP($A22&amp;AP$1,'CCyB decisions (database)'!$A$2:$G$424,7,FALSE),AO22)</f>
        <v>0</v>
      </c>
      <c r="AQ22">
        <f>IFERROR(VLOOKUP($A22&amp;AQ$1,'CCyB decisions (database)'!$A$2:$G$424,7,FALSE),AP22)</f>
        <v>0</v>
      </c>
      <c r="AR22">
        <f>IFERROR(VLOOKUP($A22&amp;AR$1,'CCyB decisions (database)'!$A$2:$G$424,7,FALSE),AQ22)</f>
        <v>0</v>
      </c>
      <c r="AS22">
        <f>IFERROR(VLOOKUP($A22&amp;AS$1,'CCyB decisions (database)'!$A$2:$G$424,7,FALSE),AR22)</f>
        <v>0</v>
      </c>
      <c r="AT22">
        <f>IFERROR(VLOOKUP($A22&amp;AT$1,'CCyB decisions (database)'!$A$2:$G$424,7,FALSE),AS22)</f>
        <v>0</v>
      </c>
      <c r="AU22">
        <f>IFERROR(VLOOKUP($A22&amp;AU$1,'CCyB decisions (database)'!$A$2:$G$424,7,FALSE),AT22)</f>
        <v>0</v>
      </c>
      <c r="AV22">
        <f>IFERROR(VLOOKUP($A22&amp;AV$1,'CCyB decisions (database)'!$A$2:$G$424,7,FALSE),AU22)</f>
        <v>0</v>
      </c>
      <c r="AW22">
        <f>IFERROR(VLOOKUP($A22&amp;AW$1,'CCyB decisions (database)'!$A$2:$G$424,7,FALSE),AV22)</f>
        <v>0</v>
      </c>
      <c r="AX22">
        <f>IFERROR(VLOOKUP($A22&amp;AX$1,'CCyB decisions (database)'!$A$2:$G$424,7,FALSE),AW22)</f>
        <v>0</v>
      </c>
      <c r="AY22">
        <f>IFERROR(VLOOKUP($A22&amp;AY$1,'CCyB decisions (database)'!$A$2:$G$424,7,FALSE),AX22)</f>
        <v>0</v>
      </c>
      <c r="AZ22">
        <f>IFERROR(VLOOKUP($A22&amp;AZ$1,'CCyB decisions (database)'!$A$2:$G$424,7,FALSE),AY22)</f>
        <v>0</v>
      </c>
      <c r="BA22">
        <f>IFERROR(VLOOKUP($A22&amp;BA$1,'CCyB decisions (database)'!$A$2:$G$424,7,FALSE),AZ22)</f>
        <v>0</v>
      </c>
      <c r="BB22">
        <f>IFERROR(VLOOKUP($A22&amp;BB$1,'CCyB decisions (database)'!$A$2:$G$424,7,FALSE),BA22)</f>
        <v>0</v>
      </c>
      <c r="BC22">
        <f>IFERROR(VLOOKUP($A22&amp;BC$1,'CCyB decisions (database)'!$A$2:$G$424,7,FALSE),BB22)</f>
        <v>0</v>
      </c>
      <c r="BD22">
        <f>IFERROR(VLOOKUP($A22&amp;BD$1,'CCyB decisions (database)'!$A$2:$G$424,7,FALSE),BC22)</f>
        <v>0</v>
      </c>
      <c r="BE22">
        <f>IFERROR(VLOOKUP($A22&amp;BE$1,'CCyB decisions (database)'!$A$2:$G$424,7,FALSE),BD22)</f>
        <v>0</v>
      </c>
      <c r="BF22">
        <f>IFERROR(VLOOKUP($A22&amp;BF$1,'CCyB decisions (database)'!$A$2:$G$424,7,FALSE),BE22)</f>
        <v>0</v>
      </c>
      <c r="BG22">
        <f>IFERROR(VLOOKUP($A22&amp;BG$1,'CCyB decisions (database)'!$A$2:$G$424,7,FALSE),BF22)</f>
        <v>0</v>
      </c>
      <c r="BH22">
        <f>IFERROR(VLOOKUP($A22&amp;BH$1,'CCyB decisions (database)'!$A$2:$G$424,7,FALSE),BG22)</f>
        <v>0</v>
      </c>
      <c r="BI22">
        <f>IFERROR(VLOOKUP($A22&amp;BI$1,'CCyB decisions (database)'!$A$2:$G$424,7,FALSE),BH22)</f>
        <v>0</v>
      </c>
      <c r="BJ22">
        <f>IFERROR(VLOOKUP($A22&amp;BJ$1,'CCyB decisions (database)'!$A$2:$G$424,7,FALSE),BI22)</f>
        <v>0</v>
      </c>
      <c r="BK22">
        <f>IFERROR(VLOOKUP($A22&amp;BK$1,'CCyB decisions (database)'!$A$2:$G$424,7,FALSE),BJ22)</f>
        <v>0</v>
      </c>
      <c r="BL22">
        <f>IFERROR(VLOOKUP($A22&amp;BL$1,'CCyB decisions (database)'!$A$2:$G$424,7,FALSE),BK22)</f>
        <v>0</v>
      </c>
      <c r="BM22">
        <f>IFERROR(VLOOKUP($A22&amp;BM$1,'CCyB decisions (database)'!$A$2:$G$424,7,FALSE),BL22)</f>
        <v>0</v>
      </c>
      <c r="BN22">
        <f>IFERROR(VLOOKUP($A22&amp;BN$1,'CCyB decisions (database)'!$A$2:$G$424,7,FALSE),BM22)</f>
        <v>0</v>
      </c>
      <c r="BO22">
        <f>IFERROR(VLOOKUP($A22&amp;BO$1,'CCyB decisions (database)'!$A$2:$G$424,7,FALSE),BN22)</f>
        <v>0</v>
      </c>
      <c r="BP22">
        <f>IFERROR(VLOOKUP($A22&amp;BP$1,'CCyB decisions (database)'!$A$2:$G$424,7,FALSE),BO22)</f>
        <v>0</v>
      </c>
      <c r="BQ22">
        <f>IFERROR(VLOOKUP($A22&amp;BQ$1,'CCyB decisions (database)'!$A$2:$G$424,7,FALSE),BP22)</f>
        <v>0</v>
      </c>
      <c r="BR22">
        <f>IFERROR(VLOOKUP($A22&amp;BR$1,'CCyB decisions (database)'!$A$2:$G$424,7,FALSE),BQ22)</f>
        <v>0</v>
      </c>
      <c r="BS22">
        <f>IFERROR(VLOOKUP($A22&amp;BS$1,'CCyB decisions (database)'!$A$2:$G$424,7,FALSE),BR22)</f>
        <v>0</v>
      </c>
      <c r="BT22">
        <f>IFERROR(VLOOKUP($A22&amp;BT$1,'CCyB decisions (database)'!$A$2:$G$424,7,FALSE),BS22)</f>
        <v>0</v>
      </c>
      <c r="BU22">
        <f>IFERROR(VLOOKUP($A22&amp;BU$1,'CCyB decisions (database)'!$A$2:$G$424,7,FALSE),BT22)</f>
        <v>0</v>
      </c>
      <c r="BV22">
        <f>IFERROR(VLOOKUP($A22&amp;BV$1,'CCyB decisions (database)'!$A$2:$G$424,7,FALSE),BU22)</f>
        <v>0</v>
      </c>
      <c r="BW22">
        <f>IFERROR(VLOOKUP($A22&amp;BW$1,'CCyB decisions (database)'!$A$2:$G$424,7,FALSE),BV22)</f>
        <v>0</v>
      </c>
      <c r="BX22">
        <f>IFERROR(VLOOKUP($A22&amp;BX$1,'CCyB decisions (database)'!$A$2:$G$424,7,FALSE),BW22)</f>
        <v>0</v>
      </c>
      <c r="BY22">
        <f>IFERROR(VLOOKUP($A22&amp;BY$1,'CCyB decisions (database)'!$A$2:$G$424,7,FALSE),BX22)</f>
        <v>0</v>
      </c>
      <c r="BZ22">
        <f>IFERROR(VLOOKUP($A22&amp;BZ$1,'CCyB decisions (database)'!$A$2:$G$424,7,FALSE),BY22)</f>
        <v>0</v>
      </c>
      <c r="CA22">
        <f>IFERROR(VLOOKUP($A22&amp;CA$1,'CCyB decisions (database)'!$A$2:$G$424,7,FALSE),BZ22)</f>
        <v>0</v>
      </c>
      <c r="CB22">
        <f>IFERROR(VLOOKUP($A22&amp;CB$1,'CCyB decisions (database)'!$A$2:$G$424,7,FALSE),CA22)</f>
        <v>0</v>
      </c>
      <c r="CC22">
        <f>IFERROR(VLOOKUP($A22&amp;CC$1,'CCyB decisions (database)'!$A$2:$G$424,7,FALSE),CB22)</f>
        <v>0</v>
      </c>
      <c r="CD22">
        <f>IFERROR(VLOOKUP($A22&amp;CD$1,'CCyB decisions (database)'!$A$2:$G$424,7,FALSE),CC22)</f>
        <v>0</v>
      </c>
      <c r="CE22">
        <f>IFERROR(VLOOKUP($A22&amp;CE$1,'CCyB decisions (database)'!$A$2:$G$424,7,FALSE),CD22)</f>
        <v>0</v>
      </c>
      <c r="CF22">
        <f>IFERROR(VLOOKUP($A22&amp;CF$1,'CCyB decisions (database)'!$A$2:$G$424,7,FALSE),CE22)</f>
        <v>0</v>
      </c>
      <c r="CG22">
        <f>IFERROR(VLOOKUP($A22&amp;CG$1,'CCyB decisions (database)'!$A$2:$G$424,7,FALSE),CF22)</f>
        <v>0</v>
      </c>
      <c r="CH22">
        <f>IFERROR(VLOOKUP($A22&amp;CH$1,'CCyB decisions (database)'!$A$2:$G$424,7,FALSE),CG22)</f>
        <v>0</v>
      </c>
      <c r="CI22">
        <f>IFERROR(VLOOKUP($A22&amp;CI$1,'CCyB decisions (database)'!$A$2:$G$424,7,FALSE),CH22)</f>
        <v>0</v>
      </c>
      <c r="CJ22">
        <f>IFERROR(VLOOKUP($A22&amp;CJ$1,'CCyB decisions (database)'!$A$2:$G$424,7,FALSE),CI22)</f>
        <v>0</v>
      </c>
      <c r="CK22">
        <f>IFERROR(VLOOKUP($A22&amp;CK$1,'CCyB decisions (database)'!$A$2:$G$424,7,FALSE),CJ22)</f>
        <v>0</v>
      </c>
      <c r="CL22">
        <f>IFERROR(VLOOKUP($A22&amp;CL$1,'CCyB decisions (database)'!$A$2:$G$424,7,FALSE),CK22)</f>
        <v>0</v>
      </c>
      <c r="CM22">
        <f>IFERROR(VLOOKUP($A22&amp;CM$1,'CCyB decisions (database)'!$A$2:$G$424,7,FALSE),CL22)</f>
        <v>0</v>
      </c>
      <c r="CN22">
        <f>IFERROR(VLOOKUP($A22&amp;CN$1,'CCyB decisions (database)'!$A$2:$G$424,7,FALSE),CM22)</f>
        <v>0</v>
      </c>
      <c r="CO22">
        <f>IFERROR(VLOOKUP($A22&amp;CO$1,'CCyB decisions (database)'!$A$2:$G$424,7,FALSE),CN22)</f>
        <v>0</v>
      </c>
      <c r="CP22">
        <f>IFERROR(VLOOKUP($A22&amp;CP$1,'CCyB decisions (database)'!$A$2:$G$424,7,FALSE),CO22)</f>
        <v>0</v>
      </c>
      <c r="CQ22">
        <f>IFERROR(VLOOKUP($A22&amp;CQ$1,'CCyB decisions (database)'!$A$2:$G$424,7,FALSE),CP22)</f>
        <v>0</v>
      </c>
      <c r="CR22">
        <f>IFERROR(VLOOKUP($A22&amp;CR$1,'CCyB decisions (database)'!$A$2:$G$424,7,FALSE),CQ22)</f>
        <v>0</v>
      </c>
      <c r="CS22">
        <f>IFERROR(VLOOKUP($A22&amp;CS$1,'CCyB decisions (database)'!$A$2:$G$424,7,FALSE),CR22)</f>
        <v>0</v>
      </c>
      <c r="CT22">
        <f>IFERROR(VLOOKUP($A22&amp;CT$1,'CCyB decisions (database)'!$A$2:$G$424,7,FALSE),CS22)</f>
        <v>0</v>
      </c>
      <c r="CU22">
        <f>IFERROR(VLOOKUP($A22&amp;CU$1,'CCyB decisions (database)'!$A$2:$G$424,7,FALSE),CT22)</f>
        <v>0</v>
      </c>
      <c r="CV22">
        <f>IFERROR(VLOOKUP($A22&amp;CV$1,'CCyB decisions (database)'!$A$2:$G$424,7,FALSE),CU22)</f>
        <v>0</v>
      </c>
      <c r="CW22">
        <f>IFERROR(VLOOKUP($A22&amp;CW$1,'CCyB decisions (database)'!$A$2:$G$424,7,FALSE),CV22)</f>
        <v>0</v>
      </c>
      <c r="CX22">
        <f>IFERROR(VLOOKUP($A22&amp;CX$1,'CCyB decisions (database)'!$A$2:$G$424,7,FALSE),CW22)</f>
        <v>0</v>
      </c>
      <c r="CY22">
        <f>IFERROR(VLOOKUP($A22&amp;CY$1,'CCyB decisions (database)'!$A$2:$G$424,7,FALSE),CX22)</f>
        <v>0</v>
      </c>
      <c r="CZ22">
        <f>IFERROR(VLOOKUP($A22&amp;CZ$1,'CCyB decisions (database)'!$A$2:$G$424,7,FALSE),CY22)</f>
        <v>0</v>
      </c>
      <c r="DA22">
        <f>IFERROR(VLOOKUP($A22&amp;DA$1,'CCyB decisions (database)'!$A$2:$G$424,7,FALSE),CZ22)</f>
        <v>0</v>
      </c>
      <c r="DB22">
        <f>IFERROR(VLOOKUP($A22&amp;DB$1,'CCyB decisions (database)'!$A$2:$G$424,7,FALSE),DA22)</f>
        <v>0</v>
      </c>
      <c r="DC22">
        <f>IFERROR(VLOOKUP($A22&amp;DC$1,'CCyB decisions (database)'!$A$2:$G$424,7,FALSE),DB22)</f>
        <v>0</v>
      </c>
      <c r="DD22">
        <f>IFERROR(VLOOKUP($A22&amp;DD$1,'CCyB decisions (database)'!$A$2:$G$424,7,FALSE),DC22)</f>
        <v>0</v>
      </c>
      <c r="DE22">
        <f>IFERROR(VLOOKUP($A22&amp;DE$1,'CCyB decisions (database)'!$A$2:$G$424,7,FALSE),DD22)</f>
        <v>0</v>
      </c>
      <c r="DF22">
        <f>IFERROR(VLOOKUP($A22&amp;DF$1,'CCyB decisions (database)'!$A$2:$G$424,7,FALSE),DE22)</f>
        <v>0</v>
      </c>
      <c r="DG22">
        <f>IFERROR(VLOOKUP($A22&amp;DG$1,'CCyB decisions (database)'!$A$2:$G$424,7,FALSE),DF22)</f>
        <v>0</v>
      </c>
      <c r="DH22">
        <f>IFERROR(VLOOKUP($A22&amp;DH$1,'CCyB decisions (database)'!$A$2:$G$424,7,FALSE),DG22)</f>
        <v>0</v>
      </c>
      <c r="DI22">
        <f>IFERROR(VLOOKUP($A22&amp;DI$1,'CCyB decisions (database)'!$A$2:$G$424,7,FALSE),DH22)</f>
        <v>0</v>
      </c>
      <c r="DJ22">
        <f>IFERROR(VLOOKUP($A22&amp;DJ$1,'CCyB decisions (database)'!$A$2:$G$424,7,FALSE),DI22)</f>
        <v>0</v>
      </c>
      <c r="DK22">
        <f>IFERROR(VLOOKUP($A22&amp;DK$1,'CCyB decisions (database)'!$A$2:$G$424,7,FALSE),DJ22)</f>
        <v>0</v>
      </c>
      <c r="DL22">
        <f>IFERROR(VLOOKUP($A22&amp;DL$1,'CCyB decisions (database)'!$A$2:$G$424,7,FALSE),DK22)</f>
        <v>0</v>
      </c>
      <c r="DM22">
        <f>IFERROR(VLOOKUP($A22&amp;DM$1,'CCyB decisions (database)'!$A$2:$G$424,7,FALSE),DL22)</f>
        <v>0</v>
      </c>
      <c r="DN22">
        <f>IFERROR(VLOOKUP($A22&amp;DN$1,'CCyB decisions (database)'!$A$2:$G$424,7,FALSE),DM22)</f>
        <v>0</v>
      </c>
      <c r="EW22" t="s">
        <v>35</v>
      </c>
      <c r="EX22">
        <v>0.01</v>
      </c>
      <c r="EY22" t="s">
        <v>780</v>
      </c>
      <c r="EZ22" t="s">
        <v>780</v>
      </c>
      <c r="FA22" t="e">
        <f t="shared" si="0"/>
        <v>#VALUE!</v>
      </c>
    </row>
    <row r="23" spans="1:157" x14ac:dyDescent="0.45">
      <c r="A23" t="s">
        <v>38</v>
      </c>
      <c r="B23" t="str">
        <f>IFERROR(VLOOKUP($A23&amp;B$1,'CCyB decisions (database)'!$A$2:$G$424,7,FALSE),"")</f>
        <v/>
      </c>
      <c r="C23" t="str">
        <f>IFERROR(VLOOKUP($A23&amp;C$1,'CCyB decisions (database)'!$A$2:$G$424,7,FALSE),B23)</f>
        <v/>
      </c>
      <c r="D23" t="str">
        <f>IFERROR(VLOOKUP($A23&amp;D$1,'CCyB decisions (database)'!$A$2:$G$424,7,FALSE),C23)</f>
        <v/>
      </c>
      <c r="E23" t="str">
        <f>IFERROR(VLOOKUP($A23&amp;E$1,'CCyB decisions (database)'!$A$2:$G$424,7,FALSE),D23)</f>
        <v/>
      </c>
      <c r="F23" t="str">
        <f>IFERROR(VLOOKUP($A23&amp;F$1,'CCyB decisions (database)'!$A$2:$G$424,7,FALSE),E23)</f>
        <v/>
      </c>
      <c r="G23" t="str">
        <f>IFERROR(VLOOKUP($A23&amp;G$1,'CCyB decisions (database)'!$A$2:$G$424,7,FALSE),F23)</f>
        <v/>
      </c>
      <c r="H23" t="str">
        <f>IFERROR(VLOOKUP($A23&amp;H$1,'CCyB decisions (database)'!$A$2:$G$424,7,FALSE),G23)</f>
        <v/>
      </c>
      <c r="I23" t="str">
        <f>IFERROR(VLOOKUP($A23&amp;I$1,'CCyB decisions (database)'!$A$2:$G$424,7,FALSE),H23)</f>
        <v/>
      </c>
      <c r="J23" t="str">
        <f>IFERROR(VLOOKUP($A23&amp;J$1,'CCyB decisions (database)'!$A$2:$G$424,7,FALSE),I23)</f>
        <v/>
      </c>
      <c r="K23" t="str">
        <f>IFERROR(VLOOKUP($A23&amp;K$1,'CCyB decisions (database)'!$A$2:$G$424,7,FALSE),J23)</f>
        <v/>
      </c>
      <c r="L23" t="str">
        <f>IFERROR(VLOOKUP($A23&amp;L$1,'CCyB decisions (database)'!$A$2:$G$424,7,FALSE),K23)</f>
        <v/>
      </c>
      <c r="M23" t="str">
        <f>IFERROR(VLOOKUP($A23&amp;M$1,'CCyB decisions (database)'!$A$2:$G$424,7,FALSE),L23)</f>
        <v/>
      </c>
      <c r="N23" t="str">
        <f>IFERROR(VLOOKUP($A23&amp;N$1,'CCyB decisions (database)'!$A$2:$G$424,7,FALSE),M23)</f>
        <v/>
      </c>
      <c r="O23" t="str">
        <f>IFERROR(VLOOKUP($A23&amp;O$1,'CCyB decisions (database)'!$A$2:$G$424,7,FALSE),N23)</f>
        <v/>
      </c>
      <c r="P23" t="str">
        <f>IFERROR(VLOOKUP($A23&amp;P$1,'CCyB decisions (database)'!$A$2:$G$424,7,FALSE),O23)</f>
        <v/>
      </c>
      <c r="Q23" t="str">
        <f>IFERROR(VLOOKUP($A23&amp;Q$1,'CCyB decisions (database)'!$A$2:$G$424,7,FALSE),P23)</f>
        <v/>
      </c>
      <c r="R23" t="str">
        <f>IFERROR(VLOOKUP($A23&amp;R$1,'CCyB decisions (database)'!$A$2:$G$424,7,FALSE),Q23)</f>
        <v/>
      </c>
      <c r="S23" t="str">
        <f>IFERROR(VLOOKUP($A23&amp;S$1,'CCyB decisions (database)'!$A$2:$G$424,7,FALSE),R23)</f>
        <v/>
      </c>
      <c r="T23" t="str">
        <f>IFERROR(VLOOKUP($A23&amp;T$1,'CCyB decisions (database)'!$A$2:$G$424,7,FALSE),S23)</f>
        <v/>
      </c>
      <c r="U23">
        <f>IFERROR(VLOOKUP($A23&amp;U$1,'CCyB decisions (database)'!$A$2:$G$424,7,FALSE),T23)</f>
        <v>0</v>
      </c>
      <c r="V23">
        <f>IFERROR(VLOOKUP($A23&amp;V$1,'CCyB decisions (database)'!$A$2:$G$424,7,FALSE),U23)</f>
        <v>0</v>
      </c>
      <c r="W23">
        <f>IFERROR(VLOOKUP($A23&amp;W$1,'CCyB decisions (database)'!$A$2:$G$424,7,FALSE),V23)</f>
        <v>0</v>
      </c>
      <c r="X23">
        <f>IFERROR(VLOOKUP($A23&amp;X$1,'CCyB decisions (database)'!$A$2:$G$424,7,FALSE),W23)</f>
        <v>0</v>
      </c>
      <c r="Y23">
        <f>IFERROR(VLOOKUP($A23&amp;Y$1,'CCyB decisions (database)'!$A$2:$G$424,7,FALSE),X23)</f>
        <v>0</v>
      </c>
      <c r="Z23">
        <f>IFERROR(VLOOKUP($A23&amp;Z$1,'CCyB decisions (database)'!$A$2:$G$424,7,FALSE),Y23)</f>
        <v>0</v>
      </c>
      <c r="AA23">
        <f>IFERROR(VLOOKUP($A23&amp;AA$1,'CCyB decisions (database)'!$A$2:$G$424,7,FALSE),Z23)</f>
        <v>0</v>
      </c>
      <c r="AB23">
        <f>IFERROR(VLOOKUP($A23&amp;AB$1,'CCyB decisions (database)'!$A$2:$G$424,7,FALSE),AA23)</f>
        <v>0</v>
      </c>
      <c r="AC23">
        <f>IFERROR(VLOOKUP($A23&amp;AC$1,'CCyB decisions (database)'!$A$2:$G$424,7,FALSE),AB23)</f>
        <v>0</v>
      </c>
      <c r="AD23">
        <f>IFERROR(VLOOKUP($A23&amp;AD$1,'CCyB decisions (database)'!$A$2:$G$424,7,FALSE),AC23)</f>
        <v>0</v>
      </c>
      <c r="AE23">
        <f>IFERROR(VLOOKUP($A23&amp;AE$1,'CCyB decisions (database)'!$A$2:$G$424,7,FALSE),AD23)</f>
        <v>0</v>
      </c>
      <c r="AF23">
        <f>IFERROR(VLOOKUP($A23&amp;AF$1,'CCyB decisions (database)'!$A$2:$G$424,7,FALSE),AE23)</f>
        <v>0</v>
      </c>
      <c r="AG23">
        <f>IFERROR(VLOOKUP($A23&amp;AG$1,'CCyB decisions (database)'!$A$2:$G$424,7,FALSE),AF23)</f>
        <v>0</v>
      </c>
      <c r="AH23">
        <f>IFERROR(VLOOKUP($A23&amp;AH$1,'CCyB decisions (database)'!$A$2:$G$424,7,FALSE),AG23)</f>
        <v>0</v>
      </c>
      <c r="AI23">
        <f>IFERROR(VLOOKUP($A23&amp;AI$1,'CCyB decisions (database)'!$A$2:$G$424,7,FALSE),AH23)</f>
        <v>0</v>
      </c>
      <c r="AJ23">
        <f>IFERROR(VLOOKUP($A23&amp;AJ$1,'CCyB decisions (database)'!$A$2:$G$424,7,FALSE),AI23)</f>
        <v>0</v>
      </c>
      <c r="AK23">
        <f>IFERROR(VLOOKUP($A23&amp;AK$1,'CCyB decisions (database)'!$A$2:$G$424,7,FALSE),AJ23)</f>
        <v>0</v>
      </c>
      <c r="AL23">
        <f>IFERROR(VLOOKUP($A23&amp;AL$1,'CCyB decisions (database)'!$A$2:$G$424,7,FALSE),AK23)</f>
        <v>0</v>
      </c>
      <c r="AM23">
        <f>IFERROR(VLOOKUP($A23&amp;AM$1,'CCyB decisions (database)'!$A$2:$G$424,7,FALSE),AL23)</f>
        <v>0</v>
      </c>
      <c r="AN23">
        <f>IFERROR(VLOOKUP($A23&amp;AN$1,'CCyB decisions (database)'!$A$2:$G$424,7,FALSE),AM23)</f>
        <v>0</v>
      </c>
      <c r="AO23">
        <f>IFERROR(VLOOKUP($A23&amp;AO$1,'CCyB decisions (database)'!$A$2:$G$424,7,FALSE),AN23)</f>
        <v>0</v>
      </c>
      <c r="AP23">
        <f>IFERROR(VLOOKUP($A23&amp;AP$1,'CCyB decisions (database)'!$A$2:$G$424,7,FALSE),AO23)</f>
        <v>0</v>
      </c>
      <c r="AQ23">
        <f>IFERROR(VLOOKUP($A23&amp;AQ$1,'CCyB decisions (database)'!$A$2:$G$424,7,FALSE),AP23)</f>
        <v>0</v>
      </c>
      <c r="AR23">
        <f>IFERROR(VLOOKUP($A23&amp;AR$1,'CCyB decisions (database)'!$A$2:$G$424,7,FALSE),AQ23)</f>
        <v>0</v>
      </c>
      <c r="AS23">
        <f>IFERROR(VLOOKUP($A23&amp;AS$1,'CCyB decisions (database)'!$A$2:$G$424,7,FALSE),AR23)</f>
        <v>0</v>
      </c>
      <c r="AT23">
        <f>IFERROR(VLOOKUP($A23&amp;AT$1,'CCyB decisions (database)'!$A$2:$G$424,7,FALSE),AS23)</f>
        <v>0</v>
      </c>
      <c r="AU23">
        <f>IFERROR(VLOOKUP($A23&amp;AU$1,'CCyB decisions (database)'!$A$2:$G$424,7,FALSE),AT23)</f>
        <v>0</v>
      </c>
      <c r="AV23">
        <f>IFERROR(VLOOKUP($A23&amp;AV$1,'CCyB decisions (database)'!$A$2:$G$424,7,FALSE),AU23)</f>
        <v>0</v>
      </c>
      <c r="AW23">
        <f>IFERROR(VLOOKUP($A23&amp;AW$1,'CCyB decisions (database)'!$A$2:$G$424,7,FALSE),AV23)</f>
        <v>0</v>
      </c>
      <c r="AX23">
        <f>IFERROR(VLOOKUP($A23&amp;AX$1,'CCyB decisions (database)'!$A$2:$G$424,7,FALSE),AW23)</f>
        <v>0</v>
      </c>
      <c r="AY23">
        <f>IFERROR(VLOOKUP($A23&amp;AY$1,'CCyB decisions (database)'!$A$2:$G$424,7,FALSE),AX23)</f>
        <v>0</v>
      </c>
      <c r="AZ23">
        <f>IFERROR(VLOOKUP($A23&amp;AZ$1,'CCyB decisions (database)'!$A$2:$G$424,7,FALSE),AY23)</f>
        <v>0</v>
      </c>
      <c r="BA23">
        <f>IFERROR(VLOOKUP($A23&amp;BA$1,'CCyB decisions (database)'!$A$2:$G$424,7,FALSE),AZ23)</f>
        <v>0</v>
      </c>
      <c r="BB23">
        <f>IFERROR(VLOOKUP($A23&amp;BB$1,'CCyB decisions (database)'!$A$2:$G$424,7,FALSE),BA23)</f>
        <v>0</v>
      </c>
      <c r="BC23">
        <f>IFERROR(VLOOKUP($A23&amp;BC$1,'CCyB decisions (database)'!$A$2:$G$424,7,FALSE),BB23)</f>
        <v>0</v>
      </c>
      <c r="BD23">
        <f>IFERROR(VLOOKUP($A23&amp;BD$1,'CCyB decisions (database)'!$A$2:$G$424,7,FALSE),BC23)</f>
        <v>0</v>
      </c>
      <c r="BE23">
        <f>IFERROR(VLOOKUP($A23&amp;BE$1,'CCyB decisions (database)'!$A$2:$G$424,7,FALSE),BD23)</f>
        <v>0</v>
      </c>
      <c r="BF23">
        <f>IFERROR(VLOOKUP($A23&amp;BF$1,'CCyB decisions (database)'!$A$2:$G$424,7,FALSE),BE23)</f>
        <v>0</v>
      </c>
      <c r="BG23">
        <f>IFERROR(VLOOKUP($A23&amp;BG$1,'CCyB decisions (database)'!$A$2:$G$424,7,FALSE),BF23)</f>
        <v>0</v>
      </c>
      <c r="BH23">
        <f>IFERROR(VLOOKUP($A23&amp;BH$1,'CCyB decisions (database)'!$A$2:$G$424,7,FALSE),BG23)</f>
        <v>0</v>
      </c>
      <c r="BI23">
        <f>IFERROR(VLOOKUP($A23&amp;BI$1,'CCyB decisions (database)'!$A$2:$G$424,7,FALSE),BH23)</f>
        <v>0</v>
      </c>
      <c r="BJ23">
        <f>IFERROR(VLOOKUP($A23&amp;BJ$1,'CCyB decisions (database)'!$A$2:$G$424,7,FALSE),BI23)</f>
        <v>0</v>
      </c>
      <c r="BK23">
        <f>IFERROR(VLOOKUP($A23&amp;BK$1,'CCyB decisions (database)'!$A$2:$G$424,7,FALSE),BJ23)</f>
        <v>0</v>
      </c>
      <c r="BL23">
        <f>IFERROR(VLOOKUP($A23&amp;BL$1,'CCyB decisions (database)'!$A$2:$G$424,7,FALSE),BK23)</f>
        <v>0</v>
      </c>
      <c r="BM23">
        <f>IFERROR(VLOOKUP($A23&amp;BM$1,'CCyB decisions (database)'!$A$2:$G$424,7,FALSE),BL23)</f>
        <v>0</v>
      </c>
      <c r="BN23">
        <f>IFERROR(VLOOKUP($A23&amp;BN$1,'CCyB decisions (database)'!$A$2:$G$424,7,FALSE),BM23)</f>
        <v>0</v>
      </c>
      <c r="BO23">
        <f>IFERROR(VLOOKUP($A23&amp;BO$1,'CCyB decisions (database)'!$A$2:$G$424,7,FALSE),BN23)</f>
        <v>0</v>
      </c>
      <c r="BP23">
        <f>IFERROR(VLOOKUP($A23&amp;BP$1,'CCyB decisions (database)'!$A$2:$G$424,7,FALSE),BO23)</f>
        <v>0</v>
      </c>
      <c r="BQ23">
        <f>IFERROR(VLOOKUP($A23&amp;BQ$1,'CCyB decisions (database)'!$A$2:$G$424,7,FALSE),BP23)</f>
        <v>0</v>
      </c>
      <c r="BR23">
        <f>IFERROR(VLOOKUP($A23&amp;BR$1,'CCyB decisions (database)'!$A$2:$G$424,7,FALSE),BQ23)</f>
        <v>0</v>
      </c>
      <c r="BS23">
        <f>IFERROR(VLOOKUP($A23&amp;BS$1,'CCyB decisions (database)'!$A$2:$G$424,7,FALSE),BR23)</f>
        <v>0</v>
      </c>
      <c r="BT23">
        <f>IFERROR(VLOOKUP($A23&amp;BT$1,'CCyB decisions (database)'!$A$2:$G$424,7,FALSE),BS23)</f>
        <v>0</v>
      </c>
      <c r="BU23">
        <f>IFERROR(VLOOKUP($A23&amp;BU$1,'CCyB decisions (database)'!$A$2:$G$424,7,FALSE),BT23)</f>
        <v>0</v>
      </c>
      <c r="BV23">
        <f>IFERROR(VLOOKUP($A23&amp;BV$1,'CCyB decisions (database)'!$A$2:$G$424,7,FALSE),BU23)</f>
        <v>0</v>
      </c>
      <c r="BW23">
        <f>IFERROR(VLOOKUP($A23&amp;BW$1,'CCyB decisions (database)'!$A$2:$G$424,7,FALSE),BV23)</f>
        <v>0</v>
      </c>
      <c r="BX23">
        <f>IFERROR(VLOOKUP($A23&amp;BX$1,'CCyB decisions (database)'!$A$2:$G$424,7,FALSE),BW23)</f>
        <v>0</v>
      </c>
      <c r="BY23">
        <f>IFERROR(VLOOKUP($A23&amp;BY$1,'CCyB decisions (database)'!$A$2:$G$424,7,FALSE),BX23)</f>
        <v>0</v>
      </c>
      <c r="BZ23">
        <f>IFERROR(VLOOKUP($A23&amp;BZ$1,'CCyB decisions (database)'!$A$2:$G$424,7,FALSE),BY23)</f>
        <v>0</v>
      </c>
      <c r="CA23">
        <f>IFERROR(VLOOKUP($A23&amp;CA$1,'CCyB decisions (database)'!$A$2:$G$424,7,FALSE),BZ23)</f>
        <v>0</v>
      </c>
      <c r="CB23">
        <f>IFERROR(VLOOKUP($A23&amp;CB$1,'CCyB decisions (database)'!$A$2:$G$424,7,FALSE),CA23)</f>
        <v>0</v>
      </c>
      <c r="CC23">
        <f>IFERROR(VLOOKUP($A23&amp;CC$1,'CCyB decisions (database)'!$A$2:$G$424,7,FALSE),CB23)</f>
        <v>0</v>
      </c>
      <c r="CD23">
        <f>IFERROR(VLOOKUP($A23&amp;CD$1,'CCyB decisions (database)'!$A$2:$G$424,7,FALSE),CC23)</f>
        <v>0</v>
      </c>
      <c r="CE23">
        <f>IFERROR(VLOOKUP($A23&amp;CE$1,'CCyB decisions (database)'!$A$2:$G$424,7,FALSE),CD23)</f>
        <v>0</v>
      </c>
      <c r="CF23">
        <f>IFERROR(VLOOKUP($A23&amp;CF$1,'CCyB decisions (database)'!$A$2:$G$424,7,FALSE),CE23)</f>
        <v>0</v>
      </c>
      <c r="CG23">
        <f>IFERROR(VLOOKUP($A23&amp;CG$1,'CCyB decisions (database)'!$A$2:$G$424,7,FALSE),CF23)</f>
        <v>0</v>
      </c>
      <c r="CH23">
        <f>IFERROR(VLOOKUP($A23&amp;CH$1,'CCyB decisions (database)'!$A$2:$G$424,7,FALSE),CG23)</f>
        <v>0</v>
      </c>
      <c r="CI23">
        <f>IFERROR(VLOOKUP($A23&amp;CI$1,'CCyB decisions (database)'!$A$2:$G$424,7,FALSE),CH23)</f>
        <v>0</v>
      </c>
      <c r="CJ23">
        <f>IFERROR(VLOOKUP($A23&amp;CJ$1,'CCyB decisions (database)'!$A$2:$G$424,7,FALSE),CI23)</f>
        <v>0</v>
      </c>
      <c r="CK23">
        <f>IFERROR(VLOOKUP($A23&amp;CK$1,'CCyB decisions (database)'!$A$2:$G$424,7,FALSE),CJ23)</f>
        <v>0</v>
      </c>
      <c r="CL23">
        <f>IFERROR(VLOOKUP($A23&amp;CL$1,'CCyB decisions (database)'!$A$2:$G$424,7,FALSE),CK23)</f>
        <v>0</v>
      </c>
      <c r="CM23">
        <f>IFERROR(VLOOKUP($A23&amp;CM$1,'CCyB decisions (database)'!$A$2:$G$424,7,FALSE),CL23)</f>
        <v>0</v>
      </c>
      <c r="CN23">
        <f>IFERROR(VLOOKUP($A23&amp;CN$1,'CCyB decisions (database)'!$A$2:$G$424,7,FALSE),CM23)</f>
        <v>0</v>
      </c>
      <c r="CO23">
        <f>IFERROR(VLOOKUP($A23&amp;CO$1,'CCyB decisions (database)'!$A$2:$G$424,7,FALSE),CN23)</f>
        <v>0</v>
      </c>
      <c r="CP23">
        <f>IFERROR(VLOOKUP($A23&amp;CP$1,'CCyB decisions (database)'!$A$2:$G$424,7,FALSE),CO23)</f>
        <v>0</v>
      </c>
      <c r="CQ23">
        <f>IFERROR(VLOOKUP($A23&amp;CQ$1,'CCyB decisions (database)'!$A$2:$G$424,7,FALSE),CP23)</f>
        <v>0</v>
      </c>
      <c r="CR23">
        <f>IFERROR(VLOOKUP($A23&amp;CR$1,'CCyB decisions (database)'!$A$2:$G$424,7,FALSE),CQ23)</f>
        <v>0</v>
      </c>
      <c r="CS23">
        <f>IFERROR(VLOOKUP($A23&amp;CS$1,'CCyB decisions (database)'!$A$2:$G$424,7,FALSE),CR23)</f>
        <v>0</v>
      </c>
      <c r="CT23">
        <f>IFERROR(VLOOKUP($A23&amp;CT$1,'CCyB decisions (database)'!$A$2:$G$424,7,FALSE),CS23)</f>
        <v>0</v>
      </c>
      <c r="CU23">
        <f>IFERROR(VLOOKUP($A23&amp;CU$1,'CCyB decisions (database)'!$A$2:$G$424,7,FALSE),CT23)</f>
        <v>0</v>
      </c>
      <c r="CV23">
        <f>IFERROR(VLOOKUP($A23&amp;CV$1,'CCyB decisions (database)'!$A$2:$G$424,7,FALSE),CU23)</f>
        <v>0</v>
      </c>
      <c r="CW23">
        <f>IFERROR(VLOOKUP($A23&amp;CW$1,'CCyB decisions (database)'!$A$2:$G$424,7,FALSE),CV23)</f>
        <v>0</v>
      </c>
      <c r="CX23">
        <f>IFERROR(VLOOKUP($A23&amp;CX$1,'CCyB decisions (database)'!$A$2:$G$424,7,FALSE),CW23)</f>
        <v>0</v>
      </c>
      <c r="CY23">
        <f>IFERROR(VLOOKUP($A23&amp;CY$1,'CCyB decisions (database)'!$A$2:$G$424,7,FALSE),CX23)</f>
        <v>0</v>
      </c>
      <c r="CZ23">
        <f>IFERROR(VLOOKUP($A23&amp;CZ$1,'CCyB decisions (database)'!$A$2:$G$424,7,FALSE),CY23)</f>
        <v>0</v>
      </c>
      <c r="DA23">
        <f>IFERROR(VLOOKUP($A23&amp;DA$1,'CCyB decisions (database)'!$A$2:$G$424,7,FALSE),CZ23)</f>
        <v>0</v>
      </c>
      <c r="DB23">
        <f>IFERROR(VLOOKUP($A23&amp;DB$1,'CCyB decisions (database)'!$A$2:$G$424,7,FALSE),DA23)</f>
        <v>0</v>
      </c>
      <c r="DC23">
        <f>IFERROR(VLOOKUP($A23&amp;DC$1,'CCyB decisions (database)'!$A$2:$G$424,7,FALSE),DB23)</f>
        <v>0</v>
      </c>
      <c r="DD23">
        <f>IFERROR(VLOOKUP($A23&amp;DD$1,'CCyB decisions (database)'!$A$2:$G$424,7,FALSE),DC23)</f>
        <v>0</v>
      </c>
      <c r="DE23">
        <f>IFERROR(VLOOKUP($A23&amp;DE$1,'CCyB decisions (database)'!$A$2:$G$424,7,FALSE),DD23)</f>
        <v>0</v>
      </c>
      <c r="DF23">
        <f>IFERROR(VLOOKUP($A23&amp;DF$1,'CCyB decisions (database)'!$A$2:$G$424,7,FALSE),DE23)</f>
        <v>0</v>
      </c>
      <c r="DG23">
        <f>IFERROR(VLOOKUP($A23&amp;DG$1,'CCyB decisions (database)'!$A$2:$G$424,7,FALSE),DF23)</f>
        <v>0</v>
      </c>
      <c r="DH23">
        <f>IFERROR(VLOOKUP($A23&amp;DH$1,'CCyB decisions (database)'!$A$2:$G$424,7,FALSE),DG23)</f>
        <v>0</v>
      </c>
      <c r="DI23">
        <f>IFERROR(VLOOKUP($A23&amp;DI$1,'CCyB decisions (database)'!$A$2:$G$424,7,FALSE),DH23)</f>
        <v>0</v>
      </c>
      <c r="DJ23">
        <f>IFERROR(VLOOKUP($A23&amp;DJ$1,'CCyB decisions (database)'!$A$2:$G$424,7,FALSE),DI23)</f>
        <v>0</v>
      </c>
      <c r="DK23">
        <f>IFERROR(VLOOKUP($A23&amp;DK$1,'CCyB decisions (database)'!$A$2:$G$424,7,FALSE),DJ23)</f>
        <v>0</v>
      </c>
      <c r="DL23">
        <f>IFERROR(VLOOKUP($A23&amp;DL$1,'CCyB decisions (database)'!$A$2:$G$424,7,FALSE),DK23)</f>
        <v>0</v>
      </c>
      <c r="DM23">
        <f>IFERROR(VLOOKUP($A23&amp;DM$1,'CCyB decisions (database)'!$A$2:$G$424,7,FALSE),DL23)</f>
        <v>0</v>
      </c>
      <c r="DN23">
        <f>IFERROR(VLOOKUP($A23&amp;DN$1,'CCyB decisions (database)'!$A$2:$G$424,7,FALSE),DM23)</f>
        <v>0</v>
      </c>
      <c r="EW23" t="s">
        <v>7</v>
      </c>
      <c r="EX23">
        <v>2.5000000000000001E-3</v>
      </c>
      <c r="EY23" t="s">
        <v>780</v>
      </c>
      <c r="EZ23" t="s">
        <v>780</v>
      </c>
      <c r="FA23" t="e">
        <f t="shared" si="0"/>
        <v>#VALUE!</v>
      </c>
    </row>
    <row r="24" spans="1:157" x14ac:dyDescent="0.45">
      <c r="A24" t="s">
        <v>8</v>
      </c>
      <c r="B24" t="str">
        <f>IFERROR(VLOOKUP($A24&amp;B$1,'CCyB decisions (database)'!$A$2:$G$424,7,FALSE),"")</f>
        <v/>
      </c>
      <c r="C24" t="str">
        <f>IFERROR(VLOOKUP($A24&amp;C$1,'CCyB decisions (database)'!$A$2:$G$424,7,FALSE),B24)</f>
        <v/>
      </c>
      <c r="D24" t="str">
        <f>IFERROR(VLOOKUP($A24&amp;D$1,'CCyB decisions (database)'!$A$2:$G$424,7,FALSE),C24)</f>
        <v/>
      </c>
      <c r="E24" t="str">
        <f>IFERROR(VLOOKUP($A24&amp;E$1,'CCyB decisions (database)'!$A$2:$G$424,7,FALSE),D24)</f>
        <v/>
      </c>
      <c r="F24" t="str">
        <f>IFERROR(VLOOKUP($A24&amp;F$1,'CCyB decisions (database)'!$A$2:$G$424,7,FALSE),E24)</f>
        <v/>
      </c>
      <c r="G24" t="str">
        <f>IFERROR(VLOOKUP($A24&amp;G$1,'CCyB decisions (database)'!$A$2:$G$424,7,FALSE),F24)</f>
        <v/>
      </c>
      <c r="H24" t="str">
        <f>IFERROR(VLOOKUP($A24&amp;H$1,'CCyB decisions (database)'!$A$2:$G$424,7,FALSE),G24)</f>
        <v/>
      </c>
      <c r="I24" t="str">
        <f>IFERROR(VLOOKUP($A24&amp;I$1,'CCyB decisions (database)'!$A$2:$G$424,7,FALSE),H24)</f>
        <v/>
      </c>
      <c r="J24" t="str">
        <f>IFERROR(VLOOKUP($A24&amp;J$1,'CCyB decisions (database)'!$A$2:$G$424,7,FALSE),I24)</f>
        <v/>
      </c>
      <c r="K24" t="str">
        <f>IFERROR(VLOOKUP($A24&amp;K$1,'CCyB decisions (database)'!$A$2:$G$424,7,FALSE),J24)</f>
        <v/>
      </c>
      <c r="L24" t="str">
        <f>IFERROR(VLOOKUP($A24&amp;L$1,'CCyB decisions (database)'!$A$2:$G$424,7,FALSE),K24)</f>
        <v/>
      </c>
      <c r="M24" t="str">
        <f>IFERROR(VLOOKUP($A24&amp;M$1,'CCyB decisions (database)'!$A$2:$G$424,7,FALSE),L24)</f>
        <v/>
      </c>
      <c r="N24" t="str">
        <f>IFERROR(VLOOKUP($A24&amp;N$1,'CCyB decisions (database)'!$A$2:$G$424,7,FALSE),M24)</f>
        <v/>
      </c>
      <c r="O24" t="str">
        <f>IFERROR(VLOOKUP($A24&amp;O$1,'CCyB decisions (database)'!$A$2:$G$424,7,FALSE),N24)</f>
        <v/>
      </c>
      <c r="P24" t="str">
        <f>IFERROR(VLOOKUP($A24&amp;P$1,'CCyB decisions (database)'!$A$2:$G$424,7,FALSE),O24)</f>
        <v/>
      </c>
      <c r="Q24">
        <f>IFERROR(VLOOKUP($A24&amp;Q$1,'CCyB decisions (database)'!$A$2:$G$424,7,FALSE),P24)</f>
        <v>0</v>
      </c>
      <c r="R24">
        <f>IFERROR(VLOOKUP($A24&amp;R$1,'CCyB decisions (database)'!$A$2:$G$424,7,FALSE),Q24)</f>
        <v>0</v>
      </c>
      <c r="S24">
        <f>IFERROR(VLOOKUP($A24&amp;S$1,'CCyB decisions (database)'!$A$2:$G$424,7,FALSE),R24)</f>
        <v>0</v>
      </c>
      <c r="T24">
        <f>IFERROR(VLOOKUP($A24&amp;T$1,'CCyB decisions (database)'!$A$2:$G$424,7,FALSE),S24)</f>
        <v>0</v>
      </c>
      <c r="U24">
        <f>IFERROR(VLOOKUP($A24&amp;U$1,'CCyB decisions (database)'!$A$2:$G$424,7,FALSE),T24)</f>
        <v>0</v>
      </c>
      <c r="V24">
        <f>IFERROR(VLOOKUP($A24&amp;V$1,'CCyB decisions (database)'!$A$2:$G$424,7,FALSE),U24)</f>
        <v>0</v>
      </c>
      <c r="W24">
        <f>IFERROR(VLOOKUP($A24&amp;W$1,'CCyB decisions (database)'!$A$2:$G$424,7,FALSE),V24)</f>
        <v>0</v>
      </c>
      <c r="X24">
        <f>IFERROR(VLOOKUP($A24&amp;X$1,'CCyB decisions (database)'!$A$2:$G$424,7,FALSE),W24)</f>
        <v>0</v>
      </c>
      <c r="Y24">
        <f>IFERROR(VLOOKUP($A24&amp;Y$1,'CCyB decisions (database)'!$A$2:$G$424,7,FALSE),X24)</f>
        <v>0</v>
      </c>
      <c r="Z24">
        <f>IFERROR(VLOOKUP($A24&amp;Z$1,'CCyB decisions (database)'!$A$2:$G$424,7,FALSE),Y24)</f>
        <v>0</v>
      </c>
      <c r="AA24">
        <f>IFERROR(VLOOKUP($A24&amp;AA$1,'CCyB decisions (database)'!$A$2:$G$424,7,FALSE),Z24)</f>
        <v>0</v>
      </c>
      <c r="AB24">
        <f>IFERROR(VLOOKUP($A24&amp;AB$1,'CCyB decisions (database)'!$A$2:$G$424,7,FALSE),AA24)</f>
        <v>0</v>
      </c>
      <c r="AC24">
        <f>IFERROR(VLOOKUP($A24&amp;AC$1,'CCyB decisions (database)'!$A$2:$G$424,7,FALSE),AB24)</f>
        <v>0</v>
      </c>
      <c r="AD24">
        <f>IFERROR(VLOOKUP($A24&amp;AD$1,'CCyB decisions (database)'!$A$2:$G$424,7,FALSE),AC24)</f>
        <v>0</v>
      </c>
      <c r="AE24">
        <f>IFERROR(VLOOKUP($A24&amp;AE$1,'CCyB decisions (database)'!$A$2:$G$424,7,FALSE),AD24)</f>
        <v>0</v>
      </c>
      <c r="AF24">
        <f>IFERROR(VLOOKUP($A24&amp;AF$1,'CCyB decisions (database)'!$A$2:$G$424,7,FALSE),AE24)</f>
        <v>0</v>
      </c>
      <c r="AG24">
        <f>IFERROR(VLOOKUP($A24&amp;AG$1,'CCyB decisions (database)'!$A$2:$G$424,7,FALSE),AF24)</f>
        <v>0</v>
      </c>
      <c r="AH24">
        <f>IFERROR(VLOOKUP($A24&amp;AH$1,'CCyB decisions (database)'!$A$2:$G$424,7,FALSE),AG24)</f>
        <v>0</v>
      </c>
      <c r="AI24">
        <f>IFERROR(VLOOKUP($A24&amp;AI$1,'CCyB decisions (database)'!$A$2:$G$424,7,FALSE),AH24)</f>
        <v>0</v>
      </c>
      <c r="AJ24">
        <f>IFERROR(VLOOKUP($A24&amp;AJ$1,'CCyB decisions (database)'!$A$2:$G$424,7,FALSE),AI24)</f>
        <v>0</v>
      </c>
      <c r="AK24">
        <f>IFERROR(VLOOKUP($A24&amp;AK$1,'CCyB decisions (database)'!$A$2:$G$424,7,FALSE),AJ24)</f>
        <v>0</v>
      </c>
      <c r="AL24">
        <f>IFERROR(VLOOKUP($A24&amp;AL$1,'CCyB decisions (database)'!$A$2:$G$424,7,FALSE),AK24)</f>
        <v>0</v>
      </c>
      <c r="AM24">
        <f>IFERROR(VLOOKUP($A24&amp;AM$1,'CCyB decisions (database)'!$A$2:$G$424,7,FALSE),AL24)</f>
        <v>0</v>
      </c>
      <c r="AN24">
        <f>IFERROR(VLOOKUP($A24&amp;AN$1,'CCyB decisions (database)'!$A$2:$G$424,7,FALSE),AM24)</f>
        <v>0</v>
      </c>
      <c r="AO24">
        <f>IFERROR(VLOOKUP($A24&amp;AO$1,'CCyB decisions (database)'!$A$2:$G$424,7,FALSE),AN24)</f>
        <v>0</v>
      </c>
      <c r="AP24">
        <f>IFERROR(VLOOKUP($A24&amp;AP$1,'CCyB decisions (database)'!$A$2:$G$424,7,FALSE),AO24)</f>
        <v>0</v>
      </c>
      <c r="AQ24">
        <f>IFERROR(VLOOKUP($A24&amp;AQ$1,'CCyB decisions (database)'!$A$2:$G$424,7,FALSE),AP24)</f>
        <v>0</v>
      </c>
      <c r="AR24">
        <f>IFERROR(VLOOKUP($A24&amp;AR$1,'CCyB decisions (database)'!$A$2:$G$424,7,FALSE),AQ24)</f>
        <v>0</v>
      </c>
      <c r="AS24">
        <f>IFERROR(VLOOKUP($A24&amp;AS$1,'CCyB decisions (database)'!$A$2:$G$424,7,FALSE),AR24)</f>
        <v>0</v>
      </c>
      <c r="AT24">
        <f>IFERROR(VLOOKUP($A24&amp;AT$1,'CCyB decisions (database)'!$A$2:$G$424,7,FALSE),AS24)</f>
        <v>0</v>
      </c>
      <c r="AU24">
        <f>IFERROR(VLOOKUP($A24&amp;AU$1,'CCyB decisions (database)'!$A$2:$G$424,7,FALSE),AT24)</f>
        <v>0</v>
      </c>
      <c r="AV24">
        <f>IFERROR(VLOOKUP($A24&amp;AV$1,'CCyB decisions (database)'!$A$2:$G$424,7,FALSE),AU24)</f>
        <v>0</v>
      </c>
      <c r="AW24">
        <f>IFERROR(VLOOKUP($A24&amp;AW$1,'CCyB decisions (database)'!$A$2:$G$424,7,FALSE),AV24)</f>
        <v>0</v>
      </c>
      <c r="AX24">
        <f>IFERROR(VLOOKUP($A24&amp;AX$1,'CCyB decisions (database)'!$A$2:$G$424,7,FALSE),AW24)</f>
        <v>0</v>
      </c>
      <c r="AY24">
        <f>IFERROR(VLOOKUP($A24&amp;AY$1,'CCyB decisions (database)'!$A$2:$G$424,7,FALSE),AX24)</f>
        <v>0</v>
      </c>
      <c r="AZ24">
        <f>IFERROR(VLOOKUP($A24&amp;AZ$1,'CCyB decisions (database)'!$A$2:$G$424,7,FALSE),AY24)</f>
        <v>0</v>
      </c>
      <c r="BA24">
        <f>IFERROR(VLOOKUP($A24&amp;BA$1,'CCyB decisions (database)'!$A$2:$G$424,7,FALSE),AZ24)</f>
        <v>0</v>
      </c>
      <c r="BB24">
        <f>IFERROR(VLOOKUP($A24&amp;BB$1,'CCyB decisions (database)'!$A$2:$G$424,7,FALSE),BA24)</f>
        <v>0</v>
      </c>
      <c r="BC24">
        <f>IFERROR(VLOOKUP($A24&amp;BC$1,'CCyB decisions (database)'!$A$2:$G$424,7,FALSE),BB24)</f>
        <v>0</v>
      </c>
      <c r="BD24">
        <f>IFERROR(VLOOKUP($A24&amp;BD$1,'CCyB decisions (database)'!$A$2:$G$424,7,FALSE),BC24)</f>
        <v>0</v>
      </c>
      <c r="BE24">
        <f>IFERROR(VLOOKUP($A24&amp;BE$1,'CCyB decisions (database)'!$A$2:$G$424,7,FALSE),BD24)</f>
        <v>0</v>
      </c>
      <c r="BF24">
        <f>IFERROR(VLOOKUP($A24&amp;BF$1,'CCyB decisions (database)'!$A$2:$G$424,7,FALSE),BE24)</f>
        <v>0</v>
      </c>
      <c r="BG24">
        <f>IFERROR(VLOOKUP($A24&amp;BG$1,'CCyB decisions (database)'!$A$2:$G$424,7,FALSE),BF24)</f>
        <v>0</v>
      </c>
      <c r="BH24">
        <f>IFERROR(VLOOKUP($A24&amp;BH$1,'CCyB decisions (database)'!$A$2:$G$424,7,FALSE),BG24)</f>
        <v>0</v>
      </c>
      <c r="BI24">
        <f>IFERROR(VLOOKUP($A24&amp;BI$1,'CCyB decisions (database)'!$A$2:$G$424,7,FALSE),BH24)</f>
        <v>0</v>
      </c>
      <c r="BJ24">
        <f>IFERROR(VLOOKUP($A24&amp;BJ$1,'CCyB decisions (database)'!$A$2:$G$424,7,FALSE),BI24)</f>
        <v>0</v>
      </c>
      <c r="BK24">
        <f>IFERROR(VLOOKUP($A24&amp;BK$1,'CCyB decisions (database)'!$A$2:$G$424,7,FALSE),BJ24)</f>
        <v>0</v>
      </c>
      <c r="BL24">
        <f>IFERROR(VLOOKUP($A24&amp;BL$1,'CCyB decisions (database)'!$A$2:$G$424,7,FALSE),BK24)</f>
        <v>0</v>
      </c>
      <c r="BM24">
        <f>IFERROR(VLOOKUP($A24&amp;BM$1,'CCyB decisions (database)'!$A$2:$G$424,7,FALSE),BL24)</f>
        <v>0</v>
      </c>
      <c r="BN24">
        <f>IFERROR(VLOOKUP($A24&amp;BN$1,'CCyB decisions (database)'!$A$2:$G$424,7,FALSE),BM24)</f>
        <v>0</v>
      </c>
      <c r="BO24">
        <f>IFERROR(VLOOKUP($A24&amp;BO$1,'CCyB decisions (database)'!$A$2:$G$424,7,FALSE),BN24)</f>
        <v>0</v>
      </c>
      <c r="BP24">
        <f>IFERROR(VLOOKUP($A24&amp;BP$1,'CCyB decisions (database)'!$A$2:$G$424,7,FALSE),BO24)</f>
        <v>0</v>
      </c>
      <c r="BQ24">
        <f>IFERROR(VLOOKUP($A24&amp;BQ$1,'CCyB decisions (database)'!$A$2:$G$424,7,FALSE),BP24)</f>
        <v>0</v>
      </c>
      <c r="BR24">
        <f>IFERROR(VLOOKUP($A24&amp;BR$1,'CCyB decisions (database)'!$A$2:$G$424,7,FALSE),BQ24)</f>
        <v>0</v>
      </c>
      <c r="BS24">
        <f>IFERROR(VLOOKUP($A24&amp;BS$1,'CCyB decisions (database)'!$A$2:$G$424,7,FALSE),BR24)</f>
        <v>0</v>
      </c>
      <c r="BT24">
        <f>IFERROR(VLOOKUP($A24&amp;BT$1,'CCyB decisions (database)'!$A$2:$G$424,7,FALSE),BS24)</f>
        <v>0</v>
      </c>
      <c r="BU24">
        <f>IFERROR(VLOOKUP($A24&amp;BU$1,'CCyB decisions (database)'!$A$2:$G$424,7,FALSE),BT24)</f>
        <v>0</v>
      </c>
      <c r="BV24">
        <f>IFERROR(VLOOKUP($A24&amp;BV$1,'CCyB decisions (database)'!$A$2:$G$424,7,FALSE),BU24)</f>
        <v>0</v>
      </c>
      <c r="BW24">
        <f>IFERROR(VLOOKUP($A24&amp;BW$1,'CCyB decisions (database)'!$A$2:$G$424,7,FALSE),BV24)</f>
        <v>0</v>
      </c>
      <c r="BX24">
        <f>IFERROR(VLOOKUP($A24&amp;BX$1,'CCyB decisions (database)'!$A$2:$G$424,7,FALSE),BW24)</f>
        <v>0</v>
      </c>
      <c r="BY24">
        <f>IFERROR(VLOOKUP($A24&amp;BY$1,'CCyB decisions (database)'!$A$2:$G$424,7,FALSE),BX24)</f>
        <v>0</v>
      </c>
      <c r="BZ24">
        <f>IFERROR(VLOOKUP($A24&amp;BZ$1,'CCyB decisions (database)'!$A$2:$G$424,7,FALSE),BY24)</f>
        <v>0</v>
      </c>
      <c r="CA24">
        <f>IFERROR(VLOOKUP($A24&amp;CA$1,'CCyB decisions (database)'!$A$2:$G$424,7,FALSE),BZ24)</f>
        <v>0</v>
      </c>
      <c r="CB24">
        <f>IFERROR(VLOOKUP($A24&amp;CB$1,'CCyB decisions (database)'!$A$2:$G$424,7,FALSE),CA24)</f>
        <v>0</v>
      </c>
      <c r="CC24">
        <f>IFERROR(VLOOKUP($A24&amp;CC$1,'CCyB decisions (database)'!$A$2:$G$424,7,FALSE),CB24)</f>
        <v>0</v>
      </c>
      <c r="CD24">
        <f>IFERROR(VLOOKUP($A24&amp;CD$1,'CCyB decisions (database)'!$A$2:$G$424,7,FALSE),CC24)</f>
        <v>0</v>
      </c>
      <c r="CE24">
        <f>IFERROR(VLOOKUP($A24&amp;CE$1,'CCyB decisions (database)'!$A$2:$G$424,7,FALSE),CD24)</f>
        <v>0</v>
      </c>
      <c r="CF24">
        <f>IFERROR(VLOOKUP($A24&amp;CF$1,'CCyB decisions (database)'!$A$2:$G$424,7,FALSE),CE24)</f>
        <v>0</v>
      </c>
      <c r="CG24">
        <f>IFERROR(VLOOKUP($A24&amp;CG$1,'CCyB decisions (database)'!$A$2:$G$424,7,FALSE),CF24)</f>
        <v>0</v>
      </c>
      <c r="CH24">
        <f>IFERROR(VLOOKUP($A24&amp;CH$1,'CCyB decisions (database)'!$A$2:$G$424,7,FALSE),CG24)</f>
        <v>0</v>
      </c>
      <c r="CI24">
        <f>IFERROR(VLOOKUP($A24&amp;CI$1,'CCyB decisions (database)'!$A$2:$G$424,7,FALSE),CH24)</f>
        <v>0</v>
      </c>
      <c r="CJ24">
        <f>IFERROR(VLOOKUP($A24&amp;CJ$1,'CCyB decisions (database)'!$A$2:$G$424,7,FALSE),CI24)</f>
        <v>0</v>
      </c>
      <c r="CK24">
        <f>IFERROR(VLOOKUP($A24&amp;CK$1,'CCyB decisions (database)'!$A$2:$G$424,7,FALSE),CJ24)</f>
        <v>0.01</v>
      </c>
      <c r="CL24">
        <f>IFERROR(VLOOKUP($A24&amp;CL$1,'CCyB decisions (database)'!$A$2:$G$424,7,FALSE),CK24)</f>
        <v>0.01</v>
      </c>
      <c r="CM24">
        <f>IFERROR(VLOOKUP($A24&amp;CM$1,'CCyB decisions (database)'!$A$2:$G$424,7,FALSE),CL24)</f>
        <v>0.01</v>
      </c>
      <c r="CN24">
        <f>IFERROR(VLOOKUP($A24&amp;CN$1,'CCyB decisions (database)'!$A$2:$G$424,7,FALSE),CM24)</f>
        <v>0.01</v>
      </c>
      <c r="CO24">
        <f>IFERROR(VLOOKUP($A24&amp;CO$1,'CCyB decisions (database)'!$A$2:$G$424,7,FALSE),CN24)</f>
        <v>0.01</v>
      </c>
      <c r="CP24">
        <f>IFERROR(VLOOKUP($A24&amp;CP$1,'CCyB decisions (database)'!$A$2:$G$424,7,FALSE),CO24)</f>
        <v>0.01</v>
      </c>
      <c r="CQ24">
        <f>IFERROR(VLOOKUP($A24&amp;CQ$1,'CCyB decisions (database)'!$A$2:$G$424,7,FALSE),CP24)</f>
        <v>0.01</v>
      </c>
      <c r="CR24">
        <f>IFERROR(VLOOKUP($A24&amp;CR$1,'CCyB decisions (database)'!$A$2:$G$424,7,FALSE),CQ24)</f>
        <v>0.01</v>
      </c>
      <c r="CS24">
        <f>IFERROR(VLOOKUP($A24&amp;CS$1,'CCyB decisions (database)'!$A$2:$G$424,7,FALSE),CR24)</f>
        <v>0.01</v>
      </c>
      <c r="CT24">
        <f>IFERROR(VLOOKUP($A24&amp;CT$1,'CCyB decisions (database)'!$A$2:$G$424,7,FALSE),CS24)</f>
        <v>0.01</v>
      </c>
      <c r="CU24">
        <f>IFERROR(VLOOKUP($A24&amp;CU$1,'CCyB decisions (database)'!$A$2:$G$424,7,FALSE),CT24)</f>
        <v>0.01</v>
      </c>
      <c r="CV24">
        <f>IFERROR(VLOOKUP($A24&amp;CV$1,'CCyB decisions (database)'!$A$2:$G$424,7,FALSE),CU24)</f>
        <v>0.02</v>
      </c>
      <c r="CW24">
        <f>IFERROR(VLOOKUP($A24&amp;CW$1,'CCyB decisions (database)'!$A$2:$G$424,7,FALSE),CV24)</f>
        <v>0.02</v>
      </c>
      <c r="CX24">
        <f>IFERROR(VLOOKUP($A24&amp;CX$1,'CCyB decisions (database)'!$A$2:$G$424,7,FALSE),CW24)</f>
        <v>0.02</v>
      </c>
      <c r="CY24">
        <f>IFERROR(VLOOKUP($A24&amp;CY$1,'CCyB decisions (database)'!$A$2:$G$424,7,FALSE),CX24)</f>
        <v>0.02</v>
      </c>
      <c r="CZ24">
        <f>IFERROR(VLOOKUP($A24&amp;CZ$1,'CCyB decisions (database)'!$A$2:$G$424,7,FALSE),CY24)</f>
        <v>0.02</v>
      </c>
      <c r="DA24">
        <f>IFERROR(VLOOKUP($A24&amp;DA$1,'CCyB decisions (database)'!$A$2:$G$424,7,FALSE),CZ24)</f>
        <v>0.02</v>
      </c>
      <c r="DB24">
        <f>IFERROR(VLOOKUP($A24&amp;DB$1,'CCyB decisions (database)'!$A$2:$G$424,7,FALSE),DA24)</f>
        <v>0.02</v>
      </c>
      <c r="DC24">
        <f>IFERROR(VLOOKUP($A24&amp;DC$1,'CCyB decisions (database)'!$A$2:$G$424,7,FALSE),DB24)</f>
        <v>0.02</v>
      </c>
      <c r="DD24">
        <f>IFERROR(VLOOKUP($A24&amp;DD$1,'CCyB decisions (database)'!$A$2:$G$424,7,FALSE),DC24)</f>
        <v>0.02</v>
      </c>
      <c r="DE24">
        <f>IFERROR(VLOOKUP($A24&amp;DE$1,'CCyB decisions (database)'!$A$2:$G$424,7,FALSE),DD24)</f>
        <v>0.02</v>
      </c>
      <c r="DF24">
        <f>IFERROR(VLOOKUP($A24&amp;DF$1,'CCyB decisions (database)'!$A$2:$G$424,7,FALSE),DE24)</f>
        <v>0.02</v>
      </c>
      <c r="DG24">
        <f>IFERROR(VLOOKUP($A24&amp;DG$1,'CCyB decisions (database)'!$A$2:$G$424,7,FALSE),DF24)</f>
        <v>0.02</v>
      </c>
      <c r="DH24">
        <f>IFERROR(VLOOKUP($A24&amp;DH$1,'CCyB decisions (database)'!$A$2:$G$424,7,FALSE),DG24)</f>
        <v>0.02</v>
      </c>
      <c r="DI24">
        <f>IFERROR(VLOOKUP($A24&amp;DI$1,'CCyB decisions (database)'!$A$2:$G$424,7,FALSE),DH24)</f>
        <v>0.02</v>
      </c>
      <c r="DJ24">
        <f>IFERROR(VLOOKUP($A24&amp;DJ$1,'CCyB decisions (database)'!$A$2:$G$424,7,FALSE),DI24)</f>
        <v>0.02</v>
      </c>
      <c r="DK24">
        <f>IFERROR(VLOOKUP($A24&amp;DK$1,'CCyB decisions (database)'!$A$2:$G$424,7,FALSE),DJ24)</f>
        <v>0.02</v>
      </c>
      <c r="DL24">
        <f>IFERROR(VLOOKUP($A24&amp;DL$1,'CCyB decisions (database)'!$A$2:$G$424,7,FALSE),DK24)</f>
        <v>0.02</v>
      </c>
      <c r="DM24">
        <f>IFERROR(VLOOKUP($A24&amp;DM$1,'CCyB decisions (database)'!$A$2:$G$424,7,FALSE),DL24)</f>
        <v>0.02</v>
      </c>
      <c r="DN24">
        <f>IFERROR(VLOOKUP($A24&amp;DN$1,'CCyB decisions (database)'!$A$2:$G$424,7,FALSE),DM24)</f>
        <v>0.02</v>
      </c>
      <c r="EW24" t="s">
        <v>8</v>
      </c>
      <c r="EX24">
        <v>0.01</v>
      </c>
      <c r="EY24">
        <v>0.01</v>
      </c>
      <c r="EZ24" t="s">
        <v>780</v>
      </c>
      <c r="FA24">
        <f t="shared" si="0"/>
        <v>0</v>
      </c>
    </row>
    <row r="25" spans="1:157" x14ac:dyDescent="0.45">
      <c r="A25" t="s">
        <v>46</v>
      </c>
      <c r="B25">
        <f>IFERROR(VLOOKUP($A25&amp;B$1,'CCyB decisions (database)'!$A$2:$G$424,7,FALSE),"")</f>
        <v>0.01</v>
      </c>
      <c r="C25">
        <f>IFERROR(VLOOKUP($A25&amp;C$1,'CCyB decisions (database)'!$A$2:$G$424,7,FALSE),B25)</f>
        <v>0.01</v>
      </c>
      <c r="D25">
        <f>IFERROR(VLOOKUP($A25&amp;D$1,'CCyB decisions (database)'!$A$2:$G$424,7,FALSE),C25)</f>
        <v>0.01</v>
      </c>
      <c r="E25">
        <f>IFERROR(VLOOKUP($A25&amp;E$1,'CCyB decisions (database)'!$A$2:$G$424,7,FALSE),D25)</f>
        <v>0.01</v>
      </c>
      <c r="F25">
        <f>IFERROR(VLOOKUP($A25&amp;F$1,'CCyB decisions (database)'!$A$2:$G$424,7,FALSE),E25)</f>
        <v>0.01</v>
      </c>
      <c r="G25">
        <f>IFERROR(VLOOKUP($A25&amp;G$1,'CCyB decisions (database)'!$A$2:$G$424,7,FALSE),F25)</f>
        <v>0.01</v>
      </c>
      <c r="H25">
        <f>IFERROR(VLOOKUP($A25&amp;H$1,'CCyB decisions (database)'!$A$2:$G$424,7,FALSE),G25)</f>
        <v>0.01</v>
      </c>
      <c r="I25">
        <f>IFERROR(VLOOKUP($A25&amp;I$1,'CCyB decisions (database)'!$A$2:$G$424,7,FALSE),H25)</f>
        <v>0.01</v>
      </c>
      <c r="J25">
        <f>IFERROR(VLOOKUP($A25&amp;J$1,'CCyB decisions (database)'!$A$2:$G$424,7,FALSE),I25)</f>
        <v>0.01</v>
      </c>
      <c r="K25">
        <f>IFERROR(VLOOKUP($A25&amp;K$1,'CCyB decisions (database)'!$A$2:$G$424,7,FALSE),J25)</f>
        <v>0.01</v>
      </c>
      <c r="L25">
        <f>IFERROR(VLOOKUP($A25&amp;L$1,'CCyB decisions (database)'!$A$2:$G$424,7,FALSE),K25)</f>
        <v>0.01</v>
      </c>
      <c r="M25">
        <f>IFERROR(VLOOKUP($A25&amp;M$1,'CCyB decisions (database)'!$A$2:$G$424,7,FALSE),L25)</f>
        <v>1.4999999999999999E-2</v>
      </c>
      <c r="N25">
        <f>IFERROR(VLOOKUP($A25&amp;N$1,'CCyB decisions (database)'!$A$2:$G$424,7,FALSE),M25)</f>
        <v>1.4999999999999999E-2</v>
      </c>
      <c r="O25">
        <f>IFERROR(VLOOKUP($A25&amp;O$1,'CCyB decisions (database)'!$A$2:$G$424,7,FALSE),N25)</f>
        <v>1.4999999999999999E-2</v>
      </c>
      <c r="P25">
        <f>IFERROR(VLOOKUP($A25&amp;P$1,'CCyB decisions (database)'!$A$2:$G$424,7,FALSE),O25)</f>
        <v>1.4999999999999999E-2</v>
      </c>
      <c r="Q25">
        <f>IFERROR(VLOOKUP($A25&amp;Q$1,'CCyB decisions (database)'!$A$2:$G$424,7,FALSE),P25)</f>
        <v>1.4999999999999999E-2</v>
      </c>
      <c r="R25">
        <f>IFERROR(VLOOKUP($A25&amp;R$1,'CCyB decisions (database)'!$A$2:$G$424,7,FALSE),Q25)</f>
        <v>1.4999999999999999E-2</v>
      </c>
      <c r="S25">
        <f>IFERROR(VLOOKUP($A25&amp;S$1,'CCyB decisions (database)'!$A$2:$G$424,7,FALSE),R25)</f>
        <v>1.4999999999999999E-2</v>
      </c>
      <c r="T25">
        <f>IFERROR(VLOOKUP($A25&amp;T$1,'CCyB decisions (database)'!$A$2:$G$424,7,FALSE),S25)</f>
        <v>1.4999999999999999E-2</v>
      </c>
      <c r="U25">
        <f>IFERROR(VLOOKUP($A25&amp;U$1,'CCyB decisions (database)'!$A$2:$G$424,7,FALSE),T25)</f>
        <v>1.4999999999999999E-2</v>
      </c>
      <c r="V25">
        <f>IFERROR(VLOOKUP($A25&amp;V$1,'CCyB decisions (database)'!$A$2:$G$424,7,FALSE),U25)</f>
        <v>1.4999999999999999E-2</v>
      </c>
      <c r="W25">
        <f>IFERROR(VLOOKUP($A25&amp;W$1,'CCyB decisions (database)'!$A$2:$G$424,7,FALSE),V25)</f>
        <v>1.4999999999999999E-2</v>
      </c>
      <c r="X25">
        <f>IFERROR(VLOOKUP($A25&amp;X$1,'CCyB decisions (database)'!$A$2:$G$424,7,FALSE),W25)</f>
        <v>1.4999999999999999E-2</v>
      </c>
      <c r="Y25">
        <f>IFERROR(VLOOKUP($A25&amp;Y$1,'CCyB decisions (database)'!$A$2:$G$424,7,FALSE),X25)</f>
        <v>1.4999999999999999E-2</v>
      </c>
      <c r="Z25">
        <f>IFERROR(VLOOKUP($A25&amp;Z$1,'CCyB decisions (database)'!$A$2:$G$424,7,FALSE),Y25)</f>
        <v>1.4999999999999999E-2</v>
      </c>
      <c r="AA25">
        <f>IFERROR(VLOOKUP($A25&amp;AA$1,'CCyB decisions (database)'!$A$2:$G$424,7,FALSE),Z25)</f>
        <v>1.4999999999999999E-2</v>
      </c>
      <c r="AB25">
        <f>IFERROR(VLOOKUP($A25&amp;AB$1,'CCyB decisions (database)'!$A$2:$G$424,7,FALSE),AA25)</f>
        <v>0.02</v>
      </c>
      <c r="AC25">
        <f>IFERROR(VLOOKUP($A25&amp;AC$1,'CCyB decisions (database)'!$A$2:$G$424,7,FALSE),AB25)</f>
        <v>0.02</v>
      </c>
      <c r="AD25">
        <f>IFERROR(VLOOKUP($A25&amp;AD$1,'CCyB decisions (database)'!$A$2:$G$424,7,FALSE),AC25)</f>
        <v>0.02</v>
      </c>
      <c r="AE25">
        <f>IFERROR(VLOOKUP($A25&amp;AE$1,'CCyB decisions (database)'!$A$2:$G$424,7,FALSE),AD25)</f>
        <v>0.02</v>
      </c>
      <c r="AF25">
        <f>IFERROR(VLOOKUP($A25&amp;AF$1,'CCyB decisions (database)'!$A$2:$G$424,7,FALSE),AE25)</f>
        <v>0.02</v>
      </c>
      <c r="AG25">
        <f>IFERROR(VLOOKUP($A25&amp;AG$1,'CCyB decisions (database)'!$A$2:$G$424,7,FALSE),AF25)</f>
        <v>0.02</v>
      </c>
      <c r="AH25">
        <f>IFERROR(VLOOKUP($A25&amp;AH$1,'CCyB decisions (database)'!$A$2:$G$424,7,FALSE),AG25)</f>
        <v>0.02</v>
      </c>
      <c r="AI25">
        <f>IFERROR(VLOOKUP($A25&amp;AI$1,'CCyB decisions (database)'!$A$2:$G$424,7,FALSE),AH25)</f>
        <v>0.02</v>
      </c>
      <c r="AJ25">
        <f>IFERROR(VLOOKUP($A25&amp;AJ$1,'CCyB decisions (database)'!$A$2:$G$424,7,FALSE),AI25)</f>
        <v>0.02</v>
      </c>
      <c r="AK25">
        <f>IFERROR(VLOOKUP($A25&amp;AK$1,'CCyB decisions (database)'!$A$2:$G$424,7,FALSE),AJ25)</f>
        <v>0.02</v>
      </c>
      <c r="AL25">
        <f>IFERROR(VLOOKUP($A25&amp;AL$1,'CCyB decisions (database)'!$A$2:$G$424,7,FALSE),AK25)</f>
        <v>0.02</v>
      </c>
      <c r="AM25">
        <f>IFERROR(VLOOKUP($A25&amp;AM$1,'CCyB decisions (database)'!$A$2:$G$424,7,FALSE),AL25)</f>
        <v>0.02</v>
      </c>
      <c r="AN25">
        <f>IFERROR(VLOOKUP($A25&amp;AN$1,'CCyB decisions (database)'!$A$2:$G$424,7,FALSE),AM25)</f>
        <v>0.02</v>
      </c>
      <c r="AO25">
        <f>IFERROR(VLOOKUP($A25&amp;AO$1,'CCyB decisions (database)'!$A$2:$G$424,7,FALSE),AN25)</f>
        <v>0.02</v>
      </c>
      <c r="AP25">
        <f>IFERROR(VLOOKUP($A25&amp;AP$1,'CCyB decisions (database)'!$A$2:$G$424,7,FALSE),AO25)</f>
        <v>0.02</v>
      </c>
      <c r="AQ25">
        <f>IFERROR(VLOOKUP($A25&amp;AQ$1,'CCyB decisions (database)'!$A$2:$G$424,7,FALSE),AP25)</f>
        <v>0.02</v>
      </c>
      <c r="AR25">
        <f>IFERROR(VLOOKUP($A25&amp;AR$1,'CCyB decisions (database)'!$A$2:$G$424,7,FALSE),AQ25)</f>
        <v>0.02</v>
      </c>
      <c r="AS25">
        <f>IFERROR(VLOOKUP($A25&amp;AS$1,'CCyB decisions (database)'!$A$2:$G$424,7,FALSE),AR25)</f>
        <v>0.02</v>
      </c>
      <c r="AT25">
        <f>IFERROR(VLOOKUP($A25&amp;AT$1,'CCyB decisions (database)'!$A$2:$G$424,7,FALSE),AS25)</f>
        <v>0.02</v>
      </c>
      <c r="AU25">
        <f>IFERROR(VLOOKUP($A25&amp;AU$1,'CCyB decisions (database)'!$A$2:$G$424,7,FALSE),AT25)</f>
        <v>0.02</v>
      </c>
      <c r="AV25">
        <f>IFERROR(VLOOKUP($A25&amp;AV$1,'CCyB decisions (database)'!$A$2:$G$424,7,FALSE),AU25)</f>
        <v>0.02</v>
      </c>
      <c r="AW25">
        <f>IFERROR(VLOOKUP($A25&amp;AW$1,'CCyB decisions (database)'!$A$2:$G$424,7,FALSE),AV25)</f>
        <v>0.02</v>
      </c>
      <c r="AX25">
        <f>IFERROR(VLOOKUP($A25&amp;AX$1,'CCyB decisions (database)'!$A$2:$G$424,7,FALSE),AW25)</f>
        <v>0.02</v>
      </c>
      <c r="AY25">
        <f>IFERROR(VLOOKUP($A25&amp;AY$1,'CCyB decisions (database)'!$A$2:$G$424,7,FALSE),AX25)</f>
        <v>2.5000000000000001E-2</v>
      </c>
      <c r="AZ25">
        <f>IFERROR(VLOOKUP($A25&amp;AZ$1,'CCyB decisions (database)'!$A$2:$G$424,7,FALSE),AY25)</f>
        <v>2.5000000000000001E-2</v>
      </c>
      <c r="BA25">
        <f>IFERROR(VLOOKUP($A25&amp;BA$1,'CCyB decisions (database)'!$A$2:$G$424,7,FALSE),AZ25)</f>
        <v>2.5000000000000001E-2</v>
      </c>
      <c r="BB25">
        <f>IFERROR(VLOOKUP($A25&amp;BB$1,'CCyB decisions (database)'!$A$2:$G$424,7,FALSE),BA25)</f>
        <v>2.5000000000000001E-2</v>
      </c>
      <c r="BC25">
        <f>IFERROR(VLOOKUP($A25&amp;BC$1,'CCyB decisions (database)'!$A$2:$G$424,7,FALSE),BB25)</f>
        <v>2.5000000000000001E-2</v>
      </c>
      <c r="BD25">
        <f>IFERROR(VLOOKUP($A25&amp;BD$1,'CCyB decisions (database)'!$A$2:$G$424,7,FALSE),BC25)</f>
        <v>2.5000000000000001E-2</v>
      </c>
      <c r="BE25">
        <f>IFERROR(VLOOKUP($A25&amp;BE$1,'CCyB decisions (database)'!$A$2:$G$424,7,FALSE),BD25)</f>
        <v>2.5000000000000001E-2</v>
      </c>
      <c r="BF25">
        <f>IFERROR(VLOOKUP($A25&amp;BF$1,'CCyB decisions (database)'!$A$2:$G$424,7,FALSE),BE25)</f>
        <v>2.5000000000000001E-2</v>
      </c>
      <c r="BG25">
        <f>IFERROR(VLOOKUP($A25&amp;BG$1,'CCyB decisions (database)'!$A$2:$G$424,7,FALSE),BF25)</f>
        <v>2.5000000000000001E-2</v>
      </c>
      <c r="BH25">
        <f>IFERROR(VLOOKUP($A25&amp;BH$1,'CCyB decisions (database)'!$A$2:$G$424,7,FALSE),BG25)</f>
        <v>2.5000000000000001E-2</v>
      </c>
      <c r="BI25">
        <f>IFERROR(VLOOKUP($A25&amp;BI$1,'CCyB decisions (database)'!$A$2:$G$424,7,FALSE),BH25)</f>
        <v>2.5000000000000001E-2</v>
      </c>
      <c r="BJ25">
        <f>IFERROR(VLOOKUP($A25&amp;BJ$1,'CCyB decisions (database)'!$A$2:$G$424,7,FALSE),BI25)</f>
        <v>2.5000000000000001E-2</v>
      </c>
      <c r="BK25">
        <f>IFERROR(VLOOKUP($A25&amp;BK$1,'CCyB decisions (database)'!$A$2:$G$424,7,FALSE),BJ25)</f>
        <v>2.5000000000000001E-2</v>
      </c>
      <c r="BL25">
        <f>IFERROR(VLOOKUP($A25&amp;BL$1,'CCyB decisions (database)'!$A$2:$G$424,7,FALSE),BK25)</f>
        <v>2.5000000000000001E-2</v>
      </c>
      <c r="BM25">
        <f>IFERROR(VLOOKUP($A25&amp;BM$1,'CCyB decisions (database)'!$A$2:$G$424,7,FALSE),BL25)</f>
        <v>0.01</v>
      </c>
      <c r="BN25">
        <f>IFERROR(VLOOKUP($A25&amp;BN$1,'CCyB decisions (database)'!$A$2:$G$424,7,FALSE),BM25)</f>
        <v>0.01</v>
      </c>
      <c r="BO25">
        <f>IFERROR(VLOOKUP($A25&amp;BO$1,'CCyB decisions (database)'!$A$2:$G$424,7,FALSE),BN25)</f>
        <v>0.01</v>
      </c>
      <c r="BP25">
        <f>IFERROR(VLOOKUP($A25&amp;BP$1,'CCyB decisions (database)'!$A$2:$G$424,7,FALSE),BO25)</f>
        <v>0.01</v>
      </c>
      <c r="BQ25">
        <f>IFERROR(VLOOKUP($A25&amp;BQ$1,'CCyB decisions (database)'!$A$2:$G$424,7,FALSE),BP25)</f>
        <v>0.01</v>
      </c>
      <c r="BR25">
        <f>IFERROR(VLOOKUP($A25&amp;BR$1,'CCyB decisions (database)'!$A$2:$G$424,7,FALSE),BQ25)</f>
        <v>0.01</v>
      </c>
      <c r="BS25">
        <f>IFERROR(VLOOKUP($A25&amp;BS$1,'CCyB decisions (database)'!$A$2:$G$424,7,FALSE),BR25)</f>
        <v>0.01</v>
      </c>
      <c r="BT25">
        <f>IFERROR(VLOOKUP($A25&amp;BT$1,'CCyB decisions (database)'!$A$2:$G$424,7,FALSE),BS25)</f>
        <v>0.01</v>
      </c>
      <c r="BU25">
        <f>IFERROR(VLOOKUP($A25&amp;BU$1,'CCyB decisions (database)'!$A$2:$G$424,7,FALSE),BT25)</f>
        <v>0.01</v>
      </c>
      <c r="BV25">
        <f>IFERROR(VLOOKUP($A25&amp;BV$1,'CCyB decisions (database)'!$A$2:$G$424,7,FALSE),BU25)</f>
        <v>0.01</v>
      </c>
      <c r="BW25">
        <f>IFERROR(VLOOKUP($A25&amp;BW$1,'CCyB decisions (database)'!$A$2:$G$424,7,FALSE),BV25)</f>
        <v>0.01</v>
      </c>
      <c r="BX25">
        <f>IFERROR(VLOOKUP($A25&amp;BX$1,'CCyB decisions (database)'!$A$2:$G$424,7,FALSE),BW25)</f>
        <v>0.01</v>
      </c>
      <c r="BY25">
        <f>IFERROR(VLOOKUP($A25&amp;BY$1,'CCyB decisions (database)'!$A$2:$G$424,7,FALSE),BX25)</f>
        <v>0.01</v>
      </c>
      <c r="BZ25">
        <f>IFERROR(VLOOKUP($A25&amp;BZ$1,'CCyB decisions (database)'!$A$2:$G$424,7,FALSE),BY25)</f>
        <v>0.01</v>
      </c>
      <c r="CA25">
        <f>IFERROR(VLOOKUP($A25&amp;CA$1,'CCyB decisions (database)'!$A$2:$G$424,7,FALSE),BZ25)</f>
        <v>1.4999999999999999E-2</v>
      </c>
      <c r="CB25">
        <f>IFERROR(VLOOKUP($A25&amp;CB$1,'CCyB decisions (database)'!$A$2:$G$424,7,FALSE),CA25)</f>
        <v>1.4999999999999999E-2</v>
      </c>
      <c r="CC25">
        <f>IFERROR(VLOOKUP($A25&amp;CC$1,'CCyB decisions (database)'!$A$2:$G$424,7,FALSE),CB25)</f>
        <v>1.4999999999999999E-2</v>
      </c>
      <c r="CD25">
        <f>IFERROR(VLOOKUP($A25&amp;CD$1,'CCyB decisions (database)'!$A$2:$G$424,7,FALSE),CC25)</f>
        <v>1.4999999999999999E-2</v>
      </c>
      <c r="CE25">
        <f>IFERROR(VLOOKUP($A25&amp;CE$1,'CCyB decisions (database)'!$A$2:$G$424,7,FALSE),CD25)</f>
        <v>1.4999999999999999E-2</v>
      </c>
      <c r="CF25">
        <f>IFERROR(VLOOKUP($A25&amp;CF$1,'CCyB decisions (database)'!$A$2:$G$424,7,FALSE),CE25)</f>
        <v>1.4999999999999999E-2</v>
      </c>
      <c r="CG25">
        <f>IFERROR(VLOOKUP($A25&amp;CG$1,'CCyB decisions (database)'!$A$2:$G$424,7,FALSE),CF25)</f>
        <v>0.02</v>
      </c>
      <c r="CH25">
        <f>IFERROR(VLOOKUP($A25&amp;CH$1,'CCyB decisions (database)'!$A$2:$G$424,7,FALSE),CG25)</f>
        <v>0.02</v>
      </c>
      <c r="CI25">
        <f>IFERROR(VLOOKUP($A25&amp;CI$1,'CCyB decisions (database)'!$A$2:$G$424,7,FALSE),CH25)</f>
        <v>2.5000000000000001E-2</v>
      </c>
      <c r="CJ25">
        <f>IFERROR(VLOOKUP($A25&amp;CJ$1,'CCyB decisions (database)'!$A$2:$G$424,7,FALSE),CI25)</f>
        <v>2.5000000000000001E-2</v>
      </c>
      <c r="CK25">
        <f>IFERROR(VLOOKUP($A25&amp;CK$1,'CCyB decisions (database)'!$A$2:$G$424,7,FALSE),CJ25)</f>
        <v>2.5000000000000001E-2</v>
      </c>
      <c r="CL25">
        <f>IFERROR(VLOOKUP($A25&amp;CL$1,'CCyB decisions (database)'!$A$2:$G$424,7,FALSE),CK25)</f>
        <v>2.5000000000000001E-2</v>
      </c>
      <c r="CM25">
        <f>IFERROR(VLOOKUP($A25&amp;CM$1,'CCyB decisions (database)'!$A$2:$G$424,7,FALSE),CL25)</f>
        <v>2.5000000000000001E-2</v>
      </c>
      <c r="CN25">
        <f>IFERROR(VLOOKUP($A25&amp;CN$1,'CCyB decisions (database)'!$A$2:$G$424,7,FALSE),CM25)</f>
        <v>2.5000000000000001E-2</v>
      </c>
      <c r="CO25">
        <f>IFERROR(VLOOKUP($A25&amp;CO$1,'CCyB decisions (database)'!$A$2:$G$424,7,FALSE),CN25)</f>
        <v>2.5000000000000001E-2</v>
      </c>
      <c r="CP25">
        <f>IFERROR(VLOOKUP($A25&amp;CP$1,'CCyB decisions (database)'!$A$2:$G$424,7,FALSE),CO25)</f>
        <v>2.5000000000000001E-2</v>
      </c>
      <c r="CQ25">
        <f>IFERROR(VLOOKUP($A25&amp;CQ$1,'CCyB decisions (database)'!$A$2:$G$424,7,FALSE),CP25)</f>
        <v>2.5000000000000001E-2</v>
      </c>
      <c r="CR25">
        <f>IFERROR(VLOOKUP($A25&amp;CR$1,'CCyB decisions (database)'!$A$2:$G$424,7,FALSE),CQ25)</f>
        <v>2.5000000000000001E-2</v>
      </c>
      <c r="CS25">
        <f>IFERROR(VLOOKUP($A25&amp;CS$1,'CCyB decisions (database)'!$A$2:$G$424,7,FALSE),CR25)</f>
        <v>2.5000000000000001E-2</v>
      </c>
      <c r="CT25">
        <f>IFERROR(VLOOKUP($A25&amp;CT$1,'CCyB decisions (database)'!$A$2:$G$424,7,FALSE),CS25)</f>
        <v>2.5000000000000001E-2</v>
      </c>
      <c r="CU25">
        <f>IFERROR(VLOOKUP($A25&amp;CU$1,'CCyB decisions (database)'!$A$2:$G$424,7,FALSE),CT25)</f>
        <v>2.5000000000000001E-2</v>
      </c>
      <c r="CV25">
        <f>IFERROR(VLOOKUP($A25&amp;CV$1,'CCyB decisions (database)'!$A$2:$G$424,7,FALSE),CU25)</f>
        <v>2.5000000000000001E-2</v>
      </c>
      <c r="CW25">
        <f>IFERROR(VLOOKUP($A25&amp;CW$1,'CCyB decisions (database)'!$A$2:$G$424,7,FALSE),CV25)</f>
        <v>2.5000000000000001E-2</v>
      </c>
      <c r="CX25">
        <f>IFERROR(VLOOKUP($A25&amp;CX$1,'CCyB decisions (database)'!$A$2:$G$424,7,FALSE),CW25)</f>
        <v>2.5000000000000001E-2</v>
      </c>
      <c r="CY25">
        <f>IFERROR(VLOOKUP($A25&amp;CY$1,'CCyB decisions (database)'!$A$2:$G$424,7,FALSE),CX25)</f>
        <v>2.5000000000000001E-2</v>
      </c>
      <c r="CZ25">
        <f>IFERROR(VLOOKUP($A25&amp;CZ$1,'CCyB decisions (database)'!$A$2:$G$424,7,FALSE),CY25)</f>
        <v>2.5000000000000001E-2</v>
      </c>
      <c r="DA25">
        <f>IFERROR(VLOOKUP($A25&amp;DA$1,'CCyB decisions (database)'!$A$2:$G$424,7,FALSE),CZ25)</f>
        <v>2.5000000000000001E-2</v>
      </c>
      <c r="DB25">
        <f>IFERROR(VLOOKUP($A25&amp;DB$1,'CCyB decisions (database)'!$A$2:$G$424,7,FALSE),DA25)</f>
        <v>2.5000000000000001E-2</v>
      </c>
      <c r="DC25">
        <f>IFERROR(VLOOKUP($A25&amp;DC$1,'CCyB decisions (database)'!$A$2:$G$424,7,FALSE),DB25)</f>
        <v>2.5000000000000001E-2</v>
      </c>
      <c r="DD25">
        <f>IFERROR(VLOOKUP($A25&amp;DD$1,'CCyB decisions (database)'!$A$2:$G$424,7,FALSE),DC25)</f>
        <v>2.5000000000000001E-2</v>
      </c>
      <c r="DE25">
        <f>IFERROR(VLOOKUP($A25&amp;DE$1,'CCyB decisions (database)'!$A$2:$G$424,7,FALSE),DD25)</f>
        <v>2.5000000000000001E-2</v>
      </c>
      <c r="DF25">
        <f>IFERROR(VLOOKUP($A25&amp;DF$1,'CCyB decisions (database)'!$A$2:$G$424,7,FALSE),DE25)</f>
        <v>2.5000000000000001E-2</v>
      </c>
      <c r="DG25">
        <f>IFERROR(VLOOKUP($A25&amp;DG$1,'CCyB decisions (database)'!$A$2:$G$424,7,FALSE),DF25)</f>
        <v>2.5000000000000001E-2</v>
      </c>
      <c r="DH25">
        <f>IFERROR(VLOOKUP($A25&amp;DH$1,'CCyB decisions (database)'!$A$2:$G$424,7,FALSE),DG25)</f>
        <v>2.5000000000000001E-2</v>
      </c>
      <c r="DI25">
        <f>IFERROR(VLOOKUP($A25&amp;DI$1,'CCyB decisions (database)'!$A$2:$G$424,7,FALSE),DH25)</f>
        <v>2.5000000000000001E-2</v>
      </c>
      <c r="DJ25">
        <f>IFERROR(VLOOKUP($A25&amp;DJ$1,'CCyB decisions (database)'!$A$2:$G$424,7,FALSE),DI25)</f>
        <v>2.5000000000000001E-2</v>
      </c>
      <c r="DK25">
        <f>IFERROR(VLOOKUP($A25&amp;DK$1,'CCyB decisions (database)'!$A$2:$G$424,7,FALSE),DJ25)</f>
        <v>2.5000000000000001E-2</v>
      </c>
      <c r="DL25">
        <f>IFERROR(VLOOKUP($A25&amp;DL$1,'CCyB decisions (database)'!$A$2:$G$424,7,FALSE),DK25)</f>
        <v>2.5000000000000001E-2</v>
      </c>
      <c r="DM25">
        <f>IFERROR(VLOOKUP($A25&amp;DM$1,'CCyB decisions (database)'!$A$2:$G$424,7,FALSE),DL25)</f>
        <v>2.5000000000000001E-2</v>
      </c>
      <c r="DN25">
        <f>IFERROR(VLOOKUP($A25&amp;DN$1,'CCyB decisions (database)'!$A$2:$G$424,7,FALSE),DM25)</f>
        <v>2.5000000000000001E-2</v>
      </c>
      <c r="EW25" t="s">
        <v>42</v>
      </c>
      <c r="EX25">
        <v>0.01</v>
      </c>
      <c r="EY25" t="s">
        <v>780</v>
      </c>
      <c r="EZ25" t="s">
        <v>780</v>
      </c>
      <c r="FA25" t="e">
        <f t="shared" si="0"/>
        <v>#VALUE!</v>
      </c>
    </row>
    <row r="26" spans="1:157" x14ac:dyDescent="0.45">
      <c r="A26" t="s">
        <v>516</v>
      </c>
      <c r="B26" t="str">
        <f>IFERROR(VLOOKUP($A26&amp;B$1,'CCyB decisions (database)'!$A$2:$G$424,7,FALSE),"")</f>
        <v/>
      </c>
      <c r="C26" t="str">
        <f>IFERROR(VLOOKUP($A26&amp;C$1,'CCyB decisions (database)'!$A$2:$G$424,7,FALSE),B26)</f>
        <v/>
      </c>
      <c r="D26" t="str">
        <f>IFERROR(VLOOKUP($A26&amp;D$1,'CCyB decisions (database)'!$A$2:$G$424,7,FALSE),C26)</f>
        <v/>
      </c>
      <c r="E26" t="str">
        <f>IFERROR(VLOOKUP($A26&amp;E$1,'CCyB decisions (database)'!$A$2:$G$424,7,FALSE),D26)</f>
        <v/>
      </c>
      <c r="F26" t="str">
        <f>IFERROR(VLOOKUP($A26&amp;F$1,'CCyB decisions (database)'!$A$2:$G$424,7,FALSE),E26)</f>
        <v/>
      </c>
      <c r="G26" t="str">
        <f>IFERROR(VLOOKUP($A26&amp;G$1,'CCyB decisions (database)'!$A$2:$G$424,7,FALSE),F26)</f>
        <v/>
      </c>
      <c r="H26" t="str">
        <f>IFERROR(VLOOKUP($A26&amp;H$1,'CCyB decisions (database)'!$A$2:$G$424,7,FALSE),G26)</f>
        <v/>
      </c>
      <c r="I26" t="str">
        <f>IFERROR(VLOOKUP($A26&amp;I$1,'CCyB decisions (database)'!$A$2:$G$424,7,FALSE),H26)</f>
        <v/>
      </c>
      <c r="J26" t="str">
        <f>IFERROR(VLOOKUP($A26&amp;J$1,'CCyB decisions (database)'!$A$2:$G$424,7,FALSE),I26)</f>
        <v/>
      </c>
      <c r="K26" t="str">
        <f>IFERROR(VLOOKUP($A26&amp;K$1,'CCyB decisions (database)'!$A$2:$G$424,7,FALSE),J26)</f>
        <v/>
      </c>
      <c r="L26" t="str">
        <f>IFERROR(VLOOKUP($A26&amp;L$1,'CCyB decisions (database)'!$A$2:$G$424,7,FALSE),K26)</f>
        <v/>
      </c>
      <c r="M26" t="str">
        <f>IFERROR(VLOOKUP($A26&amp;M$1,'CCyB decisions (database)'!$A$2:$G$424,7,FALSE),L26)</f>
        <v/>
      </c>
      <c r="N26" t="str">
        <f>IFERROR(VLOOKUP($A26&amp;N$1,'CCyB decisions (database)'!$A$2:$G$424,7,FALSE),M26)</f>
        <v/>
      </c>
      <c r="O26" t="str">
        <f>IFERROR(VLOOKUP($A26&amp;O$1,'CCyB decisions (database)'!$A$2:$G$424,7,FALSE),N26)</f>
        <v/>
      </c>
      <c r="P26" t="str">
        <f>IFERROR(VLOOKUP($A26&amp;P$1,'CCyB decisions (database)'!$A$2:$G$424,7,FALSE),O26)</f>
        <v/>
      </c>
      <c r="Q26" t="str">
        <f>IFERROR(VLOOKUP($A26&amp;Q$1,'CCyB decisions (database)'!$A$2:$G$424,7,FALSE),P26)</f>
        <v/>
      </c>
      <c r="R26" t="str">
        <f>IFERROR(VLOOKUP($A26&amp;R$1,'CCyB decisions (database)'!$A$2:$G$424,7,FALSE),Q26)</f>
        <v/>
      </c>
      <c r="S26" t="str">
        <f>IFERROR(VLOOKUP($A26&amp;S$1,'CCyB decisions (database)'!$A$2:$G$424,7,FALSE),R26)</f>
        <v/>
      </c>
      <c r="T26" t="str">
        <f>IFERROR(VLOOKUP($A26&amp;T$1,'CCyB decisions (database)'!$A$2:$G$424,7,FALSE),S26)</f>
        <v/>
      </c>
      <c r="U26" t="str">
        <f>IFERROR(VLOOKUP($A26&amp;U$1,'CCyB decisions (database)'!$A$2:$G$424,7,FALSE),T26)</f>
        <v/>
      </c>
      <c r="V26" t="str">
        <f>IFERROR(VLOOKUP($A26&amp;V$1,'CCyB decisions (database)'!$A$2:$G$424,7,FALSE),U26)</f>
        <v/>
      </c>
      <c r="W26" t="str">
        <f>IFERROR(VLOOKUP($A26&amp;W$1,'CCyB decisions (database)'!$A$2:$G$424,7,FALSE),V26)</f>
        <v/>
      </c>
      <c r="X26" t="str">
        <f>IFERROR(VLOOKUP($A26&amp;X$1,'CCyB decisions (database)'!$A$2:$G$424,7,FALSE),W26)</f>
        <v/>
      </c>
      <c r="Y26" t="str">
        <f>IFERROR(VLOOKUP($A26&amp;Y$1,'CCyB decisions (database)'!$A$2:$G$424,7,FALSE),X26)</f>
        <v/>
      </c>
      <c r="Z26" t="str">
        <f>IFERROR(VLOOKUP($A26&amp;Z$1,'CCyB decisions (database)'!$A$2:$G$424,7,FALSE),Y26)</f>
        <v/>
      </c>
      <c r="AA26" t="str">
        <f>IFERROR(VLOOKUP($A26&amp;AA$1,'CCyB decisions (database)'!$A$2:$G$424,7,FALSE),Z26)</f>
        <v/>
      </c>
      <c r="AB26" t="str">
        <f>IFERROR(VLOOKUP($A26&amp;AB$1,'CCyB decisions (database)'!$A$2:$G$424,7,FALSE),AA26)</f>
        <v/>
      </c>
      <c r="AC26" t="str">
        <f>IFERROR(VLOOKUP($A26&amp;AC$1,'CCyB decisions (database)'!$A$2:$G$424,7,FALSE),AB26)</f>
        <v/>
      </c>
      <c r="AD26" t="str">
        <f>IFERROR(VLOOKUP($A26&amp;AD$1,'CCyB decisions (database)'!$A$2:$G$424,7,FALSE),AC26)</f>
        <v/>
      </c>
      <c r="AE26" t="str">
        <f>IFERROR(VLOOKUP($A26&amp;AE$1,'CCyB decisions (database)'!$A$2:$G$424,7,FALSE),AD26)</f>
        <v/>
      </c>
      <c r="AF26" t="str">
        <f>IFERROR(VLOOKUP($A26&amp;AF$1,'CCyB decisions (database)'!$A$2:$G$424,7,FALSE),AE26)</f>
        <v/>
      </c>
      <c r="AG26" t="str">
        <f>IFERROR(VLOOKUP($A26&amp;AG$1,'CCyB decisions (database)'!$A$2:$G$424,7,FALSE),AF26)</f>
        <v/>
      </c>
      <c r="AH26" t="str">
        <f>IFERROR(VLOOKUP($A26&amp;AH$1,'CCyB decisions (database)'!$A$2:$G$424,7,FALSE),AG26)</f>
        <v/>
      </c>
      <c r="AI26" t="str">
        <f>IFERROR(VLOOKUP($A26&amp;AI$1,'CCyB decisions (database)'!$A$2:$G$424,7,FALSE),AH26)</f>
        <v/>
      </c>
      <c r="AJ26" t="str">
        <f>IFERROR(VLOOKUP($A26&amp;AJ$1,'CCyB decisions (database)'!$A$2:$G$424,7,FALSE),AI26)</f>
        <v/>
      </c>
      <c r="AK26" t="str">
        <f>IFERROR(VLOOKUP($A26&amp;AK$1,'CCyB decisions (database)'!$A$2:$G$424,7,FALSE),AJ26)</f>
        <v/>
      </c>
      <c r="AL26" t="str">
        <f>IFERROR(VLOOKUP($A26&amp;AL$1,'CCyB decisions (database)'!$A$2:$G$424,7,FALSE),AK26)</f>
        <v/>
      </c>
      <c r="AM26" t="str">
        <f>IFERROR(VLOOKUP($A26&amp;AM$1,'CCyB decisions (database)'!$A$2:$G$424,7,FALSE),AL26)</f>
        <v/>
      </c>
      <c r="AN26" t="str">
        <f>IFERROR(VLOOKUP($A26&amp;AN$1,'CCyB decisions (database)'!$A$2:$G$424,7,FALSE),AM26)</f>
        <v/>
      </c>
      <c r="AO26" t="str">
        <f>IFERROR(VLOOKUP($A26&amp;AO$1,'CCyB decisions (database)'!$A$2:$G$424,7,FALSE),AN26)</f>
        <v/>
      </c>
      <c r="AP26" t="str">
        <f>IFERROR(VLOOKUP($A26&amp;AP$1,'CCyB decisions (database)'!$A$2:$G$424,7,FALSE),AO26)</f>
        <v/>
      </c>
      <c r="AQ26" t="str">
        <f>IFERROR(VLOOKUP($A26&amp;AQ$1,'CCyB decisions (database)'!$A$2:$G$424,7,FALSE),AP26)</f>
        <v/>
      </c>
      <c r="AR26" t="str">
        <f>IFERROR(VLOOKUP($A26&amp;AR$1,'CCyB decisions (database)'!$A$2:$G$424,7,FALSE),AQ26)</f>
        <v/>
      </c>
      <c r="AS26" t="str">
        <f>IFERROR(VLOOKUP($A26&amp;AS$1,'CCyB decisions (database)'!$A$2:$G$424,7,FALSE),AR26)</f>
        <v/>
      </c>
      <c r="AT26" t="str">
        <f>IFERROR(VLOOKUP($A26&amp;AT$1,'CCyB decisions (database)'!$A$2:$G$424,7,FALSE),AS26)</f>
        <v/>
      </c>
      <c r="AU26" t="str">
        <f>IFERROR(VLOOKUP($A26&amp;AU$1,'CCyB decisions (database)'!$A$2:$G$424,7,FALSE),AT26)</f>
        <v/>
      </c>
      <c r="AV26" t="str">
        <f>IFERROR(VLOOKUP($A26&amp;AV$1,'CCyB decisions (database)'!$A$2:$G$424,7,FALSE),AU26)</f>
        <v/>
      </c>
      <c r="AW26" t="str">
        <f>IFERROR(VLOOKUP($A26&amp;AW$1,'CCyB decisions (database)'!$A$2:$G$424,7,FALSE),AV26)</f>
        <v/>
      </c>
      <c r="AX26" t="str">
        <f>IFERROR(VLOOKUP($A26&amp;AX$1,'CCyB decisions (database)'!$A$2:$G$424,7,FALSE),AW26)</f>
        <v/>
      </c>
      <c r="AY26">
        <f>IFERROR(VLOOKUP($A26&amp;AY$1,'CCyB decisions (database)'!$A$2:$G$424,7,FALSE),AX26)</f>
        <v>0</v>
      </c>
      <c r="AZ26">
        <f>IFERROR(VLOOKUP($A26&amp;AZ$1,'CCyB decisions (database)'!$A$2:$G$424,7,FALSE),AY26)</f>
        <v>0</v>
      </c>
      <c r="BA26">
        <f>IFERROR(VLOOKUP($A26&amp;BA$1,'CCyB decisions (database)'!$A$2:$G$424,7,FALSE),AZ26)</f>
        <v>0</v>
      </c>
      <c r="BB26">
        <f>IFERROR(VLOOKUP($A26&amp;BB$1,'CCyB decisions (database)'!$A$2:$G$424,7,FALSE),BA26)</f>
        <v>0</v>
      </c>
      <c r="BC26">
        <f>IFERROR(VLOOKUP($A26&amp;BC$1,'CCyB decisions (database)'!$A$2:$G$424,7,FALSE),BB26)</f>
        <v>0</v>
      </c>
      <c r="BD26">
        <f>IFERROR(VLOOKUP($A26&amp;BD$1,'CCyB decisions (database)'!$A$2:$G$424,7,FALSE),BC26)</f>
        <v>0</v>
      </c>
      <c r="BE26">
        <f>IFERROR(VLOOKUP($A26&amp;BE$1,'CCyB decisions (database)'!$A$2:$G$424,7,FALSE),BD26)</f>
        <v>0</v>
      </c>
      <c r="BF26">
        <f>IFERROR(VLOOKUP($A26&amp;BF$1,'CCyB decisions (database)'!$A$2:$G$424,7,FALSE),BE26)</f>
        <v>0</v>
      </c>
      <c r="BG26">
        <f>IFERROR(VLOOKUP($A26&amp;BG$1,'CCyB decisions (database)'!$A$2:$G$424,7,FALSE),BF26)</f>
        <v>0</v>
      </c>
      <c r="BH26">
        <f>IFERROR(VLOOKUP($A26&amp;BH$1,'CCyB decisions (database)'!$A$2:$G$424,7,FALSE),BG26)</f>
        <v>0</v>
      </c>
      <c r="BI26">
        <f>IFERROR(VLOOKUP($A26&amp;BI$1,'CCyB decisions (database)'!$A$2:$G$424,7,FALSE),BH26)</f>
        <v>0</v>
      </c>
      <c r="BJ26">
        <f>IFERROR(VLOOKUP($A26&amp;BJ$1,'CCyB decisions (database)'!$A$2:$G$424,7,FALSE),BI26)</f>
        <v>0</v>
      </c>
      <c r="BK26">
        <f>IFERROR(VLOOKUP($A26&amp;BK$1,'CCyB decisions (database)'!$A$2:$G$424,7,FALSE),BJ26)</f>
        <v>0</v>
      </c>
      <c r="BL26">
        <f>IFERROR(VLOOKUP($A26&amp;BL$1,'CCyB decisions (database)'!$A$2:$G$424,7,FALSE),BK26)</f>
        <v>0</v>
      </c>
      <c r="BM26">
        <f>IFERROR(VLOOKUP($A26&amp;BM$1,'CCyB decisions (database)'!$A$2:$G$424,7,FALSE),BL26)</f>
        <v>0</v>
      </c>
      <c r="BN26">
        <f>IFERROR(VLOOKUP($A26&amp;BN$1,'CCyB decisions (database)'!$A$2:$G$424,7,FALSE),BM26)</f>
        <v>0</v>
      </c>
      <c r="BO26">
        <f>IFERROR(VLOOKUP($A26&amp;BO$1,'CCyB decisions (database)'!$A$2:$G$424,7,FALSE),BN26)</f>
        <v>0</v>
      </c>
      <c r="BP26">
        <f>IFERROR(VLOOKUP($A26&amp;BP$1,'CCyB decisions (database)'!$A$2:$G$424,7,FALSE),BO26)</f>
        <v>0</v>
      </c>
      <c r="BQ26">
        <f>IFERROR(VLOOKUP($A26&amp;BQ$1,'CCyB decisions (database)'!$A$2:$G$424,7,FALSE),BP26)</f>
        <v>0</v>
      </c>
      <c r="BR26">
        <f>IFERROR(VLOOKUP($A26&amp;BR$1,'CCyB decisions (database)'!$A$2:$G$424,7,FALSE),BQ26)</f>
        <v>0</v>
      </c>
      <c r="BS26">
        <f>IFERROR(VLOOKUP($A26&amp;BS$1,'CCyB decisions (database)'!$A$2:$G$424,7,FALSE),BR26)</f>
        <v>0</v>
      </c>
      <c r="BT26">
        <f>IFERROR(VLOOKUP($A26&amp;BT$1,'CCyB decisions (database)'!$A$2:$G$424,7,FALSE),BS26)</f>
        <v>0</v>
      </c>
      <c r="BU26">
        <f>IFERROR(VLOOKUP($A26&amp;BU$1,'CCyB decisions (database)'!$A$2:$G$424,7,FALSE),BT26)</f>
        <v>0</v>
      </c>
      <c r="BV26">
        <f>IFERROR(VLOOKUP($A26&amp;BV$1,'CCyB decisions (database)'!$A$2:$G$424,7,FALSE),BU26)</f>
        <v>0</v>
      </c>
      <c r="BW26">
        <f>IFERROR(VLOOKUP($A26&amp;BW$1,'CCyB decisions (database)'!$A$2:$G$424,7,FALSE),BV26)</f>
        <v>0</v>
      </c>
      <c r="BX26">
        <f>IFERROR(VLOOKUP($A26&amp;BX$1,'CCyB decisions (database)'!$A$2:$G$424,7,FALSE),BW26)</f>
        <v>0</v>
      </c>
      <c r="BY26">
        <f>IFERROR(VLOOKUP($A26&amp;BY$1,'CCyB decisions (database)'!$A$2:$G$424,7,FALSE),BX26)</f>
        <v>0</v>
      </c>
      <c r="BZ26">
        <f>IFERROR(VLOOKUP($A26&amp;BZ$1,'CCyB decisions (database)'!$A$2:$G$424,7,FALSE),BY26)</f>
        <v>0</v>
      </c>
      <c r="CA26">
        <f>IFERROR(VLOOKUP($A26&amp;CA$1,'CCyB decisions (database)'!$A$2:$G$424,7,FALSE),BZ26)</f>
        <v>0</v>
      </c>
      <c r="CB26">
        <f>IFERROR(VLOOKUP($A26&amp;CB$1,'CCyB decisions (database)'!$A$2:$G$424,7,FALSE),CA26)</f>
        <v>0</v>
      </c>
      <c r="CC26">
        <f>IFERROR(VLOOKUP($A26&amp;CC$1,'CCyB decisions (database)'!$A$2:$G$424,7,FALSE),CB26)</f>
        <v>0</v>
      </c>
      <c r="CD26">
        <f>IFERROR(VLOOKUP($A26&amp;CD$1,'CCyB decisions (database)'!$A$2:$G$424,7,FALSE),CC26)</f>
        <v>0</v>
      </c>
      <c r="CE26">
        <f>IFERROR(VLOOKUP($A26&amp;CE$1,'CCyB decisions (database)'!$A$2:$G$424,7,FALSE),CD26)</f>
        <v>0</v>
      </c>
      <c r="CF26">
        <f>IFERROR(VLOOKUP($A26&amp;CF$1,'CCyB decisions (database)'!$A$2:$G$424,7,FALSE),CE26)</f>
        <v>0</v>
      </c>
      <c r="CG26">
        <f>IFERROR(VLOOKUP($A26&amp;CG$1,'CCyB decisions (database)'!$A$2:$G$424,7,FALSE),CF26)</f>
        <v>0</v>
      </c>
      <c r="CH26">
        <f>IFERROR(VLOOKUP($A26&amp;CH$1,'CCyB decisions (database)'!$A$2:$G$424,7,FALSE),CG26)</f>
        <v>0</v>
      </c>
      <c r="CI26">
        <f>IFERROR(VLOOKUP($A26&amp;CI$1,'CCyB decisions (database)'!$A$2:$G$424,7,FALSE),CH26)</f>
        <v>0</v>
      </c>
      <c r="CJ26">
        <f>IFERROR(VLOOKUP($A26&amp;CJ$1,'CCyB decisions (database)'!$A$2:$G$424,7,FALSE),CI26)</f>
        <v>0</v>
      </c>
      <c r="CK26">
        <f>IFERROR(VLOOKUP($A26&amp;CK$1,'CCyB decisions (database)'!$A$2:$G$424,7,FALSE),CJ26)</f>
        <v>0</v>
      </c>
      <c r="CL26">
        <f>IFERROR(VLOOKUP($A26&amp;CL$1,'CCyB decisions (database)'!$A$2:$G$424,7,FALSE),CK26)</f>
        <v>0</v>
      </c>
      <c r="CM26">
        <f>IFERROR(VLOOKUP($A26&amp;CM$1,'CCyB decisions (database)'!$A$2:$G$424,7,FALSE),CL26)</f>
        <v>0</v>
      </c>
      <c r="CN26">
        <f>IFERROR(VLOOKUP($A26&amp;CN$1,'CCyB decisions (database)'!$A$2:$G$424,7,FALSE),CM26)</f>
        <v>0</v>
      </c>
      <c r="CO26">
        <f>IFERROR(VLOOKUP($A26&amp;CO$1,'CCyB decisions (database)'!$A$2:$G$424,7,FALSE),CN26)</f>
        <v>0</v>
      </c>
      <c r="CP26">
        <f>IFERROR(VLOOKUP($A26&amp;CP$1,'CCyB decisions (database)'!$A$2:$G$424,7,FALSE),CO26)</f>
        <v>0</v>
      </c>
      <c r="CQ26">
        <f>IFERROR(VLOOKUP($A26&amp;CQ$1,'CCyB decisions (database)'!$A$2:$G$424,7,FALSE),CP26)</f>
        <v>0</v>
      </c>
      <c r="CR26">
        <f>IFERROR(VLOOKUP($A26&amp;CR$1,'CCyB decisions (database)'!$A$2:$G$424,7,FALSE),CQ26)</f>
        <v>0</v>
      </c>
      <c r="CS26">
        <f>IFERROR(VLOOKUP($A26&amp;CS$1,'CCyB decisions (database)'!$A$2:$G$424,7,FALSE),CR26)</f>
        <v>0</v>
      </c>
      <c r="CT26">
        <f>IFERROR(VLOOKUP($A26&amp;CT$1,'CCyB decisions (database)'!$A$2:$G$424,7,FALSE),CS26)</f>
        <v>0</v>
      </c>
      <c r="CU26">
        <f>IFERROR(VLOOKUP($A26&amp;CU$1,'CCyB decisions (database)'!$A$2:$G$424,7,FALSE),CT26)</f>
        <v>0</v>
      </c>
      <c r="CV26">
        <f>IFERROR(VLOOKUP($A26&amp;CV$1,'CCyB decisions (database)'!$A$2:$G$424,7,FALSE),CU26)</f>
        <v>0</v>
      </c>
      <c r="CW26">
        <f>IFERROR(VLOOKUP($A26&amp;CW$1,'CCyB decisions (database)'!$A$2:$G$424,7,FALSE),CV26)</f>
        <v>0</v>
      </c>
      <c r="CX26">
        <f>IFERROR(VLOOKUP($A26&amp;CX$1,'CCyB decisions (database)'!$A$2:$G$424,7,FALSE),CW26)</f>
        <v>0</v>
      </c>
      <c r="CY26">
        <f>IFERROR(VLOOKUP($A26&amp;CY$1,'CCyB decisions (database)'!$A$2:$G$424,7,FALSE),CX26)</f>
        <v>0</v>
      </c>
      <c r="CZ26">
        <f>IFERROR(VLOOKUP($A26&amp;CZ$1,'CCyB decisions (database)'!$A$2:$G$424,7,FALSE),CY26)</f>
        <v>0</v>
      </c>
      <c r="DA26">
        <f>IFERROR(VLOOKUP($A26&amp;DA$1,'CCyB decisions (database)'!$A$2:$G$424,7,FALSE),CZ26)</f>
        <v>0</v>
      </c>
      <c r="DB26">
        <f>IFERROR(VLOOKUP($A26&amp;DB$1,'CCyB decisions (database)'!$A$2:$G$424,7,FALSE),DA26)</f>
        <v>0</v>
      </c>
      <c r="DC26">
        <f>IFERROR(VLOOKUP($A26&amp;DC$1,'CCyB decisions (database)'!$A$2:$G$424,7,FALSE),DB26)</f>
        <v>0</v>
      </c>
      <c r="DD26">
        <f>IFERROR(VLOOKUP($A26&amp;DD$1,'CCyB decisions (database)'!$A$2:$G$424,7,FALSE),DC26)</f>
        <v>0</v>
      </c>
      <c r="DE26">
        <f>IFERROR(VLOOKUP($A26&amp;DE$1,'CCyB decisions (database)'!$A$2:$G$424,7,FALSE),DD26)</f>
        <v>0</v>
      </c>
      <c r="DF26">
        <f>IFERROR(VLOOKUP($A26&amp;DF$1,'CCyB decisions (database)'!$A$2:$G$424,7,FALSE),DE26)</f>
        <v>0</v>
      </c>
      <c r="DG26">
        <f>IFERROR(VLOOKUP($A26&amp;DG$1,'CCyB decisions (database)'!$A$2:$G$424,7,FALSE),DF26)</f>
        <v>0</v>
      </c>
      <c r="DH26">
        <f>IFERROR(VLOOKUP($A26&amp;DH$1,'CCyB decisions (database)'!$A$2:$G$424,7,FALSE),DG26)</f>
        <v>0</v>
      </c>
      <c r="DI26">
        <f>IFERROR(VLOOKUP($A26&amp;DI$1,'CCyB decisions (database)'!$A$2:$G$424,7,FALSE),DH26)</f>
        <v>0</v>
      </c>
      <c r="DJ26">
        <f>IFERROR(VLOOKUP($A26&amp;DJ$1,'CCyB decisions (database)'!$A$2:$G$424,7,FALSE),DI26)</f>
        <v>0</v>
      </c>
      <c r="DK26">
        <f>IFERROR(VLOOKUP($A26&amp;DK$1,'CCyB decisions (database)'!$A$2:$G$424,7,FALSE),DJ26)</f>
        <v>0</v>
      </c>
      <c r="DL26">
        <f>IFERROR(VLOOKUP($A26&amp;DL$1,'CCyB decisions (database)'!$A$2:$G$424,7,FALSE),DK26)</f>
        <v>0</v>
      </c>
      <c r="DM26">
        <f>IFERROR(VLOOKUP($A26&amp;DM$1,'CCyB decisions (database)'!$A$2:$G$424,7,FALSE),DL26)</f>
        <v>0</v>
      </c>
      <c r="DN26">
        <f>IFERROR(VLOOKUP($A26&amp;DN$1,'CCyB decisions (database)'!$A$2:$G$424,7,FALSE),DM26)</f>
        <v>0</v>
      </c>
      <c r="EW26" t="s">
        <v>14</v>
      </c>
      <c r="EX26">
        <v>5.0000000000000001E-3</v>
      </c>
      <c r="EY26" t="s">
        <v>780</v>
      </c>
      <c r="EZ26" t="s">
        <v>780</v>
      </c>
      <c r="FA26" t="e">
        <f t="shared" si="0"/>
        <v>#VALUE!</v>
      </c>
    </row>
    <row r="27" spans="1:157" x14ac:dyDescent="0.45">
      <c r="A27" t="s">
        <v>39</v>
      </c>
      <c r="B27" t="str">
        <f>IFERROR(VLOOKUP($A27&amp;B$1,'CCyB decisions (database)'!$A$2:$G$424,7,FALSE),"")</f>
        <v/>
      </c>
      <c r="C27" t="str">
        <f>IFERROR(VLOOKUP($A27&amp;C$1,'CCyB decisions (database)'!$A$2:$G$424,7,FALSE),B27)</f>
        <v/>
      </c>
      <c r="D27" t="str">
        <f>IFERROR(VLOOKUP($A27&amp;D$1,'CCyB decisions (database)'!$A$2:$G$424,7,FALSE),C27)</f>
        <v/>
      </c>
      <c r="E27" t="str">
        <f>IFERROR(VLOOKUP($A27&amp;E$1,'CCyB decisions (database)'!$A$2:$G$424,7,FALSE),D27)</f>
        <v/>
      </c>
      <c r="F27" t="str">
        <f>IFERROR(VLOOKUP($A27&amp;F$1,'CCyB decisions (database)'!$A$2:$G$424,7,FALSE),E27)</f>
        <v/>
      </c>
      <c r="G27" t="str">
        <f>IFERROR(VLOOKUP($A27&amp;G$1,'CCyB decisions (database)'!$A$2:$G$424,7,FALSE),F27)</f>
        <v/>
      </c>
      <c r="H27" t="str">
        <f>IFERROR(VLOOKUP($A27&amp;H$1,'CCyB decisions (database)'!$A$2:$G$424,7,FALSE),G27)</f>
        <v/>
      </c>
      <c r="I27" t="str">
        <f>IFERROR(VLOOKUP($A27&amp;I$1,'CCyB decisions (database)'!$A$2:$G$424,7,FALSE),H27)</f>
        <v/>
      </c>
      <c r="J27" t="str">
        <f>IFERROR(VLOOKUP($A27&amp;J$1,'CCyB decisions (database)'!$A$2:$G$424,7,FALSE),I27)</f>
        <v/>
      </c>
      <c r="K27" t="str">
        <f>IFERROR(VLOOKUP($A27&amp;K$1,'CCyB decisions (database)'!$A$2:$G$424,7,FALSE),J27)</f>
        <v/>
      </c>
      <c r="L27" t="str">
        <f>IFERROR(VLOOKUP($A27&amp;L$1,'CCyB decisions (database)'!$A$2:$G$424,7,FALSE),K27)</f>
        <v/>
      </c>
      <c r="M27" t="str">
        <f>IFERROR(VLOOKUP($A27&amp;M$1,'CCyB decisions (database)'!$A$2:$G$424,7,FALSE),L27)</f>
        <v/>
      </c>
      <c r="N27" t="str">
        <f>IFERROR(VLOOKUP($A27&amp;N$1,'CCyB decisions (database)'!$A$2:$G$424,7,FALSE),M27)</f>
        <v/>
      </c>
      <c r="O27" t="str">
        <f>IFERROR(VLOOKUP($A27&amp;O$1,'CCyB decisions (database)'!$A$2:$G$424,7,FALSE),N27)</f>
        <v/>
      </c>
      <c r="P27" t="str">
        <f>IFERROR(VLOOKUP($A27&amp;P$1,'CCyB decisions (database)'!$A$2:$G$424,7,FALSE),O27)</f>
        <v/>
      </c>
      <c r="Q27">
        <f>IFERROR(VLOOKUP($A27&amp;Q$1,'CCyB decisions (database)'!$A$2:$G$424,7,FALSE),P27)</f>
        <v>0</v>
      </c>
      <c r="R27">
        <f>IFERROR(VLOOKUP($A27&amp;R$1,'CCyB decisions (database)'!$A$2:$G$424,7,FALSE),Q27)</f>
        <v>0</v>
      </c>
      <c r="S27">
        <f>IFERROR(VLOOKUP($A27&amp;S$1,'CCyB decisions (database)'!$A$2:$G$424,7,FALSE),R27)</f>
        <v>0</v>
      </c>
      <c r="T27">
        <f>IFERROR(VLOOKUP($A27&amp;T$1,'CCyB decisions (database)'!$A$2:$G$424,7,FALSE),S27)</f>
        <v>0</v>
      </c>
      <c r="U27">
        <f>IFERROR(VLOOKUP($A27&amp;U$1,'CCyB decisions (database)'!$A$2:$G$424,7,FALSE),T27)</f>
        <v>0</v>
      </c>
      <c r="V27">
        <f>IFERROR(VLOOKUP($A27&amp;V$1,'CCyB decisions (database)'!$A$2:$G$424,7,FALSE),U27)</f>
        <v>0</v>
      </c>
      <c r="W27">
        <f>IFERROR(VLOOKUP($A27&amp;W$1,'CCyB decisions (database)'!$A$2:$G$424,7,FALSE),V27)</f>
        <v>0</v>
      </c>
      <c r="X27">
        <f>IFERROR(VLOOKUP($A27&amp;X$1,'CCyB decisions (database)'!$A$2:$G$424,7,FALSE),W27)</f>
        <v>0</v>
      </c>
      <c r="Y27">
        <f>IFERROR(VLOOKUP($A27&amp;Y$1,'CCyB decisions (database)'!$A$2:$G$424,7,FALSE),X27)</f>
        <v>0</v>
      </c>
      <c r="Z27">
        <f>IFERROR(VLOOKUP($A27&amp;Z$1,'CCyB decisions (database)'!$A$2:$G$424,7,FALSE),Y27)</f>
        <v>0</v>
      </c>
      <c r="AA27">
        <f>IFERROR(VLOOKUP($A27&amp;AA$1,'CCyB decisions (database)'!$A$2:$G$424,7,FALSE),Z27)</f>
        <v>0</v>
      </c>
      <c r="AB27">
        <f>IFERROR(VLOOKUP($A27&amp;AB$1,'CCyB decisions (database)'!$A$2:$G$424,7,FALSE),AA27)</f>
        <v>0</v>
      </c>
      <c r="AC27">
        <f>IFERROR(VLOOKUP($A27&amp;AC$1,'CCyB decisions (database)'!$A$2:$G$424,7,FALSE),AB27)</f>
        <v>0</v>
      </c>
      <c r="AD27">
        <f>IFERROR(VLOOKUP($A27&amp;AD$1,'CCyB decisions (database)'!$A$2:$G$424,7,FALSE),AC27)</f>
        <v>0</v>
      </c>
      <c r="AE27">
        <f>IFERROR(VLOOKUP($A27&amp;AE$1,'CCyB decisions (database)'!$A$2:$G$424,7,FALSE),AD27)</f>
        <v>0</v>
      </c>
      <c r="AF27">
        <f>IFERROR(VLOOKUP($A27&amp;AF$1,'CCyB decisions (database)'!$A$2:$G$424,7,FALSE),AE27)</f>
        <v>0</v>
      </c>
      <c r="AG27">
        <f>IFERROR(VLOOKUP($A27&amp;AG$1,'CCyB decisions (database)'!$A$2:$G$424,7,FALSE),AF27)</f>
        <v>0</v>
      </c>
      <c r="AH27">
        <f>IFERROR(VLOOKUP($A27&amp;AH$1,'CCyB decisions (database)'!$A$2:$G$424,7,FALSE),AG27)</f>
        <v>0</v>
      </c>
      <c r="AI27">
        <f>IFERROR(VLOOKUP($A27&amp;AI$1,'CCyB decisions (database)'!$A$2:$G$424,7,FALSE),AH27)</f>
        <v>0</v>
      </c>
      <c r="AJ27">
        <f>IFERROR(VLOOKUP($A27&amp;AJ$1,'CCyB decisions (database)'!$A$2:$G$424,7,FALSE),AI27)</f>
        <v>0</v>
      </c>
      <c r="AK27">
        <f>IFERROR(VLOOKUP($A27&amp;AK$1,'CCyB decisions (database)'!$A$2:$G$424,7,FALSE),AJ27)</f>
        <v>0</v>
      </c>
      <c r="AL27">
        <f>IFERROR(VLOOKUP($A27&amp;AL$1,'CCyB decisions (database)'!$A$2:$G$424,7,FALSE),AK27)</f>
        <v>0</v>
      </c>
      <c r="AM27">
        <f>IFERROR(VLOOKUP($A27&amp;AM$1,'CCyB decisions (database)'!$A$2:$G$424,7,FALSE),AL27)</f>
        <v>0</v>
      </c>
      <c r="AN27">
        <f>IFERROR(VLOOKUP($A27&amp;AN$1,'CCyB decisions (database)'!$A$2:$G$424,7,FALSE),AM27)</f>
        <v>0</v>
      </c>
      <c r="AO27">
        <f>IFERROR(VLOOKUP($A27&amp;AO$1,'CCyB decisions (database)'!$A$2:$G$424,7,FALSE),AN27)</f>
        <v>0</v>
      </c>
      <c r="AP27">
        <f>IFERROR(VLOOKUP($A27&amp;AP$1,'CCyB decisions (database)'!$A$2:$G$424,7,FALSE),AO27)</f>
        <v>0</v>
      </c>
      <c r="AQ27">
        <f>IFERROR(VLOOKUP($A27&amp;AQ$1,'CCyB decisions (database)'!$A$2:$G$424,7,FALSE),AP27)</f>
        <v>0</v>
      </c>
      <c r="AR27">
        <f>IFERROR(VLOOKUP($A27&amp;AR$1,'CCyB decisions (database)'!$A$2:$G$424,7,FALSE),AQ27)</f>
        <v>0</v>
      </c>
      <c r="AS27">
        <f>IFERROR(VLOOKUP($A27&amp;AS$1,'CCyB decisions (database)'!$A$2:$G$424,7,FALSE),AR27)</f>
        <v>0</v>
      </c>
      <c r="AT27">
        <f>IFERROR(VLOOKUP($A27&amp;AT$1,'CCyB decisions (database)'!$A$2:$G$424,7,FALSE),AS27)</f>
        <v>0</v>
      </c>
      <c r="AU27">
        <f>IFERROR(VLOOKUP($A27&amp;AU$1,'CCyB decisions (database)'!$A$2:$G$424,7,FALSE),AT27)</f>
        <v>0</v>
      </c>
      <c r="AV27">
        <f>IFERROR(VLOOKUP($A27&amp;AV$1,'CCyB decisions (database)'!$A$2:$G$424,7,FALSE),AU27)</f>
        <v>0</v>
      </c>
      <c r="AW27">
        <f>IFERROR(VLOOKUP($A27&amp;AW$1,'CCyB decisions (database)'!$A$2:$G$424,7,FALSE),AV27)</f>
        <v>0</v>
      </c>
      <c r="AX27">
        <f>IFERROR(VLOOKUP($A27&amp;AX$1,'CCyB decisions (database)'!$A$2:$G$424,7,FALSE),AW27)</f>
        <v>0</v>
      </c>
      <c r="AY27">
        <f>IFERROR(VLOOKUP($A27&amp;AY$1,'CCyB decisions (database)'!$A$2:$G$424,7,FALSE),AX27)</f>
        <v>0</v>
      </c>
      <c r="AZ27">
        <f>IFERROR(VLOOKUP($A27&amp;AZ$1,'CCyB decisions (database)'!$A$2:$G$424,7,FALSE),AY27)</f>
        <v>0</v>
      </c>
      <c r="BA27">
        <f>IFERROR(VLOOKUP($A27&amp;BA$1,'CCyB decisions (database)'!$A$2:$G$424,7,FALSE),AZ27)</f>
        <v>0</v>
      </c>
      <c r="BB27">
        <f>IFERROR(VLOOKUP($A27&amp;BB$1,'CCyB decisions (database)'!$A$2:$G$424,7,FALSE),BA27)</f>
        <v>0</v>
      </c>
      <c r="BC27">
        <f>IFERROR(VLOOKUP($A27&amp;BC$1,'CCyB decisions (database)'!$A$2:$G$424,7,FALSE),BB27)</f>
        <v>0</v>
      </c>
      <c r="BD27">
        <f>IFERROR(VLOOKUP($A27&amp;BD$1,'CCyB decisions (database)'!$A$2:$G$424,7,FALSE),BC27)</f>
        <v>0</v>
      </c>
      <c r="BE27">
        <f>IFERROR(VLOOKUP($A27&amp;BE$1,'CCyB decisions (database)'!$A$2:$G$424,7,FALSE),BD27)</f>
        <v>0</v>
      </c>
      <c r="BF27">
        <f>IFERROR(VLOOKUP($A27&amp;BF$1,'CCyB decisions (database)'!$A$2:$G$424,7,FALSE),BE27)</f>
        <v>0</v>
      </c>
      <c r="BG27">
        <f>IFERROR(VLOOKUP($A27&amp;BG$1,'CCyB decisions (database)'!$A$2:$G$424,7,FALSE),BF27)</f>
        <v>0</v>
      </c>
      <c r="BH27">
        <f>IFERROR(VLOOKUP($A27&amp;BH$1,'CCyB decisions (database)'!$A$2:$G$424,7,FALSE),BG27)</f>
        <v>0</v>
      </c>
      <c r="BI27">
        <f>IFERROR(VLOOKUP($A27&amp;BI$1,'CCyB decisions (database)'!$A$2:$G$424,7,FALSE),BH27)</f>
        <v>0</v>
      </c>
      <c r="BJ27">
        <f>IFERROR(VLOOKUP($A27&amp;BJ$1,'CCyB decisions (database)'!$A$2:$G$424,7,FALSE),BI27)</f>
        <v>0</v>
      </c>
      <c r="BK27">
        <f>IFERROR(VLOOKUP($A27&amp;BK$1,'CCyB decisions (database)'!$A$2:$G$424,7,FALSE),BJ27)</f>
        <v>0</v>
      </c>
      <c r="BL27">
        <f>IFERROR(VLOOKUP($A27&amp;BL$1,'CCyB decisions (database)'!$A$2:$G$424,7,FALSE),BK27)</f>
        <v>0</v>
      </c>
      <c r="BM27">
        <f>IFERROR(VLOOKUP($A27&amp;BM$1,'CCyB decisions (database)'!$A$2:$G$424,7,FALSE),BL27)</f>
        <v>0</v>
      </c>
      <c r="BN27">
        <f>IFERROR(VLOOKUP($A27&amp;BN$1,'CCyB decisions (database)'!$A$2:$G$424,7,FALSE),BM27)</f>
        <v>0</v>
      </c>
      <c r="BO27">
        <f>IFERROR(VLOOKUP($A27&amp;BO$1,'CCyB decisions (database)'!$A$2:$G$424,7,FALSE),BN27)</f>
        <v>0</v>
      </c>
      <c r="BP27">
        <f>IFERROR(VLOOKUP($A27&amp;BP$1,'CCyB decisions (database)'!$A$2:$G$424,7,FALSE),BO27)</f>
        <v>0</v>
      </c>
      <c r="BQ27">
        <f>IFERROR(VLOOKUP($A27&amp;BQ$1,'CCyB decisions (database)'!$A$2:$G$424,7,FALSE),BP27)</f>
        <v>0</v>
      </c>
      <c r="BR27">
        <f>IFERROR(VLOOKUP($A27&amp;BR$1,'CCyB decisions (database)'!$A$2:$G$424,7,FALSE),BQ27)</f>
        <v>0</v>
      </c>
      <c r="BS27">
        <f>IFERROR(VLOOKUP($A27&amp;BS$1,'CCyB decisions (database)'!$A$2:$G$424,7,FALSE),BR27)</f>
        <v>0</v>
      </c>
      <c r="BT27">
        <f>IFERROR(VLOOKUP($A27&amp;BT$1,'CCyB decisions (database)'!$A$2:$G$424,7,FALSE),BS27)</f>
        <v>0</v>
      </c>
      <c r="BU27">
        <f>IFERROR(VLOOKUP($A27&amp;BU$1,'CCyB decisions (database)'!$A$2:$G$424,7,FALSE),BT27)</f>
        <v>0</v>
      </c>
      <c r="BV27">
        <f>IFERROR(VLOOKUP($A27&amp;BV$1,'CCyB decisions (database)'!$A$2:$G$424,7,FALSE),BU27)</f>
        <v>0</v>
      </c>
      <c r="BW27">
        <f>IFERROR(VLOOKUP($A27&amp;BW$1,'CCyB decisions (database)'!$A$2:$G$424,7,FALSE),BV27)</f>
        <v>0</v>
      </c>
      <c r="BX27">
        <f>IFERROR(VLOOKUP($A27&amp;BX$1,'CCyB decisions (database)'!$A$2:$G$424,7,FALSE),BW27)</f>
        <v>0</v>
      </c>
      <c r="BY27">
        <f>IFERROR(VLOOKUP($A27&amp;BY$1,'CCyB decisions (database)'!$A$2:$G$424,7,FALSE),BX27)</f>
        <v>0</v>
      </c>
      <c r="BZ27">
        <f>IFERROR(VLOOKUP($A27&amp;BZ$1,'CCyB decisions (database)'!$A$2:$G$424,7,FALSE),BY27)</f>
        <v>0</v>
      </c>
      <c r="CA27">
        <f>IFERROR(VLOOKUP($A27&amp;CA$1,'CCyB decisions (database)'!$A$2:$G$424,7,FALSE),BZ27)</f>
        <v>0</v>
      </c>
      <c r="CB27">
        <f>IFERROR(VLOOKUP($A27&amp;CB$1,'CCyB decisions (database)'!$A$2:$G$424,7,FALSE),CA27)</f>
        <v>0</v>
      </c>
      <c r="CC27">
        <f>IFERROR(VLOOKUP($A27&amp;CC$1,'CCyB decisions (database)'!$A$2:$G$424,7,FALSE),CB27)</f>
        <v>0</v>
      </c>
      <c r="CD27">
        <f>IFERROR(VLOOKUP($A27&amp;CD$1,'CCyB decisions (database)'!$A$2:$G$424,7,FALSE),CC27)</f>
        <v>0</v>
      </c>
      <c r="CE27">
        <f>IFERROR(VLOOKUP($A27&amp;CE$1,'CCyB decisions (database)'!$A$2:$G$424,7,FALSE),CD27)</f>
        <v>0</v>
      </c>
      <c r="CF27">
        <f>IFERROR(VLOOKUP($A27&amp;CF$1,'CCyB decisions (database)'!$A$2:$G$424,7,FALSE),CE27)</f>
        <v>0</v>
      </c>
      <c r="CG27">
        <f>IFERROR(VLOOKUP($A27&amp;CG$1,'CCyB decisions (database)'!$A$2:$G$424,7,FALSE),CF27)</f>
        <v>0</v>
      </c>
      <c r="CH27">
        <f>IFERROR(VLOOKUP($A27&amp;CH$1,'CCyB decisions (database)'!$A$2:$G$424,7,FALSE),CG27)</f>
        <v>0</v>
      </c>
      <c r="CI27">
        <f>IFERROR(VLOOKUP($A27&amp;CI$1,'CCyB decisions (database)'!$A$2:$G$424,7,FALSE),CH27)</f>
        <v>0</v>
      </c>
      <c r="CJ27">
        <f>IFERROR(VLOOKUP($A27&amp;CJ$1,'CCyB decisions (database)'!$A$2:$G$424,7,FALSE),CI27)</f>
        <v>0</v>
      </c>
      <c r="CK27">
        <f>IFERROR(VLOOKUP($A27&amp;CK$1,'CCyB decisions (database)'!$A$2:$G$424,7,FALSE),CJ27)</f>
        <v>0</v>
      </c>
      <c r="CL27">
        <f>IFERROR(VLOOKUP($A27&amp;CL$1,'CCyB decisions (database)'!$A$2:$G$424,7,FALSE),CK27)</f>
        <v>0</v>
      </c>
      <c r="CM27">
        <f>IFERROR(VLOOKUP($A27&amp;CM$1,'CCyB decisions (database)'!$A$2:$G$424,7,FALSE),CL27)</f>
        <v>0</v>
      </c>
      <c r="CN27">
        <f>IFERROR(VLOOKUP($A27&amp;CN$1,'CCyB decisions (database)'!$A$2:$G$424,7,FALSE),CM27)</f>
        <v>0</v>
      </c>
      <c r="CO27">
        <f>IFERROR(VLOOKUP($A27&amp;CO$1,'CCyB decisions (database)'!$A$2:$G$424,7,FALSE),CN27)</f>
        <v>0</v>
      </c>
      <c r="CP27">
        <f>IFERROR(VLOOKUP($A27&amp;CP$1,'CCyB decisions (database)'!$A$2:$G$424,7,FALSE),CO27)</f>
        <v>0</v>
      </c>
      <c r="CQ27">
        <f>IFERROR(VLOOKUP($A27&amp;CQ$1,'CCyB decisions (database)'!$A$2:$G$424,7,FALSE),CP27)</f>
        <v>0</v>
      </c>
      <c r="CR27">
        <f>IFERROR(VLOOKUP($A27&amp;CR$1,'CCyB decisions (database)'!$A$2:$G$424,7,FALSE),CQ27)</f>
        <v>0</v>
      </c>
      <c r="CS27">
        <f>IFERROR(VLOOKUP($A27&amp;CS$1,'CCyB decisions (database)'!$A$2:$G$424,7,FALSE),CR27)</f>
        <v>0</v>
      </c>
      <c r="CT27">
        <f>IFERROR(VLOOKUP($A27&amp;CT$1,'CCyB decisions (database)'!$A$2:$G$424,7,FALSE),CS27)</f>
        <v>0</v>
      </c>
      <c r="CU27">
        <f>IFERROR(VLOOKUP($A27&amp;CU$1,'CCyB decisions (database)'!$A$2:$G$424,7,FALSE),CT27)</f>
        <v>0</v>
      </c>
      <c r="CV27">
        <f>IFERROR(VLOOKUP($A27&amp;CV$1,'CCyB decisions (database)'!$A$2:$G$424,7,FALSE),CU27)</f>
        <v>0</v>
      </c>
      <c r="CW27">
        <f>IFERROR(VLOOKUP($A27&amp;CW$1,'CCyB decisions (database)'!$A$2:$G$424,7,FALSE),CV27)</f>
        <v>0</v>
      </c>
      <c r="CX27">
        <f>IFERROR(VLOOKUP($A27&amp;CX$1,'CCyB decisions (database)'!$A$2:$G$424,7,FALSE),CW27)</f>
        <v>0</v>
      </c>
      <c r="CY27">
        <f>IFERROR(VLOOKUP($A27&amp;CY$1,'CCyB decisions (database)'!$A$2:$G$424,7,FALSE),CX27)</f>
        <v>0</v>
      </c>
      <c r="CZ27">
        <f>IFERROR(VLOOKUP($A27&amp;CZ$1,'CCyB decisions (database)'!$A$2:$G$424,7,FALSE),CY27)</f>
        <v>0</v>
      </c>
      <c r="DA27">
        <f>IFERROR(VLOOKUP($A27&amp;DA$1,'CCyB decisions (database)'!$A$2:$G$424,7,FALSE),CZ27)</f>
        <v>0</v>
      </c>
      <c r="DB27">
        <f>IFERROR(VLOOKUP($A27&amp;DB$1,'CCyB decisions (database)'!$A$2:$G$424,7,FALSE),DA27)</f>
        <v>0</v>
      </c>
      <c r="DC27">
        <f>IFERROR(VLOOKUP($A27&amp;DC$1,'CCyB decisions (database)'!$A$2:$G$424,7,FALSE),DB27)</f>
        <v>0</v>
      </c>
      <c r="DD27">
        <f>IFERROR(VLOOKUP($A27&amp;DD$1,'CCyB decisions (database)'!$A$2:$G$424,7,FALSE),DC27)</f>
        <v>0</v>
      </c>
      <c r="DE27">
        <f>IFERROR(VLOOKUP($A27&amp;DE$1,'CCyB decisions (database)'!$A$2:$G$424,7,FALSE),DD27)</f>
        <v>0</v>
      </c>
      <c r="DF27">
        <f>IFERROR(VLOOKUP($A27&amp;DF$1,'CCyB decisions (database)'!$A$2:$G$424,7,FALSE),DE27)</f>
        <v>0</v>
      </c>
      <c r="DG27">
        <f>IFERROR(VLOOKUP($A27&amp;DG$1,'CCyB decisions (database)'!$A$2:$G$424,7,FALSE),DF27)</f>
        <v>0</v>
      </c>
      <c r="DH27">
        <f>IFERROR(VLOOKUP($A27&amp;DH$1,'CCyB decisions (database)'!$A$2:$G$424,7,FALSE),DG27)</f>
        <v>0</v>
      </c>
      <c r="DI27">
        <f>IFERROR(VLOOKUP($A27&amp;DI$1,'CCyB decisions (database)'!$A$2:$G$424,7,FALSE),DH27)</f>
        <v>0</v>
      </c>
      <c r="DJ27">
        <f>IFERROR(VLOOKUP($A27&amp;DJ$1,'CCyB decisions (database)'!$A$2:$G$424,7,FALSE),DI27)</f>
        <v>0</v>
      </c>
      <c r="DK27">
        <f>IFERROR(VLOOKUP($A27&amp;DK$1,'CCyB decisions (database)'!$A$2:$G$424,7,FALSE),DJ27)</f>
        <v>0</v>
      </c>
      <c r="DL27">
        <f>IFERROR(VLOOKUP($A27&amp;DL$1,'CCyB decisions (database)'!$A$2:$G$424,7,FALSE),DK27)</f>
        <v>0</v>
      </c>
      <c r="DM27">
        <f>IFERROR(VLOOKUP($A27&amp;DM$1,'CCyB decisions (database)'!$A$2:$G$424,7,FALSE),DL27)</f>
        <v>0</v>
      </c>
      <c r="DN27">
        <f>IFERROR(VLOOKUP($A27&amp;DN$1,'CCyB decisions (database)'!$A$2:$G$424,7,FALSE),DM27)</f>
        <v>0</v>
      </c>
      <c r="EW27" t="s">
        <v>9</v>
      </c>
      <c r="EX27">
        <v>0.01</v>
      </c>
      <c r="EY27">
        <v>6.2500000000000003E-3</v>
      </c>
      <c r="EZ27">
        <v>-2.5000000000000001E-2</v>
      </c>
      <c r="FA27">
        <f t="shared" si="0"/>
        <v>3.7499999999999999E-3</v>
      </c>
    </row>
    <row r="28" spans="1:157" x14ac:dyDescent="0.45">
      <c r="A28" t="s">
        <v>40</v>
      </c>
      <c r="B28" t="str">
        <f>IFERROR(VLOOKUP($A28&amp;B$1,'CCyB decisions (database)'!$A$2:$G$424,7,FALSE),"")</f>
        <v/>
      </c>
      <c r="C28" t="str">
        <f>IFERROR(VLOOKUP($A28&amp;C$1,'CCyB decisions (database)'!$A$2:$G$424,7,FALSE),B28)</f>
        <v/>
      </c>
      <c r="D28" t="str">
        <f>IFERROR(VLOOKUP($A28&amp;D$1,'CCyB decisions (database)'!$A$2:$G$424,7,FALSE),C28)</f>
        <v/>
      </c>
      <c r="E28" t="str">
        <f>IFERROR(VLOOKUP($A28&amp;E$1,'CCyB decisions (database)'!$A$2:$G$424,7,FALSE),D28)</f>
        <v/>
      </c>
      <c r="F28" t="str">
        <f>IFERROR(VLOOKUP($A28&amp;F$1,'CCyB decisions (database)'!$A$2:$G$424,7,FALSE),E28)</f>
        <v/>
      </c>
      <c r="G28" t="str">
        <f>IFERROR(VLOOKUP($A28&amp;G$1,'CCyB decisions (database)'!$A$2:$G$424,7,FALSE),F28)</f>
        <v/>
      </c>
      <c r="H28" t="str">
        <f>IFERROR(VLOOKUP($A28&amp;H$1,'CCyB decisions (database)'!$A$2:$G$424,7,FALSE),G28)</f>
        <v/>
      </c>
      <c r="I28" t="str">
        <f>IFERROR(VLOOKUP($A28&amp;I$1,'CCyB decisions (database)'!$A$2:$G$424,7,FALSE),H28)</f>
        <v/>
      </c>
      <c r="J28" t="str">
        <f>IFERROR(VLOOKUP($A28&amp;J$1,'CCyB decisions (database)'!$A$2:$G$424,7,FALSE),I28)</f>
        <v/>
      </c>
      <c r="K28" t="str">
        <f>IFERROR(VLOOKUP($A28&amp;K$1,'CCyB decisions (database)'!$A$2:$G$424,7,FALSE),J28)</f>
        <v/>
      </c>
      <c r="L28" t="str">
        <f>IFERROR(VLOOKUP($A28&amp;L$1,'CCyB decisions (database)'!$A$2:$G$424,7,FALSE),K28)</f>
        <v/>
      </c>
      <c r="M28" t="str">
        <f>IFERROR(VLOOKUP($A28&amp;M$1,'CCyB decisions (database)'!$A$2:$G$424,7,FALSE),L28)</f>
        <v/>
      </c>
      <c r="N28" t="str">
        <f>IFERROR(VLOOKUP($A28&amp;N$1,'CCyB decisions (database)'!$A$2:$G$424,7,FALSE),M28)</f>
        <v/>
      </c>
      <c r="O28" t="str">
        <f>IFERROR(VLOOKUP($A28&amp;O$1,'CCyB decisions (database)'!$A$2:$G$424,7,FALSE),N28)</f>
        <v/>
      </c>
      <c r="P28" t="str">
        <f>IFERROR(VLOOKUP($A28&amp;P$1,'CCyB decisions (database)'!$A$2:$G$424,7,FALSE),O28)</f>
        <v/>
      </c>
      <c r="Q28" t="str">
        <f>IFERROR(VLOOKUP($A28&amp;Q$1,'CCyB decisions (database)'!$A$2:$G$424,7,FALSE),P28)</f>
        <v/>
      </c>
      <c r="R28">
        <f>IFERROR(VLOOKUP($A28&amp;R$1,'CCyB decisions (database)'!$A$2:$G$424,7,FALSE),Q28)</f>
        <v>0</v>
      </c>
      <c r="S28">
        <f>IFERROR(VLOOKUP($A28&amp;S$1,'CCyB decisions (database)'!$A$2:$G$424,7,FALSE),R28)</f>
        <v>0</v>
      </c>
      <c r="T28">
        <f>IFERROR(VLOOKUP($A28&amp;T$1,'CCyB decisions (database)'!$A$2:$G$424,7,FALSE),S28)</f>
        <v>0</v>
      </c>
      <c r="U28">
        <f>IFERROR(VLOOKUP($A28&amp;U$1,'CCyB decisions (database)'!$A$2:$G$424,7,FALSE),T28)</f>
        <v>0</v>
      </c>
      <c r="V28">
        <f>IFERROR(VLOOKUP($A28&amp;V$1,'CCyB decisions (database)'!$A$2:$G$424,7,FALSE),U28)</f>
        <v>0</v>
      </c>
      <c r="W28">
        <f>IFERROR(VLOOKUP($A28&amp;W$1,'CCyB decisions (database)'!$A$2:$G$424,7,FALSE),V28)</f>
        <v>0</v>
      </c>
      <c r="X28">
        <f>IFERROR(VLOOKUP($A28&amp;X$1,'CCyB decisions (database)'!$A$2:$G$424,7,FALSE),W28)</f>
        <v>0</v>
      </c>
      <c r="Y28">
        <f>IFERROR(VLOOKUP($A28&amp;Y$1,'CCyB decisions (database)'!$A$2:$G$424,7,FALSE),X28)</f>
        <v>0</v>
      </c>
      <c r="Z28">
        <f>IFERROR(VLOOKUP($A28&amp;Z$1,'CCyB decisions (database)'!$A$2:$G$424,7,FALSE),Y28)</f>
        <v>0</v>
      </c>
      <c r="AA28">
        <f>IFERROR(VLOOKUP($A28&amp;AA$1,'CCyB decisions (database)'!$A$2:$G$424,7,FALSE),Z28)</f>
        <v>0</v>
      </c>
      <c r="AB28">
        <f>IFERROR(VLOOKUP($A28&amp;AB$1,'CCyB decisions (database)'!$A$2:$G$424,7,FALSE),AA28)</f>
        <v>0</v>
      </c>
      <c r="AC28">
        <f>IFERROR(VLOOKUP($A28&amp;AC$1,'CCyB decisions (database)'!$A$2:$G$424,7,FALSE),AB28)</f>
        <v>0</v>
      </c>
      <c r="AD28">
        <f>IFERROR(VLOOKUP($A28&amp;AD$1,'CCyB decisions (database)'!$A$2:$G$424,7,FALSE),AC28)</f>
        <v>0</v>
      </c>
      <c r="AE28">
        <f>IFERROR(VLOOKUP($A28&amp;AE$1,'CCyB decisions (database)'!$A$2:$G$424,7,FALSE),AD28)</f>
        <v>0</v>
      </c>
      <c r="AF28">
        <f>IFERROR(VLOOKUP($A28&amp;AF$1,'CCyB decisions (database)'!$A$2:$G$424,7,FALSE),AE28)</f>
        <v>0</v>
      </c>
      <c r="AG28">
        <f>IFERROR(VLOOKUP($A28&amp;AG$1,'CCyB decisions (database)'!$A$2:$G$424,7,FALSE),AF28)</f>
        <v>0</v>
      </c>
      <c r="AH28">
        <f>IFERROR(VLOOKUP($A28&amp;AH$1,'CCyB decisions (database)'!$A$2:$G$424,7,FALSE),AG28)</f>
        <v>0</v>
      </c>
      <c r="AI28">
        <f>IFERROR(VLOOKUP($A28&amp;AI$1,'CCyB decisions (database)'!$A$2:$G$424,7,FALSE),AH28)</f>
        <v>0</v>
      </c>
      <c r="AJ28">
        <f>IFERROR(VLOOKUP($A28&amp;AJ$1,'CCyB decisions (database)'!$A$2:$G$424,7,FALSE),AI28)</f>
        <v>0</v>
      </c>
      <c r="AK28">
        <f>IFERROR(VLOOKUP($A28&amp;AK$1,'CCyB decisions (database)'!$A$2:$G$424,7,FALSE),AJ28)</f>
        <v>0</v>
      </c>
      <c r="AL28">
        <f>IFERROR(VLOOKUP($A28&amp;AL$1,'CCyB decisions (database)'!$A$2:$G$424,7,FALSE),AK28)</f>
        <v>0</v>
      </c>
      <c r="AM28">
        <f>IFERROR(VLOOKUP($A28&amp;AM$1,'CCyB decisions (database)'!$A$2:$G$424,7,FALSE),AL28)</f>
        <v>0</v>
      </c>
      <c r="AN28">
        <f>IFERROR(VLOOKUP($A28&amp;AN$1,'CCyB decisions (database)'!$A$2:$G$424,7,FALSE),AM28)</f>
        <v>0</v>
      </c>
      <c r="AO28">
        <f>IFERROR(VLOOKUP($A28&amp;AO$1,'CCyB decisions (database)'!$A$2:$G$424,7,FALSE),AN28)</f>
        <v>0</v>
      </c>
      <c r="AP28">
        <f>IFERROR(VLOOKUP($A28&amp;AP$1,'CCyB decisions (database)'!$A$2:$G$424,7,FALSE),AO28)</f>
        <v>0</v>
      </c>
      <c r="AQ28">
        <f>IFERROR(VLOOKUP($A28&amp;AQ$1,'CCyB decisions (database)'!$A$2:$G$424,7,FALSE),AP28)</f>
        <v>0</v>
      </c>
      <c r="AR28">
        <f>IFERROR(VLOOKUP($A28&amp;AR$1,'CCyB decisions (database)'!$A$2:$G$424,7,FALSE),AQ28)</f>
        <v>0</v>
      </c>
      <c r="AS28">
        <f>IFERROR(VLOOKUP($A28&amp;AS$1,'CCyB decisions (database)'!$A$2:$G$424,7,FALSE),AR28)</f>
        <v>0</v>
      </c>
      <c r="AT28">
        <f>IFERROR(VLOOKUP($A28&amp;AT$1,'CCyB decisions (database)'!$A$2:$G$424,7,FALSE),AS28)</f>
        <v>0</v>
      </c>
      <c r="AU28">
        <f>IFERROR(VLOOKUP($A28&amp;AU$1,'CCyB decisions (database)'!$A$2:$G$424,7,FALSE),AT28)</f>
        <v>0</v>
      </c>
      <c r="AV28">
        <f>IFERROR(VLOOKUP($A28&amp;AV$1,'CCyB decisions (database)'!$A$2:$G$424,7,FALSE),AU28)</f>
        <v>0</v>
      </c>
      <c r="AW28">
        <f>IFERROR(VLOOKUP($A28&amp;AW$1,'CCyB decisions (database)'!$A$2:$G$424,7,FALSE),AV28)</f>
        <v>0</v>
      </c>
      <c r="AX28">
        <f>IFERROR(VLOOKUP($A28&amp;AX$1,'CCyB decisions (database)'!$A$2:$G$424,7,FALSE),AW28)</f>
        <v>0</v>
      </c>
      <c r="AY28">
        <f>IFERROR(VLOOKUP($A28&amp;AY$1,'CCyB decisions (database)'!$A$2:$G$424,7,FALSE),AX28)</f>
        <v>0</v>
      </c>
      <c r="AZ28">
        <f>IFERROR(VLOOKUP($A28&amp;AZ$1,'CCyB decisions (database)'!$A$2:$G$424,7,FALSE),AY28)</f>
        <v>0</v>
      </c>
      <c r="BA28">
        <f>IFERROR(VLOOKUP($A28&amp;BA$1,'CCyB decisions (database)'!$A$2:$G$424,7,FALSE),AZ28)</f>
        <v>0</v>
      </c>
      <c r="BB28">
        <f>IFERROR(VLOOKUP($A28&amp;BB$1,'CCyB decisions (database)'!$A$2:$G$424,7,FALSE),BA28)</f>
        <v>0</v>
      </c>
      <c r="BC28">
        <f>IFERROR(VLOOKUP($A28&amp;BC$1,'CCyB decisions (database)'!$A$2:$G$424,7,FALSE),BB28)</f>
        <v>0</v>
      </c>
      <c r="BD28">
        <f>IFERROR(VLOOKUP($A28&amp;BD$1,'CCyB decisions (database)'!$A$2:$G$424,7,FALSE),BC28)</f>
        <v>0</v>
      </c>
      <c r="BE28">
        <f>IFERROR(VLOOKUP($A28&amp;BE$1,'CCyB decisions (database)'!$A$2:$G$424,7,FALSE),BD28)</f>
        <v>0</v>
      </c>
      <c r="BF28">
        <f>IFERROR(VLOOKUP($A28&amp;BF$1,'CCyB decisions (database)'!$A$2:$G$424,7,FALSE),BE28)</f>
        <v>0</v>
      </c>
      <c r="BG28">
        <f>IFERROR(VLOOKUP($A28&amp;BG$1,'CCyB decisions (database)'!$A$2:$G$424,7,FALSE),BF28)</f>
        <v>0</v>
      </c>
      <c r="BH28">
        <f>IFERROR(VLOOKUP($A28&amp;BH$1,'CCyB decisions (database)'!$A$2:$G$424,7,FALSE),BG28)</f>
        <v>0</v>
      </c>
      <c r="BI28">
        <f>IFERROR(VLOOKUP($A28&amp;BI$1,'CCyB decisions (database)'!$A$2:$G$424,7,FALSE),BH28)</f>
        <v>0</v>
      </c>
      <c r="BJ28">
        <f>IFERROR(VLOOKUP($A28&amp;BJ$1,'CCyB decisions (database)'!$A$2:$G$424,7,FALSE),BI28)</f>
        <v>0</v>
      </c>
      <c r="BK28">
        <f>IFERROR(VLOOKUP($A28&amp;BK$1,'CCyB decisions (database)'!$A$2:$G$424,7,FALSE),BJ28)</f>
        <v>0</v>
      </c>
      <c r="BL28">
        <f>IFERROR(VLOOKUP($A28&amp;BL$1,'CCyB decisions (database)'!$A$2:$G$424,7,FALSE),BK28)</f>
        <v>0</v>
      </c>
      <c r="BM28">
        <f>IFERROR(VLOOKUP($A28&amp;BM$1,'CCyB decisions (database)'!$A$2:$G$424,7,FALSE),BL28)</f>
        <v>0</v>
      </c>
      <c r="BN28">
        <f>IFERROR(VLOOKUP($A28&amp;BN$1,'CCyB decisions (database)'!$A$2:$G$424,7,FALSE),BM28)</f>
        <v>0</v>
      </c>
      <c r="BO28">
        <f>IFERROR(VLOOKUP($A28&amp;BO$1,'CCyB decisions (database)'!$A$2:$G$424,7,FALSE),BN28)</f>
        <v>0</v>
      </c>
      <c r="BP28">
        <f>IFERROR(VLOOKUP($A28&amp;BP$1,'CCyB decisions (database)'!$A$2:$G$424,7,FALSE),BO28)</f>
        <v>0</v>
      </c>
      <c r="BQ28">
        <f>IFERROR(VLOOKUP($A28&amp;BQ$1,'CCyB decisions (database)'!$A$2:$G$424,7,FALSE),BP28)</f>
        <v>0</v>
      </c>
      <c r="BR28">
        <f>IFERROR(VLOOKUP($A28&amp;BR$1,'CCyB decisions (database)'!$A$2:$G$424,7,FALSE),BQ28)</f>
        <v>0</v>
      </c>
      <c r="BS28">
        <f>IFERROR(VLOOKUP($A28&amp;BS$1,'CCyB decisions (database)'!$A$2:$G$424,7,FALSE),BR28)</f>
        <v>0</v>
      </c>
      <c r="BT28">
        <f>IFERROR(VLOOKUP($A28&amp;BT$1,'CCyB decisions (database)'!$A$2:$G$424,7,FALSE),BS28)</f>
        <v>0</v>
      </c>
      <c r="BU28">
        <f>IFERROR(VLOOKUP($A28&amp;BU$1,'CCyB decisions (database)'!$A$2:$G$424,7,FALSE),BT28)</f>
        <v>0</v>
      </c>
      <c r="BV28">
        <f>IFERROR(VLOOKUP($A28&amp;BV$1,'CCyB decisions (database)'!$A$2:$G$424,7,FALSE),BU28)</f>
        <v>0</v>
      </c>
      <c r="BW28">
        <f>IFERROR(VLOOKUP($A28&amp;BW$1,'CCyB decisions (database)'!$A$2:$G$424,7,FALSE),BV28)</f>
        <v>0</v>
      </c>
      <c r="BX28">
        <f>IFERROR(VLOOKUP($A28&amp;BX$1,'CCyB decisions (database)'!$A$2:$G$424,7,FALSE),BW28)</f>
        <v>0</v>
      </c>
      <c r="BY28">
        <f>IFERROR(VLOOKUP($A28&amp;BY$1,'CCyB decisions (database)'!$A$2:$G$424,7,FALSE),BX28)</f>
        <v>0</v>
      </c>
      <c r="BZ28">
        <f>IFERROR(VLOOKUP($A28&amp;BZ$1,'CCyB decisions (database)'!$A$2:$G$424,7,FALSE),BY28)</f>
        <v>0</v>
      </c>
      <c r="CA28">
        <f>IFERROR(VLOOKUP($A28&amp;CA$1,'CCyB decisions (database)'!$A$2:$G$424,7,FALSE),BZ28)</f>
        <v>0</v>
      </c>
      <c r="CB28">
        <f>IFERROR(VLOOKUP($A28&amp;CB$1,'CCyB decisions (database)'!$A$2:$G$424,7,FALSE),CA28)</f>
        <v>0</v>
      </c>
      <c r="CC28">
        <f>IFERROR(VLOOKUP($A28&amp;CC$1,'CCyB decisions (database)'!$A$2:$G$424,7,FALSE),CB28)</f>
        <v>0</v>
      </c>
      <c r="CD28">
        <f>IFERROR(VLOOKUP($A28&amp;CD$1,'CCyB decisions (database)'!$A$2:$G$424,7,FALSE),CC28)</f>
        <v>0</v>
      </c>
      <c r="CE28">
        <f>IFERROR(VLOOKUP($A28&amp;CE$1,'CCyB decisions (database)'!$A$2:$G$424,7,FALSE),CD28)</f>
        <v>0</v>
      </c>
      <c r="CF28">
        <f>IFERROR(VLOOKUP($A28&amp;CF$1,'CCyB decisions (database)'!$A$2:$G$424,7,FALSE),CE28)</f>
        <v>0</v>
      </c>
      <c r="CG28">
        <f>IFERROR(VLOOKUP($A28&amp;CG$1,'CCyB decisions (database)'!$A$2:$G$424,7,FALSE),CF28)</f>
        <v>0</v>
      </c>
      <c r="CH28">
        <f>IFERROR(VLOOKUP($A28&amp;CH$1,'CCyB decisions (database)'!$A$2:$G$424,7,FALSE),CG28)</f>
        <v>0</v>
      </c>
      <c r="CI28">
        <f>IFERROR(VLOOKUP($A28&amp;CI$1,'CCyB decisions (database)'!$A$2:$G$424,7,FALSE),CH28)</f>
        <v>0</v>
      </c>
      <c r="CJ28">
        <f>IFERROR(VLOOKUP($A28&amp;CJ$1,'CCyB decisions (database)'!$A$2:$G$424,7,FALSE),CI28)</f>
        <v>0</v>
      </c>
      <c r="CK28">
        <f>IFERROR(VLOOKUP($A28&amp;CK$1,'CCyB decisions (database)'!$A$2:$G$424,7,FALSE),CJ28)</f>
        <v>0</v>
      </c>
      <c r="CL28">
        <f>IFERROR(VLOOKUP($A28&amp;CL$1,'CCyB decisions (database)'!$A$2:$G$424,7,FALSE),CK28)</f>
        <v>0</v>
      </c>
      <c r="CM28">
        <f>IFERROR(VLOOKUP($A28&amp;CM$1,'CCyB decisions (database)'!$A$2:$G$424,7,FALSE),CL28)</f>
        <v>0</v>
      </c>
      <c r="CN28">
        <f>IFERROR(VLOOKUP($A28&amp;CN$1,'CCyB decisions (database)'!$A$2:$G$424,7,FALSE),CM28)</f>
        <v>0</v>
      </c>
      <c r="CO28">
        <f>IFERROR(VLOOKUP($A28&amp;CO$1,'CCyB decisions (database)'!$A$2:$G$424,7,FALSE),CN28)</f>
        <v>0</v>
      </c>
      <c r="CP28">
        <f>IFERROR(VLOOKUP($A28&amp;CP$1,'CCyB decisions (database)'!$A$2:$G$424,7,FALSE),CO28)</f>
        <v>0</v>
      </c>
      <c r="CQ28">
        <f>IFERROR(VLOOKUP($A28&amp;CQ$1,'CCyB decisions (database)'!$A$2:$G$424,7,FALSE),CP28)</f>
        <v>0</v>
      </c>
      <c r="CR28">
        <f>IFERROR(VLOOKUP($A28&amp;CR$1,'CCyB decisions (database)'!$A$2:$G$424,7,FALSE),CQ28)</f>
        <v>0</v>
      </c>
      <c r="CS28">
        <f>IFERROR(VLOOKUP($A28&amp;CS$1,'CCyB decisions (database)'!$A$2:$G$424,7,FALSE),CR28)</f>
        <v>0</v>
      </c>
      <c r="CT28">
        <f>IFERROR(VLOOKUP($A28&amp;CT$1,'CCyB decisions (database)'!$A$2:$G$424,7,FALSE),CS28)</f>
        <v>0</v>
      </c>
      <c r="CU28">
        <f>IFERROR(VLOOKUP($A28&amp;CU$1,'CCyB decisions (database)'!$A$2:$G$424,7,FALSE),CT28)</f>
        <v>0</v>
      </c>
      <c r="CV28">
        <f>IFERROR(VLOOKUP($A28&amp;CV$1,'CCyB decisions (database)'!$A$2:$G$424,7,FALSE),CU28)</f>
        <v>0</v>
      </c>
      <c r="CW28">
        <f>IFERROR(VLOOKUP($A28&amp;CW$1,'CCyB decisions (database)'!$A$2:$G$424,7,FALSE),CV28)</f>
        <v>0</v>
      </c>
      <c r="CX28">
        <f>IFERROR(VLOOKUP($A28&amp;CX$1,'CCyB decisions (database)'!$A$2:$G$424,7,FALSE),CW28)</f>
        <v>0</v>
      </c>
      <c r="CY28">
        <f>IFERROR(VLOOKUP($A28&amp;CY$1,'CCyB decisions (database)'!$A$2:$G$424,7,FALSE),CX28)</f>
        <v>0</v>
      </c>
      <c r="CZ28">
        <f>IFERROR(VLOOKUP($A28&amp;CZ$1,'CCyB decisions (database)'!$A$2:$G$424,7,FALSE),CY28)</f>
        <v>0</v>
      </c>
      <c r="DA28">
        <f>IFERROR(VLOOKUP($A28&amp;DA$1,'CCyB decisions (database)'!$A$2:$G$424,7,FALSE),CZ28)</f>
        <v>0</v>
      </c>
      <c r="DB28">
        <f>IFERROR(VLOOKUP($A28&amp;DB$1,'CCyB decisions (database)'!$A$2:$G$424,7,FALSE),DA28)</f>
        <v>0</v>
      </c>
      <c r="DC28">
        <f>IFERROR(VLOOKUP($A28&amp;DC$1,'CCyB decisions (database)'!$A$2:$G$424,7,FALSE),DB28)</f>
        <v>0</v>
      </c>
      <c r="DD28">
        <f>IFERROR(VLOOKUP($A28&amp;DD$1,'CCyB decisions (database)'!$A$2:$G$424,7,FALSE),DC28)</f>
        <v>0</v>
      </c>
      <c r="DE28">
        <f>IFERROR(VLOOKUP($A28&amp;DE$1,'CCyB decisions (database)'!$A$2:$G$424,7,FALSE),DD28)</f>
        <v>0</v>
      </c>
      <c r="DF28">
        <f>IFERROR(VLOOKUP($A28&amp;DF$1,'CCyB decisions (database)'!$A$2:$G$424,7,FALSE),DE28)</f>
        <v>0</v>
      </c>
      <c r="DG28">
        <f>IFERROR(VLOOKUP($A28&amp;DG$1,'CCyB decisions (database)'!$A$2:$G$424,7,FALSE),DF28)</f>
        <v>0</v>
      </c>
      <c r="DH28">
        <f>IFERROR(VLOOKUP($A28&amp;DH$1,'CCyB decisions (database)'!$A$2:$G$424,7,FALSE),DG28)</f>
        <v>0</v>
      </c>
      <c r="DI28">
        <f>IFERROR(VLOOKUP($A28&amp;DI$1,'CCyB decisions (database)'!$A$2:$G$424,7,FALSE),DH28)</f>
        <v>0</v>
      </c>
      <c r="DJ28">
        <f>IFERROR(VLOOKUP($A28&amp;DJ$1,'CCyB decisions (database)'!$A$2:$G$424,7,FALSE),DI28)</f>
        <v>0</v>
      </c>
      <c r="DK28">
        <f>IFERROR(VLOOKUP($A28&amp;DK$1,'CCyB decisions (database)'!$A$2:$G$424,7,FALSE),DJ28)</f>
        <v>0</v>
      </c>
      <c r="DL28">
        <f>IFERROR(VLOOKUP($A28&amp;DL$1,'CCyB decisions (database)'!$A$2:$G$424,7,FALSE),DK28)</f>
        <v>0</v>
      </c>
      <c r="DM28">
        <f>IFERROR(VLOOKUP($A28&amp;DM$1,'CCyB decisions (database)'!$A$2:$G$424,7,FALSE),DL28)</f>
        <v>0</v>
      </c>
      <c r="DN28">
        <f>IFERROR(VLOOKUP($A28&amp;DN$1,'CCyB decisions (database)'!$A$2:$G$424,7,FALSE),DM28)</f>
        <v>0</v>
      </c>
      <c r="EW28" t="s">
        <v>17</v>
      </c>
      <c r="EX28">
        <v>6.2500000000000003E-3</v>
      </c>
      <c r="EY28">
        <v>0.01</v>
      </c>
      <c r="EZ28">
        <v>-1.2500000000000001E-2</v>
      </c>
      <c r="FA28">
        <f t="shared" si="0"/>
        <v>-3.7499999999999999E-3</v>
      </c>
    </row>
    <row r="29" spans="1:157" x14ac:dyDescent="0.45">
      <c r="A29" t="s">
        <v>41</v>
      </c>
      <c r="B29" t="str">
        <f>IFERROR(VLOOKUP($A29&amp;B$1,'CCyB decisions (database)'!$A$2:$G$424,7,FALSE),"")</f>
        <v/>
      </c>
      <c r="C29" t="str">
        <f>IFERROR(VLOOKUP($A29&amp;C$1,'CCyB decisions (database)'!$A$2:$G$424,7,FALSE),B29)</f>
        <v/>
      </c>
      <c r="D29" t="str">
        <f>IFERROR(VLOOKUP($A29&amp;D$1,'CCyB decisions (database)'!$A$2:$G$424,7,FALSE),C29)</f>
        <v/>
      </c>
      <c r="E29" t="str">
        <f>IFERROR(VLOOKUP($A29&amp;E$1,'CCyB decisions (database)'!$A$2:$G$424,7,FALSE),D29)</f>
        <v/>
      </c>
      <c r="F29" t="str">
        <f>IFERROR(VLOOKUP($A29&amp;F$1,'CCyB decisions (database)'!$A$2:$G$424,7,FALSE),E29)</f>
        <v/>
      </c>
      <c r="G29" t="str">
        <f>IFERROR(VLOOKUP($A29&amp;G$1,'CCyB decisions (database)'!$A$2:$G$424,7,FALSE),F29)</f>
        <v/>
      </c>
      <c r="H29" t="str">
        <f>IFERROR(VLOOKUP($A29&amp;H$1,'CCyB decisions (database)'!$A$2:$G$424,7,FALSE),G29)</f>
        <v/>
      </c>
      <c r="I29" t="str">
        <f>IFERROR(VLOOKUP($A29&amp;I$1,'CCyB decisions (database)'!$A$2:$G$424,7,FALSE),H29)</f>
        <v/>
      </c>
      <c r="J29" t="str">
        <f>IFERROR(VLOOKUP($A29&amp;J$1,'CCyB decisions (database)'!$A$2:$G$424,7,FALSE),I29)</f>
        <v/>
      </c>
      <c r="K29" t="str">
        <f>IFERROR(VLOOKUP($A29&amp;K$1,'CCyB decisions (database)'!$A$2:$G$424,7,FALSE),J29)</f>
        <v/>
      </c>
      <c r="L29" t="str">
        <f>IFERROR(VLOOKUP($A29&amp;L$1,'CCyB decisions (database)'!$A$2:$G$424,7,FALSE),K29)</f>
        <v/>
      </c>
      <c r="M29" t="str">
        <f>IFERROR(VLOOKUP($A29&amp;M$1,'CCyB decisions (database)'!$A$2:$G$424,7,FALSE),L29)</f>
        <v/>
      </c>
      <c r="N29" t="str">
        <f>IFERROR(VLOOKUP($A29&amp;N$1,'CCyB decisions (database)'!$A$2:$G$424,7,FALSE),M29)</f>
        <v/>
      </c>
      <c r="O29" t="str">
        <f>IFERROR(VLOOKUP($A29&amp;O$1,'CCyB decisions (database)'!$A$2:$G$424,7,FALSE),N29)</f>
        <v/>
      </c>
      <c r="P29">
        <f>IFERROR(VLOOKUP($A29&amp;P$1,'CCyB decisions (database)'!$A$2:$G$424,7,FALSE),O29)</f>
        <v>0</v>
      </c>
      <c r="Q29">
        <f>IFERROR(VLOOKUP($A29&amp;Q$1,'CCyB decisions (database)'!$A$2:$G$424,7,FALSE),P29)</f>
        <v>0</v>
      </c>
      <c r="R29">
        <f>IFERROR(VLOOKUP($A29&amp;R$1,'CCyB decisions (database)'!$A$2:$G$424,7,FALSE),Q29)</f>
        <v>0</v>
      </c>
      <c r="S29">
        <f>IFERROR(VLOOKUP($A29&amp;S$1,'CCyB decisions (database)'!$A$2:$G$424,7,FALSE),R29)</f>
        <v>0</v>
      </c>
      <c r="T29">
        <f>IFERROR(VLOOKUP($A29&amp;T$1,'CCyB decisions (database)'!$A$2:$G$424,7,FALSE),S29)</f>
        <v>0</v>
      </c>
      <c r="U29">
        <f>IFERROR(VLOOKUP($A29&amp;U$1,'CCyB decisions (database)'!$A$2:$G$424,7,FALSE),T29)</f>
        <v>0</v>
      </c>
      <c r="V29">
        <f>IFERROR(VLOOKUP($A29&amp;V$1,'CCyB decisions (database)'!$A$2:$G$424,7,FALSE),U29)</f>
        <v>0</v>
      </c>
      <c r="W29">
        <f>IFERROR(VLOOKUP($A29&amp;W$1,'CCyB decisions (database)'!$A$2:$G$424,7,FALSE),V29)</f>
        <v>0</v>
      </c>
      <c r="X29">
        <f>IFERROR(VLOOKUP($A29&amp;X$1,'CCyB decisions (database)'!$A$2:$G$424,7,FALSE),W29)</f>
        <v>0</v>
      </c>
      <c r="Y29">
        <f>IFERROR(VLOOKUP($A29&amp;Y$1,'CCyB decisions (database)'!$A$2:$G$424,7,FALSE),X29)</f>
        <v>0</v>
      </c>
      <c r="Z29">
        <f>IFERROR(VLOOKUP($A29&amp;Z$1,'CCyB decisions (database)'!$A$2:$G$424,7,FALSE),Y29)</f>
        <v>0</v>
      </c>
      <c r="AA29">
        <f>IFERROR(VLOOKUP($A29&amp;AA$1,'CCyB decisions (database)'!$A$2:$G$424,7,FALSE),Z29)</f>
        <v>0</v>
      </c>
      <c r="AB29">
        <f>IFERROR(VLOOKUP($A29&amp;AB$1,'CCyB decisions (database)'!$A$2:$G$424,7,FALSE),AA29)</f>
        <v>0</v>
      </c>
      <c r="AC29">
        <f>IFERROR(VLOOKUP($A29&amp;AC$1,'CCyB decisions (database)'!$A$2:$G$424,7,FALSE),AB29)</f>
        <v>0</v>
      </c>
      <c r="AD29">
        <f>IFERROR(VLOOKUP($A29&amp;AD$1,'CCyB decisions (database)'!$A$2:$G$424,7,FALSE),AC29)</f>
        <v>0</v>
      </c>
      <c r="AE29">
        <f>IFERROR(VLOOKUP($A29&amp;AE$1,'CCyB decisions (database)'!$A$2:$G$424,7,FALSE),AD29)</f>
        <v>0</v>
      </c>
      <c r="AF29">
        <f>IFERROR(VLOOKUP($A29&amp;AF$1,'CCyB decisions (database)'!$A$2:$G$424,7,FALSE),AE29)</f>
        <v>0</v>
      </c>
      <c r="AG29">
        <f>IFERROR(VLOOKUP($A29&amp;AG$1,'CCyB decisions (database)'!$A$2:$G$424,7,FALSE),AF29)</f>
        <v>0</v>
      </c>
      <c r="AH29">
        <f>IFERROR(VLOOKUP($A29&amp;AH$1,'CCyB decisions (database)'!$A$2:$G$424,7,FALSE),AG29)</f>
        <v>0</v>
      </c>
      <c r="AI29">
        <f>IFERROR(VLOOKUP($A29&amp;AI$1,'CCyB decisions (database)'!$A$2:$G$424,7,FALSE),AH29)</f>
        <v>0</v>
      </c>
      <c r="AJ29">
        <f>IFERROR(VLOOKUP($A29&amp;AJ$1,'CCyB decisions (database)'!$A$2:$G$424,7,FALSE),AI29)</f>
        <v>0</v>
      </c>
      <c r="AK29">
        <f>IFERROR(VLOOKUP($A29&amp;AK$1,'CCyB decisions (database)'!$A$2:$G$424,7,FALSE),AJ29)</f>
        <v>0</v>
      </c>
      <c r="AL29">
        <f>IFERROR(VLOOKUP($A29&amp;AL$1,'CCyB decisions (database)'!$A$2:$G$424,7,FALSE),AK29)</f>
        <v>0</v>
      </c>
      <c r="AM29">
        <f>IFERROR(VLOOKUP($A29&amp;AM$1,'CCyB decisions (database)'!$A$2:$G$424,7,FALSE),AL29)</f>
        <v>0</v>
      </c>
      <c r="AN29">
        <f>IFERROR(VLOOKUP($A29&amp;AN$1,'CCyB decisions (database)'!$A$2:$G$424,7,FALSE),AM29)</f>
        <v>0</v>
      </c>
      <c r="AO29">
        <f>IFERROR(VLOOKUP($A29&amp;AO$1,'CCyB decisions (database)'!$A$2:$G$424,7,FALSE),AN29)</f>
        <v>0</v>
      </c>
      <c r="AP29">
        <f>IFERROR(VLOOKUP($A29&amp;AP$1,'CCyB decisions (database)'!$A$2:$G$424,7,FALSE),AO29)</f>
        <v>0</v>
      </c>
      <c r="AQ29">
        <f>IFERROR(VLOOKUP($A29&amp;AQ$1,'CCyB decisions (database)'!$A$2:$G$424,7,FALSE),AP29)</f>
        <v>0</v>
      </c>
      <c r="AR29">
        <f>IFERROR(VLOOKUP($A29&amp;AR$1,'CCyB decisions (database)'!$A$2:$G$424,7,FALSE),AQ29)</f>
        <v>0</v>
      </c>
      <c r="AS29">
        <f>IFERROR(VLOOKUP($A29&amp;AS$1,'CCyB decisions (database)'!$A$2:$G$424,7,FALSE),AR29)</f>
        <v>0</v>
      </c>
      <c r="AT29">
        <f>IFERROR(VLOOKUP($A29&amp;AT$1,'CCyB decisions (database)'!$A$2:$G$424,7,FALSE),AS29)</f>
        <v>0</v>
      </c>
      <c r="AU29">
        <f>IFERROR(VLOOKUP($A29&amp;AU$1,'CCyB decisions (database)'!$A$2:$G$424,7,FALSE),AT29)</f>
        <v>0</v>
      </c>
      <c r="AV29">
        <f>IFERROR(VLOOKUP($A29&amp;AV$1,'CCyB decisions (database)'!$A$2:$G$424,7,FALSE),AU29)</f>
        <v>0</v>
      </c>
      <c r="AW29">
        <f>IFERROR(VLOOKUP($A29&amp;AW$1,'CCyB decisions (database)'!$A$2:$G$424,7,FALSE),AV29)</f>
        <v>0</v>
      </c>
      <c r="AX29">
        <f>IFERROR(VLOOKUP($A29&amp;AX$1,'CCyB decisions (database)'!$A$2:$G$424,7,FALSE),AW29)</f>
        <v>0</v>
      </c>
      <c r="AY29">
        <f>IFERROR(VLOOKUP($A29&amp;AY$1,'CCyB decisions (database)'!$A$2:$G$424,7,FALSE),AX29)</f>
        <v>0</v>
      </c>
      <c r="AZ29">
        <f>IFERROR(VLOOKUP($A29&amp;AZ$1,'CCyB decisions (database)'!$A$2:$G$424,7,FALSE),AY29)</f>
        <v>0</v>
      </c>
      <c r="BA29">
        <f>IFERROR(VLOOKUP($A29&amp;BA$1,'CCyB decisions (database)'!$A$2:$G$424,7,FALSE),AZ29)</f>
        <v>0</v>
      </c>
      <c r="BB29">
        <f>IFERROR(VLOOKUP($A29&amp;BB$1,'CCyB decisions (database)'!$A$2:$G$424,7,FALSE),BA29)</f>
        <v>0</v>
      </c>
      <c r="BC29">
        <f>IFERROR(VLOOKUP($A29&amp;BC$1,'CCyB decisions (database)'!$A$2:$G$424,7,FALSE),BB29)</f>
        <v>0</v>
      </c>
      <c r="BD29">
        <f>IFERROR(VLOOKUP($A29&amp;BD$1,'CCyB decisions (database)'!$A$2:$G$424,7,FALSE),BC29)</f>
        <v>0</v>
      </c>
      <c r="BE29">
        <f>IFERROR(VLOOKUP($A29&amp;BE$1,'CCyB decisions (database)'!$A$2:$G$424,7,FALSE),BD29)</f>
        <v>0</v>
      </c>
      <c r="BF29">
        <f>IFERROR(VLOOKUP($A29&amp;BF$1,'CCyB decisions (database)'!$A$2:$G$424,7,FALSE),BE29)</f>
        <v>0</v>
      </c>
      <c r="BG29">
        <f>IFERROR(VLOOKUP($A29&amp;BG$1,'CCyB decisions (database)'!$A$2:$G$424,7,FALSE),BF29)</f>
        <v>0</v>
      </c>
      <c r="BH29">
        <f>IFERROR(VLOOKUP($A29&amp;BH$1,'CCyB decisions (database)'!$A$2:$G$424,7,FALSE),BG29)</f>
        <v>0</v>
      </c>
      <c r="BI29">
        <f>IFERROR(VLOOKUP($A29&amp;BI$1,'CCyB decisions (database)'!$A$2:$G$424,7,FALSE),BH29)</f>
        <v>0</v>
      </c>
      <c r="BJ29">
        <f>IFERROR(VLOOKUP($A29&amp;BJ$1,'CCyB decisions (database)'!$A$2:$G$424,7,FALSE),BI29)</f>
        <v>0</v>
      </c>
      <c r="BK29">
        <f>IFERROR(VLOOKUP($A29&amp;BK$1,'CCyB decisions (database)'!$A$2:$G$424,7,FALSE),BJ29)</f>
        <v>0</v>
      </c>
      <c r="BL29">
        <f>IFERROR(VLOOKUP($A29&amp;BL$1,'CCyB decisions (database)'!$A$2:$G$424,7,FALSE),BK29)</f>
        <v>0</v>
      </c>
      <c r="BM29">
        <f>IFERROR(VLOOKUP($A29&amp;BM$1,'CCyB decisions (database)'!$A$2:$G$424,7,FALSE),BL29)</f>
        <v>0</v>
      </c>
      <c r="BN29">
        <f>IFERROR(VLOOKUP($A29&amp;BN$1,'CCyB decisions (database)'!$A$2:$G$424,7,FALSE),BM29)</f>
        <v>0</v>
      </c>
      <c r="BO29">
        <f>IFERROR(VLOOKUP($A29&amp;BO$1,'CCyB decisions (database)'!$A$2:$G$424,7,FALSE),BN29)</f>
        <v>0</v>
      </c>
      <c r="BP29">
        <f>IFERROR(VLOOKUP($A29&amp;BP$1,'CCyB decisions (database)'!$A$2:$G$424,7,FALSE),BO29)</f>
        <v>0</v>
      </c>
      <c r="BQ29">
        <f>IFERROR(VLOOKUP($A29&amp;BQ$1,'CCyB decisions (database)'!$A$2:$G$424,7,FALSE),BP29)</f>
        <v>0</v>
      </c>
      <c r="BR29">
        <f>IFERROR(VLOOKUP($A29&amp;BR$1,'CCyB decisions (database)'!$A$2:$G$424,7,FALSE),BQ29)</f>
        <v>0</v>
      </c>
      <c r="BS29">
        <f>IFERROR(VLOOKUP($A29&amp;BS$1,'CCyB decisions (database)'!$A$2:$G$424,7,FALSE),BR29)</f>
        <v>0</v>
      </c>
      <c r="BT29">
        <f>IFERROR(VLOOKUP($A29&amp;BT$1,'CCyB decisions (database)'!$A$2:$G$424,7,FALSE),BS29)</f>
        <v>0</v>
      </c>
      <c r="BU29">
        <f>IFERROR(VLOOKUP($A29&amp;BU$1,'CCyB decisions (database)'!$A$2:$G$424,7,FALSE),BT29)</f>
        <v>0</v>
      </c>
      <c r="BV29">
        <f>IFERROR(VLOOKUP($A29&amp;BV$1,'CCyB decisions (database)'!$A$2:$G$424,7,FALSE),BU29)</f>
        <v>0</v>
      </c>
      <c r="BW29">
        <f>IFERROR(VLOOKUP($A29&amp;BW$1,'CCyB decisions (database)'!$A$2:$G$424,7,FALSE),BV29)</f>
        <v>0</v>
      </c>
      <c r="BX29">
        <f>IFERROR(VLOOKUP($A29&amp;BX$1,'CCyB decisions (database)'!$A$2:$G$424,7,FALSE),BW29)</f>
        <v>0</v>
      </c>
      <c r="BY29">
        <f>IFERROR(VLOOKUP($A29&amp;BY$1,'CCyB decisions (database)'!$A$2:$G$424,7,FALSE),BX29)</f>
        <v>0</v>
      </c>
      <c r="BZ29">
        <f>IFERROR(VLOOKUP($A29&amp;BZ$1,'CCyB decisions (database)'!$A$2:$G$424,7,FALSE),BY29)</f>
        <v>0</v>
      </c>
      <c r="CA29">
        <f>IFERROR(VLOOKUP($A29&amp;CA$1,'CCyB decisions (database)'!$A$2:$G$424,7,FALSE),BZ29)</f>
        <v>0</v>
      </c>
      <c r="CB29">
        <f>IFERROR(VLOOKUP($A29&amp;CB$1,'CCyB decisions (database)'!$A$2:$G$424,7,FALSE),CA29)</f>
        <v>0</v>
      </c>
      <c r="CC29">
        <f>IFERROR(VLOOKUP($A29&amp;CC$1,'CCyB decisions (database)'!$A$2:$G$424,7,FALSE),CB29)</f>
        <v>0</v>
      </c>
      <c r="CD29">
        <f>IFERROR(VLOOKUP($A29&amp;CD$1,'CCyB decisions (database)'!$A$2:$G$424,7,FALSE),CC29)</f>
        <v>0</v>
      </c>
      <c r="CE29">
        <f>IFERROR(VLOOKUP($A29&amp;CE$1,'CCyB decisions (database)'!$A$2:$G$424,7,FALSE),CD29)</f>
        <v>0</v>
      </c>
      <c r="CF29">
        <f>IFERROR(VLOOKUP($A29&amp;CF$1,'CCyB decisions (database)'!$A$2:$G$424,7,FALSE),CE29)</f>
        <v>0</v>
      </c>
      <c r="CG29">
        <f>IFERROR(VLOOKUP($A29&amp;CG$1,'CCyB decisions (database)'!$A$2:$G$424,7,FALSE),CF29)</f>
        <v>0</v>
      </c>
      <c r="CH29">
        <f>IFERROR(VLOOKUP($A29&amp;CH$1,'CCyB decisions (database)'!$A$2:$G$424,7,FALSE),CG29)</f>
        <v>0</v>
      </c>
      <c r="CI29">
        <f>IFERROR(VLOOKUP($A29&amp;CI$1,'CCyB decisions (database)'!$A$2:$G$424,7,FALSE),CH29)</f>
        <v>0</v>
      </c>
      <c r="CJ29">
        <f>IFERROR(VLOOKUP($A29&amp;CJ$1,'CCyB decisions (database)'!$A$2:$G$424,7,FALSE),CI29)</f>
        <v>0</v>
      </c>
      <c r="CK29">
        <f>IFERROR(VLOOKUP($A29&amp;CK$1,'CCyB decisions (database)'!$A$2:$G$424,7,FALSE),CJ29)</f>
        <v>0</v>
      </c>
      <c r="CL29">
        <f>IFERROR(VLOOKUP($A29&amp;CL$1,'CCyB decisions (database)'!$A$2:$G$424,7,FALSE),CK29)</f>
        <v>0</v>
      </c>
      <c r="CM29">
        <f>IFERROR(VLOOKUP($A29&amp;CM$1,'CCyB decisions (database)'!$A$2:$G$424,7,FALSE),CL29)</f>
        <v>0</v>
      </c>
      <c r="CN29">
        <f>IFERROR(VLOOKUP($A29&amp;CN$1,'CCyB decisions (database)'!$A$2:$G$424,7,FALSE),CM29)</f>
        <v>0</v>
      </c>
      <c r="CO29">
        <f>IFERROR(VLOOKUP($A29&amp;CO$1,'CCyB decisions (database)'!$A$2:$G$424,7,FALSE),CN29)</f>
        <v>0</v>
      </c>
      <c r="CP29">
        <f>IFERROR(VLOOKUP($A29&amp;CP$1,'CCyB decisions (database)'!$A$2:$G$424,7,FALSE),CO29)</f>
        <v>0</v>
      </c>
      <c r="CQ29">
        <f>IFERROR(VLOOKUP($A29&amp;CQ$1,'CCyB decisions (database)'!$A$2:$G$424,7,FALSE),CP29)</f>
        <v>0</v>
      </c>
      <c r="CR29">
        <f>IFERROR(VLOOKUP($A29&amp;CR$1,'CCyB decisions (database)'!$A$2:$G$424,7,FALSE),CQ29)</f>
        <v>0</v>
      </c>
      <c r="CS29">
        <f>IFERROR(VLOOKUP($A29&amp;CS$1,'CCyB decisions (database)'!$A$2:$G$424,7,FALSE),CR29)</f>
        <v>0</v>
      </c>
      <c r="CT29">
        <f>IFERROR(VLOOKUP($A29&amp;CT$1,'CCyB decisions (database)'!$A$2:$G$424,7,FALSE),CS29)</f>
        <v>0</v>
      </c>
      <c r="CU29">
        <f>IFERROR(VLOOKUP($A29&amp;CU$1,'CCyB decisions (database)'!$A$2:$G$424,7,FALSE),CT29)</f>
        <v>0</v>
      </c>
      <c r="CV29">
        <f>IFERROR(VLOOKUP($A29&amp;CV$1,'CCyB decisions (database)'!$A$2:$G$424,7,FALSE),CU29)</f>
        <v>0</v>
      </c>
      <c r="CW29">
        <f>IFERROR(VLOOKUP($A29&amp;CW$1,'CCyB decisions (database)'!$A$2:$G$424,7,FALSE),CV29)</f>
        <v>0</v>
      </c>
      <c r="CX29">
        <f>IFERROR(VLOOKUP($A29&amp;CX$1,'CCyB decisions (database)'!$A$2:$G$424,7,FALSE),CW29)</f>
        <v>0</v>
      </c>
      <c r="CY29">
        <f>IFERROR(VLOOKUP($A29&amp;CY$1,'CCyB decisions (database)'!$A$2:$G$424,7,FALSE),CX29)</f>
        <v>0</v>
      </c>
      <c r="CZ29">
        <f>IFERROR(VLOOKUP($A29&amp;CZ$1,'CCyB decisions (database)'!$A$2:$G$424,7,FALSE),CY29)</f>
        <v>0</v>
      </c>
      <c r="DA29">
        <f>IFERROR(VLOOKUP($A29&amp;DA$1,'CCyB decisions (database)'!$A$2:$G$424,7,FALSE),CZ29)</f>
        <v>0</v>
      </c>
      <c r="DB29">
        <f>IFERROR(VLOOKUP($A29&amp;DB$1,'CCyB decisions (database)'!$A$2:$G$424,7,FALSE),DA29)</f>
        <v>0</v>
      </c>
      <c r="DC29">
        <f>IFERROR(VLOOKUP($A29&amp;DC$1,'CCyB decisions (database)'!$A$2:$G$424,7,FALSE),DB29)</f>
        <v>0</v>
      </c>
      <c r="DD29">
        <f>IFERROR(VLOOKUP($A29&amp;DD$1,'CCyB decisions (database)'!$A$2:$G$424,7,FALSE),DC29)</f>
        <v>0</v>
      </c>
      <c r="DE29">
        <f>IFERROR(VLOOKUP($A29&amp;DE$1,'CCyB decisions (database)'!$A$2:$G$424,7,FALSE),DD29)</f>
        <v>0</v>
      </c>
      <c r="DF29">
        <f>IFERROR(VLOOKUP($A29&amp;DF$1,'CCyB decisions (database)'!$A$2:$G$424,7,FALSE),DE29)</f>
        <v>0</v>
      </c>
      <c r="DG29">
        <f>IFERROR(VLOOKUP($A29&amp;DG$1,'CCyB decisions (database)'!$A$2:$G$424,7,FALSE),DF29)</f>
        <v>0</v>
      </c>
      <c r="DH29">
        <f>IFERROR(VLOOKUP($A29&amp;DH$1,'CCyB decisions (database)'!$A$2:$G$424,7,FALSE),DG29)</f>
        <v>0</v>
      </c>
      <c r="DI29">
        <f>IFERROR(VLOOKUP($A29&amp;DI$1,'CCyB decisions (database)'!$A$2:$G$424,7,FALSE),DH29)</f>
        <v>0</v>
      </c>
      <c r="DJ29">
        <f>IFERROR(VLOOKUP($A29&amp;DJ$1,'CCyB decisions (database)'!$A$2:$G$424,7,FALSE),DI29)</f>
        <v>0</v>
      </c>
      <c r="DK29">
        <f>IFERROR(VLOOKUP($A29&amp;DK$1,'CCyB decisions (database)'!$A$2:$G$424,7,FALSE),DJ29)</f>
        <v>0</v>
      </c>
      <c r="DL29">
        <f>IFERROR(VLOOKUP($A29&amp;DL$1,'CCyB decisions (database)'!$A$2:$G$424,7,FALSE),DK29)</f>
        <v>0</v>
      </c>
      <c r="DM29">
        <f>IFERROR(VLOOKUP($A29&amp;DM$1,'CCyB decisions (database)'!$A$2:$G$424,7,FALSE),DL29)</f>
        <v>0</v>
      </c>
      <c r="DN29">
        <f>IFERROR(VLOOKUP($A29&amp;DN$1,'CCyB decisions (database)'!$A$2:$G$424,7,FALSE),DM29)</f>
        <v>0</v>
      </c>
    </row>
    <row r="30" spans="1:157" x14ac:dyDescent="0.45">
      <c r="A30" t="s">
        <v>42</v>
      </c>
      <c r="B30" t="str">
        <f>IFERROR(VLOOKUP($A30&amp;B$1,'CCyB decisions (database)'!$A$2:$G$424,7,FALSE),"")</f>
        <v/>
      </c>
      <c r="C30" t="str">
        <f>IFERROR(VLOOKUP($A30&amp;C$1,'CCyB decisions (database)'!$A$2:$G$424,7,FALSE),B30)</f>
        <v/>
      </c>
      <c r="D30" t="str">
        <f>IFERROR(VLOOKUP($A30&amp;D$1,'CCyB decisions (database)'!$A$2:$G$424,7,FALSE),C30)</f>
        <v/>
      </c>
      <c r="E30" t="str">
        <f>IFERROR(VLOOKUP($A30&amp;E$1,'CCyB decisions (database)'!$A$2:$G$424,7,FALSE),D30)</f>
        <v/>
      </c>
      <c r="F30" t="str">
        <f>IFERROR(VLOOKUP($A30&amp;F$1,'CCyB decisions (database)'!$A$2:$G$424,7,FALSE),E30)</f>
        <v/>
      </c>
      <c r="G30" t="str">
        <f>IFERROR(VLOOKUP($A30&amp;G$1,'CCyB decisions (database)'!$A$2:$G$424,7,FALSE),F30)</f>
        <v/>
      </c>
      <c r="H30" t="str">
        <f>IFERROR(VLOOKUP($A30&amp;H$1,'CCyB decisions (database)'!$A$2:$G$424,7,FALSE),G30)</f>
        <v/>
      </c>
      <c r="I30" t="str">
        <f>IFERROR(VLOOKUP($A30&amp;I$1,'CCyB decisions (database)'!$A$2:$G$424,7,FALSE),H30)</f>
        <v/>
      </c>
      <c r="J30" t="str">
        <f>IFERROR(VLOOKUP($A30&amp;J$1,'CCyB decisions (database)'!$A$2:$G$424,7,FALSE),I30)</f>
        <v/>
      </c>
      <c r="K30" t="str">
        <f>IFERROR(VLOOKUP($A30&amp;K$1,'CCyB decisions (database)'!$A$2:$G$424,7,FALSE),J30)</f>
        <v/>
      </c>
      <c r="L30" t="str">
        <f>IFERROR(VLOOKUP($A30&amp;L$1,'CCyB decisions (database)'!$A$2:$G$424,7,FALSE),K30)</f>
        <v/>
      </c>
      <c r="M30" t="str">
        <f>IFERROR(VLOOKUP($A30&amp;M$1,'CCyB decisions (database)'!$A$2:$G$424,7,FALSE),L30)</f>
        <v/>
      </c>
      <c r="N30" t="str">
        <f>IFERROR(VLOOKUP($A30&amp;N$1,'CCyB decisions (database)'!$A$2:$G$424,7,FALSE),M30)</f>
        <v/>
      </c>
      <c r="O30">
        <f>IFERROR(VLOOKUP($A30&amp;O$1,'CCyB decisions (database)'!$A$2:$G$424,7,FALSE),N30)</f>
        <v>0</v>
      </c>
      <c r="P30">
        <f>IFERROR(VLOOKUP($A30&amp;P$1,'CCyB decisions (database)'!$A$2:$G$424,7,FALSE),O30)</f>
        <v>0</v>
      </c>
      <c r="Q30">
        <f>IFERROR(VLOOKUP($A30&amp;Q$1,'CCyB decisions (database)'!$A$2:$G$424,7,FALSE),P30)</f>
        <v>0</v>
      </c>
      <c r="R30">
        <f>IFERROR(VLOOKUP($A30&amp;R$1,'CCyB decisions (database)'!$A$2:$G$424,7,FALSE),Q30)</f>
        <v>0</v>
      </c>
      <c r="S30">
        <f>IFERROR(VLOOKUP($A30&amp;S$1,'CCyB decisions (database)'!$A$2:$G$424,7,FALSE),R30)</f>
        <v>0</v>
      </c>
      <c r="T30">
        <f>IFERROR(VLOOKUP($A30&amp;T$1,'CCyB decisions (database)'!$A$2:$G$424,7,FALSE),S30)</f>
        <v>0</v>
      </c>
      <c r="U30">
        <f>IFERROR(VLOOKUP($A30&amp;U$1,'CCyB decisions (database)'!$A$2:$G$424,7,FALSE),T30)</f>
        <v>0</v>
      </c>
      <c r="V30">
        <f>IFERROR(VLOOKUP($A30&amp;V$1,'CCyB decisions (database)'!$A$2:$G$424,7,FALSE),U30)</f>
        <v>0</v>
      </c>
      <c r="W30">
        <f>IFERROR(VLOOKUP($A30&amp;W$1,'CCyB decisions (database)'!$A$2:$G$424,7,FALSE),V30)</f>
        <v>0</v>
      </c>
      <c r="X30">
        <f>IFERROR(VLOOKUP($A30&amp;X$1,'CCyB decisions (database)'!$A$2:$G$424,7,FALSE),W30)</f>
        <v>0</v>
      </c>
      <c r="Y30">
        <f>IFERROR(VLOOKUP($A30&amp;Y$1,'CCyB decisions (database)'!$A$2:$G$424,7,FALSE),X30)</f>
        <v>0</v>
      </c>
      <c r="Z30">
        <f>IFERROR(VLOOKUP($A30&amp;Z$1,'CCyB decisions (database)'!$A$2:$G$424,7,FALSE),Y30)</f>
        <v>0</v>
      </c>
      <c r="AA30">
        <f>IFERROR(VLOOKUP($A30&amp;AA$1,'CCyB decisions (database)'!$A$2:$G$424,7,FALSE),Z30)</f>
        <v>0</v>
      </c>
      <c r="AB30">
        <f>IFERROR(VLOOKUP($A30&amp;AB$1,'CCyB decisions (database)'!$A$2:$G$424,7,FALSE),AA30)</f>
        <v>0</v>
      </c>
      <c r="AC30">
        <f>IFERROR(VLOOKUP($A30&amp;AC$1,'CCyB decisions (database)'!$A$2:$G$424,7,FALSE),AB30)</f>
        <v>0</v>
      </c>
      <c r="AD30">
        <f>IFERROR(VLOOKUP($A30&amp;AD$1,'CCyB decisions (database)'!$A$2:$G$424,7,FALSE),AC30)</f>
        <v>0</v>
      </c>
      <c r="AE30">
        <f>IFERROR(VLOOKUP($A30&amp;AE$1,'CCyB decisions (database)'!$A$2:$G$424,7,FALSE),AD30)</f>
        <v>0</v>
      </c>
      <c r="AF30">
        <f>IFERROR(VLOOKUP($A30&amp;AF$1,'CCyB decisions (database)'!$A$2:$G$424,7,FALSE),AE30)</f>
        <v>0</v>
      </c>
      <c r="AG30">
        <f>IFERROR(VLOOKUP($A30&amp;AG$1,'CCyB decisions (database)'!$A$2:$G$424,7,FALSE),AF30)</f>
        <v>0</v>
      </c>
      <c r="AH30">
        <f>IFERROR(VLOOKUP($A30&amp;AH$1,'CCyB decisions (database)'!$A$2:$G$424,7,FALSE),AG30)</f>
        <v>0</v>
      </c>
      <c r="AI30">
        <f>IFERROR(VLOOKUP($A30&amp;AI$1,'CCyB decisions (database)'!$A$2:$G$424,7,FALSE),AH30)</f>
        <v>0</v>
      </c>
      <c r="AJ30">
        <f>IFERROR(VLOOKUP($A30&amp;AJ$1,'CCyB decisions (database)'!$A$2:$G$424,7,FALSE),AI30)</f>
        <v>0</v>
      </c>
      <c r="AK30">
        <f>IFERROR(VLOOKUP($A30&amp;AK$1,'CCyB decisions (database)'!$A$2:$G$424,7,FALSE),AJ30)</f>
        <v>0</v>
      </c>
      <c r="AL30">
        <f>IFERROR(VLOOKUP($A30&amp;AL$1,'CCyB decisions (database)'!$A$2:$G$424,7,FALSE),AK30)</f>
        <v>0</v>
      </c>
      <c r="AM30">
        <f>IFERROR(VLOOKUP($A30&amp;AM$1,'CCyB decisions (database)'!$A$2:$G$424,7,FALSE),AL30)</f>
        <v>0</v>
      </c>
      <c r="AN30">
        <f>IFERROR(VLOOKUP($A30&amp;AN$1,'CCyB decisions (database)'!$A$2:$G$424,7,FALSE),AM30)</f>
        <v>0</v>
      </c>
      <c r="AO30">
        <f>IFERROR(VLOOKUP($A30&amp;AO$1,'CCyB decisions (database)'!$A$2:$G$424,7,FALSE),AN30)</f>
        <v>0</v>
      </c>
      <c r="AP30">
        <f>IFERROR(VLOOKUP($A30&amp;AP$1,'CCyB decisions (database)'!$A$2:$G$424,7,FALSE),AO30)</f>
        <v>0</v>
      </c>
      <c r="AQ30">
        <f>IFERROR(VLOOKUP($A30&amp;AQ$1,'CCyB decisions (database)'!$A$2:$G$424,7,FALSE),AP30)</f>
        <v>0</v>
      </c>
      <c r="AR30">
        <f>IFERROR(VLOOKUP($A30&amp;AR$1,'CCyB decisions (database)'!$A$2:$G$424,7,FALSE),AQ30)</f>
        <v>0</v>
      </c>
      <c r="AS30">
        <f>IFERROR(VLOOKUP($A30&amp;AS$1,'CCyB decisions (database)'!$A$2:$G$424,7,FALSE),AR30)</f>
        <v>0</v>
      </c>
      <c r="AT30">
        <f>IFERROR(VLOOKUP($A30&amp;AT$1,'CCyB decisions (database)'!$A$2:$G$424,7,FALSE),AS30)</f>
        <v>0</v>
      </c>
      <c r="AU30">
        <f>IFERROR(VLOOKUP($A30&amp;AU$1,'CCyB decisions (database)'!$A$2:$G$424,7,FALSE),AT30)</f>
        <v>0</v>
      </c>
      <c r="AV30">
        <f>IFERROR(VLOOKUP($A30&amp;AV$1,'CCyB decisions (database)'!$A$2:$G$424,7,FALSE),AU30)</f>
        <v>0</v>
      </c>
      <c r="AW30">
        <f>IFERROR(VLOOKUP($A30&amp;AW$1,'CCyB decisions (database)'!$A$2:$G$424,7,FALSE),AV30)</f>
        <v>0</v>
      </c>
      <c r="AX30">
        <f>IFERROR(VLOOKUP($A30&amp;AX$1,'CCyB decisions (database)'!$A$2:$G$424,7,FALSE),AW30)</f>
        <v>0</v>
      </c>
      <c r="AY30">
        <f>IFERROR(VLOOKUP($A30&amp;AY$1,'CCyB decisions (database)'!$A$2:$G$424,7,FALSE),AX30)</f>
        <v>0</v>
      </c>
      <c r="AZ30">
        <f>IFERROR(VLOOKUP($A30&amp;AZ$1,'CCyB decisions (database)'!$A$2:$G$424,7,FALSE),AY30)</f>
        <v>0</v>
      </c>
      <c r="BA30">
        <f>IFERROR(VLOOKUP($A30&amp;BA$1,'CCyB decisions (database)'!$A$2:$G$424,7,FALSE),AZ30)</f>
        <v>0</v>
      </c>
      <c r="BB30">
        <f>IFERROR(VLOOKUP($A30&amp;BB$1,'CCyB decisions (database)'!$A$2:$G$424,7,FALSE),BA30)</f>
        <v>0</v>
      </c>
      <c r="BC30">
        <f>IFERROR(VLOOKUP($A30&amp;BC$1,'CCyB decisions (database)'!$A$2:$G$424,7,FALSE),BB30)</f>
        <v>0</v>
      </c>
      <c r="BD30">
        <f>IFERROR(VLOOKUP($A30&amp;BD$1,'CCyB decisions (database)'!$A$2:$G$424,7,FALSE),BC30)</f>
        <v>0</v>
      </c>
      <c r="BE30">
        <f>IFERROR(VLOOKUP($A30&amp;BE$1,'CCyB decisions (database)'!$A$2:$G$424,7,FALSE),BD30)</f>
        <v>0</v>
      </c>
      <c r="BF30">
        <f>IFERROR(VLOOKUP($A30&amp;BF$1,'CCyB decisions (database)'!$A$2:$G$424,7,FALSE),BE30)</f>
        <v>0</v>
      </c>
      <c r="BG30">
        <f>IFERROR(VLOOKUP($A30&amp;BG$1,'CCyB decisions (database)'!$A$2:$G$424,7,FALSE),BF30)</f>
        <v>0</v>
      </c>
      <c r="BH30">
        <f>IFERROR(VLOOKUP($A30&amp;BH$1,'CCyB decisions (database)'!$A$2:$G$424,7,FALSE),BG30)</f>
        <v>0</v>
      </c>
      <c r="BI30">
        <f>IFERROR(VLOOKUP($A30&amp;BI$1,'CCyB decisions (database)'!$A$2:$G$424,7,FALSE),BH30)</f>
        <v>0</v>
      </c>
      <c r="BJ30">
        <f>IFERROR(VLOOKUP($A30&amp;BJ$1,'CCyB decisions (database)'!$A$2:$G$424,7,FALSE),BI30)</f>
        <v>0</v>
      </c>
      <c r="BK30">
        <f>IFERROR(VLOOKUP($A30&amp;BK$1,'CCyB decisions (database)'!$A$2:$G$424,7,FALSE),BJ30)</f>
        <v>0</v>
      </c>
      <c r="BL30">
        <f>IFERROR(VLOOKUP($A30&amp;BL$1,'CCyB decisions (database)'!$A$2:$G$424,7,FALSE),BK30)</f>
        <v>0</v>
      </c>
      <c r="BM30">
        <f>IFERROR(VLOOKUP($A30&amp;BM$1,'CCyB decisions (database)'!$A$2:$G$424,7,FALSE),BL30)</f>
        <v>0</v>
      </c>
      <c r="BN30">
        <f>IFERROR(VLOOKUP($A30&amp;BN$1,'CCyB decisions (database)'!$A$2:$G$424,7,FALSE),BM30)</f>
        <v>0</v>
      </c>
      <c r="BO30">
        <f>IFERROR(VLOOKUP($A30&amp;BO$1,'CCyB decisions (database)'!$A$2:$G$424,7,FALSE),BN30)</f>
        <v>0</v>
      </c>
      <c r="BP30">
        <f>IFERROR(VLOOKUP($A30&amp;BP$1,'CCyB decisions (database)'!$A$2:$G$424,7,FALSE),BO30)</f>
        <v>0</v>
      </c>
      <c r="BQ30">
        <f>IFERROR(VLOOKUP($A30&amp;BQ$1,'CCyB decisions (database)'!$A$2:$G$424,7,FALSE),BP30)</f>
        <v>0</v>
      </c>
      <c r="BR30">
        <f>IFERROR(VLOOKUP($A30&amp;BR$1,'CCyB decisions (database)'!$A$2:$G$424,7,FALSE),BQ30)</f>
        <v>0</v>
      </c>
      <c r="BS30">
        <f>IFERROR(VLOOKUP($A30&amp;BS$1,'CCyB decisions (database)'!$A$2:$G$424,7,FALSE),BR30)</f>
        <v>0</v>
      </c>
      <c r="BT30">
        <f>IFERROR(VLOOKUP($A30&amp;BT$1,'CCyB decisions (database)'!$A$2:$G$424,7,FALSE),BS30)</f>
        <v>0</v>
      </c>
      <c r="BU30">
        <f>IFERROR(VLOOKUP($A30&amp;BU$1,'CCyB decisions (database)'!$A$2:$G$424,7,FALSE),BT30)</f>
        <v>0</v>
      </c>
      <c r="BV30">
        <f>IFERROR(VLOOKUP($A30&amp;BV$1,'CCyB decisions (database)'!$A$2:$G$424,7,FALSE),BU30)</f>
        <v>0</v>
      </c>
      <c r="BW30">
        <f>IFERROR(VLOOKUP($A30&amp;BW$1,'CCyB decisions (database)'!$A$2:$G$424,7,FALSE),BV30)</f>
        <v>0</v>
      </c>
      <c r="BX30">
        <f>IFERROR(VLOOKUP($A30&amp;BX$1,'CCyB decisions (database)'!$A$2:$G$424,7,FALSE),BW30)</f>
        <v>0</v>
      </c>
      <c r="BY30">
        <f>IFERROR(VLOOKUP($A30&amp;BY$1,'CCyB decisions (database)'!$A$2:$G$424,7,FALSE),BX30)</f>
        <v>0</v>
      </c>
      <c r="BZ30">
        <f>IFERROR(VLOOKUP($A30&amp;BZ$1,'CCyB decisions (database)'!$A$2:$G$424,7,FALSE),BY30)</f>
        <v>0</v>
      </c>
      <c r="CA30">
        <f>IFERROR(VLOOKUP($A30&amp;CA$1,'CCyB decisions (database)'!$A$2:$G$424,7,FALSE),BZ30)</f>
        <v>0</v>
      </c>
      <c r="CB30">
        <f>IFERROR(VLOOKUP($A30&amp;CB$1,'CCyB decisions (database)'!$A$2:$G$424,7,FALSE),CA30)</f>
        <v>0</v>
      </c>
      <c r="CC30">
        <f>IFERROR(VLOOKUP($A30&amp;CC$1,'CCyB decisions (database)'!$A$2:$G$424,7,FALSE),CB30)</f>
        <v>0</v>
      </c>
      <c r="CD30">
        <f>IFERROR(VLOOKUP($A30&amp;CD$1,'CCyB decisions (database)'!$A$2:$G$424,7,FALSE),CC30)</f>
        <v>0</v>
      </c>
      <c r="CE30">
        <f>IFERROR(VLOOKUP($A30&amp;CE$1,'CCyB decisions (database)'!$A$2:$G$424,7,FALSE),CD30)</f>
        <v>0</v>
      </c>
      <c r="CF30">
        <f>IFERROR(VLOOKUP($A30&amp;CF$1,'CCyB decisions (database)'!$A$2:$G$424,7,FALSE),CE30)</f>
        <v>0</v>
      </c>
      <c r="CG30">
        <f>IFERROR(VLOOKUP($A30&amp;CG$1,'CCyB decisions (database)'!$A$2:$G$424,7,FALSE),CF30)</f>
        <v>0</v>
      </c>
      <c r="CH30">
        <f>IFERROR(VLOOKUP($A30&amp;CH$1,'CCyB decisions (database)'!$A$2:$G$424,7,FALSE),CG30)</f>
        <v>0</v>
      </c>
      <c r="CI30">
        <f>IFERROR(VLOOKUP($A30&amp;CI$1,'CCyB decisions (database)'!$A$2:$G$424,7,FALSE),CH30)</f>
        <v>0</v>
      </c>
      <c r="CJ30">
        <f>IFERROR(VLOOKUP($A30&amp;CJ$1,'CCyB decisions (database)'!$A$2:$G$424,7,FALSE),CI30)</f>
        <v>0</v>
      </c>
      <c r="CK30">
        <f>IFERROR(VLOOKUP($A30&amp;CK$1,'CCyB decisions (database)'!$A$2:$G$424,7,FALSE),CJ30)</f>
        <v>0</v>
      </c>
      <c r="CL30">
        <f>IFERROR(VLOOKUP($A30&amp;CL$1,'CCyB decisions (database)'!$A$2:$G$424,7,FALSE),CK30)</f>
        <v>0</v>
      </c>
      <c r="CM30">
        <f>IFERROR(VLOOKUP($A30&amp;CM$1,'CCyB decisions (database)'!$A$2:$G$424,7,FALSE),CL30)</f>
        <v>0</v>
      </c>
      <c r="CN30">
        <f>IFERROR(VLOOKUP($A30&amp;CN$1,'CCyB decisions (database)'!$A$2:$G$424,7,FALSE),CM30)</f>
        <v>0</v>
      </c>
      <c r="CO30">
        <f>IFERROR(VLOOKUP($A30&amp;CO$1,'CCyB decisions (database)'!$A$2:$G$424,7,FALSE),CN30)</f>
        <v>0</v>
      </c>
      <c r="CP30">
        <f>IFERROR(VLOOKUP($A30&amp;CP$1,'CCyB decisions (database)'!$A$2:$G$424,7,FALSE),CO30)</f>
        <v>0</v>
      </c>
      <c r="CQ30">
        <f>IFERROR(VLOOKUP($A30&amp;CQ$1,'CCyB decisions (database)'!$A$2:$G$424,7,FALSE),CP30)</f>
        <v>0</v>
      </c>
      <c r="CR30">
        <f>IFERROR(VLOOKUP($A30&amp;CR$1,'CCyB decisions (database)'!$A$2:$G$424,7,FALSE),CQ30)</f>
        <v>0</v>
      </c>
      <c r="CS30">
        <f>IFERROR(VLOOKUP($A30&amp;CS$1,'CCyB decisions (database)'!$A$2:$G$424,7,FALSE),CR30)</f>
        <v>0</v>
      </c>
      <c r="CT30">
        <f>IFERROR(VLOOKUP($A30&amp;CT$1,'CCyB decisions (database)'!$A$2:$G$424,7,FALSE),CS30)</f>
        <v>0</v>
      </c>
      <c r="CU30">
        <f>IFERROR(VLOOKUP($A30&amp;CU$1,'CCyB decisions (database)'!$A$2:$G$424,7,FALSE),CT30)</f>
        <v>0</v>
      </c>
      <c r="CV30">
        <f>IFERROR(VLOOKUP($A30&amp;CV$1,'CCyB decisions (database)'!$A$2:$G$424,7,FALSE),CU30)</f>
        <v>0</v>
      </c>
      <c r="CW30">
        <f>IFERROR(VLOOKUP($A30&amp;CW$1,'CCyB decisions (database)'!$A$2:$G$424,7,FALSE),CV30)</f>
        <v>0</v>
      </c>
      <c r="CX30">
        <f>IFERROR(VLOOKUP($A30&amp;CX$1,'CCyB decisions (database)'!$A$2:$G$424,7,FALSE),CW30)</f>
        <v>0</v>
      </c>
      <c r="CY30">
        <f>IFERROR(VLOOKUP($A30&amp;CY$1,'CCyB decisions (database)'!$A$2:$G$424,7,FALSE),CX30)</f>
        <v>0</v>
      </c>
      <c r="CZ30">
        <f>IFERROR(VLOOKUP($A30&amp;CZ$1,'CCyB decisions (database)'!$A$2:$G$424,7,FALSE),CY30)</f>
        <v>0</v>
      </c>
      <c r="DA30">
        <f>IFERROR(VLOOKUP($A30&amp;DA$1,'CCyB decisions (database)'!$A$2:$G$424,7,FALSE),CZ30)</f>
        <v>0</v>
      </c>
      <c r="DB30">
        <f>IFERROR(VLOOKUP($A30&amp;DB$1,'CCyB decisions (database)'!$A$2:$G$424,7,FALSE),DA30)</f>
        <v>0</v>
      </c>
      <c r="DC30">
        <f>IFERROR(VLOOKUP($A30&amp;DC$1,'CCyB decisions (database)'!$A$2:$G$424,7,FALSE),DB30)</f>
        <v>0</v>
      </c>
      <c r="DD30">
        <f>IFERROR(VLOOKUP($A30&amp;DD$1,'CCyB decisions (database)'!$A$2:$G$424,7,FALSE),DC30)</f>
        <v>0</v>
      </c>
      <c r="DE30">
        <f>IFERROR(VLOOKUP($A30&amp;DE$1,'CCyB decisions (database)'!$A$2:$G$424,7,FALSE),DD30)</f>
        <v>0</v>
      </c>
      <c r="DF30">
        <f>IFERROR(VLOOKUP($A30&amp;DF$1,'CCyB decisions (database)'!$A$2:$G$424,7,FALSE),DE30)</f>
        <v>0</v>
      </c>
      <c r="DG30">
        <f>IFERROR(VLOOKUP($A30&amp;DG$1,'CCyB decisions (database)'!$A$2:$G$424,7,FALSE),DF30)</f>
        <v>0</v>
      </c>
      <c r="DH30">
        <f>IFERROR(VLOOKUP($A30&amp;DH$1,'CCyB decisions (database)'!$A$2:$G$424,7,FALSE),DG30)</f>
        <v>0</v>
      </c>
      <c r="DI30">
        <f>IFERROR(VLOOKUP($A30&amp;DI$1,'CCyB decisions (database)'!$A$2:$G$424,7,FALSE),DH30)</f>
        <v>0</v>
      </c>
      <c r="DJ30">
        <f>IFERROR(VLOOKUP($A30&amp;DJ$1,'CCyB decisions (database)'!$A$2:$G$424,7,FALSE),DI30)</f>
        <v>0</v>
      </c>
      <c r="DK30">
        <f>IFERROR(VLOOKUP($A30&amp;DK$1,'CCyB decisions (database)'!$A$2:$G$424,7,FALSE),DJ30)</f>
        <v>0</v>
      </c>
      <c r="DL30">
        <f>IFERROR(VLOOKUP($A30&amp;DL$1,'CCyB decisions (database)'!$A$2:$G$424,7,FALSE),DK30)</f>
        <v>0</v>
      </c>
      <c r="DM30">
        <f>IFERROR(VLOOKUP($A30&amp;DM$1,'CCyB decisions (database)'!$A$2:$G$424,7,FALSE),DL30)</f>
        <v>0.01</v>
      </c>
      <c r="DN30">
        <f>IFERROR(VLOOKUP($A30&amp;DN$1,'CCyB decisions (database)'!$A$2:$G$424,7,FALSE),DM30)</f>
        <v>0.01</v>
      </c>
    </row>
    <row r="31" spans="1:157" x14ac:dyDescent="0.45">
      <c r="A31" t="s">
        <v>14</v>
      </c>
      <c r="B31" t="str">
        <f>IFERROR(VLOOKUP($A31&amp;B$1,'CCyB decisions (database)'!$A$2:$G$424,7,FALSE),"")</f>
        <v/>
      </c>
      <c r="C31" t="str">
        <f>IFERROR(VLOOKUP($A31&amp;C$1,'CCyB decisions (database)'!$A$2:$G$424,7,FALSE),B31)</f>
        <v/>
      </c>
      <c r="D31" t="str">
        <f>IFERROR(VLOOKUP($A31&amp;D$1,'CCyB decisions (database)'!$A$2:$G$424,7,FALSE),C31)</f>
        <v/>
      </c>
      <c r="E31" t="str">
        <f>IFERROR(VLOOKUP($A31&amp;E$1,'CCyB decisions (database)'!$A$2:$G$424,7,FALSE),D31)</f>
        <v/>
      </c>
      <c r="F31" t="str">
        <f>IFERROR(VLOOKUP($A31&amp;F$1,'CCyB decisions (database)'!$A$2:$G$424,7,FALSE),E31)</f>
        <v/>
      </c>
      <c r="G31" t="str">
        <f>IFERROR(VLOOKUP($A31&amp;G$1,'CCyB decisions (database)'!$A$2:$G$424,7,FALSE),F31)</f>
        <v/>
      </c>
      <c r="H31" t="str">
        <f>IFERROR(VLOOKUP($A31&amp;H$1,'CCyB decisions (database)'!$A$2:$G$424,7,FALSE),G31)</f>
        <v/>
      </c>
      <c r="I31" t="str">
        <f>IFERROR(VLOOKUP($A31&amp;I$1,'CCyB decisions (database)'!$A$2:$G$424,7,FALSE),H31)</f>
        <v/>
      </c>
      <c r="J31" t="str">
        <f>IFERROR(VLOOKUP($A31&amp;J$1,'CCyB decisions (database)'!$A$2:$G$424,7,FALSE),I31)</f>
        <v/>
      </c>
      <c r="K31" t="str">
        <f>IFERROR(VLOOKUP($A31&amp;K$1,'CCyB decisions (database)'!$A$2:$G$424,7,FALSE),J31)</f>
        <v/>
      </c>
      <c r="L31" t="str">
        <f>IFERROR(VLOOKUP($A31&amp;L$1,'CCyB decisions (database)'!$A$2:$G$424,7,FALSE),K31)</f>
        <v/>
      </c>
      <c r="M31" t="str">
        <f>IFERROR(VLOOKUP($A31&amp;M$1,'CCyB decisions (database)'!$A$2:$G$424,7,FALSE),L31)</f>
        <v/>
      </c>
      <c r="N31" t="str">
        <f>IFERROR(VLOOKUP($A31&amp;N$1,'CCyB decisions (database)'!$A$2:$G$424,7,FALSE),M31)</f>
        <v/>
      </c>
      <c r="O31" t="str">
        <f>IFERROR(VLOOKUP($A31&amp;O$1,'CCyB decisions (database)'!$A$2:$G$424,7,FALSE),N31)</f>
        <v/>
      </c>
      <c r="P31" t="str">
        <f>IFERROR(VLOOKUP($A31&amp;P$1,'CCyB decisions (database)'!$A$2:$G$424,7,FALSE),O31)</f>
        <v/>
      </c>
      <c r="Q31">
        <f>IFERROR(VLOOKUP($A31&amp;Q$1,'CCyB decisions (database)'!$A$2:$G$424,7,FALSE),P31)</f>
        <v>0</v>
      </c>
      <c r="R31">
        <f>IFERROR(VLOOKUP($A31&amp;R$1,'CCyB decisions (database)'!$A$2:$G$424,7,FALSE),Q31)</f>
        <v>0</v>
      </c>
      <c r="S31">
        <f>IFERROR(VLOOKUP($A31&amp;S$1,'CCyB decisions (database)'!$A$2:$G$424,7,FALSE),R31)</f>
        <v>0</v>
      </c>
      <c r="T31">
        <f>IFERROR(VLOOKUP($A31&amp;T$1,'CCyB decisions (database)'!$A$2:$G$424,7,FALSE),S31)</f>
        <v>0</v>
      </c>
      <c r="U31">
        <f>IFERROR(VLOOKUP($A31&amp;U$1,'CCyB decisions (database)'!$A$2:$G$424,7,FALSE),T31)</f>
        <v>0</v>
      </c>
      <c r="V31">
        <f>IFERROR(VLOOKUP($A31&amp;V$1,'CCyB decisions (database)'!$A$2:$G$424,7,FALSE),U31)</f>
        <v>0</v>
      </c>
      <c r="W31">
        <f>IFERROR(VLOOKUP($A31&amp;W$1,'CCyB decisions (database)'!$A$2:$G$424,7,FALSE),V31)</f>
        <v>0</v>
      </c>
      <c r="X31">
        <f>IFERROR(VLOOKUP($A31&amp;X$1,'CCyB decisions (database)'!$A$2:$G$424,7,FALSE),W31)</f>
        <v>0</v>
      </c>
      <c r="Y31">
        <f>IFERROR(VLOOKUP($A31&amp;Y$1,'CCyB decisions (database)'!$A$2:$G$424,7,FALSE),X31)</f>
        <v>0</v>
      </c>
      <c r="Z31">
        <f>IFERROR(VLOOKUP($A31&amp;Z$1,'CCyB decisions (database)'!$A$2:$G$424,7,FALSE),Y31)</f>
        <v>0</v>
      </c>
      <c r="AA31">
        <f>IFERROR(VLOOKUP($A31&amp;AA$1,'CCyB decisions (database)'!$A$2:$G$424,7,FALSE),Z31)</f>
        <v>0</v>
      </c>
      <c r="AB31">
        <f>IFERROR(VLOOKUP($A31&amp;AB$1,'CCyB decisions (database)'!$A$2:$G$424,7,FALSE),AA31)</f>
        <v>0</v>
      </c>
      <c r="AC31">
        <f>IFERROR(VLOOKUP($A31&amp;AC$1,'CCyB decisions (database)'!$A$2:$G$424,7,FALSE),AB31)</f>
        <v>0</v>
      </c>
      <c r="AD31">
        <f>IFERROR(VLOOKUP($A31&amp;AD$1,'CCyB decisions (database)'!$A$2:$G$424,7,FALSE),AC31)</f>
        <v>0</v>
      </c>
      <c r="AE31">
        <f>IFERROR(VLOOKUP($A31&amp;AE$1,'CCyB decisions (database)'!$A$2:$G$424,7,FALSE),AD31)</f>
        <v>0</v>
      </c>
      <c r="AF31">
        <f>IFERROR(VLOOKUP($A31&amp;AF$1,'CCyB decisions (database)'!$A$2:$G$424,7,FALSE),AE31)</f>
        <v>0</v>
      </c>
      <c r="AG31">
        <f>IFERROR(VLOOKUP($A31&amp;AG$1,'CCyB decisions (database)'!$A$2:$G$424,7,FALSE),AF31)</f>
        <v>0</v>
      </c>
      <c r="AH31">
        <f>IFERROR(VLOOKUP($A31&amp;AH$1,'CCyB decisions (database)'!$A$2:$G$424,7,FALSE),AG31)</f>
        <v>0</v>
      </c>
      <c r="AI31">
        <f>IFERROR(VLOOKUP($A31&amp;AI$1,'CCyB decisions (database)'!$A$2:$G$424,7,FALSE),AH31)</f>
        <v>0</v>
      </c>
      <c r="AJ31">
        <f>IFERROR(VLOOKUP($A31&amp;AJ$1,'CCyB decisions (database)'!$A$2:$G$424,7,FALSE),AI31)</f>
        <v>0</v>
      </c>
      <c r="AK31">
        <f>IFERROR(VLOOKUP($A31&amp;AK$1,'CCyB decisions (database)'!$A$2:$G$424,7,FALSE),AJ31)</f>
        <v>0</v>
      </c>
      <c r="AL31">
        <f>IFERROR(VLOOKUP($A31&amp;AL$1,'CCyB decisions (database)'!$A$2:$G$424,7,FALSE),AK31)</f>
        <v>0</v>
      </c>
      <c r="AM31">
        <f>IFERROR(VLOOKUP($A31&amp;AM$1,'CCyB decisions (database)'!$A$2:$G$424,7,FALSE),AL31)</f>
        <v>0</v>
      </c>
      <c r="AN31">
        <f>IFERROR(VLOOKUP($A31&amp;AN$1,'CCyB decisions (database)'!$A$2:$G$424,7,FALSE),AM31)</f>
        <v>0</v>
      </c>
      <c r="AO31">
        <f>IFERROR(VLOOKUP($A31&amp;AO$1,'CCyB decisions (database)'!$A$2:$G$424,7,FALSE),AN31)</f>
        <v>0</v>
      </c>
      <c r="AP31">
        <f>IFERROR(VLOOKUP($A31&amp;AP$1,'CCyB decisions (database)'!$A$2:$G$424,7,FALSE),AO31)</f>
        <v>0</v>
      </c>
      <c r="AQ31">
        <f>IFERROR(VLOOKUP($A31&amp;AQ$1,'CCyB decisions (database)'!$A$2:$G$424,7,FALSE),AP31)</f>
        <v>0</v>
      </c>
      <c r="AR31">
        <f>IFERROR(VLOOKUP($A31&amp;AR$1,'CCyB decisions (database)'!$A$2:$G$424,7,FALSE),AQ31)</f>
        <v>0</v>
      </c>
      <c r="AS31">
        <f>IFERROR(VLOOKUP($A31&amp;AS$1,'CCyB decisions (database)'!$A$2:$G$424,7,FALSE),AR31)</f>
        <v>0</v>
      </c>
      <c r="AT31">
        <f>IFERROR(VLOOKUP($A31&amp;AT$1,'CCyB decisions (database)'!$A$2:$G$424,7,FALSE),AS31)</f>
        <v>0</v>
      </c>
      <c r="AU31">
        <f>IFERROR(VLOOKUP($A31&amp;AU$1,'CCyB decisions (database)'!$A$2:$G$424,7,FALSE),AT31)</f>
        <v>0</v>
      </c>
      <c r="AV31">
        <f>IFERROR(VLOOKUP($A31&amp;AV$1,'CCyB decisions (database)'!$A$2:$G$424,7,FALSE),AU31)</f>
        <v>0</v>
      </c>
      <c r="AW31">
        <f>IFERROR(VLOOKUP($A31&amp;AW$1,'CCyB decisions (database)'!$A$2:$G$424,7,FALSE),AV31)</f>
        <v>0</v>
      </c>
      <c r="AX31">
        <f>IFERROR(VLOOKUP($A31&amp;AX$1,'CCyB decisions (database)'!$A$2:$G$424,7,FALSE),AW31)</f>
        <v>0</v>
      </c>
      <c r="AY31">
        <f>IFERROR(VLOOKUP($A31&amp;AY$1,'CCyB decisions (database)'!$A$2:$G$424,7,FALSE),AX31)</f>
        <v>0</v>
      </c>
      <c r="AZ31">
        <f>IFERROR(VLOOKUP($A31&amp;AZ$1,'CCyB decisions (database)'!$A$2:$G$424,7,FALSE),AY31)</f>
        <v>0</v>
      </c>
      <c r="BA31">
        <f>IFERROR(VLOOKUP($A31&amp;BA$1,'CCyB decisions (database)'!$A$2:$G$424,7,FALSE),AZ31)</f>
        <v>0</v>
      </c>
      <c r="BB31">
        <f>IFERROR(VLOOKUP($A31&amp;BB$1,'CCyB decisions (database)'!$A$2:$G$424,7,FALSE),BA31)</f>
        <v>0</v>
      </c>
      <c r="BC31">
        <f>IFERROR(VLOOKUP($A31&amp;BC$1,'CCyB decisions (database)'!$A$2:$G$424,7,FALSE),BB31)</f>
        <v>0</v>
      </c>
      <c r="BD31">
        <f>IFERROR(VLOOKUP($A31&amp;BD$1,'CCyB decisions (database)'!$A$2:$G$424,7,FALSE),BC31)</f>
        <v>0</v>
      </c>
      <c r="BE31">
        <f>IFERROR(VLOOKUP($A31&amp;BE$1,'CCyB decisions (database)'!$A$2:$G$424,7,FALSE),BD31)</f>
        <v>0</v>
      </c>
      <c r="BF31">
        <f>IFERROR(VLOOKUP($A31&amp;BF$1,'CCyB decisions (database)'!$A$2:$G$424,7,FALSE),BE31)</f>
        <v>0</v>
      </c>
      <c r="BG31">
        <f>IFERROR(VLOOKUP($A31&amp;BG$1,'CCyB decisions (database)'!$A$2:$G$424,7,FALSE),BF31)</f>
        <v>0</v>
      </c>
      <c r="BH31">
        <f>IFERROR(VLOOKUP($A31&amp;BH$1,'CCyB decisions (database)'!$A$2:$G$424,7,FALSE),BG31)</f>
        <v>0</v>
      </c>
      <c r="BI31">
        <f>IFERROR(VLOOKUP($A31&amp;BI$1,'CCyB decisions (database)'!$A$2:$G$424,7,FALSE),BH31)</f>
        <v>0</v>
      </c>
      <c r="BJ31">
        <f>IFERROR(VLOOKUP($A31&amp;BJ$1,'CCyB decisions (database)'!$A$2:$G$424,7,FALSE),BI31)</f>
        <v>0</v>
      </c>
      <c r="BK31">
        <f>IFERROR(VLOOKUP($A31&amp;BK$1,'CCyB decisions (database)'!$A$2:$G$424,7,FALSE),BJ31)</f>
        <v>0</v>
      </c>
      <c r="BL31">
        <f>IFERROR(VLOOKUP($A31&amp;BL$1,'CCyB decisions (database)'!$A$2:$G$424,7,FALSE),BK31)</f>
        <v>0</v>
      </c>
      <c r="BM31">
        <f>IFERROR(VLOOKUP($A31&amp;BM$1,'CCyB decisions (database)'!$A$2:$G$424,7,FALSE),BL31)</f>
        <v>0</v>
      </c>
      <c r="BN31">
        <f>IFERROR(VLOOKUP($A31&amp;BN$1,'CCyB decisions (database)'!$A$2:$G$424,7,FALSE),BM31)</f>
        <v>0</v>
      </c>
      <c r="BO31">
        <f>IFERROR(VLOOKUP($A31&amp;BO$1,'CCyB decisions (database)'!$A$2:$G$424,7,FALSE),BN31)</f>
        <v>0</v>
      </c>
      <c r="BP31">
        <f>IFERROR(VLOOKUP($A31&amp;BP$1,'CCyB decisions (database)'!$A$2:$G$424,7,FALSE),BO31)</f>
        <v>0</v>
      </c>
      <c r="BQ31">
        <f>IFERROR(VLOOKUP($A31&amp;BQ$1,'CCyB decisions (database)'!$A$2:$G$424,7,FALSE),BP31)</f>
        <v>0</v>
      </c>
      <c r="BR31">
        <f>IFERROR(VLOOKUP($A31&amp;BR$1,'CCyB decisions (database)'!$A$2:$G$424,7,FALSE),BQ31)</f>
        <v>0</v>
      </c>
      <c r="BS31">
        <f>IFERROR(VLOOKUP($A31&amp;BS$1,'CCyB decisions (database)'!$A$2:$G$424,7,FALSE),BR31)</f>
        <v>0</v>
      </c>
      <c r="BT31">
        <f>IFERROR(VLOOKUP($A31&amp;BT$1,'CCyB decisions (database)'!$A$2:$G$424,7,FALSE),BS31)</f>
        <v>0</v>
      </c>
      <c r="BU31">
        <f>IFERROR(VLOOKUP($A31&amp;BU$1,'CCyB decisions (database)'!$A$2:$G$424,7,FALSE),BT31)</f>
        <v>0</v>
      </c>
      <c r="BV31">
        <f>IFERROR(VLOOKUP($A31&amp;BV$1,'CCyB decisions (database)'!$A$2:$G$424,7,FALSE),BU31)</f>
        <v>0</v>
      </c>
      <c r="BW31">
        <f>IFERROR(VLOOKUP($A31&amp;BW$1,'CCyB decisions (database)'!$A$2:$G$424,7,FALSE),BV31)</f>
        <v>0</v>
      </c>
      <c r="BX31">
        <f>IFERROR(VLOOKUP($A31&amp;BX$1,'CCyB decisions (database)'!$A$2:$G$424,7,FALSE),BW31)</f>
        <v>0</v>
      </c>
      <c r="BY31">
        <f>IFERROR(VLOOKUP($A31&amp;BY$1,'CCyB decisions (database)'!$A$2:$G$424,7,FALSE),BX31)</f>
        <v>0</v>
      </c>
      <c r="BZ31">
        <f>IFERROR(VLOOKUP($A31&amp;BZ$1,'CCyB decisions (database)'!$A$2:$G$424,7,FALSE),BY31)</f>
        <v>0</v>
      </c>
      <c r="CA31">
        <f>IFERROR(VLOOKUP($A31&amp;CA$1,'CCyB decisions (database)'!$A$2:$G$424,7,FALSE),BZ31)</f>
        <v>0</v>
      </c>
      <c r="CB31">
        <f>IFERROR(VLOOKUP($A31&amp;CB$1,'CCyB decisions (database)'!$A$2:$G$424,7,FALSE),CA31)</f>
        <v>0</v>
      </c>
      <c r="CC31">
        <f>IFERROR(VLOOKUP($A31&amp;CC$1,'CCyB decisions (database)'!$A$2:$G$424,7,FALSE),CB31)</f>
        <v>0</v>
      </c>
      <c r="CD31">
        <f>IFERROR(VLOOKUP($A31&amp;CD$1,'CCyB decisions (database)'!$A$2:$G$424,7,FALSE),CC31)</f>
        <v>0</v>
      </c>
      <c r="CE31">
        <f>IFERROR(VLOOKUP($A31&amp;CE$1,'CCyB decisions (database)'!$A$2:$G$424,7,FALSE),CD31)</f>
        <v>0</v>
      </c>
      <c r="CF31">
        <f>IFERROR(VLOOKUP($A31&amp;CF$1,'CCyB decisions (database)'!$A$2:$G$424,7,FALSE),CE31)</f>
        <v>0</v>
      </c>
      <c r="CG31">
        <f>IFERROR(VLOOKUP($A31&amp;CG$1,'CCyB decisions (database)'!$A$2:$G$424,7,FALSE),CF31)</f>
        <v>0</v>
      </c>
      <c r="CH31">
        <f>IFERROR(VLOOKUP($A31&amp;CH$1,'CCyB decisions (database)'!$A$2:$G$424,7,FALSE),CG31)</f>
        <v>0</v>
      </c>
      <c r="CI31">
        <f>IFERROR(VLOOKUP($A31&amp;CI$1,'CCyB decisions (database)'!$A$2:$G$424,7,FALSE),CH31)</f>
        <v>0</v>
      </c>
      <c r="CJ31">
        <f>IFERROR(VLOOKUP($A31&amp;CJ$1,'CCyB decisions (database)'!$A$2:$G$424,7,FALSE),CI31)</f>
        <v>0</v>
      </c>
      <c r="CK31">
        <f>IFERROR(VLOOKUP($A31&amp;CK$1,'CCyB decisions (database)'!$A$2:$G$424,7,FALSE),CJ31)</f>
        <v>0</v>
      </c>
      <c r="CL31">
        <f>IFERROR(VLOOKUP($A31&amp;CL$1,'CCyB decisions (database)'!$A$2:$G$424,7,FALSE),CK31)</f>
        <v>0</v>
      </c>
      <c r="CM31">
        <f>IFERROR(VLOOKUP($A31&amp;CM$1,'CCyB decisions (database)'!$A$2:$G$424,7,FALSE),CL31)</f>
        <v>0</v>
      </c>
      <c r="CN31">
        <f>IFERROR(VLOOKUP($A31&amp;CN$1,'CCyB decisions (database)'!$A$2:$G$424,7,FALSE),CM31)</f>
        <v>0</v>
      </c>
      <c r="CO31">
        <f>IFERROR(VLOOKUP($A31&amp;CO$1,'CCyB decisions (database)'!$A$2:$G$424,7,FALSE),CN31)</f>
        <v>0</v>
      </c>
      <c r="CP31">
        <f>IFERROR(VLOOKUP($A31&amp;CP$1,'CCyB decisions (database)'!$A$2:$G$424,7,FALSE),CO31)</f>
        <v>0</v>
      </c>
      <c r="CQ31">
        <f>IFERROR(VLOOKUP($A31&amp;CQ$1,'CCyB decisions (database)'!$A$2:$G$424,7,FALSE),CP31)</f>
        <v>0</v>
      </c>
      <c r="CR31">
        <f>IFERROR(VLOOKUP($A31&amp;CR$1,'CCyB decisions (database)'!$A$2:$G$424,7,FALSE),CQ31)</f>
        <v>0</v>
      </c>
      <c r="CS31">
        <f>IFERROR(VLOOKUP($A31&amp;CS$1,'CCyB decisions (database)'!$A$2:$G$424,7,FALSE),CR31)</f>
        <v>0</v>
      </c>
      <c r="CT31">
        <f>IFERROR(VLOOKUP($A31&amp;CT$1,'CCyB decisions (database)'!$A$2:$G$424,7,FALSE),CS31)</f>
        <v>0</v>
      </c>
      <c r="CU31">
        <f>IFERROR(VLOOKUP($A31&amp;CU$1,'CCyB decisions (database)'!$A$2:$G$424,7,FALSE),CT31)</f>
        <v>0</v>
      </c>
      <c r="CV31">
        <f>IFERROR(VLOOKUP($A31&amp;CV$1,'CCyB decisions (database)'!$A$2:$G$424,7,FALSE),CU31)</f>
        <v>0</v>
      </c>
      <c r="CW31">
        <f>IFERROR(VLOOKUP($A31&amp;CW$1,'CCyB decisions (database)'!$A$2:$G$424,7,FALSE),CV31)</f>
        <v>0</v>
      </c>
      <c r="CX31">
        <f>IFERROR(VLOOKUP($A31&amp;CX$1,'CCyB decisions (database)'!$A$2:$G$424,7,FALSE),CW31)</f>
        <v>0</v>
      </c>
      <c r="CY31">
        <f>IFERROR(VLOOKUP($A31&amp;CY$1,'CCyB decisions (database)'!$A$2:$G$424,7,FALSE),CX31)</f>
        <v>0</v>
      </c>
      <c r="CZ31">
        <f>IFERROR(VLOOKUP($A31&amp;CZ$1,'CCyB decisions (database)'!$A$2:$G$424,7,FALSE),CY31)</f>
        <v>0</v>
      </c>
      <c r="DA31">
        <f>IFERROR(VLOOKUP($A31&amp;DA$1,'CCyB decisions (database)'!$A$2:$G$424,7,FALSE),CZ31)</f>
        <v>0</v>
      </c>
      <c r="DB31">
        <f>IFERROR(VLOOKUP($A31&amp;DB$1,'CCyB decisions (database)'!$A$2:$G$424,7,FALSE),DA31)</f>
        <v>0</v>
      </c>
      <c r="DC31">
        <f>IFERROR(VLOOKUP($A31&amp;DC$1,'CCyB decisions (database)'!$A$2:$G$424,7,FALSE),DB31)</f>
        <v>0</v>
      </c>
      <c r="DD31">
        <f>IFERROR(VLOOKUP($A31&amp;DD$1,'CCyB decisions (database)'!$A$2:$G$424,7,FALSE),DC31)</f>
        <v>0</v>
      </c>
      <c r="DE31">
        <f>IFERROR(VLOOKUP($A31&amp;DE$1,'CCyB decisions (database)'!$A$2:$G$424,7,FALSE),DD31)</f>
        <v>0</v>
      </c>
      <c r="DF31">
        <f>IFERROR(VLOOKUP($A31&amp;DF$1,'CCyB decisions (database)'!$A$2:$G$424,7,FALSE),DE31)</f>
        <v>0</v>
      </c>
      <c r="DG31">
        <f>IFERROR(VLOOKUP($A31&amp;DG$1,'CCyB decisions (database)'!$A$2:$G$424,7,FALSE),DF31)</f>
        <v>0</v>
      </c>
      <c r="DH31">
        <f>IFERROR(VLOOKUP($A31&amp;DH$1,'CCyB decisions (database)'!$A$2:$G$424,7,FALSE),DG31)</f>
        <v>0</v>
      </c>
      <c r="DI31">
        <f>IFERROR(VLOOKUP($A31&amp;DI$1,'CCyB decisions (database)'!$A$2:$G$424,7,FALSE),DH31)</f>
        <v>0</v>
      </c>
      <c r="DJ31">
        <f>IFERROR(VLOOKUP($A31&amp;DJ$1,'CCyB decisions (database)'!$A$2:$G$424,7,FALSE),DI31)</f>
        <v>0</v>
      </c>
      <c r="DK31">
        <f>IFERROR(VLOOKUP($A31&amp;DK$1,'CCyB decisions (database)'!$A$2:$G$424,7,FALSE),DJ31)</f>
        <v>5.0000000000000001E-3</v>
      </c>
      <c r="DL31">
        <f>IFERROR(VLOOKUP($A31&amp;DL$1,'CCyB decisions (database)'!$A$2:$G$424,7,FALSE),DK31)</f>
        <v>5.0000000000000001E-3</v>
      </c>
      <c r="DM31">
        <f>IFERROR(VLOOKUP($A31&amp;DM$1,'CCyB decisions (database)'!$A$2:$G$424,7,FALSE),DL31)</f>
        <v>5.0000000000000001E-3</v>
      </c>
      <c r="DN31">
        <f>IFERROR(VLOOKUP($A31&amp;DN$1,'CCyB decisions (database)'!$A$2:$G$424,7,FALSE),DM31)</f>
        <v>5.0000000000000001E-3</v>
      </c>
      <c r="EX31" s="230">
        <f>AVERAGE(EX13:EX29)</f>
        <v>6.8229166666666664E-3</v>
      </c>
      <c r="EY31" s="230">
        <f>AVERAGE(EY13:EY29)</f>
        <v>6.5816326530612245E-3</v>
      </c>
      <c r="EZ31" s="230">
        <f>AVERAGE(EZ13:EZ29)</f>
        <v>-1.0785714285714286E-2</v>
      </c>
    </row>
    <row r="32" spans="1:157" x14ac:dyDescent="0.45">
      <c r="A32" t="s">
        <v>9</v>
      </c>
      <c r="B32" t="str">
        <f>IFERROR(VLOOKUP($A32&amp;B$1,'CCyB decisions (database)'!$A$2:$G$424,7,FALSE),"")</f>
        <v/>
      </c>
      <c r="C32" t="str">
        <f>IFERROR(VLOOKUP($A32&amp;C$1,'CCyB decisions (database)'!$A$2:$G$424,7,FALSE),B32)</f>
        <v/>
      </c>
      <c r="D32" t="str">
        <f>IFERROR(VLOOKUP($A32&amp;D$1,'CCyB decisions (database)'!$A$2:$G$424,7,FALSE),C32)</f>
        <v/>
      </c>
      <c r="E32" t="str">
        <f>IFERROR(VLOOKUP($A32&amp;E$1,'CCyB decisions (database)'!$A$2:$G$424,7,FALSE),D32)</f>
        <v/>
      </c>
      <c r="F32" t="str">
        <f>IFERROR(VLOOKUP($A32&amp;F$1,'CCyB decisions (database)'!$A$2:$G$424,7,FALSE),E32)</f>
        <v/>
      </c>
      <c r="G32">
        <f>IFERROR(VLOOKUP($A32&amp;G$1,'CCyB decisions (database)'!$A$2:$G$424,7,FALSE),F32)</f>
        <v>0.01</v>
      </c>
      <c r="H32">
        <f>IFERROR(VLOOKUP($A32&amp;H$1,'CCyB decisions (database)'!$A$2:$G$424,7,FALSE),G32)</f>
        <v>0.01</v>
      </c>
      <c r="I32">
        <f>IFERROR(VLOOKUP($A32&amp;I$1,'CCyB decisions (database)'!$A$2:$G$424,7,FALSE),H32)</f>
        <v>0.01</v>
      </c>
      <c r="J32">
        <f>IFERROR(VLOOKUP($A32&amp;J$1,'CCyB decisions (database)'!$A$2:$G$424,7,FALSE),I32)</f>
        <v>0.01</v>
      </c>
      <c r="K32">
        <f>IFERROR(VLOOKUP($A32&amp;K$1,'CCyB decisions (database)'!$A$2:$G$424,7,FALSE),J32)</f>
        <v>0.01</v>
      </c>
      <c r="L32">
        <f>IFERROR(VLOOKUP($A32&amp;L$1,'CCyB decisions (database)'!$A$2:$G$424,7,FALSE),K32)</f>
        <v>1.4999999999999999E-2</v>
      </c>
      <c r="M32">
        <f>IFERROR(VLOOKUP($A32&amp;M$1,'CCyB decisions (database)'!$A$2:$G$424,7,FALSE),L32)</f>
        <v>1.4999999999999999E-2</v>
      </c>
      <c r="N32">
        <f>IFERROR(VLOOKUP($A32&amp;N$1,'CCyB decisions (database)'!$A$2:$G$424,7,FALSE),M32)</f>
        <v>1.4999999999999999E-2</v>
      </c>
      <c r="O32">
        <f>IFERROR(VLOOKUP($A32&amp;O$1,'CCyB decisions (database)'!$A$2:$G$424,7,FALSE),N32)</f>
        <v>1.4999999999999999E-2</v>
      </c>
      <c r="P32">
        <f>IFERROR(VLOOKUP($A32&amp;P$1,'CCyB decisions (database)'!$A$2:$G$424,7,FALSE),O32)</f>
        <v>1.4999999999999999E-2</v>
      </c>
      <c r="Q32">
        <f>IFERROR(VLOOKUP($A32&amp;Q$1,'CCyB decisions (database)'!$A$2:$G$424,7,FALSE),P32)</f>
        <v>1.4999999999999999E-2</v>
      </c>
      <c r="R32">
        <f>IFERROR(VLOOKUP($A32&amp;R$1,'CCyB decisions (database)'!$A$2:$G$424,7,FALSE),Q32)</f>
        <v>1.4999999999999999E-2</v>
      </c>
      <c r="S32">
        <f>IFERROR(VLOOKUP($A32&amp;S$1,'CCyB decisions (database)'!$A$2:$G$424,7,FALSE),R32)</f>
        <v>0.02</v>
      </c>
      <c r="T32">
        <f>IFERROR(VLOOKUP($A32&amp;T$1,'CCyB decisions (database)'!$A$2:$G$424,7,FALSE),S32)</f>
        <v>0.02</v>
      </c>
      <c r="U32">
        <f>IFERROR(VLOOKUP($A32&amp;U$1,'CCyB decisions (database)'!$A$2:$G$424,7,FALSE),T32)</f>
        <v>0.02</v>
      </c>
      <c r="V32">
        <f>IFERROR(VLOOKUP($A32&amp;V$1,'CCyB decisions (database)'!$A$2:$G$424,7,FALSE),U32)</f>
        <v>0.02</v>
      </c>
      <c r="W32">
        <f>IFERROR(VLOOKUP($A32&amp;W$1,'CCyB decisions (database)'!$A$2:$G$424,7,FALSE),V32)</f>
        <v>0.02</v>
      </c>
      <c r="X32">
        <f>IFERROR(VLOOKUP($A32&amp;X$1,'CCyB decisions (database)'!$A$2:$G$424,7,FALSE),W32)</f>
        <v>0.02</v>
      </c>
      <c r="Y32">
        <f>IFERROR(VLOOKUP($A32&amp;Y$1,'CCyB decisions (database)'!$A$2:$G$424,7,FALSE),X32)</f>
        <v>0.02</v>
      </c>
      <c r="Z32">
        <f>IFERROR(VLOOKUP($A32&amp;Z$1,'CCyB decisions (database)'!$A$2:$G$424,7,FALSE),Y32)</f>
        <v>0.02</v>
      </c>
      <c r="AA32">
        <f>IFERROR(VLOOKUP($A32&amp;AA$1,'CCyB decisions (database)'!$A$2:$G$424,7,FALSE),Z32)</f>
        <v>0.02</v>
      </c>
      <c r="AB32">
        <f>IFERROR(VLOOKUP($A32&amp;AB$1,'CCyB decisions (database)'!$A$2:$G$424,7,FALSE),AA32)</f>
        <v>0.02</v>
      </c>
      <c r="AC32">
        <f>IFERROR(VLOOKUP($A32&amp;AC$1,'CCyB decisions (database)'!$A$2:$G$424,7,FALSE),AB32)</f>
        <v>0.02</v>
      </c>
      <c r="AD32">
        <f>IFERROR(VLOOKUP($A32&amp;AD$1,'CCyB decisions (database)'!$A$2:$G$424,7,FALSE),AC32)</f>
        <v>0.02</v>
      </c>
      <c r="AE32">
        <f>IFERROR(VLOOKUP($A32&amp;AE$1,'CCyB decisions (database)'!$A$2:$G$424,7,FALSE),AD32)</f>
        <v>0.02</v>
      </c>
      <c r="AF32">
        <f>IFERROR(VLOOKUP($A32&amp;AF$1,'CCyB decisions (database)'!$A$2:$G$424,7,FALSE),AE32)</f>
        <v>0.02</v>
      </c>
      <c r="AG32">
        <f>IFERROR(VLOOKUP($A32&amp;AG$1,'CCyB decisions (database)'!$A$2:$G$424,7,FALSE),AF32)</f>
        <v>0.02</v>
      </c>
      <c r="AH32">
        <f>IFERROR(VLOOKUP($A32&amp;AH$1,'CCyB decisions (database)'!$A$2:$G$424,7,FALSE),AG32)</f>
        <v>0.02</v>
      </c>
      <c r="AI32">
        <f>IFERROR(VLOOKUP($A32&amp;AI$1,'CCyB decisions (database)'!$A$2:$G$424,7,FALSE),AH32)</f>
        <v>0.02</v>
      </c>
      <c r="AJ32">
        <f>IFERROR(VLOOKUP($A32&amp;AJ$1,'CCyB decisions (database)'!$A$2:$G$424,7,FALSE),AI32)</f>
        <v>0.02</v>
      </c>
      <c r="AK32">
        <f>IFERROR(VLOOKUP($A32&amp;AK$1,'CCyB decisions (database)'!$A$2:$G$424,7,FALSE),AJ32)</f>
        <v>0.02</v>
      </c>
      <c r="AL32">
        <f>IFERROR(VLOOKUP($A32&amp;AL$1,'CCyB decisions (database)'!$A$2:$G$424,7,FALSE),AK32)</f>
        <v>0.02</v>
      </c>
      <c r="AM32">
        <f>IFERROR(VLOOKUP($A32&amp;AM$1,'CCyB decisions (database)'!$A$2:$G$424,7,FALSE),AL32)</f>
        <v>0.02</v>
      </c>
      <c r="AN32">
        <f>IFERROR(VLOOKUP($A32&amp;AN$1,'CCyB decisions (database)'!$A$2:$G$424,7,FALSE),AM32)</f>
        <v>0.02</v>
      </c>
      <c r="AO32">
        <f>IFERROR(VLOOKUP($A32&amp;AO$1,'CCyB decisions (database)'!$A$2:$G$424,7,FALSE),AN32)</f>
        <v>0.02</v>
      </c>
      <c r="AP32">
        <f>IFERROR(VLOOKUP($A32&amp;AP$1,'CCyB decisions (database)'!$A$2:$G$424,7,FALSE),AO32)</f>
        <v>0.02</v>
      </c>
      <c r="AQ32">
        <f>IFERROR(VLOOKUP($A32&amp;AQ$1,'CCyB decisions (database)'!$A$2:$G$424,7,FALSE),AP32)</f>
        <v>0.02</v>
      </c>
      <c r="AR32">
        <f>IFERROR(VLOOKUP($A32&amp;AR$1,'CCyB decisions (database)'!$A$2:$G$424,7,FALSE),AQ32)</f>
        <v>0.02</v>
      </c>
      <c r="AS32">
        <f>IFERROR(VLOOKUP($A32&amp;AS$1,'CCyB decisions (database)'!$A$2:$G$424,7,FALSE),AR32)</f>
        <v>0.02</v>
      </c>
      <c r="AT32">
        <f>IFERROR(VLOOKUP($A32&amp;AT$1,'CCyB decisions (database)'!$A$2:$G$424,7,FALSE),AS32)</f>
        <v>0.02</v>
      </c>
      <c r="AU32">
        <f>IFERROR(VLOOKUP($A32&amp;AU$1,'CCyB decisions (database)'!$A$2:$G$424,7,FALSE),AT32)</f>
        <v>0.02</v>
      </c>
      <c r="AV32">
        <f>IFERROR(VLOOKUP($A32&amp;AV$1,'CCyB decisions (database)'!$A$2:$G$424,7,FALSE),AU32)</f>
        <v>2.5000000000000001E-2</v>
      </c>
      <c r="AW32">
        <f>IFERROR(VLOOKUP($A32&amp;AW$1,'CCyB decisions (database)'!$A$2:$G$424,7,FALSE),AV32)</f>
        <v>2.5000000000000001E-2</v>
      </c>
      <c r="AX32">
        <f>IFERROR(VLOOKUP($A32&amp;AX$1,'CCyB decisions (database)'!$A$2:$G$424,7,FALSE),AW32)</f>
        <v>2.5000000000000001E-2</v>
      </c>
      <c r="AY32">
        <f>IFERROR(VLOOKUP($A32&amp;AY$1,'CCyB decisions (database)'!$A$2:$G$424,7,FALSE),AX32)</f>
        <v>2.5000000000000001E-2</v>
      </c>
      <c r="AZ32">
        <f>IFERROR(VLOOKUP($A32&amp;AZ$1,'CCyB decisions (database)'!$A$2:$G$424,7,FALSE),AY32)</f>
        <v>2.5000000000000001E-2</v>
      </c>
      <c r="BA32">
        <f>IFERROR(VLOOKUP($A32&amp;BA$1,'CCyB decisions (database)'!$A$2:$G$424,7,FALSE),AZ32)</f>
        <v>2.5000000000000001E-2</v>
      </c>
      <c r="BB32">
        <f>IFERROR(VLOOKUP($A32&amp;BB$1,'CCyB decisions (database)'!$A$2:$G$424,7,FALSE),BA32)</f>
        <v>2.5000000000000001E-2</v>
      </c>
      <c r="BC32">
        <f>IFERROR(VLOOKUP($A32&amp;BC$1,'CCyB decisions (database)'!$A$2:$G$424,7,FALSE),BB32)</f>
        <v>2.5000000000000001E-2</v>
      </c>
      <c r="BD32">
        <f>IFERROR(VLOOKUP($A32&amp;BD$1,'CCyB decisions (database)'!$A$2:$G$424,7,FALSE),BC32)</f>
        <v>2.5000000000000001E-2</v>
      </c>
      <c r="BE32">
        <f>IFERROR(VLOOKUP($A32&amp;BE$1,'CCyB decisions (database)'!$A$2:$G$424,7,FALSE),BD32)</f>
        <v>2.5000000000000001E-2</v>
      </c>
      <c r="BF32">
        <f>IFERROR(VLOOKUP($A32&amp;BF$1,'CCyB decisions (database)'!$A$2:$G$424,7,FALSE),BE32)</f>
        <v>2.5000000000000001E-2</v>
      </c>
      <c r="BG32">
        <f>IFERROR(VLOOKUP($A32&amp;BG$1,'CCyB decisions (database)'!$A$2:$G$424,7,FALSE),BF32)</f>
        <v>2.5000000000000001E-2</v>
      </c>
      <c r="BH32">
        <f>IFERROR(VLOOKUP($A32&amp;BH$1,'CCyB decisions (database)'!$A$2:$G$424,7,FALSE),BG32)</f>
        <v>2.5000000000000001E-2</v>
      </c>
      <c r="BI32">
        <f>IFERROR(VLOOKUP($A32&amp;BI$1,'CCyB decisions (database)'!$A$2:$G$424,7,FALSE),BH32)</f>
        <v>2.5000000000000001E-2</v>
      </c>
      <c r="BJ32">
        <f>IFERROR(VLOOKUP($A32&amp;BJ$1,'CCyB decisions (database)'!$A$2:$G$424,7,FALSE),BI32)</f>
        <v>2.5000000000000001E-2</v>
      </c>
      <c r="BK32">
        <f>IFERROR(VLOOKUP($A32&amp;BK$1,'CCyB decisions (database)'!$A$2:$G$424,7,FALSE),BJ32)</f>
        <v>2.5000000000000001E-2</v>
      </c>
      <c r="BL32">
        <f>IFERROR(VLOOKUP($A32&amp;BL$1,'CCyB decisions (database)'!$A$2:$G$424,7,FALSE),BK32)</f>
        <v>2.5000000000000001E-2</v>
      </c>
      <c r="BM32">
        <f>IFERROR(VLOOKUP($A32&amp;BM$1,'CCyB decisions (database)'!$A$2:$G$424,7,FALSE),BL32)</f>
        <v>0</v>
      </c>
      <c r="BN32">
        <f>IFERROR(VLOOKUP($A32&amp;BN$1,'CCyB decisions (database)'!$A$2:$G$424,7,FALSE),BM32)</f>
        <v>0</v>
      </c>
      <c r="BO32">
        <f>IFERROR(VLOOKUP($A32&amp;BO$1,'CCyB decisions (database)'!$A$2:$G$424,7,FALSE),BN32)</f>
        <v>0</v>
      </c>
      <c r="BP32">
        <f>IFERROR(VLOOKUP($A32&amp;BP$1,'CCyB decisions (database)'!$A$2:$G$424,7,FALSE),BO32)</f>
        <v>0</v>
      </c>
      <c r="BQ32">
        <f>IFERROR(VLOOKUP($A32&amp;BQ$1,'CCyB decisions (database)'!$A$2:$G$424,7,FALSE),BP32)</f>
        <v>0</v>
      </c>
      <c r="BR32">
        <f>IFERROR(VLOOKUP($A32&amp;BR$1,'CCyB decisions (database)'!$A$2:$G$424,7,FALSE),BQ32)</f>
        <v>0</v>
      </c>
      <c r="BS32">
        <f>IFERROR(VLOOKUP($A32&amp;BS$1,'CCyB decisions (database)'!$A$2:$G$424,7,FALSE),BR32)</f>
        <v>0</v>
      </c>
      <c r="BT32">
        <f>IFERROR(VLOOKUP($A32&amp;BT$1,'CCyB decisions (database)'!$A$2:$G$424,7,FALSE),BS32)</f>
        <v>0</v>
      </c>
      <c r="BU32">
        <f>IFERROR(VLOOKUP($A32&amp;BU$1,'CCyB decisions (database)'!$A$2:$G$424,7,FALSE),BT32)</f>
        <v>0</v>
      </c>
      <c r="BV32">
        <f>IFERROR(VLOOKUP($A32&amp;BV$1,'CCyB decisions (database)'!$A$2:$G$424,7,FALSE),BU32)</f>
        <v>0</v>
      </c>
      <c r="BW32">
        <f>IFERROR(VLOOKUP($A32&amp;BW$1,'CCyB decisions (database)'!$A$2:$G$424,7,FALSE),BV32)</f>
        <v>0</v>
      </c>
      <c r="BX32">
        <f>IFERROR(VLOOKUP($A32&amp;BX$1,'CCyB decisions (database)'!$A$2:$G$424,7,FALSE),BW32)</f>
        <v>0</v>
      </c>
      <c r="BY32">
        <f>IFERROR(VLOOKUP($A32&amp;BY$1,'CCyB decisions (database)'!$A$2:$G$424,7,FALSE),BX32)</f>
        <v>0</v>
      </c>
      <c r="BZ32">
        <f>IFERROR(VLOOKUP($A32&amp;BZ$1,'CCyB decisions (database)'!$A$2:$G$424,7,FALSE),BY32)</f>
        <v>0</v>
      </c>
      <c r="CA32">
        <f>IFERROR(VLOOKUP($A32&amp;CA$1,'CCyB decisions (database)'!$A$2:$G$424,7,FALSE),BZ32)</f>
        <v>0</v>
      </c>
      <c r="CB32">
        <f>IFERROR(VLOOKUP($A32&amp;CB$1,'CCyB decisions (database)'!$A$2:$G$424,7,FALSE),CA32)</f>
        <v>0</v>
      </c>
      <c r="CC32">
        <f>IFERROR(VLOOKUP($A32&amp;CC$1,'CCyB decisions (database)'!$A$2:$G$424,7,FALSE),CB32)</f>
        <v>0</v>
      </c>
      <c r="CD32">
        <f>IFERROR(VLOOKUP($A32&amp;CD$1,'CCyB decisions (database)'!$A$2:$G$424,7,FALSE),CC32)</f>
        <v>0.01</v>
      </c>
      <c r="CE32">
        <f>IFERROR(VLOOKUP($A32&amp;CE$1,'CCyB decisions (database)'!$A$2:$G$424,7,FALSE),CD32)</f>
        <v>0.01</v>
      </c>
      <c r="CF32">
        <f>IFERROR(VLOOKUP($A32&amp;CF$1,'CCyB decisions (database)'!$A$2:$G$424,7,FALSE),CE32)</f>
        <v>0.01</v>
      </c>
      <c r="CG32">
        <f>IFERROR(VLOOKUP($A32&amp;CG$1,'CCyB decisions (database)'!$A$2:$G$424,7,FALSE),CF32)</f>
        <v>0.01</v>
      </c>
      <c r="CH32">
        <f>IFERROR(VLOOKUP($A32&amp;CH$1,'CCyB decisions (database)'!$A$2:$G$424,7,FALSE),CG32)</f>
        <v>0.01</v>
      </c>
      <c r="CI32">
        <f>IFERROR(VLOOKUP($A32&amp;CI$1,'CCyB decisions (database)'!$A$2:$G$424,7,FALSE),CH32)</f>
        <v>0.01</v>
      </c>
      <c r="CJ32">
        <f>IFERROR(VLOOKUP($A32&amp;CJ$1,'CCyB decisions (database)'!$A$2:$G$424,7,FALSE),CI32)</f>
        <v>0.01</v>
      </c>
      <c r="CK32">
        <f>IFERROR(VLOOKUP($A32&amp;CK$1,'CCyB decisions (database)'!$A$2:$G$424,7,FALSE),CJ32)</f>
        <v>0.01</v>
      </c>
      <c r="CL32">
        <f>IFERROR(VLOOKUP($A32&amp;CL$1,'CCyB decisions (database)'!$A$2:$G$424,7,FALSE),CK32)</f>
        <v>0.02</v>
      </c>
      <c r="CM32">
        <f>IFERROR(VLOOKUP($A32&amp;CM$1,'CCyB decisions (database)'!$A$2:$G$424,7,FALSE),CL32)</f>
        <v>0.02</v>
      </c>
      <c r="CN32">
        <f>IFERROR(VLOOKUP($A32&amp;CN$1,'CCyB decisions (database)'!$A$2:$G$424,7,FALSE),CM32)</f>
        <v>0.02</v>
      </c>
      <c r="CO32">
        <f>IFERROR(VLOOKUP($A32&amp;CO$1,'CCyB decisions (database)'!$A$2:$G$424,7,FALSE),CN32)</f>
        <v>0.02</v>
      </c>
      <c r="CP32">
        <f>IFERROR(VLOOKUP($A32&amp;CP$1,'CCyB decisions (database)'!$A$2:$G$424,7,FALSE),CO32)</f>
        <v>0.02</v>
      </c>
      <c r="CQ32">
        <f>IFERROR(VLOOKUP($A32&amp;CQ$1,'CCyB decisions (database)'!$A$2:$G$424,7,FALSE),CP32)</f>
        <v>0.02</v>
      </c>
      <c r="CR32">
        <f>IFERROR(VLOOKUP($A32&amp;CR$1,'CCyB decisions (database)'!$A$2:$G$424,7,FALSE),CQ32)</f>
        <v>0.02</v>
      </c>
      <c r="CS32">
        <f>IFERROR(VLOOKUP($A32&amp;CS$1,'CCyB decisions (database)'!$A$2:$G$424,7,FALSE),CR32)</f>
        <v>0.02</v>
      </c>
      <c r="CT32">
        <f>IFERROR(VLOOKUP($A32&amp;CT$1,'CCyB decisions (database)'!$A$2:$G$424,7,FALSE),CS32)</f>
        <v>0.02</v>
      </c>
      <c r="CU32">
        <f>IFERROR(VLOOKUP($A32&amp;CU$1,'CCyB decisions (database)'!$A$2:$G$424,7,FALSE),CT32)</f>
        <v>0.02</v>
      </c>
      <c r="CV32">
        <f>IFERROR(VLOOKUP($A32&amp;CV$1,'CCyB decisions (database)'!$A$2:$G$424,7,FALSE),CU32)</f>
        <v>0.02</v>
      </c>
      <c r="CW32">
        <f>IFERROR(VLOOKUP($A32&amp;CW$1,'CCyB decisions (database)'!$A$2:$G$424,7,FALSE),CV32)</f>
        <v>0.02</v>
      </c>
      <c r="CX32">
        <f>IFERROR(VLOOKUP($A32&amp;CX$1,'CCyB decisions (database)'!$A$2:$G$424,7,FALSE),CW32)</f>
        <v>0.02</v>
      </c>
      <c r="CY32">
        <f>IFERROR(VLOOKUP($A32&amp;CY$1,'CCyB decisions (database)'!$A$2:$G$424,7,FALSE),CX32)</f>
        <v>0.02</v>
      </c>
      <c r="CZ32">
        <f>IFERROR(VLOOKUP($A32&amp;CZ$1,'CCyB decisions (database)'!$A$2:$G$424,7,FALSE),CY32)</f>
        <v>0.02</v>
      </c>
      <c r="DA32">
        <f>IFERROR(VLOOKUP($A32&amp;DA$1,'CCyB decisions (database)'!$A$2:$G$424,7,FALSE),CZ32)</f>
        <v>0.02</v>
      </c>
      <c r="DB32">
        <f>IFERROR(VLOOKUP($A32&amp;DB$1,'CCyB decisions (database)'!$A$2:$G$424,7,FALSE),DA32)</f>
        <v>0.02</v>
      </c>
      <c r="DC32">
        <f>IFERROR(VLOOKUP($A32&amp;DC$1,'CCyB decisions (database)'!$A$2:$G$424,7,FALSE),DB32)</f>
        <v>0.02</v>
      </c>
      <c r="DD32">
        <f>IFERROR(VLOOKUP($A32&amp;DD$1,'CCyB decisions (database)'!$A$2:$G$424,7,FALSE),DC32)</f>
        <v>0.02</v>
      </c>
      <c r="DE32">
        <f>IFERROR(VLOOKUP($A32&amp;DE$1,'CCyB decisions (database)'!$A$2:$G$424,7,FALSE),DD32)</f>
        <v>0.02</v>
      </c>
      <c r="DF32">
        <f>IFERROR(VLOOKUP($A32&amp;DF$1,'CCyB decisions (database)'!$A$2:$G$424,7,FALSE),DE32)</f>
        <v>0.02</v>
      </c>
      <c r="DG32">
        <f>IFERROR(VLOOKUP($A32&amp;DG$1,'CCyB decisions (database)'!$A$2:$G$424,7,FALSE),DF32)</f>
        <v>0.02</v>
      </c>
      <c r="DH32">
        <f>IFERROR(VLOOKUP($A32&amp;DH$1,'CCyB decisions (database)'!$A$2:$G$424,7,FALSE),DG32)</f>
        <v>0.02</v>
      </c>
      <c r="DI32">
        <f>IFERROR(VLOOKUP($A32&amp;DI$1,'CCyB decisions (database)'!$A$2:$G$424,7,FALSE),DH32)</f>
        <v>0.02</v>
      </c>
      <c r="DJ32">
        <f>IFERROR(VLOOKUP($A32&amp;DJ$1,'CCyB decisions (database)'!$A$2:$G$424,7,FALSE),DI32)</f>
        <v>0.02</v>
      </c>
      <c r="DK32">
        <f>IFERROR(VLOOKUP($A32&amp;DK$1,'CCyB decisions (database)'!$A$2:$G$424,7,FALSE),DJ32)</f>
        <v>0.02</v>
      </c>
      <c r="DL32">
        <f>IFERROR(VLOOKUP($A32&amp;DL$1,'CCyB decisions (database)'!$A$2:$G$424,7,FALSE),DK32)</f>
        <v>0.02</v>
      </c>
      <c r="DM32">
        <f>IFERROR(VLOOKUP($A32&amp;DM$1,'CCyB decisions (database)'!$A$2:$G$424,7,FALSE),DL32)</f>
        <v>0.02</v>
      </c>
      <c r="DN32">
        <f>IFERROR(VLOOKUP($A32&amp;DN$1,'CCyB decisions (database)'!$A$2:$G$424,7,FALSE),DM32)</f>
        <v>0.02</v>
      </c>
    </row>
    <row r="33" spans="1:157" x14ac:dyDescent="0.45">
      <c r="A33" t="s">
        <v>43</v>
      </c>
      <c r="B33" t="str">
        <f>IFERROR(VLOOKUP($A33&amp;B$1,'CCyB decisions (database)'!$A$2:$G$424,7,FALSE),"")</f>
        <v/>
      </c>
      <c r="C33" t="str">
        <f>IFERROR(VLOOKUP($A33&amp;C$1,'CCyB decisions (database)'!$A$2:$G$424,7,FALSE),B33)</f>
        <v/>
      </c>
      <c r="D33" t="str">
        <f>IFERROR(VLOOKUP($A33&amp;D$1,'CCyB decisions (database)'!$A$2:$G$424,7,FALSE),C33)</f>
        <v/>
      </c>
      <c r="E33" t="str">
        <f>IFERROR(VLOOKUP($A33&amp;E$1,'CCyB decisions (database)'!$A$2:$G$424,7,FALSE),D33)</f>
        <v/>
      </c>
      <c r="F33" t="str">
        <f>IFERROR(VLOOKUP($A33&amp;F$1,'CCyB decisions (database)'!$A$2:$G$424,7,FALSE),E33)</f>
        <v/>
      </c>
      <c r="G33" t="str">
        <f>IFERROR(VLOOKUP($A33&amp;G$1,'CCyB decisions (database)'!$A$2:$G$424,7,FALSE),F33)</f>
        <v/>
      </c>
      <c r="H33" t="str">
        <f>IFERROR(VLOOKUP($A33&amp;H$1,'CCyB decisions (database)'!$A$2:$G$424,7,FALSE),G33)</f>
        <v/>
      </c>
      <c r="I33" t="str">
        <f>IFERROR(VLOOKUP($A33&amp;I$1,'CCyB decisions (database)'!$A$2:$G$424,7,FALSE),H33)</f>
        <v/>
      </c>
      <c r="J33" t="str">
        <f>IFERROR(VLOOKUP($A33&amp;J$1,'CCyB decisions (database)'!$A$2:$G$424,7,FALSE),I33)</f>
        <v/>
      </c>
      <c r="K33" t="str">
        <f>IFERROR(VLOOKUP($A33&amp;K$1,'CCyB decisions (database)'!$A$2:$G$424,7,FALSE),J33)</f>
        <v/>
      </c>
      <c r="L33" t="str">
        <f>IFERROR(VLOOKUP($A33&amp;L$1,'CCyB decisions (database)'!$A$2:$G$424,7,FALSE),K33)</f>
        <v/>
      </c>
      <c r="M33" t="str">
        <f>IFERROR(VLOOKUP($A33&amp;M$1,'CCyB decisions (database)'!$A$2:$G$424,7,FALSE),L33)</f>
        <v/>
      </c>
      <c r="N33" t="str">
        <f>IFERROR(VLOOKUP($A33&amp;N$1,'CCyB decisions (database)'!$A$2:$G$424,7,FALSE),M33)</f>
        <v/>
      </c>
      <c r="O33" t="str">
        <f>IFERROR(VLOOKUP($A33&amp;O$1,'CCyB decisions (database)'!$A$2:$G$424,7,FALSE),N33)</f>
        <v/>
      </c>
      <c r="P33" t="str">
        <f>IFERROR(VLOOKUP($A33&amp;P$1,'CCyB decisions (database)'!$A$2:$G$424,7,FALSE),O33)</f>
        <v/>
      </c>
      <c r="Q33" t="str">
        <f>IFERROR(VLOOKUP($A33&amp;Q$1,'CCyB decisions (database)'!$A$2:$G$424,7,FALSE),P33)</f>
        <v/>
      </c>
      <c r="R33" t="str">
        <f>IFERROR(VLOOKUP($A33&amp;R$1,'CCyB decisions (database)'!$A$2:$G$424,7,FALSE),Q33)</f>
        <v/>
      </c>
      <c r="S33">
        <f>IFERROR(VLOOKUP($A33&amp;S$1,'CCyB decisions (database)'!$A$2:$G$424,7,FALSE),R33)</f>
        <v>0</v>
      </c>
      <c r="T33">
        <f>IFERROR(VLOOKUP($A33&amp;T$1,'CCyB decisions (database)'!$A$2:$G$424,7,FALSE),S33)</f>
        <v>0</v>
      </c>
      <c r="U33">
        <f>IFERROR(VLOOKUP($A33&amp;U$1,'CCyB decisions (database)'!$A$2:$G$424,7,FALSE),T33)</f>
        <v>0</v>
      </c>
      <c r="V33">
        <f>IFERROR(VLOOKUP($A33&amp;V$1,'CCyB decisions (database)'!$A$2:$G$424,7,FALSE),U33)</f>
        <v>0</v>
      </c>
      <c r="W33">
        <f>IFERROR(VLOOKUP($A33&amp;W$1,'CCyB decisions (database)'!$A$2:$G$424,7,FALSE),V33)</f>
        <v>0</v>
      </c>
      <c r="X33">
        <f>IFERROR(VLOOKUP($A33&amp;X$1,'CCyB decisions (database)'!$A$2:$G$424,7,FALSE),W33)</f>
        <v>0</v>
      </c>
      <c r="Y33">
        <f>IFERROR(VLOOKUP($A33&amp;Y$1,'CCyB decisions (database)'!$A$2:$G$424,7,FALSE),X33)</f>
        <v>0</v>
      </c>
      <c r="Z33">
        <f>IFERROR(VLOOKUP($A33&amp;Z$1,'CCyB decisions (database)'!$A$2:$G$424,7,FALSE),Y33)</f>
        <v>0</v>
      </c>
      <c r="AA33">
        <f>IFERROR(VLOOKUP($A33&amp;AA$1,'CCyB decisions (database)'!$A$2:$G$424,7,FALSE),Z33)</f>
        <v>0</v>
      </c>
      <c r="AB33">
        <f>IFERROR(VLOOKUP($A33&amp;AB$1,'CCyB decisions (database)'!$A$2:$G$424,7,FALSE),AA33)</f>
        <v>0</v>
      </c>
      <c r="AC33">
        <f>IFERROR(VLOOKUP($A33&amp;AC$1,'CCyB decisions (database)'!$A$2:$G$424,7,FALSE),AB33)</f>
        <v>0</v>
      </c>
      <c r="AD33">
        <f>IFERROR(VLOOKUP($A33&amp;AD$1,'CCyB decisions (database)'!$A$2:$G$424,7,FALSE),AC33)</f>
        <v>0</v>
      </c>
      <c r="AE33">
        <f>IFERROR(VLOOKUP($A33&amp;AE$1,'CCyB decisions (database)'!$A$2:$G$424,7,FALSE),AD33)</f>
        <v>0</v>
      </c>
      <c r="AF33">
        <f>IFERROR(VLOOKUP($A33&amp;AF$1,'CCyB decisions (database)'!$A$2:$G$424,7,FALSE),AE33)</f>
        <v>0</v>
      </c>
      <c r="AG33">
        <f>IFERROR(VLOOKUP($A33&amp;AG$1,'CCyB decisions (database)'!$A$2:$G$424,7,FALSE),AF33)</f>
        <v>0</v>
      </c>
      <c r="AH33">
        <f>IFERROR(VLOOKUP($A33&amp;AH$1,'CCyB decisions (database)'!$A$2:$G$424,7,FALSE),AG33)</f>
        <v>0</v>
      </c>
      <c r="AI33">
        <f>IFERROR(VLOOKUP($A33&amp;AI$1,'CCyB decisions (database)'!$A$2:$G$424,7,FALSE),AH33)</f>
        <v>0</v>
      </c>
      <c r="AJ33">
        <f>IFERROR(VLOOKUP($A33&amp;AJ$1,'CCyB decisions (database)'!$A$2:$G$424,7,FALSE),AI33)</f>
        <v>0</v>
      </c>
      <c r="AK33">
        <f>IFERROR(VLOOKUP($A33&amp;AK$1,'CCyB decisions (database)'!$A$2:$G$424,7,FALSE),AJ33)</f>
        <v>0</v>
      </c>
      <c r="AL33">
        <f>IFERROR(VLOOKUP($A33&amp;AL$1,'CCyB decisions (database)'!$A$2:$G$424,7,FALSE),AK33)</f>
        <v>0</v>
      </c>
      <c r="AM33">
        <f>IFERROR(VLOOKUP($A33&amp;AM$1,'CCyB decisions (database)'!$A$2:$G$424,7,FALSE),AL33)</f>
        <v>0</v>
      </c>
      <c r="AN33">
        <f>IFERROR(VLOOKUP($A33&amp;AN$1,'CCyB decisions (database)'!$A$2:$G$424,7,FALSE),AM33)</f>
        <v>0</v>
      </c>
      <c r="AO33">
        <f>IFERROR(VLOOKUP($A33&amp;AO$1,'CCyB decisions (database)'!$A$2:$G$424,7,FALSE),AN33)</f>
        <v>0</v>
      </c>
      <c r="AP33">
        <f>IFERROR(VLOOKUP($A33&amp;AP$1,'CCyB decisions (database)'!$A$2:$G$424,7,FALSE),AO33)</f>
        <v>0</v>
      </c>
      <c r="AQ33">
        <f>IFERROR(VLOOKUP($A33&amp;AQ$1,'CCyB decisions (database)'!$A$2:$G$424,7,FALSE),AP33)</f>
        <v>0</v>
      </c>
      <c r="AR33">
        <f>IFERROR(VLOOKUP($A33&amp;AR$1,'CCyB decisions (database)'!$A$2:$G$424,7,FALSE),AQ33)</f>
        <v>0</v>
      </c>
      <c r="AS33">
        <f>IFERROR(VLOOKUP($A33&amp;AS$1,'CCyB decisions (database)'!$A$2:$G$424,7,FALSE),AR33)</f>
        <v>0</v>
      </c>
      <c r="AT33">
        <f>IFERROR(VLOOKUP($A33&amp;AT$1,'CCyB decisions (database)'!$A$2:$G$424,7,FALSE),AS33)</f>
        <v>0</v>
      </c>
      <c r="AU33">
        <f>IFERROR(VLOOKUP($A33&amp;AU$1,'CCyB decisions (database)'!$A$2:$G$424,7,FALSE),AT33)</f>
        <v>0</v>
      </c>
      <c r="AV33">
        <f>IFERROR(VLOOKUP($A33&amp;AV$1,'CCyB decisions (database)'!$A$2:$G$424,7,FALSE),AU33)</f>
        <v>0</v>
      </c>
      <c r="AW33">
        <f>IFERROR(VLOOKUP($A33&amp;AW$1,'CCyB decisions (database)'!$A$2:$G$424,7,FALSE),AV33)</f>
        <v>0</v>
      </c>
      <c r="AX33">
        <f>IFERROR(VLOOKUP($A33&amp;AX$1,'CCyB decisions (database)'!$A$2:$G$424,7,FALSE),AW33)</f>
        <v>0</v>
      </c>
      <c r="AY33">
        <f>IFERROR(VLOOKUP($A33&amp;AY$1,'CCyB decisions (database)'!$A$2:$G$424,7,FALSE),AX33)</f>
        <v>0</v>
      </c>
      <c r="AZ33">
        <f>IFERROR(VLOOKUP($A33&amp;AZ$1,'CCyB decisions (database)'!$A$2:$G$424,7,FALSE),AY33)</f>
        <v>0</v>
      </c>
      <c r="BA33">
        <f>IFERROR(VLOOKUP($A33&amp;BA$1,'CCyB decisions (database)'!$A$2:$G$424,7,FALSE),AZ33)</f>
        <v>0</v>
      </c>
      <c r="BB33">
        <f>IFERROR(VLOOKUP($A33&amp;BB$1,'CCyB decisions (database)'!$A$2:$G$424,7,FALSE),BA33)</f>
        <v>0</v>
      </c>
      <c r="BC33">
        <f>IFERROR(VLOOKUP($A33&amp;BC$1,'CCyB decisions (database)'!$A$2:$G$424,7,FALSE),BB33)</f>
        <v>0</v>
      </c>
      <c r="BD33">
        <f>IFERROR(VLOOKUP($A33&amp;BD$1,'CCyB decisions (database)'!$A$2:$G$424,7,FALSE),BC33)</f>
        <v>0</v>
      </c>
      <c r="BE33">
        <f>IFERROR(VLOOKUP($A33&amp;BE$1,'CCyB decisions (database)'!$A$2:$G$424,7,FALSE),BD33)</f>
        <v>0</v>
      </c>
      <c r="BF33">
        <f>IFERROR(VLOOKUP($A33&amp;BF$1,'CCyB decisions (database)'!$A$2:$G$424,7,FALSE),BE33)</f>
        <v>0</v>
      </c>
      <c r="BG33">
        <f>IFERROR(VLOOKUP($A33&amp;BG$1,'CCyB decisions (database)'!$A$2:$G$424,7,FALSE),BF33)</f>
        <v>0</v>
      </c>
      <c r="BH33">
        <f>IFERROR(VLOOKUP($A33&amp;BH$1,'CCyB decisions (database)'!$A$2:$G$424,7,FALSE),BG33)</f>
        <v>0</v>
      </c>
      <c r="BI33">
        <f>IFERROR(VLOOKUP($A33&amp;BI$1,'CCyB decisions (database)'!$A$2:$G$424,7,FALSE),BH33)</f>
        <v>0</v>
      </c>
      <c r="BJ33">
        <f>IFERROR(VLOOKUP($A33&amp;BJ$1,'CCyB decisions (database)'!$A$2:$G$424,7,FALSE),BI33)</f>
        <v>0</v>
      </c>
      <c r="BK33">
        <f>IFERROR(VLOOKUP($A33&amp;BK$1,'CCyB decisions (database)'!$A$2:$G$424,7,FALSE),BJ33)</f>
        <v>0</v>
      </c>
      <c r="BL33">
        <f>IFERROR(VLOOKUP($A33&amp;BL$1,'CCyB decisions (database)'!$A$2:$G$424,7,FALSE),BK33)</f>
        <v>0</v>
      </c>
      <c r="BM33">
        <f>IFERROR(VLOOKUP($A33&amp;BM$1,'CCyB decisions (database)'!$A$2:$G$424,7,FALSE),BL33)</f>
        <v>0</v>
      </c>
      <c r="BN33">
        <f>IFERROR(VLOOKUP($A33&amp;BN$1,'CCyB decisions (database)'!$A$2:$G$424,7,FALSE),BM33)</f>
        <v>0</v>
      </c>
      <c r="BO33">
        <f>IFERROR(VLOOKUP($A33&amp;BO$1,'CCyB decisions (database)'!$A$2:$G$424,7,FALSE),BN33)</f>
        <v>0</v>
      </c>
      <c r="BP33">
        <f>IFERROR(VLOOKUP($A33&amp;BP$1,'CCyB decisions (database)'!$A$2:$G$424,7,FALSE),BO33)</f>
        <v>0</v>
      </c>
      <c r="BQ33">
        <f>IFERROR(VLOOKUP($A33&amp;BQ$1,'CCyB decisions (database)'!$A$2:$G$424,7,FALSE),BP33)</f>
        <v>0</v>
      </c>
      <c r="BR33">
        <f>IFERROR(VLOOKUP($A33&amp;BR$1,'CCyB decisions (database)'!$A$2:$G$424,7,FALSE),BQ33)</f>
        <v>0</v>
      </c>
      <c r="BS33">
        <f>IFERROR(VLOOKUP($A33&amp;BS$1,'CCyB decisions (database)'!$A$2:$G$424,7,FALSE),BR33)</f>
        <v>0</v>
      </c>
      <c r="BT33">
        <f>IFERROR(VLOOKUP($A33&amp;BT$1,'CCyB decisions (database)'!$A$2:$G$424,7,FALSE),BS33)</f>
        <v>0</v>
      </c>
      <c r="BU33">
        <f>IFERROR(VLOOKUP($A33&amp;BU$1,'CCyB decisions (database)'!$A$2:$G$424,7,FALSE),BT33)</f>
        <v>0</v>
      </c>
      <c r="BV33">
        <f>IFERROR(VLOOKUP($A33&amp;BV$1,'CCyB decisions (database)'!$A$2:$G$424,7,FALSE),BU33)</f>
        <v>0</v>
      </c>
      <c r="BW33">
        <f>IFERROR(VLOOKUP($A33&amp;BW$1,'CCyB decisions (database)'!$A$2:$G$424,7,FALSE),BV33)</f>
        <v>0</v>
      </c>
      <c r="BX33">
        <f>IFERROR(VLOOKUP($A33&amp;BX$1,'CCyB decisions (database)'!$A$2:$G$424,7,FALSE),BW33)</f>
        <v>0</v>
      </c>
      <c r="BY33">
        <f>IFERROR(VLOOKUP($A33&amp;BY$1,'CCyB decisions (database)'!$A$2:$G$424,7,FALSE),BX33)</f>
        <v>0</v>
      </c>
      <c r="BZ33">
        <f>IFERROR(VLOOKUP($A33&amp;BZ$1,'CCyB decisions (database)'!$A$2:$G$424,7,FALSE),BY33)</f>
        <v>0</v>
      </c>
      <c r="CA33">
        <f>IFERROR(VLOOKUP($A33&amp;CA$1,'CCyB decisions (database)'!$A$2:$G$424,7,FALSE),BZ33)</f>
        <v>0</v>
      </c>
      <c r="CB33">
        <f>IFERROR(VLOOKUP($A33&amp;CB$1,'CCyB decisions (database)'!$A$2:$G$424,7,FALSE),CA33)</f>
        <v>0</v>
      </c>
      <c r="CC33">
        <f>IFERROR(VLOOKUP($A33&amp;CC$1,'CCyB decisions (database)'!$A$2:$G$424,7,FALSE),CB33)</f>
        <v>0</v>
      </c>
      <c r="CD33">
        <f>IFERROR(VLOOKUP($A33&amp;CD$1,'CCyB decisions (database)'!$A$2:$G$424,7,FALSE),CC33)</f>
        <v>0</v>
      </c>
      <c r="CE33">
        <f>IFERROR(VLOOKUP($A33&amp;CE$1,'CCyB decisions (database)'!$A$2:$G$424,7,FALSE),CD33)</f>
        <v>0</v>
      </c>
      <c r="CF33">
        <f>IFERROR(VLOOKUP($A33&amp;CF$1,'CCyB decisions (database)'!$A$2:$G$424,7,FALSE),CE33)</f>
        <v>0</v>
      </c>
      <c r="CG33">
        <f>IFERROR(VLOOKUP($A33&amp;CG$1,'CCyB decisions (database)'!$A$2:$G$424,7,FALSE),CF33)</f>
        <v>0</v>
      </c>
      <c r="CH33">
        <f>IFERROR(VLOOKUP($A33&amp;CH$1,'CCyB decisions (database)'!$A$2:$G$424,7,FALSE),CG33)</f>
        <v>0</v>
      </c>
      <c r="CI33">
        <f>IFERROR(VLOOKUP($A33&amp;CI$1,'CCyB decisions (database)'!$A$2:$G$424,7,FALSE),CH33)</f>
        <v>0</v>
      </c>
      <c r="CJ33">
        <f>IFERROR(VLOOKUP($A33&amp;CJ$1,'CCyB decisions (database)'!$A$2:$G$424,7,FALSE),CI33)</f>
        <v>0</v>
      </c>
      <c r="CK33">
        <f>IFERROR(VLOOKUP($A33&amp;CK$1,'CCyB decisions (database)'!$A$2:$G$424,7,FALSE),CJ33)</f>
        <v>0</v>
      </c>
      <c r="CL33">
        <f>IFERROR(VLOOKUP($A33&amp;CL$1,'CCyB decisions (database)'!$A$2:$G$424,7,FALSE),CK33)</f>
        <v>0</v>
      </c>
      <c r="CM33">
        <f>IFERROR(VLOOKUP($A33&amp;CM$1,'CCyB decisions (database)'!$A$2:$G$424,7,FALSE),CL33)</f>
        <v>0</v>
      </c>
      <c r="CN33">
        <f>IFERROR(VLOOKUP($A33&amp;CN$1,'CCyB decisions (database)'!$A$2:$G$424,7,FALSE),CM33)</f>
        <v>0</v>
      </c>
      <c r="CO33">
        <f>IFERROR(VLOOKUP($A33&amp;CO$1,'CCyB decisions (database)'!$A$2:$G$424,7,FALSE),CN33)</f>
        <v>0</v>
      </c>
      <c r="CP33">
        <f>IFERROR(VLOOKUP($A33&amp;CP$1,'CCyB decisions (database)'!$A$2:$G$424,7,FALSE),CO33)</f>
        <v>0</v>
      </c>
      <c r="CQ33">
        <f>IFERROR(VLOOKUP($A33&amp;CQ$1,'CCyB decisions (database)'!$A$2:$G$424,7,FALSE),CP33)</f>
        <v>0</v>
      </c>
      <c r="CR33">
        <f>IFERROR(VLOOKUP($A33&amp;CR$1,'CCyB decisions (database)'!$A$2:$G$424,7,FALSE),CQ33)</f>
        <v>0</v>
      </c>
      <c r="CS33">
        <f>IFERROR(VLOOKUP($A33&amp;CS$1,'CCyB decisions (database)'!$A$2:$G$424,7,FALSE),CR33)</f>
        <v>0</v>
      </c>
      <c r="CT33">
        <f>IFERROR(VLOOKUP($A33&amp;CT$1,'CCyB decisions (database)'!$A$2:$G$424,7,FALSE),CS33)</f>
        <v>0</v>
      </c>
      <c r="CU33">
        <f>IFERROR(VLOOKUP($A33&amp;CU$1,'CCyB decisions (database)'!$A$2:$G$424,7,FALSE),CT33)</f>
        <v>0</v>
      </c>
      <c r="CV33">
        <f>IFERROR(VLOOKUP($A33&amp;CV$1,'CCyB decisions (database)'!$A$2:$G$424,7,FALSE),CU33)</f>
        <v>0</v>
      </c>
      <c r="CW33">
        <f>IFERROR(VLOOKUP($A33&amp;CW$1,'CCyB decisions (database)'!$A$2:$G$424,7,FALSE),CV33)</f>
        <v>0</v>
      </c>
      <c r="CX33">
        <f>IFERROR(VLOOKUP($A33&amp;CX$1,'CCyB decisions (database)'!$A$2:$G$424,7,FALSE),CW33)</f>
        <v>0</v>
      </c>
      <c r="CY33">
        <f>IFERROR(VLOOKUP($A33&amp;CY$1,'CCyB decisions (database)'!$A$2:$G$424,7,FALSE),CX33)</f>
        <v>0</v>
      </c>
      <c r="CZ33">
        <f>IFERROR(VLOOKUP($A33&amp;CZ$1,'CCyB decisions (database)'!$A$2:$G$424,7,FALSE),CY33)</f>
        <v>0</v>
      </c>
      <c r="DA33">
        <f>IFERROR(VLOOKUP($A33&amp;DA$1,'CCyB decisions (database)'!$A$2:$G$424,7,FALSE),CZ33)</f>
        <v>0</v>
      </c>
      <c r="DB33">
        <f>IFERROR(VLOOKUP($A33&amp;DB$1,'CCyB decisions (database)'!$A$2:$G$424,7,FALSE),DA33)</f>
        <v>0</v>
      </c>
      <c r="DC33">
        <f>IFERROR(VLOOKUP($A33&amp;DC$1,'CCyB decisions (database)'!$A$2:$G$424,7,FALSE),DB33)</f>
        <v>0</v>
      </c>
      <c r="DD33">
        <f>IFERROR(VLOOKUP($A33&amp;DD$1,'CCyB decisions (database)'!$A$2:$G$424,7,FALSE),DC33)</f>
        <v>0</v>
      </c>
      <c r="DE33">
        <f>IFERROR(VLOOKUP($A33&amp;DE$1,'CCyB decisions (database)'!$A$2:$G$424,7,FALSE),DD33)</f>
        <v>0</v>
      </c>
      <c r="DF33">
        <f>IFERROR(VLOOKUP($A33&amp;DF$1,'CCyB decisions (database)'!$A$2:$G$424,7,FALSE),DE33)</f>
        <v>0</v>
      </c>
      <c r="DG33">
        <f>IFERROR(VLOOKUP($A33&amp;DG$1,'CCyB decisions (database)'!$A$2:$G$424,7,FALSE),DF33)</f>
        <v>0</v>
      </c>
      <c r="DH33">
        <f>IFERROR(VLOOKUP($A33&amp;DH$1,'CCyB decisions (database)'!$A$2:$G$424,7,FALSE),DG33)</f>
        <v>0</v>
      </c>
      <c r="DI33">
        <f>IFERROR(VLOOKUP($A33&amp;DI$1,'CCyB decisions (database)'!$A$2:$G$424,7,FALSE),DH33)</f>
        <v>0</v>
      </c>
      <c r="DJ33">
        <f>IFERROR(VLOOKUP($A33&amp;DJ$1,'CCyB decisions (database)'!$A$2:$G$424,7,FALSE),DI33)</f>
        <v>0</v>
      </c>
      <c r="DK33">
        <f>IFERROR(VLOOKUP($A33&amp;DK$1,'CCyB decisions (database)'!$A$2:$G$424,7,FALSE),DJ33)</f>
        <v>0</v>
      </c>
      <c r="DL33">
        <f>IFERROR(VLOOKUP($A33&amp;DL$1,'CCyB decisions (database)'!$A$2:$G$424,7,FALSE),DK33)</f>
        <v>0</v>
      </c>
      <c r="DM33">
        <f>IFERROR(VLOOKUP($A33&amp;DM$1,'CCyB decisions (database)'!$A$2:$G$424,7,FALSE),DL33)</f>
        <v>0</v>
      </c>
      <c r="DN33">
        <f>IFERROR(VLOOKUP($A33&amp;DN$1,'CCyB decisions (database)'!$A$2:$G$424,7,FALSE),DM33)</f>
        <v>0</v>
      </c>
    </row>
    <row r="34" spans="1:157" x14ac:dyDescent="0.45">
      <c r="A34" t="s">
        <v>341</v>
      </c>
      <c r="B34" t="str">
        <f>IFERROR(VLOOKUP($A34&amp;B$1,'CCyB decisions (database)'!$A$2:$G$424,7,FALSE),"")</f>
        <v/>
      </c>
      <c r="C34" t="str">
        <f>IFERROR(VLOOKUP($A34&amp;C$1,'CCyB decisions (database)'!$A$2:$G$424,7,FALSE),B34)</f>
        <v/>
      </c>
      <c r="D34" t="str">
        <f>IFERROR(VLOOKUP($A34&amp;D$1,'CCyB decisions (database)'!$A$2:$G$424,7,FALSE),C34)</f>
        <v/>
      </c>
      <c r="E34" t="str">
        <f>IFERROR(VLOOKUP($A34&amp;E$1,'CCyB decisions (database)'!$A$2:$G$424,7,FALSE),D34)</f>
        <v/>
      </c>
      <c r="F34" t="str">
        <f>IFERROR(VLOOKUP($A34&amp;F$1,'CCyB decisions (database)'!$A$2:$G$424,7,FALSE),E34)</f>
        <v/>
      </c>
      <c r="G34" t="str">
        <f>IFERROR(VLOOKUP($A34&amp;G$1,'CCyB decisions (database)'!$A$2:$G$424,7,FALSE),F34)</f>
        <v/>
      </c>
      <c r="H34" t="str">
        <f>IFERROR(VLOOKUP($A34&amp;H$1,'CCyB decisions (database)'!$A$2:$G$424,7,FALSE),G34)</f>
        <v/>
      </c>
      <c r="I34" t="str">
        <f>IFERROR(VLOOKUP($A34&amp;I$1,'CCyB decisions (database)'!$A$2:$G$424,7,FALSE),H34)</f>
        <v/>
      </c>
      <c r="J34" t="str">
        <f>IFERROR(VLOOKUP($A34&amp;J$1,'CCyB decisions (database)'!$A$2:$G$424,7,FALSE),I34)</f>
        <v/>
      </c>
      <c r="K34" t="str">
        <f>IFERROR(VLOOKUP($A34&amp;K$1,'CCyB decisions (database)'!$A$2:$G$424,7,FALSE),J34)</f>
        <v/>
      </c>
      <c r="L34" t="str">
        <f>IFERROR(VLOOKUP($A34&amp;L$1,'CCyB decisions (database)'!$A$2:$G$424,7,FALSE),K34)</f>
        <v/>
      </c>
      <c r="M34" t="str">
        <f>IFERROR(VLOOKUP($A34&amp;M$1,'CCyB decisions (database)'!$A$2:$G$424,7,FALSE),L34)</f>
        <v/>
      </c>
      <c r="N34" t="str">
        <f>IFERROR(VLOOKUP($A34&amp;N$1,'CCyB decisions (database)'!$A$2:$G$424,7,FALSE),M34)</f>
        <v/>
      </c>
      <c r="O34" t="str">
        <f>IFERROR(VLOOKUP($A34&amp;O$1,'CCyB decisions (database)'!$A$2:$G$424,7,FALSE),N34)</f>
        <v/>
      </c>
      <c r="P34" t="str">
        <f>IFERROR(VLOOKUP($A34&amp;P$1,'CCyB decisions (database)'!$A$2:$G$424,7,FALSE),O34)</f>
        <v/>
      </c>
      <c r="Q34">
        <f>IFERROR(VLOOKUP($A34&amp;Q$1,'CCyB decisions (database)'!$A$2:$G$424,7,FALSE),P34)</f>
        <v>0</v>
      </c>
      <c r="R34">
        <f>IFERROR(VLOOKUP($A34&amp;R$1,'CCyB decisions (database)'!$A$2:$G$424,7,FALSE),Q34)</f>
        <v>0</v>
      </c>
      <c r="S34">
        <f>IFERROR(VLOOKUP($A34&amp;S$1,'CCyB decisions (database)'!$A$2:$G$424,7,FALSE),R34)</f>
        <v>0</v>
      </c>
      <c r="T34">
        <f>IFERROR(VLOOKUP($A34&amp;T$1,'CCyB decisions (database)'!$A$2:$G$424,7,FALSE),S34)</f>
        <v>0</v>
      </c>
      <c r="U34">
        <f>IFERROR(VLOOKUP($A34&amp;U$1,'CCyB decisions (database)'!$A$2:$G$424,7,FALSE),T34)</f>
        <v>0</v>
      </c>
      <c r="V34">
        <f>IFERROR(VLOOKUP($A34&amp;V$1,'CCyB decisions (database)'!$A$2:$G$424,7,FALSE),U34)</f>
        <v>0</v>
      </c>
      <c r="W34">
        <f>IFERROR(VLOOKUP($A34&amp;W$1,'CCyB decisions (database)'!$A$2:$G$424,7,FALSE),V34)</f>
        <v>0</v>
      </c>
      <c r="X34">
        <f>IFERROR(VLOOKUP($A34&amp;X$1,'CCyB decisions (database)'!$A$2:$G$424,7,FALSE),W34)</f>
        <v>0</v>
      </c>
      <c r="Y34">
        <f>IFERROR(VLOOKUP($A34&amp;Y$1,'CCyB decisions (database)'!$A$2:$G$424,7,FALSE),X34)</f>
        <v>0</v>
      </c>
      <c r="Z34">
        <f>IFERROR(VLOOKUP($A34&amp;Z$1,'CCyB decisions (database)'!$A$2:$G$424,7,FALSE),Y34)</f>
        <v>0</v>
      </c>
      <c r="AA34">
        <f>IFERROR(VLOOKUP($A34&amp;AA$1,'CCyB decisions (database)'!$A$2:$G$424,7,FALSE),Z34)</f>
        <v>0</v>
      </c>
      <c r="AB34">
        <f>IFERROR(VLOOKUP($A34&amp;AB$1,'CCyB decisions (database)'!$A$2:$G$424,7,FALSE),AA34)</f>
        <v>0</v>
      </c>
      <c r="AC34">
        <f>IFERROR(VLOOKUP($A34&amp;AC$1,'CCyB decisions (database)'!$A$2:$G$424,7,FALSE),AB34)</f>
        <v>0</v>
      </c>
      <c r="AD34">
        <f>IFERROR(VLOOKUP($A34&amp;AD$1,'CCyB decisions (database)'!$A$2:$G$424,7,FALSE),AC34)</f>
        <v>0</v>
      </c>
      <c r="AE34">
        <f>IFERROR(VLOOKUP($A34&amp;AE$1,'CCyB decisions (database)'!$A$2:$G$424,7,FALSE),AD34)</f>
        <v>0</v>
      </c>
      <c r="AF34">
        <f>IFERROR(VLOOKUP($A34&amp;AF$1,'CCyB decisions (database)'!$A$2:$G$424,7,FALSE),AE34)</f>
        <v>0</v>
      </c>
      <c r="AG34">
        <f>IFERROR(VLOOKUP($A34&amp;AG$1,'CCyB decisions (database)'!$A$2:$G$424,7,FALSE),AF34)</f>
        <v>0</v>
      </c>
      <c r="AH34">
        <f>IFERROR(VLOOKUP($A34&amp;AH$1,'CCyB decisions (database)'!$A$2:$G$424,7,FALSE),AG34)</f>
        <v>0</v>
      </c>
      <c r="AI34">
        <f>IFERROR(VLOOKUP($A34&amp;AI$1,'CCyB decisions (database)'!$A$2:$G$424,7,FALSE),AH34)</f>
        <v>0</v>
      </c>
      <c r="AJ34">
        <f>IFERROR(VLOOKUP($A34&amp;AJ$1,'CCyB decisions (database)'!$A$2:$G$424,7,FALSE),AI34)</f>
        <v>0</v>
      </c>
      <c r="AK34">
        <f>IFERROR(VLOOKUP($A34&amp;AK$1,'CCyB decisions (database)'!$A$2:$G$424,7,FALSE),AJ34)</f>
        <v>0</v>
      </c>
      <c r="AL34">
        <f>IFERROR(VLOOKUP($A34&amp;AL$1,'CCyB decisions (database)'!$A$2:$G$424,7,FALSE),AK34)</f>
        <v>0</v>
      </c>
      <c r="AM34">
        <f>IFERROR(VLOOKUP($A34&amp;AM$1,'CCyB decisions (database)'!$A$2:$G$424,7,FALSE),AL34)</f>
        <v>0</v>
      </c>
      <c r="AN34">
        <f>IFERROR(VLOOKUP($A34&amp;AN$1,'CCyB decisions (database)'!$A$2:$G$424,7,FALSE),AM34)</f>
        <v>0</v>
      </c>
      <c r="AO34">
        <f>IFERROR(VLOOKUP($A34&amp;AO$1,'CCyB decisions (database)'!$A$2:$G$424,7,FALSE),AN34)</f>
        <v>0</v>
      </c>
      <c r="AP34">
        <f>IFERROR(VLOOKUP($A34&amp;AP$1,'CCyB decisions (database)'!$A$2:$G$424,7,FALSE),AO34)</f>
        <v>0</v>
      </c>
      <c r="AQ34">
        <f>IFERROR(VLOOKUP($A34&amp;AQ$1,'CCyB decisions (database)'!$A$2:$G$424,7,FALSE),AP34)</f>
        <v>0</v>
      </c>
      <c r="AR34">
        <f>IFERROR(VLOOKUP($A34&amp;AR$1,'CCyB decisions (database)'!$A$2:$G$424,7,FALSE),AQ34)</f>
        <v>0</v>
      </c>
      <c r="AS34">
        <f>IFERROR(VLOOKUP($A34&amp;AS$1,'CCyB decisions (database)'!$A$2:$G$424,7,FALSE),AR34)</f>
        <v>0</v>
      </c>
      <c r="AT34">
        <f>IFERROR(VLOOKUP($A34&amp;AT$1,'CCyB decisions (database)'!$A$2:$G$424,7,FALSE),AS34)</f>
        <v>0</v>
      </c>
      <c r="AU34">
        <f>IFERROR(VLOOKUP($A34&amp;AU$1,'CCyB decisions (database)'!$A$2:$G$424,7,FALSE),AT34)</f>
        <v>0</v>
      </c>
      <c r="AV34">
        <f>IFERROR(VLOOKUP($A34&amp;AV$1,'CCyB decisions (database)'!$A$2:$G$424,7,FALSE),AU34)</f>
        <v>0</v>
      </c>
      <c r="AW34">
        <f>IFERROR(VLOOKUP($A34&amp;AW$1,'CCyB decisions (database)'!$A$2:$G$424,7,FALSE),AV34)</f>
        <v>0</v>
      </c>
      <c r="AX34">
        <f>IFERROR(VLOOKUP($A34&amp;AX$1,'CCyB decisions (database)'!$A$2:$G$424,7,FALSE),AW34)</f>
        <v>0</v>
      </c>
      <c r="AY34">
        <f>IFERROR(VLOOKUP($A34&amp;AY$1,'CCyB decisions (database)'!$A$2:$G$424,7,FALSE),AX34)</f>
        <v>0</v>
      </c>
      <c r="AZ34">
        <f>IFERROR(VLOOKUP($A34&amp;AZ$1,'CCyB decisions (database)'!$A$2:$G$424,7,FALSE),AY34)</f>
        <v>0</v>
      </c>
      <c r="BA34">
        <f>IFERROR(VLOOKUP($A34&amp;BA$1,'CCyB decisions (database)'!$A$2:$G$424,7,FALSE),AZ34)</f>
        <v>0</v>
      </c>
      <c r="BB34">
        <f>IFERROR(VLOOKUP($A34&amp;BB$1,'CCyB decisions (database)'!$A$2:$G$424,7,FALSE),BA34)</f>
        <v>0</v>
      </c>
      <c r="BC34">
        <f>IFERROR(VLOOKUP($A34&amp;BC$1,'CCyB decisions (database)'!$A$2:$G$424,7,FALSE),BB34)</f>
        <v>0</v>
      </c>
      <c r="BD34">
        <f>IFERROR(VLOOKUP($A34&amp;BD$1,'CCyB decisions (database)'!$A$2:$G$424,7,FALSE),BC34)</f>
        <v>0</v>
      </c>
      <c r="BE34">
        <f>IFERROR(VLOOKUP($A34&amp;BE$1,'CCyB decisions (database)'!$A$2:$G$424,7,FALSE),BD34)</f>
        <v>0</v>
      </c>
      <c r="BF34">
        <f>IFERROR(VLOOKUP($A34&amp;BF$1,'CCyB decisions (database)'!$A$2:$G$424,7,FALSE),BE34)</f>
        <v>0</v>
      </c>
      <c r="BG34">
        <f>IFERROR(VLOOKUP($A34&amp;BG$1,'CCyB decisions (database)'!$A$2:$G$424,7,FALSE),BF34)</f>
        <v>0</v>
      </c>
      <c r="BH34">
        <f>IFERROR(VLOOKUP($A34&amp;BH$1,'CCyB decisions (database)'!$A$2:$G$424,7,FALSE),BG34)</f>
        <v>0</v>
      </c>
      <c r="BI34">
        <f>IFERROR(VLOOKUP($A34&amp;BI$1,'CCyB decisions (database)'!$A$2:$G$424,7,FALSE),BH34)</f>
        <v>0</v>
      </c>
      <c r="BJ34">
        <f>IFERROR(VLOOKUP($A34&amp;BJ$1,'CCyB decisions (database)'!$A$2:$G$424,7,FALSE),BI34)</f>
        <v>0</v>
      </c>
      <c r="BK34">
        <f>IFERROR(VLOOKUP($A34&amp;BK$1,'CCyB decisions (database)'!$A$2:$G$424,7,FALSE),BJ34)</f>
        <v>0</v>
      </c>
      <c r="BL34">
        <f>IFERROR(VLOOKUP($A34&amp;BL$1,'CCyB decisions (database)'!$A$2:$G$424,7,FALSE),BK34)</f>
        <v>0</v>
      </c>
      <c r="BM34">
        <f>IFERROR(VLOOKUP($A34&amp;BM$1,'CCyB decisions (database)'!$A$2:$G$424,7,FALSE),BL34)</f>
        <v>0</v>
      </c>
      <c r="BN34">
        <f>IFERROR(VLOOKUP($A34&amp;BN$1,'CCyB decisions (database)'!$A$2:$G$424,7,FALSE),BM34)</f>
        <v>0</v>
      </c>
      <c r="BO34">
        <f>IFERROR(VLOOKUP($A34&amp;BO$1,'CCyB decisions (database)'!$A$2:$G$424,7,FALSE),BN34)</f>
        <v>0</v>
      </c>
      <c r="BP34">
        <f>IFERROR(VLOOKUP($A34&amp;BP$1,'CCyB decisions (database)'!$A$2:$G$424,7,FALSE),BO34)</f>
        <v>0</v>
      </c>
      <c r="BQ34">
        <f>IFERROR(VLOOKUP($A34&amp;BQ$1,'CCyB decisions (database)'!$A$2:$G$424,7,FALSE),BP34)</f>
        <v>0</v>
      </c>
      <c r="BR34">
        <f>IFERROR(VLOOKUP($A34&amp;BR$1,'CCyB decisions (database)'!$A$2:$G$424,7,FALSE),BQ34)</f>
        <v>0</v>
      </c>
      <c r="BS34">
        <f>IFERROR(VLOOKUP($A34&amp;BS$1,'CCyB decisions (database)'!$A$2:$G$424,7,FALSE),BR34)</f>
        <v>0</v>
      </c>
      <c r="BT34">
        <f>IFERROR(VLOOKUP($A34&amp;BT$1,'CCyB decisions (database)'!$A$2:$G$424,7,FALSE),BS34)</f>
        <v>0</v>
      </c>
      <c r="BU34">
        <f>IFERROR(VLOOKUP($A34&amp;BU$1,'CCyB decisions (database)'!$A$2:$G$424,7,FALSE),BT34)</f>
        <v>0</v>
      </c>
      <c r="BV34">
        <f>IFERROR(VLOOKUP($A34&amp;BV$1,'CCyB decisions (database)'!$A$2:$G$424,7,FALSE),BU34)</f>
        <v>0</v>
      </c>
      <c r="BW34">
        <f>IFERROR(VLOOKUP($A34&amp;BW$1,'CCyB decisions (database)'!$A$2:$G$424,7,FALSE),BV34)</f>
        <v>0</v>
      </c>
      <c r="BX34">
        <f>IFERROR(VLOOKUP($A34&amp;BX$1,'CCyB decisions (database)'!$A$2:$G$424,7,FALSE),BW34)</f>
        <v>0</v>
      </c>
      <c r="BY34">
        <f>IFERROR(VLOOKUP($A34&amp;BY$1,'CCyB decisions (database)'!$A$2:$G$424,7,FALSE),BX34)</f>
        <v>0</v>
      </c>
      <c r="BZ34">
        <f>IFERROR(VLOOKUP($A34&amp;BZ$1,'CCyB decisions (database)'!$A$2:$G$424,7,FALSE),BY34)</f>
        <v>0</v>
      </c>
      <c r="CA34">
        <f>IFERROR(VLOOKUP($A34&amp;CA$1,'CCyB decisions (database)'!$A$2:$G$424,7,FALSE),BZ34)</f>
        <v>0</v>
      </c>
      <c r="CB34">
        <f>IFERROR(VLOOKUP($A34&amp;CB$1,'CCyB decisions (database)'!$A$2:$G$424,7,FALSE),CA34)</f>
        <v>0</v>
      </c>
      <c r="CC34">
        <f>IFERROR(VLOOKUP($A34&amp;CC$1,'CCyB decisions (database)'!$A$2:$G$424,7,FALSE),CB34)</f>
        <v>0</v>
      </c>
      <c r="CD34">
        <f>IFERROR(VLOOKUP($A34&amp;CD$1,'CCyB decisions (database)'!$A$2:$G$424,7,FALSE),CC34)</f>
        <v>0</v>
      </c>
      <c r="CE34">
        <f>IFERROR(VLOOKUP($A34&amp;CE$1,'CCyB decisions (database)'!$A$2:$G$424,7,FALSE),CD34)</f>
        <v>0</v>
      </c>
      <c r="CF34">
        <f>IFERROR(VLOOKUP($A34&amp;CF$1,'CCyB decisions (database)'!$A$2:$G$424,7,FALSE),CE34)</f>
        <v>0</v>
      </c>
      <c r="CG34">
        <f>IFERROR(VLOOKUP($A34&amp;CG$1,'CCyB decisions (database)'!$A$2:$G$424,7,FALSE),CF34)</f>
        <v>0</v>
      </c>
      <c r="CH34">
        <f>IFERROR(VLOOKUP($A34&amp;CH$1,'CCyB decisions (database)'!$A$2:$G$424,7,FALSE),CG34)</f>
        <v>0</v>
      </c>
      <c r="CI34">
        <f>IFERROR(VLOOKUP($A34&amp;CI$1,'CCyB decisions (database)'!$A$2:$G$424,7,FALSE),CH34)</f>
        <v>0</v>
      </c>
      <c r="CJ34">
        <f>IFERROR(VLOOKUP($A34&amp;CJ$1,'CCyB decisions (database)'!$A$2:$G$424,7,FALSE),CI34)</f>
        <v>0</v>
      </c>
      <c r="CK34">
        <f>IFERROR(VLOOKUP($A34&amp;CK$1,'CCyB decisions (database)'!$A$2:$G$424,7,FALSE),CJ34)</f>
        <v>0</v>
      </c>
      <c r="CL34">
        <f>IFERROR(VLOOKUP($A34&amp;CL$1,'CCyB decisions (database)'!$A$2:$G$424,7,FALSE),CK34)</f>
        <v>0</v>
      </c>
      <c r="CM34">
        <f>IFERROR(VLOOKUP($A34&amp;CM$1,'CCyB decisions (database)'!$A$2:$G$424,7,FALSE),CL34)</f>
        <v>0</v>
      </c>
      <c r="CN34">
        <f>IFERROR(VLOOKUP($A34&amp;CN$1,'CCyB decisions (database)'!$A$2:$G$424,7,FALSE),CM34)</f>
        <v>0</v>
      </c>
      <c r="CO34">
        <f>IFERROR(VLOOKUP($A34&amp;CO$1,'CCyB decisions (database)'!$A$2:$G$424,7,FALSE),CN34)</f>
        <v>0</v>
      </c>
      <c r="CP34">
        <f>IFERROR(VLOOKUP($A34&amp;CP$1,'CCyB decisions (database)'!$A$2:$G$424,7,FALSE),CO34)</f>
        <v>0</v>
      </c>
      <c r="CQ34">
        <f>IFERROR(VLOOKUP($A34&amp;CQ$1,'CCyB decisions (database)'!$A$2:$G$424,7,FALSE),CP34)</f>
        <v>0</v>
      </c>
      <c r="CR34">
        <f>IFERROR(VLOOKUP($A34&amp;CR$1,'CCyB decisions (database)'!$A$2:$G$424,7,FALSE),CQ34)</f>
        <v>0</v>
      </c>
      <c r="CS34">
        <f>IFERROR(VLOOKUP($A34&amp;CS$1,'CCyB decisions (database)'!$A$2:$G$424,7,FALSE),CR34)</f>
        <v>0</v>
      </c>
      <c r="CT34">
        <f>IFERROR(VLOOKUP($A34&amp;CT$1,'CCyB decisions (database)'!$A$2:$G$424,7,FALSE),CS34)</f>
        <v>0</v>
      </c>
      <c r="CU34">
        <f>IFERROR(VLOOKUP($A34&amp;CU$1,'CCyB decisions (database)'!$A$2:$G$424,7,FALSE),CT34)</f>
        <v>0</v>
      </c>
      <c r="CV34">
        <f>IFERROR(VLOOKUP($A34&amp;CV$1,'CCyB decisions (database)'!$A$2:$G$424,7,FALSE),CU34)</f>
        <v>0</v>
      </c>
      <c r="CW34">
        <f>IFERROR(VLOOKUP($A34&amp;CW$1,'CCyB decisions (database)'!$A$2:$G$424,7,FALSE),CV34)</f>
        <v>0</v>
      </c>
      <c r="CX34">
        <f>IFERROR(VLOOKUP($A34&amp;CX$1,'CCyB decisions (database)'!$A$2:$G$424,7,FALSE),CW34)</f>
        <v>0</v>
      </c>
      <c r="CY34">
        <f>IFERROR(VLOOKUP($A34&amp;CY$1,'CCyB decisions (database)'!$A$2:$G$424,7,FALSE),CX34)</f>
        <v>0</v>
      </c>
      <c r="CZ34">
        <f>IFERROR(VLOOKUP($A34&amp;CZ$1,'CCyB decisions (database)'!$A$2:$G$424,7,FALSE),CY34)</f>
        <v>0</v>
      </c>
      <c r="DA34">
        <f>IFERROR(VLOOKUP($A34&amp;DA$1,'CCyB decisions (database)'!$A$2:$G$424,7,FALSE),CZ34)</f>
        <v>0</v>
      </c>
      <c r="DB34">
        <f>IFERROR(VLOOKUP($A34&amp;DB$1,'CCyB decisions (database)'!$A$2:$G$424,7,FALSE),DA34)</f>
        <v>0</v>
      </c>
      <c r="DC34">
        <f>IFERROR(VLOOKUP($A34&amp;DC$1,'CCyB decisions (database)'!$A$2:$G$424,7,FALSE),DB34)</f>
        <v>0</v>
      </c>
      <c r="DD34">
        <f>IFERROR(VLOOKUP($A34&amp;DD$1,'CCyB decisions (database)'!$A$2:$G$424,7,FALSE),DC34)</f>
        <v>0</v>
      </c>
      <c r="DE34">
        <f>IFERROR(VLOOKUP($A34&amp;DE$1,'CCyB decisions (database)'!$A$2:$G$424,7,FALSE),DD34)</f>
        <v>0</v>
      </c>
      <c r="DF34">
        <f>IFERROR(VLOOKUP($A34&amp;DF$1,'CCyB decisions (database)'!$A$2:$G$424,7,FALSE),DE34)</f>
        <v>0</v>
      </c>
      <c r="DG34">
        <f>IFERROR(VLOOKUP($A34&amp;DG$1,'CCyB decisions (database)'!$A$2:$G$424,7,FALSE),DF34)</f>
        <v>0</v>
      </c>
      <c r="DH34">
        <f>IFERROR(VLOOKUP($A34&amp;DH$1,'CCyB decisions (database)'!$A$2:$G$424,7,FALSE),DG34)</f>
        <v>0</v>
      </c>
      <c r="DI34">
        <f>IFERROR(VLOOKUP($A34&amp;DI$1,'CCyB decisions (database)'!$A$2:$G$424,7,FALSE),DH34)</f>
        <v>0</v>
      </c>
      <c r="DJ34">
        <f>IFERROR(VLOOKUP($A34&amp;DJ$1,'CCyB decisions (database)'!$A$2:$G$424,7,FALSE),DI34)</f>
        <v>0</v>
      </c>
      <c r="DK34">
        <f>IFERROR(VLOOKUP($A34&amp;DK$1,'CCyB decisions (database)'!$A$2:$G$424,7,FALSE),DJ34)</f>
        <v>0</v>
      </c>
      <c r="DL34">
        <f>IFERROR(VLOOKUP($A34&amp;DL$1,'CCyB decisions (database)'!$A$2:$G$424,7,FALSE),DK34)</f>
        <v>0</v>
      </c>
      <c r="DM34">
        <f>IFERROR(VLOOKUP($A34&amp;DM$1,'CCyB decisions (database)'!$A$2:$G$424,7,FALSE),DL34)</f>
        <v>0</v>
      </c>
      <c r="DN34">
        <f>IFERROR(VLOOKUP($A34&amp;DN$1,'CCyB decisions (database)'!$A$2:$G$424,7,FALSE),DM34)</f>
        <v>0</v>
      </c>
    </row>
    <row r="35" spans="1:157" x14ac:dyDescent="0.45">
      <c r="A35" t="s">
        <v>17</v>
      </c>
      <c r="B35" t="str">
        <f>IFERROR(VLOOKUP($A35&amp;B$1,'CCyB decisions (database)'!$A$2:$G$424,7,FALSE),"")</f>
        <v/>
      </c>
      <c r="C35" t="str">
        <f>IFERROR(VLOOKUP($A35&amp;C$1,'CCyB decisions (database)'!$A$2:$G$424,7,FALSE),B35)</f>
        <v/>
      </c>
      <c r="D35">
        <f>IFERROR(VLOOKUP($A35&amp;D$1,'CCyB decisions (database)'!$A$2:$G$424,7,FALSE),C35)</f>
        <v>0</v>
      </c>
      <c r="E35">
        <f>IFERROR(VLOOKUP($A35&amp;E$1,'CCyB decisions (database)'!$A$2:$G$424,7,FALSE),D35)</f>
        <v>0</v>
      </c>
      <c r="F35">
        <f>IFERROR(VLOOKUP($A35&amp;F$1,'CCyB decisions (database)'!$A$2:$G$424,7,FALSE),E35)</f>
        <v>0</v>
      </c>
      <c r="G35">
        <f>IFERROR(VLOOKUP($A35&amp;G$1,'CCyB decisions (database)'!$A$2:$G$424,7,FALSE),F35)</f>
        <v>0</v>
      </c>
      <c r="H35">
        <f>IFERROR(VLOOKUP($A35&amp;H$1,'CCyB decisions (database)'!$A$2:$G$424,7,FALSE),G35)</f>
        <v>0</v>
      </c>
      <c r="I35">
        <f>IFERROR(VLOOKUP($A35&amp;I$1,'CCyB decisions (database)'!$A$2:$G$424,7,FALSE),H35)</f>
        <v>0</v>
      </c>
      <c r="J35">
        <f>IFERROR(VLOOKUP($A35&amp;J$1,'CCyB decisions (database)'!$A$2:$G$424,7,FALSE),I35)</f>
        <v>0</v>
      </c>
      <c r="K35">
        <f>IFERROR(VLOOKUP($A35&amp;K$1,'CCyB decisions (database)'!$A$2:$G$424,7,FALSE),J35)</f>
        <v>0</v>
      </c>
      <c r="L35">
        <f>IFERROR(VLOOKUP($A35&amp;L$1,'CCyB decisions (database)'!$A$2:$G$424,7,FALSE),K35)</f>
        <v>0</v>
      </c>
      <c r="M35">
        <f>IFERROR(VLOOKUP($A35&amp;M$1,'CCyB decisions (database)'!$A$2:$G$424,7,FALSE),L35)</f>
        <v>0</v>
      </c>
      <c r="N35">
        <f>IFERROR(VLOOKUP($A35&amp;N$1,'CCyB decisions (database)'!$A$2:$G$424,7,FALSE),M35)</f>
        <v>0</v>
      </c>
      <c r="O35">
        <f>IFERROR(VLOOKUP($A35&amp;O$1,'CCyB decisions (database)'!$A$2:$G$424,7,FALSE),N35)</f>
        <v>0</v>
      </c>
      <c r="P35">
        <f>IFERROR(VLOOKUP($A35&amp;P$1,'CCyB decisions (database)'!$A$2:$G$424,7,FALSE),O35)</f>
        <v>0</v>
      </c>
      <c r="Q35">
        <f>IFERROR(VLOOKUP($A35&amp;Q$1,'CCyB decisions (database)'!$A$2:$G$424,7,FALSE),P35)</f>
        <v>0</v>
      </c>
      <c r="R35">
        <f>IFERROR(VLOOKUP($A35&amp;R$1,'CCyB decisions (database)'!$A$2:$G$424,7,FALSE),Q35)</f>
        <v>0</v>
      </c>
      <c r="S35">
        <f>IFERROR(VLOOKUP($A35&amp;S$1,'CCyB decisions (database)'!$A$2:$G$424,7,FALSE),R35)</f>
        <v>0</v>
      </c>
      <c r="T35">
        <f>IFERROR(VLOOKUP($A35&amp;T$1,'CCyB decisions (database)'!$A$2:$G$424,7,FALSE),S35)</f>
        <v>5.0000000000000001E-3</v>
      </c>
      <c r="U35">
        <f>IFERROR(VLOOKUP($A35&amp;U$1,'CCyB decisions (database)'!$A$2:$G$424,7,FALSE),T35)</f>
        <v>5.0000000000000001E-3</v>
      </c>
      <c r="V35">
        <f>IFERROR(VLOOKUP($A35&amp;V$1,'CCyB decisions (database)'!$A$2:$G$424,7,FALSE),U35)</f>
        <v>5.0000000000000001E-3</v>
      </c>
      <c r="W35">
        <f>IFERROR(VLOOKUP($A35&amp;W$1,'CCyB decisions (database)'!$A$2:$G$424,7,FALSE),V35)</f>
        <v>5.0000000000000001E-3</v>
      </c>
      <c r="X35">
        <f>IFERROR(VLOOKUP($A35&amp;X$1,'CCyB decisions (database)'!$A$2:$G$424,7,FALSE),W35)</f>
        <v>0</v>
      </c>
      <c r="Y35">
        <f>IFERROR(VLOOKUP($A35&amp;Y$1,'CCyB decisions (database)'!$A$2:$G$424,7,FALSE),X35)</f>
        <v>0</v>
      </c>
      <c r="Z35">
        <f>IFERROR(VLOOKUP($A35&amp;Z$1,'CCyB decisions (database)'!$A$2:$G$424,7,FALSE),Y35)</f>
        <v>0</v>
      </c>
      <c r="AA35">
        <f>IFERROR(VLOOKUP($A35&amp;AA$1,'CCyB decisions (database)'!$A$2:$G$424,7,FALSE),Z35)</f>
        <v>0</v>
      </c>
      <c r="AB35">
        <f>IFERROR(VLOOKUP($A35&amp;AB$1,'CCyB decisions (database)'!$A$2:$G$424,7,FALSE),AA35)</f>
        <v>0</v>
      </c>
      <c r="AC35">
        <f>IFERROR(VLOOKUP($A35&amp;AC$1,'CCyB decisions (database)'!$A$2:$G$424,7,FALSE),AB35)</f>
        <v>0</v>
      </c>
      <c r="AD35">
        <f>IFERROR(VLOOKUP($A35&amp;AD$1,'CCyB decisions (database)'!$A$2:$G$424,7,FALSE),AC35)</f>
        <v>0</v>
      </c>
      <c r="AE35">
        <f>IFERROR(VLOOKUP($A35&amp;AE$1,'CCyB decisions (database)'!$A$2:$G$424,7,FALSE),AD35)</f>
        <v>0</v>
      </c>
      <c r="AF35">
        <f>IFERROR(VLOOKUP($A35&amp;AF$1,'CCyB decisions (database)'!$A$2:$G$424,7,FALSE),AE35)</f>
        <v>0</v>
      </c>
      <c r="AG35">
        <f>IFERROR(VLOOKUP($A35&amp;AG$1,'CCyB decisions (database)'!$A$2:$G$424,7,FALSE),AF35)</f>
        <v>0</v>
      </c>
      <c r="AH35">
        <f>IFERROR(VLOOKUP($A35&amp;AH$1,'CCyB decisions (database)'!$A$2:$G$424,7,FALSE),AG35)</f>
        <v>5.0000000000000001E-3</v>
      </c>
      <c r="AI35">
        <f>IFERROR(VLOOKUP($A35&amp;AI$1,'CCyB decisions (database)'!$A$2:$G$424,7,FALSE),AH35)</f>
        <v>5.0000000000000001E-3</v>
      </c>
      <c r="AJ35">
        <f>IFERROR(VLOOKUP($A35&amp;AJ$1,'CCyB decisions (database)'!$A$2:$G$424,7,FALSE),AI35)</f>
        <v>5.0000000000000001E-3</v>
      </c>
      <c r="AK35">
        <f>IFERROR(VLOOKUP($A35&amp;AK$1,'CCyB decisions (database)'!$A$2:$G$424,7,FALSE),AJ35)</f>
        <v>5.0000000000000001E-3</v>
      </c>
      <c r="AL35">
        <f>IFERROR(VLOOKUP($A35&amp;AL$1,'CCyB decisions (database)'!$A$2:$G$424,7,FALSE),AK35)</f>
        <v>0.01</v>
      </c>
      <c r="AM35">
        <f>IFERROR(VLOOKUP($A35&amp;AM$1,'CCyB decisions (database)'!$A$2:$G$424,7,FALSE),AL35)</f>
        <v>0.01</v>
      </c>
      <c r="AN35">
        <f>IFERROR(VLOOKUP($A35&amp;AN$1,'CCyB decisions (database)'!$A$2:$G$424,7,FALSE),AM35)</f>
        <v>0.01</v>
      </c>
      <c r="AO35">
        <f>IFERROR(VLOOKUP($A35&amp;AO$1,'CCyB decisions (database)'!$A$2:$G$424,7,FALSE),AN35)</f>
        <v>0.01</v>
      </c>
      <c r="AP35">
        <f>IFERROR(VLOOKUP($A35&amp;AP$1,'CCyB decisions (database)'!$A$2:$G$424,7,FALSE),AO35)</f>
        <v>0.01</v>
      </c>
      <c r="AQ35">
        <f>IFERROR(VLOOKUP($A35&amp;AQ$1,'CCyB decisions (database)'!$A$2:$G$424,7,FALSE),AP35)</f>
        <v>0.01</v>
      </c>
      <c r="AR35">
        <f>IFERROR(VLOOKUP($A35&amp;AR$1,'CCyB decisions (database)'!$A$2:$G$424,7,FALSE),AQ35)</f>
        <v>0.01</v>
      </c>
      <c r="AS35">
        <f>IFERROR(VLOOKUP($A35&amp;AS$1,'CCyB decisions (database)'!$A$2:$G$424,7,FALSE),AR35)</f>
        <v>0.01</v>
      </c>
      <c r="AT35">
        <f>IFERROR(VLOOKUP($A35&amp;AT$1,'CCyB decisions (database)'!$A$2:$G$424,7,FALSE),AS35)</f>
        <v>0.01</v>
      </c>
      <c r="AU35">
        <f>IFERROR(VLOOKUP($A35&amp;AU$1,'CCyB decisions (database)'!$A$2:$G$424,7,FALSE),AT35)</f>
        <v>0.01</v>
      </c>
      <c r="AV35">
        <f>IFERROR(VLOOKUP($A35&amp;AV$1,'CCyB decisions (database)'!$A$2:$G$424,7,FALSE),AU35)</f>
        <v>0.01</v>
      </c>
      <c r="AW35">
        <f>IFERROR(VLOOKUP($A35&amp;AW$1,'CCyB decisions (database)'!$A$2:$G$424,7,FALSE),AV35)</f>
        <v>0.01</v>
      </c>
      <c r="AX35">
        <f>IFERROR(VLOOKUP($A35&amp;AX$1,'CCyB decisions (database)'!$A$2:$G$424,7,FALSE),AW35)</f>
        <v>0.01</v>
      </c>
      <c r="AY35">
        <f>IFERROR(VLOOKUP($A35&amp;AY$1,'CCyB decisions (database)'!$A$2:$G$424,7,FALSE),AX35)</f>
        <v>0.01</v>
      </c>
      <c r="AZ35">
        <f>IFERROR(VLOOKUP($A35&amp;AZ$1,'CCyB decisions (database)'!$A$2:$G$424,7,FALSE),AY35)</f>
        <v>0.01</v>
      </c>
      <c r="BA35">
        <f>IFERROR(VLOOKUP($A35&amp;BA$1,'CCyB decisions (database)'!$A$2:$G$424,7,FALSE),AZ35)</f>
        <v>0.01</v>
      </c>
      <c r="BB35">
        <f>IFERROR(VLOOKUP($A35&amp;BB$1,'CCyB decisions (database)'!$A$2:$G$424,7,FALSE),BA35)</f>
        <v>0.01</v>
      </c>
      <c r="BC35">
        <f>IFERROR(VLOOKUP($A35&amp;BC$1,'CCyB decisions (database)'!$A$2:$G$424,7,FALSE),BB35)</f>
        <v>0.01</v>
      </c>
      <c r="BD35">
        <f>IFERROR(VLOOKUP($A35&amp;BD$1,'CCyB decisions (database)'!$A$2:$G$424,7,FALSE),BC35)</f>
        <v>0.01</v>
      </c>
      <c r="BE35">
        <f>IFERROR(VLOOKUP($A35&amp;BE$1,'CCyB decisions (database)'!$A$2:$G$424,7,FALSE),BD35)</f>
        <v>0.01</v>
      </c>
      <c r="BF35">
        <f>IFERROR(VLOOKUP($A35&amp;BF$1,'CCyB decisions (database)'!$A$2:$G$424,7,FALSE),BE35)</f>
        <v>0.01</v>
      </c>
      <c r="BG35">
        <f>IFERROR(VLOOKUP($A35&amp;BG$1,'CCyB decisions (database)'!$A$2:$G$424,7,FALSE),BF35)</f>
        <v>0.01</v>
      </c>
      <c r="BH35">
        <f>IFERROR(VLOOKUP($A35&amp;BH$1,'CCyB decisions (database)'!$A$2:$G$424,7,FALSE),BG35)</f>
        <v>0.01</v>
      </c>
      <c r="BI35">
        <f>IFERROR(VLOOKUP($A35&amp;BI$1,'CCyB decisions (database)'!$A$2:$G$424,7,FALSE),BH35)</f>
        <v>0.01</v>
      </c>
      <c r="BJ35">
        <f>IFERROR(VLOOKUP($A35&amp;BJ$1,'CCyB decisions (database)'!$A$2:$G$424,7,FALSE),BI35)</f>
        <v>0.02</v>
      </c>
      <c r="BK35">
        <f>IFERROR(VLOOKUP($A35&amp;BK$1,'CCyB decisions (database)'!$A$2:$G$424,7,FALSE),BJ35)</f>
        <v>0.02</v>
      </c>
      <c r="BL35">
        <f>IFERROR(VLOOKUP($A35&amp;BL$1,'CCyB decisions (database)'!$A$2:$G$424,7,FALSE),BK35)</f>
        <v>0.02</v>
      </c>
      <c r="BM35">
        <f>IFERROR(VLOOKUP($A35&amp;BM$1,'CCyB decisions (database)'!$A$2:$G$424,7,FALSE),BL35)</f>
        <v>0</v>
      </c>
      <c r="BN35">
        <f>IFERROR(VLOOKUP($A35&amp;BN$1,'CCyB decisions (database)'!$A$2:$G$424,7,FALSE),BM35)</f>
        <v>0</v>
      </c>
      <c r="BO35">
        <f>IFERROR(VLOOKUP($A35&amp;BO$1,'CCyB decisions (database)'!$A$2:$G$424,7,FALSE),BN35)</f>
        <v>0</v>
      </c>
      <c r="BP35">
        <f>IFERROR(VLOOKUP($A35&amp;BP$1,'CCyB decisions (database)'!$A$2:$G$424,7,FALSE),BO35)</f>
        <v>0</v>
      </c>
      <c r="BQ35">
        <f>IFERROR(VLOOKUP($A35&amp;BQ$1,'CCyB decisions (database)'!$A$2:$G$424,7,FALSE),BP35)</f>
        <v>0</v>
      </c>
      <c r="BR35">
        <f>IFERROR(VLOOKUP($A35&amp;BR$1,'CCyB decisions (database)'!$A$2:$G$424,7,FALSE),BQ35)</f>
        <v>0</v>
      </c>
      <c r="BS35">
        <f>IFERROR(VLOOKUP($A35&amp;BS$1,'CCyB decisions (database)'!$A$2:$G$424,7,FALSE),BR35)</f>
        <v>0</v>
      </c>
      <c r="BT35">
        <f>IFERROR(VLOOKUP($A35&amp;BT$1,'CCyB decisions (database)'!$A$2:$G$424,7,FALSE),BS35)</f>
        <v>0</v>
      </c>
      <c r="BU35">
        <f>IFERROR(VLOOKUP($A35&amp;BU$1,'CCyB decisions (database)'!$A$2:$G$424,7,FALSE),BT35)</f>
        <v>0</v>
      </c>
      <c r="BV35">
        <f>IFERROR(VLOOKUP($A35&amp;BV$1,'CCyB decisions (database)'!$A$2:$G$424,7,FALSE),BU35)</f>
        <v>0</v>
      </c>
      <c r="BW35">
        <f>IFERROR(VLOOKUP($A35&amp;BW$1,'CCyB decisions (database)'!$A$2:$G$424,7,FALSE),BV35)</f>
        <v>0</v>
      </c>
      <c r="BX35">
        <f>IFERROR(VLOOKUP($A35&amp;BX$1,'CCyB decisions (database)'!$A$2:$G$424,7,FALSE),BW35)</f>
        <v>0</v>
      </c>
      <c r="BY35">
        <f>IFERROR(VLOOKUP($A35&amp;BY$1,'CCyB decisions (database)'!$A$2:$G$424,7,FALSE),BX35)</f>
        <v>0</v>
      </c>
      <c r="BZ35">
        <f>IFERROR(VLOOKUP($A35&amp;BZ$1,'CCyB decisions (database)'!$A$2:$G$424,7,FALSE),BY35)</f>
        <v>0</v>
      </c>
      <c r="CA35">
        <f>IFERROR(VLOOKUP($A35&amp;CA$1,'CCyB decisions (database)'!$A$2:$G$424,7,FALSE),BZ35)</f>
        <v>0</v>
      </c>
      <c r="CB35">
        <f>IFERROR(VLOOKUP($A35&amp;CB$1,'CCyB decisions (database)'!$A$2:$G$424,7,FALSE),CA35)</f>
        <v>0</v>
      </c>
      <c r="CC35">
        <f>IFERROR(VLOOKUP($A35&amp;CC$1,'CCyB decisions (database)'!$A$2:$G$424,7,FALSE),CB35)</f>
        <v>0</v>
      </c>
      <c r="CD35">
        <f>IFERROR(VLOOKUP($A35&amp;CD$1,'CCyB decisions (database)'!$A$2:$G$424,7,FALSE),CC35)</f>
        <v>0</v>
      </c>
      <c r="CE35">
        <f>IFERROR(VLOOKUP($A35&amp;CE$1,'CCyB decisions (database)'!$A$2:$G$424,7,FALSE),CD35)</f>
        <v>0</v>
      </c>
      <c r="CF35">
        <f>IFERROR(VLOOKUP($A35&amp;CF$1,'CCyB decisions (database)'!$A$2:$G$424,7,FALSE),CE35)</f>
        <v>0</v>
      </c>
      <c r="CG35">
        <f>IFERROR(VLOOKUP($A35&amp;CG$1,'CCyB decisions (database)'!$A$2:$G$424,7,FALSE),CF35)</f>
        <v>0.01</v>
      </c>
      <c r="CH35">
        <f>IFERROR(VLOOKUP($A35&amp;CH$1,'CCyB decisions (database)'!$A$2:$G$424,7,FALSE),CG35)</f>
        <v>0.01</v>
      </c>
      <c r="CI35">
        <f>IFERROR(VLOOKUP($A35&amp;CI$1,'CCyB decisions (database)'!$A$2:$G$424,7,FALSE),CH35)</f>
        <v>0.01</v>
      </c>
      <c r="CJ35">
        <f>IFERROR(VLOOKUP($A35&amp;CJ$1,'CCyB decisions (database)'!$A$2:$G$424,7,FALSE),CI35)</f>
        <v>0.01</v>
      </c>
      <c r="CK35">
        <f>IFERROR(VLOOKUP($A35&amp;CK$1,'CCyB decisions (database)'!$A$2:$G$424,7,FALSE),CJ35)</f>
        <v>0.01</v>
      </c>
      <c r="CL35">
        <f>IFERROR(VLOOKUP($A35&amp;CL$1,'CCyB decisions (database)'!$A$2:$G$424,7,FALSE),CK35)</f>
        <v>0.01</v>
      </c>
      <c r="CM35">
        <f>IFERROR(VLOOKUP($A35&amp;CM$1,'CCyB decisions (database)'!$A$2:$G$424,7,FALSE),CL35)</f>
        <v>0.02</v>
      </c>
      <c r="CN35">
        <f>IFERROR(VLOOKUP($A35&amp;CN$1,'CCyB decisions (database)'!$A$2:$G$424,7,FALSE),CM35)</f>
        <v>0.02</v>
      </c>
      <c r="CO35">
        <f>IFERROR(VLOOKUP($A35&amp;CO$1,'CCyB decisions (database)'!$A$2:$G$424,7,FALSE),CN35)</f>
        <v>0.02</v>
      </c>
      <c r="CP35">
        <f>IFERROR(VLOOKUP($A35&amp;CP$1,'CCyB decisions (database)'!$A$2:$G$424,7,FALSE),CO35)</f>
        <v>0.02</v>
      </c>
      <c r="CQ35">
        <f>IFERROR(VLOOKUP($A35&amp;CQ$1,'CCyB decisions (database)'!$A$2:$G$424,7,FALSE),CP35)</f>
        <v>0.02</v>
      </c>
      <c r="CR35">
        <f>IFERROR(VLOOKUP($A35&amp;CR$1,'CCyB decisions (database)'!$A$2:$G$424,7,FALSE),CQ35)</f>
        <v>0.02</v>
      </c>
      <c r="CS35">
        <f>IFERROR(VLOOKUP($A35&amp;CS$1,'CCyB decisions (database)'!$A$2:$G$424,7,FALSE),CR35)</f>
        <v>0.02</v>
      </c>
      <c r="CT35">
        <f>IFERROR(VLOOKUP($A35&amp;CT$1,'CCyB decisions (database)'!$A$2:$G$424,7,FALSE),CS35)</f>
        <v>0.02</v>
      </c>
      <c r="CU35">
        <f>IFERROR(VLOOKUP($A35&amp;CU$1,'CCyB decisions (database)'!$A$2:$G$424,7,FALSE),CT35)</f>
        <v>0.02</v>
      </c>
      <c r="CV35">
        <f>IFERROR(VLOOKUP($A35&amp;CV$1,'CCyB decisions (database)'!$A$2:$G$424,7,FALSE),CU35)</f>
        <v>0.02</v>
      </c>
      <c r="CW35">
        <f>IFERROR(VLOOKUP($A35&amp;CW$1,'CCyB decisions (database)'!$A$2:$G$424,7,FALSE),CV35)</f>
        <v>0.02</v>
      </c>
      <c r="CX35">
        <f>IFERROR(VLOOKUP($A35&amp;CX$1,'CCyB decisions (database)'!$A$2:$G$424,7,FALSE),CW35)</f>
        <v>0.02</v>
      </c>
      <c r="CY35">
        <f>IFERROR(VLOOKUP($A35&amp;CY$1,'CCyB decisions (database)'!$A$2:$G$424,7,FALSE),CX35)</f>
        <v>0.02</v>
      </c>
      <c r="CZ35">
        <f>IFERROR(VLOOKUP($A35&amp;CZ$1,'CCyB decisions (database)'!$A$2:$G$424,7,FALSE),CY35)</f>
        <v>0.02</v>
      </c>
      <c r="DA35">
        <f>IFERROR(VLOOKUP($A35&amp;DA$1,'CCyB decisions (database)'!$A$2:$G$424,7,FALSE),CZ35)</f>
        <v>0.02</v>
      </c>
      <c r="DB35">
        <f>IFERROR(VLOOKUP($A35&amp;DB$1,'CCyB decisions (database)'!$A$2:$G$424,7,FALSE),DA35)</f>
        <v>0.02</v>
      </c>
      <c r="DC35">
        <f>IFERROR(VLOOKUP($A35&amp;DC$1,'CCyB decisions (database)'!$A$2:$G$424,7,FALSE),DB35)</f>
        <v>0.02</v>
      </c>
      <c r="DD35">
        <f>IFERROR(VLOOKUP($A35&amp;DD$1,'CCyB decisions (database)'!$A$2:$G$424,7,FALSE),DC35)</f>
        <v>0.02</v>
      </c>
      <c r="DE35">
        <f>IFERROR(VLOOKUP($A35&amp;DE$1,'CCyB decisions (database)'!$A$2:$G$424,7,FALSE),DD35)</f>
        <v>0.02</v>
      </c>
      <c r="DF35">
        <f>IFERROR(VLOOKUP($A35&amp;DF$1,'CCyB decisions (database)'!$A$2:$G$424,7,FALSE),DE35)</f>
        <v>0.02</v>
      </c>
      <c r="DG35">
        <f>IFERROR(VLOOKUP($A35&amp;DG$1,'CCyB decisions (database)'!$A$2:$G$424,7,FALSE),DF35)</f>
        <v>0.02</v>
      </c>
      <c r="DH35">
        <f>IFERROR(VLOOKUP($A35&amp;DH$1,'CCyB decisions (database)'!$A$2:$G$424,7,FALSE),DG35)</f>
        <v>0.02</v>
      </c>
      <c r="DI35">
        <f>IFERROR(VLOOKUP($A35&amp;DI$1,'CCyB decisions (database)'!$A$2:$G$424,7,FALSE),DH35)</f>
        <v>0.02</v>
      </c>
      <c r="DJ35">
        <f>IFERROR(VLOOKUP($A35&amp;DJ$1,'CCyB decisions (database)'!$A$2:$G$424,7,FALSE),DI35)</f>
        <v>0.02</v>
      </c>
      <c r="DK35">
        <f>IFERROR(VLOOKUP($A35&amp;DK$1,'CCyB decisions (database)'!$A$2:$G$424,7,FALSE),DJ35)</f>
        <v>0.02</v>
      </c>
      <c r="DL35">
        <f>IFERROR(VLOOKUP($A35&amp;DL$1,'CCyB decisions (database)'!$A$2:$G$424,7,FALSE),DK35)</f>
        <v>0.02</v>
      </c>
      <c r="DM35">
        <f>IFERROR(VLOOKUP($A35&amp;DM$1,'CCyB decisions (database)'!$A$2:$G$424,7,FALSE),DL35)</f>
        <v>0.02</v>
      </c>
      <c r="DN35">
        <f>IFERROR(VLOOKUP($A35&amp;DN$1,'CCyB decisions (database)'!$A$2:$G$424,7,FALSE),DM35)</f>
        <v>0.02</v>
      </c>
      <c r="ES35">
        <f>SUM(ES40:ET74)</f>
        <v>59</v>
      </c>
    </row>
    <row r="36" spans="1:157" x14ac:dyDescent="0.45">
      <c r="A36" t="s">
        <v>45</v>
      </c>
      <c r="B36" t="str">
        <f>IFERROR(VLOOKUP($A36&amp;B$1,'CCyB decisions (database)'!$A$2:$G$424,7,FALSE),"")</f>
        <v/>
      </c>
      <c r="C36" t="str">
        <f>IFERROR(VLOOKUP($A36&amp;C$1,'CCyB decisions (database)'!$A$2:$G$424,7,FALSE),B36)</f>
        <v/>
      </c>
      <c r="D36" t="str">
        <f>IFERROR(VLOOKUP($A36&amp;D$1,'CCyB decisions (database)'!$A$2:$G$424,7,FALSE),C36)</f>
        <v/>
      </c>
      <c r="E36" t="str">
        <f>IFERROR(VLOOKUP($A36&amp;E$1,'CCyB decisions (database)'!$A$2:$G$424,7,FALSE),D36)</f>
        <v/>
      </c>
      <c r="F36" t="str">
        <f>IFERROR(VLOOKUP($A36&amp;F$1,'CCyB decisions (database)'!$A$2:$G$424,7,FALSE),E36)</f>
        <v/>
      </c>
      <c r="G36" t="str">
        <f>IFERROR(VLOOKUP($A36&amp;G$1,'CCyB decisions (database)'!$A$2:$G$424,7,FALSE),F36)</f>
        <v/>
      </c>
      <c r="H36" t="str">
        <f>IFERROR(VLOOKUP($A36&amp;H$1,'CCyB decisions (database)'!$A$2:$G$424,7,FALSE),G36)</f>
        <v/>
      </c>
      <c r="I36" t="str">
        <f>IFERROR(VLOOKUP($A36&amp;I$1,'CCyB decisions (database)'!$A$2:$G$424,7,FALSE),H36)</f>
        <v/>
      </c>
      <c r="J36" t="str">
        <f>IFERROR(VLOOKUP($A36&amp;J$1,'CCyB decisions (database)'!$A$2:$G$424,7,FALSE),I36)</f>
        <v/>
      </c>
      <c r="K36" t="str">
        <f>IFERROR(VLOOKUP($A36&amp;K$1,'CCyB decisions (database)'!$A$2:$G$424,7,FALSE),J36)</f>
        <v/>
      </c>
      <c r="L36" t="str">
        <f>IFERROR(VLOOKUP($A36&amp;L$1,'CCyB decisions (database)'!$A$2:$G$424,7,FALSE),K36)</f>
        <v/>
      </c>
      <c r="M36" t="str">
        <f>IFERROR(VLOOKUP($A36&amp;M$1,'CCyB decisions (database)'!$A$2:$G$424,7,FALSE),L36)</f>
        <v/>
      </c>
      <c r="N36" t="str">
        <f>IFERROR(VLOOKUP($A36&amp;N$1,'CCyB decisions (database)'!$A$2:$G$424,7,FALSE),M36)</f>
        <v/>
      </c>
      <c r="O36" t="str">
        <f>IFERROR(VLOOKUP($A36&amp;O$1,'CCyB decisions (database)'!$A$2:$G$424,7,FALSE),N36)</f>
        <v/>
      </c>
      <c r="P36" t="str">
        <f>IFERROR(VLOOKUP($A36&amp;P$1,'CCyB decisions (database)'!$A$2:$G$424,7,FALSE),O36)</f>
        <v/>
      </c>
      <c r="Q36" t="str">
        <f>IFERROR(VLOOKUP($A36&amp;Q$1,'CCyB decisions (database)'!$A$2:$G$424,7,FALSE),P36)</f>
        <v/>
      </c>
      <c r="R36" t="str">
        <f>IFERROR(VLOOKUP($A36&amp;R$1,'CCyB decisions (database)'!$A$2:$G$424,7,FALSE),Q36)</f>
        <v/>
      </c>
      <c r="S36" t="str">
        <f>IFERROR(VLOOKUP($A36&amp;S$1,'CCyB decisions (database)'!$A$2:$G$424,7,FALSE),R36)</f>
        <v/>
      </c>
      <c r="T36" t="str">
        <f>IFERROR(VLOOKUP($A36&amp;T$1,'CCyB decisions (database)'!$A$2:$G$424,7,FALSE),S36)</f>
        <v/>
      </c>
      <c r="U36" t="str">
        <f>IFERROR(VLOOKUP($A36&amp;U$1,'CCyB decisions (database)'!$A$2:$G$424,7,FALSE),T36)</f>
        <v/>
      </c>
      <c r="V36" t="str">
        <f>IFERROR(VLOOKUP($A36&amp;V$1,'CCyB decisions (database)'!$A$2:$G$424,7,FALSE),U36)</f>
        <v/>
      </c>
      <c r="W36" t="str">
        <f>IFERROR(VLOOKUP($A36&amp;W$1,'CCyB decisions (database)'!$A$2:$G$424,7,FALSE),V36)</f>
        <v/>
      </c>
      <c r="X36" t="str">
        <f>IFERROR(VLOOKUP($A36&amp;X$1,'CCyB decisions (database)'!$A$2:$G$424,7,FALSE),W36)</f>
        <v/>
      </c>
      <c r="Y36" t="str">
        <f>IFERROR(VLOOKUP($A36&amp;Y$1,'CCyB decisions (database)'!$A$2:$G$424,7,FALSE),X36)</f>
        <v/>
      </c>
      <c r="Z36">
        <f>IFERROR(VLOOKUP($A36&amp;Z$1,'CCyB decisions (database)'!$A$2:$G$424,7,FALSE),Y36)</f>
        <v>0</v>
      </c>
      <c r="AA36">
        <f>IFERROR(VLOOKUP($A36&amp;AA$1,'CCyB decisions (database)'!$A$2:$G$424,7,FALSE),Z36)</f>
        <v>0</v>
      </c>
      <c r="AB36">
        <f>IFERROR(VLOOKUP($A36&amp;AB$1,'CCyB decisions (database)'!$A$2:$G$424,7,FALSE),AA36)</f>
        <v>0</v>
      </c>
      <c r="AC36">
        <f>IFERROR(VLOOKUP($A36&amp;AC$1,'CCyB decisions (database)'!$A$2:$G$424,7,FALSE),AB36)</f>
        <v>0</v>
      </c>
      <c r="AD36">
        <f>IFERROR(VLOOKUP($A36&amp;AD$1,'CCyB decisions (database)'!$A$2:$G$424,7,FALSE),AC36)</f>
        <v>0</v>
      </c>
      <c r="AE36">
        <f>IFERROR(VLOOKUP($A36&amp;AE$1,'CCyB decisions (database)'!$A$2:$G$424,7,FALSE),AD36)</f>
        <v>0</v>
      </c>
      <c r="AF36">
        <f>IFERROR(VLOOKUP($A36&amp;AF$1,'CCyB decisions (database)'!$A$2:$G$424,7,FALSE),AE36)</f>
        <v>0</v>
      </c>
      <c r="AG36">
        <f>IFERROR(VLOOKUP($A36&amp;AG$1,'CCyB decisions (database)'!$A$2:$G$424,7,FALSE),AF36)</f>
        <v>0</v>
      </c>
      <c r="AH36">
        <f>IFERROR(VLOOKUP($A36&amp;AH$1,'CCyB decisions (database)'!$A$2:$G$424,7,FALSE),AG36)</f>
        <v>0</v>
      </c>
      <c r="AI36">
        <f>IFERROR(VLOOKUP($A36&amp;AI$1,'CCyB decisions (database)'!$A$2:$G$424,7,FALSE),AH36)</f>
        <v>0</v>
      </c>
      <c r="AJ36">
        <f>IFERROR(VLOOKUP($A36&amp;AJ$1,'CCyB decisions (database)'!$A$2:$G$424,7,FALSE),AI36)</f>
        <v>0</v>
      </c>
      <c r="AK36">
        <f>IFERROR(VLOOKUP($A36&amp;AK$1,'CCyB decisions (database)'!$A$2:$G$424,7,FALSE),AJ36)</f>
        <v>0</v>
      </c>
      <c r="AL36">
        <f>IFERROR(VLOOKUP($A36&amp;AL$1,'CCyB decisions (database)'!$A$2:$G$424,7,FALSE),AK36)</f>
        <v>0</v>
      </c>
      <c r="AM36">
        <f>IFERROR(VLOOKUP($A36&amp;AM$1,'CCyB decisions (database)'!$A$2:$G$424,7,FALSE),AL36)</f>
        <v>0</v>
      </c>
      <c r="AN36">
        <f>IFERROR(VLOOKUP($A36&amp;AN$1,'CCyB decisions (database)'!$A$2:$G$424,7,FALSE),AM36)</f>
        <v>0</v>
      </c>
      <c r="AO36">
        <f>IFERROR(VLOOKUP($A36&amp;AO$1,'CCyB decisions (database)'!$A$2:$G$424,7,FALSE),AN36)</f>
        <v>0</v>
      </c>
      <c r="AP36">
        <f>IFERROR(VLOOKUP($A36&amp;AP$1,'CCyB decisions (database)'!$A$2:$G$424,7,FALSE),AO36)</f>
        <v>0</v>
      </c>
      <c r="AQ36">
        <f>IFERROR(VLOOKUP($A36&amp;AQ$1,'CCyB decisions (database)'!$A$2:$G$424,7,FALSE),AP36)</f>
        <v>0</v>
      </c>
      <c r="AR36">
        <f>IFERROR(VLOOKUP($A36&amp;AR$1,'CCyB decisions (database)'!$A$2:$G$424,7,FALSE),AQ36)</f>
        <v>0</v>
      </c>
      <c r="AS36">
        <f>IFERROR(VLOOKUP($A36&amp;AS$1,'CCyB decisions (database)'!$A$2:$G$424,7,FALSE),AR36)</f>
        <v>0</v>
      </c>
      <c r="AT36">
        <f>IFERROR(VLOOKUP($A36&amp;AT$1,'CCyB decisions (database)'!$A$2:$G$424,7,FALSE),AS36)</f>
        <v>0</v>
      </c>
      <c r="AU36">
        <f>IFERROR(VLOOKUP($A36&amp;AU$1,'CCyB decisions (database)'!$A$2:$G$424,7,FALSE),AT36)</f>
        <v>0</v>
      </c>
      <c r="AV36">
        <f>IFERROR(VLOOKUP($A36&amp;AV$1,'CCyB decisions (database)'!$A$2:$G$424,7,FALSE),AU36)</f>
        <v>0</v>
      </c>
      <c r="AW36">
        <f>IFERROR(VLOOKUP($A36&amp;AW$1,'CCyB decisions (database)'!$A$2:$G$424,7,FALSE),AV36)</f>
        <v>0</v>
      </c>
      <c r="AX36">
        <f>IFERROR(VLOOKUP($A36&amp;AX$1,'CCyB decisions (database)'!$A$2:$G$424,7,FALSE),AW36)</f>
        <v>0</v>
      </c>
      <c r="AY36">
        <f>IFERROR(VLOOKUP($A36&amp;AY$1,'CCyB decisions (database)'!$A$2:$G$424,7,FALSE),AX36)</f>
        <v>0</v>
      </c>
      <c r="AZ36">
        <f>IFERROR(VLOOKUP($A36&amp;AZ$1,'CCyB decisions (database)'!$A$2:$G$424,7,FALSE),AY36)</f>
        <v>0</v>
      </c>
      <c r="BA36">
        <f>IFERROR(VLOOKUP($A36&amp;BA$1,'CCyB decisions (database)'!$A$2:$G$424,7,FALSE),AZ36)</f>
        <v>0</v>
      </c>
      <c r="BB36">
        <f>IFERROR(VLOOKUP($A36&amp;BB$1,'CCyB decisions (database)'!$A$2:$G$424,7,FALSE),BA36)</f>
        <v>0</v>
      </c>
      <c r="BC36">
        <f>IFERROR(VLOOKUP($A36&amp;BC$1,'CCyB decisions (database)'!$A$2:$G$424,7,FALSE),BB36)</f>
        <v>0</v>
      </c>
      <c r="BD36">
        <f>IFERROR(VLOOKUP($A36&amp;BD$1,'CCyB decisions (database)'!$A$2:$G$424,7,FALSE),BC36)</f>
        <v>0</v>
      </c>
      <c r="BE36">
        <f>IFERROR(VLOOKUP($A36&amp;BE$1,'CCyB decisions (database)'!$A$2:$G$424,7,FALSE),BD36)</f>
        <v>0</v>
      </c>
      <c r="BF36">
        <f>IFERROR(VLOOKUP($A36&amp;BF$1,'CCyB decisions (database)'!$A$2:$G$424,7,FALSE),BE36)</f>
        <v>0</v>
      </c>
      <c r="BG36">
        <f>IFERROR(VLOOKUP($A36&amp;BG$1,'CCyB decisions (database)'!$A$2:$G$424,7,FALSE),BF36)</f>
        <v>0</v>
      </c>
      <c r="BH36">
        <f>IFERROR(VLOOKUP($A36&amp;BH$1,'CCyB decisions (database)'!$A$2:$G$424,7,FALSE),BG36)</f>
        <v>0</v>
      </c>
      <c r="BI36">
        <f>IFERROR(VLOOKUP($A36&amp;BI$1,'CCyB decisions (database)'!$A$2:$G$424,7,FALSE),BH36)</f>
        <v>0</v>
      </c>
      <c r="BJ36">
        <f>IFERROR(VLOOKUP($A36&amp;BJ$1,'CCyB decisions (database)'!$A$2:$G$424,7,FALSE),BI36)</f>
        <v>0</v>
      </c>
      <c r="BK36">
        <f>IFERROR(VLOOKUP($A36&amp;BK$1,'CCyB decisions (database)'!$A$2:$G$424,7,FALSE),BJ36)</f>
        <v>0</v>
      </c>
      <c r="BL36">
        <f>IFERROR(VLOOKUP($A36&amp;BL$1,'CCyB decisions (database)'!$A$2:$G$424,7,FALSE),BK36)</f>
        <v>0</v>
      </c>
      <c r="BM36">
        <f>IFERROR(VLOOKUP($A36&amp;BM$1,'CCyB decisions (database)'!$A$2:$G$424,7,FALSE),BL36)</f>
        <v>0</v>
      </c>
      <c r="BN36">
        <f>IFERROR(VLOOKUP($A36&amp;BN$1,'CCyB decisions (database)'!$A$2:$G$424,7,FALSE),BM36)</f>
        <v>0</v>
      </c>
      <c r="BO36">
        <f>IFERROR(VLOOKUP($A36&amp;BO$1,'CCyB decisions (database)'!$A$2:$G$424,7,FALSE),BN36)</f>
        <v>0</v>
      </c>
      <c r="BP36">
        <f>IFERROR(VLOOKUP($A36&amp;BP$1,'CCyB decisions (database)'!$A$2:$G$424,7,FALSE),BO36)</f>
        <v>0</v>
      </c>
      <c r="BQ36">
        <f>IFERROR(VLOOKUP($A36&amp;BQ$1,'CCyB decisions (database)'!$A$2:$G$424,7,FALSE),BP36)</f>
        <v>0</v>
      </c>
      <c r="BR36">
        <f>IFERROR(VLOOKUP($A36&amp;BR$1,'CCyB decisions (database)'!$A$2:$G$424,7,FALSE),BQ36)</f>
        <v>0</v>
      </c>
      <c r="BS36">
        <f>IFERROR(VLOOKUP($A36&amp;BS$1,'CCyB decisions (database)'!$A$2:$G$424,7,FALSE),BR36)</f>
        <v>0</v>
      </c>
      <c r="BT36">
        <f>IFERROR(VLOOKUP($A36&amp;BT$1,'CCyB decisions (database)'!$A$2:$G$424,7,FALSE),BS36)</f>
        <v>0</v>
      </c>
      <c r="BU36">
        <f>IFERROR(VLOOKUP($A36&amp;BU$1,'CCyB decisions (database)'!$A$2:$G$424,7,FALSE),BT36)</f>
        <v>0</v>
      </c>
      <c r="BV36">
        <f>IFERROR(VLOOKUP($A36&amp;BV$1,'CCyB decisions (database)'!$A$2:$G$424,7,FALSE),BU36)</f>
        <v>0</v>
      </c>
      <c r="BW36">
        <f>IFERROR(VLOOKUP($A36&amp;BW$1,'CCyB decisions (database)'!$A$2:$G$424,7,FALSE),BV36)</f>
        <v>0</v>
      </c>
      <c r="BX36">
        <f>IFERROR(VLOOKUP($A36&amp;BX$1,'CCyB decisions (database)'!$A$2:$G$424,7,FALSE),BW36)</f>
        <v>0</v>
      </c>
      <c r="BY36">
        <f>IFERROR(VLOOKUP($A36&amp;BY$1,'CCyB decisions (database)'!$A$2:$G$424,7,FALSE),BX36)</f>
        <v>0</v>
      </c>
      <c r="BZ36">
        <f>IFERROR(VLOOKUP($A36&amp;BZ$1,'CCyB decisions (database)'!$A$2:$G$424,7,FALSE),BY36)</f>
        <v>0</v>
      </c>
      <c r="CA36">
        <f>IFERROR(VLOOKUP($A36&amp;CA$1,'CCyB decisions (database)'!$A$2:$G$424,7,FALSE),BZ36)</f>
        <v>0</v>
      </c>
      <c r="CB36">
        <f>IFERROR(VLOOKUP($A36&amp;CB$1,'CCyB decisions (database)'!$A$2:$G$424,7,FALSE),CA36)</f>
        <v>0</v>
      </c>
      <c r="CC36">
        <f>IFERROR(VLOOKUP($A36&amp;CC$1,'CCyB decisions (database)'!$A$2:$G$424,7,FALSE),CB36)</f>
        <v>0</v>
      </c>
      <c r="CD36">
        <f>IFERROR(VLOOKUP($A36&amp;CD$1,'CCyB decisions (database)'!$A$2:$G$424,7,FALSE),CC36)</f>
        <v>0</v>
      </c>
      <c r="CE36">
        <f>IFERROR(VLOOKUP($A36&amp;CE$1,'CCyB decisions (database)'!$A$2:$G$424,7,FALSE),CD36)</f>
        <v>0</v>
      </c>
      <c r="CF36">
        <f>IFERROR(VLOOKUP($A36&amp;CF$1,'CCyB decisions (database)'!$A$2:$G$424,7,FALSE),CE36)</f>
        <v>0</v>
      </c>
      <c r="CG36">
        <f>IFERROR(VLOOKUP($A36&amp;CG$1,'CCyB decisions (database)'!$A$2:$G$424,7,FALSE),CF36)</f>
        <v>0</v>
      </c>
      <c r="CH36">
        <f>IFERROR(VLOOKUP($A36&amp;CH$1,'CCyB decisions (database)'!$A$2:$G$424,7,FALSE),CG36)</f>
        <v>0</v>
      </c>
      <c r="CI36">
        <f>IFERROR(VLOOKUP($A36&amp;CI$1,'CCyB decisions (database)'!$A$2:$G$424,7,FALSE),CH36)</f>
        <v>0</v>
      </c>
      <c r="CJ36">
        <f>IFERROR(VLOOKUP($A36&amp;CJ$1,'CCyB decisions (database)'!$A$2:$G$424,7,FALSE),CI36)</f>
        <v>0</v>
      </c>
      <c r="CK36">
        <f>IFERROR(VLOOKUP($A36&amp;CK$1,'CCyB decisions (database)'!$A$2:$G$424,7,FALSE),CJ36)</f>
        <v>0</v>
      </c>
      <c r="CL36">
        <f>IFERROR(VLOOKUP($A36&amp;CL$1,'CCyB decisions (database)'!$A$2:$G$424,7,FALSE),CK36)</f>
        <v>0</v>
      </c>
      <c r="CM36">
        <f>IFERROR(VLOOKUP($A36&amp;CM$1,'CCyB decisions (database)'!$A$2:$G$424,7,FALSE),CL36)</f>
        <v>0</v>
      </c>
      <c r="CN36">
        <f>IFERROR(VLOOKUP($A36&amp;CN$1,'CCyB decisions (database)'!$A$2:$G$424,7,FALSE),CM36)</f>
        <v>0</v>
      </c>
      <c r="CO36">
        <f>IFERROR(VLOOKUP($A36&amp;CO$1,'CCyB decisions (database)'!$A$2:$G$424,7,FALSE),CN36)</f>
        <v>0</v>
      </c>
      <c r="CP36">
        <f>IFERROR(VLOOKUP($A36&amp;CP$1,'CCyB decisions (database)'!$A$2:$G$424,7,FALSE),CO36)</f>
        <v>0</v>
      </c>
      <c r="CQ36">
        <f>IFERROR(VLOOKUP($A36&amp;CQ$1,'CCyB decisions (database)'!$A$2:$G$424,7,FALSE),CP36)</f>
        <v>0</v>
      </c>
      <c r="CR36">
        <f>IFERROR(VLOOKUP($A36&amp;CR$1,'CCyB decisions (database)'!$A$2:$G$424,7,FALSE),CQ36)</f>
        <v>0</v>
      </c>
      <c r="CS36">
        <f>IFERROR(VLOOKUP($A36&amp;CS$1,'CCyB decisions (database)'!$A$2:$G$424,7,FALSE),CR36)</f>
        <v>0</v>
      </c>
      <c r="CT36">
        <f>IFERROR(VLOOKUP($A36&amp;CT$1,'CCyB decisions (database)'!$A$2:$G$424,7,FALSE),CS36)</f>
        <v>0</v>
      </c>
      <c r="CU36">
        <f>IFERROR(VLOOKUP($A36&amp;CU$1,'CCyB decisions (database)'!$A$2:$G$424,7,FALSE),CT36)</f>
        <v>0</v>
      </c>
      <c r="CV36">
        <f>IFERROR(VLOOKUP($A36&amp;CV$1,'CCyB decisions (database)'!$A$2:$G$424,7,FALSE),CU36)</f>
        <v>0</v>
      </c>
      <c r="CW36">
        <f>IFERROR(VLOOKUP($A36&amp;CW$1,'CCyB decisions (database)'!$A$2:$G$424,7,FALSE),CV36)</f>
        <v>0</v>
      </c>
      <c r="CX36">
        <f>IFERROR(VLOOKUP($A36&amp;CX$1,'CCyB decisions (database)'!$A$2:$G$424,7,FALSE),CW36)</f>
        <v>0</v>
      </c>
      <c r="CY36">
        <f>IFERROR(VLOOKUP($A36&amp;CY$1,'CCyB decisions (database)'!$A$2:$G$424,7,FALSE),CX36)</f>
        <v>0</v>
      </c>
      <c r="CZ36">
        <f>IFERROR(VLOOKUP($A36&amp;CZ$1,'CCyB decisions (database)'!$A$2:$G$424,7,FALSE),CY36)</f>
        <v>0</v>
      </c>
      <c r="DA36">
        <f>IFERROR(VLOOKUP($A36&amp;DA$1,'CCyB decisions (database)'!$A$2:$G$424,7,FALSE),CZ36)</f>
        <v>0</v>
      </c>
      <c r="DB36">
        <f>IFERROR(VLOOKUP($A36&amp;DB$1,'CCyB decisions (database)'!$A$2:$G$424,7,FALSE),DA36)</f>
        <v>0</v>
      </c>
      <c r="DC36">
        <f>IFERROR(VLOOKUP($A36&amp;DC$1,'CCyB decisions (database)'!$A$2:$G$424,7,FALSE),DB36)</f>
        <v>0</v>
      </c>
      <c r="DD36">
        <f>IFERROR(VLOOKUP($A36&amp;DD$1,'CCyB decisions (database)'!$A$2:$G$424,7,FALSE),DC36)</f>
        <v>0</v>
      </c>
      <c r="DE36">
        <f>IFERROR(VLOOKUP($A36&amp;DE$1,'CCyB decisions (database)'!$A$2:$G$424,7,FALSE),DD36)</f>
        <v>0</v>
      </c>
      <c r="DF36">
        <f>IFERROR(VLOOKUP($A36&amp;DF$1,'CCyB decisions (database)'!$A$2:$G$424,7,FALSE),DE36)</f>
        <v>0</v>
      </c>
      <c r="DG36">
        <f>IFERROR(VLOOKUP($A36&amp;DG$1,'CCyB decisions (database)'!$A$2:$G$424,7,FALSE),DF36)</f>
        <v>0</v>
      </c>
      <c r="DH36">
        <f>IFERROR(VLOOKUP($A36&amp;DH$1,'CCyB decisions (database)'!$A$2:$G$424,7,FALSE),DG36)</f>
        <v>0</v>
      </c>
      <c r="DI36">
        <f>IFERROR(VLOOKUP($A36&amp;DI$1,'CCyB decisions (database)'!$A$2:$G$424,7,FALSE),DH36)</f>
        <v>0</v>
      </c>
      <c r="DJ36">
        <f>IFERROR(VLOOKUP($A36&amp;DJ$1,'CCyB decisions (database)'!$A$2:$G$424,7,FALSE),DI36)</f>
        <v>0</v>
      </c>
      <c r="DK36">
        <f>IFERROR(VLOOKUP($A36&amp;DK$1,'CCyB decisions (database)'!$A$2:$G$424,7,FALSE),DJ36)</f>
        <v>0</v>
      </c>
      <c r="DL36">
        <f>IFERROR(VLOOKUP($A36&amp;DL$1,'CCyB decisions (database)'!$A$2:$G$424,7,FALSE),DK36)</f>
        <v>0</v>
      </c>
      <c r="DM36">
        <f>IFERROR(VLOOKUP($A36&amp;DM$1,'CCyB decisions (database)'!$A$2:$G$424,7,FALSE),DL36)</f>
        <v>0</v>
      </c>
      <c r="DN36">
        <f>IFERROR(VLOOKUP($A36&amp;DN$1,'CCyB decisions (database)'!$A$2:$G$424,7,FALSE),DM36)</f>
        <v>0</v>
      </c>
    </row>
    <row r="37" spans="1:157" ht="16.5" x14ac:dyDescent="0.6">
      <c r="DQ37" t="s">
        <v>777</v>
      </c>
      <c r="DS37" t="s">
        <v>789</v>
      </c>
      <c r="EB37" t="s">
        <v>777</v>
      </c>
      <c r="EF37" t="s">
        <v>786</v>
      </c>
      <c r="EJ37" t="s">
        <v>779</v>
      </c>
      <c r="ES37" s="2">
        <v>1.2500000000000001E-2</v>
      </c>
      <c r="ET37" s="43"/>
      <c r="EU37" s="2"/>
      <c r="EV37" s="2"/>
      <c r="EW37" s="2"/>
    </row>
    <row r="38" spans="1:157" ht="16.5" x14ac:dyDescent="0.6">
      <c r="EB38" t="s">
        <v>784</v>
      </c>
      <c r="ED38" t="s">
        <v>785</v>
      </c>
      <c r="EF38" t="s">
        <v>784</v>
      </c>
      <c r="EH38" t="s">
        <v>785</v>
      </c>
      <c r="EJ38" t="s">
        <v>784</v>
      </c>
      <c r="EL38" t="s">
        <v>785</v>
      </c>
      <c r="ES38" s="224" t="s">
        <v>777</v>
      </c>
      <c r="ET38" s="2"/>
      <c r="EV38" s="224" t="s">
        <v>778</v>
      </c>
      <c r="EW38" s="2"/>
      <c r="EY38" s="224" t="s">
        <v>779</v>
      </c>
    </row>
    <row r="39" spans="1:157" ht="16.5" x14ac:dyDescent="0.6">
      <c r="A39" t="s">
        <v>596</v>
      </c>
      <c r="B39" s="44">
        <v>41639</v>
      </c>
      <c r="C39" s="44">
        <v>41759</v>
      </c>
      <c r="D39" s="44">
        <v>41820</v>
      </c>
      <c r="E39" s="44">
        <v>41882</v>
      </c>
      <c r="F39" s="44">
        <v>41912</v>
      </c>
      <c r="G39" s="44">
        <v>42004</v>
      </c>
      <c r="H39" s="44">
        <v>42035</v>
      </c>
      <c r="I39" s="44">
        <v>42063</v>
      </c>
      <c r="J39" s="44">
        <v>42094</v>
      </c>
      <c r="K39" s="44">
        <v>42124</v>
      </c>
      <c r="L39" s="44">
        <v>42155</v>
      </c>
      <c r="M39" s="44">
        <v>42185</v>
      </c>
      <c r="N39" s="44">
        <v>42277</v>
      </c>
      <c r="O39" s="44">
        <v>42308</v>
      </c>
      <c r="P39" s="44">
        <v>42338</v>
      </c>
      <c r="Q39" s="44">
        <v>42369</v>
      </c>
      <c r="R39" s="44">
        <v>42400</v>
      </c>
      <c r="S39" s="44">
        <v>42429</v>
      </c>
      <c r="T39" s="44">
        <v>42460</v>
      </c>
      <c r="U39" s="44">
        <v>42490</v>
      </c>
      <c r="V39" s="44">
        <v>42521</v>
      </c>
      <c r="W39" s="44">
        <v>42551</v>
      </c>
      <c r="X39" s="44">
        <v>42582</v>
      </c>
      <c r="Y39" s="44">
        <v>42643</v>
      </c>
      <c r="Z39" s="44">
        <v>42674</v>
      </c>
      <c r="AA39" s="44">
        <v>42704</v>
      </c>
      <c r="AB39" s="44">
        <v>42735</v>
      </c>
      <c r="AC39" s="44">
        <v>42766</v>
      </c>
      <c r="AD39" s="44">
        <v>42794</v>
      </c>
      <c r="AE39" s="44">
        <v>42825</v>
      </c>
      <c r="AF39" s="44">
        <v>42855</v>
      </c>
      <c r="AG39" s="44">
        <v>42886</v>
      </c>
      <c r="AH39" s="44">
        <v>42916</v>
      </c>
      <c r="AI39" s="44">
        <v>42978</v>
      </c>
      <c r="AJ39" s="44">
        <v>43008</v>
      </c>
      <c r="AK39" s="44">
        <v>43039</v>
      </c>
      <c r="AL39" s="44">
        <v>43069</v>
      </c>
      <c r="AM39" s="44">
        <v>43100</v>
      </c>
      <c r="AN39" s="44">
        <v>43131</v>
      </c>
      <c r="AO39" s="44">
        <v>43159</v>
      </c>
      <c r="AP39" s="44">
        <v>43190</v>
      </c>
      <c r="AQ39" s="44">
        <v>43220</v>
      </c>
      <c r="AR39" s="44">
        <v>43251</v>
      </c>
      <c r="AS39" s="44">
        <v>43281</v>
      </c>
      <c r="AT39" s="44">
        <v>43312</v>
      </c>
      <c r="AU39" s="44">
        <v>43343</v>
      </c>
      <c r="AV39" s="44">
        <v>43373</v>
      </c>
      <c r="AW39" s="44">
        <v>43404</v>
      </c>
      <c r="AX39" s="44">
        <v>43434</v>
      </c>
      <c r="AY39" s="44">
        <v>43465</v>
      </c>
      <c r="AZ39" s="44">
        <v>43496</v>
      </c>
      <c r="BA39" s="44">
        <v>43555</v>
      </c>
      <c r="BB39" s="44">
        <v>43585</v>
      </c>
      <c r="BC39" s="44">
        <v>43616</v>
      </c>
      <c r="BD39" s="44">
        <v>43646</v>
      </c>
      <c r="BE39" s="44">
        <v>43677</v>
      </c>
      <c r="BF39" s="44">
        <v>43708</v>
      </c>
      <c r="BG39" s="44">
        <v>43738</v>
      </c>
      <c r="BH39" s="44">
        <v>43769</v>
      </c>
      <c r="BI39" s="44">
        <v>43799</v>
      </c>
      <c r="BJ39" s="44">
        <v>43830</v>
      </c>
      <c r="BK39" s="44">
        <v>43861</v>
      </c>
      <c r="BL39" s="44">
        <v>43890</v>
      </c>
      <c r="BM39" s="44">
        <v>43921</v>
      </c>
      <c r="BN39" s="44">
        <v>43951</v>
      </c>
      <c r="BO39" s="44">
        <v>43982</v>
      </c>
      <c r="BP39" s="44">
        <v>44012</v>
      </c>
      <c r="BQ39" s="44">
        <v>44043</v>
      </c>
      <c r="BR39" s="44">
        <v>44074</v>
      </c>
      <c r="BS39" s="44">
        <v>44104</v>
      </c>
      <c r="BT39" s="44">
        <v>44135</v>
      </c>
      <c r="BU39" s="44">
        <v>44165</v>
      </c>
      <c r="BV39" s="44">
        <v>44196</v>
      </c>
      <c r="BW39" s="44">
        <v>44227</v>
      </c>
      <c r="BX39" s="44">
        <v>44286</v>
      </c>
      <c r="BY39" s="44">
        <v>44316</v>
      </c>
      <c r="BZ39" s="44">
        <v>44347</v>
      </c>
      <c r="CA39" s="44">
        <v>44377</v>
      </c>
      <c r="CB39" s="44">
        <v>44408</v>
      </c>
      <c r="CC39" s="44">
        <v>44439</v>
      </c>
      <c r="CD39" s="44">
        <v>44469</v>
      </c>
      <c r="CE39" s="44">
        <v>44500</v>
      </c>
      <c r="CF39" s="44">
        <v>44530</v>
      </c>
      <c r="CG39" s="44">
        <v>44561</v>
      </c>
      <c r="CH39" s="44">
        <v>44592</v>
      </c>
      <c r="CI39" s="44">
        <v>44651</v>
      </c>
      <c r="CJ39" s="44">
        <v>44681</v>
      </c>
      <c r="CK39" s="44">
        <v>44712</v>
      </c>
      <c r="CL39" s="44">
        <v>44742</v>
      </c>
      <c r="CM39" s="44">
        <v>44773</v>
      </c>
      <c r="CN39" s="44">
        <v>44834</v>
      </c>
      <c r="CO39" s="44">
        <v>44865</v>
      </c>
      <c r="CP39" s="44">
        <v>44895</v>
      </c>
      <c r="CQ39" s="44">
        <v>44926</v>
      </c>
      <c r="CR39" s="44">
        <v>44957</v>
      </c>
      <c r="CS39" s="44">
        <v>44985</v>
      </c>
      <c r="CT39" s="44">
        <v>45016</v>
      </c>
      <c r="CU39" s="44">
        <v>45046</v>
      </c>
      <c r="CV39" s="44">
        <v>45077</v>
      </c>
      <c r="CW39" s="44">
        <v>45107</v>
      </c>
      <c r="CX39" s="44">
        <v>45138</v>
      </c>
      <c r="CY39" s="44">
        <v>45169</v>
      </c>
      <c r="CZ39" s="44">
        <v>45199</v>
      </c>
      <c r="DA39" s="44">
        <v>45230</v>
      </c>
      <c r="DB39" s="44">
        <v>45260</v>
      </c>
      <c r="DC39" s="44">
        <v>45291</v>
      </c>
      <c r="DD39" s="44">
        <v>45351</v>
      </c>
      <c r="DE39" s="44">
        <v>45382</v>
      </c>
      <c r="DF39" s="44">
        <v>45412</v>
      </c>
      <c r="DG39" s="44">
        <v>45443</v>
      </c>
      <c r="DH39" s="44">
        <v>45473</v>
      </c>
      <c r="DI39" s="44">
        <v>45535</v>
      </c>
      <c r="DJ39" s="44">
        <v>45565</v>
      </c>
      <c r="DK39" s="44">
        <v>45596</v>
      </c>
      <c r="DL39" s="44">
        <v>45626</v>
      </c>
      <c r="DM39" s="44">
        <v>45657</v>
      </c>
      <c r="DN39" s="44">
        <v>46022</v>
      </c>
      <c r="DO39" s="44"/>
      <c r="DP39" s="234" t="s">
        <v>596</v>
      </c>
      <c r="DQ39" t="s">
        <v>784</v>
      </c>
      <c r="DR39" t="s">
        <v>785</v>
      </c>
      <c r="DS39" t="s">
        <v>784</v>
      </c>
      <c r="DT39" t="s">
        <v>785</v>
      </c>
      <c r="DU39" s="44"/>
      <c r="DV39" s="44"/>
      <c r="DW39" s="44"/>
      <c r="DX39" s="44"/>
      <c r="DY39" s="44"/>
      <c r="DZ39" s="44"/>
      <c r="EA39" s="234" t="s">
        <v>596</v>
      </c>
      <c r="EB39" s="232" t="s">
        <v>775</v>
      </c>
      <c r="EC39" s="232" t="s">
        <v>776</v>
      </c>
      <c r="ED39" s="232" t="s">
        <v>775</v>
      </c>
      <c r="EE39" s="232" t="s">
        <v>776</v>
      </c>
      <c r="EF39" s="232" t="s">
        <v>775</v>
      </c>
      <c r="EG39" s="232" t="s">
        <v>776</v>
      </c>
      <c r="EH39" s="232" t="s">
        <v>775</v>
      </c>
      <c r="EI39" s="232" t="s">
        <v>776</v>
      </c>
      <c r="EJ39" s="232" t="s">
        <v>775</v>
      </c>
      <c r="EK39" s="232" t="s">
        <v>776</v>
      </c>
      <c r="EL39" s="232" t="s">
        <v>775</v>
      </c>
      <c r="EM39" s="232" t="s">
        <v>776</v>
      </c>
      <c r="EN39" s="44"/>
      <c r="EO39" s="44"/>
      <c r="ER39" s="234" t="s">
        <v>596</v>
      </c>
      <c r="ES39" s="232" t="s">
        <v>775</v>
      </c>
      <c r="ET39" s="232" t="s">
        <v>776</v>
      </c>
      <c r="EU39" s="234" t="s">
        <v>783</v>
      </c>
      <c r="EV39" s="232" t="s">
        <v>775</v>
      </c>
      <c r="EW39" s="232" t="s">
        <v>776</v>
      </c>
      <c r="EX39" s="234" t="s">
        <v>783</v>
      </c>
      <c r="EY39" s="232" t="s">
        <v>775</v>
      </c>
      <c r="EZ39" s="232" t="s">
        <v>776</v>
      </c>
      <c r="FA39" s="234" t="s">
        <v>783</v>
      </c>
    </row>
    <row r="40" spans="1:157" x14ac:dyDescent="0.45">
      <c r="A40" t="s">
        <v>21</v>
      </c>
      <c r="C40" t="str">
        <f>IFERROR(C2-B2,"")</f>
        <v/>
      </c>
      <c r="D40" t="str">
        <f t="shared" ref="D40:BO40" si="1">IFERROR(D2-C2,"")</f>
        <v/>
      </c>
      <c r="E40" t="str">
        <f t="shared" si="1"/>
        <v/>
      </c>
      <c r="F40" t="str">
        <f t="shared" si="1"/>
        <v/>
      </c>
      <c r="G40" t="str">
        <f t="shared" si="1"/>
        <v/>
      </c>
      <c r="H40" t="str">
        <f t="shared" si="1"/>
        <v/>
      </c>
      <c r="I40" t="str">
        <f t="shared" si="1"/>
        <v/>
      </c>
      <c r="J40" t="str">
        <f t="shared" si="1"/>
        <v/>
      </c>
      <c r="K40" t="str">
        <f t="shared" si="1"/>
        <v/>
      </c>
      <c r="L40" t="str">
        <f t="shared" si="1"/>
        <v/>
      </c>
      <c r="M40" t="str">
        <f t="shared" si="1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Q40" t="str">
        <f t="shared" si="1"/>
        <v/>
      </c>
      <c r="R40" t="str">
        <f t="shared" si="1"/>
        <v/>
      </c>
      <c r="S40" t="str">
        <f t="shared" si="1"/>
        <v/>
      </c>
      <c r="T40" t="str">
        <f t="shared" si="1"/>
        <v/>
      </c>
      <c r="U40">
        <f t="shared" si="1"/>
        <v>0</v>
      </c>
      <c r="V40">
        <f t="shared" si="1"/>
        <v>0</v>
      </c>
      <c r="W40">
        <f t="shared" si="1"/>
        <v>0</v>
      </c>
      <c r="X40">
        <f t="shared" si="1"/>
        <v>0</v>
      </c>
      <c r="Y40">
        <f t="shared" si="1"/>
        <v>0</v>
      </c>
      <c r="Z40">
        <f t="shared" si="1"/>
        <v>0</v>
      </c>
      <c r="AA40">
        <f t="shared" si="1"/>
        <v>0</v>
      </c>
      <c r="AB40">
        <f t="shared" si="1"/>
        <v>0</v>
      </c>
      <c r="AC40">
        <f t="shared" si="1"/>
        <v>0</v>
      </c>
      <c r="AD40">
        <f t="shared" si="1"/>
        <v>0</v>
      </c>
      <c r="AE40">
        <f t="shared" si="1"/>
        <v>0</v>
      </c>
      <c r="AF40">
        <f t="shared" si="1"/>
        <v>0</v>
      </c>
      <c r="AG40">
        <f t="shared" si="1"/>
        <v>0</v>
      </c>
      <c r="AH40">
        <f t="shared" si="1"/>
        <v>0</v>
      </c>
      <c r="AI40">
        <f t="shared" si="1"/>
        <v>0</v>
      </c>
      <c r="AJ40">
        <f t="shared" si="1"/>
        <v>0</v>
      </c>
      <c r="AK40">
        <f t="shared" si="1"/>
        <v>0</v>
      </c>
      <c r="AL40">
        <f t="shared" si="1"/>
        <v>0</v>
      </c>
      <c r="AM40">
        <f t="shared" si="1"/>
        <v>0</v>
      </c>
      <c r="AN40">
        <f t="shared" si="1"/>
        <v>0</v>
      </c>
      <c r="AO40">
        <f t="shared" si="1"/>
        <v>0</v>
      </c>
      <c r="AP40">
        <f t="shared" si="1"/>
        <v>0</v>
      </c>
      <c r="AQ40">
        <f t="shared" si="1"/>
        <v>0</v>
      </c>
      <c r="AR40">
        <f t="shared" si="1"/>
        <v>0</v>
      </c>
      <c r="AS40">
        <f t="shared" si="1"/>
        <v>0</v>
      </c>
      <c r="AT40">
        <f t="shared" si="1"/>
        <v>0</v>
      </c>
      <c r="AU40">
        <f t="shared" si="1"/>
        <v>0</v>
      </c>
      <c r="AV40">
        <f t="shared" si="1"/>
        <v>0</v>
      </c>
      <c r="AW40">
        <f t="shared" si="1"/>
        <v>0</v>
      </c>
      <c r="AX40">
        <f t="shared" si="1"/>
        <v>0</v>
      </c>
      <c r="AY40">
        <f t="shared" si="1"/>
        <v>0</v>
      </c>
      <c r="AZ40">
        <f t="shared" si="1"/>
        <v>0</v>
      </c>
      <c r="BA40">
        <f t="shared" si="1"/>
        <v>0</v>
      </c>
      <c r="BB40">
        <f t="shared" si="1"/>
        <v>0</v>
      </c>
      <c r="BC40">
        <f t="shared" si="1"/>
        <v>0</v>
      </c>
      <c r="BD40">
        <f t="shared" si="1"/>
        <v>0</v>
      </c>
      <c r="BE40">
        <f t="shared" si="1"/>
        <v>0</v>
      </c>
      <c r="BF40">
        <f t="shared" si="1"/>
        <v>0</v>
      </c>
      <c r="BG40">
        <f t="shared" si="1"/>
        <v>0</v>
      </c>
      <c r="BH40">
        <f t="shared" si="1"/>
        <v>0</v>
      </c>
      <c r="BI40">
        <f t="shared" si="1"/>
        <v>0</v>
      </c>
      <c r="BJ40">
        <f t="shared" si="1"/>
        <v>0</v>
      </c>
      <c r="BK40">
        <f t="shared" si="1"/>
        <v>0</v>
      </c>
      <c r="BL40">
        <f t="shared" si="1"/>
        <v>0</v>
      </c>
      <c r="BM40">
        <f t="shared" si="1"/>
        <v>0</v>
      </c>
      <c r="BN40">
        <f t="shared" si="1"/>
        <v>0</v>
      </c>
      <c r="BO40">
        <f t="shared" si="1"/>
        <v>0</v>
      </c>
      <c r="BP40">
        <f t="shared" ref="BP40:DN40" si="2">IFERROR(BP2-BO2,"")</f>
        <v>0</v>
      </c>
      <c r="BQ40">
        <f t="shared" si="2"/>
        <v>0</v>
      </c>
      <c r="BR40">
        <f t="shared" si="2"/>
        <v>0</v>
      </c>
      <c r="BS40">
        <f t="shared" si="2"/>
        <v>0</v>
      </c>
      <c r="BT40">
        <f t="shared" si="2"/>
        <v>0</v>
      </c>
      <c r="BU40">
        <f t="shared" si="2"/>
        <v>0</v>
      </c>
      <c r="BV40">
        <f t="shared" si="2"/>
        <v>0</v>
      </c>
      <c r="BW40">
        <f t="shared" si="2"/>
        <v>0</v>
      </c>
      <c r="BX40">
        <f t="shared" si="2"/>
        <v>0</v>
      </c>
      <c r="BY40">
        <f t="shared" si="2"/>
        <v>0</v>
      </c>
      <c r="BZ40">
        <f t="shared" si="2"/>
        <v>0</v>
      </c>
      <c r="CA40">
        <f t="shared" si="2"/>
        <v>0</v>
      </c>
      <c r="CB40">
        <f t="shared" si="2"/>
        <v>0</v>
      </c>
      <c r="CC40">
        <f t="shared" si="2"/>
        <v>0</v>
      </c>
      <c r="CD40">
        <f t="shared" si="2"/>
        <v>0</v>
      </c>
      <c r="CE40">
        <f t="shared" si="2"/>
        <v>0</v>
      </c>
      <c r="CF40">
        <f t="shared" si="2"/>
        <v>0</v>
      </c>
      <c r="CG40">
        <f t="shared" si="2"/>
        <v>0</v>
      </c>
      <c r="CH40">
        <f t="shared" si="2"/>
        <v>0</v>
      </c>
      <c r="CI40">
        <f t="shared" si="2"/>
        <v>0</v>
      </c>
      <c r="CJ40">
        <f t="shared" si="2"/>
        <v>0</v>
      </c>
      <c r="CK40">
        <f t="shared" si="2"/>
        <v>0</v>
      </c>
      <c r="CL40">
        <f t="shared" si="2"/>
        <v>0</v>
      </c>
      <c r="CM40">
        <f t="shared" si="2"/>
        <v>0</v>
      </c>
      <c r="CN40">
        <f t="shared" si="2"/>
        <v>0</v>
      </c>
      <c r="CO40">
        <f t="shared" si="2"/>
        <v>0</v>
      </c>
      <c r="CP40">
        <f t="shared" si="2"/>
        <v>0</v>
      </c>
      <c r="CQ40">
        <f t="shared" si="2"/>
        <v>0</v>
      </c>
      <c r="CR40">
        <f t="shared" si="2"/>
        <v>0</v>
      </c>
      <c r="CS40">
        <f t="shared" si="2"/>
        <v>0</v>
      </c>
      <c r="CT40">
        <f t="shared" si="2"/>
        <v>0</v>
      </c>
      <c r="CU40">
        <f t="shared" si="2"/>
        <v>0</v>
      </c>
      <c r="CV40">
        <f t="shared" si="2"/>
        <v>0</v>
      </c>
      <c r="CW40">
        <f t="shared" si="2"/>
        <v>0</v>
      </c>
      <c r="CX40">
        <f t="shared" si="2"/>
        <v>0</v>
      </c>
      <c r="CY40">
        <f t="shared" si="2"/>
        <v>0</v>
      </c>
      <c r="CZ40">
        <f t="shared" si="2"/>
        <v>0</v>
      </c>
      <c r="DA40">
        <f t="shared" si="2"/>
        <v>0</v>
      </c>
      <c r="DB40">
        <f t="shared" si="2"/>
        <v>0</v>
      </c>
      <c r="DC40">
        <f t="shared" si="2"/>
        <v>0</v>
      </c>
      <c r="DD40">
        <f t="shared" si="2"/>
        <v>0</v>
      </c>
      <c r="DE40">
        <f t="shared" si="2"/>
        <v>0</v>
      </c>
      <c r="DF40">
        <f t="shared" si="2"/>
        <v>0</v>
      </c>
      <c r="DG40">
        <f t="shared" si="2"/>
        <v>0</v>
      </c>
      <c r="DH40">
        <f t="shared" si="2"/>
        <v>0</v>
      </c>
      <c r="DI40">
        <f t="shared" si="2"/>
        <v>0</v>
      </c>
      <c r="DJ40">
        <f t="shared" si="2"/>
        <v>0</v>
      </c>
      <c r="DK40">
        <f t="shared" si="2"/>
        <v>0</v>
      </c>
      <c r="DL40">
        <f t="shared" si="2"/>
        <v>0</v>
      </c>
      <c r="DM40">
        <f t="shared" si="2"/>
        <v>0</v>
      </c>
      <c r="DN40">
        <f t="shared" si="2"/>
        <v>0</v>
      </c>
      <c r="DP40" t="s">
        <v>21</v>
      </c>
      <c r="DQ40">
        <f>MATCH(MAX($C2:$BV2), $C2:$BV2, 0) - MATCH(MIN(C2:INDEX($C2:$BV2, MATCH(MAX($C2:$BV2), $C2:$BV2, 0)-1)), $C2:$BV2, 0)</f>
        <v>0</v>
      </c>
      <c r="DR40">
        <f>MATCH(MAX($BW2:$DN2), $BW2:$DN2, 0) - MATCH(MIN(BW2:INDEX($BW2:$DN2, MATCH(MAX($BW2:$DN2), $BW2:$DN2, 0)-1)), $BW2:$DN2, 0)</f>
        <v>0</v>
      </c>
      <c r="DS40">
        <f>MAX(C2:BV2)</f>
        <v>0</v>
      </c>
      <c r="DT40">
        <f>MAX(BV2:DN2)</f>
        <v>0</v>
      </c>
      <c r="EA40" t="s">
        <v>21</v>
      </c>
      <c r="EB40">
        <f>COUNTIFS($C40:$BV40,"&gt;"&amp;0,$C2:$BV2,"&lt;="&amp;$ES$37)</f>
        <v>0</v>
      </c>
      <c r="EC40">
        <f>COUNTIFS($C40:$BV40,"&gt;"&amp;0,$C2:$BV2,"&gt;"&amp;$ES$37)</f>
        <v>0</v>
      </c>
      <c r="ED40">
        <f>COUNTIFS($BV40:$DN40,"&gt;"&amp;0,$BV2:$DN2,"&lt;="&amp;$ES$37)</f>
        <v>0</v>
      </c>
      <c r="EE40">
        <f>COUNTIFS($BV40:$DN40,"&gt;"&amp;0,$BV2:$DN2,"&gt;"&amp;$ES$37)</f>
        <v>0</v>
      </c>
      <c r="EF40">
        <f>SUMIFS($C40:$BV40,$C40:$BV40,"&gt;"&amp;0,$C2:$BV2,"&lt;="&amp;$ES$37)</f>
        <v>0</v>
      </c>
      <c r="EG40">
        <f>SUMIFS($C40:$BV40,$C40:$BV40,"&gt;"&amp;0,$C2:$BV2,"&gt;"&amp;$ES$37)</f>
        <v>0</v>
      </c>
      <c r="EH40">
        <f>SUMIFS($BV40:$DN40,$BV40:$DN40,"&gt;"&amp;0,$BV2:$DN2,"&lt;="&amp;$ES$37)</f>
        <v>0</v>
      </c>
      <c r="EI40">
        <f>SUMIFS($BV40:$DN40,$BV40:$DN40,"&gt;"&amp;0,$BV2:$DN2,"&gt;"&amp;$ES$37)</f>
        <v>0</v>
      </c>
      <c r="EJ40" t="str">
        <f>IFERROR(EF40/EB40,"")</f>
        <v/>
      </c>
      <c r="EK40" t="str">
        <f t="shared" ref="EK40:EM40" si="3">IFERROR(EG40/EC40,"")</f>
        <v/>
      </c>
      <c r="EL40" t="str">
        <f t="shared" si="3"/>
        <v/>
      </c>
      <c r="EM40" t="str">
        <f t="shared" si="3"/>
        <v/>
      </c>
      <c r="ER40" t="s">
        <v>21</v>
      </c>
      <c r="ES40">
        <f>COUNTIFS($C40:$DN40,"&gt;"&amp;0,$C2:$DN2,"&lt;="&amp;$ES$37)</f>
        <v>0</v>
      </c>
      <c r="ET40">
        <f>COUNTIFS($C40:$DN40,"&gt;"&amp;0,$C2:$DN2,"&gt;"&amp;$ES$37)</f>
        <v>0</v>
      </c>
      <c r="EU40">
        <f>COUNTIFS($C40:$DN40,"&lt;"&amp;0)</f>
        <v>0</v>
      </c>
      <c r="EV40">
        <f t="shared" ref="EV40:EV74" si="4">SUMIFS($C40:$DN40,$C40:$DN40,"&gt;"&amp;0,$C2:$DN2,"&lt;="&amp;$ES$37)</f>
        <v>0</v>
      </c>
      <c r="EW40">
        <f t="shared" ref="EW40:EW74" si="5">SUMIFS($C40:$DN40,$C40:$DN40,"&gt;"&amp;0,$C2:$DN2,"&gt;"&amp;$ES$37)</f>
        <v>0</v>
      </c>
      <c r="EX40">
        <f>SUMIFS($C40:$DN40,$C40:$DN40,"&lt;"&amp;0)</f>
        <v>0</v>
      </c>
      <c r="EY40" t="str">
        <f>IFERROR(EV40/ES40,"")</f>
        <v/>
      </c>
      <c r="EZ40" t="str">
        <f>IFERROR(EW40/ET40,"")</f>
        <v/>
      </c>
      <c r="FA40" t="str">
        <f>IFERROR(EX40/EU40,"")</f>
        <v/>
      </c>
    </row>
    <row r="41" spans="1:157" x14ac:dyDescent="0.45">
      <c r="A41" s="237" t="s">
        <v>487</v>
      </c>
      <c r="C41" t="str">
        <f t="shared" ref="C41:BN41" si="6">IFERROR(C3-B3,"")</f>
        <v/>
      </c>
      <c r="D41" t="str">
        <f t="shared" si="6"/>
        <v/>
      </c>
      <c r="E41" t="str">
        <f t="shared" si="6"/>
        <v/>
      </c>
      <c r="F41" t="str">
        <f t="shared" si="6"/>
        <v/>
      </c>
      <c r="G41" t="str">
        <f t="shared" si="6"/>
        <v/>
      </c>
      <c r="H41" t="str">
        <f t="shared" si="6"/>
        <v/>
      </c>
      <c r="I41" t="str">
        <f t="shared" si="6"/>
        <v/>
      </c>
      <c r="J41" t="str">
        <f t="shared" si="6"/>
        <v/>
      </c>
      <c r="K41" t="str">
        <f t="shared" si="6"/>
        <v/>
      </c>
      <c r="L41" t="str">
        <f t="shared" si="6"/>
        <v/>
      </c>
      <c r="M41" t="str">
        <f t="shared" si="6"/>
        <v/>
      </c>
      <c r="N41" t="str">
        <f t="shared" si="6"/>
        <v/>
      </c>
      <c r="O41" t="str">
        <f t="shared" si="6"/>
        <v/>
      </c>
      <c r="P41" t="str">
        <f t="shared" si="6"/>
        <v/>
      </c>
      <c r="Q41" t="str">
        <f t="shared" si="6"/>
        <v/>
      </c>
      <c r="R41" t="str">
        <f t="shared" si="6"/>
        <v/>
      </c>
      <c r="S41" t="str">
        <f t="shared" si="6"/>
        <v/>
      </c>
      <c r="T41" t="str">
        <f t="shared" si="6"/>
        <v/>
      </c>
      <c r="U41" t="str">
        <f t="shared" si="6"/>
        <v/>
      </c>
      <c r="V41" t="str">
        <f t="shared" si="6"/>
        <v/>
      </c>
      <c r="W41" t="str">
        <f t="shared" si="6"/>
        <v/>
      </c>
      <c r="X41" t="str">
        <f t="shared" si="6"/>
        <v/>
      </c>
      <c r="Y41" t="str">
        <f t="shared" si="6"/>
        <v/>
      </c>
      <c r="Z41" t="str">
        <f t="shared" si="6"/>
        <v/>
      </c>
      <c r="AA41" t="str">
        <f t="shared" si="6"/>
        <v/>
      </c>
      <c r="AB41" t="str">
        <f t="shared" si="6"/>
        <v/>
      </c>
      <c r="AC41" t="str">
        <f t="shared" si="6"/>
        <v/>
      </c>
      <c r="AD41" t="str">
        <f t="shared" si="6"/>
        <v/>
      </c>
      <c r="AE41" t="str">
        <f t="shared" si="6"/>
        <v/>
      </c>
      <c r="AF41" t="str">
        <f t="shared" si="6"/>
        <v/>
      </c>
      <c r="AG41" t="str">
        <f t="shared" si="6"/>
        <v/>
      </c>
      <c r="AH41" t="str">
        <f t="shared" si="6"/>
        <v/>
      </c>
      <c r="AI41" t="str">
        <f t="shared" si="6"/>
        <v/>
      </c>
      <c r="AJ41" t="str">
        <f t="shared" si="6"/>
        <v/>
      </c>
      <c r="AK41" t="str">
        <f t="shared" si="6"/>
        <v/>
      </c>
      <c r="AL41" t="str">
        <f t="shared" si="6"/>
        <v/>
      </c>
      <c r="AM41" t="str">
        <f t="shared" si="6"/>
        <v/>
      </c>
      <c r="AN41" t="str">
        <f t="shared" si="6"/>
        <v/>
      </c>
      <c r="AO41" t="str">
        <f t="shared" si="6"/>
        <v/>
      </c>
      <c r="AP41" t="str">
        <f t="shared" si="6"/>
        <v/>
      </c>
      <c r="AQ41" t="str">
        <f t="shared" si="6"/>
        <v/>
      </c>
      <c r="AR41" t="str">
        <f t="shared" si="6"/>
        <v/>
      </c>
      <c r="AS41" t="str">
        <f t="shared" si="6"/>
        <v/>
      </c>
      <c r="AT41" t="str">
        <f t="shared" si="6"/>
        <v/>
      </c>
      <c r="AU41" t="str">
        <f t="shared" si="6"/>
        <v/>
      </c>
      <c r="AV41" t="str">
        <f t="shared" si="6"/>
        <v/>
      </c>
      <c r="AW41" t="str">
        <f t="shared" si="6"/>
        <v/>
      </c>
      <c r="AX41" t="str">
        <f t="shared" si="6"/>
        <v/>
      </c>
      <c r="AY41" t="str">
        <f t="shared" si="6"/>
        <v/>
      </c>
      <c r="AZ41" t="str">
        <f t="shared" si="6"/>
        <v/>
      </c>
      <c r="BA41" t="str">
        <f t="shared" si="6"/>
        <v/>
      </c>
      <c r="BB41" t="str">
        <f t="shared" si="6"/>
        <v/>
      </c>
      <c r="BC41" t="str">
        <f t="shared" si="6"/>
        <v/>
      </c>
      <c r="BD41" t="str">
        <f t="shared" si="6"/>
        <v/>
      </c>
      <c r="BE41" t="str">
        <f t="shared" si="6"/>
        <v/>
      </c>
      <c r="BF41">
        <f t="shared" si="6"/>
        <v>0</v>
      </c>
      <c r="BG41">
        <f t="shared" si="6"/>
        <v>0</v>
      </c>
      <c r="BH41">
        <f t="shared" si="6"/>
        <v>0</v>
      </c>
      <c r="BI41">
        <f t="shared" si="6"/>
        <v>0</v>
      </c>
      <c r="BJ41">
        <f t="shared" si="6"/>
        <v>0</v>
      </c>
      <c r="BK41">
        <f t="shared" si="6"/>
        <v>0</v>
      </c>
      <c r="BL41">
        <f t="shared" si="6"/>
        <v>0</v>
      </c>
      <c r="BM41">
        <f t="shared" si="6"/>
        <v>0</v>
      </c>
      <c r="BN41">
        <f t="shared" si="6"/>
        <v>0</v>
      </c>
      <c r="BO41">
        <f t="shared" ref="BO41:DN41" si="7">IFERROR(BO3-BN3,"")</f>
        <v>0</v>
      </c>
      <c r="BP41">
        <f t="shared" si="7"/>
        <v>0</v>
      </c>
      <c r="BQ41">
        <f t="shared" si="7"/>
        <v>0</v>
      </c>
      <c r="BR41">
        <f t="shared" si="7"/>
        <v>0</v>
      </c>
      <c r="BS41">
        <f t="shared" si="7"/>
        <v>0</v>
      </c>
      <c r="BT41">
        <f t="shared" si="7"/>
        <v>0</v>
      </c>
      <c r="BU41">
        <f t="shared" si="7"/>
        <v>0</v>
      </c>
      <c r="BV41">
        <f t="shared" si="7"/>
        <v>0</v>
      </c>
      <c r="BW41">
        <f t="shared" si="7"/>
        <v>0</v>
      </c>
      <c r="BX41">
        <f t="shared" si="7"/>
        <v>0</v>
      </c>
      <c r="BY41">
        <f t="shared" si="7"/>
        <v>0</v>
      </c>
      <c r="BZ41">
        <f t="shared" si="7"/>
        <v>0</v>
      </c>
      <c r="CA41">
        <f t="shared" si="7"/>
        <v>0</v>
      </c>
      <c r="CB41">
        <f t="shared" si="7"/>
        <v>0</v>
      </c>
      <c r="CC41">
        <f t="shared" si="7"/>
        <v>0</v>
      </c>
      <c r="CD41">
        <f t="shared" si="7"/>
        <v>0</v>
      </c>
      <c r="CE41">
        <f t="shared" si="7"/>
        <v>0</v>
      </c>
      <c r="CF41">
        <f t="shared" si="7"/>
        <v>0</v>
      </c>
      <c r="CG41">
        <f t="shared" si="7"/>
        <v>0</v>
      </c>
      <c r="CH41">
        <f t="shared" si="7"/>
        <v>0</v>
      </c>
      <c r="CI41">
        <f t="shared" si="7"/>
        <v>0</v>
      </c>
      <c r="CJ41">
        <f t="shared" si="7"/>
        <v>0</v>
      </c>
      <c r="CK41">
        <f t="shared" si="7"/>
        <v>0</v>
      </c>
      <c r="CL41">
        <f t="shared" si="7"/>
        <v>0</v>
      </c>
      <c r="CM41">
        <f t="shared" si="7"/>
        <v>0</v>
      </c>
      <c r="CN41">
        <f t="shared" si="7"/>
        <v>0</v>
      </c>
      <c r="CO41">
        <f t="shared" si="7"/>
        <v>0.01</v>
      </c>
      <c r="CP41">
        <f t="shared" si="7"/>
        <v>0</v>
      </c>
      <c r="CQ41">
        <f t="shared" si="7"/>
        <v>0</v>
      </c>
      <c r="CR41">
        <f t="shared" si="7"/>
        <v>4.9999999999999992E-3</v>
      </c>
      <c r="CS41">
        <f t="shared" si="7"/>
        <v>0</v>
      </c>
      <c r="CT41">
        <f t="shared" si="7"/>
        <v>0</v>
      </c>
      <c r="CU41">
        <f t="shared" si="7"/>
        <v>0</v>
      </c>
      <c r="CV41">
        <f t="shared" si="7"/>
        <v>0</v>
      </c>
      <c r="CW41">
        <f t="shared" si="7"/>
        <v>0</v>
      </c>
      <c r="CX41">
        <f t="shared" si="7"/>
        <v>0</v>
      </c>
      <c r="CY41">
        <f t="shared" si="7"/>
        <v>0</v>
      </c>
      <c r="CZ41">
        <f t="shared" si="7"/>
        <v>0</v>
      </c>
      <c r="DA41">
        <f t="shared" si="7"/>
        <v>0</v>
      </c>
      <c r="DB41">
        <f t="shared" si="7"/>
        <v>0</v>
      </c>
      <c r="DC41">
        <f t="shared" si="7"/>
        <v>0</v>
      </c>
      <c r="DD41">
        <f t="shared" si="7"/>
        <v>0</v>
      </c>
      <c r="DE41">
        <f t="shared" si="7"/>
        <v>0</v>
      </c>
      <c r="DF41">
        <f t="shared" si="7"/>
        <v>0</v>
      </c>
      <c r="DG41">
        <f t="shared" si="7"/>
        <v>0</v>
      </c>
      <c r="DH41">
        <f t="shared" si="7"/>
        <v>0</v>
      </c>
      <c r="DI41">
        <f t="shared" si="7"/>
        <v>0</v>
      </c>
      <c r="DJ41">
        <f t="shared" si="7"/>
        <v>0</v>
      </c>
      <c r="DK41">
        <f t="shared" si="7"/>
        <v>0</v>
      </c>
      <c r="DL41">
        <f t="shared" si="7"/>
        <v>0</v>
      </c>
      <c r="DM41">
        <f t="shared" si="7"/>
        <v>0</v>
      </c>
      <c r="DN41">
        <f t="shared" si="7"/>
        <v>0</v>
      </c>
      <c r="DP41" s="237" t="s">
        <v>487</v>
      </c>
      <c r="DQ41">
        <f>MATCH(MAX($C3:$BV3), $C3:$BV3, 0) - MATCH(MIN(C3:INDEX($C3:$BV3, MATCH(MAX($C3:$BV3), $C3:$BV3, 0)-1)), $C3:$BV3, 0)</f>
        <v>0</v>
      </c>
      <c r="DR41">
        <f>MATCH(MAX($BV3:$DN3), $BV3:$DN3, 0) - MATCH(MIN(BV3:INDEX($BV3:$DN3, MATCH(MAX($BV3:$DN3), $BV3:$DN3, 0)-1)), $BV3:$DN3, 0)</f>
        <v>22</v>
      </c>
      <c r="DS41">
        <f t="shared" ref="DS41:DS74" si="8">MAX(C3:BV3)</f>
        <v>0</v>
      </c>
      <c r="DT41">
        <f t="shared" ref="DT41:DT74" si="9">MAX(BV3:DN3)</f>
        <v>1.4999999999999999E-2</v>
      </c>
      <c r="EA41" s="237" t="s">
        <v>487</v>
      </c>
      <c r="EB41">
        <f t="shared" ref="EB41:EB74" si="10">COUNTIFS($C41:$BV41,"&gt;"&amp;0,$C3:$BV3,"&lt;="&amp;$ES$37)</f>
        <v>0</v>
      </c>
      <c r="EC41">
        <f t="shared" ref="EC41:EC74" si="11">COUNTIFS($C41:$BV41,"&gt;"&amp;0,$C3:$BV3,"&gt;"&amp;$ES$37)</f>
        <v>0</v>
      </c>
      <c r="ED41">
        <f t="shared" ref="ED41:ED74" si="12">COUNTIFS($BV41:$DN41,"&gt;"&amp;0,$BV3:$DN3,"&lt;="&amp;$ES$37)</f>
        <v>1</v>
      </c>
      <c r="EE41">
        <f t="shared" ref="EE41:EE74" si="13">COUNTIFS($BV41:$DN41,"&gt;"&amp;0,$BV3:$DN3,"&gt;"&amp;$ES$37)</f>
        <v>1</v>
      </c>
      <c r="EF41">
        <f t="shared" ref="EF41:EF74" si="14">SUMIFS($C41:$BV41,$C41:$BV41,"&gt;"&amp;0,$C3:$BV3,"&lt;="&amp;$ES$37)</f>
        <v>0</v>
      </c>
      <c r="EG41">
        <f t="shared" ref="EG41:EG74" si="15">SUMIFS($C41:$BV41,$C41:$BV41,"&gt;"&amp;0,$C3:$BV3,"&gt;"&amp;$ES$37)</f>
        <v>0</v>
      </c>
      <c r="EH41">
        <f t="shared" ref="EH41:EH74" si="16">SUMIFS($BV41:$DN41,$BV41:$DN41,"&gt;"&amp;0,$BV3:$DN3,"&lt;="&amp;$ES$37)</f>
        <v>0.01</v>
      </c>
      <c r="EI41">
        <f t="shared" ref="EI41:EI74" si="17">SUMIFS($BV41:$DN41,$BV41:$DN41,"&gt;"&amp;0,$BV3:$DN3,"&gt;"&amp;$ES$37)</f>
        <v>4.9999999999999992E-3</v>
      </c>
      <c r="EJ41" t="str">
        <f t="shared" ref="EJ41:EJ74" si="18">IFERROR(EF41/EB41,"")</f>
        <v/>
      </c>
      <c r="EK41" t="str">
        <f t="shared" ref="EK41:EK74" si="19">IFERROR(EG41/EC41,"")</f>
        <v/>
      </c>
      <c r="EL41">
        <f t="shared" ref="EL41:EL74" si="20">IFERROR(EH41/ED41,"")</f>
        <v>0.01</v>
      </c>
      <c r="EM41">
        <f t="shared" ref="EM41:EM74" si="21">IFERROR(EI41/EE41,"")</f>
        <v>4.9999999999999992E-3</v>
      </c>
      <c r="ER41" s="237" t="s">
        <v>487</v>
      </c>
      <c r="ES41">
        <f t="shared" ref="ES41:ES74" si="22">COUNTIFS($C41:$DN41,"&gt;"&amp;0,$C3:$DN3,"&lt;="&amp;$ES$37)</f>
        <v>1</v>
      </c>
      <c r="ET41">
        <f t="shared" ref="ET41:ET74" si="23">COUNTIFS($C41:$DN41,"&gt;"&amp;0,$C3:$DN3,"&gt;"&amp;$ES$37)</f>
        <v>1</v>
      </c>
      <c r="EU41">
        <f t="shared" ref="EU41:EU74" si="24">COUNTIFS($C41:$DN41,"&lt;"&amp;0)</f>
        <v>0</v>
      </c>
      <c r="EV41">
        <f t="shared" si="4"/>
        <v>0.01</v>
      </c>
      <c r="EW41">
        <f t="shared" si="5"/>
        <v>4.9999999999999992E-3</v>
      </c>
      <c r="EX41">
        <f t="shared" ref="EX41:EX74" si="25">SUMIFS($C41:$DN41,$C41:$DN41,"&lt;"&amp;0)</f>
        <v>0</v>
      </c>
      <c r="EY41">
        <f t="shared" ref="EY41:EY74" si="26">IFERROR(EV41/ES41,"")</f>
        <v>0.01</v>
      </c>
      <c r="EZ41">
        <f t="shared" ref="EZ41:EZ74" si="27">IFERROR(EW41/ET41,"")</f>
        <v>4.9999999999999992E-3</v>
      </c>
      <c r="FA41" t="str">
        <f t="shared" ref="FA41:FA74" si="28">IFERROR(EX41/EU41,"")</f>
        <v/>
      </c>
    </row>
    <row r="42" spans="1:157" x14ac:dyDescent="0.45">
      <c r="A42" t="s">
        <v>23</v>
      </c>
      <c r="C42" t="str">
        <f t="shared" ref="C42:BN42" si="29">IFERROR(C4-B4,"")</f>
        <v/>
      </c>
      <c r="D42" t="str">
        <f t="shared" si="29"/>
        <v/>
      </c>
      <c r="E42" t="str">
        <f t="shared" si="29"/>
        <v/>
      </c>
      <c r="F42" t="str">
        <f t="shared" si="29"/>
        <v/>
      </c>
      <c r="G42" t="str">
        <f t="shared" si="29"/>
        <v/>
      </c>
      <c r="H42" t="str">
        <f t="shared" si="29"/>
        <v/>
      </c>
      <c r="I42" t="str">
        <f t="shared" si="29"/>
        <v/>
      </c>
      <c r="J42" t="str">
        <f t="shared" si="29"/>
        <v/>
      </c>
      <c r="K42" t="str">
        <f t="shared" si="29"/>
        <v/>
      </c>
      <c r="L42" t="str">
        <f t="shared" si="29"/>
        <v/>
      </c>
      <c r="M42" t="str">
        <f t="shared" si="29"/>
        <v/>
      </c>
      <c r="N42" t="str">
        <f t="shared" si="29"/>
        <v/>
      </c>
      <c r="O42" t="str">
        <f t="shared" si="29"/>
        <v/>
      </c>
      <c r="P42" t="str">
        <f t="shared" si="29"/>
        <v/>
      </c>
      <c r="Q42" t="str">
        <f t="shared" si="29"/>
        <v/>
      </c>
      <c r="R42">
        <f t="shared" si="29"/>
        <v>0</v>
      </c>
      <c r="S42">
        <f t="shared" si="29"/>
        <v>0</v>
      </c>
      <c r="T42">
        <f t="shared" si="29"/>
        <v>0</v>
      </c>
      <c r="U42">
        <f t="shared" si="29"/>
        <v>0</v>
      </c>
      <c r="V42">
        <f t="shared" si="29"/>
        <v>0</v>
      </c>
      <c r="W42">
        <f t="shared" si="29"/>
        <v>0</v>
      </c>
      <c r="X42">
        <f t="shared" si="29"/>
        <v>0</v>
      </c>
      <c r="Y42">
        <f t="shared" si="29"/>
        <v>0</v>
      </c>
      <c r="Z42">
        <f t="shared" si="29"/>
        <v>0</v>
      </c>
      <c r="AA42">
        <f t="shared" si="29"/>
        <v>0</v>
      </c>
      <c r="AB42">
        <f t="shared" si="29"/>
        <v>0</v>
      </c>
      <c r="AC42">
        <f t="shared" si="29"/>
        <v>0</v>
      </c>
      <c r="AD42">
        <f t="shared" si="29"/>
        <v>0</v>
      </c>
      <c r="AE42">
        <f t="shared" si="29"/>
        <v>0</v>
      </c>
      <c r="AF42">
        <f t="shared" si="29"/>
        <v>0</v>
      </c>
      <c r="AG42">
        <f t="shared" si="29"/>
        <v>0</v>
      </c>
      <c r="AH42">
        <f t="shared" si="29"/>
        <v>0</v>
      </c>
      <c r="AI42">
        <f t="shared" si="29"/>
        <v>0</v>
      </c>
      <c r="AJ42">
        <f t="shared" si="29"/>
        <v>0</v>
      </c>
      <c r="AK42">
        <f t="shared" si="29"/>
        <v>0</v>
      </c>
      <c r="AL42">
        <f t="shared" si="29"/>
        <v>0</v>
      </c>
      <c r="AM42">
        <f t="shared" si="29"/>
        <v>0</v>
      </c>
      <c r="AN42">
        <f t="shared" si="29"/>
        <v>0</v>
      </c>
      <c r="AO42">
        <f t="shared" si="29"/>
        <v>0</v>
      </c>
      <c r="AP42">
        <f t="shared" si="29"/>
        <v>0</v>
      </c>
      <c r="AQ42">
        <f t="shared" si="29"/>
        <v>0</v>
      </c>
      <c r="AR42">
        <f t="shared" si="29"/>
        <v>0</v>
      </c>
      <c r="AS42">
        <f t="shared" si="29"/>
        <v>0</v>
      </c>
      <c r="AT42">
        <f t="shared" si="29"/>
        <v>0</v>
      </c>
      <c r="AU42">
        <f t="shared" si="29"/>
        <v>0</v>
      </c>
      <c r="AV42">
        <f t="shared" si="29"/>
        <v>0</v>
      </c>
      <c r="AW42">
        <f t="shared" si="29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0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29"/>
        <v>0</v>
      </c>
      <c r="BO42">
        <f t="shared" ref="BO42:DN42" si="30">IFERROR(BO4-BN4,"")</f>
        <v>0</v>
      </c>
      <c r="BP42">
        <f t="shared" si="30"/>
        <v>0</v>
      </c>
      <c r="BQ42">
        <f t="shared" si="30"/>
        <v>0</v>
      </c>
      <c r="BR42">
        <f t="shared" si="30"/>
        <v>0</v>
      </c>
      <c r="BS42">
        <f t="shared" si="30"/>
        <v>0</v>
      </c>
      <c r="BT42">
        <f t="shared" si="30"/>
        <v>0</v>
      </c>
      <c r="BU42">
        <f t="shared" si="30"/>
        <v>0</v>
      </c>
      <c r="BV42">
        <f t="shared" si="30"/>
        <v>0</v>
      </c>
      <c r="BW42">
        <f t="shared" si="30"/>
        <v>0</v>
      </c>
      <c r="BX42">
        <f t="shared" si="30"/>
        <v>0</v>
      </c>
      <c r="BY42">
        <f t="shared" si="30"/>
        <v>0</v>
      </c>
      <c r="BZ42">
        <f t="shared" si="30"/>
        <v>0</v>
      </c>
      <c r="CA42">
        <f t="shared" si="30"/>
        <v>0</v>
      </c>
      <c r="CB42">
        <f t="shared" si="30"/>
        <v>0</v>
      </c>
      <c r="CC42">
        <f t="shared" si="30"/>
        <v>0</v>
      </c>
      <c r="CD42">
        <f t="shared" si="30"/>
        <v>0</v>
      </c>
      <c r="CE42">
        <f t="shared" si="30"/>
        <v>0</v>
      </c>
      <c r="CF42">
        <f t="shared" si="30"/>
        <v>0</v>
      </c>
      <c r="CG42">
        <f t="shared" si="30"/>
        <v>0.01</v>
      </c>
      <c r="CH42">
        <f t="shared" si="30"/>
        <v>0</v>
      </c>
      <c r="CI42">
        <f t="shared" si="30"/>
        <v>0</v>
      </c>
      <c r="CJ42">
        <f t="shared" si="30"/>
        <v>0</v>
      </c>
      <c r="CK42">
        <f t="shared" si="30"/>
        <v>0</v>
      </c>
      <c r="CL42">
        <f t="shared" si="30"/>
        <v>0</v>
      </c>
      <c r="CM42">
        <f t="shared" si="30"/>
        <v>0</v>
      </c>
      <c r="CN42">
        <f t="shared" si="30"/>
        <v>0</v>
      </c>
      <c r="CO42">
        <f t="shared" si="30"/>
        <v>0</v>
      </c>
      <c r="CP42">
        <f t="shared" si="30"/>
        <v>0</v>
      </c>
      <c r="CQ42">
        <f t="shared" si="30"/>
        <v>0</v>
      </c>
      <c r="CR42">
        <f t="shared" si="30"/>
        <v>0</v>
      </c>
      <c r="CS42">
        <f t="shared" si="30"/>
        <v>0</v>
      </c>
      <c r="CT42">
        <f t="shared" si="30"/>
        <v>0</v>
      </c>
      <c r="CU42">
        <f t="shared" si="30"/>
        <v>0</v>
      </c>
      <c r="CV42">
        <f t="shared" si="30"/>
        <v>0</v>
      </c>
      <c r="CW42">
        <f t="shared" si="30"/>
        <v>0</v>
      </c>
      <c r="CX42">
        <f t="shared" si="30"/>
        <v>0</v>
      </c>
      <c r="CY42">
        <f t="shared" si="30"/>
        <v>0</v>
      </c>
      <c r="CZ42">
        <f t="shared" si="30"/>
        <v>0</v>
      </c>
      <c r="DA42">
        <f t="shared" si="30"/>
        <v>0</v>
      </c>
      <c r="DB42">
        <f t="shared" si="30"/>
        <v>0</v>
      </c>
      <c r="DC42">
        <f t="shared" si="30"/>
        <v>0</v>
      </c>
      <c r="DD42">
        <f t="shared" si="30"/>
        <v>0</v>
      </c>
      <c r="DE42">
        <f t="shared" si="30"/>
        <v>0</v>
      </c>
      <c r="DF42">
        <f t="shared" si="30"/>
        <v>0</v>
      </c>
      <c r="DG42">
        <f t="shared" si="30"/>
        <v>0</v>
      </c>
      <c r="DH42">
        <f t="shared" si="30"/>
        <v>0</v>
      </c>
      <c r="DI42">
        <f t="shared" si="30"/>
        <v>0</v>
      </c>
      <c r="DJ42">
        <f t="shared" si="30"/>
        <v>0</v>
      </c>
      <c r="DK42">
        <f t="shared" si="30"/>
        <v>0</v>
      </c>
      <c r="DL42">
        <f t="shared" si="30"/>
        <v>0</v>
      </c>
      <c r="DM42">
        <f t="shared" si="30"/>
        <v>0</v>
      </c>
      <c r="DN42">
        <f t="shared" si="30"/>
        <v>0</v>
      </c>
      <c r="DP42" t="s">
        <v>23</v>
      </c>
      <c r="DQ42">
        <f>MATCH(MAX($C4:$BV4), $C4:$BV4, 0) - MATCH(MIN(C4:INDEX($C4:$BV4, MATCH(MAX($C4:$BV4), $C4:$BV4, 0)-1)), $C4:$BV4, 0)</f>
        <v>0</v>
      </c>
      <c r="DR42">
        <f>MATCH(MAX($BV4:$DN4), $BV4:$DN4, 0) - MATCH(MIN(BV4:INDEX($BV4:$DN4, MATCH(MAX($BV4:$DN4), $BV4:$DN4, 0)-1)), $BV4:$DN4, 0)</f>
        <v>11</v>
      </c>
      <c r="DS42">
        <f t="shared" si="8"/>
        <v>0</v>
      </c>
      <c r="DT42">
        <f t="shared" si="9"/>
        <v>0.01</v>
      </c>
      <c r="EA42" t="s">
        <v>23</v>
      </c>
      <c r="EB42">
        <f t="shared" si="10"/>
        <v>0</v>
      </c>
      <c r="EC42">
        <f t="shared" si="11"/>
        <v>0</v>
      </c>
      <c r="ED42">
        <f t="shared" si="12"/>
        <v>1</v>
      </c>
      <c r="EE42">
        <f t="shared" si="13"/>
        <v>0</v>
      </c>
      <c r="EF42">
        <f t="shared" si="14"/>
        <v>0</v>
      </c>
      <c r="EG42">
        <f t="shared" si="15"/>
        <v>0</v>
      </c>
      <c r="EH42">
        <f t="shared" si="16"/>
        <v>0.01</v>
      </c>
      <c r="EI42">
        <f t="shared" si="17"/>
        <v>0</v>
      </c>
      <c r="EJ42" t="str">
        <f t="shared" si="18"/>
        <v/>
      </c>
      <c r="EK42" t="str">
        <f t="shared" si="19"/>
        <v/>
      </c>
      <c r="EL42">
        <f t="shared" si="20"/>
        <v>0.01</v>
      </c>
      <c r="EM42" t="str">
        <f t="shared" si="21"/>
        <v/>
      </c>
      <c r="ER42" t="s">
        <v>23</v>
      </c>
      <c r="ES42">
        <f t="shared" si="22"/>
        <v>1</v>
      </c>
      <c r="ET42">
        <f t="shared" si="23"/>
        <v>0</v>
      </c>
      <c r="EU42">
        <f t="shared" si="24"/>
        <v>0</v>
      </c>
      <c r="EV42">
        <f t="shared" si="4"/>
        <v>0.01</v>
      </c>
      <c r="EW42">
        <f t="shared" si="5"/>
        <v>0</v>
      </c>
      <c r="EX42">
        <f t="shared" si="25"/>
        <v>0</v>
      </c>
      <c r="EY42">
        <f t="shared" si="26"/>
        <v>0.01</v>
      </c>
      <c r="EZ42" t="str">
        <f t="shared" si="27"/>
        <v/>
      </c>
      <c r="FA42" t="str">
        <f t="shared" si="28"/>
        <v/>
      </c>
    </row>
    <row r="43" spans="1:157" x14ac:dyDescent="0.45">
      <c r="A43" t="s">
        <v>5</v>
      </c>
      <c r="C43" t="str">
        <f t="shared" ref="C43:BN43" si="31">IFERROR(C5-B5,"")</f>
        <v/>
      </c>
      <c r="D43" t="str">
        <f t="shared" si="31"/>
        <v/>
      </c>
      <c r="E43" t="str">
        <f t="shared" si="31"/>
        <v/>
      </c>
      <c r="F43" t="str">
        <f t="shared" si="31"/>
        <v/>
      </c>
      <c r="G43" t="str">
        <f t="shared" si="31"/>
        <v/>
      </c>
      <c r="H43" t="str">
        <f t="shared" si="31"/>
        <v/>
      </c>
      <c r="I43" t="str">
        <f t="shared" si="31"/>
        <v/>
      </c>
      <c r="J43" t="str">
        <f t="shared" si="31"/>
        <v/>
      </c>
      <c r="K43" t="str">
        <f t="shared" si="31"/>
        <v/>
      </c>
      <c r="L43" t="str">
        <f t="shared" si="31"/>
        <v/>
      </c>
      <c r="M43" t="str">
        <f t="shared" si="31"/>
        <v/>
      </c>
      <c r="N43" t="str">
        <f t="shared" si="31"/>
        <v/>
      </c>
      <c r="O43" t="str">
        <f t="shared" si="31"/>
        <v/>
      </c>
      <c r="P43" t="str">
        <f t="shared" si="31"/>
        <v/>
      </c>
      <c r="Q43" t="str">
        <f t="shared" si="31"/>
        <v/>
      </c>
      <c r="R43">
        <f t="shared" si="31"/>
        <v>0</v>
      </c>
      <c r="S43">
        <f t="shared" si="31"/>
        <v>0</v>
      </c>
      <c r="T43">
        <f t="shared" si="31"/>
        <v>0</v>
      </c>
      <c r="U43">
        <f t="shared" si="31"/>
        <v>0</v>
      </c>
      <c r="V43">
        <f t="shared" si="31"/>
        <v>0</v>
      </c>
      <c r="W43">
        <f t="shared" si="31"/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31"/>
        <v>0</v>
      </c>
      <c r="AI43">
        <f t="shared" si="31"/>
        <v>0</v>
      </c>
      <c r="AJ43">
        <f t="shared" si="31"/>
        <v>0</v>
      </c>
      <c r="AK43">
        <f t="shared" si="31"/>
        <v>0</v>
      </c>
      <c r="AL43">
        <f t="shared" si="31"/>
        <v>0</v>
      </c>
      <c r="AM43">
        <f t="shared" si="31"/>
        <v>0</v>
      </c>
      <c r="AN43">
        <f t="shared" si="31"/>
        <v>0</v>
      </c>
      <c r="AO43">
        <f t="shared" si="31"/>
        <v>0</v>
      </c>
      <c r="AP43">
        <f t="shared" si="31"/>
        <v>0</v>
      </c>
      <c r="AQ43">
        <f t="shared" si="31"/>
        <v>0</v>
      </c>
      <c r="AR43">
        <f t="shared" si="31"/>
        <v>0</v>
      </c>
      <c r="AS43">
        <f t="shared" si="31"/>
        <v>0</v>
      </c>
      <c r="AT43">
        <f t="shared" si="31"/>
        <v>0</v>
      </c>
      <c r="AU43">
        <f t="shared" si="31"/>
        <v>0</v>
      </c>
      <c r="AV43">
        <f t="shared" si="31"/>
        <v>0</v>
      </c>
      <c r="AW43">
        <f t="shared" si="31"/>
        <v>0</v>
      </c>
      <c r="AX43">
        <f t="shared" si="31"/>
        <v>0</v>
      </c>
      <c r="AY43">
        <f t="shared" si="31"/>
        <v>0</v>
      </c>
      <c r="AZ43">
        <f t="shared" si="31"/>
        <v>0</v>
      </c>
      <c r="BA43">
        <f t="shared" si="31"/>
        <v>0</v>
      </c>
      <c r="BB43">
        <f t="shared" si="31"/>
        <v>0</v>
      </c>
      <c r="BC43">
        <f t="shared" si="31"/>
        <v>0</v>
      </c>
      <c r="BD43">
        <f t="shared" si="31"/>
        <v>5.0000000000000001E-3</v>
      </c>
      <c r="BE43">
        <f t="shared" si="31"/>
        <v>0</v>
      </c>
      <c r="BF43">
        <f t="shared" si="31"/>
        <v>0</v>
      </c>
      <c r="BG43">
        <f t="shared" si="31"/>
        <v>0</v>
      </c>
      <c r="BH43">
        <f t="shared" si="31"/>
        <v>0</v>
      </c>
      <c r="BI43">
        <f t="shared" si="31"/>
        <v>0</v>
      </c>
      <c r="BJ43">
        <f t="shared" si="31"/>
        <v>0</v>
      </c>
      <c r="BK43">
        <f t="shared" si="31"/>
        <v>0</v>
      </c>
      <c r="BL43">
        <f t="shared" si="31"/>
        <v>0</v>
      </c>
      <c r="BM43">
        <f t="shared" si="31"/>
        <v>-5.0000000000000001E-3</v>
      </c>
      <c r="BN43">
        <f t="shared" si="31"/>
        <v>0</v>
      </c>
      <c r="BO43">
        <f t="shared" ref="BO43:DN43" si="32">IFERROR(BO5-BN5,"")</f>
        <v>0</v>
      </c>
      <c r="BP43">
        <f t="shared" si="32"/>
        <v>0</v>
      </c>
      <c r="BQ43">
        <f t="shared" si="32"/>
        <v>0</v>
      </c>
      <c r="BR43">
        <f t="shared" si="32"/>
        <v>0</v>
      </c>
      <c r="BS43">
        <f t="shared" si="32"/>
        <v>0</v>
      </c>
      <c r="BT43">
        <f t="shared" si="32"/>
        <v>0</v>
      </c>
      <c r="BU43">
        <f t="shared" si="32"/>
        <v>0</v>
      </c>
      <c r="BV43">
        <f t="shared" si="32"/>
        <v>0</v>
      </c>
      <c r="BW43">
        <f t="shared" si="32"/>
        <v>0</v>
      </c>
      <c r="BX43">
        <f t="shared" si="32"/>
        <v>0</v>
      </c>
      <c r="BY43">
        <f t="shared" si="32"/>
        <v>0</v>
      </c>
      <c r="BZ43">
        <f t="shared" si="32"/>
        <v>0</v>
      </c>
      <c r="CA43">
        <f t="shared" si="32"/>
        <v>0</v>
      </c>
      <c r="CB43">
        <f t="shared" si="32"/>
        <v>0</v>
      </c>
      <c r="CC43">
        <f t="shared" si="32"/>
        <v>0</v>
      </c>
      <c r="CD43">
        <f t="shared" si="32"/>
        <v>0</v>
      </c>
      <c r="CE43">
        <f t="shared" si="32"/>
        <v>0</v>
      </c>
      <c r="CF43">
        <f t="shared" si="32"/>
        <v>0</v>
      </c>
      <c r="CG43">
        <f t="shared" si="32"/>
        <v>0</v>
      </c>
      <c r="CH43">
        <f t="shared" si="32"/>
        <v>0</v>
      </c>
      <c r="CI43">
        <f t="shared" si="32"/>
        <v>0</v>
      </c>
      <c r="CJ43">
        <f t="shared" si="32"/>
        <v>0</v>
      </c>
      <c r="CK43">
        <f t="shared" si="32"/>
        <v>0</v>
      </c>
      <c r="CL43">
        <f t="shared" si="32"/>
        <v>0</v>
      </c>
      <c r="CM43">
        <f t="shared" si="32"/>
        <v>0</v>
      </c>
      <c r="CN43">
        <f t="shared" si="32"/>
        <v>0</v>
      </c>
      <c r="CO43">
        <f t="shared" si="32"/>
        <v>0</v>
      </c>
      <c r="CP43">
        <f t="shared" si="32"/>
        <v>0</v>
      </c>
      <c r="CQ43">
        <f t="shared" si="32"/>
        <v>0</v>
      </c>
      <c r="CR43">
        <f t="shared" si="32"/>
        <v>0</v>
      </c>
      <c r="CS43">
        <f t="shared" si="32"/>
        <v>0</v>
      </c>
      <c r="CT43">
        <f t="shared" si="32"/>
        <v>0</v>
      </c>
      <c r="CU43">
        <f t="shared" si="32"/>
        <v>0</v>
      </c>
      <c r="CV43">
        <f t="shared" si="32"/>
        <v>0</v>
      </c>
      <c r="CW43">
        <f t="shared" si="32"/>
        <v>0</v>
      </c>
      <c r="CX43">
        <f t="shared" si="32"/>
        <v>0</v>
      </c>
      <c r="CY43">
        <f t="shared" si="32"/>
        <v>0</v>
      </c>
      <c r="CZ43">
        <f t="shared" si="32"/>
        <v>0</v>
      </c>
      <c r="DA43">
        <f t="shared" si="32"/>
        <v>5.0000000000000001E-3</v>
      </c>
      <c r="DB43">
        <f t="shared" si="32"/>
        <v>0</v>
      </c>
      <c r="DC43">
        <f t="shared" si="32"/>
        <v>0</v>
      </c>
      <c r="DD43">
        <f t="shared" si="32"/>
        <v>0</v>
      </c>
      <c r="DE43">
        <f t="shared" si="32"/>
        <v>5.0000000000000001E-3</v>
      </c>
      <c r="DF43">
        <f t="shared" si="32"/>
        <v>0</v>
      </c>
      <c r="DG43">
        <f t="shared" si="32"/>
        <v>0</v>
      </c>
      <c r="DH43">
        <f t="shared" si="32"/>
        <v>0</v>
      </c>
      <c r="DI43">
        <f t="shared" si="32"/>
        <v>0</v>
      </c>
      <c r="DJ43">
        <f t="shared" si="32"/>
        <v>0</v>
      </c>
      <c r="DK43">
        <f t="shared" si="32"/>
        <v>0</v>
      </c>
      <c r="DL43">
        <f t="shared" si="32"/>
        <v>0</v>
      </c>
      <c r="DM43">
        <f t="shared" si="32"/>
        <v>0</v>
      </c>
      <c r="DN43">
        <f t="shared" si="32"/>
        <v>0</v>
      </c>
      <c r="DP43" t="s">
        <v>5</v>
      </c>
      <c r="DQ43">
        <f>MATCH(MAX($C5:$BV5), $C5:$BV5, 0) - MATCH(MIN(C5:INDEX($C5:$BV5, MATCH(MAX($C5:$BV5), $C5:$BV5, 0)-1)), $C5:$BV5, 0)</f>
        <v>39</v>
      </c>
      <c r="DR43">
        <f>MATCH(MAX($BV5:$DN5), $BV5:$DN5, 0) - MATCH(MIN(BV5:INDEX($BV5:$DN5, MATCH(MAX($BV5:$DN5), $BV5:$DN5, 0)-1)), $BV5:$DN5, 0)</f>
        <v>35</v>
      </c>
      <c r="DS43">
        <f t="shared" si="8"/>
        <v>5.0000000000000001E-3</v>
      </c>
      <c r="DT43">
        <f t="shared" si="9"/>
        <v>0.01</v>
      </c>
      <c r="EA43" t="s">
        <v>5</v>
      </c>
      <c r="EB43">
        <f t="shared" si="10"/>
        <v>1</v>
      </c>
      <c r="EC43">
        <f t="shared" si="11"/>
        <v>0</v>
      </c>
      <c r="ED43">
        <f t="shared" si="12"/>
        <v>2</v>
      </c>
      <c r="EE43">
        <f t="shared" si="13"/>
        <v>0</v>
      </c>
      <c r="EF43">
        <f t="shared" si="14"/>
        <v>5.0000000000000001E-3</v>
      </c>
      <c r="EG43">
        <f t="shared" si="15"/>
        <v>0</v>
      </c>
      <c r="EH43">
        <f t="shared" si="16"/>
        <v>0.01</v>
      </c>
      <c r="EI43">
        <f t="shared" si="17"/>
        <v>0</v>
      </c>
      <c r="EJ43">
        <f t="shared" si="18"/>
        <v>5.0000000000000001E-3</v>
      </c>
      <c r="EK43" t="str">
        <f t="shared" si="19"/>
        <v/>
      </c>
      <c r="EL43">
        <f t="shared" si="20"/>
        <v>5.0000000000000001E-3</v>
      </c>
      <c r="EM43" t="str">
        <f t="shared" si="21"/>
        <v/>
      </c>
      <c r="ER43" t="s">
        <v>5</v>
      </c>
      <c r="ES43">
        <f t="shared" si="22"/>
        <v>3</v>
      </c>
      <c r="ET43">
        <f t="shared" si="23"/>
        <v>0</v>
      </c>
      <c r="EU43">
        <f t="shared" si="24"/>
        <v>1</v>
      </c>
      <c r="EV43">
        <f t="shared" si="4"/>
        <v>1.4999999999999999E-2</v>
      </c>
      <c r="EW43">
        <f t="shared" si="5"/>
        <v>0</v>
      </c>
      <c r="EX43">
        <f t="shared" si="25"/>
        <v>-5.0000000000000001E-3</v>
      </c>
      <c r="EY43">
        <f t="shared" si="26"/>
        <v>5.0000000000000001E-3</v>
      </c>
      <c r="EZ43" t="str">
        <f t="shared" si="27"/>
        <v/>
      </c>
      <c r="FA43">
        <f t="shared" si="28"/>
        <v>-5.0000000000000001E-3</v>
      </c>
    </row>
    <row r="44" spans="1:157" x14ac:dyDescent="0.45">
      <c r="A44" t="s">
        <v>74</v>
      </c>
      <c r="C44" t="str">
        <f t="shared" ref="C44:BN44" si="33">IFERROR(C6-B6,"")</f>
        <v/>
      </c>
      <c r="D44" t="str">
        <f t="shared" si="33"/>
        <v/>
      </c>
      <c r="E44" t="str">
        <f t="shared" si="33"/>
        <v/>
      </c>
      <c r="F44" t="str">
        <f t="shared" si="33"/>
        <v/>
      </c>
      <c r="G44" t="str">
        <f t="shared" si="33"/>
        <v/>
      </c>
      <c r="H44" t="str">
        <f t="shared" si="33"/>
        <v/>
      </c>
      <c r="I44" t="str">
        <f t="shared" si="33"/>
        <v/>
      </c>
      <c r="J44" t="str">
        <f t="shared" si="33"/>
        <v/>
      </c>
      <c r="K44" t="str">
        <f t="shared" si="33"/>
        <v/>
      </c>
      <c r="L44" t="str">
        <f t="shared" si="33"/>
        <v/>
      </c>
      <c r="M44" t="str">
        <f t="shared" si="33"/>
        <v/>
      </c>
      <c r="N44" t="str">
        <f t="shared" si="33"/>
        <v/>
      </c>
      <c r="O44" t="str">
        <f t="shared" si="33"/>
        <v/>
      </c>
      <c r="P44">
        <f t="shared" si="33"/>
        <v>0</v>
      </c>
      <c r="Q44">
        <f t="shared" si="33"/>
        <v>0</v>
      </c>
      <c r="R44">
        <f t="shared" si="33"/>
        <v>0</v>
      </c>
      <c r="S44">
        <f t="shared" si="33"/>
        <v>0</v>
      </c>
      <c r="T44">
        <f t="shared" si="33"/>
        <v>0</v>
      </c>
      <c r="U44">
        <f t="shared" si="33"/>
        <v>0</v>
      </c>
      <c r="V44">
        <f t="shared" si="33"/>
        <v>0</v>
      </c>
      <c r="W44">
        <f t="shared" si="33"/>
        <v>0</v>
      </c>
      <c r="X44">
        <f t="shared" si="33"/>
        <v>0</v>
      </c>
      <c r="Y44">
        <f t="shared" si="33"/>
        <v>0</v>
      </c>
      <c r="Z44">
        <f t="shared" si="33"/>
        <v>0</v>
      </c>
      <c r="AA44">
        <f t="shared" si="33"/>
        <v>0</v>
      </c>
      <c r="AB44">
        <f t="shared" si="33"/>
        <v>0</v>
      </c>
      <c r="AC44">
        <f t="shared" si="33"/>
        <v>0</v>
      </c>
      <c r="AD44">
        <f t="shared" si="33"/>
        <v>0</v>
      </c>
      <c r="AE44">
        <f t="shared" si="33"/>
        <v>0</v>
      </c>
      <c r="AF44">
        <f t="shared" si="33"/>
        <v>0</v>
      </c>
      <c r="AG44">
        <f t="shared" si="33"/>
        <v>0</v>
      </c>
      <c r="AH44">
        <f t="shared" si="33"/>
        <v>0</v>
      </c>
      <c r="AI44">
        <f t="shared" si="33"/>
        <v>0</v>
      </c>
      <c r="AJ44">
        <f t="shared" si="33"/>
        <v>0</v>
      </c>
      <c r="AK44">
        <f t="shared" si="33"/>
        <v>0</v>
      </c>
      <c r="AL44">
        <f t="shared" si="33"/>
        <v>0</v>
      </c>
      <c r="AM44">
        <f t="shared" si="33"/>
        <v>0</v>
      </c>
      <c r="AN44">
        <f t="shared" si="33"/>
        <v>0</v>
      </c>
      <c r="AO44">
        <f t="shared" si="33"/>
        <v>0</v>
      </c>
      <c r="AP44">
        <f t="shared" si="33"/>
        <v>0</v>
      </c>
      <c r="AQ44">
        <f t="shared" si="33"/>
        <v>0</v>
      </c>
      <c r="AR44">
        <f t="shared" si="33"/>
        <v>0</v>
      </c>
      <c r="AS44">
        <f t="shared" si="33"/>
        <v>0</v>
      </c>
      <c r="AT44">
        <f t="shared" si="33"/>
        <v>0</v>
      </c>
      <c r="AU44">
        <f t="shared" si="33"/>
        <v>0</v>
      </c>
      <c r="AV44">
        <f t="shared" si="33"/>
        <v>0</v>
      </c>
      <c r="AW44">
        <f t="shared" si="33"/>
        <v>0</v>
      </c>
      <c r="AX44">
        <f t="shared" si="33"/>
        <v>0</v>
      </c>
      <c r="AY44">
        <f t="shared" si="33"/>
        <v>0</v>
      </c>
      <c r="AZ44">
        <f t="shared" si="33"/>
        <v>0</v>
      </c>
      <c r="BA44">
        <f t="shared" si="33"/>
        <v>0</v>
      </c>
      <c r="BB44">
        <f t="shared" si="33"/>
        <v>0</v>
      </c>
      <c r="BC44">
        <f t="shared" si="33"/>
        <v>0</v>
      </c>
      <c r="BD44">
        <f t="shared" si="33"/>
        <v>0</v>
      </c>
      <c r="BE44">
        <f t="shared" si="33"/>
        <v>0</v>
      </c>
      <c r="BF44">
        <f t="shared" si="33"/>
        <v>0</v>
      </c>
      <c r="BG44">
        <f t="shared" si="33"/>
        <v>0</v>
      </c>
      <c r="BH44">
        <f t="shared" si="33"/>
        <v>0</v>
      </c>
      <c r="BI44">
        <f t="shared" si="33"/>
        <v>0</v>
      </c>
      <c r="BJ44">
        <f t="shared" si="33"/>
        <v>0</v>
      </c>
      <c r="BK44">
        <f t="shared" si="33"/>
        <v>0</v>
      </c>
      <c r="BL44">
        <f t="shared" si="33"/>
        <v>0</v>
      </c>
      <c r="BM44">
        <f t="shared" si="33"/>
        <v>0</v>
      </c>
      <c r="BN44">
        <f t="shared" si="33"/>
        <v>0</v>
      </c>
      <c r="BO44">
        <f t="shared" ref="BO44:DN44" si="34">IFERROR(BO6-BN6,"")</f>
        <v>0</v>
      </c>
      <c r="BP44">
        <f t="shared" si="34"/>
        <v>0</v>
      </c>
      <c r="BQ44">
        <f t="shared" si="34"/>
        <v>0</v>
      </c>
      <c r="BR44">
        <f t="shared" si="34"/>
        <v>0</v>
      </c>
      <c r="BS44">
        <f t="shared" si="34"/>
        <v>0</v>
      </c>
      <c r="BT44">
        <f t="shared" si="34"/>
        <v>0</v>
      </c>
      <c r="BU44">
        <f t="shared" si="34"/>
        <v>0</v>
      </c>
      <c r="BV44">
        <f t="shared" si="34"/>
        <v>0</v>
      </c>
      <c r="BW44">
        <f t="shared" si="34"/>
        <v>0</v>
      </c>
      <c r="BX44">
        <f t="shared" si="34"/>
        <v>0</v>
      </c>
      <c r="BY44">
        <f t="shared" si="34"/>
        <v>0</v>
      </c>
      <c r="BZ44">
        <f t="shared" si="34"/>
        <v>0</v>
      </c>
      <c r="CA44">
        <f t="shared" si="34"/>
        <v>0</v>
      </c>
      <c r="CB44">
        <f t="shared" si="34"/>
        <v>0</v>
      </c>
      <c r="CC44">
        <f t="shared" si="34"/>
        <v>0</v>
      </c>
      <c r="CD44">
        <f t="shared" si="34"/>
        <v>0</v>
      </c>
      <c r="CE44">
        <f t="shared" si="34"/>
        <v>0</v>
      </c>
      <c r="CF44">
        <f t="shared" si="34"/>
        <v>0</v>
      </c>
      <c r="CG44">
        <f t="shared" si="34"/>
        <v>0</v>
      </c>
      <c r="CH44">
        <f t="shared" si="34"/>
        <v>0</v>
      </c>
      <c r="CI44">
        <f t="shared" si="34"/>
        <v>0</v>
      </c>
      <c r="CJ44">
        <f t="shared" si="34"/>
        <v>0</v>
      </c>
      <c r="CK44">
        <f t="shared" si="34"/>
        <v>0</v>
      </c>
      <c r="CL44">
        <f t="shared" si="34"/>
        <v>0</v>
      </c>
      <c r="CM44">
        <f t="shared" si="34"/>
        <v>0</v>
      </c>
      <c r="CN44">
        <f t="shared" si="34"/>
        <v>0</v>
      </c>
      <c r="CO44">
        <f t="shared" si="34"/>
        <v>0</v>
      </c>
      <c r="CP44">
        <f t="shared" si="34"/>
        <v>0</v>
      </c>
      <c r="CQ44">
        <f t="shared" si="34"/>
        <v>0</v>
      </c>
      <c r="CR44">
        <f t="shared" si="34"/>
        <v>0</v>
      </c>
      <c r="CS44">
        <f t="shared" si="34"/>
        <v>0</v>
      </c>
      <c r="CT44">
        <f t="shared" si="34"/>
        <v>0</v>
      </c>
      <c r="CU44">
        <f t="shared" si="34"/>
        <v>0</v>
      </c>
      <c r="CV44">
        <f t="shared" si="34"/>
        <v>0</v>
      </c>
      <c r="CW44">
        <f t="shared" si="34"/>
        <v>0</v>
      </c>
      <c r="CX44">
        <f t="shared" si="34"/>
        <v>0</v>
      </c>
      <c r="CY44">
        <f t="shared" si="34"/>
        <v>0</v>
      </c>
      <c r="CZ44">
        <f t="shared" si="34"/>
        <v>0</v>
      </c>
      <c r="DA44">
        <f t="shared" si="34"/>
        <v>0</v>
      </c>
      <c r="DB44">
        <f t="shared" si="34"/>
        <v>0</v>
      </c>
      <c r="DC44">
        <f t="shared" si="34"/>
        <v>0</v>
      </c>
      <c r="DD44">
        <f t="shared" si="34"/>
        <v>0</v>
      </c>
      <c r="DE44">
        <f t="shared" si="34"/>
        <v>0</v>
      </c>
      <c r="DF44">
        <f t="shared" si="34"/>
        <v>0</v>
      </c>
      <c r="DG44">
        <f t="shared" si="34"/>
        <v>0</v>
      </c>
      <c r="DH44">
        <f t="shared" si="34"/>
        <v>0</v>
      </c>
      <c r="DI44">
        <f t="shared" si="34"/>
        <v>0</v>
      </c>
      <c r="DJ44">
        <f t="shared" si="34"/>
        <v>0</v>
      </c>
      <c r="DK44">
        <f t="shared" si="34"/>
        <v>0</v>
      </c>
      <c r="DL44">
        <f t="shared" si="34"/>
        <v>0</v>
      </c>
      <c r="DM44">
        <f t="shared" si="34"/>
        <v>0</v>
      </c>
      <c r="DN44">
        <f t="shared" si="34"/>
        <v>0</v>
      </c>
      <c r="DP44" t="s">
        <v>74</v>
      </c>
      <c r="DQ44">
        <f>MATCH(MAX($C6:$BV6), $C6:$BV6, 0) - MATCH(MIN(C6:INDEX($C6:$BV6, MATCH(MAX($C6:$BV6), $C6:$BV6, 0)-1)), $C6:$BV6, 0)</f>
        <v>0</v>
      </c>
      <c r="DR44">
        <f>MATCH(MAX($BV6:$DN6), $BV6:$DN6, 0) - MATCH(MIN(BV6:INDEX($BV6:$DN6, MATCH(MAX($BV6:$DN6), $BV6:$DN6, 0)-1)), $BV6:$DN6, 0)</f>
        <v>0</v>
      </c>
      <c r="DS44">
        <f t="shared" si="8"/>
        <v>0</v>
      </c>
      <c r="DT44">
        <f t="shared" si="9"/>
        <v>0</v>
      </c>
      <c r="EA44" t="s">
        <v>74</v>
      </c>
      <c r="EB44">
        <f t="shared" si="10"/>
        <v>0</v>
      </c>
      <c r="EC44">
        <f t="shared" si="11"/>
        <v>0</v>
      </c>
      <c r="ED44">
        <f t="shared" si="12"/>
        <v>0</v>
      </c>
      <c r="EE44">
        <f t="shared" si="13"/>
        <v>0</v>
      </c>
      <c r="EF44">
        <f t="shared" si="14"/>
        <v>0</v>
      </c>
      <c r="EG44">
        <f t="shared" si="15"/>
        <v>0</v>
      </c>
      <c r="EH44">
        <f t="shared" si="16"/>
        <v>0</v>
      </c>
      <c r="EI44">
        <f t="shared" si="17"/>
        <v>0</v>
      </c>
      <c r="EJ44" t="str">
        <f t="shared" si="18"/>
        <v/>
      </c>
      <c r="EK44" t="str">
        <f t="shared" si="19"/>
        <v/>
      </c>
      <c r="EL44" t="str">
        <f t="shared" si="20"/>
        <v/>
      </c>
      <c r="EM44" t="str">
        <f t="shared" si="21"/>
        <v/>
      </c>
      <c r="ER44" t="s">
        <v>74</v>
      </c>
      <c r="ES44">
        <f t="shared" si="22"/>
        <v>0</v>
      </c>
      <c r="ET44">
        <f t="shared" si="23"/>
        <v>0</v>
      </c>
      <c r="EU44">
        <f t="shared" si="24"/>
        <v>0</v>
      </c>
      <c r="EV44">
        <f t="shared" si="4"/>
        <v>0</v>
      </c>
      <c r="EW44">
        <f t="shared" si="5"/>
        <v>0</v>
      </c>
      <c r="EX44">
        <f t="shared" si="25"/>
        <v>0</v>
      </c>
      <c r="EY44" t="str">
        <f t="shared" si="26"/>
        <v/>
      </c>
      <c r="EZ44" t="str">
        <f t="shared" si="27"/>
        <v/>
      </c>
      <c r="FA44" t="str">
        <f t="shared" si="28"/>
        <v/>
      </c>
    </row>
    <row r="45" spans="1:157" x14ac:dyDescent="0.45">
      <c r="A45" t="s">
        <v>26</v>
      </c>
      <c r="C45" t="str">
        <f t="shared" ref="C45:BN45" si="35">IFERROR(C7-B7,"")</f>
        <v/>
      </c>
      <c r="D45" t="str">
        <f t="shared" si="35"/>
        <v/>
      </c>
      <c r="E45" t="str">
        <f t="shared" si="35"/>
        <v/>
      </c>
      <c r="F45" t="str">
        <f t="shared" si="35"/>
        <v/>
      </c>
      <c r="G45" t="str">
        <f t="shared" si="35"/>
        <v/>
      </c>
      <c r="H45" t="str">
        <f t="shared" si="35"/>
        <v/>
      </c>
      <c r="I45" t="str">
        <f t="shared" si="35"/>
        <v/>
      </c>
      <c r="J45" t="str">
        <f t="shared" si="35"/>
        <v/>
      </c>
      <c r="K45" t="str">
        <f t="shared" si="35"/>
        <v/>
      </c>
      <c r="L45" t="str">
        <f t="shared" si="35"/>
        <v/>
      </c>
      <c r="M45" t="str">
        <f t="shared" si="35"/>
        <v/>
      </c>
      <c r="N45" t="str">
        <f t="shared" si="35"/>
        <v/>
      </c>
      <c r="O45" t="str">
        <f t="shared" si="35"/>
        <v/>
      </c>
      <c r="P45" t="str">
        <f t="shared" si="35"/>
        <v/>
      </c>
      <c r="Q45" t="str">
        <f t="shared" si="35"/>
        <v/>
      </c>
      <c r="R45" t="str">
        <f t="shared" si="35"/>
        <v/>
      </c>
      <c r="S45" t="str">
        <f t="shared" si="35"/>
        <v/>
      </c>
      <c r="T45" t="str">
        <f t="shared" si="35"/>
        <v/>
      </c>
      <c r="U45" t="str">
        <f t="shared" si="35"/>
        <v/>
      </c>
      <c r="V45" t="str">
        <f t="shared" si="35"/>
        <v/>
      </c>
      <c r="W45" t="str">
        <f t="shared" si="35"/>
        <v/>
      </c>
      <c r="X45" t="str">
        <f t="shared" si="35"/>
        <v/>
      </c>
      <c r="Y45" t="str">
        <f t="shared" si="35"/>
        <v/>
      </c>
      <c r="Z45" t="str">
        <f t="shared" si="35"/>
        <v/>
      </c>
      <c r="AA45" t="str">
        <f t="shared" si="35"/>
        <v/>
      </c>
      <c r="AB45" t="str">
        <f t="shared" si="35"/>
        <v/>
      </c>
      <c r="AC45" t="str">
        <f t="shared" si="35"/>
        <v/>
      </c>
      <c r="AD45" t="str">
        <f t="shared" si="35"/>
        <v/>
      </c>
      <c r="AE45" t="str">
        <f t="shared" si="35"/>
        <v/>
      </c>
      <c r="AF45">
        <f t="shared" si="35"/>
        <v>0</v>
      </c>
      <c r="AG45">
        <f t="shared" si="35"/>
        <v>0</v>
      </c>
      <c r="AH45">
        <f t="shared" si="35"/>
        <v>0</v>
      </c>
      <c r="AI45">
        <f t="shared" si="35"/>
        <v>0</v>
      </c>
      <c r="AJ45">
        <f t="shared" si="35"/>
        <v>0</v>
      </c>
      <c r="AK45">
        <f t="shared" si="35"/>
        <v>0</v>
      </c>
      <c r="AL45">
        <f t="shared" si="35"/>
        <v>0</v>
      </c>
      <c r="AM45">
        <f t="shared" si="35"/>
        <v>0</v>
      </c>
      <c r="AN45">
        <f t="shared" si="35"/>
        <v>0</v>
      </c>
      <c r="AO45">
        <f t="shared" si="35"/>
        <v>0</v>
      </c>
      <c r="AP45">
        <f t="shared" si="35"/>
        <v>0</v>
      </c>
      <c r="AQ45">
        <f t="shared" si="35"/>
        <v>0</v>
      </c>
      <c r="AR45">
        <f t="shared" si="35"/>
        <v>0</v>
      </c>
      <c r="AS45">
        <f t="shared" si="35"/>
        <v>0</v>
      </c>
      <c r="AT45">
        <f t="shared" si="35"/>
        <v>0</v>
      </c>
      <c r="AU45">
        <f t="shared" si="35"/>
        <v>0</v>
      </c>
      <c r="AV45">
        <f t="shared" si="35"/>
        <v>0</v>
      </c>
      <c r="AW45">
        <f t="shared" si="35"/>
        <v>0</v>
      </c>
      <c r="AX45">
        <f t="shared" si="35"/>
        <v>0</v>
      </c>
      <c r="AY45">
        <f t="shared" si="35"/>
        <v>0</v>
      </c>
      <c r="AZ45">
        <f t="shared" si="35"/>
        <v>0</v>
      </c>
      <c r="BA45">
        <f t="shared" si="35"/>
        <v>0</v>
      </c>
      <c r="BB45">
        <f t="shared" si="35"/>
        <v>0</v>
      </c>
      <c r="BC45">
        <f t="shared" si="35"/>
        <v>0</v>
      </c>
      <c r="BD45">
        <f t="shared" si="35"/>
        <v>0</v>
      </c>
      <c r="BE45">
        <f t="shared" si="35"/>
        <v>0</v>
      </c>
      <c r="BF45">
        <f t="shared" si="35"/>
        <v>0</v>
      </c>
      <c r="BG45">
        <f t="shared" si="35"/>
        <v>0</v>
      </c>
      <c r="BH45">
        <f t="shared" si="35"/>
        <v>0</v>
      </c>
      <c r="BI45">
        <f t="shared" si="35"/>
        <v>0</v>
      </c>
      <c r="BJ45">
        <f t="shared" si="35"/>
        <v>0</v>
      </c>
      <c r="BK45">
        <f t="shared" si="35"/>
        <v>0</v>
      </c>
      <c r="BL45">
        <f t="shared" si="35"/>
        <v>0</v>
      </c>
      <c r="BM45">
        <f t="shared" si="35"/>
        <v>0</v>
      </c>
      <c r="BN45">
        <f t="shared" si="35"/>
        <v>0</v>
      </c>
      <c r="BO45">
        <f t="shared" ref="BO45:DN45" si="36">IFERROR(BO7-BN7,"")</f>
        <v>0</v>
      </c>
      <c r="BP45">
        <f t="shared" si="36"/>
        <v>0</v>
      </c>
      <c r="BQ45">
        <f t="shared" si="36"/>
        <v>0</v>
      </c>
      <c r="BR45">
        <f t="shared" si="36"/>
        <v>0</v>
      </c>
      <c r="BS45">
        <f t="shared" si="36"/>
        <v>0</v>
      </c>
      <c r="BT45">
        <f t="shared" si="36"/>
        <v>0</v>
      </c>
      <c r="BU45">
        <f t="shared" si="36"/>
        <v>0</v>
      </c>
      <c r="BV45">
        <f t="shared" si="36"/>
        <v>0</v>
      </c>
      <c r="BW45">
        <f t="shared" si="36"/>
        <v>0</v>
      </c>
      <c r="BX45">
        <f t="shared" si="36"/>
        <v>0</v>
      </c>
      <c r="BY45">
        <f t="shared" si="36"/>
        <v>0</v>
      </c>
      <c r="BZ45">
        <f t="shared" si="36"/>
        <v>0</v>
      </c>
      <c r="CA45">
        <f t="shared" si="36"/>
        <v>0</v>
      </c>
      <c r="CB45">
        <f t="shared" si="36"/>
        <v>0</v>
      </c>
      <c r="CC45">
        <f t="shared" si="36"/>
        <v>0</v>
      </c>
      <c r="CD45">
        <f t="shared" si="36"/>
        <v>0</v>
      </c>
      <c r="CE45">
        <f t="shared" si="36"/>
        <v>0</v>
      </c>
      <c r="CF45">
        <f t="shared" si="36"/>
        <v>0</v>
      </c>
      <c r="CG45">
        <f t="shared" si="36"/>
        <v>0</v>
      </c>
      <c r="CH45">
        <f t="shared" si="36"/>
        <v>0</v>
      </c>
      <c r="CI45">
        <f t="shared" si="36"/>
        <v>0</v>
      </c>
      <c r="CJ45">
        <f t="shared" si="36"/>
        <v>0</v>
      </c>
      <c r="CK45">
        <f t="shared" si="36"/>
        <v>0</v>
      </c>
      <c r="CL45">
        <f t="shared" si="36"/>
        <v>0</v>
      </c>
      <c r="CM45">
        <f t="shared" si="36"/>
        <v>0</v>
      </c>
      <c r="CN45">
        <f t="shared" si="36"/>
        <v>0</v>
      </c>
      <c r="CO45">
        <f t="shared" si="36"/>
        <v>0</v>
      </c>
      <c r="CP45">
        <f t="shared" si="36"/>
        <v>0</v>
      </c>
      <c r="CQ45">
        <f t="shared" si="36"/>
        <v>0</v>
      </c>
      <c r="CR45">
        <f t="shared" si="36"/>
        <v>0</v>
      </c>
      <c r="CS45">
        <f t="shared" si="36"/>
        <v>0</v>
      </c>
      <c r="CT45">
        <f t="shared" si="36"/>
        <v>0</v>
      </c>
      <c r="CU45">
        <f t="shared" si="36"/>
        <v>0</v>
      </c>
      <c r="CV45">
        <f t="shared" si="36"/>
        <v>0</v>
      </c>
      <c r="CW45">
        <f t="shared" si="36"/>
        <v>0</v>
      </c>
      <c r="CX45">
        <f t="shared" si="36"/>
        <v>0</v>
      </c>
      <c r="CY45">
        <f t="shared" si="36"/>
        <v>0</v>
      </c>
      <c r="CZ45">
        <f t="shared" si="36"/>
        <v>0</v>
      </c>
      <c r="DA45">
        <f t="shared" si="36"/>
        <v>0</v>
      </c>
      <c r="DB45">
        <f t="shared" si="36"/>
        <v>0</v>
      </c>
      <c r="DC45">
        <f t="shared" si="36"/>
        <v>0</v>
      </c>
      <c r="DD45">
        <f t="shared" si="36"/>
        <v>0</v>
      </c>
      <c r="DE45">
        <f t="shared" si="36"/>
        <v>0</v>
      </c>
      <c r="DF45">
        <f t="shared" si="36"/>
        <v>0</v>
      </c>
      <c r="DG45">
        <f t="shared" si="36"/>
        <v>0</v>
      </c>
      <c r="DH45">
        <f t="shared" si="36"/>
        <v>0</v>
      </c>
      <c r="DI45">
        <f t="shared" si="36"/>
        <v>0</v>
      </c>
      <c r="DJ45">
        <f t="shared" si="36"/>
        <v>0</v>
      </c>
      <c r="DK45">
        <f t="shared" si="36"/>
        <v>0</v>
      </c>
      <c r="DL45">
        <f t="shared" si="36"/>
        <v>0</v>
      </c>
      <c r="DM45">
        <f t="shared" si="36"/>
        <v>0</v>
      </c>
      <c r="DN45">
        <f t="shared" si="36"/>
        <v>0</v>
      </c>
      <c r="DP45" t="s">
        <v>26</v>
      </c>
      <c r="DQ45">
        <f>MATCH(MAX($C7:$BV7), $C7:$BV7, 0) - MATCH(MIN(C7:INDEX($C7:$BV7, MATCH(MAX($C7:$BV7), $C7:$BV7, 0)-1)), $C7:$BV7, 0)</f>
        <v>0</v>
      </c>
      <c r="DR45">
        <f>MATCH(MAX($BV7:$DN7), $BV7:$DN7, 0) - MATCH(MIN(BV7:INDEX($BV7:$DN7, MATCH(MAX($BV7:$DN7), $BV7:$DN7, 0)-1)), $BV7:$DN7, 0)</f>
        <v>0</v>
      </c>
      <c r="DS45">
        <f t="shared" si="8"/>
        <v>0</v>
      </c>
      <c r="DT45">
        <f t="shared" si="9"/>
        <v>0</v>
      </c>
      <c r="EA45" t="s">
        <v>26</v>
      </c>
      <c r="EB45">
        <f t="shared" si="10"/>
        <v>0</v>
      </c>
      <c r="EC45">
        <f t="shared" si="11"/>
        <v>0</v>
      </c>
      <c r="ED45">
        <f t="shared" si="12"/>
        <v>0</v>
      </c>
      <c r="EE45">
        <f t="shared" si="13"/>
        <v>0</v>
      </c>
      <c r="EF45">
        <f t="shared" si="14"/>
        <v>0</v>
      </c>
      <c r="EG45">
        <f t="shared" si="15"/>
        <v>0</v>
      </c>
      <c r="EH45">
        <f t="shared" si="16"/>
        <v>0</v>
      </c>
      <c r="EI45">
        <f t="shared" si="17"/>
        <v>0</v>
      </c>
      <c r="EJ45" t="str">
        <f t="shared" si="18"/>
        <v/>
      </c>
      <c r="EK45" t="str">
        <f t="shared" si="19"/>
        <v/>
      </c>
      <c r="EL45" t="str">
        <f t="shared" si="20"/>
        <v/>
      </c>
      <c r="EM45" t="str">
        <f t="shared" si="21"/>
        <v/>
      </c>
      <c r="ER45" t="s">
        <v>26</v>
      </c>
      <c r="ES45">
        <f t="shared" si="22"/>
        <v>0</v>
      </c>
      <c r="ET45">
        <f t="shared" si="23"/>
        <v>0</v>
      </c>
      <c r="EU45">
        <f t="shared" si="24"/>
        <v>0</v>
      </c>
      <c r="EV45">
        <f t="shared" si="4"/>
        <v>0</v>
      </c>
      <c r="EW45">
        <f t="shared" si="5"/>
        <v>0</v>
      </c>
      <c r="EX45">
        <f t="shared" si="25"/>
        <v>0</v>
      </c>
      <c r="EY45" t="str">
        <f t="shared" si="26"/>
        <v/>
      </c>
      <c r="EZ45" t="str">
        <f t="shared" si="27"/>
        <v/>
      </c>
      <c r="FA45" t="str">
        <f t="shared" si="28"/>
        <v/>
      </c>
    </row>
    <row r="46" spans="1:157" x14ac:dyDescent="0.45">
      <c r="A46" t="s">
        <v>522</v>
      </c>
      <c r="C46" t="str">
        <f t="shared" ref="C46:BN46" si="37">IFERROR(C8-B8,"")</f>
        <v/>
      </c>
      <c r="D46" t="str">
        <f t="shared" si="37"/>
        <v/>
      </c>
      <c r="E46" t="str">
        <f t="shared" si="37"/>
        <v/>
      </c>
      <c r="F46" t="str">
        <f t="shared" si="37"/>
        <v/>
      </c>
      <c r="G46" t="str">
        <f t="shared" si="37"/>
        <v/>
      </c>
      <c r="H46" t="str">
        <f t="shared" si="37"/>
        <v/>
      </c>
      <c r="I46" t="str">
        <f t="shared" si="37"/>
        <v/>
      </c>
      <c r="J46" t="str">
        <f t="shared" si="37"/>
        <v/>
      </c>
      <c r="K46" t="str">
        <f t="shared" si="37"/>
        <v/>
      </c>
      <c r="L46" t="str">
        <f t="shared" si="37"/>
        <v/>
      </c>
      <c r="M46" t="str">
        <f t="shared" si="37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 t="str">
        <f t="shared" si="37"/>
        <v/>
      </c>
      <c r="R46" t="str">
        <f t="shared" si="37"/>
        <v/>
      </c>
      <c r="S46" t="str">
        <f t="shared" si="37"/>
        <v/>
      </c>
      <c r="T46" t="str">
        <f t="shared" si="37"/>
        <v/>
      </c>
      <c r="U46" t="str">
        <f t="shared" si="37"/>
        <v/>
      </c>
      <c r="V46" t="str">
        <f t="shared" si="37"/>
        <v/>
      </c>
      <c r="W46" t="str">
        <f t="shared" si="37"/>
        <v/>
      </c>
      <c r="X46" t="str">
        <f t="shared" si="37"/>
        <v/>
      </c>
      <c r="Y46" t="str">
        <f t="shared" si="37"/>
        <v/>
      </c>
      <c r="Z46" t="str">
        <f t="shared" si="37"/>
        <v/>
      </c>
      <c r="AA46" t="str">
        <f t="shared" si="37"/>
        <v/>
      </c>
      <c r="AB46" t="str">
        <f t="shared" si="37"/>
        <v/>
      </c>
      <c r="AC46" t="str">
        <f t="shared" si="37"/>
        <v/>
      </c>
      <c r="AD46" t="str">
        <f t="shared" si="37"/>
        <v/>
      </c>
      <c r="AE46" t="str">
        <f t="shared" si="37"/>
        <v/>
      </c>
      <c r="AF46" t="str">
        <f t="shared" si="37"/>
        <v/>
      </c>
      <c r="AG46" t="str">
        <f t="shared" si="37"/>
        <v/>
      </c>
      <c r="AH46" t="str">
        <f t="shared" si="37"/>
        <v/>
      </c>
      <c r="AI46" t="str">
        <f t="shared" si="37"/>
        <v/>
      </c>
      <c r="AJ46" t="str">
        <f t="shared" si="37"/>
        <v/>
      </c>
      <c r="AK46" t="str">
        <f t="shared" si="37"/>
        <v/>
      </c>
      <c r="AL46" t="str">
        <f t="shared" si="37"/>
        <v/>
      </c>
      <c r="AM46" t="str">
        <f t="shared" si="37"/>
        <v/>
      </c>
      <c r="AN46" t="str">
        <f t="shared" si="37"/>
        <v/>
      </c>
      <c r="AO46" t="str">
        <f t="shared" si="37"/>
        <v/>
      </c>
      <c r="AP46" t="str">
        <f t="shared" si="37"/>
        <v/>
      </c>
      <c r="AQ46" t="str">
        <f t="shared" si="37"/>
        <v/>
      </c>
      <c r="AR46" t="str">
        <f t="shared" si="37"/>
        <v/>
      </c>
      <c r="AS46" t="str">
        <f t="shared" si="37"/>
        <v/>
      </c>
      <c r="AT46" t="str">
        <f t="shared" si="37"/>
        <v/>
      </c>
      <c r="AU46" t="str">
        <f t="shared" si="37"/>
        <v/>
      </c>
      <c r="AV46" t="str">
        <f t="shared" si="37"/>
        <v/>
      </c>
      <c r="AW46" t="str">
        <f t="shared" si="37"/>
        <v/>
      </c>
      <c r="AX46" t="str">
        <f t="shared" si="37"/>
        <v/>
      </c>
      <c r="AY46" t="str">
        <f t="shared" si="37"/>
        <v/>
      </c>
      <c r="AZ46" t="str">
        <f t="shared" si="37"/>
        <v/>
      </c>
      <c r="BA46">
        <f t="shared" si="37"/>
        <v>0</v>
      </c>
      <c r="BB46">
        <f t="shared" si="37"/>
        <v>0</v>
      </c>
      <c r="BC46">
        <f t="shared" si="37"/>
        <v>0</v>
      </c>
      <c r="BD46">
        <f t="shared" si="37"/>
        <v>0</v>
      </c>
      <c r="BE46">
        <f t="shared" si="37"/>
        <v>0</v>
      </c>
      <c r="BF46">
        <f t="shared" si="37"/>
        <v>0</v>
      </c>
      <c r="BG46">
        <f t="shared" si="37"/>
        <v>0</v>
      </c>
      <c r="BH46">
        <f t="shared" si="37"/>
        <v>0</v>
      </c>
      <c r="BI46">
        <f t="shared" si="37"/>
        <v>0</v>
      </c>
      <c r="BJ46">
        <f t="shared" si="37"/>
        <v>0</v>
      </c>
      <c r="BK46">
        <f t="shared" si="37"/>
        <v>0</v>
      </c>
      <c r="BL46">
        <f t="shared" si="37"/>
        <v>0</v>
      </c>
      <c r="BM46">
        <f t="shared" si="37"/>
        <v>0</v>
      </c>
      <c r="BN46">
        <f t="shared" si="37"/>
        <v>0</v>
      </c>
      <c r="BO46">
        <f t="shared" ref="BO46:DN46" si="38">IFERROR(BO8-BN8,"")</f>
        <v>0</v>
      </c>
      <c r="BP46">
        <f t="shared" si="38"/>
        <v>0</v>
      </c>
      <c r="BQ46">
        <f t="shared" si="38"/>
        <v>0</v>
      </c>
      <c r="BR46">
        <f t="shared" si="38"/>
        <v>0</v>
      </c>
      <c r="BS46">
        <f t="shared" si="38"/>
        <v>0</v>
      </c>
      <c r="BT46">
        <f t="shared" si="38"/>
        <v>0</v>
      </c>
      <c r="BU46">
        <f t="shared" si="38"/>
        <v>0</v>
      </c>
      <c r="BV46">
        <f t="shared" si="38"/>
        <v>0</v>
      </c>
      <c r="BW46">
        <f t="shared" si="38"/>
        <v>0</v>
      </c>
      <c r="BX46">
        <f t="shared" si="38"/>
        <v>0</v>
      </c>
      <c r="BY46">
        <f t="shared" si="38"/>
        <v>0</v>
      </c>
      <c r="BZ46">
        <f t="shared" si="38"/>
        <v>0</v>
      </c>
      <c r="CA46">
        <f t="shared" si="38"/>
        <v>0</v>
      </c>
      <c r="CB46">
        <f t="shared" si="38"/>
        <v>0</v>
      </c>
      <c r="CC46">
        <f t="shared" si="38"/>
        <v>0</v>
      </c>
      <c r="CD46">
        <f t="shared" si="38"/>
        <v>0</v>
      </c>
      <c r="CE46">
        <f t="shared" si="38"/>
        <v>0</v>
      </c>
      <c r="CF46">
        <f t="shared" si="38"/>
        <v>0</v>
      </c>
      <c r="CG46">
        <f t="shared" si="38"/>
        <v>0</v>
      </c>
      <c r="CH46">
        <f t="shared" si="38"/>
        <v>0</v>
      </c>
      <c r="CI46">
        <f t="shared" si="38"/>
        <v>0</v>
      </c>
      <c r="CJ46">
        <f t="shared" si="38"/>
        <v>0</v>
      </c>
      <c r="CK46">
        <f t="shared" si="38"/>
        <v>0</v>
      </c>
      <c r="CL46">
        <f t="shared" si="38"/>
        <v>0</v>
      </c>
      <c r="CM46">
        <f t="shared" si="38"/>
        <v>0</v>
      </c>
      <c r="CN46">
        <f t="shared" si="38"/>
        <v>0</v>
      </c>
      <c r="CO46">
        <f t="shared" si="38"/>
        <v>0</v>
      </c>
      <c r="CP46">
        <f t="shared" si="38"/>
        <v>0</v>
      </c>
      <c r="CQ46">
        <f t="shared" si="38"/>
        <v>0</v>
      </c>
      <c r="CR46">
        <f t="shared" si="38"/>
        <v>0</v>
      </c>
      <c r="CS46">
        <f t="shared" si="38"/>
        <v>0</v>
      </c>
      <c r="CT46">
        <f t="shared" si="38"/>
        <v>0</v>
      </c>
      <c r="CU46">
        <f t="shared" si="38"/>
        <v>0</v>
      </c>
      <c r="CV46">
        <f t="shared" si="38"/>
        <v>5.0000000000000001E-3</v>
      </c>
      <c r="CW46">
        <f t="shared" si="38"/>
        <v>0</v>
      </c>
      <c r="CX46">
        <f t="shared" si="38"/>
        <v>0</v>
      </c>
      <c r="CY46">
        <f t="shared" si="38"/>
        <v>0</v>
      </c>
      <c r="CZ46">
        <f t="shared" si="38"/>
        <v>0</v>
      </c>
      <c r="DA46">
        <f t="shared" si="38"/>
        <v>0</v>
      </c>
      <c r="DB46">
        <f t="shared" si="38"/>
        <v>0</v>
      </c>
      <c r="DC46">
        <f t="shared" si="38"/>
        <v>0</v>
      </c>
      <c r="DD46">
        <f t="shared" si="38"/>
        <v>0</v>
      </c>
      <c r="DE46">
        <f t="shared" si="38"/>
        <v>0</v>
      </c>
      <c r="DF46">
        <f t="shared" si="38"/>
        <v>0</v>
      </c>
      <c r="DG46">
        <f t="shared" si="38"/>
        <v>0</v>
      </c>
      <c r="DH46">
        <f t="shared" si="38"/>
        <v>0</v>
      </c>
      <c r="DI46">
        <f t="shared" si="38"/>
        <v>0</v>
      </c>
      <c r="DJ46">
        <f t="shared" si="38"/>
        <v>0</v>
      </c>
      <c r="DK46">
        <f t="shared" si="38"/>
        <v>0</v>
      </c>
      <c r="DL46">
        <f t="shared" si="38"/>
        <v>0</v>
      </c>
      <c r="DM46">
        <f t="shared" si="38"/>
        <v>0</v>
      </c>
      <c r="DN46">
        <f t="shared" si="38"/>
        <v>0</v>
      </c>
      <c r="DP46" t="s">
        <v>522</v>
      </c>
      <c r="DQ46">
        <f>MATCH(MAX($C8:$BV8), $C8:$BV8, 0) - MATCH(MIN(C8:INDEX($C8:$BV8, MATCH(MAX($C8:$BV8), $C8:$BV8, 0)-1)), $C8:$BV8, 0)</f>
        <v>0</v>
      </c>
      <c r="DR46">
        <f>MATCH(MAX($BV8:$DN8), $BV8:$DN8, 0) - MATCH(MIN(BV8:INDEX($BV8:$DN8, MATCH(MAX($BV8:$DN8), $BV8:$DN8, 0)-1)), $BV8:$DN8, 0)</f>
        <v>26</v>
      </c>
      <c r="DS46">
        <f t="shared" si="8"/>
        <v>0</v>
      </c>
      <c r="DT46">
        <f t="shared" si="9"/>
        <v>5.0000000000000001E-3</v>
      </c>
      <c r="EA46" t="s">
        <v>522</v>
      </c>
      <c r="EB46">
        <f t="shared" si="10"/>
        <v>0</v>
      </c>
      <c r="EC46">
        <f t="shared" si="11"/>
        <v>0</v>
      </c>
      <c r="ED46">
        <f t="shared" si="12"/>
        <v>1</v>
      </c>
      <c r="EE46">
        <f t="shared" si="13"/>
        <v>0</v>
      </c>
      <c r="EF46">
        <f t="shared" si="14"/>
        <v>0</v>
      </c>
      <c r="EG46">
        <f t="shared" si="15"/>
        <v>0</v>
      </c>
      <c r="EH46">
        <f t="shared" si="16"/>
        <v>5.0000000000000001E-3</v>
      </c>
      <c r="EI46">
        <f t="shared" si="17"/>
        <v>0</v>
      </c>
      <c r="EJ46" t="str">
        <f t="shared" si="18"/>
        <v/>
      </c>
      <c r="EK46" t="str">
        <f t="shared" si="19"/>
        <v/>
      </c>
      <c r="EL46">
        <f t="shared" si="20"/>
        <v>5.0000000000000001E-3</v>
      </c>
      <c r="EM46" t="str">
        <f t="shared" si="21"/>
        <v/>
      </c>
      <c r="ER46" t="s">
        <v>522</v>
      </c>
      <c r="ES46">
        <f t="shared" si="22"/>
        <v>1</v>
      </c>
      <c r="ET46">
        <f t="shared" si="23"/>
        <v>0</v>
      </c>
      <c r="EU46">
        <f t="shared" si="24"/>
        <v>0</v>
      </c>
      <c r="EV46">
        <f t="shared" si="4"/>
        <v>5.0000000000000001E-3</v>
      </c>
      <c r="EW46">
        <f t="shared" si="5"/>
        <v>0</v>
      </c>
      <c r="EX46">
        <f t="shared" si="25"/>
        <v>0</v>
      </c>
      <c r="EY46">
        <f t="shared" si="26"/>
        <v>5.0000000000000001E-3</v>
      </c>
      <c r="EZ46" t="str">
        <f t="shared" si="27"/>
        <v/>
      </c>
      <c r="FA46" t="str">
        <f t="shared" si="28"/>
        <v/>
      </c>
    </row>
    <row r="47" spans="1:157" x14ac:dyDescent="0.45">
      <c r="A47" t="s">
        <v>28</v>
      </c>
      <c r="C47" t="str">
        <f t="shared" ref="C47:BN47" si="39">IFERROR(C9-B9,"")</f>
        <v/>
      </c>
      <c r="D47" t="str">
        <f t="shared" si="39"/>
        <v/>
      </c>
      <c r="E47" t="str">
        <f t="shared" si="39"/>
        <v/>
      </c>
      <c r="F47" t="str">
        <f t="shared" si="39"/>
        <v/>
      </c>
      <c r="G47" t="str">
        <f t="shared" si="39"/>
        <v/>
      </c>
      <c r="H47" t="str">
        <f t="shared" si="39"/>
        <v/>
      </c>
      <c r="I47" t="str">
        <f t="shared" si="39"/>
        <v/>
      </c>
      <c r="J47" t="str">
        <f t="shared" si="39"/>
        <v/>
      </c>
      <c r="K47" t="str">
        <f t="shared" si="39"/>
        <v/>
      </c>
      <c r="L47" t="str">
        <f t="shared" si="39"/>
        <v/>
      </c>
      <c r="M47" t="str">
        <f t="shared" si="39"/>
        <v/>
      </c>
      <c r="N47" t="str">
        <f t="shared" si="39"/>
        <v/>
      </c>
      <c r="O47" t="str">
        <f t="shared" si="39"/>
        <v/>
      </c>
      <c r="P47" t="str">
        <f t="shared" si="39"/>
        <v/>
      </c>
      <c r="Q47" t="str">
        <f t="shared" si="39"/>
        <v/>
      </c>
      <c r="R47" t="str">
        <f t="shared" si="39"/>
        <v/>
      </c>
      <c r="S47" t="str">
        <f t="shared" si="39"/>
        <v/>
      </c>
      <c r="T47" t="str">
        <f t="shared" si="39"/>
        <v/>
      </c>
      <c r="U47" t="str">
        <f t="shared" si="39"/>
        <v/>
      </c>
      <c r="V47" t="str">
        <f t="shared" si="39"/>
        <v/>
      </c>
      <c r="W47" t="str">
        <f t="shared" si="39"/>
        <v/>
      </c>
      <c r="X47" t="str">
        <f t="shared" si="39"/>
        <v/>
      </c>
      <c r="Y47" t="str">
        <f t="shared" si="39"/>
        <v/>
      </c>
      <c r="Z47" t="str">
        <f t="shared" si="39"/>
        <v/>
      </c>
      <c r="AA47" t="str">
        <f t="shared" si="39"/>
        <v/>
      </c>
      <c r="AB47" t="str">
        <f t="shared" si="39"/>
        <v/>
      </c>
      <c r="AC47" t="str">
        <f t="shared" si="39"/>
        <v/>
      </c>
      <c r="AD47" t="str">
        <f t="shared" si="39"/>
        <v/>
      </c>
      <c r="AE47" t="str">
        <f t="shared" si="39"/>
        <v/>
      </c>
      <c r="AF47" t="str">
        <f t="shared" si="39"/>
        <v/>
      </c>
      <c r="AG47" t="str">
        <f t="shared" si="39"/>
        <v/>
      </c>
      <c r="AH47" t="str">
        <f t="shared" si="39"/>
        <v/>
      </c>
      <c r="AI47" t="str">
        <f t="shared" si="39"/>
        <v/>
      </c>
      <c r="AJ47" t="str">
        <f t="shared" si="39"/>
        <v/>
      </c>
      <c r="AK47" t="str">
        <f t="shared" si="39"/>
        <v/>
      </c>
      <c r="AL47" t="str">
        <f t="shared" si="39"/>
        <v/>
      </c>
      <c r="AM47" t="str">
        <f t="shared" si="39"/>
        <v/>
      </c>
      <c r="AN47" t="str">
        <f t="shared" si="39"/>
        <v/>
      </c>
      <c r="AO47" t="str">
        <f t="shared" si="39"/>
        <v/>
      </c>
      <c r="AP47" t="str">
        <f t="shared" si="39"/>
        <v/>
      </c>
      <c r="AQ47" t="str">
        <f t="shared" si="39"/>
        <v/>
      </c>
      <c r="AR47" t="str">
        <f t="shared" si="39"/>
        <v/>
      </c>
      <c r="AS47" t="str">
        <f t="shared" si="39"/>
        <v/>
      </c>
      <c r="AT47" t="str">
        <f t="shared" si="39"/>
        <v/>
      </c>
      <c r="AU47" t="str">
        <f t="shared" si="39"/>
        <v/>
      </c>
      <c r="AV47" t="str">
        <f t="shared" si="39"/>
        <v/>
      </c>
      <c r="AW47" t="str">
        <f t="shared" si="39"/>
        <v/>
      </c>
      <c r="AX47" t="str">
        <f t="shared" si="39"/>
        <v/>
      </c>
      <c r="AY47" t="str">
        <f t="shared" si="39"/>
        <v/>
      </c>
      <c r="AZ47" t="str">
        <f t="shared" si="39"/>
        <v/>
      </c>
      <c r="BA47" t="str">
        <f t="shared" si="39"/>
        <v/>
      </c>
      <c r="BB47" t="str">
        <f t="shared" si="39"/>
        <v/>
      </c>
      <c r="BC47" t="str">
        <f t="shared" si="39"/>
        <v/>
      </c>
      <c r="BD47" t="str">
        <f t="shared" si="39"/>
        <v/>
      </c>
      <c r="BE47" t="str">
        <f t="shared" si="39"/>
        <v/>
      </c>
      <c r="BF47" t="str">
        <f t="shared" si="39"/>
        <v/>
      </c>
      <c r="BG47" t="str">
        <f t="shared" si="39"/>
        <v/>
      </c>
      <c r="BH47" t="str">
        <f t="shared" si="39"/>
        <v/>
      </c>
      <c r="BI47" t="str">
        <f t="shared" si="39"/>
        <v/>
      </c>
      <c r="BJ47" t="str">
        <f t="shared" si="39"/>
        <v/>
      </c>
      <c r="BK47" t="str">
        <f t="shared" si="39"/>
        <v/>
      </c>
      <c r="BL47" t="str">
        <f t="shared" si="39"/>
        <v/>
      </c>
      <c r="BM47" t="str">
        <f t="shared" si="39"/>
        <v/>
      </c>
      <c r="BN47" t="str">
        <f t="shared" si="39"/>
        <v/>
      </c>
      <c r="BO47" t="str">
        <f t="shared" ref="BO47:DN47" si="40">IFERROR(BO9-BN9,"")</f>
        <v/>
      </c>
      <c r="BP47" t="str">
        <f t="shared" si="40"/>
        <v/>
      </c>
      <c r="BQ47" t="str">
        <f t="shared" si="40"/>
        <v/>
      </c>
      <c r="BR47" t="str">
        <f t="shared" si="40"/>
        <v/>
      </c>
      <c r="BS47" t="str">
        <f t="shared" si="40"/>
        <v/>
      </c>
      <c r="BT47">
        <f t="shared" si="40"/>
        <v>0</v>
      </c>
      <c r="BU47">
        <f t="shared" si="40"/>
        <v>0</v>
      </c>
      <c r="BV47">
        <f t="shared" si="40"/>
        <v>0</v>
      </c>
      <c r="BW47">
        <f t="shared" si="40"/>
        <v>0</v>
      </c>
      <c r="BX47">
        <f t="shared" si="40"/>
        <v>0</v>
      </c>
      <c r="BY47">
        <f t="shared" si="40"/>
        <v>0</v>
      </c>
      <c r="BZ47">
        <f t="shared" si="40"/>
        <v>0</v>
      </c>
      <c r="CA47">
        <f t="shared" si="40"/>
        <v>0</v>
      </c>
      <c r="CB47">
        <f t="shared" si="40"/>
        <v>0</v>
      </c>
      <c r="CC47">
        <f t="shared" si="40"/>
        <v>0</v>
      </c>
      <c r="CD47">
        <f t="shared" si="40"/>
        <v>0</v>
      </c>
      <c r="CE47">
        <f t="shared" si="40"/>
        <v>0</v>
      </c>
      <c r="CF47">
        <f t="shared" si="40"/>
        <v>0</v>
      </c>
      <c r="CG47">
        <f t="shared" si="40"/>
        <v>0</v>
      </c>
      <c r="CH47">
        <f t="shared" si="40"/>
        <v>0</v>
      </c>
      <c r="CI47">
        <f t="shared" si="40"/>
        <v>0</v>
      </c>
      <c r="CJ47">
        <f t="shared" si="40"/>
        <v>0</v>
      </c>
      <c r="CK47">
        <f t="shared" si="40"/>
        <v>0</v>
      </c>
      <c r="CL47">
        <f t="shared" si="40"/>
        <v>0</v>
      </c>
      <c r="CM47">
        <f t="shared" si="40"/>
        <v>0</v>
      </c>
      <c r="CN47">
        <f t="shared" si="40"/>
        <v>0</v>
      </c>
      <c r="CO47">
        <f t="shared" si="40"/>
        <v>0</v>
      </c>
      <c r="CP47">
        <f t="shared" si="40"/>
        <v>0</v>
      </c>
      <c r="CQ47">
        <f t="shared" si="40"/>
        <v>0</v>
      </c>
      <c r="CR47">
        <f t="shared" si="40"/>
        <v>0</v>
      </c>
      <c r="CS47">
        <f t="shared" si="40"/>
        <v>0</v>
      </c>
      <c r="CT47">
        <f t="shared" si="40"/>
        <v>0</v>
      </c>
      <c r="CU47">
        <f t="shared" si="40"/>
        <v>0</v>
      </c>
      <c r="CV47">
        <f t="shared" si="40"/>
        <v>0</v>
      </c>
      <c r="CW47">
        <f t="shared" si="40"/>
        <v>0</v>
      </c>
      <c r="CX47">
        <f t="shared" si="40"/>
        <v>0</v>
      </c>
      <c r="CY47">
        <f t="shared" si="40"/>
        <v>0</v>
      </c>
      <c r="CZ47">
        <f t="shared" si="40"/>
        <v>0</v>
      </c>
      <c r="DA47">
        <f t="shared" si="40"/>
        <v>0</v>
      </c>
      <c r="DB47">
        <f t="shared" si="40"/>
        <v>0</v>
      </c>
      <c r="DC47">
        <f t="shared" si="40"/>
        <v>0</v>
      </c>
      <c r="DD47">
        <f t="shared" si="40"/>
        <v>0</v>
      </c>
      <c r="DE47">
        <f t="shared" si="40"/>
        <v>0</v>
      </c>
      <c r="DF47">
        <f t="shared" si="40"/>
        <v>0</v>
      </c>
      <c r="DG47">
        <f t="shared" si="40"/>
        <v>0</v>
      </c>
      <c r="DH47">
        <f t="shared" si="40"/>
        <v>0</v>
      </c>
      <c r="DI47">
        <f t="shared" si="40"/>
        <v>0</v>
      </c>
      <c r="DJ47">
        <f t="shared" si="40"/>
        <v>0</v>
      </c>
      <c r="DK47">
        <f t="shared" si="40"/>
        <v>0</v>
      </c>
      <c r="DL47">
        <f t="shared" si="40"/>
        <v>0</v>
      </c>
      <c r="DM47">
        <f t="shared" si="40"/>
        <v>0</v>
      </c>
      <c r="DN47">
        <f t="shared" si="40"/>
        <v>0</v>
      </c>
      <c r="DP47" t="s">
        <v>28</v>
      </c>
      <c r="DQ47">
        <f>MATCH(MAX($C9:$BV9), $C9:$BV9, 0) - MATCH(MIN(C9:INDEX($C9:$BV9, MATCH(MAX($C9:$BV9), $C9:$BV9, 0)-1)), $C9:$BV9, 0)</f>
        <v>0</v>
      </c>
      <c r="DR47">
        <f>MATCH(MAX($BV9:$DN9), $BV9:$DN9, 0) - MATCH(MIN(BV9:INDEX($BV9:$DN9, MATCH(MAX($BV9:$DN9), $BV9:$DN9, 0)-1)), $BV9:$DN9, 0)</f>
        <v>0</v>
      </c>
      <c r="DS47">
        <f t="shared" si="8"/>
        <v>0</v>
      </c>
      <c r="DT47">
        <f t="shared" si="9"/>
        <v>0</v>
      </c>
      <c r="EA47" t="s">
        <v>28</v>
      </c>
      <c r="EB47">
        <f t="shared" si="10"/>
        <v>0</v>
      </c>
      <c r="EC47">
        <f t="shared" si="11"/>
        <v>0</v>
      </c>
      <c r="ED47">
        <f t="shared" si="12"/>
        <v>0</v>
      </c>
      <c r="EE47">
        <f t="shared" si="13"/>
        <v>0</v>
      </c>
      <c r="EF47">
        <f t="shared" si="14"/>
        <v>0</v>
      </c>
      <c r="EG47">
        <f t="shared" si="15"/>
        <v>0</v>
      </c>
      <c r="EH47">
        <f t="shared" si="16"/>
        <v>0</v>
      </c>
      <c r="EI47">
        <f t="shared" si="17"/>
        <v>0</v>
      </c>
      <c r="EJ47" t="str">
        <f t="shared" si="18"/>
        <v/>
      </c>
      <c r="EK47" t="str">
        <f t="shared" si="19"/>
        <v/>
      </c>
      <c r="EL47" t="str">
        <f t="shared" si="20"/>
        <v/>
      </c>
      <c r="EM47" t="str">
        <f t="shared" si="21"/>
        <v/>
      </c>
      <c r="ER47" t="s">
        <v>28</v>
      </c>
      <c r="ES47">
        <f t="shared" si="22"/>
        <v>0</v>
      </c>
      <c r="ET47">
        <f t="shared" si="23"/>
        <v>0</v>
      </c>
      <c r="EU47">
        <f t="shared" si="24"/>
        <v>0</v>
      </c>
      <c r="EV47">
        <f t="shared" si="4"/>
        <v>0</v>
      </c>
      <c r="EW47">
        <f t="shared" si="5"/>
        <v>0</v>
      </c>
      <c r="EX47">
        <f t="shared" si="25"/>
        <v>0</v>
      </c>
      <c r="EY47" t="str">
        <f t="shared" si="26"/>
        <v/>
      </c>
      <c r="EZ47" t="str">
        <f t="shared" si="27"/>
        <v/>
      </c>
      <c r="FA47" t="str">
        <f t="shared" si="28"/>
        <v/>
      </c>
    </row>
    <row r="48" spans="1:157" x14ac:dyDescent="0.45">
      <c r="A48" t="s">
        <v>419</v>
      </c>
      <c r="C48" t="str">
        <f t="shared" ref="C48:BN48" si="41">IFERROR(C10-B10,"")</f>
        <v/>
      </c>
      <c r="D48" t="str">
        <f t="shared" si="41"/>
        <v/>
      </c>
      <c r="E48" t="str">
        <f t="shared" si="41"/>
        <v/>
      </c>
      <c r="F48">
        <f t="shared" si="41"/>
        <v>0</v>
      </c>
      <c r="G48">
        <f t="shared" si="41"/>
        <v>0</v>
      </c>
      <c r="H48">
        <f t="shared" si="41"/>
        <v>0</v>
      </c>
      <c r="I48">
        <f t="shared" si="41"/>
        <v>0</v>
      </c>
      <c r="J48">
        <f t="shared" si="41"/>
        <v>0</v>
      </c>
      <c r="K48">
        <f t="shared" si="41"/>
        <v>0</v>
      </c>
      <c r="L48">
        <f t="shared" si="41"/>
        <v>0</v>
      </c>
      <c r="M48">
        <f t="shared" si="41"/>
        <v>0</v>
      </c>
      <c r="N48">
        <f t="shared" si="41"/>
        <v>0</v>
      </c>
      <c r="O48">
        <f t="shared" si="41"/>
        <v>0</v>
      </c>
      <c r="P48">
        <f t="shared" si="41"/>
        <v>0</v>
      </c>
      <c r="Q48">
        <f t="shared" si="41"/>
        <v>5.0000000000000001E-3</v>
      </c>
      <c r="R48">
        <f t="shared" si="41"/>
        <v>0</v>
      </c>
      <c r="S48">
        <f t="shared" si="41"/>
        <v>0</v>
      </c>
      <c r="T48">
        <f t="shared" si="41"/>
        <v>0</v>
      </c>
      <c r="U48">
        <f t="shared" si="41"/>
        <v>0</v>
      </c>
      <c r="V48">
        <f t="shared" si="41"/>
        <v>0</v>
      </c>
      <c r="W48">
        <f t="shared" si="41"/>
        <v>0</v>
      </c>
      <c r="X48">
        <f t="shared" si="41"/>
        <v>0</v>
      </c>
      <c r="Y48">
        <f t="shared" si="41"/>
        <v>0</v>
      </c>
      <c r="Z48">
        <f t="shared" si="41"/>
        <v>0</v>
      </c>
      <c r="AA48">
        <f t="shared" si="41"/>
        <v>0</v>
      </c>
      <c r="AB48">
        <f t="shared" si="41"/>
        <v>0</v>
      </c>
      <c r="AC48">
        <f t="shared" si="41"/>
        <v>0</v>
      </c>
      <c r="AD48">
        <f t="shared" si="41"/>
        <v>0</v>
      </c>
      <c r="AE48">
        <f t="shared" si="41"/>
        <v>0</v>
      </c>
      <c r="AF48">
        <f t="shared" si="41"/>
        <v>0</v>
      </c>
      <c r="AG48">
        <f t="shared" si="41"/>
        <v>5.0000000000000001E-3</v>
      </c>
      <c r="AH48">
        <f t="shared" si="41"/>
        <v>0</v>
      </c>
      <c r="AI48">
        <f t="shared" si="41"/>
        <v>0</v>
      </c>
      <c r="AJ48">
        <f t="shared" si="41"/>
        <v>0</v>
      </c>
      <c r="AK48">
        <f t="shared" si="41"/>
        <v>0</v>
      </c>
      <c r="AL48">
        <f t="shared" si="41"/>
        <v>0</v>
      </c>
      <c r="AM48">
        <f t="shared" si="41"/>
        <v>2.5000000000000005E-3</v>
      </c>
      <c r="AN48">
        <f t="shared" si="41"/>
        <v>0</v>
      </c>
      <c r="AO48">
        <f t="shared" si="41"/>
        <v>0</v>
      </c>
      <c r="AP48">
        <f t="shared" si="41"/>
        <v>0</v>
      </c>
      <c r="AQ48">
        <f t="shared" si="41"/>
        <v>0</v>
      </c>
      <c r="AR48">
        <f t="shared" si="41"/>
        <v>2.4999999999999988E-3</v>
      </c>
      <c r="AS48">
        <f t="shared" si="41"/>
        <v>0</v>
      </c>
      <c r="AT48">
        <f t="shared" si="41"/>
        <v>0</v>
      </c>
      <c r="AU48">
        <f t="shared" si="41"/>
        <v>0</v>
      </c>
      <c r="AV48">
        <f t="shared" si="41"/>
        <v>0</v>
      </c>
      <c r="AW48">
        <f t="shared" si="41"/>
        <v>0</v>
      </c>
      <c r="AX48">
        <f t="shared" si="41"/>
        <v>2.5000000000000022E-3</v>
      </c>
      <c r="AY48">
        <f t="shared" si="41"/>
        <v>0</v>
      </c>
      <c r="AZ48">
        <f t="shared" si="41"/>
        <v>0</v>
      </c>
      <c r="BA48">
        <f t="shared" si="41"/>
        <v>0</v>
      </c>
      <c r="BB48">
        <f t="shared" si="41"/>
        <v>0</v>
      </c>
      <c r="BC48">
        <f t="shared" si="41"/>
        <v>2.4999999999999988E-3</v>
      </c>
      <c r="BD48">
        <f t="shared" si="41"/>
        <v>0</v>
      </c>
      <c r="BE48">
        <f t="shared" si="41"/>
        <v>0</v>
      </c>
      <c r="BF48">
        <f t="shared" si="41"/>
        <v>0</v>
      </c>
      <c r="BG48">
        <f t="shared" si="41"/>
        <v>0</v>
      </c>
      <c r="BH48">
        <f t="shared" si="41"/>
        <v>0</v>
      </c>
      <c r="BI48">
        <f t="shared" si="41"/>
        <v>0</v>
      </c>
      <c r="BJ48">
        <f t="shared" si="41"/>
        <v>0</v>
      </c>
      <c r="BK48">
        <f t="shared" si="41"/>
        <v>0</v>
      </c>
      <c r="BL48">
        <f t="shared" si="41"/>
        <v>0</v>
      </c>
      <c r="BM48">
        <f t="shared" si="41"/>
        <v>0</v>
      </c>
      <c r="BN48">
        <f t="shared" si="41"/>
        <v>0</v>
      </c>
      <c r="BO48">
        <f t="shared" ref="BO48:DN48" si="42">IFERROR(BO10-BN10,"")</f>
        <v>0</v>
      </c>
      <c r="BP48">
        <f t="shared" si="42"/>
        <v>-1.4999999999999999E-2</v>
      </c>
      <c r="BQ48">
        <f t="shared" si="42"/>
        <v>0</v>
      </c>
      <c r="BR48">
        <f t="shared" si="42"/>
        <v>0</v>
      </c>
      <c r="BS48">
        <f t="shared" si="42"/>
        <v>0</v>
      </c>
      <c r="BT48">
        <f t="shared" si="42"/>
        <v>0</v>
      </c>
      <c r="BU48">
        <f t="shared" si="42"/>
        <v>0</v>
      </c>
      <c r="BV48">
        <f t="shared" si="42"/>
        <v>0</v>
      </c>
      <c r="BW48">
        <f t="shared" si="42"/>
        <v>0</v>
      </c>
      <c r="BX48">
        <f t="shared" si="42"/>
        <v>0</v>
      </c>
      <c r="BY48">
        <f t="shared" si="42"/>
        <v>0</v>
      </c>
      <c r="BZ48">
        <f t="shared" si="42"/>
        <v>5.0000000000000001E-3</v>
      </c>
      <c r="CA48">
        <f t="shared" si="42"/>
        <v>0</v>
      </c>
      <c r="CB48">
        <f t="shared" si="42"/>
        <v>0</v>
      </c>
      <c r="CC48">
        <f t="shared" si="42"/>
        <v>4.9999999999999992E-3</v>
      </c>
      <c r="CD48">
        <f t="shared" si="42"/>
        <v>0</v>
      </c>
      <c r="CE48">
        <f t="shared" si="42"/>
        <v>0</v>
      </c>
      <c r="CF48">
        <f t="shared" si="42"/>
        <v>5.000000000000001E-3</v>
      </c>
      <c r="CG48">
        <f t="shared" si="42"/>
        <v>0</v>
      </c>
      <c r="CH48">
        <f t="shared" si="42"/>
        <v>0</v>
      </c>
      <c r="CI48">
        <f t="shared" si="42"/>
        <v>5.000000000000001E-3</v>
      </c>
      <c r="CJ48">
        <f t="shared" si="42"/>
        <v>0</v>
      </c>
      <c r="CK48">
        <f t="shared" si="42"/>
        <v>0</v>
      </c>
      <c r="CL48">
        <f t="shared" si="42"/>
        <v>0</v>
      </c>
      <c r="CM48">
        <f t="shared" si="42"/>
        <v>0</v>
      </c>
      <c r="CN48">
        <f t="shared" si="42"/>
        <v>0</v>
      </c>
      <c r="CO48">
        <f t="shared" si="42"/>
        <v>0</v>
      </c>
      <c r="CP48">
        <f t="shared" si="42"/>
        <v>0</v>
      </c>
      <c r="CQ48">
        <f t="shared" si="42"/>
        <v>0</v>
      </c>
      <c r="CR48">
        <f t="shared" si="42"/>
        <v>0</v>
      </c>
      <c r="CS48">
        <f t="shared" si="42"/>
        <v>0</v>
      </c>
      <c r="CT48">
        <f t="shared" si="42"/>
        <v>0</v>
      </c>
      <c r="CU48">
        <f t="shared" si="42"/>
        <v>0</v>
      </c>
      <c r="CV48">
        <f t="shared" si="42"/>
        <v>0</v>
      </c>
      <c r="CW48">
        <f t="shared" si="42"/>
        <v>-2.5000000000000022E-3</v>
      </c>
      <c r="CX48">
        <f t="shared" si="42"/>
        <v>0</v>
      </c>
      <c r="CY48">
        <f t="shared" si="42"/>
        <v>0</v>
      </c>
      <c r="CZ48">
        <f t="shared" si="42"/>
        <v>-2.4999999999999988E-3</v>
      </c>
      <c r="DA48">
        <f t="shared" si="42"/>
        <v>0</v>
      </c>
      <c r="DB48">
        <f t="shared" si="42"/>
        <v>0</v>
      </c>
      <c r="DC48">
        <f t="shared" si="42"/>
        <v>0</v>
      </c>
      <c r="DD48">
        <f t="shared" si="42"/>
        <v>0</v>
      </c>
      <c r="DE48">
        <f t="shared" si="42"/>
        <v>-2.4999999999999988E-3</v>
      </c>
      <c r="DF48">
        <f t="shared" si="42"/>
        <v>0</v>
      </c>
      <c r="DG48">
        <f t="shared" si="42"/>
        <v>0</v>
      </c>
      <c r="DH48">
        <f t="shared" si="42"/>
        <v>-5.000000000000001E-3</v>
      </c>
      <c r="DI48">
        <f t="shared" si="42"/>
        <v>0</v>
      </c>
      <c r="DJ48">
        <f t="shared" si="42"/>
        <v>0</v>
      </c>
      <c r="DK48">
        <f t="shared" si="42"/>
        <v>0</v>
      </c>
      <c r="DL48">
        <f t="shared" si="42"/>
        <v>0</v>
      </c>
      <c r="DM48">
        <f t="shared" si="42"/>
        <v>0</v>
      </c>
      <c r="DN48">
        <f t="shared" si="42"/>
        <v>0</v>
      </c>
      <c r="DP48" t="s">
        <v>419</v>
      </c>
      <c r="DQ48">
        <f>MATCH(MAX($C10:$BV10), $C10:$BV10, 0) - MATCH(MIN(C10:INDEX($C10:$BV10, MATCH(MAX($C10:$BV10), $C10:$BV10, 0)-1)), $C10:$BV10, 0)</f>
        <v>50</v>
      </c>
      <c r="DR48">
        <f>MATCH(MAX($BV10:$DN10), $BV10:$DN10, 0) - MATCH(MIN(BV10:INDEX($BV10:$DN10, MATCH(MAX($BV10:$DN10), $BV10:$DN10, 0)-1)), $BV10:$DN10, 0)</f>
        <v>13</v>
      </c>
      <c r="DS48">
        <f t="shared" si="8"/>
        <v>0.02</v>
      </c>
      <c r="DT48">
        <f t="shared" si="9"/>
        <v>2.5000000000000001E-2</v>
      </c>
      <c r="EA48" t="s">
        <v>419</v>
      </c>
      <c r="EB48">
        <f t="shared" si="10"/>
        <v>3</v>
      </c>
      <c r="EC48">
        <f t="shared" si="11"/>
        <v>3</v>
      </c>
      <c r="ED48">
        <f t="shared" si="12"/>
        <v>1</v>
      </c>
      <c r="EE48">
        <f t="shared" si="13"/>
        <v>3</v>
      </c>
      <c r="EF48">
        <f t="shared" si="14"/>
        <v>1.2500000000000001E-2</v>
      </c>
      <c r="EG48">
        <f t="shared" si="15"/>
        <v>7.4999999999999997E-3</v>
      </c>
      <c r="EH48">
        <f t="shared" si="16"/>
        <v>5.0000000000000001E-3</v>
      </c>
      <c r="EI48">
        <f t="shared" si="17"/>
        <v>1.5000000000000001E-2</v>
      </c>
      <c r="EJ48">
        <f t="shared" si="18"/>
        <v>4.1666666666666666E-3</v>
      </c>
      <c r="EK48">
        <f t="shared" si="19"/>
        <v>2.5000000000000001E-3</v>
      </c>
      <c r="EL48">
        <f t="shared" si="20"/>
        <v>5.0000000000000001E-3</v>
      </c>
      <c r="EM48">
        <f t="shared" si="21"/>
        <v>5.0000000000000001E-3</v>
      </c>
      <c r="ER48" t="s">
        <v>419</v>
      </c>
      <c r="ES48">
        <f t="shared" si="22"/>
        <v>4</v>
      </c>
      <c r="ET48">
        <f t="shared" si="23"/>
        <v>6</v>
      </c>
      <c r="EU48">
        <f t="shared" si="24"/>
        <v>5</v>
      </c>
      <c r="EV48">
        <f t="shared" si="4"/>
        <v>1.7500000000000002E-2</v>
      </c>
      <c r="EW48">
        <f t="shared" si="5"/>
        <v>2.2500000000000003E-2</v>
      </c>
      <c r="EX48">
        <f t="shared" si="25"/>
        <v>-2.75E-2</v>
      </c>
      <c r="EY48">
        <f t="shared" si="26"/>
        <v>4.3750000000000004E-3</v>
      </c>
      <c r="EZ48">
        <f t="shared" si="27"/>
        <v>3.7500000000000003E-3</v>
      </c>
      <c r="FA48">
        <f t="shared" si="28"/>
        <v>-5.4999999999999997E-3</v>
      </c>
    </row>
    <row r="49" spans="1:157" x14ac:dyDescent="0.45">
      <c r="A49" t="s">
        <v>465</v>
      </c>
      <c r="C49" t="str">
        <f t="shared" ref="C49:BN49" si="43">IFERROR(C11-B11,"")</f>
        <v/>
      </c>
      <c r="D49" t="str">
        <f t="shared" si="43"/>
        <v/>
      </c>
      <c r="E49" t="str">
        <f t="shared" si="43"/>
        <v/>
      </c>
      <c r="F49" t="str">
        <f t="shared" si="43"/>
        <v/>
      </c>
      <c r="G49" t="str">
        <f t="shared" si="43"/>
        <v/>
      </c>
      <c r="H49" t="str">
        <f t="shared" si="43"/>
        <v/>
      </c>
      <c r="I49">
        <f t="shared" si="43"/>
        <v>0</v>
      </c>
      <c r="J49">
        <f t="shared" si="43"/>
        <v>0</v>
      </c>
      <c r="K49">
        <f t="shared" si="43"/>
        <v>0</v>
      </c>
      <c r="L49">
        <f t="shared" si="43"/>
        <v>0</v>
      </c>
      <c r="M49">
        <f t="shared" si="43"/>
        <v>0</v>
      </c>
      <c r="N49">
        <f t="shared" si="43"/>
        <v>0</v>
      </c>
      <c r="O49">
        <f t="shared" si="43"/>
        <v>0</v>
      </c>
      <c r="P49">
        <f t="shared" si="43"/>
        <v>0</v>
      </c>
      <c r="Q49">
        <f t="shared" si="43"/>
        <v>0</v>
      </c>
      <c r="R49">
        <f t="shared" si="43"/>
        <v>0</v>
      </c>
      <c r="S49">
        <f t="shared" si="43"/>
        <v>0</v>
      </c>
      <c r="T49">
        <f t="shared" si="43"/>
        <v>0</v>
      </c>
      <c r="U49">
        <f t="shared" si="43"/>
        <v>0</v>
      </c>
      <c r="V49">
        <f t="shared" si="43"/>
        <v>0</v>
      </c>
      <c r="W49">
        <f t="shared" si="43"/>
        <v>0</v>
      </c>
      <c r="X49">
        <f t="shared" si="43"/>
        <v>0</v>
      </c>
      <c r="Y49">
        <f t="shared" si="43"/>
        <v>0</v>
      </c>
      <c r="Z49">
        <f t="shared" si="43"/>
        <v>0</v>
      </c>
      <c r="AA49">
        <f t="shared" si="43"/>
        <v>0</v>
      </c>
      <c r="AB49">
        <f t="shared" si="43"/>
        <v>0</v>
      </c>
      <c r="AC49">
        <f t="shared" si="43"/>
        <v>0</v>
      </c>
      <c r="AD49">
        <f t="shared" si="43"/>
        <v>0</v>
      </c>
      <c r="AE49">
        <f t="shared" si="43"/>
        <v>0</v>
      </c>
      <c r="AF49">
        <f t="shared" si="43"/>
        <v>0</v>
      </c>
      <c r="AG49">
        <f t="shared" si="43"/>
        <v>0</v>
      </c>
      <c r="AH49">
        <f t="shared" si="43"/>
        <v>0</v>
      </c>
      <c r="AI49">
        <f t="shared" si="43"/>
        <v>0</v>
      </c>
      <c r="AJ49">
        <f t="shared" si="43"/>
        <v>0</v>
      </c>
      <c r="AK49">
        <f t="shared" si="43"/>
        <v>0</v>
      </c>
      <c r="AL49">
        <f t="shared" si="43"/>
        <v>0</v>
      </c>
      <c r="AM49">
        <f t="shared" si="43"/>
        <v>0</v>
      </c>
      <c r="AN49">
        <f t="shared" si="43"/>
        <v>0</v>
      </c>
      <c r="AO49">
        <f t="shared" si="43"/>
        <v>0</v>
      </c>
      <c r="AP49">
        <f t="shared" si="43"/>
        <v>5.0000000000000001E-3</v>
      </c>
      <c r="AQ49">
        <f t="shared" si="43"/>
        <v>0</v>
      </c>
      <c r="AR49">
        <f t="shared" si="43"/>
        <v>0</v>
      </c>
      <c r="AS49">
        <f t="shared" si="43"/>
        <v>0</v>
      </c>
      <c r="AT49">
        <f t="shared" si="43"/>
        <v>0</v>
      </c>
      <c r="AU49">
        <f t="shared" si="43"/>
        <v>0</v>
      </c>
      <c r="AV49">
        <f t="shared" si="43"/>
        <v>5.0000000000000001E-3</v>
      </c>
      <c r="AW49">
        <f t="shared" si="43"/>
        <v>0</v>
      </c>
      <c r="AX49">
        <f t="shared" si="43"/>
        <v>0</v>
      </c>
      <c r="AY49">
        <f t="shared" si="43"/>
        <v>0</v>
      </c>
      <c r="AZ49">
        <f t="shared" si="43"/>
        <v>0</v>
      </c>
      <c r="BA49">
        <f t="shared" si="43"/>
        <v>0</v>
      </c>
      <c r="BB49">
        <f t="shared" si="43"/>
        <v>0</v>
      </c>
      <c r="BC49">
        <f t="shared" si="43"/>
        <v>0</v>
      </c>
      <c r="BD49">
        <f t="shared" si="43"/>
        <v>0</v>
      </c>
      <c r="BE49">
        <f t="shared" si="43"/>
        <v>4.9999999999999992E-3</v>
      </c>
      <c r="BF49">
        <f t="shared" si="43"/>
        <v>0</v>
      </c>
      <c r="BG49">
        <f t="shared" si="43"/>
        <v>0</v>
      </c>
      <c r="BH49">
        <f t="shared" si="43"/>
        <v>5.000000000000001E-3</v>
      </c>
      <c r="BI49">
        <f t="shared" si="43"/>
        <v>0</v>
      </c>
      <c r="BJ49">
        <f t="shared" si="43"/>
        <v>0</v>
      </c>
      <c r="BK49">
        <f t="shared" si="43"/>
        <v>0</v>
      </c>
      <c r="BL49">
        <f t="shared" si="43"/>
        <v>0</v>
      </c>
      <c r="BM49">
        <f t="shared" si="43"/>
        <v>-0.02</v>
      </c>
      <c r="BN49">
        <f t="shared" si="43"/>
        <v>0</v>
      </c>
      <c r="BO49">
        <f t="shared" ref="BO49:DN49" si="44">IFERROR(BO11-BN11,"")</f>
        <v>0</v>
      </c>
      <c r="BP49">
        <f t="shared" si="44"/>
        <v>0</v>
      </c>
      <c r="BQ49">
        <f t="shared" si="44"/>
        <v>0</v>
      </c>
      <c r="BR49">
        <f t="shared" si="44"/>
        <v>0</v>
      </c>
      <c r="BS49">
        <f t="shared" si="44"/>
        <v>0</v>
      </c>
      <c r="BT49">
        <f t="shared" si="44"/>
        <v>0</v>
      </c>
      <c r="BU49">
        <f t="shared" si="44"/>
        <v>0</v>
      </c>
      <c r="BV49">
        <f t="shared" si="44"/>
        <v>0</v>
      </c>
      <c r="BW49">
        <f t="shared" si="44"/>
        <v>0</v>
      </c>
      <c r="BX49">
        <f t="shared" si="44"/>
        <v>0</v>
      </c>
      <c r="BY49">
        <f t="shared" si="44"/>
        <v>0</v>
      </c>
      <c r="BZ49">
        <f t="shared" si="44"/>
        <v>0</v>
      </c>
      <c r="CA49">
        <f t="shared" si="44"/>
        <v>0.01</v>
      </c>
      <c r="CB49">
        <f t="shared" si="44"/>
        <v>0</v>
      </c>
      <c r="CC49">
        <f t="shared" si="44"/>
        <v>0</v>
      </c>
      <c r="CD49">
        <f t="shared" si="44"/>
        <v>0</v>
      </c>
      <c r="CE49">
        <f t="shared" si="44"/>
        <v>0</v>
      </c>
      <c r="CF49">
        <f t="shared" si="44"/>
        <v>0</v>
      </c>
      <c r="CG49">
        <f t="shared" si="44"/>
        <v>0.01</v>
      </c>
      <c r="CH49">
        <f t="shared" si="44"/>
        <v>0</v>
      </c>
      <c r="CI49">
        <f t="shared" si="44"/>
        <v>5.000000000000001E-3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P49" t="s">
        <v>465</v>
      </c>
      <c r="DQ49">
        <f>MATCH(MAX($C11:$BV11), $C11:$BV11, 0) - MATCH(MIN(C11:INDEX($C11:$BV11, MATCH(MAX($C11:$BV11), $C11:$BV11, 0)-1)), $C11:$BV11, 0)</f>
        <v>52</v>
      </c>
      <c r="DR49">
        <f>MATCH(MAX($BV11:$DN11), $BV11:$DN11, 0) - MATCH(MIN(BV11:INDEX($BV11:$DN11, MATCH(MAX($BV11:$DN11), $BV11:$DN11, 0)-1)), $BV11:$DN11, 0)</f>
        <v>13</v>
      </c>
      <c r="DS49">
        <f t="shared" si="8"/>
        <v>0.02</v>
      </c>
      <c r="DT49">
        <f t="shared" si="9"/>
        <v>2.5000000000000001E-2</v>
      </c>
      <c r="EA49" t="s">
        <v>465</v>
      </c>
      <c r="EB49">
        <f t="shared" si="10"/>
        <v>2</v>
      </c>
      <c r="EC49">
        <f t="shared" si="11"/>
        <v>2</v>
      </c>
      <c r="ED49">
        <f t="shared" si="12"/>
        <v>1</v>
      </c>
      <c r="EE49">
        <f t="shared" si="13"/>
        <v>2</v>
      </c>
      <c r="EF49">
        <f t="shared" si="14"/>
        <v>0.01</v>
      </c>
      <c r="EG49">
        <f t="shared" si="15"/>
        <v>0.01</v>
      </c>
      <c r="EH49">
        <f t="shared" si="16"/>
        <v>0.01</v>
      </c>
      <c r="EI49">
        <f t="shared" si="17"/>
        <v>1.5000000000000001E-2</v>
      </c>
      <c r="EJ49">
        <f t="shared" si="18"/>
        <v>5.0000000000000001E-3</v>
      </c>
      <c r="EK49">
        <f t="shared" si="19"/>
        <v>5.0000000000000001E-3</v>
      </c>
      <c r="EL49">
        <f t="shared" si="20"/>
        <v>0.01</v>
      </c>
      <c r="EM49">
        <f t="shared" si="21"/>
        <v>7.5000000000000006E-3</v>
      </c>
      <c r="ER49" t="s">
        <v>465</v>
      </c>
      <c r="ES49">
        <f t="shared" si="22"/>
        <v>3</v>
      </c>
      <c r="ET49">
        <f t="shared" si="23"/>
        <v>4</v>
      </c>
      <c r="EU49">
        <f t="shared" si="24"/>
        <v>1</v>
      </c>
      <c r="EV49">
        <f t="shared" si="4"/>
        <v>0.02</v>
      </c>
      <c r="EW49">
        <f t="shared" si="5"/>
        <v>2.5000000000000001E-2</v>
      </c>
      <c r="EX49">
        <f t="shared" si="25"/>
        <v>-0.02</v>
      </c>
      <c r="EY49">
        <f t="shared" si="26"/>
        <v>6.6666666666666671E-3</v>
      </c>
      <c r="EZ49">
        <f t="shared" si="27"/>
        <v>6.2500000000000003E-3</v>
      </c>
      <c r="FA49">
        <f t="shared" si="28"/>
        <v>-0.02</v>
      </c>
    </row>
    <row r="50" spans="1:157" x14ac:dyDescent="0.45">
      <c r="A50" t="s">
        <v>10</v>
      </c>
      <c r="C50" t="str">
        <f t="shared" ref="C50:BN50" si="45">IFERROR(C12-B12,"")</f>
        <v/>
      </c>
      <c r="D50" t="str">
        <f t="shared" si="45"/>
        <v/>
      </c>
      <c r="E50" t="str">
        <f t="shared" si="45"/>
        <v/>
      </c>
      <c r="F50" t="str">
        <f t="shared" si="45"/>
        <v/>
      </c>
      <c r="G50" t="str">
        <f t="shared" si="45"/>
        <v/>
      </c>
      <c r="H50" t="str">
        <f t="shared" si="45"/>
        <v/>
      </c>
      <c r="I50" t="str">
        <f t="shared" si="45"/>
        <v/>
      </c>
      <c r="J50" t="str">
        <f t="shared" si="45"/>
        <v/>
      </c>
      <c r="K50" t="str">
        <f t="shared" si="45"/>
        <v/>
      </c>
      <c r="L50" t="str">
        <f t="shared" si="45"/>
        <v/>
      </c>
      <c r="M50" t="str">
        <f t="shared" si="45"/>
        <v/>
      </c>
      <c r="N50" t="str">
        <f t="shared" si="45"/>
        <v/>
      </c>
      <c r="O50" t="str">
        <f t="shared" si="45"/>
        <v/>
      </c>
      <c r="P50" t="str">
        <f t="shared" si="45"/>
        <v/>
      </c>
      <c r="Q50" t="str">
        <f t="shared" si="45"/>
        <v/>
      </c>
      <c r="R50">
        <f t="shared" si="45"/>
        <v>0</v>
      </c>
      <c r="S50">
        <f t="shared" si="45"/>
        <v>0</v>
      </c>
      <c r="T50">
        <f t="shared" si="45"/>
        <v>0</v>
      </c>
      <c r="U50">
        <f t="shared" si="45"/>
        <v>0</v>
      </c>
      <c r="V50">
        <f t="shared" si="45"/>
        <v>0</v>
      </c>
      <c r="W50">
        <f t="shared" si="45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2.5000000000000001E-3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2.5000000000000001E-3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-5.0000000000000001E-3</v>
      </c>
      <c r="BN50">
        <f t="shared" si="45"/>
        <v>0</v>
      </c>
      <c r="BO50">
        <f t="shared" ref="BO50:DN50" si="46">IFERROR(BO12-BN12,"")</f>
        <v>0</v>
      </c>
      <c r="BP50">
        <f t="shared" si="46"/>
        <v>0</v>
      </c>
      <c r="BQ50">
        <f t="shared" si="46"/>
        <v>0</v>
      </c>
      <c r="BR50">
        <f t="shared" si="46"/>
        <v>0</v>
      </c>
      <c r="BS50">
        <f t="shared" si="46"/>
        <v>0</v>
      </c>
      <c r="BT50">
        <f t="shared" si="46"/>
        <v>0</v>
      </c>
      <c r="BU50">
        <f t="shared" si="46"/>
        <v>0</v>
      </c>
      <c r="BV50">
        <f t="shared" si="46"/>
        <v>0</v>
      </c>
      <c r="BW50">
        <f t="shared" si="46"/>
        <v>0</v>
      </c>
      <c r="BX50">
        <f t="shared" si="46"/>
        <v>0</v>
      </c>
      <c r="BY50">
        <f t="shared" si="46"/>
        <v>0</v>
      </c>
      <c r="BZ50">
        <f t="shared" si="46"/>
        <v>0</v>
      </c>
      <c r="CA50">
        <f t="shared" si="46"/>
        <v>0</v>
      </c>
      <c r="CB50">
        <f t="shared" si="46"/>
        <v>0</v>
      </c>
      <c r="CC50">
        <f t="shared" si="46"/>
        <v>0</v>
      </c>
      <c r="CD50">
        <f t="shared" si="46"/>
        <v>0</v>
      </c>
      <c r="CE50">
        <f t="shared" si="46"/>
        <v>0</v>
      </c>
      <c r="CF50">
        <f t="shared" si="46"/>
        <v>0</v>
      </c>
      <c r="CG50">
        <f t="shared" si="46"/>
        <v>0</v>
      </c>
      <c r="CH50">
        <f t="shared" si="46"/>
        <v>0</v>
      </c>
      <c r="CI50">
        <f t="shared" si="46"/>
        <v>5.0000000000000001E-3</v>
      </c>
      <c r="CJ50">
        <f t="shared" si="46"/>
        <v>0</v>
      </c>
      <c r="CK50">
        <f t="shared" si="46"/>
        <v>0</v>
      </c>
      <c r="CL50">
        <f t="shared" si="46"/>
        <v>0</v>
      </c>
      <c r="CM50">
        <f t="shared" si="46"/>
        <v>0</v>
      </c>
      <c r="CN50">
        <f t="shared" si="46"/>
        <v>5.0000000000000001E-3</v>
      </c>
      <c r="CO50">
        <f t="shared" si="46"/>
        <v>0</v>
      </c>
      <c r="CP50">
        <f t="shared" si="46"/>
        <v>0</v>
      </c>
      <c r="CQ50">
        <f t="shared" si="46"/>
        <v>0</v>
      </c>
      <c r="CR50">
        <f t="shared" si="46"/>
        <v>0</v>
      </c>
      <c r="CS50">
        <f t="shared" si="46"/>
        <v>0</v>
      </c>
      <c r="CT50">
        <f t="shared" si="46"/>
        <v>0</v>
      </c>
      <c r="CU50">
        <f t="shared" si="46"/>
        <v>0</v>
      </c>
      <c r="CV50">
        <f t="shared" si="46"/>
        <v>0</v>
      </c>
      <c r="CW50">
        <f t="shared" si="46"/>
        <v>0</v>
      </c>
      <c r="CX50">
        <f t="shared" si="46"/>
        <v>0</v>
      </c>
      <c r="CY50">
        <f t="shared" si="46"/>
        <v>0</v>
      </c>
      <c r="CZ50">
        <f t="shared" si="46"/>
        <v>0</v>
      </c>
      <c r="DA50">
        <f t="shared" si="46"/>
        <v>0</v>
      </c>
      <c r="DB50">
        <f t="shared" si="46"/>
        <v>0</v>
      </c>
      <c r="DC50">
        <f t="shared" si="46"/>
        <v>0</v>
      </c>
      <c r="DD50">
        <f t="shared" si="46"/>
        <v>0</v>
      </c>
      <c r="DE50">
        <f t="shared" si="46"/>
        <v>0</v>
      </c>
      <c r="DF50">
        <f t="shared" si="46"/>
        <v>0</v>
      </c>
      <c r="DG50">
        <f t="shared" si="46"/>
        <v>0</v>
      </c>
      <c r="DH50">
        <f t="shared" si="46"/>
        <v>0</v>
      </c>
      <c r="DI50">
        <f t="shared" si="46"/>
        <v>0</v>
      </c>
      <c r="DJ50">
        <f t="shared" si="46"/>
        <v>0</v>
      </c>
      <c r="DK50">
        <f t="shared" si="46"/>
        <v>0</v>
      </c>
      <c r="DL50">
        <f t="shared" si="46"/>
        <v>0</v>
      </c>
      <c r="DM50">
        <f t="shared" si="46"/>
        <v>0</v>
      </c>
      <c r="DN50">
        <f t="shared" si="46"/>
        <v>0</v>
      </c>
      <c r="DP50" t="s">
        <v>10</v>
      </c>
      <c r="DQ50">
        <f>MATCH(MAX($C12:$BV12), $C12:$BV12, 0) - MATCH(MIN(C12:INDEX($C12:$BV12, MATCH(MAX($C12:$BV12), $C12:$BV12, 0)-1)), $C12:$BV12, 0)</f>
        <v>37</v>
      </c>
      <c r="DR50">
        <f>MATCH(MAX($BV12:$DN12), $BV12:$DN12, 0) - MATCH(MIN(BV12:INDEX($BV12:$DN12, MATCH(MAX($BV12:$DN12), $BV12:$DN12, 0)-1)), $BV12:$DN12, 0)</f>
        <v>18</v>
      </c>
      <c r="DS50">
        <f t="shared" si="8"/>
        <v>5.0000000000000001E-3</v>
      </c>
      <c r="DT50">
        <f t="shared" si="9"/>
        <v>0.01</v>
      </c>
      <c r="EA50" t="s">
        <v>10</v>
      </c>
      <c r="EB50">
        <f t="shared" si="10"/>
        <v>2</v>
      </c>
      <c r="EC50">
        <f t="shared" si="11"/>
        <v>0</v>
      </c>
      <c r="ED50">
        <f t="shared" si="12"/>
        <v>2</v>
      </c>
      <c r="EE50">
        <f t="shared" si="13"/>
        <v>0</v>
      </c>
      <c r="EF50">
        <f t="shared" si="14"/>
        <v>5.0000000000000001E-3</v>
      </c>
      <c r="EG50">
        <f t="shared" si="15"/>
        <v>0</v>
      </c>
      <c r="EH50">
        <f t="shared" si="16"/>
        <v>0.01</v>
      </c>
      <c r="EI50">
        <f t="shared" si="17"/>
        <v>0</v>
      </c>
      <c r="EJ50">
        <f t="shared" si="18"/>
        <v>2.5000000000000001E-3</v>
      </c>
      <c r="EK50" t="str">
        <f t="shared" si="19"/>
        <v/>
      </c>
      <c r="EL50">
        <f t="shared" si="20"/>
        <v>5.0000000000000001E-3</v>
      </c>
      <c r="EM50" t="str">
        <f t="shared" si="21"/>
        <v/>
      </c>
      <c r="ER50" t="s">
        <v>10</v>
      </c>
      <c r="ES50">
        <f t="shared" si="22"/>
        <v>4</v>
      </c>
      <c r="ET50">
        <f t="shared" si="23"/>
        <v>0</v>
      </c>
      <c r="EU50">
        <f t="shared" si="24"/>
        <v>1</v>
      </c>
      <c r="EV50">
        <f t="shared" si="4"/>
        <v>1.4999999999999999E-2</v>
      </c>
      <c r="EW50">
        <f t="shared" si="5"/>
        <v>0</v>
      </c>
      <c r="EX50">
        <f t="shared" si="25"/>
        <v>-5.0000000000000001E-3</v>
      </c>
      <c r="EY50">
        <f t="shared" si="26"/>
        <v>3.7499999999999999E-3</v>
      </c>
      <c r="EZ50" t="str">
        <f t="shared" si="27"/>
        <v/>
      </c>
      <c r="FA50">
        <f t="shared" si="28"/>
        <v>-5.0000000000000001E-3</v>
      </c>
    </row>
    <row r="51" spans="1:157" x14ac:dyDescent="0.45">
      <c r="A51" t="s">
        <v>11</v>
      </c>
      <c r="C51" t="str">
        <f t="shared" ref="C51:BN51" si="47">IFERROR(C13-B13,"")</f>
        <v/>
      </c>
      <c r="D51" t="str">
        <f t="shared" si="47"/>
        <v/>
      </c>
      <c r="E51" t="str">
        <f t="shared" si="47"/>
        <v/>
      </c>
      <c r="F51" t="str">
        <f t="shared" si="47"/>
        <v/>
      </c>
      <c r="G51" t="str">
        <f t="shared" si="47"/>
        <v/>
      </c>
      <c r="H51" t="str">
        <f t="shared" si="47"/>
        <v/>
      </c>
      <c r="I51" t="str">
        <f t="shared" si="47"/>
        <v/>
      </c>
      <c r="J51" t="str">
        <f t="shared" si="47"/>
        <v/>
      </c>
      <c r="K51" t="str">
        <f t="shared" si="47"/>
        <v/>
      </c>
      <c r="L51" t="str">
        <f t="shared" si="47"/>
        <v/>
      </c>
      <c r="M51" t="str">
        <f t="shared" si="47"/>
        <v/>
      </c>
      <c r="N51" t="str">
        <f t="shared" si="47"/>
        <v/>
      </c>
      <c r="O51" t="str">
        <f t="shared" si="47"/>
        <v/>
      </c>
      <c r="P51" t="str">
        <f t="shared" si="47"/>
        <v/>
      </c>
      <c r="Q51" t="str">
        <f t="shared" si="47"/>
        <v/>
      </c>
      <c r="R51">
        <f t="shared" si="47"/>
        <v>0</v>
      </c>
      <c r="S51">
        <f t="shared" si="47"/>
        <v>0</v>
      </c>
      <c r="T51">
        <f t="shared" si="47"/>
        <v>0</v>
      </c>
      <c r="U51">
        <f t="shared" si="47"/>
        <v>0</v>
      </c>
      <c r="V51">
        <f t="shared" si="47"/>
        <v>0</v>
      </c>
      <c r="W51">
        <f t="shared" si="47"/>
        <v>0</v>
      </c>
      <c r="X51">
        <f t="shared" si="47"/>
        <v>0</v>
      </c>
      <c r="Y51">
        <f t="shared" si="47"/>
        <v>0</v>
      </c>
      <c r="Z51">
        <f t="shared" si="47"/>
        <v>0</v>
      </c>
      <c r="AA51">
        <f t="shared" si="47"/>
        <v>0</v>
      </c>
      <c r="AB51">
        <f t="shared" si="47"/>
        <v>0</v>
      </c>
      <c r="AC51">
        <f t="shared" si="47"/>
        <v>0</v>
      </c>
      <c r="AD51">
        <f t="shared" si="47"/>
        <v>0</v>
      </c>
      <c r="AE51">
        <f t="shared" si="47"/>
        <v>0</v>
      </c>
      <c r="AF51">
        <f t="shared" si="47"/>
        <v>0</v>
      </c>
      <c r="AG51">
        <f t="shared" si="47"/>
        <v>0</v>
      </c>
      <c r="AH51">
        <f t="shared" si="47"/>
        <v>0</v>
      </c>
      <c r="AI51">
        <f t="shared" si="47"/>
        <v>0</v>
      </c>
      <c r="AJ51">
        <f t="shared" si="47"/>
        <v>0</v>
      </c>
      <c r="AK51">
        <f t="shared" si="47"/>
        <v>0</v>
      </c>
      <c r="AL51">
        <f t="shared" si="47"/>
        <v>0</v>
      </c>
      <c r="AM51">
        <f t="shared" si="47"/>
        <v>0</v>
      </c>
      <c r="AN51">
        <f t="shared" si="47"/>
        <v>0</v>
      </c>
      <c r="AO51">
        <f t="shared" si="47"/>
        <v>0</v>
      </c>
      <c r="AP51">
        <f t="shared" si="47"/>
        <v>0</v>
      </c>
      <c r="AQ51">
        <f t="shared" si="47"/>
        <v>0</v>
      </c>
      <c r="AR51">
        <f t="shared" si="47"/>
        <v>0</v>
      </c>
      <c r="AS51">
        <f t="shared" si="47"/>
        <v>0</v>
      </c>
      <c r="AT51">
        <f t="shared" si="47"/>
        <v>0</v>
      </c>
      <c r="AU51">
        <f t="shared" si="47"/>
        <v>0</v>
      </c>
      <c r="AV51">
        <f t="shared" si="47"/>
        <v>0</v>
      </c>
      <c r="AW51">
        <f t="shared" si="47"/>
        <v>0</v>
      </c>
      <c r="AX51">
        <f t="shared" si="47"/>
        <v>0</v>
      </c>
      <c r="AY51">
        <f t="shared" si="47"/>
        <v>0</v>
      </c>
      <c r="AZ51">
        <f t="shared" si="47"/>
        <v>0</v>
      </c>
      <c r="BA51">
        <f t="shared" si="47"/>
        <v>0</v>
      </c>
      <c r="BB51">
        <f t="shared" si="47"/>
        <v>0</v>
      </c>
      <c r="BC51">
        <f t="shared" si="47"/>
        <v>0</v>
      </c>
      <c r="BD51">
        <f t="shared" si="47"/>
        <v>2.5000000000000001E-3</v>
      </c>
      <c r="BE51">
        <f t="shared" si="47"/>
        <v>0</v>
      </c>
      <c r="BF51">
        <f t="shared" si="47"/>
        <v>0</v>
      </c>
      <c r="BG51">
        <f t="shared" si="47"/>
        <v>0</v>
      </c>
      <c r="BH51">
        <f t="shared" si="47"/>
        <v>0</v>
      </c>
      <c r="BI51">
        <f t="shared" si="47"/>
        <v>0</v>
      </c>
      <c r="BJ51">
        <f t="shared" si="47"/>
        <v>0</v>
      </c>
      <c r="BK51">
        <f t="shared" si="47"/>
        <v>0</v>
      </c>
      <c r="BL51">
        <f t="shared" si="47"/>
        <v>0</v>
      </c>
      <c r="BM51">
        <f t="shared" si="47"/>
        <v>-2.5000000000000001E-3</v>
      </c>
      <c r="BN51">
        <f t="shared" si="47"/>
        <v>0</v>
      </c>
      <c r="BO51">
        <f t="shared" ref="BO51:DN51" si="48">IFERROR(BO13-BN13,"")</f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7.4999999999999997E-3</v>
      </c>
      <c r="CI51">
        <f t="shared" si="48"/>
        <v>0</v>
      </c>
      <c r="CJ51">
        <f t="shared" si="48"/>
        <v>0</v>
      </c>
      <c r="CK51">
        <f t="shared" si="48"/>
        <v>0</v>
      </c>
      <c r="CL51">
        <f t="shared" si="48"/>
        <v>0</v>
      </c>
      <c r="CM51">
        <f t="shared" si="48"/>
        <v>0</v>
      </c>
      <c r="CN51">
        <f t="shared" si="48"/>
        <v>0</v>
      </c>
      <c r="CO51">
        <f t="shared" si="48"/>
        <v>0</v>
      </c>
      <c r="CP51">
        <f t="shared" si="48"/>
        <v>0</v>
      </c>
      <c r="CQ51">
        <f t="shared" si="48"/>
        <v>0</v>
      </c>
      <c r="CR51">
        <f t="shared" si="48"/>
        <v>0</v>
      </c>
      <c r="CS51">
        <f t="shared" si="48"/>
        <v>0</v>
      </c>
      <c r="CT51">
        <f t="shared" si="48"/>
        <v>0</v>
      </c>
      <c r="CU51">
        <f t="shared" si="48"/>
        <v>0</v>
      </c>
      <c r="CV51">
        <f t="shared" si="48"/>
        <v>0</v>
      </c>
      <c r="CW51">
        <f t="shared" si="48"/>
        <v>0</v>
      </c>
      <c r="CX51">
        <f t="shared" si="48"/>
        <v>0</v>
      </c>
      <c r="CY51">
        <f t="shared" si="48"/>
        <v>0</v>
      </c>
      <c r="CZ51">
        <f t="shared" si="48"/>
        <v>0</v>
      </c>
      <c r="DA51">
        <f t="shared" si="48"/>
        <v>0</v>
      </c>
      <c r="DB51">
        <f t="shared" si="48"/>
        <v>0</v>
      </c>
      <c r="DC51">
        <f t="shared" si="48"/>
        <v>0</v>
      </c>
      <c r="DD51">
        <f t="shared" si="48"/>
        <v>0</v>
      </c>
      <c r="DE51">
        <f t="shared" si="48"/>
        <v>0</v>
      </c>
      <c r="DF51">
        <f t="shared" si="48"/>
        <v>0</v>
      </c>
      <c r="DG51">
        <f t="shared" si="48"/>
        <v>0</v>
      </c>
      <c r="DH51">
        <f t="shared" si="48"/>
        <v>0</v>
      </c>
      <c r="DI51">
        <f t="shared" si="48"/>
        <v>0</v>
      </c>
      <c r="DJ51">
        <f t="shared" si="48"/>
        <v>0</v>
      </c>
      <c r="DK51">
        <f t="shared" si="48"/>
        <v>0</v>
      </c>
      <c r="DL51">
        <f t="shared" si="48"/>
        <v>0</v>
      </c>
      <c r="DM51">
        <f t="shared" si="48"/>
        <v>0</v>
      </c>
      <c r="DN51">
        <f t="shared" si="48"/>
        <v>0</v>
      </c>
      <c r="DP51" t="s">
        <v>11</v>
      </c>
      <c r="DQ51">
        <f>MATCH(MAX($C13:$BV13), $C13:$BV13, 0) - MATCH(MIN(C13:INDEX($C13:$BV13, MATCH(MAX($C13:$BV13), $C13:$BV13, 0)-1)), $C13:$BV13, 0)</f>
        <v>39</v>
      </c>
      <c r="DR51">
        <f>MATCH(MAX($BV13:$DN13), $BV13:$DN13, 0) - MATCH(MIN(BV13:INDEX($BV13:$DN13, MATCH(MAX($BV13:$DN13), $BV13:$DN13, 0)-1)), $BV13:$DN13, 0)</f>
        <v>12</v>
      </c>
      <c r="DS51">
        <f t="shared" si="8"/>
        <v>2.5000000000000001E-3</v>
      </c>
      <c r="DT51">
        <f t="shared" si="9"/>
        <v>7.4999999999999997E-3</v>
      </c>
      <c r="EA51" t="s">
        <v>11</v>
      </c>
      <c r="EB51">
        <f t="shared" si="10"/>
        <v>1</v>
      </c>
      <c r="EC51">
        <f t="shared" si="11"/>
        <v>0</v>
      </c>
      <c r="ED51">
        <f t="shared" si="12"/>
        <v>1</v>
      </c>
      <c r="EE51">
        <f t="shared" si="13"/>
        <v>0</v>
      </c>
      <c r="EF51">
        <f t="shared" si="14"/>
        <v>2.5000000000000001E-3</v>
      </c>
      <c r="EG51">
        <f t="shared" si="15"/>
        <v>0</v>
      </c>
      <c r="EH51">
        <f t="shared" si="16"/>
        <v>7.4999999999999997E-3</v>
      </c>
      <c r="EI51">
        <f t="shared" si="17"/>
        <v>0</v>
      </c>
      <c r="EJ51">
        <f t="shared" si="18"/>
        <v>2.5000000000000001E-3</v>
      </c>
      <c r="EK51" t="str">
        <f t="shared" si="19"/>
        <v/>
      </c>
      <c r="EL51">
        <f t="shared" si="20"/>
        <v>7.4999999999999997E-3</v>
      </c>
      <c r="EM51" t="str">
        <f t="shared" si="21"/>
        <v/>
      </c>
      <c r="ER51" t="s">
        <v>11</v>
      </c>
      <c r="ES51">
        <f t="shared" si="22"/>
        <v>2</v>
      </c>
      <c r="ET51">
        <f t="shared" si="23"/>
        <v>0</v>
      </c>
      <c r="EU51">
        <f t="shared" si="24"/>
        <v>1</v>
      </c>
      <c r="EV51">
        <f t="shared" si="4"/>
        <v>0.01</v>
      </c>
      <c r="EW51">
        <f t="shared" si="5"/>
        <v>0</v>
      </c>
      <c r="EX51">
        <f t="shared" si="25"/>
        <v>-2.5000000000000001E-3</v>
      </c>
      <c r="EY51">
        <f t="shared" si="26"/>
        <v>5.0000000000000001E-3</v>
      </c>
      <c r="EZ51" t="str">
        <f t="shared" si="27"/>
        <v/>
      </c>
      <c r="FA51">
        <f t="shared" si="28"/>
        <v>-2.5000000000000001E-3</v>
      </c>
    </row>
    <row r="52" spans="1:157" x14ac:dyDescent="0.45">
      <c r="A52" t="s">
        <v>80</v>
      </c>
      <c r="C52" t="str">
        <f t="shared" ref="C52:BN52" si="49">IFERROR(C14-B14,"")</f>
        <v/>
      </c>
      <c r="D52" t="str">
        <f t="shared" si="49"/>
        <v/>
      </c>
      <c r="E52" t="str">
        <f t="shared" si="49"/>
        <v/>
      </c>
      <c r="F52" t="str">
        <f t="shared" si="49"/>
        <v/>
      </c>
      <c r="G52" t="str">
        <f t="shared" si="49"/>
        <v/>
      </c>
      <c r="H52" t="str">
        <f t="shared" si="49"/>
        <v/>
      </c>
      <c r="I52">
        <f t="shared" si="49"/>
        <v>0</v>
      </c>
      <c r="J52">
        <f t="shared" si="49"/>
        <v>0</v>
      </c>
      <c r="K52">
        <f t="shared" si="49"/>
        <v>0</v>
      </c>
      <c r="L52">
        <f t="shared" si="49"/>
        <v>0</v>
      </c>
      <c r="M52">
        <f t="shared" si="49"/>
        <v>0</v>
      </c>
      <c r="N52">
        <f t="shared" si="49"/>
        <v>0</v>
      </c>
      <c r="O52">
        <f t="shared" si="49"/>
        <v>0</v>
      </c>
      <c r="P52">
        <f t="shared" si="49"/>
        <v>0</v>
      </c>
      <c r="Q52">
        <f t="shared" si="49"/>
        <v>0</v>
      </c>
      <c r="R52">
        <f t="shared" si="49"/>
        <v>6.2500000000000003E-3</v>
      </c>
      <c r="S52">
        <f t="shared" si="49"/>
        <v>0</v>
      </c>
      <c r="T52">
        <f t="shared" si="49"/>
        <v>0</v>
      </c>
      <c r="U52">
        <f t="shared" si="49"/>
        <v>0</v>
      </c>
      <c r="V52">
        <f t="shared" si="49"/>
        <v>0</v>
      </c>
      <c r="W52">
        <f t="shared" si="49"/>
        <v>0</v>
      </c>
      <c r="X52">
        <f t="shared" si="49"/>
        <v>0</v>
      </c>
      <c r="Y52">
        <f t="shared" si="49"/>
        <v>0</v>
      </c>
      <c r="Z52">
        <f t="shared" si="49"/>
        <v>0</v>
      </c>
      <c r="AA52">
        <f t="shared" si="49"/>
        <v>0</v>
      </c>
      <c r="AB52">
        <f t="shared" si="49"/>
        <v>0</v>
      </c>
      <c r="AC52">
        <f t="shared" si="49"/>
        <v>6.2499999999999986E-3</v>
      </c>
      <c r="AD52">
        <f t="shared" si="49"/>
        <v>0</v>
      </c>
      <c r="AE52">
        <f t="shared" si="49"/>
        <v>0</v>
      </c>
      <c r="AF52">
        <f t="shared" si="49"/>
        <v>0</v>
      </c>
      <c r="AG52">
        <f t="shared" si="49"/>
        <v>0</v>
      </c>
      <c r="AH52">
        <f t="shared" si="49"/>
        <v>0</v>
      </c>
      <c r="AI52">
        <f t="shared" si="49"/>
        <v>0</v>
      </c>
      <c r="AJ52">
        <f t="shared" si="49"/>
        <v>0</v>
      </c>
      <c r="AK52">
        <f t="shared" si="49"/>
        <v>0</v>
      </c>
      <c r="AL52">
        <f t="shared" si="49"/>
        <v>0</v>
      </c>
      <c r="AM52">
        <f t="shared" si="49"/>
        <v>0</v>
      </c>
      <c r="AN52">
        <f t="shared" si="49"/>
        <v>6.2500000000000021E-3</v>
      </c>
      <c r="AO52">
        <f t="shared" si="49"/>
        <v>0</v>
      </c>
      <c r="AP52">
        <f t="shared" si="49"/>
        <v>0</v>
      </c>
      <c r="AQ52">
        <f t="shared" si="49"/>
        <v>0</v>
      </c>
      <c r="AR52">
        <f t="shared" si="49"/>
        <v>0</v>
      </c>
      <c r="AS52">
        <f t="shared" si="49"/>
        <v>0</v>
      </c>
      <c r="AT52">
        <f t="shared" si="49"/>
        <v>0</v>
      </c>
      <c r="AU52">
        <f t="shared" si="49"/>
        <v>0</v>
      </c>
      <c r="AV52">
        <f t="shared" si="49"/>
        <v>0</v>
      </c>
      <c r="AW52">
        <f t="shared" si="49"/>
        <v>0</v>
      </c>
      <c r="AX52">
        <f t="shared" si="49"/>
        <v>0</v>
      </c>
      <c r="AY52">
        <f t="shared" si="49"/>
        <v>0</v>
      </c>
      <c r="AZ52">
        <f t="shared" si="49"/>
        <v>0</v>
      </c>
      <c r="BA52">
        <f t="shared" si="49"/>
        <v>0</v>
      </c>
      <c r="BB52">
        <f t="shared" si="49"/>
        <v>0</v>
      </c>
      <c r="BC52">
        <f t="shared" si="49"/>
        <v>0</v>
      </c>
      <c r="BD52">
        <f t="shared" si="49"/>
        <v>0</v>
      </c>
      <c r="BE52">
        <f t="shared" si="49"/>
        <v>0</v>
      </c>
      <c r="BF52">
        <f t="shared" si="49"/>
        <v>0</v>
      </c>
      <c r="BG52">
        <f t="shared" si="49"/>
        <v>0</v>
      </c>
      <c r="BH52">
        <f t="shared" si="49"/>
        <v>-5.000000000000001E-3</v>
      </c>
      <c r="BI52">
        <f t="shared" si="49"/>
        <v>0</v>
      </c>
      <c r="BJ52">
        <f t="shared" si="49"/>
        <v>0</v>
      </c>
      <c r="BK52">
        <f t="shared" si="49"/>
        <v>0</v>
      </c>
      <c r="BL52">
        <f t="shared" si="49"/>
        <v>0</v>
      </c>
      <c r="BM52">
        <f t="shared" si="49"/>
        <v>-0.01</v>
      </c>
      <c r="BN52">
        <f t="shared" si="49"/>
        <v>0</v>
      </c>
      <c r="BO52">
        <f t="shared" ref="BO52:DN52" si="50">IFERROR(BO14-BN14,"")</f>
        <v>0</v>
      </c>
      <c r="BP52">
        <f t="shared" si="50"/>
        <v>0</v>
      </c>
      <c r="BQ52">
        <f t="shared" si="50"/>
        <v>0</v>
      </c>
      <c r="BR52">
        <f t="shared" si="50"/>
        <v>0</v>
      </c>
      <c r="BS52">
        <f t="shared" si="50"/>
        <v>0</v>
      </c>
      <c r="BT52">
        <f t="shared" si="50"/>
        <v>0</v>
      </c>
      <c r="BU52">
        <f t="shared" si="50"/>
        <v>0</v>
      </c>
      <c r="BV52">
        <f t="shared" si="50"/>
        <v>0</v>
      </c>
      <c r="BW52">
        <f t="shared" si="50"/>
        <v>0</v>
      </c>
      <c r="BX52">
        <f t="shared" si="50"/>
        <v>0</v>
      </c>
      <c r="BY52">
        <f t="shared" si="50"/>
        <v>0</v>
      </c>
      <c r="BZ52">
        <f t="shared" si="50"/>
        <v>0</v>
      </c>
      <c r="CA52">
        <f t="shared" si="50"/>
        <v>0</v>
      </c>
      <c r="CB52">
        <f t="shared" si="50"/>
        <v>0</v>
      </c>
      <c r="CC52">
        <f t="shared" si="50"/>
        <v>0</v>
      </c>
      <c r="CD52">
        <f t="shared" si="50"/>
        <v>0</v>
      </c>
      <c r="CE52">
        <f t="shared" si="50"/>
        <v>0</v>
      </c>
      <c r="CF52">
        <f t="shared" si="50"/>
        <v>0</v>
      </c>
      <c r="CG52">
        <f t="shared" si="50"/>
        <v>0</v>
      </c>
      <c r="CH52">
        <f t="shared" si="50"/>
        <v>0</v>
      </c>
      <c r="CI52">
        <f t="shared" si="50"/>
        <v>0</v>
      </c>
      <c r="CJ52">
        <f t="shared" si="50"/>
        <v>0</v>
      </c>
      <c r="CK52">
        <f t="shared" si="50"/>
        <v>0</v>
      </c>
      <c r="CL52">
        <f t="shared" si="50"/>
        <v>0</v>
      </c>
      <c r="CM52">
        <f t="shared" si="50"/>
        <v>0</v>
      </c>
      <c r="CN52">
        <f t="shared" si="50"/>
        <v>0</v>
      </c>
      <c r="CO52">
        <f t="shared" si="50"/>
        <v>0</v>
      </c>
      <c r="CP52">
        <f t="shared" si="50"/>
        <v>0</v>
      </c>
      <c r="CQ52">
        <f t="shared" si="50"/>
        <v>0</v>
      </c>
      <c r="CR52">
        <f t="shared" si="50"/>
        <v>0</v>
      </c>
      <c r="CS52">
        <f t="shared" si="50"/>
        <v>0</v>
      </c>
      <c r="CT52">
        <f t="shared" si="50"/>
        <v>0</v>
      </c>
      <c r="CU52">
        <f t="shared" si="50"/>
        <v>0</v>
      </c>
      <c r="CV52">
        <f t="shared" si="50"/>
        <v>0</v>
      </c>
      <c r="CW52">
        <f t="shared" si="50"/>
        <v>0</v>
      </c>
      <c r="CX52">
        <f t="shared" si="50"/>
        <v>0</v>
      </c>
      <c r="CY52">
        <f t="shared" si="50"/>
        <v>0</v>
      </c>
      <c r="CZ52">
        <f t="shared" si="50"/>
        <v>0</v>
      </c>
      <c r="DA52">
        <f t="shared" si="50"/>
        <v>0</v>
      </c>
      <c r="DB52">
        <f t="shared" si="50"/>
        <v>0</v>
      </c>
      <c r="DC52">
        <f t="shared" si="50"/>
        <v>0</v>
      </c>
      <c r="DD52">
        <f t="shared" si="50"/>
        <v>0</v>
      </c>
      <c r="DE52">
        <f t="shared" si="50"/>
        <v>0</v>
      </c>
      <c r="DF52">
        <f t="shared" si="50"/>
        <v>0</v>
      </c>
      <c r="DG52">
        <f t="shared" si="50"/>
        <v>0</v>
      </c>
      <c r="DH52">
        <f t="shared" si="50"/>
        <v>0</v>
      </c>
      <c r="DI52">
        <f t="shared" si="50"/>
        <v>0</v>
      </c>
      <c r="DJ52">
        <f t="shared" si="50"/>
        <v>0</v>
      </c>
      <c r="DK52">
        <f t="shared" si="50"/>
        <v>-5.0000000000000001E-3</v>
      </c>
      <c r="DL52">
        <f t="shared" si="50"/>
        <v>0</v>
      </c>
      <c r="DM52">
        <f t="shared" si="50"/>
        <v>0</v>
      </c>
      <c r="DN52">
        <f t="shared" si="50"/>
        <v>0</v>
      </c>
      <c r="DP52" t="s">
        <v>80</v>
      </c>
      <c r="DQ52">
        <f>MATCH(MAX($C14:$BV14), $C14:$BV14, 0) - MATCH(MIN(C14:INDEX($C14:$BV14, MATCH(MAX($C14:$BV14), $C14:$BV14, 0)-1)), $C14:$BV14, 0)</f>
        <v>32</v>
      </c>
      <c r="DS52">
        <f t="shared" si="8"/>
        <v>2.5000000000000001E-2</v>
      </c>
      <c r="DT52">
        <f t="shared" si="9"/>
        <v>0.01</v>
      </c>
      <c r="EA52" t="s">
        <v>80</v>
      </c>
      <c r="EB52">
        <f t="shared" si="10"/>
        <v>1</v>
      </c>
      <c r="EC52">
        <f t="shared" si="11"/>
        <v>2</v>
      </c>
      <c r="ED52">
        <f t="shared" si="12"/>
        <v>0</v>
      </c>
      <c r="EE52">
        <f t="shared" si="13"/>
        <v>0</v>
      </c>
      <c r="EF52">
        <f t="shared" si="14"/>
        <v>6.2500000000000003E-3</v>
      </c>
      <c r="EG52">
        <f t="shared" si="15"/>
        <v>1.2500000000000001E-2</v>
      </c>
      <c r="EH52">
        <f t="shared" si="16"/>
        <v>0</v>
      </c>
      <c r="EI52">
        <f t="shared" si="17"/>
        <v>0</v>
      </c>
      <c r="EJ52">
        <f t="shared" si="18"/>
        <v>6.2500000000000003E-3</v>
      </c>
      <c r="EK52">
        <f t="shared" si="19"/>
        <v>6.2500000000000003E-3</v>
      </c>
      <c r="EL52" t="str">
        <f t="shared" si="20"/>
        <v/>
      </c>
      <c r="EM52" t="str">
        <f t="shared" si="21"/>
        <v/>
      </c>
      <c r="ER52" t="s">
        <v>80</v>
      </c>
      <c r="ES52">
        <f t="shared" si="22"/>
        <v>1</v>
      </c>
      <c r="ET52">
        <f t="shared" si="23"/>
        <v>2</v>
      </c>
      <c r="EU52">
        <f t="shared" si="24"/>
        <v>3</v>
      </c>
      <c r="EV52">
        <f t="shared" si="4"/>
        <v>6.2500000000000003E-3</v>
      </c>
      <c r="EW52">
        <f t="shared" si="5"/>
        <v>1.2500000000000001E-2</v>
      </c>
      <c r="EX52">
        <f t="shared" si="25"/>
        <v>-0.02</v>
      </c>
      <c r="EY52">
        <f t="shared" si="26"/>
        <v>6.2500000000000003E-3</v>
      </c>
      <c r="EZ52">
        <f t="shared" si="27"/>
        <v>6.2500000000000003E-3</v>
      </c>
      <c r="FA52">
        <f t="shared" si="28"/>
        <v>-6.6666666666666671E-3</v>
      </c>
    </row>
    <row r="53" spans="1:157" x14ac:dyDescent="0.45">
      <c r="A53" t="s">
        <v>30</v>
      </c>
      <c r="C53" t="str">
        <f t="shared" ref="C53:BN53" si="51">IFERROR(C15-B15,"")</f>
        <v/>
      </c>
      <c r="D53" t="str">
        <f t="shared" si="51"/>
        <v/>
      </c>
      <c r="E53" t="str">
        <f t="shared" si="51"/>
        <v/>
      </c>
      <c r="F53" t="str">
        <f t="shared" si="51"/>
        <v/>
      </c>
      <c r="G53" t="str">
        <f t="shared" si="51"/>
        <v/>
      </c>
      <c r="H53" t="str">
        <f t="shared" si="51"/>
        <v/>
      </c>
      <c r="I53" t="str">
        <f t="shared" si="51"/>
        <v/>
      </c>
      <c r="J53">
        <f t="shared" si="51"/>
        <v>0</v>
      </c>
      <c r="K53">
        <f t="shared" si="51"/>
        <v>0</v>
      </c>
      <c r="L53">
        <f t="shared" si="51"/>
        <v>0</v>
      </c>
      <c r="M53">
        <f t="shared" si="51"/>
        <v>0</v>
      </c>
      <c r="N53">
        <f t="shared" si="51"/>
        <v>0</v>
      </c>
      <c r="O53">
        <f t="shared" si="51"/>
        <v>0</v>
      </c>
      <c r="P53">
        <f t="shared" si="51"/>
        <v>0</v>
      </c>
      <c r="Q53">
        <f t="shared" si="51"/>
        <v>0</v>
      </c>
      <c r="R53">
        <f t="shared" si="51"/>
        <v>0</v>
      </c>
      <c r="S53">
        <f t="shared" si="51"/>
        <v>0</v>
      </c>
      <c r="T53">
        <f t="shared" si="51"/>
        <v>0</v>
      </c>
      <c r="U53">
        <f t="shared" si="51"/>
        <v>0</v>
      </c>
      <c r="V53">
        <f t="shared" si="51"/>
        <v>0</v>
      </c>
      <c r="W53">
        <f t="shared" si="51"/>
        <v>0</v>
      </c>
      <c r="X53">
        <f t="shared" si="51"/>
        <v>0</v>
      </c>
      <c r="Y53">
        <f t="shared" si="51"/>
        <v>0</v>
      </c>
      <c r="Z53">
        <f t="shared" si="51"/>
        <v>0</v>
      </c>
      <c r="AA53">
        <f t="shared" si="51"/>
        <v>0</v>
      </c>
      <c r="AB53">
        <f t="shared" si="51"/>
        <v>0</v>
      </c>
      <c r="AC53">
        <f t="shared" si="51"/>
        <v>0</v>
      </c>
      <c r="AD53">
        <f t="shared" si="51"/>
        <v>0</v>
      </c>
      <c r="AE53">
        <f t="shared" si="51"/>
        <v>0</v>
      </c>
      <c r="AF53">
        <f t="shared" si="51"/>
        <v>0</v>
      </c>
      <c r="AG53">
        <f t="shared" si="51"/>
        <v>0</v>
      </c>
      <c r="AH53">
        <f t="shared" si="51"/>
        <v>0</v>
      </c>
      <c r="AI53">
        <f t="shared" si="51"/>
        <v>0</v>
      </c>
      <c r="AJ53">
        <f t="shared" si="51"/>
        <v>0</v>
      </c>
      <c r="AK53">
        <f t="shared" si="51"/>
        <v>0</v>
      </c>
      <c r="AL53">
        <f t="shared" si="51"/>
        <v>0</v>
      </c>
      <c r="AM53">
        <f t="shared" si="51"/>
        <v>0</v>
      </c>
      <c r="AN53">
        <f t="shared" si="51"/>
        <v>0</v>
      </c>
      <c r="AO53">
        <f t="shared" si="51"/>
        <v>0</v>
      </c>
      <c r="AP53">
        <f t="shared" si="51"/>
        <v>0</v>
      </c>
      <c r="AQ53">
        <f t="shared" si="51"/>
        <v>0</v>
      </c>
      <c r="AR53">
        <f t="shared" si="51"/>
        <v>0</v>
      </c>
      <c r="AS53">
        <f t="shared" si="51"/>
        <v>0</v>
      </c>
      <c r="AT53">
        <f t="shared" si="51"/>
        <v>0</v>
      </c>
      <c r="AU53">
        <f t="shared" si="51"/>
        <v>0</v>
      </c>
      <c r="AV53">
        <f t="shared" si="51"/>
        <v>0</v>
      </c>
      <c r="AW53">
        <f t="shared" si="51"/>
        <v>0</v>
      </c>
      <c r="AX53">
        <f t="shared" si="51"/>
        <v>0</v>
      </c>
      <c r="AY53">
        <f t="shared" si="51"/>
        <v>0</v>
      </c>
      <c r="AZ53">
        <f t="shared" si="51"/>
        <v>0</v>
      </c>
      <c r="BA53">
        <f t="shared" si="51"/>
        <v>0</v>
      </c>
      <c r="BB53">
        <f t="shared" si="51"/>
        <v>0</v>
      </c>
      <c r="BC53">
        <f t="shared" si="51"/>
        <v>0</v>
      </c>
      <c r="BD53">
        <f t="shared" si="51"/>
        <v>0</v>
      </c>
      <c r="BE53">
        <f t="shared" si="51"/>
        <v>0</v>
      </c>
      <c r="BF53">
        <f t="shared" si="51"/>
        <v>0</v>
      </c>
      <c r="BG53">
        <f t="shared" si="51"/>
        <v>0</v>
      </c>
      <c r="BH53">
        <f t="shared" si="51"/>
        <v>0</v>
      </c>
      <c r="BI53">
        <f t="shared" si="51"/>
        <v>0</v>
      </c>
      <c r="BJ53">
        <f t="shared" si="51"/>
        <v>0</v>
      </c>
      <c r="BK53">
        <f t="shared" si="51"/>
        <v>0</v>
      </c>
      <c r="BL53">
        <f t="shared" si="51"/>
        <v>0</v>
      </c>
      <c r="BM53">
        <f t="shared" si="51"/>
        <v>0</v>
      </c>
      <c r="BN53">
        <f t="shared" si="51"/>
        <v>0</v>
      </c>
      <c r="BO53">
        <f t="shared" ref="BO53:DN53" si="52">IFERROR(BO15-BN15,"")</f>
        <v>0</v>
      </c>
      <c r="BP53">
        <f t="shared" si="52"/>
        <v>0</v>
      </c>
      <c r="BQ53">
        <f t="shared" si="52"/>
        <v>0</v>
      </c>
      <c r="BR53">
        <f t="shared" si="52"/>
        <v>0</v>
      </c>
      <c r="BS53">
        <f t="shared" si="52"/>
        <v>0</v>
      </c>
      <c r="BT53">
        <f t="shared" si="52"/>
        <v>0</v>
      </c>
      <c r="BU53">
        <f t="shared" si="52"/>
        <v>0</v>
      </c>
      <c r="BV53">
        <f t="shared" si="52"/>
        <v>0</v>
      </c>
      <c r="BW53">
        <f t="shared" si="52"/>
        <v>0</v>
      </c>
      <c r="BX53">
        <f t="shared" si="52"/>
        <v>0</v>
      </c>
      <c r="BY53">
        <f t="shared" si="52"/>
        <v>0</v>
      </c>
      <c r="BZ53">
        <f t="shared" si="52"/>
        <v>0</v>
      </c>
      <c r="CA53">
        <f t="shared" si="52"/>
        <v>0</v>
      </c>
      <c r="CB53">
        <f t="shared" si="52"/>
        <v>0</v>
      </c>
      <c r="CC53">
        <f t="shared" si="52"/>
        <v>0</v>
      </c>
      <c r="CD53">
        <f t="shared" si="52"/>
        <v>0</v>
      </c>
      <c r="CE53">
        <f t="shared" si="52"/>
        <v>0</v>
      </c>
      <c r="CF53">
        <f t="shared" si="52"/>
        <v>0</v>
      </c>
      <c r="CG53">
        <f t="shared" si="52"/>
        <v>0</v>
      </c>
      <c r="CH53">
        <f t="shared" si="52"/>
        <v>0</v>
      </c>
      <c r="CI53">
        <f t="shared" si="52"/>
        <v>0</v>
      </c>
      <c r="CJ53">
        <f t="shared" si="52"/>
        <v>0</v>
      </c>
      <c r="CK53">
        <f t="shared" si="52"/>
        <v>0</v>
      </c>
      <c r="CL53">
        <f t="shared" si="52"/>
        <v>0</v>
      </c>
      <c r="CM53">
        <f t="shared" si="52"/>
        <v>0</v>
      </c>
      <c r="CN53">
        <f t="shared" si="52"/>
        <v>0</v>
      </c>
      <c r="CO53">
        <f t="shared" si="52"/>
        <v>0</v>
      </c>
      <c r="CP53">
        <f t="shared" si="52"/>
        <v>0</v>
      </c>
      <c r="CQ53">
        <f t="shared" si="52"/>
        <v>0</v>
      </c>
      <c r="CR53">
        <f t="shared" si="52"/>
        <v>0</v>
      </c>
      <c r="CS53">
        <f t="shared" si="52"/>
        <v>0</v>
      </c>
      <c r="CT53">
        <f t="shared" si="52"/>
        <v>0</v>
      </c>
      <c r="CU53">
        <f t="shared" si="52"/>
        <v>0</v>
      </c>
      <c r="CV53">
        <f t="shared" si="52"/>
        <v>0</v>
      </c>
      <c r="CW53">
        <f t="shared" si="52"/>
        <v>0</v>
      </c>
      <c r="CX53">
        <f t="shared" si="52"/>
        <v>0</v>
      </c>
      <c r="CY53">
        <f t="shared" si="52"/>
        <v>0</v>
      </c>
      <c r="CZ53">
        <f t="shared" si="52"/>
        <v>0</v>
      </c>
      <c r="DA53">
        <f t="shared" si="52"/>
        <v>0</v>
      </c>
      <c r="DB53">
        <f t="shared" si="52"/>
        <v>0</v>
      </c>
      <c r="DC53">
        <f t="shared" si="52"/>
        <v>0</v>
      </c>
      <c r="DD53">
        <f t="shared" si="52"/>
        <v>0</v>
      </c>
      <c r="DE53">
        <f t="shared" si="52"/>
        <v>0</v>
      </c>
      <c r="DF53">
        <f t="shared" si="52"/>
        <v>0</v>
      </c>
      <c r="DG53">
        <f t="shared" si="52"/>
        <v>0</v>
      </c>
      <c r="DH53">
        <f t="shared" si="52"/>
        <v>0</v>
      </c>
      <c r="DI53">
        <f t="shared" si="52"/>
        <v>0</v>
      </c>
      <c r="DJ53">
        <f t="shared" si="52"/>
        <v>0</v>
      </c>
      <c r="DK53">
        <f t="shared" si="52"/>
        <v>0</v>
      </c>
      <c r="DL53">
        <f t="shared" si="52"/>
        <v>0</v>
      </c>
      <c r="DM53">
        <f t="shared" si="52"/>
        <v>0</v>
      </c>
      <c r="DN53">
        <f t="shared" si="52"/>
        <v>0</v>
      </c>
      <c r="DP53" t="s">
        <v>30</v>
      </c>
      <c r="DQ53">
        <f>MATCH(MAX($C15:$BV15), $C15:$BV15, 0) - MATCH(MIN(C15:INDEX($C15:$BV15, MATCH(MAX($C15:$BV15), $C15:$BV15, 0)-1)), $C15:$BV15, 0)</f>
        <v>0</v>
      </c>
      <c r="DR53">
        <f>MATCH(MAX($BV15:$DN15), $BV15:$DN15, 0) - MATCH(MIN(BV15:INDEX($BV15:$DN15, MATCH(MAX($BV15:$DN15), $BV15:$DN15, 0)-1)), $BV15:$DN15, 0)</f>
        <v>0</v>
      </c>
      <c r="DS53">
        <f t="shared" si="8"/>
        <v>0</v>
      </c>
      <c r="DT53">
        <f t="shared" si="9"/>
        <v>0</v>
      </c>
      <c r="EA53" t="s">
        <v>30</v>
      </c>
      <c r="EB53">
        <f t="shared" si="10"/>
        <v>0</v>
      </c>
      <c r="EC53">
        <f t="shared" si="11"/>
        <v>0</v>
      </c>
      <c r="ED53">
        <f t="shared" si="12"/>
        <v>0</v>
      </c>
      <c r="EE53">
        <f t="shared" si="13"/>
        <v>0</v>
      </c>
      <c r="EF53">
        <f t="shared" si="14"/>
        <v>0</v>
      </c>
      <c r="EG53">
        <f t="shared" si="15"/>
        <v>0</v>
      </c>
      <c r="EH53">
        <f t="shared" si="16"/>
        <v>0</v>
      </c>
      <c r="EI53">
        <f t="shared" si="17"/>
        <v>0</v>
      </c>
      <c r="EJ53" t="str">
        <f t="shared" si="18"/>
        <v/>
      </c>
      <c r="EK53" t="str">
        <f t="shared" si="19"/>
        <v/>
      </c>
      <c r="EL53" t="str">
        <f t="shared" si="20"/>
        <v/>
      </c>
      <c r="EM53" t="str">
        <f t="shared" si="21"/>
        <v/>
      </c>
      <c r="ER53" t="s">
        <v>30</v>
      </c>
      <c r="ES53">
        <f t="shared" si="22"/>
        <v>0</v>
      </c>
      <c r="ET53">
        <f t="shared" si="23"/>
        <v>0</v>
      </c>
      <c r="EU53">
        <f t="shared" si="24"/>
        <v>0</v>
      </c>
      <c r="EV53">
        <f t="shared" si="4"/>
        <v>0</v>
      </c>
      <c r="EW53">
        <f t="shared" si="5"/>
        <v>0</v>
      </c>
      <c r="EX53">
        <f t="shared" si="25"/>
        <v>0</v>
      </c>
      <c r="EY53" t="str">
        <f t="shared" si="26"/>
        <v/>
      </c>
      <c r="EZ53" t="str">
        <f t="shared" si="27"/>
        <v/>
      </c>
      <c r="FA53" t="str">
        <f t="shared" si="28"/>
        <v/>
      </c>
    </row>
    <row r="54" spans="1:157" x14ac:dyDescent="0.45">
      <c r="A54" t="s">
        <v>31</v>
      </c>
      <c r="C54" t="str">
        <f t="shared" ref="C54:BN54" si="53">IFERROR(C16-B16,"")</f>
        <v/>
      </c>
      <c r="D54" t="str">
        <f t="shared" si="53"/>
        <v/>
      </c>
      <c r="E54" t="str">
        <f t="shared" si="53"/>
        <v/>
      </c>
      <c r="F54" t="str">
        <f t="shared" si="53"/>
        <v/>
      </c>
      <c r="G54" t="str">
        <f t="shared" si="53"/>
        <v/>
      </c>
      <c r="H54" t="str">
        <f t="shared" si="53"/>
        <v/>
      </c>
      <c r="I54" t="str">
        <f t="shared" si="53"/>
        <v/>
      </c>
      <c r="J54" t="str">
        <f t="shared" si="53"/>
        <v/>
      </c>
      <c r="K54" t="str">
        <f t="shared" si="53"/>
        <v/>
      </c>
      <c r="L54" t="str">
        <f t="shared" si="53"/>
        <v/>
      </c>
      <c r="M54" t="str">
        <f t="shared" si="53"/>
        <v/>
      </c>
      <c r="N54" t="str">
        <f t="shared" si="53"/>
        <v/>
      </c>
      <c r="O54" t="str">
        <f t="shared" si="53"/>
        <v/>
      </c>
      <c r="P54" t="str">
        <f t="shared" si="53"/>
        <v/>
      </c>
      <c r="Q54" t="str">
        <f t="shared" si="53"/>
        <v/>
      </c>
      <c r="R54">
        <f t="shared" si="53"/>
        <v>0</v>
      </c>
      <c r="S54">
        <f t="shared" si="53"/>
        <v>0</v>
      </c>
      <c r="T54">
        <f t="shared" si="53"/>
        <v>0</v>
      </c>
      <c r="U54">
        <f t="shared" si="53"/>
        <v>0</v>
      </c>
      <c r="V54">
        <f t="shared" si="53"/>
        <v>0</v>
      </c>
      <c r="W54">
        <f t="shared" si="53"/>
        <v>0</v>
      </c>
      <c r="X54">
        <f t="shared" si="53"/>
        <v>0</v>
      </c>
      <c r="Y54">
        <f t="shared" si="53"/>
        <v>0</v>
      </c>
      <c r="Z54">
        <f t="shared" si="53"/>
        <v>0</v>
      </c>
      <c r="AA54">
        <f t="shared" si="53"/>
        <v>0</v>
      </c>
      <c r="AB54">
        <f t="shared" si="53"/>
        <v>0</v>
      </c>
      <c r="AC54">
        <f t="shared" si="53"/>
        <v>0</v>
      </c>
      <c r="AD54">
        <f t="shared" si="53"/>
        <v>0</v>
      </c>
      <c r="AE54">
        <f t="shared" si="53"/>
        <v>0</v>
      </c>
      <c r="AF54">
        <f t="shared" si="53"/>
        <v>0</v>
      </c>
      <c r="AG54">
        <f t="shared" si="53"/>
        <v>0</v>
      </c>
      <c r="AH54">
        <f t="shared" si="53"/>
        <v>0</v>
      </c>
      <c r="AI54">
        <f t="shared" si="53"/>
        <v>0</v>
      </c>
      <c r="AJ54">
        <f t="shared" si="53"/>
        <v>0</v>
      </c>
      <c r="AK54">
        <f t="shared" si="53"/>
        <v>0</v>
      </c>
      <c r="AL54">
        <f t="shared" si="53"/>
        <v>0</v>
      </c>
      <c r="AM54">
        <f t="shared" si="53"/>
        <v>0</v>
      </c>
      <c r="AN54">
        <f t="shared" si="53"/>
        <v>0</v>
      </c>
      <c r="AO54">
        <f t="shared" si="53"/>
        <v>0</v>
      </c>
      <c r="AP54">
        <f t="shared" si="53"/>
        <v>0</v>
      </c>
      <c r="AQ54">
        <f t="shared" si="53"/>
        <v>0</v>
      </c>
      <c r="AR54">
        <f t="shared" si="53"/>
        <v>0</v>
      </c>
      <c r="AS54">
        <f t="shared" si="53"/>
        <v>0</v>
      </c>
      <c r="AT54">
        <f t="shared" si="53"/>
        <v>0</v>
      </c>
      <c r="AU54">
        <f t="shared" si="53"/>
        <v>0</v>
      </c>
      <c r="AV54">
        <f t="shared" si="53"/>
        <v>0</v>
      </c>
      <c r="AW54">
        <f t="shared" si="53"/>
        <v>0</v>
      </c>
      <c r="AX54">
        <f t="shared" si="53"/>
        <v>0</v>
      </c>
      <c r="AY54">
        <f t="shared" si="53"/>
        <v>0</v>
      </c>
      <c r="AZ54">
        <f t="shared" si="53"/>
        <v>0</v>
      </c>
      <c r="BA54">
        <f t="shared" si="53"/>
        <v>0</v>
      </c>
      <c r="BB54">
        <f t="shared" si="53"/>
        <v>0</v>
      </c>
      <c r="BC54">
        <f t="shared" si="53"/>
        <v>0</v>
      </c>
      <c r="BD54">
        <f t="shared" si="53"/>
        <v>0</v>
      </c>
      <c r="BE54">
        <f t="shared" si="53"/>
        <v>0</v>
      </c>
      <c r="BF54">
        <f t="shared" si="53"/>
        <v>0</v>
      </c>
      <c r="BG54">
        <f t="shared" si="53"/>
        <v>0</v>
      </c>
      <c r="BH54">
        <f t="shared" si="53"/>
        <v>0</v>
      </c>
      <c r="BI54">
        <f t="shared" si="53"/>
        <v>0</v>
      </c>
      <c r="BJ54">
        <f t="shared" si="53"/>
        <v>0</v>
      </c>
      <c r="BK54">
        <f t="shared" si="53"/>
        <v>0</v>
      </c>
      <c r="BL54">
        <f t="shared" si="53"/>
        <v>0</v>
      </c>
      <c r="BM54">
        <f t="shared" si="53"/>
        <v>0</v>
      </c>
      <c r="BN54">
        <f t="shared" si="53"/>
        <v>0</v>
      </c>
      <c r="BO54">
        <f t="shared" ref="BO54:DN54" si="54">IFERROR(BO16-BN16,"")</f>
        <v>0</v>
      </c>
      <c r="BP54">
        <f t="shared" si="54"/>
        <v>0</v>
      </c>
      <c r="BQ54">
        <f t="shared" si="54"/>
        <v>0</v>
      </c>
      <c r="BR54">
        <f t="shared" si="54"/>
        <v>0</v>
      </c>
      <c r="BS54">
        <f t="shared" si="54"/>
        <v>0</v>
      </c>
      <c r="BT54">
        <f t="shared" si="54"/>
        <v>0</v>
      </c>
      <c r="BU54">
        <f t="shared" si="54"/>
        <v>0</v>
      </c>
      <c r="BV54">
        <f t="shared" si="54"/>
        <v>0</v>
      </c>
      <c r="BW54">
        <f t="shared" si="54"/>
        <v>0</v>
      </c>
      <c r="BX54">
        <f t="shared" si="54"/>
        <v>0</v>
      </c>
      <c r="BY54">
        <f t="shared" si="54"/>
        <v>0</v>
      </c>
      <c r="BZ54">
        <f t="shared" si="54"/>
        <v>0</v>
      </c>
      <c r="CA54">
        <f t="shared" si="54"/>
        <v>0</v>
      </c>
      <c r="CB54">
        <f t="shared" si="54"/>
        <v>0</v>
      </c>
      <c r="CC54">
        <f t="shared" si="54"/>
        <v>0</v>
      </c>
      <c r="CD54">
        <f t="shared" si="54"/>
        <v>0</v>
      </c>
      <c r="CE54">
        <f t="shared" si="54"/>
        <v>0</v>
      </c>
      <c r="CF54">
        <f t="shared" si="54"/>
        <v>0</v>
      </c>
      <c r="CG54">
        <f t="shared" si="54"/>
        <v>0</v>
      </c>
      <c r="CH54">
        <f t="shared" si="54"/>
        <v>0</v>
      </c>
      <c r="CI54">
        <f t="shared" si="54"/>
        <v>0</v>
      </c>
      <c r="CJ54">
        <f t="shared" si="54"/>
        <v>0</v>
      </c>
      <c r="CK54">
        <f t="shared" si="54"/>
        <v>0</v>
      </c>
      <c r="CL54">
        <f t="shared" si="54"/>
        <v>0</v>
      </c>
      <c r="CM54">
        <f t="shared" si="54"/>
        <v>0</v>
      </c>
      <c r="CN54">
        <f t="shared" si="54"/>
        <v>0</v>
      </c>
      <c r="CO54">
        <f t="shared" si="54"/>
        <v>0</v>
      </c>
      <c r="CP54">
        <f t="shared" si="54"/>
        <v>0</v>
      </c>
      <c r="CQ54">
        <f t="shared" si="54"/>
        <v>0</v>
      </c>
      <c r="CR54">
        <f t="shared" si="54"/>
        <v>0</v>
      </c>
      <c r="CS54">
        <f t="shared" si="54"/>
        <v>0</v>
      </c>
      <c r="CT54">
        <f t="shared" si="54"/>
        <v>0</v>
      </c>
      <c r="CU54">
        <f t="shared" si="54"/>
        <v>0</v>
      </c>
      <c r="CV54">
        <f t="shared" si="54"/>
        <v>0</v>
      </c>
      <c r="CW54">
        <f t="shared" si="54"/>
        <v>0</v>
      </c>
      <c r="CX54">
        <f t="shared" si="54"/>
        <v>0</v>
      </c>
      <c r="CY54">
        <f t="shared" si="54"/>
        <v>0</v>
      </c>
      <c r="CZ54">
        <f t="shared" si="54"/>
        <v>0</v>
      </c>
      <c r="DA54">
        <f t="shared" si="54"/>
        <v>0</v>
      </c>
      <c r="DB54">
        <f t="shared" si="54"/>
        <v>0</v>
      </c>
      <c r="DC54">
        <f t="shared" si="54"/>
        <v>0</v>
      </c>
      <c r="DD54">
        <f t="shared" si="54"/>
        <v>0</v>
      </c>
      <c r="DE54">
        <f t="shared" si="54"/>
        <v>0</v>
      </c>
      <c r="DF54">
        <f t="shared" si="54"/>
        <v>0</v>
      </c>
      <c r="DG54">
        <f t="shared" si="54"/>
        <v>0</v>
      </c>
      <c r="DH54">
        <f t="shared" si="54"/>
        <v>0</v>
      </c>
      <c r="DI54">
        <f t="shared" si="54"/>
        <v>0</v>
      </c>
      <c r="DJ54">
        <f t="shared" si="54"/>
        <v>0</v>
      </c>
      <c r="DK54">
        <f t="shared" si="54"/>
        <v>0</v>
      </c>
      <c r="DL54">
        <f t="shared" si="54"/>
        <v>0</v>
      </c>
      <c r="DM54">
        <f t="shared" si="54"/>
        <v>0</v>
      </c>
      <c r="DN54">
        <f t="shared" si="54"/>
        <v>0</v>
      </c>
      <c r="DP54" t="s">
        <v>31</v>
      </c>
      <c r="DQ54">
        <f>MATCH(MAX($C16:$BV16), $C16:$BV16, 0) - MATCH(MIN(C16:INDEX($C16:$BV16, MATCH(MAX($C16:$BV16), $C16:$BV16, 0)-1)), $C16:$BV16, 0)</f>
        <v>0</v>
      </c>
      <c r="DR54">
        <f>MATCH(MAX($BV16:$DN16), $BV16:$DN16, 0) - MATCH(MIN(BV16:INDEX($BV16:$DN16, MATCH(MAX($BV16:$DN16), $BV16:$DN16, 0)-1)), $BV16:$DN16, 0)</f>
        <v>0</v>
      </c>
      <c r="DS54">
        <f t="shared" si="8"/>
        <v>0</v>
      </c>
      <c r="DT54">
        <f t="shared" si="9"/>
        <v>0</v>
      </c>
      <c r="EA54" t="s">
        <v>31</v>
      </c>
      <c r="EB54">
        <f t="shared" si="10"/>
        <v>0</v>
      </c>
      <c r="EC54">
        <f t="shared" si="11"/>
        <v>0</v>
      </c>
      <c r="ED54">
        <f t="shared" si="12"/>
        <v>0</v>
      </c>
      <c r="EE54">
        <f t="shared" si="13"/>
        <v>0</v>
      </c>
      <c r="EF54">
        <f t="shared" si="14"/>
        <v>0</v>
      </c>
      <c r="EG54">
        <f t="shared" si="15"/>
        <v>0</v>
      </c>
      <c r="EH54">
        <f t="shared" si="16"/>
        <v>0</v>
      </c>
      <c r="EI54">
        <f t="shared" si="17"/>
        <v>0</v>
      </c>
      <c r="EJ54" t="str">
        <f t="shared" si="18"/>
        <v/>
      </c>
      <c r="EK54" t="str">
        <f t="shared" si="19"/>
        <v/>
      </c>
      <c r="EL54" t="str">
        <f t="shared" si="20"/>
        <v/>
      </c>
      <c r="EM54" t="str">
        <f t="shared" si="21"/>
        <v/>
      </c>
      <c r="ER54" t="s">
        <v>31</v>
      </c>
      <c r="ES54">
        <f t="shared" si="22"/>
        <v>0</v>
      </c>
      <c r="ET54">
        <f t="shared" si="23"/>
        <v>0</v>
      </c>
      <c r="EU54">
        <f t="shared" si="24"/>
        <v>0</v>
      </c>
      <c r="EV54">
        <f t="shared" si="4"/>
        <v>0</v>
      </c>
      <c r="EW54">
        <f t="shared" si="5"/>
        <v>0</v>
      </c>
      <c r="EX54">
        <f t="shared" si="25"/>
        <v>0</v>
      </c>
      <c r="EY54" t="str">
        <f t="shared" si="26"/>
        <v/>
      </c>
      <c r="EZ54" t="str">
        <f t="shared" si="27"/>
        <v/>
      </c>
      <c r="FA54" t="str">
        <f t="shared" si="28"/>
        <v/>
      </c>
    </row>
    <row r="55" spans="1:157" x14ac:dyDescent="0.45">
      <c r="A55" t="s">
        <v>552</v>
      </c>
      <c r="C55" t="str">
        <f t="shared" ref="C55:BN55" si="55">IFERROR(C17-B17,"")</f>
        <v/>
      </c>
      <c r="D55" t="str">
        <f t="shared" si="55"/>
        <v/>
      </c>
      <c r="E55" t="str">
        <f t="shared" si="55"/>
        <v/>
      </c>
      <c r="F55" t="str">
        <f t="shared" si="55"/>
        <v/>
      </c>
      <c r="G55" t="str">
        <f t="shared" si="55"/>
        <v/>
      </c>
      <c r="H55" t="str">
        <f t="shared" si="55"/>
        <v/>
      </c>
      <c r="I55" t="str">
        <f t="shared" si="55"/>
        <v/>
      </c>
      <c r="J55" t="str">
        <f t="shared" si="55"/>
        <v/>
      </c>
      <c r="K55" t="str">
        <f t="shared" si="55"/>
        <v/>
      </c>
      <c r="L55" t="str">
        <f t="shared" si="55"/>
        <v/>
      </c>
      <c r="M55" t="str">
        <f t="shared" si="55"/>
        <v/>
      </c>
      <c r="N55" t="str">
        <f t="shared" si="55"/>
        <v/>
      </c>
      <c r="O55" t="str">
        <f t="shared" si="55"/>
        <v/>
      </c>
      <c r="P55" t="str">
        <f t="shared" si="55"/>
        <v/>
      </c>
      <c r="Q55" t="str">
        <f t="shared" si="55"/>
        <v/>
      </c>
      <c r="R55" t="str">
        <f t="shared" si="55"/>
        <v/>
      </c>
      <c r="S55" t="str">
        <f t="shared" si="55"/>
        <v/>
      </c>
      <c r="T55" t="str">
        <f t="shared" si="55"/>
        <v/>
      </c>
      <c r="U55" t="str">
        <f t="shared" si="55"/>
        <v/>
      </c>
      <c r="V55" t="str">
        <f t="shared" si="55"/>
        <v/>
      </c>
      <c r="W55" t="str">
        <f t="shared" si="55"/>
        <v/>
      </c>
      <c r="X55" t="str">
        <f t="shared" si="55"/>
        <v/>
      </c>
      <c r="Y55" t="str">
        <f t="shared" si="55"/>
        <v/>
      </c>
      <c r="Z55" t="str">
        <f t="shared" si="55"/>
        <v/>
      </c>
      <c r="AA55" t="str">
        <f t="shared" si="55"/>
        <v/>
      </c>
      <c r="AB55" t="str">
        <f t="shared" si="55"/>
        <v/>
      </c>
      <c r="AC55" t="str">
        <f t="shared" si="55"/>
        <v/>
      </c>
      <c r="AD55" t="str">
        <f t="shared" si="55"/>
        <v/>
      </c>
      <c r="AE55" t="str">
        <f t="shared" si="55"/>
        <v/>
      </c>
      <c r="AF55" t="str">
        <f t="shared" si="55"/>
        <v/>
      </c>
      <c r="AG55" t="str">
        <f t="shared" si="55"/>
        <v/>
      </c>
      <c r="AH55" t="str">
        <f t="shared" si="55"/>
        <v/>
      </c>
      <c r="AI55" t="str">
        <f t="shared" si="55"/>
        <v/>
      </c>
      <c r="AJ55" t="str">
        <f t="shared" si="55"/>
        <v/>
      </c>
      <c r="AK55" t="str">
        <f t="shared" si="55"/>
        <v/>
      </c>
      <c r="AL55" t="str">
        <f t="shared" si="55"/>
        <v/>
      </c>
      <c r="AM55" t="str">
        <f t="shared" si="55"/>
        <v/>
      </c>
      <c r="AN55" t="str">
        <f t="shared" si="55"/>
        <v/>
      </c>
      <c r="AO55" t="str">
        <f t="shared" si="55"/>
        <v/>
      </c>
      <c r="AP55" t="str">
        <f t="shared" si="55"/>
        <v/>
      </c>
      <c r="AQ55" t="str">
        <f t="shared" si="55"/>
        <v/>
      </c>
      <c r="AR55" t="str">
        <f t="shared" si="55"/>
        <v/>
      </c>
      <c r="AS55" t="str">
        <f t="shared" si="55"/>
        <v/>
      </c>
      <c r="AT55" t="str">
        <f t="shared" si="55"/>
        <v/>
      </c>
      <c r="AU55" t="str">
        <f t="shared" si="55"/>
        <v/>
      </c>
      <c r="AV55" t="str">
        <f t="shared" si="55"/>
        <v/>
      </c>
      <c r="AW55" t="str">
        <f t="shared" si="55"/>
        <v/>
      </c>
      <c r="AX55" t="str">
        <f t="shared" si="55"/>
        <v/>
      </c>
      <c r="AY55" t="str">
        <f t="shared" si="55"/>
        <v/>
      </c>
      <c r="AZ55" t="str">
        <f t="shared" si="55"/>
        <v/>
      </c>
      <c r="BA55" t="str">
        <f t="shared" si="55"/>
        <v/>
      </c>
      <c r="BB55" t="str">
        <f t="shared" si="55"/>
        <v/>
      </c>
      <c r="BC55" t="str">
        <f t="shared" si="55"/>
        <v/>
      </c>
      <c r="BD55" t="str">
        <f t="shared" si="55"/>
        <v/>
      </c>
      <c r="BE55" t="str">
        <f t="shared" si="55"/>
        <v/>
      </c>
      <c r="BF55" t="str">
        <f t="shared" si="55"/>
        <v/>
      </c>
      <c r="BG55" t="str">
        <f t="shared" si="55"/>
        <v/>
      </c>
      <c r="BH55" t="str">
        <f t="shared" si="55"/>
        <v/>
      </c>
      <c r="BI55" t="str">
        <f t="shared" si="55"/>
        <v/>
      </c>
      <c r="BJ55" t="str">
        <f t="shared" si="55"/>
        <v/>
      </c>
      <c r="BK55" t="str">
        <f t="shared" si="55"/>
        <v/>
      </c>
      <c r="BL55" t="str">
        <f t="shared" si="55"/>
        <v/>
      </c>
      <c r="BM55" t="str">
        <f t="shared" si="55"/>
        <v/>
      </c>
      <c r="BN55" t="str">
        <f t="shared" si="55"/>
        <v/>
      </c>
      <c r="BO55" t="str">
        <f t="shared" ref="BO55:DN55" si="56">IFERROR(BO17-BN17,"")</f>
        <v/>
      </c>
      <c r="BP55" t="str">
        <f t="shared" si="56"/>
        <v/>
      </c>
      <c r="BQ55" t="str">
        <f t="shared" si="56"/>
        <v/>
      </c>
      <c r="BR55" t="str">
        <f t="shared" si="56"/>
        <v/>
      </c>
      <c r="BS55" t="str">
        <f t="shared" si="56"/>
        <v/>
      </c>
      <c r="BT55" t="str">
        <f t="shared" si="56"/>
        <v/>
      </c>
      <c r="BU55" t="str">
        <f t="shared" si="56"/>
        <v/>
      </c>
      <c r="BV55" t="str">
        <f t="shared" si="56"/>
        <v/>
      </c>
      <c r="BW55" t="str">
        <f t="shared" si="56"/>
        <v/>
      </c>
      <c r="BX55" t="str">
        <f t="shared" si="56"/>
        <v/>
      </c>
      <c r="BY55" t="str">
        <f t="shared" si="56"/>
        <v/>
      </c>
      <c r="BZ55" t="str">
        <f t="shared" si="56"/>
        <v/>
      </c>
      <c r="CA55" t="str">
        <f t="shared" si="56"/>
        <v/>
      </c>
      <c r="CB55" t="str">
        <f t="shared" si="56"/>
        <v/>
      </c>
      <c r="CC55" t="str">
        <f t="shared" si="56"/>
        <v/>
      </c>
      <c r="CD55" t="str">
        <f t="shared" si="56"/>
        <v/>
      </c>
      <c r="CE55" t="str">
        <f t="shared" si="56"/>
        <v/>
      </c>
      <c r="CF55" t="str">
        <f t="shared" si="56"/>
        <v/>
      </c>
      <c r="CG55" t="str">
        <f t="shared" si="56"/>
        <v/>
      </c>
      <c r="CH55" t="str">
        <f t="shared" si="56"/>
        <v/>
      </c>
      <c r="CI55" t="str">
        <f t="shared" si="56"/>
        <v/>
      </c>
      <c r="CJ55" t="str">
        <f t="shared" si="56"/>
        <v/>
      </c>
      <c r="CK55" t="str">
        <f t="shared" si="56"/>
        <v/>
      </c>
      <c r="CL55" t="str">
        <f t="shared" si="56"/>
        <v/>
      </c>
      <c r="CM55">
        <f t="shared" si="56"/>
        <v>0</v>
      </c>
      <c r="CN55">
        <f t="shared" si="56"/>
        <v>0</v>
      </c>
      <c r="CO55">
        <f t="shared" si="56"/>
        <v>0</v>
      </c>
      <c r="CP55">
        <f t="shared" si="56"/>
        <v>5.0000000000000001E-3</v>
      </c>
      <c r="CQ55">
        <f t="shared" si="56"/>
        <v>0</v>
      </c>
      <c r="CR55">
        <f t="shared" si="56"/>
        <v>0</v>
      </c>
      <c r="CS55">
        <f t="shared" si="56"/>
        <v>0</v>
      </c>
      <c r="CT55">
        <f t="shared" si="56"/>
        <v>0</v>
      </c>
      <c r="CU55">
        <f t="shared" si="56"/>
        <v>0</v>
      </c>
      <c r="CV55">
        <f t="shared" si="56"/>
        <v>0</v>
      </c>
      <c r="CW55">
        <f t="shared" si="56"/>
        <v>4.9999999999999992E-3</v>
      </c>
      <c r="CX55">
        <f t="shared" si="56"/>
        <v>0</v>
      </c>
      <c r="CY55">
        <f t="shared" si="56"/>
        <v>0</v>
      </c>
      <c r="CZ55">
        <f t="shared" si="56"/>
        <v>0</v>
      </c>
      <c r="DA55">
        <f t="shared" si="56"/>
        <v>0</v>
      </c>
      <c r="DB55">
        <f t="shared" si="56"/>
        <v>0</v>
      </c>
      <c r="DC55">
        <f t="shared" si="56"/>
        <v>0</v>
      </c>
      <c r="DD55">
        <f t="shared" si="56"/>
        <v>0</v>
      </c>
      <c r="DE55">
        <f t="shared" si="56"/>
        <v>0</v>
      </c>
      <c r="DF55">
        <f t="shared" si="56"/>
        <v>0</v>
      </c>
      <c r="DG55">
        <f t="shared" si="56"/>
        <v>0</v>
      </c>
      <c r="DH55">
        <f t="shared" si="56"/>
        <v>0</v>
      </c>
      <c r="DI55">
        <f t="shared" si="56"/>
        <v>0</v>
      </c>
      <c r="DJ55">
        <f t="shared" si="56"/>
        <v>0</v>
      </c>
      <c r="DK55">
        <f t="shared" si="56"/>
        <v>0</v>
      </c>
      <c r="DL55">
        <f t="shared" si="56"/>
        <v>0</v>
      </c>
      <c r="DM55">
        <f t="shared" si="56"/>
        <v>0</v>
      </c>
      <c r="DN55">
        <f t="shared" si="56"/>
        <v>0</v>
      </c>
      <c r="DP55" t="s">
        <v>552</v>
      </c>
      <c r="DR55">
        <f>MATCH(MAX($BV17:$DN17), $BV17:$DN17, 0) - MATCH(MIN(BV17:INDEX($BV17:$DN17, MATCH(MAX($BV17:$DN17), $BV17:$DN17, 0)-1)), $BV17:$DN17, 0)</f>
        <v>11</v>
      </c>
      <c r="DS55">
        <f t="shared" si="8"/>
        <v>0</v>
      </c>
      <c r="DT55">
        <f t="shared" si="9"/>
        <v>1.4999999999999999E-2</v>
      </c>
      <c r="EA55" t="s">
        <v>552</v>
      </c>
      <c r="EB55">
        <f t="shared" si="10"/>
        <v>0</v>
      </c>
      <c r="EC55">
        <f t="shared" si="11"/>
        <v>0</v>
      </c>
      <c r="ED55">
        <f t="shared" si="12"/>
        <v>1</v>
      </c>
      <c r="EE55">
        <f t="shared" si="13"/>
        <v>1</v>
      </c>
      <c r="EF55">
        <f t="shared" si="14"/>
        <v>0</v>
      </c>
      <c r="EG55">
        <f t="shared" si="15"/>
        <v>0</v>
      </c>
      <c r="EH55">
        <f t="shared" si="16"/>
        <v>5.0000000000000001E-3</v>
      </c>
      <c r="EI55">
        <f t="shared" si="17"/>
        <v>4.9999999999999992E-3</v>
      </c>
      <c r="EJ55" t="str">
        <f t="shared" si="18"/>
        <v/>
      </c>
      <c r="EK55" t="str">
        <f t="shared" si="19"/>
        <v/>
      </c>
      <c r="EL55">
        <f t="shared" si="20"/>
        <v>5.0000000000000001E-3</v>
      </c>
      <c r="EM55">
        <f t="shared" si="21"/>
        <v>4.9999999999999992E-3</v>
      </c>
      <c r="ER55" t="s">
        <v>552</v>
      </c>
      <c r="ES55">
        <f t="shared" si="22"/>
        <v>1</v>
      </c>
      <c r="ET55">
        <f t="shared" si="23"/>
        <v>1</v>
      </c>
      <c r="EU55">
        <f t="shared" si="24"/>
        <v>0</v>
      </c>
      <c r="EV55">
        <f t="shared" si="4"/>
        <v>5.0000000000000001E-3</v>
      </c>
      <c r="EW55">
        <f t="shared" si="5"/>
        <v>4.9999999999999992E-3</v>
      </c>
      <c r="EX55">
        <f t="shared" si="25"/>
        <v>0</v>
      </c>
      <c r="EY55">
        <f t="shared" si="26"/>
        <v>5.0000000000000001E-3</v>
      </c>
      <c r="EZ55">
        <f t="shared" si="27"/>
        <v>4.9999999999999992E-3</v>
      </c>
      <c r="FA55" t="str">
        <f t="shared" si="28"/>
        <v/>
      </c>
    </row>
    <row r="56" spans="1:157" x14ac:dyDescent="0.45">
      <c r="A56" t="s">
        <v>12</v>
      </c>
      <c r="C56" t="str">
        <f t="shared" ref="C56:BN56" si="57">IFERROR(C18-B18,"")</f>
        <v/>
      </c>
      <c r="D56" t="str">
        <f t="shared" si="57"/>
        <v/>
      </c>
      <c r="E56" t="str">
        <f t="shared" si="57"/>
        <v/>
      </c>
      <c r="F56" t="str">
        <f t="shared" si="57"/>
        <v/>
      </c>
      <c r="G56" t="str">
        <f t="shared" si="57"/>
        <v/>
      </c>
      <c r="H56" t="str">
        <f t="shared" si="57"/>
        <v/>
      </c>
      <c r="I56" t="str">
        <f t="shared" si="57"/>
        <v/>
      </c>
      <c r="J56" t="str">
        <f t="shared" si="57"/>
        <v/>
      </c>
      <c r="K56" t="str">
        <f t="shared" si="57"/>
        <v/>
      </c>
      <c r="L56" t="str">
        <f t="shared" si="57"/>
        <v/>
      </c>
      <c r="M56" t="str">
        <f t="shared" si="57"/>
        <v/>
      </c>
      <c r="N56" t="str">
        <f t="shared" si="57"/>
        <v/>
      </c>
      <c r="O56" t="str">
        <f t="shared" si="57"/>
        <v/>
      </c>
      <c r="P56" t="str">
        <f t="shared" si="57"/>
        <v/>
      </c>
      <c r="Q56" t="str">
        <f t="shared" si="57"/>
        <v/>
      </c>
      <c r="R56">
        <f t="shared" si="57"/>
        <v>0</v>
      </c>
      <c r="S56">
        <f t="shared" si="57"/>
        <v>0</v>
      </c>
      <c r="T56">
        <f t="shared" si="57"/>
        <v>0</v>
      </c>
      <c r="U56">
        <f t="shared" si="57"/>
        <v>0</v>
      </c>
      <c r="V56">
        <f t="shared" si="57"/>
        <v>0</v>
      </c>
      <c r="W56">
        <f t="shared" si="57"/>
        <v>0</v>
      </c>
      <c r="X56">
        <f t="shared" si="57"/>
        <v>0</v>
      </c>
      <c r="Y56">
        <f t="shared" si="57"/>
        <v>0</v>
      </c>
      <c r="Z56">
        <f t="shared" si="57"/>
        <v>0</v>
      </c>
      <c r="AA56">
        <f t="shared" si="57"/>
        <v>0</v>
      </c>
      <c r="AB56">
        <f t="shared" si="57"/>
        <v>0</v>
      </c>
      <c r="AC56">
        <f t="shared" si="57"/>
        <v>0</v>
      </c>
      <c r="AD56">
        <f t="shared" si="57"/>
        <v>0</v>
      </c>
      <c r="AE56">
        <f t="shared" si="57"/>
        <v>0</v>
      </c>
      <c r="AF56">
        <f t="shared" si="57"/>
        <v>0</v>
      </c>
      <c r="AG56">
        <f t="shared" si="57"/>
        <v>0</v>
      </c>
      <c r="AH56">
        <f t="shared" si="57"/>
        <v>0</v>
      </c>
      <c r="AI56">
        <f t="shared" si="57"/>
        <v>0</v>
      </c>
      <c r="AJ56">
        <f t="shared" si="57"/>
        <v>0</v>
      </c>
      <c r="AK56">
        <f t="shared" si="57"/>
        <v>0</v>
      </c>
      <c r="AL56">
        <f t="shared" si="57"/>
        <v>0</v>
      </c>
      <c r="AM56">
        <f t="shared" si="57"/>
        <v>0</v>
      </c>
      <c r="AN56">
        <f t="shared" si="57"/>
        <v>0</v>
      </c>
      <c r="AO56">
        <f t="shared" si="57"/>
        <v>0</v>
      </c>
      <c r="AP56">
        <f t="shared" si="57"/>
        <v>0</v>
      </c>
      <c r="AQ56">
        <f t="shared" si="57"/>
        <v>0</v>
      </c>
      <c r="AR56">
        <f t="shared" si="57"/>
        <v>0</v>
      </c>
      <c r="AS56">
        <f t="shared" si="57"/>
        <v>0</v>
      </c>
      <c r="AT56">
        <f t="shared" si="57"/>
        <v>0</v>
      </c>
      <c r="AU56">
        <f t="shared" si="57"/>
        <v>0</v>
      </c>
      <c r="AV56">
        <f t="shared" si="57"/>
        <v>0</v>
      </c>
      <c r="AW56">
        <f t="shared" si="57"/>
        <v>0</v>
      </c>
      <c r="AX56">
        <f t="shared" si="57"/>
        <v>0</v>
      </c>
      <c r="AY56">
        <f t="shared" si="57"/>
        <v>0</v>
      </c>
      <c r="AZ56">
        <f t="shared" si="57"/>
        <v>0</v>
      </c>
      <c r="BA56">
        <f t="shared" si="57"/>
        <v>0</v>
      </c>
      <c r="BB56">
        <f t="shared" si="57"/>
        <v>0</v>
      </c>
      <c r="BC56">
        <f t="shared" si="57"/>
        <v>0</v>
      </c>
      <c r="BD56">
        <f t="shared" si="57"/>
        <v>0</v>
      </c>
      <c r="BE56">
        <f t="shared" si="57"/>
        <v>0</v>
      </c>
      <c r="BF56">
        <f t="shared" si="57"/>
        <v>0</v>
      </c>
      <c r="BG56">
        <f t="shared" si="57"/>
        <v>0</v>
      </c>
      <c r="BH56">
        <f t="shared" si="57"/>
        <v>0</v>
      </c>
      <c r="BI56">
        <f t="shared" si="57"/>
        <v>0</v>
      </c>
      <c r="BJ56">
        <f t="shared" si="57"/>
        <v>0</v>
      </c>
      <c r="BK56">
        <f t="shared" si="57"/>
        <v>0</v>
      </c>
      <c r="BL56">
        <f t="shared" si="57"/>
        <v>0</v>
      </c>
      <c r="BM56">
        <f t="shared" si="57"/>
        <v>0</v>
      </c>
      <c r="BN56">
        <f t="shared" si="57"/>
        <v>0</v>
      </c>
      <c r="BO56">
        <f t="shared" ref="BO56:DN56" si="58">IFERROR(BO18-BN18,"")</f>
        <v>0</v>
      </c>
      <c r="BP56">
        <f t="shared" si="58"/>
        <v>0</v>
      </c>
      <c r="BQ56">
        <f t="shared" si="58"/>
        <v>0</v>
      </c>
      <c r="BR56">
        <f t="shared" si="58"/>
        <v>0</v>
      </c>
      <c r="BS56">
        <f t="shared" si="58"/>
        <v>0</v>
      </c>
      <c r="BT56">
        <f t="shared" si="58"/>
        <v>0</v>
      </c>
      <c r="BU56">
        <f t="shared" si="58"/>
        <v>0</v>
      </c>
      <c r="BV56">
        <f t="shared" si="58"/>
        <v>0</v>
      </c>
      <c r="BW56">
        <f t="shared" si="58"/>
        <v>0</v>
      </c>
      <c r="BX56">
        <f t="shared" si="58"/>
        <v>0</v>
      </c>
      <c r="BY56">
        <f t="shared" si="58"/>
        <v>0</v>
      </c>
      <c r="BZ56">
        <f t="shared" si="58"/>
        <v>0</v>
      </c>
      <c r="CA56">
        <f t="shared" si="58"/>
        <v>0</v>
      </c>
      <c r="CB56">
        <f t="shared" si="58"/>
        <v>0</v>
      </c>
      <c r="CC56">
        <f t="shared" si="58"/>
        <v>0</v>
      </c>
      <c r="CD56">
        <f t="shared" si="58"/>
        <v>0</v>
      </c>
      <c r="CE56">
        <f t="shared" si="58"/>
        <v>0</v>
      </c>
      <c r="CF56">
        <f t="shared" si="58"/>
        <v>0</v>
      </c>
      <c r="CG56">
        <f t="shared" si="58"/>
        <v>0</v>
      </c>
      <c r="CH56">
        <f t="shared" si="58"/>
        <v>0</v>
      </c>
      <c r="CI56">
        <f t="shared" si="58"/>
        <v>0</v>
      </c>
      <c r="CJ56">
        <f t="shared" si="58"/>
        <v>0</v>
      </c>
      <c r="CK56">
        <f t="shared" si="58"/>
        <v>0</v>
      </c>
      <c r="CL56">
        <f t="shared" si="58"/>
        <v>0</v>
      </c>
      <c r="CM56">
        <f t="shared" si="58"/>
        <v>0</v>
      </c>
      <c r="CN56">
        <f t="shared" si="58"/>
        <v>0</v>
      </c>
      <c r="CO56">
        <f t="shared" si="58"/>
        <v>0</v>
      </c>
      <c r="CP56">
        <f t="shared" si="58"/>
        <v>0</v>
      </c>
      <c r="CQ56">
        <f t="shared" si="58"/>
        <v>0</v>
      </c>
      <c r="CR56">
        <f t="shared" si="58"/>
        <v>0</v>
      </c>
      <c r="CS56">
        <f t="shared" si="58"/>
        <v>0</v>
      </c>
      <c r="CT56">
        <f t="shared" si="58"/>
        <v>0</v>
      </c>
      <c r="CU56">
        <f t="shared" si="58"/>
        <v>0</v>
      </c>
      <c r="CV56">
        <f t="shared" si="58"/>
        <v>0</v>
      </c>
      <c r="CW56">
        <f t="shared" si="58"/>
        <v>0</v>
      </c>
      <c r="CX56">
        <f t="shared" si="58"/>
        <v>0</v>
      </c>
      <c r="CY56">
        <f t="shared" si="58"/>
        <v>0</v>
      </c>
      <c r="CZ56">
        <f t="shared" si="58"/>
        <v>0</v>
      </c>
      <c r="DA56">
        <f t="shared" si="58"/>
        <v>0</v>
      </c>
      <c r="DB56">
        <f t="shared" si="58"/>
        <v>0</v>
      </c>
      <c r="DC56">
        <f t="shared" si="58"/>
        <v>0</v>
      </c>
      <c r="DD56">
        <f t="shared" si="58"/>
        <v>0</v>
      </c>
      <c r="DE56">
        <f t="shared" si="58"/>
        <v>0</v>
      </c>
      <c r="DF56">
        <f t="shared" si="58"/>
        <v>0</v>
      </c>
      <c r="DG56">
        <f t="shared" si="58"/>
        <v>0</v>
      </c>
      <c r="DH56">
        <f t="shared" si="58"/>
        <v>0</v>
      </c>
      <c r="DI56">
        <f t="shared" si="58"/>
        <v>0</v>
      </c>
      <c r="DJ56">
        <f t="shared" si="58"/>
        <v>0</v>
      </c>
      <c r="DK56">
        <f t="shared" si="58"/>
        <v>0</v>
      </c>
      <c r="DL56">
        <f t="shared" si="58"/>
        <v>0</v>
      </c>
      <c r="DM56">
        <f t="shared" si="58"/>
        <v>0</v>
      </c>
      <c r="DN56">
        <f t="shared" si="58"/>
        <v>0</v>
      </c>
      <c r="DP56" t="s">
        <v>12</v>
      </c>
      <c r="DQ56">
        <f>MATCH(MAX($C18:$BV18), $C18:$BV18, 0) - MATCH(MIN(C18:INDEX($C18:$BV18, MATCH(MAX($C18:$BV18), $C18:$BV18, 0)-1)), $C18:$BV18, 0)</f>
        <v>0</v>
      </c>
      <c r="DR56">
        <f>MATCH(MAX($BV18:$DN18), $BV18:$DN18, 0) - MATCH(MIN(BV18:INDEX($BV18:$DN18, MATCH(MAX($BV18:$DN18), $BV18:$DN18, 0)-1)), $BV18:$DN18, 0)</f>
        <v>0</v>
      </c>
      <c r="DS56">
        <f t="shared" si="8"/>
        <v>0</v>
      </c>
      <c r="DT56">
        <f t="shared" si="9"/>
        <v>0</v>
      </c>
      <c r="EA56" t="s">
        <v>12</v>
      </c>
      <c r="EB56">
        <f t="shared" si="10"/>
        <v>0</v>
      </c>
      <c r="EC56">
        <f t="shared" si="11"/>
        <v>0</v>
      </c>
      <c r="ED56">
        <f t="shared" si="12"/>
        <v>0</v>
      </c>
      <c r="EE56">
        <f t="shared" si="13"/>
        <v>0</v>
      </c>
      <c r="EF56">
        <f t="shared" si="14"/>
        <v>0</v>
      </c>
      <c r="EG56">
        <f t="shared" si="15"/>
        <v>0</v>
      </c>
      <c r="EH56">
        <f t="shared" si="16"/>
        <v>0</v>
      </c>
      <c r="EI56">
        <f t="shared" si="17"/>
        <v>0</v>
      </c>
      <c r="EJ56" t="str">
        <f t="shared" si="18"/>
        <v/>
      </c>
      <c r="EK56" t="str">
        <f t="shared" si="19"/>
        <v/>
      </c>
      <c r="EL56" t="str">
        <f t="shared" si="20"/>
        <v/>
      </c>
      <c r="EM56" t="str">
        <f t="shared" si="21"/>
        <v/>
      </c>
      <c r="ER56" t="s">
        <v>12</v>
      </c>
      <c r="ES56">
        <f t="shared" si="22"/>
        <v>0</v>
      </c>
      <c r="ET56">
        <f t="shared" si="23"/>
        <v>0</v>
      </c>
      <c r="EU56">
        <f t="shared" si="24"/>
        <v>0</v>
      </c>
      <c r="EV56">
        <f t="shared" si="4"/>
        <v>0</v>
      </c>
      <c r="EW56">
        <f t="shared" si="5"/>
        <v>0</v>
      </c>
      <c r="EX56">
        <f t="shared" si="25"/>
        <v>0</v>
      </c>
      <c r="EY56" t="str">
        <f t="shared" si="26"/>
        <v/>
      </c>
      <c r="EZ56" t="str">
        <f t="shared" si="27"/>
        <v/>
      </c>
      <c r="FA56" t="str">
        <f t="shared" si="28"/>
        <v/>
      </c>
    </row>
    <row r="57" spans="1:157" x14ac:dyDescent="0.45">
      <c r="A57" t="s">
        <v>34</v>
      </c>
      <c r="C57" t="str">
        <f t="shared" ref="C57:BN57" si="59">IFERROR(C19-B19,"")</f>
        <v/>
      </c>
      <c r="D57" t="str">
        <f t="shared" si="59"/>
        <v/>
      </c>
      <c r="E57" t="str">
        <f t="shared" si="59"/>
        <v/>
      </c>
      <c r="F57" t="str">
        <f t="shared" si="59"/>
        <v/>
      </c>
      <c r="G57" t="str">
        <f t="shared" si="59"/>
        <v/>
      </c>
      <c r="H57" t="str">
        <f t="shared" si="59"/>
        <v/>
      </c>
      <c r="I57" t="str">
        <f t="shared" si="59"/>
        <v/>
      </c>
      <c r="J57" t="str">
        <f t="shared" si="59"/>
        <v/>
      </c>
      <c r="K57" t="str">
        <f t="shared" si="59"/>
        <v/>
      </c>
      <c r="L57" t="str">
        <f t="shared" si="59"/>
        <v/>
      </c>
      <c r="M57" t="str">
        <f t="shared" si="59"/>
        <v/>
      </c>
      <c r="N57" t="str">
        <f t="shared" si="59"/>
        <v/>
      </c>
      <c r="O57" t="str">
        <f t="shared" si="59"/>
        <v/>
      </c>
      <c r="P57" t="str">
        <f t="shared" si="59"/>
        <v/>
      </c>
      <c r="Q57" t="str">
        <f t="shared" si="59"/>
        <v/>
      </c>
      <c r="R57" t="str">
        <f t="shared" si="59"/>
        <v/>
      </c>
      <c r="S57" t="str">
        <f t="shared" si="59"/>
        <v/>
      </c>
      <c r="T57" t="str">
        <f t="shared" si="59"/>
        <v/>
      </c>
      <c r="U57">
        <f t="shared" si="59"/>
        <v>0</v>
      </c>
      <c r="V57">
        <f t="shared" si="59"/>
        <v>0</v>
      </c>
      <c r="W57">
        <f t="shared" si="59"/>
        <v>0</v>
      </c>
      <c r="X57">
        <f t="shared" si="59"/>
        <v>0</v>
      </c>
      <c r="Y57">
        <f t="shared" si="59"/>
        <v>0</v>
      </c>
      <c r="Z57">
        <f t="shared" si="59"/>
        <v>0</v>
      </c>
      <c r="AA57">
        <f t="shared" si="59"/>
        <v>0</v>
      </c>
      <c r="AB57">
        <f t="shared" si="59"/>
        <v>0</v>
      </c>
      <c r="AC57">
        <f t="shared" si="59"/>
        <v>0</v>
      </c>
      <c r="AD57">
        <f t="shared" si="59"/>
        <v>0</v>
      </c>
      <c r="AE57">
        <f t="shared" si="59"/>
        <v>0</v>
      </c>
      <c r="AF57">
        <f t="shared" si="59"/>
        <v>0</v>
      </c>
      <c r="AG57">
        <f t="shared" si="59"/>
        <v>0</v>
      </c>
      <c r="AH57">
        <f t="shared" si="59"/>
        <v>0</v>
      </c>
      <c r="AI57">
        <f t="shared" si="59"/>
        <v>0</v>
      </c>
      <c r="AJ57">
        <f t="shared" si="59"/>
        <v>0</v>
      </c>
      <c r="AK57">
        <f t="shared" si="59"/>
        <v>0</v>
      </c>
      <c r="AL57">
        <f t="shared" si="59"/>
        <v>0</v>
      </c>
      <c r="AM57">
        <f t="shared" si="59"/>
        <v>0</v>
      </c>
      <c r="AN57">
        <f t="shared" si="59"/>
        <v>0</v>
      </c>
      <c r="AO57">
        <f t="shared" si="59"/>
        <v>0</v>
      </c>
      <c r="AP57">
        <f t="shared" si="59"/>
        <v>0</v>
      </c>
      <c r="AQ57">
        <f t="shared" si="59"/>
        <v>0</v>
      </c>
      <c r="AR57">
        <f t="shared" si="59"/>
        <v>0</v>
      </c>
      <c r="AS57">
        <f t="shared" si="59"/>
        <v>0</v>
      </c>
      <c r="AT57">
        <f t="shared" si="59"/>
        <v>0</v>
      </c>
      <c r="AU57">
        <f t="shared" si="59"/>
        <v>0</v>
      </c>
      <c r="AV57">
        <f t="shared" si="59"/>
        <v>0</v>
      </c>
      <c r="AW57">
        <f t="shared" si="59"/>
        <v>0</v>
      </c>
      <c r="AX57">
        <f t="shared" si="59"/>
        <v>0</v>
      </c>
      <c r="AY57">
        <f t="shared" si="59"/>
        <v>0</v>
      </c>
      <c r="AZ57">
        <f t="shared" si="59"/>
        <v>0</v>
      </c>
      <c r="BA57">
        <f t="shared" si="59"/>
        <v>0</v>
      </c>
      <c r="BB57">
        <f t="shared" si="59"/>
        <v>0</v>
      </c>
      <c r="BC57">
        <f t="shared" si="59"/>
        <v>0</v>
      </c>
      <c r="BD57">
        <f t="shared" si="59"/>
        <v>0</v>
      </c>
      <c r="BE57">
        <f t="shared" si="59"/>
        <v>0</v>
      </c>
      <c r="BF57">
        <f t="shared" si="59"/>
        <v>0</v>
      </c>
      <c r="BG57">
        <f t="shared" si="59"/>
        <v>0</v>
      </c>
      <c r="BH57">
        <f t="shared" si="59"/>
        <v>0</v>
      </c>
      <c r="BI57">
        <f t="shared" si="59"/>
        <v>0</v>
      </c>
      <c r="BJ57">
        <f t="shared" si="59"/>
        <v>0</v>
      </c>
      <c r="BK57">
        <f t="shared" si="59"/>
        <v>0</v>
      </c>
      <c r="BL57">
        <f t="shared" si="59"/>
        <v>0</v>
      </c>
      <c r="BM57">
        <f t="shared" si="59"/>
        <v>0</v>
      </c>
      <c r="BN57">
        <f t="shared" si="59"/>
        <v>0</v>
      </c>
      <c r="BO57">
        <f t="shared" ref="BO57:DN57" si="60">IFERROR(BO19-BN19,"")</f>
        <v>0</v>
      </c>
      <c r="BP57">
        <f t="shared" si="60"/>
        <v>0</v>
      </c>
      <c r="BQ57">
        <f t="shared" si="60"/>
        <v>0</v>
      </c>
      <c r="BR57">
        <f t="shared" si="60"/>
        <v>0</v>
      </c>
      <c r="BS57">
        <f t="shared" si="60"/>
        <v>0</v>
      </c>
      <c r="BT57">
        <f t="shared" si="60"/>
        <v>0</v>
      </c>
      <c r="BU57">
        <f t="shared" si="60"/>
        <v>0</v>
      </c>
      <c r="BV57">
        <f t="shared" si="60"/>
        <v>0</v>
      </c>
      <c r="BW57">
        <f t="shared" si="60"/>
        <v>0</v>
      </c>
      <c r="BX57">
        <f t="shared" si="60"/>
        <v>0</v>
      </c>
      <c r="BY57">
        <f t="shared" si="60"/>
        <v>0</v>
      </c>
      <c r="BZ57">
        <f t="shared" si="60"/>
        <v>0</v>
      </c>
      <c r="CA57">
        <f t="shared" si="60"/>
        <v>0</v>
      </c>
      <c r="CB57">
        <f t="shared" si="60"/>
        <v>0</v>
      </c>
      <c r="CC57">
        <f t="shared" si="60"/>
        <v>0</v>
      </c>
      <c r="CD57">
        <f t="shared" si="60"/>
        <v>0</v>
      </c>
      <c r="CE57">
        <f t="shared" si="60"/>
        <v>0</v>
      </c>
      <c r="CF57">
        <f t="shared" si="60"/>
        <v>0</v>
      </c>
      <c r="CG57">
        <f t="shared" si="60"/>
        <v>0</v>
      </c>
      <c r="CH57">
        <f t="shared" si="60"/>
        <v>0</v>
      </c>
      <c r="CI57">
        <f t="shared" si="60"/>
        <v>0</v>
      </c>
      <c r="CJ57">
        <f t="shared" si="60"/>
        <v>0</v>
      </c>
      <c r="CK57">
        <f t="shared" si="60"/>
        <v>0</v>
      </c>
      <c r="CL57">
        <f t="shared" si="60"/>
        <v>0</v>
      </c>
      <c r="CM57">
        <f t="shared" si="60"/>
        <v>0</v>
      </c>
      <c r="CN57">
        <f t="shared" si="60"/>
        <v>0</v>
      </c>
      <c r="CO57">
        <f t="shared" si="60"/>
        <v>0</v>
      </c>
      <c r="CP57">
        <f t="shared" si="60"/>
        <v>0</v>
      </c>
      <c r="CQ57">
        <f t="shared" si="60"/>
        <v>0</v>
      </c>
      <c r="CR57">
        <f t="shared" si="60"/>
        <v>0</v>
      </c>
      <c r="CS57">
        <f t="shared" si="60"/>
        <v>0</v>
      </c>
      <c r="CT57">
        <f t="shared" si="60"/>
        <v>0</v>
      </c>
      <c r="CU57">
        <f t="shared" si="60"/>
        <v>0</v>
      </c>
      <c r="CV57">
        <f t="shared" si="60"/>
        <v>0</v>
      </c>
      <c r="CW57">
        <f t="shared" si="60"/>
        <v>0</v>
      </c>
      <c r="CX57">
        <f t="shared" si="60"/>
        <v>0</v>
      </c>
      <c r="CY57">
        <f t="shared" si="60"/>
        <v>0</v>
      </c>
      <c r="CZ57">
        <f t="shared" si="60"/>
        <v>0</v>
      </c>
      <c r="DA57">
        <f t="shared" si="60"/>
        <v>0</v>
      </c>
      <c r="DB57">
        <f t="shared" si="60"/>
        <v>0</v>
      </c>
      <c r="DC57">
        <f t="shared" si="60"/>
        <v>0</v>
      </c>
      <c r="DD57">
        <f t="shared" si="60"/>
        <v>0</v>
      </c>
      <c r="DE57">
        <f t="shared" si="60"/>
        <v>0</v>
      </c>
      <c r="DF57">
        <f t="shared" si="60"/>
        <v>0</v>
      </c>
      <c r="DG57">
        <f t="shared" si="60"/>
        <v>0</v>
      </c>
      <c r="DH57">
        <f t="shared" si="60"/>
        <v>0</v>
      </c>
      <c r="DI57">
        <f t="shared" si="60"/>
        <v>0</v>
      </c>
      <c r="DJ57">
        <f t="shared" si="60"/>
        <v>0</v>
      </c>
      <c r="DK57">
        <f t="shared" si="60"/>
        <v>0</v>
      </c>
      <c r="DL57">
        <f t="shared" si="60"/>
        <v>0</v>
      </c>
      <c r="DM57">
        <f t="shared" si="60"/>
        <v>0</v>
      </c>
      <c r="DN57">
        <f t="shared" si="60"/>
        <v>0</v>
      </c>
      <c r="DP57" t="s">
        <v>34</v>
      </c>
      <c r="DQ57">
        <f>MATCH(MAX($C19:$BV19), $C19:$BV19, 0) - MATCH(MIN(C19:INDEX($C19:$BV19, MATCH(MAX($C19:$BV19), $C19:$BV19, 0)-1)), $C19:$BV19, 0)</f>
        <v>0</v>
      </c>
      <c r="DR57">
        <f>MATCH(MAX($BV19:$DN19), $BV19:$DN19, 0) - MATCH(MIN(BV19:INDEX($BV19:$DN19, MATCH(MAX($BV19:$DN19), $BV19:$DN19, 0)-1)), $BV19:$DN19, 0)</f>
        <v>0</v>
      </c>
      <c r="DS57">
        <f t="shared" si="8"/>
        <v>0</v>
      </c>
      <c r="DT57">
        <f t="shared" si="9"/>
        <v>0</v>
      </c>
      <c r="EA57" t="s">
        <v>34</v>
      </c>
      <c r="EB57">
        <f t="shared" si="10"/>
        <v>0</v>
      </c>
      <c r="EC57">
        <f t="shared" si="11"/>
        <v>0</v>
      </c>
      <c r="ED57">
        <f t="shared" si="12"/>
        <v>0</v>
      </c>
      <c r="EE57">
        <f t="shared" si="13"/>
        <v>0</v>
      </c>
      <c r="EF57">
        <f t="shared" si="14"/>
        <v>0</v>
      </c>
      <c r="EG57">
        <f t="shared" si="15"/>
        <v>0</v>
      </c>
      <c r="EH57">
        <f t="shared" si="16"/>
        <v>0</v>
      </c>
      <c r="EI57">
        <f t="shared" si="17"/>
        <v>0</v>
      </c>
      <c r="EJ57" t="str">
        <f t="shared" si="18"/>
        <v/>
      </c>
      <c r="EK57" t="str">
        <f t="shared" si="19"/>
        <v/>
      </c>
      <c r="EL57" t="str">
        <f t="shared" si="20"/>
        <v/>
      </c>
      <c r="EM57" t="str">
        <f t="shared" si="21"/>
        <v/>
      </c>
      <c r="ER57" t="s">
        <v>34</v>
      </c>
      <c r="ES57">
        <f t="shared" si="22"/>
        <v>0</v>
      </c>
      <c r="ET57">
        <f t="shared" si="23"/>
        <v>0</v>
      </c>
      <c r="EU57">
        <f t="shared" si="24"/>
        <v>0</v>
      </c>
      <c r="EV57">
        <f t="shared" si="4"/>
        <v>0</v>
      </c>
      <c r="EW57">
        <f t="shared" si="5"/>
        <v>0</v>
      </c>
      <c r="EX57">
        <f t="shared" si="25"/>
        <v>0</v>
      </c>
      <c r="EY57" t="str">
        <f t="shared" si="26"/>
        <v/>
      </c>
      <c r="EZ57" t="str">
        <f t="shared" si="27"/>
        <v/>
      </c>
      <c r="FA57" t="str">
        <f t="shared" si="28"/>
        <v/>
      </c>
    </row>
    <row r="58" spans="1:157" x14ac:dyDescent="0.45">
      <c r="A58" t="s">
        <v>35</v>
      </c>
      <c r="C58" t="str">
        <f t="shared" ref="C58:BN58" si="61">IFERROR(C20-B20,"")</f>
        <v/>
      </c>
      <c r="D58" t="str">
        <f t="shared" si="61"/>
        <v/>
      </c>
      <c r="E58" t="str">
        <f t="shared" si="61"/>
        <v/>
      </c>
      <c r="F58" t="str">
        <f t="shared" si="61"/>
        <v/>
      </c>
      <c r="G58" t="str">
        <f t="shared" si="61"/>
        <v/>
      </c>
      <c r="H58" t="str">
        <f t="shared" si="61"/>
        <v/>
      </c>
      <c r="I58" t="str">
        <f t="shared" si="61"/>
        <v/>
      </c>
      <c r="J58" t="str">
        <f t="shared" si="61"/>
        <v/>
      </c>
      <c r="K58" t="str">
        <f t="shared" si="61"/>
        <v/>
      </c>
      <c r="L58" t="str">
        <f t="shared" si="61"/>
        <v/>
      </c>
      <c r="M58" t="str">
        <f t="shared" si="61"/>
        <v/>
      </c>
      <c r="N58" t="str">
        <f t="shared" si="61"/>
        <v/>
      </c>
      <c r="O58" t="str">
        <f t="shared" si="61"/>
        <v/>
      </c>
      <c r="P58" t="str">
        <f t="shared" si="61"/>
        <v/>
      </c>
      <c r="Q58" t="str">
        <f t="shared" si="61"/>
        <v/>
      </c>
      <c r="R58" t="str">
        <f t="shared" si="61"/>
        <v/>
      </c>
      <c r="S58" t="str">
        <f t="shared" si="61"/>
        <v/>
      </c>
      <c r="T58" t="str">
        <f t="shared" si="61"/>
        <v/>
      </c>
      <c r="U58">
        <f t="shared" si="61"/>
        <v>0</v>
      </c>
      <c r="V58">
        <f t="shared" si="61"/>
        <v>0</v>
      </c>
      <c r="W58">
        <f t="shared" si="61"/>
        <v>0</v>
      </c>
      <c r="X58">
        <f t="shared" si="61"/>
        <v>0</v>
      </c>
      <c r="Y58">
        <f t="shared" si="61"/>
        <v>0</v>
      </c>
      <c r="Z58">
        <f t="shared" si="61"/>
        <v>0</v>
      </c>
      <c r="AA58">
        <f t="shared" si="61"/>
        <v>0</v>
      </c>
      <c r="AB58">
        <f t="shared" si="61"/>
        <v>0</v>
      </c>
      <c r="AC58">
        <f t="shared" si="61"/>
        <v>0</v>
      </c>
      <c r="AD58">
        <f t="shared" si="61"/>
        <v>0</v>
      </c>
      <c r="AE58">
        <f t="shared" si="61"/>
        <v>0</v>
      </c>
      <c r="AF58">
        <f t="shared" si="61"/>
        <v>0</v>
      </c>
      <c r="AG58">
        <f t="shared" si="61"/>
        <v>0</v>
      </c>
      <c r="AH58">
        <f t="shared" si="61"/>
        <v>0</v>
      </c>
      <c r="AI58">
        <f t="shared" si="61"/>
        <v>0</v>
      </c>
      <c r="AJ58">
        <f t="shared" si="61"/>
        <v>0</v>
      </c>
      <c r="AK58">
        <f t="shared" si="61"/>
        <v>0</v>
      </c>
      <c r="AL58">
        <f t="shared" si="61"/>
        <v>0</v>
      </c>
      <c r="AM58">
        <f t="shared" si="61"/>
        <v>0</v>
      </c>
      <c r="AN58">
        <f t="shared" si="61"/>
        <v>0</v>
      </c>
      <c r="AO58">
        <f t="shared" si="61"/>
        <v>0</v>
      </c>
      <c r="AP58">
        <f t="shared" si="61"/>
        <v>0</v>
      </c>
      <c r="AQ58">
        <f t="shared" si="61"/>
        <v>0</v>
      </c>
      <c r="AR58">
        <f t="shared" si="61"/>
        <v>0</v>
      </c>
      <c r="AS58">
        <f t="shared" si="61"/>
        <v>0</v>
      </c>
      <c r="AT58">
        <f t="shared" si="61"/>
        <v>0</v>
      </c>
      <c r="AU58">
        <f t="shared" si="61"/>
        <v>0</v>
      </c>
      <c r="AV58">
        <f t="shared" si="61"/>
        <v>0</v>
      </c>
      <c r="AW58">
        <f t="shared" si="61"/>
        <v>0</v>
      </c>
      <c r="AX58">
        <f t="shared" si="61"/>
        <v>0</v>
      </c>
      <c r="AY58">
        <f t="shared" si="61"/>
        <v>0</v>
      </c>
      <c r="AZ58">
        <f t="shared" si="61"/>
        <v>0</v>
      </c>
      <c r="BA58">
        <f t="shared" si="61"/>
        <v>0</v>
      </c>
      <c r="BB58">
        <f t="shared" si="61"/>
        <v>0</v>
      </c>
      <c r="BC58">
        <f t="shared" si="61"/>
        <v>0</v>
      </c>
      <c r="BD58">
        <f t="shared" si="61"/>
        <v>0</v>
      </c>
      <c r="BE58">
        <f t="shared" si="61"/>
        <v>0</v>
      </c>
      <c r="BF58">
        <f t="shared" si="61"/>
        <v>0</v>
      </c>
      <c r="BG58">
        <f t="shared" si="61"/>
        <v>0</v>
      </c>
      <c r="BH58">
        <f t="shared" si="61"/>
        <v>0</v>
      </c>
      <c r="BI58">
        <f t="shared" si="61"/>
        <v>0</v>
      </c>
      <c r="BJ58">
        <f t="shared" si="61"/>
        <v>0</v>
      </c>
      <c r="BK58">
        <f t="shared" si="61"/>
        <v>0</v>
      </c>
      <c r="BL58">
        <f t="shared" si="61"/>
        <v>0</v>
      </c>
      <c r="BM58">
        <f t="shared" si="61"/>
        <v>0</v>
      </c>
      <c r="BN58">
        <f t="shared" si="61"/>
        <v>0</v>
      </c>
      <c r="BO58">
        <f t="shared" ref="BO58:DN58" si="62">IFERROR(BO20-BN20,"")</f>
        <v>0</v>
      </c>
      <c r="BP58">
        <f t="shared" si="62"/>
        <v>0</v>
      </c>
      <c r="BQ58">
        <f t="shared" si="62"/>
        <v>0</v>
      </c>
      <c r="BR58">
        <f t="shared" si="62"/>
        <v>0</v>
      </c>
      <c r="BS58">
        <f t="shared" si="62"/>
        <v>0</v>
      </c>
      <c r="BT58">
        <f t="shared" si="62"/>
        <v>0</v>
      </c>
      <c r="BU58">
        <f t="shared" si="62"/>
        <v>0</v>
      </c>
      <c r="BV58">
        <f t="shared" si="62"/>
        <v>0</v>
      </c>
      <c r="BW58">
        <f t="shared" si="62"/>
        <v>0</v>
      </c>
      <c r="BX58">
        <f t="shared" si="62"/>
        <v>0</v>
      </c>
      <c r="BY58">
        <f t="shared" si="62"/>
        <v>0</v>
      </c>
      <c r="BZ58">
        <f t="shared" si="62"/>
        <v>0</v>
      </c>
      <c r="CA58">
        <f t="shared" si="62"/>
        <v>0</v>
      </c>
      <c r="CB58">
        <f t="shared" si="62"/>
        <v>0</v>
      </c>
      <c r="CC58">
        <f t="shared" si="62"/>
        <v>0</v>
      </c>
      <c r="CD58">
        <f t="shared" si="62"/>
        <v>0</v>
      </c>
      <c r="CE58">
        <f t="shared" si="62"/>
        <v>0</v>
      </c>
      <c r="CF58">
        <f t="shared" si="62"/>
        <v>0</v>
      </c>
      <c r="CG58">
        <f t="shared" si="62"/>
        <v>0</v>
      </c>
      <c r="CH58">
        <f t="shared" si="62"/>
        <v>0</v>
      </c>
      <c r="CI58">
        <f t="shared" si="62"/>
        <v>0</v>
      </c>
      <c r="CJ58">
        <f t="shared" si="62"/>
        <v>0</v>
      </c>
      <c r="CK58">
        <f t="shared" si="62"/>
        <v>0</v>
      </c>
      <c r="CL58">
        <f t="shared" si="62"/>
        <v>0</v>
      </c>
      <c r="CM58">
        <f t="shared" si="62"/>
        <v>0</v>
      </c>
      <c r="CN58">
        <f t="shared" si="62"/>
        <v>0</v>
      </c>
      <c r="CO58">
        <f t="shared" si="62"/>
        <v>0</v>
      </c>
      <c r="CP58">
        <f t="shared" si="62"/>
        <v>0</v>
      </c>
      <c r="CQ58">
        <f t="shared" si="62"/>
        <v>0</v>
      </c>
      <c r="CR58">
        <f t="shared" si="62"/>
        <v>0</v>
      </c>
      <c r="CS58">
        <f t="shared" si="62"/>
        <v>0</v>
      </c>
      <c r="CT58">
        <f t="shared" si="62"/>
        <v>0</v>
      </c>
      <c r="CU58">
        <f t="shared" si="62"/>
        <v>0</v>
      </c>
      <c r="CV58">
        <f t="shared" si="62"/>
        <v>0.01</v>
      </c>
      <c r="CW58">
        <f t="shared" si="62"/>
        <v>0</v>
      </c>
      <c r="CX58">
        <f t="shared" si="62"/>
        <v>0</v>
      </c>
      <c r="CY58">
        <f t="shared" si="62"/>
        <v>0</v>
      </c>
      <c r="CZ58">
        <f t="shared" si="62"/>
        <v>0</v>
      </c>
      <c r="DA58">
        <f t="shared" si="62"/>
        <v>0</v>
      </c>
      <c r="DB58">
        <f t="shared" si="62"/>
        <v>0</v>
      </c>
      <c r="DC58">
        <f t="shared" si="62"/>
        <v>0</v>
      </c>
      <c r="DD58">
        <f t="shared" si="62"/>
        <v>0</v>
      </c>
      <c r="DE58">
        <f t="shared" si="62"/>
        <v>0</v>
      </c>
      <c r="DF58">
        <f t="shared" si="62"/>
        <v>0</v>
      </c>
      <c r="DG58">
        <f t="shared" si="62"/>
        <v>0</v>
      </c>
      <c r="DH58">
        <f t="shared" si="62"/>
        <v>0</v>
      </c>
      <c r="DI58">
        <f t="shared" si="62"/>
        <v>0</v>
      </c>
      <c r="DJ58">
        <f t="shared" si="62"/>
        <v>0</v>
      </c>
      <c r="DK58">
        <f t="shared" si="62"/>
        <v>0</v>
      </c>
      <c r="DL58">
        <f t="shared" si="62"/>
        <v>0</v>
      </c>
      <c r="DM58">
        <f t="shared" si="62"/>
        <v>0</v>
      </c>
      <c r="DN58">
        <f t="shared" si="62"/>
        <v>0</v>
      </c>
      <c r="DP58" t="s">
        <v>35</v>
      </c>
      <c r="DQ58">
        <f>MATCH(MAX($C20:$BV20), $C20:$BV20, 0) - MATCH(MIN(C20:INDEX($C20:$BV20, MATCH(MAX($C20:$BV20), $C20:$BV20, 0)-1)), $C20:$BV20, 0)</f>
        <v>0</v>
      </c>
      <c r="DR58">
        <f>MATCH(MAX($BV20:$DN20), $BV20:$DN20, 0) - MATCH(MIN(BV20:INDEX($BV20:$DN20, MATCH(MAX($BV20:$DN20), $BV20:$DN20, 0)-1)), $BV20:$DN20, 0)</f>
        <v>26</v>
      </c>
      <c r="DS58">
        <f t="shared" si="8"/>
        <v>0</v>
      </c>
      <c r="DT58">
        <f t="shared" si="9"/>
        <v>0.01</v>
      </c>
      <c r="EA58" t="s">
        <v>35</v>
      </c>
      <c r="EB58">
        <f t="shared" si="10"/>
        <v>0</v>
      </c>
      <c r="EC58">
        <f t="shared" si="11"/>
        <v>0</v>
      </c>
      <c r="ED58">
        <f t="shared" si="12"/>
        <v>1</v>
      </c>
      <c r="EE58">
        <f t="shared" si="13"/>
        <v>0</v>
      </c>
      <c r="EF58">
        <f t="shared" si="14"/>
        <v>0</v>
      </c>
      <c r="EG58">
        <f t="shared" si="15"/>
        <v>0</v>
      </c>
      <c r="EH58">
        <f t="shared" si="16"/>
        <v>0.01</v>
      </c>
      <c r="EI58">
        <f t="shared" si="17"/>
        <v>0</v>
      </c>
      <c r="EJ58" t="str">
        <f t="shared" si="18"/>
        <v/>
      </c>
      <c r="EK58" t="str">
        <f t="shared" si="19"/>
        <v/>
      </c>
      <c r="EL58">
        <f t="shared" si="20"/>
        <v>0.01</v>
      </c>
      <c r="EM58" t="str">
        <f t="shared" si="21"/>
        <v/>
      </c>
      <c r="ER58" t="s">
        <v>35</v>
      </c>
      <c r="ES58">
        <f t="shared" si="22"/>
        <v>1</v>
      </c>
      <c r="ET58">
        <f t="shared" si="23"/>
        <v>0</v>
      </c>
      <c r="EU58">
        <f t="shared" si="24"/>
        <v>0</v>
      </c>
      <c r="EV58">
        <f t="shared" si="4"/>
        <v>0.01</v>
      </c>
      <c r="EW58">
        <f t="shared" si="5"/>
        <v>0</v>
      </c>
      <c r="EX58">
        <f t="shared" si="25"/>
        <v>0</v>
      </c>
      <c r="EY58">
        <f t="shared" si="26"/>
        <v>0.01</v>
      </c>
      <c r="EZ58" t="str">
        <f t="shared" si="27"/>
        <v/>
      </c>
      <c r="FA58" t="str">
        <f t="shared" si="28"/>
        <v/>
      </c>
    </row>
    <row r="59" spans="1:157" x14ac:dyDescent="0.45">
      <c r="A59" t="s">
        <v>7</v>
      </c>
      <c r="C59" t="str">
        <f t="shared" ref="C59:BN59" si="63">IFERROR(C21-B21,"")</f>
        <v/>
      </c>
      <c r="D59" t="str">
        <f t="shared" si="63"/>
        <v/>
      </c>
      <c r="E59" t="str">
        <f t="shared" si="63"/>
        <v/>
      </c>
      <c r="F59" t="str">
        <f t="shared" si="63"/>
        <v/>
      </c>
      <c r="G59" t="str">
        <f t="shared" si="63"/>
        <v/>
      </c>
      <c r="H59" t="str">
        <f t="shared" si="63"/>
        <v/>
      </c>
      <c r="I59" t="str">
        <f t="shared" si="63"/>
        <v/>
      </c>
      <c r="J59" t="str">
        <f t="shared" si="63"/>
        <v/>
      </c>
      <c r="K59" t="str">
        <f t="shared" si="63"/>
        <v/>
      </c>
      <c r="L59" t="str">
        <f t="shared" si="63"/>
        <v/>
      </c>
      <c r="M59" t="str">
        <f t="shared" si="63"/>
        <v/>
      </c>
      <c r="N59" t="str">
        <f t="shared" si="63"/>
        <v/>
      </c>
      <c r="O59" t="str">
        <f t="shared" si="63"/>
        <v/>
      </c>
      <c r="P59" t="str">
        <f t="shared" si="63"/>
        <v/>
      </c>
      <c r="Q59">
        <f t="shared" si="63"/>
        <v>0</v>
      </c>
      <c r="R59">
        <f t="shared" si="63"/>
        <v>0</v>
      </c>
      <c r="S59">
        <f t="shared" si="63"/>
        <v>0</v>
      </c>
      <c r="T59">
        <f t="shared" si="63"/>
        <v>0</v>
      </c>
      <c r="U59">
        <f t="shared" si="63"/>
        <v>0</v>
      </c>
      <c r="V59">
        <f t="shared" si="63"/>
        <v>0</v>
      </c>
      <c r="W59">
        <f t="shared" si="63"/>
        <v>0</v>
      </c>
      <c r="X59">
        <f t="shared" si="63"/>
        <v>0</v>
      </c>
      <c r="Y59">
        <f t="shared" si="63"/>
        <v>0</v>
      </c>
      <c r="Z59">
        <f t="shared" si="63"/>
        <v>0</v>
      </c>
      <c r="AA59">
        <f t="shared" si="63"/>
        <v>0</v>
      </c>
      <c r="AB59">
        <f t="shared" si="63"/>
        <v>0</v>
      </c>
      <c r="AC59">
        <f t="shared" si="63"/>
        <v>0</v>
      </c>
      <c r="AD59">
        <f t="shared" si="63"/>
        <v>0</v>
      </c>
      <c r="AE59">
        <f t="shared" si="63"/>
        <v>0</v>
      </c>
      <c r="AF59">
        <f t="shared" si="63"/>
        <v>0</v>
      </c>
      <c r="AG59">
        <f t="shared" si="63"/>
        <v>0</v>
      </c>
      <c r="AH59">
        <f t="shared" si="63"/>
        <v>0</v>
      </c>
      <c r="AI59">
        <f t="shared" si="63"/>
        <v>0</v>
      </c>
      <c r="AJ59">
        <f t="shared" si="63"/>
        <v>0</v>
      </c>
      <c r="AK59">
        <f t="shared" si="63"/>
        <v>0</v>
      </c>
      <c r="AL59">
        <f t="shared" si="63"/>
        <v>0</v>
      </c>
      <c r="AM59">
        <f t="shared" si="63"/>
        <v>0</v>
      </c>
      <c r="AN59">
        <f t="shared" si="63"/>
        <v>0</v>
      </c>
      <c r="AO59">
        <f t="shared" si="63"/>
        <v>0</v>
      </c>
      <c r="AP59">
        <f t="shared" si="63"/>
        <v>0</v>
      </c>
      <c r="AQ59">
        <f t="shared" si="63"/>
        <v>0</v>
      </c>
      <c r="AR59">
        <f t="shared" si="63"/>
        <v>0</v>
      </c>
      <c r="AS59">
        <f t="shared" si="63"/>
        <v>0</v>
      </c>
      <c r="AT59">
        <f t="shared" si="63"/>
        <v>0</v>
      </c>
      <c r="AU59">
        <f t="shared" si="63"/>
        <v>0</v>
      </c>
      <c r="AV59">
        <f t="shared" si="63"/>
        <v>0</v>
      </c>
      <c r="AW59">
        <f t="shared" si="63"/>
        <v>0</v>
      </c>
      <c r="AX59">
        <f t="shared" si="63"/>
        <v>0</v>
      </c>
      <c r="AY59">
        <f t="shared" si="63"/>
        <v>2.5000000000000001E-3</v>
      </c>
      <c r="AZ59">
        <f t="shared" si="63"/>
        <v>0</v>
      </c>
      <c r="BA59">
        <f t="shared" si="63"/>
        <v>0</v>
      </c>
      <c r="BB59">
        <f t="shared" si="63"/>
        <v>0</v>
      </c>
      <c r="BC59">
        <f t="shared" si="63"/>
        <v>0</v>
      </c>
      <c r="BD59">
        <f t="shared" si="63"/>
        <v>0</v>
      </c>
      <c r="BE59">
        <f t="shared" si="63"/>
        <v>0</v>
      </c>
      <c r="BF59">
        <f t="shared" si="63"/>
        <v>0</v>
      </c>
      <c r="BG59">
        <f t="shared" si="63"/>
        <v>0</v>
      </c>
      <c r="BH59">
        <f t="shared" si="63"/>
        <v>0</v>
      </c>
      <c r="BI59">
        <f t="shared" si="63"/>
        <v>0</v>
      </c>
      <c r="BJ59">
        <f t="shared" si="63"/>
        <v>2.5000000000000001E-3</v>
      </c>
      <c r="BK59">
        <f t="shared" si="63"/>
        <v>0</v>
      </c>
      <c r="BL59">
        <f t="shared" si="63"/>
        <v>0</v>
      </c>
      <c r="BM59">
        <f t="shared" si="63"/>
        <v>0</v>
      </c>
      <c r="BN59">
        <f t="shared" si="63"/>
        <v>0</v>
      </c>
      <c r="BO59">
        <f t="shared" ref="BO59:DN59" si="64">IFERROR(BO21-BN21,"")</f>
        <v>0</v>
      </c>
      <c r="BP59">
        <f t="shared" si="64"/>
        <v>0</v>
      </c>
      <c r="BQ59">
        <f t="shared" si="64"/>
        <v>0</v>
      </c>
      <c r="BR59">
        <f t="shared" si="64"/>
        <v>0</v>
      </c>
      <c r="BS59">
        <f t="shared" si="64"/>
        <v>0</v>
      </c>
      <c r="BT59">
        <f t="shared" si="64"/>
        <v>0</v>
      </c>
      <c r="BU59">
        <f t="shared" si="64"/>
        <v>0</v>
      </c>
      <c r="BV59">
        <f t="shared" si="64"/>
        <v>0</v>
      </c>
      <c r="BW59">
        <f t="shared" si="64"/>
        <v>0</v>
      </c>
      <c r="BX59">
        <f t="shared" si="64"/>
        <v>0</v>
      </c>
      <c r="BY59">
        <f t="shared" si="64"/>
        <v>0</v>
      </c>
      <c r="BZ59">
        <f t="shared" si="64"/>
        <v>0</v>
      </c>
      <c r="CA59">
        <f t="shared" si="64"/>
        <v>0</v>
      </c>
      <c r="CB59">
        <f t="shared" si="64"/>
        <v>0</v>
      </c>
      <c r="CC59">
        <f t="shared" si="64"/>
        <v>0</v>
      </c>
      <c r="CD59">
        <f t="shared" si="64"/>
        <v>0</v>
      </c>
      <c r="CE59">
        <f t="shared" si="64"/>
        <v>0</v>
      </c>
      <c r="CF59">
        <f t="shared" si="64"/>
        <v>0</v>
      </c>
      <c r="CG59">
        <f t="shared" si="64"/>
        <v>0</v>
      </c>
      <c r="CH59">
        <f t="shared" si="64"/>
        <v>0</v>
      </c>
      <c r="CI59">
        <f t="shared" si="64"/>
        <v>0</v>
      </c>
      <c r="CJ59">
        <f t="shared" si="64"/>
        <v>0</v>
      </c>
      <c r="CK59">
        <f t="shared" si="64"/>
        <v>0</v>
      </c>
      <c r="CL59">
        <f t="shared" si="64"/>
        <v>0</v>
      </c>
      <c r="CM59">
        <f t="shared" si="64"/>
        <v>0</v>
      </c>
      <c r="CN59">
        <f t="shared" si="64"/>
        <v>0</v>
      </c>
      <c r="CO59">
        <f t="shared" si="64"/>
        <v>0</v>
      </c>
      <c r="CP59">
        <f t="shared" si="64"/>
        <v>0</v>
      </c>
      <c r="CQ59">
        <f t="shared" si="64"/>
        <v>0</v>
      </c>
      <c r="CR59">
        <f t="shared" si="64"/>
        <v>0</v>
      </c>
      <c r="CS59">
        <f t="shared" si="64"/>
        <v>0</v>
      </c>
      <c r="CT59">
        <f t="shared" si="64"/>
        <v>0</v>
      </c>
      <c r="CU59">
        <f t="shared" si="64"/>
        <v>0</v>
      </c>
      <c r="CV59">
        <f t="shared" si="64"/>
        <v>0</v>
      </c>
      <c r="CW59">
        <f t="shared" si="64"/>
        <v>0</v>
      </c>
      <c r="CX59">
        <f t="shared" si="64"/>
        <v>0</v>
      </c>
      <c r="CY59">
        <f t="shared" si="64"/>
        <v>0</v>
      </c>
      <c r="CZ59">
        <f t="shared" si="64"/>
        <v>0</v>
      </c>
      <c r="DA59">
        <f t="shared" si="64"/>
        <v>0</v>
      </c>
      <c r="DB59">
        <f t="shared" si="64"/>
        <v>0</v>
      </c>
      <c r="DC59">
        <f t="shared" si="64"/>
        <v>0</v>
      </c>
      <c r="DD59">
        <f t="shared" si="64"/>
        <v>0</v>
      </c>
      <c r="DE59">
        <f t="shared" si="64"/>
        <v>0</v>
      </c>
      <c r="DF59">
        <f t="shared" si="64"/>
        <v>0</v>
      </c>
      <c r="DG59">
        <f t="shared" si="64"/>
        <v>0</v>
      </c>
      <c r="DH59">
        <f t="shared" si="64"/>
        <v>0</v>
      </c>
      <c r="DI59">
        <f t="shared" si="64"/>
        <v>0</v>
      </c>
      <c r="DJ59">
        <f t="shared" si="64"/>
        <v>0</v>
      </c>
      <c r="DK59">
        <f t="shared" si="64"/>
        <v>0</v>
      </c>
      <c r="DL59">
        <f t="shared" si="64"/>
        <v>0</v>
      </c>
      <c r="DM59">
        <f t="shared" si="64"/>
        <v>0</v>
      </c>
      <c r="DN59">
        <f t="shared" si="64"/>
        <v>0</v>
      </c>
      <c r="DP59" t="s">
        <v>7</v>
      </c>
      <c r="DQ59">
        <f>MATCH(MAX($C21:$BV21), $C21:$BV21, 0) - MATCH(MIN(C21:INDEX($C21:$BV21, MATCH(MAX($C21:$BV21), $C21:$BV21, 0)-1)), $C21:$BV21, 0)</f>
        <v>46</v>
      </c>
      <c r="DR59">
        <f>MATCH(MAX($BV21:$DN21), $BV21:$DN21, 0) - MATCH(MIN(BV21:INDEX($BV21:$DN21, MATCH(MAX($BV21:$DN21), $BV21:$DN21, 0)-1)), $BV21:$DN21, 0)</f>
        <v>0</v>
      </c>
      <c r="DS59">
        <f t="shared" si="8"/>
        <v>5.0000000000000001E-3</v>
      </c>
      <c r="DT59">
        <f t="shared" si="9"/>
        <v>5.0000000000000001E-3</v>
      </c>
      <c r="EA59" t="s">
        <v>7</v>
      </c>
      <c r="EB59">
        <f t="shared" si="10"/>
        <v>2</v>
      </c>
      <c r="EC59">
        <f t="shared" si="11"/>
        <v>0</v>
      </c>
      <c r="ED59">
        <f t="shared" si="12"/>
        <v>0</v>
      </c>
      <c r="EE59">
        <f t="shared" si="13"/>
        <v>0</v>
      </c>
      <c r="EF59">
        <f t="shared" si="14"/>
        <v>5.0000000000000001E-3</v>
      </c>
      <c r="EG59">
        <f t="shared" si="15"/>
        <v>0</v>
      </c>
      <c r="EH59">
        <f t="shared" si="16"/>
        <v>0</v>
      </c>
      <c r="EI59">
        <f t="shared" si="17"/>
        <v>0</v>
      </c>
      <c r="EJ59">
        <f t="shared" si="18"/>
        <v>2.5000000000000001E-3</v>
      </c>
      <c r="EK59" t="str">
        <f t="shared" si="19"/>
        <v/>
      </c>
      <c r="EL59" t="str">
        <f t="shared" si="20"/>
        <v/>
      </c>
      <c r="EM59" t="str">
        <f t="shared" si="21"/>
        <v/>
      </c>
      <c r="ER59" t="s">
        <v>7</v>
      </c>
      <c r="ES59">
        <f t="shared" si="22"/>
        <v>2</v>
      </c>
      <c r="ET59">
        <f t="shared" si="23"/>
        <v>0</v>
      </c>
      <c r="EU59">
        <f t="shared" si="24"/>
        <v>0</v>
      </c>
      <c r="EV59">
        <f t="shared" si="4"/>
        <v>5.0000000000000001E-3</v>
      </c>
      <c r="EW59">
        <f t="shared" si="5"/>
        <v>0</v>
      </c>
      <c r="EX59">
        <f t="shared" si="25"/>
        <v>0</v>
      </c>
      <c r="EY59">
        <f t="shared" si="26"/>
        <v>2.5000000000000001E-3</v>
      </c>
      <c r="EZ59" t="str">
        <f t="shared" si="27"/>
        <v/>
      </c>
      <c r="FA59" t="str">
        <f t="shared" si="28"/>
        <v/>
      </c>
    </row>
    <row r="60" spans="1:157" x14ac:dyDescent="0.45">
      <c r="A60" t="s">
        <v>549</v>
      </c>
      <c r="C60" t="str">
        <f t="shared" ref="C60:BN60" si="65">IFERROR(C22-B22,"")</f>
        <v/>
      </c>
      <c r="D60" t="str">
        <f t="shared" si="65"/>
        <v/>
      </c>
      <c r="E60" t="str">
        <f t="shared" si="65"/>
        <v/>
      </c>
      <c r="F60" t="str">
        <f t="shared" si="65"/>
        <v/>
      </c>
      <c r="G60" t="str">
        <f t="shared" si="65"/>
        <v/>
      </c>
      <c r="H60" t="str">
        <f t="shared" si="65"/>
        <v/>
      </c>
      <c r="I60">
        <f t="shared" si="65"/>
        <v>0</v>
      </c>
      <c r="J60">
        <f t="shared" si="65"/>
        <v>0</v>
      </c>
      <c r="K60">
        <f t="shared" si="65"/>
        <v>0</v>
      </c>
      <c r="L60">
        <f t="shared" si="65"/>
        <v>0</v>
      </c>
      <c r="M60">
        <f t="shared" si="65"/>
        <v>0</v>
      </c>
      <c r="N60">
        <f t="shared" si="65"/>
        <v>0</v>
      </c>
      <c r="O60">
        <f t="shared" si="65"/>
        <v>0</v>
      </c>
      <c r="P60">
        <f t="shared" si="65"/>
        <v>0</v>
      </c>
      <c r="Q60">
        <f t="shared" si="65"/>
        <v>0</v>
      </c>
      <c r="R60">
        <f t="shared" si="65"/>
        <v>0</v>
      </c>
      <c r="S60">
        <f t="shared" si="65"/>
        <v>0</v>
      </c>
      <c r="T60">
        <f t="shared" si="65"/>
        <v>0</v>
      </c>
      <c r="U60">
        <f t="shared" si="65"/>
        <v>0</v>
      </c>
      <c r="V60">
        <f t="shared" si="65"/>
        <v>0</v>
      </c>
      <c r="W60">
        <f t="shared" si="65"/>
        <v>0</v>
      </c>
      <c r="X60">
        <f t="shared" si="65"/>
        <v>0</v>
      </c>
      <c r="Y60">
        <f t="shared" si="65"/>
        <v>0</v>
      </c>
      <c r="Z60">
        <f t="shared" si="65"/>
        <v>0</v>
      </c>
      <c r="AA60">
        <f t="shared" si="65"/>
        <v>0</v>
      </c>
      <c r="AB60">
        <f t="shared" si="65"/>
        <v>0</v>
      </c>
      <c r="AC60">
        <f t="shared" si="65"/>
        <v>0</v>
      </c>
      <c r="AD60">
        <f t="shared" si="65"/>
        <v>0</v>
      </c>
      <c r="AE60">
        <f t="shared" si="65"/>
        <v>0</v>
      </c>
      <c r="AF60">
        <f t="shared" si="65"/>
        <v>0</v>
      </c>
      <c r="AG60">
        <f t="shared" si="65"/>
        <v>0</v>
      </c>
      <c r="AH60">
        <f t="shared" si="65"/>
        <v>0</v>
      </c>
      <c r="AI60">
        <f t="shared" si="65"/>
        <v>0</v>
      </c>
      <c r="AJ60">
        <f t="shared" si="65"/>
        <v>0</v>
      </c>
      <c r="AK60">
        <f t="shared" si="65"/>
        <v>0</v>
      </c>
      <c r="AL60">
        <f t="shared" si="65"/>
        <v>0</v>
      </c>
      <c r="AM60">
        <f t="shared" si="65"/>
        <v>0</v>
      </c>
      <c r="AN60">
        <f t="shared" si="65"/>
        <v>0</v>
      </c>
      <c r="AO60">
        <f t="shared" si="65"/>
        <v>0</v>
      </c>
      <c r="AP60">
        <f t="shared" si="65"/>
        <v>0</v>
      </c>
      <c r="AQ60">
        <f t="shared" si="65"/>
        <v>0</v>
      </c>
      <c r="AR60">
        <f t="shared" si="65"/>
        <v>0</v>
      </c>
      <c r="AS60">
        <f t="shared" si="65"/>
        <v>0</v>
      </c>
      <c r="AT60">
        <f t="shared" si="65"/>
        <v>0</v>
      </c>
      <c r="AU60">
        <f t="shared" si="65"/>
        <v>0</v>
      </c>
      <c r="AV60">
        <f t="shared" si="65"/>
        <v>0</v>
      </c>
      <c r="AW60">
        <f t="shared" si="65"/>
        <v>0</v>
      </c>
      <c r="AX60">
        <f t="shared" si="65"/>
        <v>0</v>
      </c>
      <c r="AY60">
        <f t="shared" si="65"/>
        <v>0</v>
      </c>
      <c r="AZ60">
        <f t="shared" si="65"/>
        <v>0</v>
      </c>
      <c r="BA60">
        <f t="shared" si="65"/>
        <v>0</v>
      </c>
      <c r="BB60">
        <f t="shared" si="65"/>
        <v>0</v>
      </c>
      <c r="BC60">
        <f t="shared" si="65"/>
        <v>0</v>
      </c>
      <c r="BD60">
        <f t="shared" si="65"/>
        <v>0</v>
      </c>
      <c r="BE60">
        <f t="shared" si="65"/>
        <v>0</v>
      </c>
      <c r="BF60">
        <f t="shared" si="65"/>
        <v>0</v>
      </c>
      <c r="BG60">
        <f t="shared" si="65"/>
        <v>0</v>
      </c>
      <c r="BH60">
        <f t="shared" si="65"/>
        <v>0</v>
      </c>
      <c r="BI60">
        <f t="shared" si="65"/>
        <v>0</v>
      </c>
      <c r="BJ60">
        <f t="shared" si="65"/>
        <v>0</v>
      </c>
      <c r="BK60">
        <f t="shared" si="65"/>
        <v>0</v>
      </c>
      <c r="BL60">
        <f t="shared" si="65"/>
        <v>0</v>
      </c>
      <c r="BM60">
        <f t="shared" si="65"/>
        <v>0</v>
      </c>
      <c r="BN60">
        <f t="shared" si="65"/>
        <v>0</v>
      </c>
      <c r="BO60">
        <f t="shared" ref="BO60:DN60" si="66">IFERROR(BO22-BN22,"")</f>
        <v>0</v>
      </c>
      <c r="BP60">
        <f t="shared" si="66"/>
        <v>0</v>
      </c>
      <c r="BQ60">
        <f t="shared" si="66"/>
        <v>0</v>
      </c>
      <c r="BR60">
        <f t="shared" si="66"/>
        <v>0</v>
      </c>
      <c r="BS60">
        <f t="shared" si="66"/>
        <v>0</v>
      </c>
      <c r="BT60">
        <f t="shared" si="66"/>
        <v>0</v>
      </c>
      <c r="BU60">
        <f t="shared" si="66"/>
        <v>0</v>
      </c>
      <c r="BV60">
        <f t="shared" si="66"/>
        <v>0</v>
      </c>
      <c r="BW60">
        <f t="shared" si="66"/>
        <v>0</v>
      </c>
      <c r="BX60">
        <f t="shared" si="66"/>
        <v>0</v>
      </c>
      <c r="BY60">
        <f t="shared" si="66"/>
        <v>0</v>
      </c>
      <c r="BZ60">
        <f t="shared" si="66"/>
        <v>0</v>
      </c>
      <c r="CA60">
        <f t="shared" si="66"/>
        <v>0</v>
      </c>
      <c r="CB60">
        <f t="shared" si="66"/>
        <v>0</v>
      </c>
      <c r="CC60">
        <f t="shared" si="66"/>
        <v>0</v>
      </c>
      <c r="CD60">
        <f t="shared" si="66"/>
        <v>0</v>
      </c>
      <c r="CE60">
        <f t="shared" si="66"/>
        <v>0</v>
      </c>
      <c r="CF60">
        <f t="shared" si="66"/>
        <v>0</v>
      </c>
      <c r="CG60">
        <f t="shared" si="66"/>
        <v>0</v>
      </c>
      <c r="CH60">
        <f t="shared" si="66"/>
        <v>0</v>
      </c>
      <c r="CI60">
        <f t="shared" si="66"/>
        <v>0</v>
      </c>
      <c r="CJ60">
        <f t="shared" si="66"/>
        <v>0</v>
      </c>
      <c r="CK60">
        <f t="shared" si="66"/>
        <v>0</v>
      </c>
      <c r="CL60">
        <f t="shared" si="66"/>
        <v>0</v>
      </c>
      <c r="CM60">
        <f t="shared" si="66"/>
        <v>0</v>
      </c>
      <c r="CN60">
        <f t="shared" si="66"/>
        <v>0</v>
      </c>
      <c r="CO60">
        <f t="shared" si="66"/>
        <v>0</v>
      </c>
      <c r="CP60">
        <f t="shared" si="66"/>
        <v>0</v>
      </c>
      <c r="CQ60">
        <f t="shared" si="66"/>
        <v>0</v>
      </c>
      <c r="CR60">
        <f t="shared" si="66"/>
        <v>0</v>
      </c>
      <c r="CS60">
        <f t="shared" si="66"/>
        <v>0</v>
      </c>
      <c r="CT60">
        <f t="shared" si="66"/>
        <v>0</v>
      </c>
      <c r="CU60">
        <f t="shared" si="66"/>
        <v>0</v>
      </c>
      <c r="CV60">
        <f t="shared" si="66"/>
        <v>0</v>
      </c>
      <c r="CW60">
        <f t="shared" si="66"/>
        <v>0</v>
      </c>
      <c r="CX60">
        <f t="shared" si="66"/>
        <v>0</v>
      </c>
      <c r="CY60">
        <f t="shared" si="66"/>
        <v>0</v>
      </c>
      <c r="CZ60">
        <f t="shared" si="66"/>
        <v>0</v>
      </c>
      <c r="DA60">
        <f t="shared" si="66"/>
        <v>0</v>
      </c>
      <c r="DB60">
        <f t="shared" si="66"/>
        <v>0</v>
      </c>
      <c r="DC60">
        <f t="shared" si="66"/>
        <v>0</v>
      </c>
      <c r="DD60">
        <f t="shared" si="66"/>
        <v>0</v>
      </c>
      <c r="DE60">
        <f t="shared" si="66"/>
        <v>0</v>
      </c>
      <c r="DF60">
        <f t="shared" si="66"/>
        <v>0</v>
      </c>
      <c r="DG60">
        <f t="shared" si="66"/>
        <v>0</v>
      </c>
      <c r="DH60">
        <f t="shared" si="66"/>
        <v>0</v>
      </c>
      <c r="DI60">
        <f t="shared" si="66"/>
        <v>0</v>
      </c>
      <c r="DJ60">
        <f t="shared" si="66"/>
        <v>0</v>
      </c>
      <c r="DK60">
        <f t="shared" si="66"/>
        <v>0</v>
      </c>
      <c r="DL60">
        <f t="shared" si="66"/>
        <v>0</v>
      </c>
      <c r="DM60">
        <f t="shared" si="66"/>
        <v>0</v>
      </c>
      <c r="DN60">
        <f t="shared" si="66"/>
        <v>0</v>
      </c>
      <c r="DP60" t="s">
        <v>549</v>
      </c>
      <c r="DQ60">
        <f>MATCH(MAX($C22:$BV22), $C22:$BV22, 0) - MATCH(MIN(C22:INDEX($C22:$BV22, MATCH(MAX($C22:$BV22), $C22:$BV22, 0)-1)), $C22:$BV22, 0)</f>
        <v>0</v>
      </c>
      <c r="DR60">
        <f>MATCH(MAX($BV22:$DN22), $BV22:$DN22, 0) - MATCH(MIN(BV22:INDEX($BV22:$DN22, MATCH(MAX($BV22:$DN22), $BV22:$DN22, 0)-1)), $BV22:$DN22, 0)</f>
        <v>0</v>
      </c>
      <c r="DS60">
        <f t="shared" si="8"/>
        <v>0</v>
      </c>
      <c r="DT60">
        <f t="shared" si="9"/>
        <v>0</v>
      </c>
      <c r="EA60" t="s">
        <v>549</v>
      </c>
      <c r="EB60">
        <f t="shared" si="10"/>
        <v>0</v>
      </c>
      <c r="EC60">
        <f t="shared" si="11"/>
        <v>0</v>
      </c>
      <c r="ED60">
        <f t="shared" si="12"/>
        <v>0</v>
      </c>
      <c r="EE60">
        <f t="shared" si="13"/>
        <v>0</v>
      </c>
      <c r="EF60">
        <f t="shared" si="14"/>
        <v>0</v>
      </c>
      <c r="EG60">
        <f t="shared" si="15"/>
        <v>0</v>
      </c>
      <c r="EH60">
        <f t="shared" si="16"/>
        <v>0</v>
      </c>
      <c r="EI60">
        <f t="shared" si="17"/>
        <v>0</v>
      </c>
      <c r="EJ60" t="str">
        <f t="shared" si="18"/>
        <v/>
      </c>
      <c r="EK60" t="str">
        <f t="shared" si="19"/>
        <v/>
      </c>
      <c r="EL60" t="str">
        <f t="shared" si="20"/>
        <v/>
      </c>
      <c r="EM60" t="str">
        <f t="shared" si="21"/>
        <v/>
      </c>
      <c r="ER60" t="s">
        <v>549</v>
      </c>
      <c r="ES60">
        <f t="shared" si="22"/>
        <v>0</v>
      </c>
      <c r="ET60">
        <f t="shared" si="23"/>
        <v>0</v>
      </c>
      <c r="EU60">
        <f t="shared" si="24"/>
        <v>0</v>
      </c>
      <c r="EV60">
        <f t="shared" si="4"/>
        <v>0</v>
      </c>
      <c r="EW60">
        <f t="shared" si="5"/>
        <v>0</v>
      </c>
      <c r="EX60">
        <f t="shared" si="25"/>
        <v>0</v>
      </c>
      <c r="EY60" t="str">
        <f t="shared" si="26"/>
        <v/>
      </c>
      <c r="EZ60" t="str">
        <f t="shared" si="27"/>
        <v/>
      </c>
      <c r="FA60" t="str">
        <f t="shared" si="28"/>
        <v/>
      </c>
    </row>
    <row r="61" spans="1:157" x14ac:dyDescent="0.45">
      <c r="A61" t="s">
        <v>38</v>
      </c>
      <c r="C61" t="str">
        <f t="shared" ref="C61:BN61" si="67">IFERROR(C23-B23,"")</f>
        <v/>
      </c>
      <c r="D61" t="str">
        <f t="shared" si="67"/>
        <v/>
      </c>
      <c r="E61" t="str">
        <f t="shared" si="67"/>
        <v/>
      </c>
      <c r="F61" t="str">
        <f t="shared" si="67"/>
        <v/>
      </c>
      <c r="G61" t="str">
        <f t="shared" si="67"/>
        <v/>
      </c>
      <c r="H61" t="str">
        <f t="shared" si="67"/>
        <v/>
      </c>
      <c r="I61" t="str">
        <f t="shared" si="67"/>
        <v/>
      </c>
      <c r="J61" t="str">
        <f t="shared" si="67"/>
        <v/>
      </c>
      <c r="K61" t="str">
        <f t="shared" si="67"/>
        <v/>
      </c>
      <c r="L61" t="str">
        <f t="shared" si="67"/>
        <v/>
      </c>
      <c r="M61" t="str">
        <f t="shared" si="67"/>
        <v/>
      </c>
      <c r="N61" t="str">
        <f t="shared" si="67"/>
        <v/>
      </c>
      <c r="O61" t="str">
        <f t="shared" si="67"/>
        <v/>
      </c>
      <c r="P61" t="str">
        <f t="shared" si="67"/>
        <v/>
      </c>
      <c r="Q61" t="str">
        <f t="shared" si="67"/>
        <v/>
      </c>
      <c r="R61" t="str">
        <f t="shared" si="67"/>
        <v/>
      </c>
      <c r="S61" t="str">
        <f t="shared" si="67"/>
        <v/>
      </c>
      <c r="T61" t="str">
        <f t="shared" si="67"/>
        <v/>
      </c>
      <c r="U61" t="str">
        <f t="shared" si="67"/>
        <v/>
      </c>
      <c r="V61">
        <f t="shared" si="67"/>
        <v>0</v>
      </c>
      <c r="W61">
        <f t="shared" si="67"/>
        <v>0</v>
      </c>
      <c r="X61">
        <f t="shared" si="67"/>
        <v>0</v>
      </c>
      <c r="Y61">
        <f t="shared" si="67"/>
        <v>0</v>
      </c>
      <c r="Z61">
        <f t="shared" si="67"/>
        <v>0</v>
      </c>
      <c r="AA61">
        <f t="shared" si="67"/>
        <v>0</v>
      </c>
      <c r="AB61">
        <f t="shared" si="67"/>
        <v>0</v>
      </c>
      <c r="AC61">
        <f t="shared" si="67"/>
        <v>0</v>
      </c>
      <c r="AD61">
        <f t="shared" si="67"/>
        <v>0</v>
      </c>
      <c r="AE61">
        <f t="shared" si="67"/>
        <v>0</v>
      </c>
      <c r="AF61">
        <f t="shared" si="67"/>
        <v>0</v>
      </c>
      <c r="AG61">
        <f t="shared" si="67"/>
        <v>0</v>
      </c>
      <c r="AH61">
        <f t="shared" si="67"/>
        <v>0</v>
      </c>
      <c r="AI61">
        <f t="shared" si="67"/>
        <v>0</v>
      </c>
      <c r="AJ61">
        <f t="shared" si="67"/>
        <v>0</v>
      </c>
      <c r="AK61">
        <f t="shared" si="67"/>
        <v>0</v>
      </c>
      <c r="AL61">
        <f t="shared" si="67"/>
        <v>0</v>
      </c>
      <c r="AM61">
        <f t="shared" si="67"/>
        <v>0</v>
      </c>
      <c r="AN61">
        <f t="shared" si="67"/>
        <v>0</v>
      </c>
      <c r="AO61">
        <f t="shared" si="67"/>
        <v>0</v>
      </c>
      <c r="AP61">
        <f t="shared" si="67"/>
        <v>0</v>
      </c>
      <c r="AQ61">
        <f t="shared" si="67"/>
        <v>0</v>
      </c>
      <c r="AR61">
        <f t="shared" si="67"/>
        <v>0</v>
      </c>
      <c r="AS61">
        <f t="shared" si="67"/>
        <v>0</v>
      </c>
      <c r="AT61">
        <f t="shared" si="67"/>
        <v>0</v>
      </c>
      <c r="AU61">
        <f t="shared" si="67"/>
        <v>0</v>
      </c>
      <c r="AV61">
        <f t="shared" si="67"/>
        <v>0</v>
      </c>
      <c r="AW61">
        <f t="shared" si="67"/>
        <v>0</v>
      </c>
      <c r="AX61">
        <f t="shared" si="67"/>
        <v>0</v>
      </c>
      <c r="AY61">
        <f t="shared" si="67"/>
        <v>0</v>
      </c>
      <c r="AZ61">
        <f t="shared" si="67"/>
        <v>0</v>
      </c>
      <c r="BA61">
        <f t="shared" si="67"/>
        <v>0</v>
      </c>
      <c r="BB61">
        <f t="shared" si="67"/>
        <v>0</v>
      </c>
      <c r="BC61">
        <f t="shared" si="67"/>
        <v>0</v>
      </c>
      <c r="BD61">
        <f t="shared" si="67"/>
        <v>0</v>
      </c>
      <c r="BE61">
        <f t="shared" si="67"/>
        <v>0</v>
      </c>
      <c r="BF61">
        <f t="shared" si="67"/>
        <v>0</v>
      </c>
      <c r="BG61">
        <f t="shared" si="67"/>
        <v>0</v>
      </c>
      <c r="BH61">
        <f t="shared" si="67"/>
        <v>0</v>
      </c>
      <c r="BI61">
        <f t="shared" si="67"/>
        <v>0</v>
      </c>
      <c r="BJ61">
        <f t="shared" si="67"/>
        <v>0</v>
      </c>
      <c r="BK61">
        <f t="shared" si="67"/>
        <v>0</v>
      </c>
      <c r="BL61">
        <f t="shared" si="67"/>
        <v>0</v>
      </c>
      <c r="BM61">
        <f t="shared" si="67"/>
        <v>0</v>
      </c>
      <c r="BN61">
        <f t="shared" si="67"/>
        <v>0</v>
      </c>
      <c r="BO61">
        <f t="shared" ref="BO61:DN61" si="68">IFERROR(BO23-BN23,"")</f>
        <v>0</v>
      </c>
      <c r="BP61">
        <f t="shared" si="68"/>
        <v>0</v>
      </c>
      <c r="BQ61">
        <f t="shared" si="68"/>
        <v>0</v>
      </c>
      <c r="BR61">
        <f t="shared" si="68"/>
        <v>0</v>
      </c>
      <c r="BS61">
        <f t="shared" si="68"/>
        <v>0</v>
      </c>
      <c r="BT61">
        <f t="shared" si="68"/>
        <v>0</v>
      </c>
      <c r="BU61">
        <f t="shared" si="68"/>
        <v>0</v>
      </c>
      <c r="BV61">
        <f t="shared" si="68"/>
        <v>0</v>
      </c>
      <c r="BW61">
        <f t="shared" si="68"/>
        <v>0</v>
      </c>
      <c r="BX61">
        <f t="shared" si="68"/>
        <v>0</v>
      </c>
      <c r="BY61">
        <f t="shared" si="68"/>
        <v>0</v>
      </c>
      <c r="BZ61">
        <f t="shared" si="68"/>
        <v>0</v>
      </c>
      <c r="CA61">
        <f t="shared" si="68"/>
        <v>0</v>
      </c>
      <c r="CB61">
        <f t="shared" si="68"/>
        <v>0</v>
      </c>
      <c r="CC61">
        <f t="shared" si="68"/>
        <v>0</v>
      </c>
      <c r="CD61">
        <f t="shared" si="68"/>
        <v>0</v>
      </c>
      <c r="CE61">
        <f t="shared" si="68"/>
        <v>0</v>
      </c>
      <c r="CF61">
        <f t="shared" si="68"/>
        <v>0</v>
      </c>
      <c r="CG61">
        <f t="shared" si="68"/>
        <v>0</v>
      </c>
      <c r="CH61">
        <f t="shared" si="68"/>
        <v>0</v>
      </c>
      <c r="CI61">
        <f t="shared" si="68"/>
        <v>0</v>
      </c>
      <c r="CJ61">
        <f t="shared" si="68"/>
        <v>0</v>
      </c>
      <c r="CK61">
        <f t="shared" si="68"/>
        <v>0</v>
      </c>
      <c r="CL61">
        <f t="shared" si="68"/>
        <v>0</v>
      </c>
      <c r="CM61">
        <f t="shared" si="68"/>
        <v>0</v>
      </c>
      <c r="CN61">
        <f t="shared" si="68"/>
        <v>0</v>
      </c>
      <c r="CO61">
        <f t="shared" si="68"/>
        <v>0</v>
      </c>
      <c r="CP61">
        <f t="shared" si="68"/>
        <v>0</v>
      </c>
      <c r="CQ61">
        <f t="shared" si="68"/>
        <v>0</v>
      </c>
      <c r="CR61">
        <f t="shared" si="68"/>
        <v>0</v>
      </c>
      <c r="CS61">
        <f t="shared" si="68"/>
        <v>0</v>
      </c>
      <c r="CT61">
        <f t="shared" si="68"/>
        <v>0</v>
      </c>
      <c r="CU61">
        <f t="shared" si="68"/>
        <v>0</v>
      </c>
      <c r="CV61">
        <f t="shared" si="68"/>
        <v>0</v>
      </c>
      <c r="CW61">
        <f t="shared" si="68"/>
        <v>0</v>
      </c>
      <c r="CX61">
        <f t="shared" si="68"/>
        <v>0</v>
      </c>
      <c r="CY61">
        <f t="shared" si="68"/>
        <v>0</v>
      </c>
      <c r="CZ61">
        <f t="shared" si="68"/>
        <v>0</v>
      </c>
      <c r="DA61">
        <f t="shared" si="68"/>
        <v>0</v>
      </c>
      <c r="DB61">
        <f t="shared" si="68"/>
        <v>0</v>
      </c>
      <c r="DC61">
        <f t="shared" si="68"/>
        <v>0</v>
      </c>
      <c r="DD61">
        <f t="shared" si="68"/>
        <v>0</v>
      </c>
      <c r="DE61">
        <f t="shared" si="68"/>
        <v>0</v>
      </c>
      <c r="DF61">
        <f t="shared" si="68"/>
        <v>0</v>
      </c>
      <c r="DG61">
        <f t="shared" si="68"/>
        <v>0</v>
      </c>
      <c r="DH61">
        <f t="shared" si="68"/>
        <v>0</v>
      </c>
      <c r="DI61">
        <f t="shared" si="68"/>
        <v>0</v>
      </c>
      <c r="DJ61">
        <f t="shared" si="68"/>
        <v>0</v>
      </c>
      <c r="DK61">
        <f t="shared" si="68"/>
        <v>0</v>
      </c>
      <c r="DL61">
        <f t="shared" si="68"/>
        <v>0</v>
      </c>
      <c r="DM61">
        <f t="shared" si="68"/>
        <v>0</v>
      </c>
      <c r="DN61">
        <f t="shared" si="68"/>
        <v>0</v>
      </c>
      <c r="DP61" t="s">
        <v>38</v>
      </c>
      <c r="DQ61">
        <f>MATCH(MAX($C23:$BV23), $C23:$BV23, 0) - MATCH(MIN(C23:INDEX($C23:$BV23, MATCH(MAX($C23:$BV23), $C23:$BV23, 0)-1)), $C23:$BV23, 0)</f>
        <v>0</v>
      </c>
      <c r="DR61">
        <f>MATCH(MAX($BV23:$DN23), $BV23:$DN23, 0) - MATCH(MIN(BV23:INDEX($BV23:$DN23, MATCH(MAX($BV23:$DN23), $BV23:$DN23, 0)-1)), $BV23:$DN23, 0)</f>
        <v>0</v>
      </c>
      <c r="DS61">
        <f t="shared" si="8"/>
        <v>0</v>
      </c>
      <c r="DT61">
        <f t="shared" si="9"/>
        <v>0</v>
      </c>
      <c r="EA61" t="s">
        <v>38</v>
      </c>
      <c r="EB61">
        <f t="shared" si="10"/>
        <v>0</v>
      </c>
      <c r="EC61">
        <f t="shared" si="11"/>
        <v>0</v>
      </c>
      <c r="ED61">
        <f t="shared" si="12"/>
        <v>0</v>
      </c>
      <c r="EE61">
        <f t="shared" si="13"/>
        <v>0</v>
      </c>
      <c r="EF61">
        <f t="shared" si="14"/>
        <v>0</v>
      </c>
      <c r="EG61">
        <f t="shared" si="15"/>
        <v>0</v>
      </c>
      <c r="EH61">
        <f t="shared" si="16"/>
        <v>0</v>
      </c>
      <c r="EI61">
        <f t="shared" si="17"/>
        <v>0</v>
      </c>
      <c r="EJ61" t="str">
        <f t="shared" si="18"/>
        <v/>
      </c>
      <c r="EK61" t="str">
        <f t="shared" si="19"/>
        <v/>
      </c>
      <c r="EL61" t="str">
        <f t="shared" si="20"/>
        <v/>
      </c>
      <c r="EM61" t="str">
        <f t="shared" si="21"/>
        <v/>
      </c>
      <c r="ER61" t="s">
        <v>38</v>
      </c>
      <c r="ES61">
        <f t="shared" si="22"/>
        <v>0</v>
      </c>
      <c r="ET61">
        <f t="shared" si="23"/>
        <v>0</v>
      </c>
      <c r="EU61">
        <f t="shared" si="24"/>
        <v>0</v>
      </c>
      <c r="EV61">
        <f t="shared" si="4"/>
        <v>0</v>
      </c>
      <c r="EW61">
        <f t="shared" si="5"/>
        <v>0</v>
      </c>
      <c r="EX61">
        <f t="shared" si="25"/>
        <v>0</v>
      </c>
      <c r="EY61" t="str">
        <f t="shared" si="26"/>
        <v/>
      </c>
      <c r="EZ61" t="str">
        <f t="shared" si="27"/>
        <v/>
      </c>
      <c r="FA61" t="str">
        <f t="shared" si="28"/>
        <v/>
      </c>
    </row>
    <row r="62" spans="1:157" x14ac:dyDescent="0.45">
      <c r="A62" t="s">
        <v>8</v>
      </c>
      <c r="C62" t="str">
        <f t="shared" ref="C62:BN62" si="69">IFERROR(C24-B24,"")</f>
        <v/>
      </c>
      <c r="D62" t="str">
        <f t="shared" si="69"/>
        <v/>
      </c>
      <c r="E62" t="str">
        <f t="shared" si="69"/>
        <v/>
      </c>
      <c r="F62" t="str">
        <f t="shared" si="69"/>
        <v/>
      </c>
      <c r="G62" t="str">
        <f t="shared" si="69"/>
        <v/>
      </c>
      <c r="H62" t="str">
        <f t="shared" si="69"/>
        <v/>
      </c>
      <c r="I62" t="str">
        <f t="shared" si="69"/>
        <v/>
      </c>
      <c r="J62" t="str">
        <f t="shared" si="69"/>
        <v/>
      </c>
      <c r="K62" t="str">
        <f t="shared" si="69"/>
        <v/>
      </c>
      <c r="L62" t="str">
        <f t="shared" si="69"/>
        <v/>
      </c>
      <c r="M62" t="str">
        <f t="shared" si="69"/>
        <v/>
      </c>
      <c r="N62" t="str">
        <f t="shared" si="69"/>
        <v/>
      </c>
      <c r="O62" t="str">
        <f t="shared" si="69"/>
        <v/>
      </c>
      <c r="P62" t="str">
        <f t="shared" si="69"/>
        <v/>
      </c>
      <c r="Q62" t="str">
        <f t="shared" si="69"/>
        <v/>
      </c>
      <c r="R62">
        <f t="shared" si="69"/>
        <v>0</v>
      </c>
      <c r="S62">
        <f t="shared" si="69"/>
        <v>0</v>
      </c>
      <c r="T62">
        <f t="shared" si="69"/>
        <v>0</v>
      </c>
      <c r="U62">
        <f t="shared" si="69"/>
        <v>0</v>
      </c>
      <c r="V62">
        <f t="shared" si="69"/>
        <v>0</v>
      </c>
      <c r="W62">
        <f t="shared" si="69"/>
        <v>0</v>
      </c>
      <c r="X62">
        <f t="shared" si="69"/>
        <v>0</v>
      </c>
      <c r="Y62">
        <f t="shared" si="69"/>
        <v>0</v>
      </c>
      <c r="Z62">
        <f t="shared" si="69"/>
        <v>0</v>
      </c>
      <c r="AA62">
        <f t="shared" si="69"/>
        <v>0</v>
      </c>
      <c r="AB62">
        <f t="shared" si="69"/>
        <v>0</v>
      </c>
      <c r="AC62">
        <f t="shared" si="69"/>
        <v>0</v>
      </c>
      <c r="AD62">
        <f t="shared" si="69"/>
        <v>0</v>
      </c>
      <c r="AE62">
        <f t="shared" si="69"/>
        <v>0</v>
      </c>
      <c r="AF62">
        <f t="shared" si="69"/>
        <v>0</v>
      </c>
      <c r="AG62">
        <f t="shared" si="69"/>
        <v>0</v>
      </c>
      <c r="AH62">
        <f t="shared" si="69"/>
        <v>0</v>
      </c>
      <c r="AI62">
        <f t="shared" si="69"/>
        <v>0</v>
      </c>
      <c r="AJ62">
        <f t="shared" si="69"/>
        <v>0</v>
      </c>
      <c r="AK62">
        <f t="shared" si="69"/>
        <v>0</v>
      </c>
      <c r="AL62">
        <f t="shared" si="69"/>
        <v>0</v>
      </c>
      <c r="AM62">
        <f t="shared" si="69"/>
        <v>0</v>
      </c>
      <c r="AN62">
        <f t="shared" si="69"/>
        <v>0</v>
      </c>
      <c r="AO62">
        <f t="shared" si="69"/>
        <v>0</v>
      </c>
      <c r="AP62">
        <f t="shared" si="69"/>
        <v>0</v>
      </c>
      <c r="AQ62">
        <f t="shared" si="69"/>
        <v>0</v>
      </c>
      <c r="AR62">
        <f t="shared" si="69"/>
        <v>0</v>
      </c>
      <c r="AS62">
        <f t="shared" si="69"/>
        <v>0</v>
      </c>
      <c r="AT62">
        <f t="shared" si="69"/>
        <v>0</v>
      </c>
      <c r="AU62">
        <f t="shared" si="69"/>
        <v>0</v>
      </c>
      <c r="AV62">
        <f t="shared" si="69"/>
        <v>0</v>
      </c>
      <c r="AW62">
        <f t="shared" si="69"/>
        <v>0</v>
      </c>
      <c r="AX62">
        <f t="shared" si="69"/>
        <v>0</v>
      </c>
      <c r="AY62">
        <f t="shared" si="69"/>
        <v>0</v>
      </c>
      <c r="AZ62">
        <f t="shared" si="69"/>
        <v>0</v>
      </c>
      <c r="BA62">
        <f t="shared" si="69"/>
        <v>0</v>
      </c>
      <c r="BB62">
        <f t="shared" si="69"/>
        <v>0</v>
      </c>
      <c r="BC62">
        <f t="shared" si="69"/>
        <v>0</v>
      </c>
      <c r="BD62">
        <f t="shared" si="69"/>
        <v>0</v>
      </c>
      <c r="BE62">
        <f t="shared" si="69"/>
        <v>0</v>
      </c>
      <c r="BF62">
        <f t="shared" si="69"/>
        <v>0</v>
      </c>
      <c r="BG62">
        <f t="shared" si="69"/>
        <v>0</v>
      </c>
      <c r="BH62">
        <f t="shared" si="69"/>
        <v>0</v>
      </c>
      <c r="BI62">
        <f t="shared" si="69"/>
        <v>0</v>
      </c>
      <c r="BJ62">
        <f t="shared" si="69"/>
        <v>0</v>
      </c>
      <c r="BK62">
        <f t="shared" si="69"/>
        <v>0</v>
      </c>
      <c r="BL62">
        <f t="shared" si="69"/>
        <v>0</v>
      </c>
      <c r="BM62">
        <f t="shared" si="69"/>
        <v>0</v>
      </c>
      <c r="BN62">
        <f t="shared" si="69"/>
        <v>0</v>
      </c>
      <c r="BO62">
        <f t="shared" ref="BO62:DN62" si="70">IFERROR(BO24-BN24,"")</f>
        <v>0</v>
      </c>
      <c r="BP62">
        <f t="shared" si="70"/>
        <v>0</v>
      </c>
      <c r="BQ62">
        <f t="shared" si="70"/>
        <v>0</v>
      </c>
      <c r="BR62">
        <f t="shared" si="70"/>
        <v>0</v>
      </c>
      <c r="BS62">
        <f t="shared" si="70"/>
        <v>0</v>
      </c>
      <c r="BT62">
        <f t="shared" si="70"/>
        <v>0</v>
      </c>
      <c r="BU62">
        <f t="shared" si="70"/>
        <v>0</v>
      </c>
      <c r="BV62">
        <f t="shared" si="70"/>
        <v>0</v>
      </c>
      <c r="BW62">
        <f t="shared" si="70"/>
        <v>0</v>
      </c>
      <c r="BX62">
        <f t="shared" si="70"/>
        <v>0</v>
      </c>
      <c r="BY62">
        <f t="shared" si="70"/>
        <v>0</v>
      </c>
      <c r="BZ62">
        <f t="shared" si="70"/>
        <v>0</v>
      </c>
      <c r="CA62">
        <f t="shared" si="70"/>
        <v>0</v>
      </c>
      <c r="CB62">
        <f t="shared" si="70"/>
        <v>0</v>
      </c>
      <c r="CC62">
        <f t="shared" si="70"/>
        <v>0</v>
      </c>
      <c r="CD62">
        <f t="shared" si="70"/>
        <v>0</v>
      </c>
      <c r="CE62">
        <f t="shared" si="70"/>
        <v>0</v>
      </c>
      <c r="CF62">
        <f t="shared" si="70"/>
        <v>0</v>
      </c>
      <c r="CG62">
        <f t="shared" si="70"/>
        <v>0</v>
      </c>
      <c r="CH62">
        <f t="shared" si="70"/>
        <v>0</v>
      </c>
      <c r="CI62">
        <f t="shared" si="70"/>
        <v>0</v>
      </c>
      <c r="CJ62">
        <f t="shared" si="70"/>
        <v>0</v>
      </c>
      <c r="CK62">
        <f t="shared" si="70"/>
        <v>0.01</v>
      </c>
      <c r="CL62">
        <f t="shared" si="70"/>
        <v>0</v>
      </c>
      <c r="CM62">
        <f t="shared" si="70"/>
        <v>0</v>
      </c>
      <c r="CN62">
        <f t="shared" si="70"/>
        <v>0</v>
      </c>
      <c r="CO62">
        <f t="shared" si="70"/>
        <v>0</v>
      </c>
      <c r="CP62">
        <f t="shared" si="70"/>
        <v>0</v>
      </c>
      <c r="CQ62">
        <f t="shared" si="70"/>
        <v>0</v>
      </c>
      <c r="CR62">
        <f t="shared" si="70"/>
        <v>0</v>
      </c>
      <c r="CS62">
        <f t="shared" si="70"/>
        <v>0</v>
      </c>
      <c r="CT62">
        <f t="shared" si="70"/>
        <v>0</v>
      </c>
      <c r="CU62">
        <f t="shared" si="70"/>
        <v>0</v>
      </c>
      <c r="CV62">
        <f t="shared" si="70"/>
        <v>0.01</v>
      </c>
      <c r="CW62">
        <f t="shared" si="70"/>
        <v>0</v>
      </c>
      <c r="CX62">
        <f t="shared" si="70"/>
        <v>0</v>
      </c>
      <c r="CY62">
        <f t="shared" si="70"/>
        <v>0</v>
      </c>
      <c r="CZ62">
        <f t="shared" si="70"/>
        <v>0</v>
      </c>
      <c r="DA62">
        <f t="shared" si="70"/>
        <v>0</v>
      </c>
      <c r="DB62">
        <f t="shared" si="70"/>
        <v>0</v>
      </c>
      <c r="DC62">
        <f t="shared" si="70"/>
        <v>0</v>
      </c>
      <c r="DD62">
        <f t="shared" si="70"/>
        <v>0</v>
      </c>
      <c r="DE62">
        <f t="shared" si="70"/>
        <v>0</v>
      </c>
      <c r="DF62">
        <f t="shared" si="70"/>
        <v>0</v>
      </c>
      <c r="DG62">
        <f t="shared" si="70"/>
        <v>0</v>
      </c>
      <c r="DH62">
        <f t="shared" si="70"/>
        <v>0</v>
      </c>
      <c r="DI62">
        <f t="shared" si="70"/>
        <v>0</v>
      </c>
      <c r="DJ62">
        <f t="shared" si="70"/>
        <v>0</v>
      </c>
      <c r="DK62">
        <f t="shared" si="70"/>
        <v>0</v>
      </c>
      <c r="DL62">
        <f t="shared" si="70"/>
        <v>0</v>
      </c>
      <c r="DM62">
        <f t="shared" si="70"/>
        <v>0</v>
      </c>
      <c r="DN62">
        <f t="shared" si="70"/>
        <v>0</v>
      </c>
      <c r="DP62" t="s">
        <v>8</v>
      </c>
      <c r="DQ62">
        <f>MATCH(MAX($C24:$BV24), $C24:$BV24, 0) - MATCH(MIN(C24:INDEX($C24:$BV24, MATCH(MAX($C24:$BV24), $C24:$BV24, 0)-1)), $C24:$BV24, 0)</f>
        <v>0</v>
      </c>
      <c r="DR62">
        <f>MATCH(MAX($BV24:$DN24), $BV24:$DN24, 0) - MATCH(MIN(BV24:INDEX($BV24:$DN24, MATCH(MAX($BV24:$DN24), $BV24:$DN24, 0)-1)), $BV24:$DN24, 0)</f>
        <v>26</v>
      </c>
      <c r="DS62">
        <f t="shared" si="8"/>
        <v>0</v>
      </c>
      <c r="DT62">
        <f t="shared" si="9"/>
        <v>0.02</v>
      </c>
      <c r="EA62" t="s">
        <v>8</v>
      </c>
      <c r="EB62">
        <f t="shared" si="10"/>
        <v>0</v>
      </c>
      <c r="EC62">
        <f t="shared" si="11"/>
        <v>0</v>
      </c>
      <c r="ED62">
        <f t="shared" si="12"/>
        <v>1</v>
      </c>
      <c r="EE62">
        <f t="shared" si="13"/>
        <v>1</v>
      </c>
      <c r="EF62">
        <f t="shared" si="14"/>
        <v>0</v>
      </c>
      <c r="EG62">
        <f t="shared" si="15"/>
        <v>0</v>
      </c>
      <c r="EH62">
        <f t="shared" si="16"/>
        <v>0.01</v>
      </c>
      <c r="EI62">
        <f t="shared" si="17"/>
        <v>0.01</v>
      </c>
      <c r="EJ62" t="str">
        <f t="shared" si="18"/>
        <v/>
      </c>
      <c r="EK62" t="str">
        <f t="shared" si="19"/>
        <v/>
      </c>
      <c r="EL62">
        <f t="shared" si="20"/>
        <v>0.01</v>
      </c>
      <c r="EM62">
        <f t="shared" si="21"/>
        <v>0.01</v>
      </c>
      <c r="ER62" t="s">
        <v>8</v>
      </c>
      <c r="ES62">
        <f t="shared" si="22"/>
        <v>1</v>
      </c>
      <c r="ET62">
        <f t="shared" si="23"/>
        <v>1</v>
      </c>
      <c r="EU62">
        <f t="shared" si="24"/>
        <v>0</v>
      </c>
      <c r="EV62">
        <f t="shared" si="4"/>
        <v>0.01</v>
      </c>
      <c r="EW62">
        <f t="shared" si="5"/>
        <v>0.01</v>
      </c>
      <c r="EX62">
        <f t="shared" si="25"/>
        <v>0</v>
      </c>
      <c r="EY62">
        <f t="shared" si="26"/>
        <v>0.01</v>
      </c>
      <c r="EZ62">
        <f t="shared" si="27"/>
        <v>0.01</v>
      </c>
      <c r="FA62" t="str">
        <f t="shared" si="28"/>
        <v/>
      </c>
    </row>
    <row r="63" spans="1:157" x14ac:dyDescent="0.45">
      <c r="A63" t="s">
        <v>46</v>
      </c>
      <c r="C63">
        <f t="shared" ref="C63:BN63" si="71">IFERROR(C25-B25,"")</f>
        <v>0</v>
      </c>
      <c r="D63">
        <f t="shared" si="71"/>
        <v>0</v>
      </c>
      <c r="E63">
        <f t="shared" si="71"/>
        <v>0</v>
      </c>
      <c r="F63">
        <f t="shared" si="71"/>
        <v>0</v>
      </c>
      <c r="G63">
        <f t="shared" si="71"/>
        <v>0</v>
      </c>
      <c r="H63">
        <f t="shared" si="71"/>
        <v>0</v>
      </c>
      <c r="I63">
        <f t="shared" si="71"/>
        <v>0</v>
      </c>
      <c r="J63">
        <f t="shared" si="71"/>
        <v>0</v>
      </c>
      <c r="K63">
        <f t="shared" si="71"/>
        <v>0</v>
      </c>
      <c r="L63">
        <f t="shared" si="71"/>
        <v>0</v>
      </c>
      <c r="M63">
        <f t="shared" si="71"/>
        <v>4.9999999999999992E-3</v>
      </c>
      <c r="N63">
        <f t="shared" si="71"/>
        <v>0</v>
      </c>
      <c r="O63">
        <f t="shared" si="71"/>
        <v>0</v>
      </c>
      <c r="P63">
        <f t="shared" si="71"/>
        <v>0</v>
      </c>
      <c r="Q63">
        <f t="shared" si="71"/>
        <v>0</v>
      </c>
      <c r="R63">
        <f t="shared" si="71"/>
        <v>0</v>
      </c>
      <c r="S63">
        <f t="shared" si="71"/>
        <v>0</v>
      </c>
      <c r="T63">
        <f t="shared" si="71"/>
        <v>0</v>
      </c>
      <c r="U63">
        <f t="shared" si="71"/>
        <v>0</v>
      </c>
      <c r="V63">
        <f t="shared" si="71"/>
        <v>0</v>
      </c>
      <c r="W63">
        <f t="shared" si="71"/>
        <v>0</v>
      </c>
      <c r="X63">
        <f t="shared" si="71"/>
        <v>0</v>
      </c>
      <c r="Y63">
        <f t="shared" si="71"/>
        <v>0</v>
      </c>
      <c r="Z63">
        <f t="shared" si="71"/>
        <v>0</v>
      </c>
      <c r="AA63">
        <f t="shared" si="71"/>
        <v>0</v>
      </c>
      <c r="AB63">
        <f t="shared" si="71"/>
        <v>5.000000000000001E-3</v>
      </c>
      <c r="AC63">
        <f t="shared" si="71"/>
        <v>0</v>
      </c>
      <c r="AD63">
        <f t="shared" si="71"/>
        <v>0</v>
      </c>
      <c r="AE63">
        <f t="shared" si="71"/>
        <v>0</v>
      </c>
      <c r="AF63">
        <f t="shared" si="71"/>
        <v>0</v>
      </c>
      <c r="AG63">
        <f t="shared" si="71"/>
        <v>0</v>
      </c>
      <c r="AH63">
        <f t="shared" si="71"/>
        <v>0</v>
      </c>
      <c r="AI63">
        <f t="shared" si="71"/>
        <v>0</v>
      </c>
      <c r="AJ63">
        <f t="shared" si="71"/>
        <v>0</v>
      </c>
      <c r="AK63">
        <f t="shared" si="71"/>
        <v>0</v>
      </c>
      <c r="AL63">
        <f t="shared" si="71"/>
        <v>0</v>
      </c>
      <c r="AM63">
        <f t="shared" si="71"/>
        <v>0</v>
      </c>
      <c r="AN63">
        <f t="shared" si="71"/>
        <v>0</v>
      </c>
      <c r="AO63">
        <f t="shared" si="71"/>
        <v>0</v>
      </c>
      <c r="AP63">
        <f t="shared" si="71"/>
        <v>0</v>
      </c>
      <c r="AQ63">
        <f t="shared" si="71"/>
        <v>0</v>
      </c>
      <c r="AR63">
        <f t="shared" si="71"/>
        <v>0</v>
      </c>
      <c r="AS63">
        <f t="shared" si="71"/>
        <v>0</v>
      </c>
      <c r="AT63">
        <f t="shared" si="71"/>
        <v>0</v>
      </c>
      <c r="AU63">
        <f t="shared" si="71"/>
        <v>0</v>
      </c>
      <c r="AV63">
        <f t="shared" si="71"/>
        <v>0</v>
      </c>
      <c r="AW63">
        <f t="shared" si="71"/>
        <v>0</v>
      </c>
      <c r="AX63">
        <f t="shared" si="71"/>
        <v>0</v>
      </c>
      <c r="AY63">
        <f t="shared" si="71"/>
        <v>5.000000000000001E-3</v>
      </c>
      <c r="AZ63">
        <f t="shared" si="71"/>
        <v>0</v>
      </c>
      <c r="BA63">
        <f t="shared" si="71"/>
        <v>0</v>
      </c>
      <c r="BB63">
        <f t="shared" si="71"/>
        <v>0</v>
      </c>
      <c r="BC63">
        <f t="shared" si="71"/>
        <v>0</v>
      </c>
      <c r="BD63">
        <f t="shared" si="71"/>
        <v>0</v>
      </c>
      <c r="BE63">
        <f t="shared" si="71"/>
        <v>0</v>
      </c>
      <c r="BF63">
        <f t="shared" si="71"/>
        <v>0</v>
      </c>
      <c r="BG63">
        <f t="shared" si="71"/>
        <v>0</v>
      </c>
      <c r="BH63">
        <f t="shared" si="71"/>
        <v>0</v>
      </c>
      <c r="BI63">
        <f t="shared" si="71"/>
        <v>0</v>
      </c>
      <c r="BJ63">
        <f t="shared" si="71"/>
        <v>0</v>
      </c>
      <c r="BK63">
        <f t="shared" si="71"/>
        <v>0</v>
      </c>
      <c r="BL63">
        <f t="shared" si="71"/>
        <v>0</v>
      </c>
      <c r="BM63">
        <f t="shared" si="71"/>
        <v>-1.5000000000000001E-2</v>
      </c>
      <c r="BN63">
        <f t="shared" si="71"/>
        <v>0</v>
      </c>
      <c r="BO63">
        <f t="shared" ref="BO63:DN63" si="72">IFERROR(BO25-BN25,"")</f>
        <v>0</v>
      </c>
      <c r="BP63">
        <f t="shared" si="72"/>
        <v>0</v>
      </c>
      <c r="BQ63">
        <f t="shared" si="72"/>
        <v>0</v>
      </c>
      <c r="BR63">
        <f t="shared" si="72"/>
        <v>0</v>
      </c>
      <c r="BS63">
        <f t="shared" si="72"/>
        <v>0</v>
      </c>
      <c r="BT63">
        <f t="shared" si="72"/>
        <v>0</v>
      </c>
      <c r="BU63">
        <f t="shared" si="72"/>
        <v>0</v>
      </c>
      <c r="BV63">
        <f t="shared" si="72"/>
        <v>0</v>
      </c>
      <c r="BW63">
        <f t="shared" si="72"/>
        <v>0</v>
      </c>
      <c r="BX63">
        <f t="shared" si="72"/>
        <v>0</v>
      </c>
      <c r="BY63">
        <f t="shared" si="72"/>
        <v>0</v>
      </c>
      <c r="BZ63">
        <f t="shared" si="72"/>
        <v>0</v>
      </c>
      <c r="CA63">
        <f t="shared" si="72"/>
        <v>4.9999999999999992E-3</v>
      </c>
      <c r="CB63">
        <f t="shared" si="72"/>
        <v>0</v>
      </c>
      <c r="CC63">
        <f t="shared" si="72"/>
        <v>0</v>
      </c>
      <c r="CD63">
        <f t="shared" si="72"/>
        <v>0</v>
      </c>
      <c r="CE63">
        <f t="shared" si="72"/>
        <v>0</v>
      </c>
      <c r="CF63">
        <f t="shared" si="72"/>
        <v>0</v>
      </c>
      <c r="CG63">
        <f t="shared" si="72"/>
        <v>5.000000000000001E-3</v>
      </c>
      <c r="CH63">
        <f t="shared" si="72"/>
        <v>0</v>
      </c>
      <c r="CI63">
        <f t="shared" si="72"/>
        <v>5.000000000000001E-3</v>
      </c>
      <c r="CJ63">
        <f t="shared" si="72"/>
        <v>0</v>
      </c>
      <c r="CK63">
        <f t="shared" si="72"/>
        <v>0</v>
      </c>
      <c r="CL63">
        <f t="shared" si="72"/>
        <v>0</v>
      </c>
      <c r="CM63">
        <f t="shared" si="72"/>
        <v>0</v>
      </c>
      <c r="CN63">
        <f t="shared" si="72"/>
        <v>0</v>
      </c>
      <c r="CO63">
        <f t="shared" si="72"/>
        <v>0</v>
      </c>
      <c r="CP63">
        <f t="shared" si="72"/>
        <v>0</v>
      </c>
      <c r="CQ63">
        <f t="shared" si="72"/>
        <v>0</v>
      </c>
      <c r="CR63">
        <f t="shared" si="72"/>
        <v>0</v>
      </c>
      <c r="CS63">
        <f t="shared" si="72"/>
        <v>0</v>
      </c>
      <c r="CT63">
        <f t="shared" si="72"/>
        <v>0</v>
      </c>
      <c r="CU63">
        <f t="shared" si="72"/>
        <v>0</v>
      </c>
      <c r="CV63">
        <f t="shared" si="72"/>
        <v>0</v>
      </c>
      <c r="CW63">
        <f t="shared" si="72"/>
        <v>0</v>
      </c>
      <c r="CX63">
        <f t="shared" si="72"/>
        <v>0</v>
      </c>
      <c r="CY63">
        <f t="shared" si="72"/>
        <v>0</v>
      </c>
      <c r="CZ63">
        <f t="shared" si="72"/>
        <v>0</v>
      </c>
      <c r="DA63">
        <f t="shared" si="72"/>
        <v>0</v>
      </c>
      <c r="DB63">
        <f t="shared" si="72"/>
        <v>0</v>
      </c>
      <c r="DC63">
        <f t="shared" si="72"/>
        <v>0</v>
      </c>
      <c r="DD63">
        <f t="shared" si="72"/>
        <v>0</v>
      </c>
      <c r="DE63">
        <f t="shared" si="72"/>
        <v>0</v>
      </c>
      <c r="DF63">
        <f t="shared" si="72"/>
        <v>0</v>
      </c>
      <c r="DG63">
        <f t="shared" si="72"/>
        <v>0</v>
      </c>
      <c r="DH63">
        <f t="shared" si="72"/>
        <v>0</v>
      </c>
      <c r="DI63">
        <f t="shared" si="72"/>
        <v>0</v>
      </c>
      <c r="DJ63">
        <f t="shared" si="72"/>
        <v>0</v>
      </c>
      <c r="DK63">
        <f t="shared" si="72"/>
        <v>0</v>
      </c>
      <c r="DL63">
        <f t="shared" si="72"/>
        <v>0</v>
      </c>
      <c r="DM63">
        <f t="shared" si="72"/>
        <v>0</v>
      </c>
      <c r="DN63">
        <f t="shared" si="72"/>
        <v>0</v>
      </c>
      <c r="DP63" t="s">
        <v>46</v>
      </c>
      <c r="DQ63">
        <f>MATCH(MAX($C25:$BV25), $C25:$BV25, 0) - MATCH(MIN(C25:INDEX($C25:$BV25, MATCH(MAX($C25:$BV25), $C25:$BV25, 0)-1)), $C25:$BV25, 0)</f>
        <v>48</v>
      </c>
      <c r="DR63">
        <f>MATCH(MAX($BV25:$DN25), $BV25:$DN25, 0) - MATCH(MIN(BV25:INDEX($BV25:$DN25, MATCH(MAX($BV25:$DN25), $BV25:$DN25, 0)-1)), $BV25:$DN25, 0)</f>
        <v>13</v>
      </c>
      <c r="DS63">
        <f t="shared" si="8"/>
        <v>2.5000000000000001E-2</v>
      </c>
      <c r="DT63">
        <f t="shared" si="9"/>
        <v>2.5000000000000001E-2</v>
      </c>
      <c r="EA63" t="s">
        <v>46</v>
      </c>
      <c r="EB63">
        <f t="shared" si="10"/>
        <v>0</v>
      </c>
      <c r="EC63">
        <f t="shared" si="11"/>
        <v>3</v>
      </c>
      <c r="ED63">
        <f t="shared" si="12"/>
        <v>0</v>
      </c>
      <c r="EE63">
        <f t="shared" si="13"/>
        <v>3</v>
      </c>
      <c r="EF63">
        <f t="shared" si="14"/>
        <v>0</v>
      </c>
      <c r="EG63">
        <f t="shared" si="15"/>
        <v>1.5000000000000001E-2</v>
      </c>
      <c r="EH63">
        <f t="shared" si="16"/>
        <v>0</v>
      </c>
      <c r="EI63">
        <f t="shared" si="17"/>
        <v>1.5000000000000001E-2</v>
      </c>
      <c r="EJ63" t="str">
        <f t="shared" si="18"/>
        <v/>
      </c>
      <c r="EK63">
        <f t="shared" si="19"/>
        <v>5.0000000000000001E-3</v>
      </c>
      <c r="EL63" t="str">
        <f t="shared" si="20"/>
        <v/>
      </c>
      <c r="EM63">
        <f t="shared" si="21"/>
        <v>5.0000000000000001E-3</v>
      </c>
      <c r="ER63" t="s">
        <v>46</v>
      </c>
      <c r="ES63">
        <f t="shared" si="22"/>
        <v>0</v>
      </c>
      <c r="ET63">
        <f t="shared" si="23"/>
        <v>6</v>
      </c>
      <c r="EU63">
        <f t="shared" si="24"/>
        <v>1</v>
      </c>
      <c r="EV63">
        <f t="shared" si="4"/>
        <v>0</v>
      </c>
      <c r="EW63">
        <f t="shared" si="5"/>
        <v>3.0000000000000002E-2</v>
      </c>
      <c r="EX63">
        <f t="shared" si="25"/>
        <v>-1.5000000000000001E-2</v>
      </c>
      <c r="EY63" t="str">
        <f t="shared" si="26"/>
        <v/>
      </c>
      <c r="EZ63">
        <f t="shared" si="27"/>
        <v>5.0000000000000001E-3</v>
      </c>
      <c r="FA63">
        <f t="shared" si="28"/>
        <v>-1.5000000000000001E-2</v>
      </c>
    </row>
    <row r="64" spans="1:157" x14ac:dyDescent="0.45">
      <c r="A64" t="s">
        <v>516</v>
      </c>
      <c r="C64" t="str">
        <f t="shared" ref="C64:BN64" si="73">IFERROR(C26-B26,"")</f>
        <v/>
      </c>
      <c r="D64" t="str">
        <f t="shared" si="73"/>
        <v/>
      </c>
      <c r="E64" t="str">
        <f t="shared" si="73"/>
        <v/>
      </c>
      <c r="F64" t="str">
        <f t="shared" si="73"/>
        <v/>
      </c>
      <c r="G64" t="str">
        <f t="shared" si="73"/>
        <v/>
      </c>
      <c r="H64" t="str">
        <f t="shared" si="73"/>
        <v/>
      </c>
      <c r="I64" t="str">
        <f t="shared" si="73"/>
        <v/>
      </c>
      <c r="J64" t="str">
        <f t="shared" si="73"/>
        <v/>
      </c>
      <c r="K64" t="str">
        <f t="shared" si="73"/>
        <v/>
      </c>
      <c r="L64" t="str">
        <f t="shared" si="73"/>
        <v/>
      </c>
      <c r="M64" t="str">
        <f t="shared" si="73"/>
        <v/>
      </c>
      <c r="N64" t="str">
        <f t="shared" si="73"/>
        <v/>
      </c>
      <c r="O64" t="str">
        <f t="shared" si="73"/>
        <v/>
      </c>
      <c r="P64" t="str">
        <f t="shared" si="73"/>
        <v/>
      </c>
      <c r="Q64" t="str">
        <f t="shared" si="73"/>
        <v/>
      </c>
      <c r="R64" t="str">
        <f t="shared" si="73"/>
        <v/>
      </c>
      <c r="S64" t="str">
        <f t="shared" si="73"/>
        <v/>
      </c>
      <c r="T64" t="str">
        <f t="shared" si="73"/>
        <v/>
      </c>
      <c r="U64" t="str">
        <f t="shared" si="73"/>
        <v/>
      </c>
      <c r="V64" t="str">
        <f t="shared" si="73"/>
        <v/>
      </c>
      <c r="W64" t="str">
        <f t="shared" si="73"/>
        <v/>
      </c>
      <c r="X64" t="str">
        <f t="shared" si="73"/>
        <v/>
      </c>
      <c r="Y64" t="str">
        <f t="shared" si="73"/>
        <v/>
      </c>
      <c r="Z64" t="str">
        <f t="shared" si="73"/>
        <v/>
      </c>
      <c r="AA64" t="str">
        <f t="shared" si="73"/>
        <v/>
      </c>
      <c r="AB64" t="str">
        <f t="shared" si="73"/>
        <v/>
      </c>
      <c r="AC64" t="str">
        <f t="shared" si="73"/>
        <v/>
      </c>
      <c r="AD64" t="str">
        <f t="shared" si="73"/>
        <v/>
      </c>
      <c r="AE64" t="str">
        <f t="shared" si="73"/>
        <v/>
      </c>
      <c r="AF64" t="str">
        <f t="shared" si="73"/>
        <v/>
      </c>
      <c r="AG64" t="str">
        <f t="shared" si="73"/>
        <v/>
      </c>
      <c r="AH64" t="str">
        <f t="shared" si="73"/>
        <v/>
      </c>
      <c r="AI64" t="str">
        <f t="shared" si="73"/>
        <v/>
      </c>
      <c r="AJ64" t="str">
        <f t="shared" si="73"/>
        <v/>
      </c>
      <c r="AK64" t="str">
        <f t="shared" si="73"/>
        <v/>
      </c>
      <c r="AL64" t="str">
        <f t="shared" si="73"/>
        <v/>
      </c>
      <c r="AM64" t="str">
        <f t="shared" si="73"/>
        <v/>
      </c>
      <c r="AN64" t="str">
        <f t="shared" si="73"/>
        <v/>
      </c>
      <c r="AO64" t="str">
        <f t="shared" si="73"/>
        <v/>
      </c>
      <c r="AP64" t="str">
        <f t="shared" si="73"/>
        <v/>
      </c>
      <c r="AQ64" t="str">
        <f t="shared" si="73"/>
        <v/>
      </c>
      <c r="AR64" t="str">
        <f t="shared" si="73"/>
        <v/>
      </c>
      <c r="AS64" t="str">
        <f t="shared" si="73"/>
        <v/>
      </c>
      <c r="AT64" t="str">
        <f t="shared" si="73"/>
        <v/>
      </c>
      <c r="AU64" t="str">
        <f t="shared" si="73"/>
        <v/>
      </c>
      <c r="AV64" t="str">
        <f t="shared" si="73"/>
        <v/>
      </c>
      <c r="AW64" t="str">
        <f t="shared" si="73"/>
        <v/>
      </c>
      <c r="AX64" t="str">
        <f t="shared" si="73"/>
        <v/>
      </c>
      <c r="AY64" t="str">
        <f t="shared" si="73"/>
        <v/>
      </c>
      <c r="AZ64">
        <f t="shared" si="73"/>
        <v>0</v>
      </c>
      <c r="BA64">
        <f t="shared" si="73"/>
        <v>0</v>
      </c>
      <c r="BB64">
        <f t="shared" si="73"/>
        <v>0</v>
      </c>
      <c r="BC64">
        <f t="shared" si="73"/>
        <v>0</v>
      </c>
      <c r="BD64">
        <f t="shared" si="73"/>
        <v>0</v>
      </c>
      <c r="BE64">
        <f t="shared" si="73"/>
        <v>0</v>
      </c>
      <c r="BF64">
        <f t="shared" si="73"/>
        <v>0</v>
      </c>
      <c r="BG64">
        <f t="shared" si="73"/>
        <v>0</v>
      </c>
      <c r="BH64">
        <f t="shared" si="73"/>
        <v>0</v>
      </c>
      <c r="BI64">
        <f t="shared" si="73"/>
        <v>0</v>
      </c>
      <c r="BJ64">
        <f t="shared" si="73"/>
        <v>0</v>
      </c>
      <c r="BK64">
        <f t="shared" si="73"/>
        <v>0</v>
      </c>
      <c r="BL64">
        <f t="shared" si="73"/>
        <v>0</v>
      </c>
      <c r="BM64">
        <f t="shared" si="73"/>
        <v>0</v>
      </c>
      <c r="BN64">
        <f t="shared" si="73"/>
        <v>0</v>
      </c>
      <c r="BO64">
        <f t="shared" ref="BO64:DN64" si="74">IFERROR(BO26-BN26,"")</f>
        <v>0</v>
      </c>
      <c r="BP64">
        <f t="shared" si="74"/>
        <v>0</v>
      </c>
      <c r="BQ64">
        <f t="shared" si="74"/>
        <v>0</v>
      </c>
      <c r="BR64">
        <f t="shared" si="74"/>
        <v>0</v>
      </c>
      <c r="BS64">
        <f t="shared" si="74"/>
        <v>0</v>
      </c>
      <c r="BT64">
        <f t="shared" si="74"/>
        <v>0</v>
      </c>
      <c r="BU64">
        <f t="shared" si="74"/>
        <v>0</v>
      </c>
      <c r="BV64">
        <f t="shared" si="74"/>
        <v>0</v>
      </c>
      <c r="BW64">
        <f t="shared" si="74"/>
        <v>0</v>
      </c>
      <c r="BX64">
        <f t="shared" si="74"/>
        <v>0</v>
      </c>
      <c r="BY64">
        <f t="shared" si="74"/>
        <v>0</v>
      </c>
      <c r="BZ64">
        <f t="shared" si="74"/>
        <v>0</v>
      </c>
      <c r="CA64">
        <f t="shared" si="74"/>
        <v>0</v>
      </c>
      <c r="CB64">
        <f t="shared" si="74"/>
        <v>0</v>
      </c>
      <c r="CC64">
        <f t="shared" si="74"/>
        <v>0</v>
      </c>
      <c r="CD64">
        <f t="shared" si="74"/>
        <v>0</v>
      </c>
      <c r="CE64">
        <f t="shared" si="74"/>
        <v>0</v>
      </c>
      <c r="CF64">
        <f t="shared" si="74"/>
        <v>0</v>
      </c>
      <c r="CG64">
        <f t="shared" si="74"/>
        <v>0</v>
      </c>
      <c r="CH64">
        <f t="shared" si="74"/>
        <v>0</v>
      </c>
      <c r="CI64">
        <f t="shared" si="74"/>
        <v>0</v>
      </c>
      <c r="CJ64">
        <f t="shared" si="74"/>
        <v>0</v>
      </c>
      <c r="CK64">
        <f t="shared" si="74"/>
        <v>0</v>
      </c>
      <c r="CL64">
        <f t="shared" si="74"/>
        <v>0</v>
      </c>
      <c r="CM64">
        <f t="shared" si="74"/>
        <v>0</v>
      </c>
      <c r="CN64">
        <f t="shared" si="74"/>
        <v>0</v>
      </c>
      <c r="CO64">
        <f t="shared" si="74"/>
        <v>0</v>
      </c>
      <c r="CP64">
        <f t="shared" si="74"/>
        <v>0</v>
      </c>
      <c r="CQ64">
        <f t="shared" si="74"/>
        <v>0</v>
      </c>
      <c r="CR64">
        <f t="shared" si="74"/>
        <v>0</v>
      </c>
      <c r="CS64">
        <f t="shared" si="74"/>
        <v>0</v>
      </c>
      <c r="CT64">
        <f t="shared" si="74"/>
        <v>0</v>
      </c>
      <c r="CU64">
        <f t="shared" si="74"/>
        <v>0</v>
      </c>
      <c r="CV64">
        <f t="shared" si="74"/>
        <v>0</v>
      </c>
      <c r="CW64">
        <f t="shared" si="74"/>
        <v>0</v>
      </c>
      <c r="CX64">
        <f t="shared" si="74"/>
        <v>0</v>
      </c>
      <c r="CY64">
        <f t="shared" si="74"/>
        <v>0</v>
      </c>
      <c r="CZ64">
        <f t="shared" si="74"/>
        <v>0</v>
      </c>
      <c r="DA64">
        <f t="shared" si="74"/>
        <v>0</v>
      </c>
      <c r="DB64">
        <f t="shared" si="74"/>
        <v>0</v>
      </c>
      <c r="DC64">
        <f t="shared" si="74"/>
        <v>0</v>
      </c>
      <c r="DD64">
        <f t="shared" si="74"/>
        <v>0</v>
      </c>
      <c r="DE64">
        <f t="shared" si="74"/>
        <v>0</v>
      </c>
      <c r="DF64">
        <f t="shared" si="74"/>
        <v>0</v>
      </c>
      <c r="DG64">
        <f t="shared" si="74"/>
        <v>0</v>
      </c>
      <c r="DH64">
        <f t="shared" si="74"/>
        <v>0</v>
      </c>
      <c r="DI64">
        <f t="shared" si="74"/>
        <v>0</v>
      </c>
      <c r="DJ64">
        <f t="shared" si="74"/>
        <v>0</v>
      </c>
      <c r="DK64">
        <f t="shared" si="74"/>
        <v>0</v>
      </c>
      <c r="DL64">
        <f t="shared" si="74"/>
        <v>0</v>
      </c>
      <c r="DM64">
        <f t="shared" si="74"/>
        <v>0</v>
      </c>
      <c r="DN64">
        <f t="shared" si="74"/>
        <v>0</v>
      </c>
      <c r="DP64" t="s">
        <v>516</v>
      </c>
      <c r="DQ64">
        <f>MATCH(MAX($C26:$BV26), $C26:$BV26, 0) - MATCH(MIN(C26:INDEX($C26:$BV26, MATCH(MAX($C26:$BV26), $C26:$BV26, 0)-1)), $C26:$BV26, 0)</f>
        <v>0</v>
      </c>
      <c r="DR64">
        <f>MATCH(MAX($BV26:$DN26), $BV26:$DN26, 0) - MATCH(MIN(BV26:INDEX($BV26:$DN26, MATCH(MAX($BV26:$DN26), $BV26:$DN26, 0)-1)), $BV26:$DN26, 0)</f>
        <v>0</v>
      </c>
      <c r="DS64">
        <f t="shared" si="8"/>
        <v>0</v>
      </c>
      <c r="DT64">
        <f t="shared" si="9"/>
        <v>0</v>
      </c>
      <c r="EA64" t="s">
        <v>516</v>
      </c>
      <c r="EB64">
        <f t="shared" si="10"/>
        <v>0</v>
      </c>
      <c r="EC64">
        <f t="shared" si="11"/>
        <v>0</v>
      </c>
      <c r="ED64">
        <f t="shared" si="12"/>
        <v>0</v>
      </c>
      <c r="EE64">
        <f t="shared" si="13"/>
        <v>0</v>
      </c>
      <c r="EF64">
        <f t="shared" si="14"/>
        <v>0</v>
      </c>
      <c r="EG64">
        <f t="shared" si="15"/>
        <v>0</v>
      </c>
      <c r="EH64">
        <f t="shared" si="16"/>
        <v>0</v>
      </c>
      <c r="EI64">
        <f t="shared" si="17"/>
        <v>0</v>
      </c>
      <c r="EJ64" t="str">
        <f t="shared" si="18"/>
        <v/>
      </c>
      <c r="EK64" t="str">
        <f t="shared" si="19"/>
        <v/>
      </c>
      <c r="EL64" t="str">
        <f t="shared" si="20"/>
        <v/>
      </c>
      <c r="EM64" t="str">
        <f t="shared" si="21"/>
        <v/>
      </c>
      <c r="ER64" t="s">
        <v>516</v>
      </c>
      <c r="ES64">
        <f t="shared" si="22"/>
        <v>0</v>
      </c>
      <c r="ET64">
        <f t="shared" si="23"/>
        <v>0</v>
      </c>
      <c r="EU64">
        <f t="shared" si="24"/>
        <v>0</v>
      </c>
      <c r="EV64">
        <f t="shared" si="4"/>
        <v>0</v>
      </c>
      <c r="EW64">
        <f t="shared" si="5"/>
        <v>0</v>
      </c>
      <c r="EX64">
        <f t="shared" si="25"/>
        <v>0</v>
      </c>
      <c r="EY64" t="str">
        <f t="shared" si="26"/>
        <v/>
      </c>
      <c r="EZ64" t="str">
        <f t="shared" si="27"/>
        <v/>
      </c>
      <c r="FA64" t="str">
        <f t="shared" si="28"/>
        <v/>
      </c>
    </row>
    <row r="65" spans="1:157" x14ac:dyDescent="0.45">
      <c r="A65" t="s">
        <v>39</v>
      </c>
      <c r="C65" t="str">
        <f t="shared" ref="C65:BN65" si="75">IFERROR(C27-B27,"")</f>
        <v/>
      </c>
      <c r="D65" t="str">
        <f t="shared" si="75"/>
        <v/>
      </c>
      <c r="E65" t="str">
        <f t="shared" si="75"/>
        <v/>
      </c>
      <c r="F65" t="str">
        <f t="shared" si="75"/>
        <v/>
      </c>
      <c r="G65" t="str">
        <f t="shared" si="75"/>
        <v/>
      </c>
      <c r="H65" t="str">
        <f t="shared" si="75"/>
        <v/>
      </c>
      <c r="I65" t="str">
        <f t="shared" si="75"/>
        <v/>
      </c>
      <c r="J65" t="str">
        <f t="shared" si="75"/>
        <v/>
      </c>
      <c r="K65" t="str">
        <f t="shared" si="75"/>
        <v/>
      </c>
      <c r="L65" t="str">
        <f t="shared" si="75"/>
        <v/>
      </c>
      <c r="M65" t="str">
        <f t="shared" si="75"/>
        <v/>
      </c>
      <c r="N65" t="str">
        <f t="shared" si="75"/>
        <v/>
      </c>
      <c r="O65" t="str">
        <f t="shared" si="75"/>
        <v/>
      </c>
      <c r="P65" t="str">
        <f t="shared" si="75"/>
        <v/>
      </c>
      <c r="Q65" t="str">
        <f t="shared" si="75"/>
        <v/>
      </c>
      <c r="R65">
        <f t="shared" si="75"/>
        <v>0</v>
      </c>
      <c r="S65">
        <f t="shared" si="75"/>
        <v>0</v>
      </c>
      <c r="T65">
        <f t="shared" si="75"/>
        <v>0</v>
      </c>
      <c r="U65">
        <f t="shared" si="75"/>
        <v>0</v>
      </c>
      <c r="V65">
        <f t="shared" si="75"/>
        <v>0</v>
      </c>
      <c r="W65">
        <f t="shared" si="75"/>
        <v>0</v>
      </c>
      <c r="X65">
        <f t="shared" si="75"/>
        <v>0</v>
      </c>
      <c r="Y65">
        <f t="shared" si="75"/>
        <v>0</v>
      </c>
      <c r="Z65">
        <f t="shared" si="75"/>
        <v>0</v>
      </c>
      <c r="AA65">
        <f t="shared" si="75"/>
        <v>0</v>
      </c>
      <c r="AB65">
        <f t="shared" si="75"/>
        <v>0</v>
      </c>
      <c r="AC65">
        <f t="shared" si="75"/>
        <v>0</v>
      </c>
      <c r="AD65">
        <f t="shared" si="75"/>
        <v>0</v>
      </c>
      <c r="AE65">
        <f t="shared" si="75"/>
        <v>0</v>
      </c>
      <c r="AF65">
        <f t="shared" si="75"/>
        <v>0</v>
      </c>
      <c r="AG65">
        <f t="shared" si="75"/>
        <v>0</v>
      </c>
      <c r="AH65">
        <f t="shared" si="75"/>
        <v>0</v>
      </c>
      <c r="AI65">
        <f t="shared" si="75"/>
        <v>0</v>
      </c>
      <c r="AJ65">
        <f t="shared" si="75"/>
        <v>0</v>
      </c>
      <c r="AK65">
        <f t="shared" si="75"/>
        <v>0</v>
      </c>
      <c r="AL65">
        <f t="shared" si="75"/>
        <v>0</v>
      </c>
      <c r="AM65">
        <f t="shared" si="75"/>
        <v>0</v>
      </c>
      <c r="AN65">
        <f t="shared" si="75"/>
        <v>0</v>
      </c>
      <c r="AO65">
        <f t="shared" si="75"/>
        <v>0</v>
      </c>
      <c r="AP65">
        <f t="shared" si="75"/>
        <v>0</v>
      </c>
      <c r="AQ65">
        <f t="shared" si="75"/>
        <v>0</v>
      </c>
      <c r="AR65">
        <f t="shared" si="75"/>
        <v>0</v>
      </c>
      <c r="AS65">
        <f t="shared" si="75"/>
        <v>0</v>
      </c>
      <c r="AT65">
        <f t="shared" si="75"/>
        <v>0</v>
      </c>
      <c r="AU65">
        <f t="shared" si="75"/>
        <v>0</v>
      </c>
      <c r="AV65">
        <f t="shared" si="75"/>
        <v>0</v>
      </c>
      <c r="AW65">
        <f t="shared" si="75"/>
        <v>0</v>
      </c>
      <c r="AX65">
        <f t="shared" si="75"/>
        <v>0</v>
      </c>
      <c r="AY65">
        <f t="shared" si="75"/>
        <v>0</v>
      </c>
      <c r="AZ65">
        <f t="shared" si="75"/>
        <v>0</v>
      </c>
      <c r="BA65">
        <f t="shared" si="75"/>
        <v>0</v>
      </c>
      <c r="BB65">
        <f t="shared" si="75"/>
        <v>0</v>
      </c>
      <c r="BC65">
        <f t="shared" si="75"/>
        <v>0</v>
      </c>
      <c r="BD65">
        <f t="shared" si="75"/>
        <v>0</v>
      </c>
      <c r="BE65">
        <f t="shared" si="75"/>
        <v>0</v>
      </c>
      <c r="BF65">
        <f t="shared" si="75"/>
        <v>0</v>
      </c>
      <c r="BG65">
        <f t="shared" si="75"/>
        <v>0</v>
      </c>
      <c r="BH65">
        <f t="shared" si="75"/>
        <v>0</v>
      </c>
      <c r="BI65">
        <f t="shared" si="75"/>
        <v>0</v>
      </c>
      <c r="BJ65">
        <f t="shared" si="75"/>
        <v>0</v>
      </c>
      <c r="BK65">
        <f t="shared" si="75"/>
        <v>0</v>
      </c>
      <c r="BL65">
        <f t="shared" si="75"/>
        <v>0</v>
      </c>
      <c r="BM65">
        <f t="shared" si="75"/>
        <v>0</v>
      </c>
      <c r="BN65">
        <f t="shared" si="75"/>
        <v>0</v>
      </c>
      <c r="BO65">
        <f t="shared" ref="BO65:DN65" si="76">IFERROR(BO27-BN27,"")</f>
        <v>0</v>
      </c>
      <c r="BP65">
        <f t="shared" si="76"/>
        <v>0</v>
      </c>
      <c r="BQ65">
        <f t="shared" si="76"/>
        <v>0</v>
      </c>
      <c r="BR65">
        <f t="shared" si="76"/>
        <v>0</v>
      </c>
      <c r="BS65">
        <f t="shared" si="76"/>
        <v>0</v>
      </c>
      <c r="BT65">
        <f t="shared" si="76"/>
        <v>0</v>
      </c>
      <c r="BU65">
        <f t="shared" si="76"/>
        <v>0</v>
      </c>
      <c r="BV65">
        <f t="shared" si="76"/>
        <v>0</v>
      </c>
      <c r="BW65">
        <f t="shared" si="76"/>
        <v>0</v>
      </c>
      <c r="BX65">
        <f t="shared" si="76"/>
        <v>0</v>
      </c>
      <c r="BY65">
        <f t="shared" si="76"/>
        <v>0</v>
      </c>
      <c r="BZ65">
        <f t="shared" si="76"/>
        <v>0</v>
      </c>
      <c r="CA65">
        <f t="shared" si="76"/>
        <v>0</v>
      </c>
      <c r="CB65">
        <f t="shared" si="76"/>
        <v>0</v>
      </c>
      <c r="CC65">
        <f t="shared" si="76"/>
        <v>0</v>
      </c>
      <c r="CD65">
        <f t="shared" si="76"/>
        <v>0</v>
      </c>
      <c r="CE65">
        <f t="shared" si="76"/>
        <v>0</v>
      </c>
      <c r="CF65">
        <f t="shared" si="76"/>
        <v>0</v>
      </c>
      <c r="CG65">
        <f t="shared" si="76"/>
        <v>0</v>
      </c>
      <c r="CH65">
        <f t="shared" si="76"/>
        <v>0</v>
      </c>
      <c r="CI65">
        <f t="shared" si="76"/>
        <v>0</v>
      </c>
      <c r="CJ65">
        <f t="shared" si="76"/>
        <v>0</v>
      </c>
      <c r="CK65">
        <f t="shared" si="76"/>
        <v>0</v>
      </c>
      <c r="CL65">
        <f t="shared" si="76"/>
        <v>0</v>
      </c>
      <c r="CM65">
        <f t="shared" si="76"/>
        <v>0</v>
      </c>
      <c r="CN65">
        <f t="shared" si="76"/>
        <v>0</v>
      </c>
      <c r="CO65">
        <f t="shared" si="76"/>
        <v>0</v>
      </c>
      <c r="CP65">
        <f t="shared" si="76"/>
        <v>0</v>
      </c>
      <c r="CQ65">
        <f t="shared" si="76"/>
        <v>0</v>
      </c>
      <c r="CR65">
        <f t="shared" si="76"/>
        <v>0</v>
      </c>
      <c r="CS65">
        <f t="shared" si="76"/>
        <v>0</v>
      </c>
      <c r="CT65">
        <f t="shared" si="76"/>
        <v>0</v>
      </c>
      <c r="CU65">
        <f t="shared" si="76"/>
        <v>0</v>
      </c>
      <c r="CV65">
        <f t="shared" si="76"/>
        <v>0</v>
      </c>
      <c r="CW65">
        <f t="shared" si="76"/>
        <v>0</v>
      </c>
      <c r="CX65">
        <f t="shared" si="76"/>
        <v>0</v>
      </c>
      <c r="CY65">
        <f t="shared" si="76"/>
        <v>0</v>
      </c>
      <c r="CZ65">
        <f t="shared" si="76"/>
        <v>0</v>
      </c>
      <c r="DA65">
        <f t="shared" si="76"/>
        <v>0</v>
      </c>
      <c r="DB65">
        <f t="shared" si="76"/>
        <v>0</v>
      </c>
      <c r="DC65">
        <f t="shared" si="76"/>
        <v>0</v>
      </c>
      <c r="DD65">
        <f t="shared" si="76"/>
        <v>0</v>
      </c>
      <c r="DE65">
        <f t="shared" si="76"/>
        <v>0</v>
      </c>
      <c r="DF65">
        <f t="shared" si="76"/>
        <v>0</v>
      </c>
      <c r="DG65">
        <f t="shared" si="76"/>
        <v>0</v>
      </c>
      <c r="DH65">
        <f t="shared" si="76"/>
        <v>0</v>
      </c>
      <c r="DI65">
        <f t="shared" si="76"/>
        <v>0</v>
      </c>
      <c r="DJ65">
        <f t="shared" si="76"/>
        <v>0</v>
      </c>
      <c r="DK65">
        <f t="shared" si="76"/>
        <v>0</v>
      </c>
      <c r="DL65">
        <f t="shared" si="76"/>
        <v>0</v>
      </c>
      <c r="DM65">
        <f t="shared" si="76"/>
        <v>0</v>
      </c>
      <c r="DN65">
        <f t="shared" si="76"/>
        <v>0</v>
      </c>
      <c r="DP65" t="s">
        <v>39</v>
      </c>
      <c r="DQ65">
        <f>MATCH(MAX($C27:$BV27), $C27:$BV27, 0) - MATCH(MIN(C27:INDEX($C27:$BV27, MATCH(MAX($C27:$BV27), $C27:$BV27, 0)-1)), $C27:$BV27, 0)</f>
        <v>0</v>
      </c>
      <c r="DR65">
        <f>MATCH(MAX($BV27:$DN27), $BV27:$DN27, 0) - MATCH(MIN(BV27:INDEX($BV27:$DN27, MATCH(MAX($BV27:$DN27), $BV27:$DN27, 0)-1)), $BV27:$DN27, 0)</f>
        <v>0</v>
      </c>
      <c r="DS65">
        <f t="shared" si="8"/>
        <v>0</v>
      </c>
      <c r="DT65">
        <f t="shared" si="9"/>
        <v>0</v>
      </c>
      <c r="EA65" t="s">
        <v>39</v>
      </c>
      <c r="EB65">
        <f t="shared" si="10"/>
        <v>0</v>
      </c>
      <c r="EC65">
        <f t="shared" si="11"/>
        <v>0</v>
      </c>
      <c r="ED65">
        <f t="shared" si="12"/>
        <v>0</v>
      </c>
      <c r="EE65">
        <f t="shared" si="13"/>
        <v>0</v>
      </c>
      <c r="EF65">
        <f t="shared" si="14"/>
        <v>0</v>
      </c>
      <c r="EG65">
        <f t="shared" si="15"/>
        <v>0</v>
      </c>
      <c r="EH65">
        <f t="shared" si="16"/>
        <v>0</v>
      </c>
      <c r="EI65">
        <f t="shared" si="17"/>
        <v>0</v>
      </c>
      <c r="EJ65" t="str">
        <f t="shared" si="18"/>
        <v/>
      </c>
      <c r="EK65" t="str">
        <f t="shared" si="19"/>
        <v/>
      </c>
      <c r="EL65" t="str">
        <f t="shared" si="20"/>
        <v/>
      </c>
      <c r="EM65" t="str">
        <f t="shared" si="21"/>
        <v/>
      </c>
      <c r="ER65" t="s">
        <v>39</v>
      </c>
      <c r="ES65">
        <f t="shared" si="22"/>
        <v>0</v>
      </c>
      <c r="ET65">
        <f t="shared" si="23"/>
        <v>0</v>
      </c>
      <c r="EU65">
        <f t="shared" si="24"/>
        <v>0</v>
      </c>
      <c r="EV65">
        <f t="shared" si="4"/>
        <v>0</v>
      </c>
      <c r="EW65">
        <f t="shared" si="5"/>
        <v>0</v>
      </c>
      <c r="EX65">
        <f t="shared" si="25"/>
        <v>0</v>
      </c>
      <c r="EY65" t="str">
        <f t="shared" si="26"/>
        <v/>
      </c>
      <c r="EZ65" t="str">
        <f t="shared" si="27"/>
        <v/>
      </c>
      <c r="FA65" t="str">
        <f t="shared" si="28"/>
        <v/>
      </c>
    </row>
    <row r="66" spans="1:157" x14ac:dyDescent="0.45">
      <c r="A66" t="s">
        <v>40</v>
      </c>
      <c r="C66" t="str">
        <f t="shared" ref="C66:BN66" si="77">IFERROR(C28-B28,"")</f>
        <v/>
      </c>
      <c r="D66" t="str">
        <f t="shared" si="77"/>
        <v/>
      </c>
      <c r="E66" t="str">
        <f t="shared" si="77"/>
        <v/>
      </c>
      <c r="F66" t="str">
        <f t="shared" si="77"/>
        <v/>
      </c>
      <c r="G66" t="str">
        <f t="shared" si="77"/>
        <v/>
      </c>
      <c r="H66" t="str">
        <f t="shared" si="77"/>
        <v/>
      </c>
      <c r="I66" t="str">
        <f t="shared" si="77"/>
        <v/>
      </c>
      <c r="J66" t="str">
        <f t="shared" si="77"/>
        <v/>
      </c>
      <c r="K66" t="str">
        <f t="shared" si="77"/>
        <v/>
      </c>
      <c r="L66" t="str">
        <f t="shared" si="77"/>
        <v/>
      </c>
      <c r="M66" t="str">
        <f t="shared" si="77"/>
        <v/>
      </c>
      <c r="N66" t="str">
        <f t="shared" si="77"/>
        <v/>
      </c>
      <c r="O66" t="str">
        <f t="shared" si="77"/>
        <v/>
      </c>
      <c r="P66" t="str">
        <f t="shared" si="77"/>
        <v/>
      </c>
      <c r="Q66" t="str">
        <f t="shared" si="77"/>
        <v/>
      </c>
      <c r="R66" t="str">
        <f t="shared" si="77"/>
        <v/>
      </c>
      <c r="S66">
        <f t="shared" si="77"/>
        <v>0</v>
      </c>
      <c r="T66">
        <f t="shared" si="77"/>
        <v>0</v>
      </c>
      <c r="U66">
        <f t="shared" si="77"/>
        <v>0</v>
      </c>
      <c r="V66">
        <f t="shared" si="77"/>
        <v>0</v>
      </c>
      <c r="W66">
        <f t="shared" si="77"/>
        <v>0</v>
      </c>
      <c r="X66">
        <f t="shared" si="77"/>
        <v>0</v>
      </c>
      <c r="Y66">
        <f t="shared" si="77"/>
        <v>0</v>
      </c>
      <c r="Z66">
        <f t="shared" si="77"/>
        <v>0</v>
      </c>
      <c r="AA66">
        <f t="shared" si="77"/>
        <v>0</v>
      </c>
      <c r="AB66">
        <f t="shared" si="77"/>
        <v>0</v>
      </c>
      <c r="AC66">
        <f t="shared" si="77"/>
        <v>0</v>
      </c>
      <c r="AD66">
        <f t="shared" si="77"/>
        <v>0</v>
      </c>
      <c r="AE66">
        <f t="shared" si="77"/>
        <v>0</v>
      </c>
      <c r="AF66">
        <f t="shared" si="77"/>
        <v>0</v>
      </c>
      <c r="AG66">
        <f t="shared" si="77"/>
        <v>0</v>
      </c>
      <c r="AH66">
        <f t="shared" si="77"/>
        <v>0</v>
      </c>
      <c r="AI66">
        <f t="shared" si="77"/>
        <v>0</v>
      </c>
      <c r="AJ66">
        <f t="shared" si="77"/>
        <v>0</v>
      </c>
      <c r="AK66">
        <f t="shared" si="77"/>
        <v>0</v>
      </c>
      <c r="AL66">
        <f t="shared" si="77"/>
        <v>0</v>
      </c>
      <c r="AM66">
        <f t="shared" si="77"/>
        <v>0</v>
      </c>
      <c r="AN66">
        <f t="shared" si="77"/>
        <v>0</v>
      </c>
      <c r="AO66">
        <f t="shared" si="77"/>
        <v>0</v>
      </c>
      <c r="AP66">
        <f t="shared" si="77"/>
        <v>0</v>
      </c>
      <c r="AQ66">
        <f t="shared" si="77"/>
        <v>0</v>
      </c>
      <c r="AR66">
        <f t="shared" si="77"/>
        <v>0</v>
      </c>
      <c r="AS66">
        <f t="shared" si="77"/>
        <v>0</v>
      </c>
      <c r="AT66">
        <f t="shared" si="77"/>
        <v>0</v>
      </c>
      <c r="AU66">
        <f t="shared" si="77"/>
        <v>0</v>
      </c>
      <c r="AV66">
        <f t="shared" si="77"/>
        <v>0</v>
      </c>
      <c r="AW66">
        <f t="shared" si="77"/>
        <v>0</v>
      </c>
      <c r="AX66">
        <f t="shared" si="77"/>
        <v>0</v>
      </c>
      <c r="AY66">
        <f t="shared" si="77"/>
        <v>0</v>
      </c>
      <c r="AZ66">
        <f t="shared" si="77"/>
        <v>0</v>
      </c>
      <c r="BA66">
        <f t="shared" si="77"/>
        <v>0</v>
      </c>
      <c r="BB66">
        <f t="shared" si="77"/>
        <v>0</v>
      </c>
      <c r="BC66">
        <f t="shared" si="77"/>
        <v>0</v>
      </c>
      <c r="BD66">
        <f t="shared" si="77"/>
        <v>0</v>
      </c>
      <c r="BE66">
        <f t="shared" si="77"/>
        <v>0</v>
      </c>
      <c r="BF66">
        <f t="shared" si="77"/>
        <v>0</v>
      </c>
      <c r="BG66">
        <f t="shared" si="77"/>
        <v>0</v>
      </c>
      <c r="BH66">
        <f t="shared" si="77"/>
        <v>0</v>
      </c>
      <c r="BI66">
        <f t="shared" si="77"/>
        <v>0</v>
      </c>
      <c r="BJ66">
        <f t="shared" si="77"/>
        <v>0</v>
      </c>
      <c r="BK66">
        <f t="shared" si="77"/>
        <v>0</v>
      </c>
      <c r="BL66">
        <f t="shared" si="77"/>
        <v>0</v>
      </c>
      <c r="BM66">
        <f t="shared" si="77"/>
        <v>0</v>
      </c>
      <c r="BN66">
        <f t="shared" si="77"/>
        <v>0</v>
      </c>
      <c r="BO66">
        <f t="shared" ref="BO66:DN66" si="78">IFERROR(BO28-BN28,"")</f>
        <v>0</v>
      </c>
      <c r="BP66">
        <f t="shared" si="78"/>
        <v>0</v>
      </c>
      <c r="BQ66">
        <f t="shared" si="78"/>
        <v>0</v>
      </c>
      <c r="BR66">
        <f t="shared" si="78"/>
        <v>0</v>
      </c>
      <c r="BS66">
        <f t="shared" si="78"/>
        <v>0</v>
      </c>
      <c r="BT66">
        <f t="shared" si="78"/>
        <v>0</v>
      </c>
      <c r="BU66">
        <f t="shared" si="78"/>
        <v>0</v>
      </c>
      <c r="BV66">
        <f t="shared" si="78"/>
        <v>0</v>
      </c>
      <c r="BW66">
        <f t="shared" si="78"/>
        <v>0</v>
      </c>
      <c r="BX66">
        <f t="shared" si="78"/>
        <v>0</v>
      </c>
      <c r="BY66">
        <f t="shared" si="78"/>
        <v>0</v>
      </c>
      <c r="BZ66">
        <f t="shared" si="78"/>
        <v>0</v>
      </c>
      <c r="CA66">
        <f t="shared" si="78"/>
        <v>0</v>
      </c>
      <c r="CB66">
        <f t="shared" si="78"/>
        <v>0</v>
      </c>
      <c r="CC66">
        <f t="shared" si="78"/>
        <v>0</v>
      </c>
      <c r="CD66">
        <f t="shared" si="78"/>
        <v>0</v>
      </c>
      <c r="CE66">
        <f t="shared" si="78"/>
        <v>0</v>
      </c>
      <c r="CF66">
        <f t="shared" si="78"/>
        <v>0</v>
      </c>
      <c r="CG66">
        <f t="shared" si="78"/>
        <v>0</v>
      </c>
      <c r="CH66">
        <f t="shared" si="78"/>
        <v>0</v>
      </c>
      <c r="CI66">
        <f t="shared" si="78"/>
        <v>0</v>
      </c>
      <c r="CJ66">
        <f t="shared" si="78"/>
        <v>0</v>
      </c>
      <c r="CK66">
        <f t="shared" si="78"/>
        <v>0</v>
      </c>
      <c r="CL66">
        <f t="shared" si="78"/>
        <v>0</v>
      </c>
      <c r="CM66">
        <f t="shared" si="78"/>
        <v>0</v>
      </c>
      <c r="CN66">
        <f t="shared" si="78"/>
        <v>0</v>
      </c>
      <c r="CO66">
        <f t="shared" si="78"/>
        <v>0</v>
      </c>
      <c r="CP66">
        <f t="shared" si="78"/>
        <v>0</v>
      </c>
      <c r="CQ66">
        <f t="shared" si="78"/>
        <v>0</v>
      </c>
      <c r="CR66">
        <f t="shared" si="78"/>
        <v>0</v>
      </c>
      <c r="CS66">
        <f t="shared" si="78"/>
        <v>0</v>
      </c>
      <c r="CT66">
        <f t="shared" si="78"/>
        <v>0</v>
      </c>
      <c r="CU66">
        <f t="shared" si="78"/>
        <v>0</v>
      </c>
      <c r="CV66">
        <f t="shared" si="78"/>
        <v>0</v>
      </c>
      <c r="CW66">
        <f t="shared" si="78"/>
        <v>0</v>
      </c>
      <c r="CX66">
        <f t="shared" si="78"/>
        <v>0</v>
      </c>
      <c r="CY66">
        <f t="shared" si="78"/>
        <v>0</v>
      </c>
      <c r="CZ66">
        <f t="shared" si="78"/>
        <v>0</v>
      </c>
      <c r="DA66">
        <f t="shared" si="78"/>
        <v>0</v>
      </c>
      <c r="DB66">
        <f t="shared" si="78"/>
        <v>0</v>
      </c>
      <c r="DC66">
        <f t="shared" si="78"/>
        <v>0</v>
      </c>
      <c r="DD66">
        <f t="shared" si="78"/>
        <v>0</v>
      </c>
      <c r="DE66">
        <f t="shared" si="78"/>
        <v>0</v>
      </c>
      <c r="DF66">
        <f t="shared" si="78"/>
        <v>0</v>
      </c>
      <c r="DG66">
        <f t="shared" si="78"/>
        <v>0</v>
      </c>
      <c r="DH66">
        <f t="shared" si="78"/>
        <v>0</v>
      </c>
      <c r="DI66">
        <f t="shared" si="78"/>
        <v>0</v>
      </c>
      <c r="DJ66">
        <f t="shared" si="78"/>
        <v>0</v>
      </c>
      <c r="DK66">
        <f t="shared" si="78"/>
        <v>0</v>
      </c>
      <c r="DL66">
        <f t="shared" si="78"/>
        <v>0</v>
      </c>
      <c r="DM66">
        <f t="shared" si="78"/>
        <v>0</v>
      </c>
      <c r="DN66">
        <f t="shared" si="78"/>
        <v>0</v>
      </c>
      <c r="DP66" t="s">
        <v>40</v>
      </c>
      <c r="DQ66">
        <f>MATCH(MAX($C28:$BV28), $C28:$BV28, 0) - MATCH(MIN(C28:INDEX($C28:$BV28, MATCH(MAX($C28:$BV28), $C28:$BV28, 0)-1)), $C28:$BV28, 0)</f>
        <v>0</v>
      </c>
      <c r="DR66">
        <f>MATCH(MAX($BV28:$DN28), $BV28:$DN28, 0) - MATCH(MIN(BV28:INDEX($BV28:$DN28, MATCH(MAX($BV28:$DN28), $BV28:$DN28, 0)-1)), $BV28:$DN28, 0)</f>
        <v>0</v>
      </c>
      <c r="DS66">
        <f t="shared" si="8"/>
        <v>0</v>
      </c>
      <c r="DT66">
        <f t="shared" si="9"/>
        <v>0</v>
      </c>
      <c r="EA66" t="s">
        <v>40</v>
      </c>
      <c r="EB66">
        <f t="shared" si="10"/>
        <v>0</v>
      </c>
      <c r="EC66">
        <f t="shared" si="11"/>
        <v>0</v>
      </c>
      <c r="ED66">
        <f t="shared" si="12"/>
        <v>0</v>
      </c>
      <c r="EE66">
        <f t="shared" si="13"/>
        <v>0</v>
      </c>
      <c r="EF66">
        <f t="shared" si="14"/>
        <v>0</v>
      </c>
      <c r="EG66">
        <f t="shared" si="15"/>
        <v>0</v>
      </c>
      <c r="EH66">
        <f t="shared" si="16"/>
        <v>0</v>
      </c>
      <c r="EI66">
        <f t="shared" si="17"/>
        <v>0</v>
      </c>
      <c r="EJ66" t="str">
        <f t="shared" si="18"/>
        <v/>
      </c>
      <c r="EK66" t="str">
        <f t="shared" si="19"/>
        <v/>
      </c>
      <c r="EL66" t="str">
        <f t="shared" si="20"/>
        <v/>
      </c>
      <c r="EM66" t="str">
        <f t="shared" si="21"/>
        <v/>
      </c>
      <c r="ER66" t="s">
        <v>40</v>
      </c>
      <c r="ES66">
        <f t="shared" si="22"/>
        <v>0</v>
      </c>
      <c r="ET66">
        <f t="shared" si="23"/>
        <v>0</v>
      </c>
      <c r="EU66">
        <f t="shared" si="24"/>
        <v>0</v>
      </c>
      <c r="EV66">
        <f t="shared" si="4"/>
        <v>0</v>
      </c>
      <c r="EW66">
        <f t="shared" si="5"/>
        <v>0</v>
      </c>
      <c r="EX66">
        <f t="shared" si="25"/>
        <v>0</v>
      </c>
      <c r="EY66" t="str">
        <f t="shared" si="26"/>
        <v/>
      </c>
      <c r="EZ66" t="str">
        <f t="shared" si="27"/>
        <v/>
      </c>
      <c r="FA66" t="str">
        <f t="shared" si="28"/>
        <v/>
      </c>
    </row>
    <row r="67" spans="1:157" x14ac:dyDescent="0.45">
      <c r="A67" t="s">
        <v>41</v>
      </c>
      <c r="C67" t="str">
        <f t="shared" ref="C67:BN67" si="79">IFERROR(C29-B29,"")</f>
        <v/>
      </c>
      <c r="D67" t="str">
        <f t="shared" si="79"/>
        <v/>
      </c>
      <c r="E67" t="str">
        <f t="shared" si="79"/>
        <v/>
      </c>
      <c r="F67" t="str">
        <f t="shared" si="79"/>
        <v/>
      </c>
      <c r="G67" t="str">
        <f t="shared" si="79"/>
        <v/>
      </c>
      <c r="H67" t="str">
        <f t="shared" si="79"/>
        <v/>
      </c>
      <c r="I67" t="str">
        <f t="shared" si="79"/>
        <v/>
      </c>
      <c r="J67" t="str">
        <f t="shared" si="79"/>
        <v/>
      </c>
      <c r="K67" t="str">
        <f t="shared" si="79"/>
        <v/>
      </c>
      <c r="L67" t="str">
        <f t="shared" si="79"/>
        <v/>
      </c>
      <c r="M67" t="str">
        <f t="shared" si="79"/>
        <v/>
      </c>
      <c r="N67" t="str">
        <f t="shared" si="79"/>
        <v/>
      </c>
      <c r="O67" t="str">
        <f t="shared" si="79"/>
        <v/>
      </c>
      <c r="P67" t="str">
        <f t="shared" si="79"/>
        <v/>
      </c>
      <c r="Q67">
        <f t="shared" si="79"/>
        <v>0</v>
      </c>
      <c r="R67">
        <f t="shared" si="79"/>
        <v>0</v>
      </c>
      <c r="S67">
        <f t="shared" si="79"/>
        <v>0</v>
      </c>
      <c r="T67">
        <f t="shared" si="79"/>
        <v>0</v>
      </c>
      <c r="U67">
        <f t="shared" si="79"/>
        <v>0</v>
      </c>
      <c r="V67">
        <f t="shared" si="79"/>
        <v>0</v>
      </c>
      <c r="W67">
        <f t="shared" si="79"/>
        <v>0</v>
      </c>
      <c r="X67">
        <f t="shared" si="79"/>
        <v>0</v>
      </c>
      <c r="Y67">
        <f t="shared" si="79"/>
        <v>0</v>
      </c>
      <c r="Z67">
        <f t="shared" si="79"/>
        <v>0</v>
      </c>
      <c r="AA67">
        <f t="shared" si="79"/>
        <v>0</v>
      </c>
      <c r="AB67">
        <f t="shared" si="79"/>
        <v>0</v>
      </c>
      <c r="AC67">
        <f t="shared" si="79"/>
        <v>0</v>
      </c>
      <c r="AD67">
        <f t="shared" si="79"/>
        <v>0</v>
      </c>
      <c r="AE67">
        <f t="shared" si="79"/>
        <v>0</v>
      </c>
      <c r="AF67">
        <f t="shared" si="79"/>
        <v>0</v>
      </c>
      <c r="AG67">
        <f t="shared" si="79"/>
        <v>0</v>
      </c>
      <c r="AH67">
        <f t="shared" si="79"/>
        <v>0</v>
      </c>
      <c r="AI67">
        <f t="shared" si="79"/>
        <v>0</v>
      </c>
      <c r="AJ67">
        <f t="shared" si="79"/>
        <v>0</v>
      </c>
      <c r="AK67">
        <f t="shared" si="79"/>
        <v>0</v>
      </c>
      <c r="AL67">
        <f t="shared" si="79"/>
        <v>0</v>
      </c>
      <c r="AM67">
        <f t="shared" si="79"/>
        <v>0</v>
      </c>
      <c r="AN67">
        <f t="shared" si="79"/>
        <v>0</v>
      </c>
      <c r="AO67">
        <f t="shared" si="79"/>
        <v>0</v>
      </c>
      <c r="AP67">
        <f t="shared" si="79"/>
        <v>0</v>
      </c>
      <c r="AQ67">
        <f t="shared" si="79"/>
        <v>0</v>
      </c>
      <c r="AR67">
        <f t="shared" si="79"/>
        <v>0</v>
      </c>
      <c r="AS67">
        <f t="shared" si="79"/>
        <v>0</v>
      </c>
      <c r="AT67">
        <f t="shared" si="79"/>
        <v>0</v>
      </c>
      <c r="AU67">
        <f t="shared" si="79"/>
        <v>0</v>
      </c>
      <c r="AV67">
        <f t="shared" si="79"/>
        <v>0</v>
      </c>
      <c r="AW67">
        <f t="shared" si="79"/>
        <v>0</v>
      </c>
      <c r="AX67">
        <f t="shared" si="79"/>
        <v>0</v>
      </c>
      <c r="AY67">
        <f t="shared" si="79"/>
        <v>0</v>
      </c>
      <c r="AZ67">
        <f t="shared" si="79"/>
        <v>0</v>
      </c>
      <c r="BA67">
        <f t="shared" si="79"/>
        <v>0</v>
      </c>
      <c r="BB67">
        <f t="shared" si="79"/>
        <v>0</v>
      </c>
      <c r="BC67">
        <f t="shared" si="79"/>
        <v>0</v>
      </c>
      <c r="BD67">
        <f t="shared" si="79"/>
        <v>0</v>
      </c>
      <c r="BE67">
        <f t="shared" si="79"/>
        <v>0</v>
      </c>
      <c r="BF67">
        <f t="shared" si="79"/>
        <v>0</v>
      </c>
      <c r="BG67">
        <f t="shared" si="79"/>
        <v>0</v>
      </c>
      <c r="BH67">
        <f t="shared" si="79"/>
        <v>0</v>
      </c>
      <c r="BI67">
        <f t="shared" si="79"/>
        <v>0</v>
      </c>
      <c r="BJ67">
        <f t="shared" si="79"/>
        <v>0</v>
      </c>
      <c r="BK67">
        <f t="shared" si="79"/>
        <v>0</v>
      </c>
      <c r="BL67">
        <f t="shared" si="79"/>
        <v>0</v>
      </c>
      <c r="BM67">
        <f t="shared" si="79"/>
        <v>0</v>
      </c>
      <c r="BN67">
        <f t="shared" si="79"/>
        <v>0</v>
      </c>
      <c r="BO67">
        <f t="shared" ref="BO67:DN67" si="80">IFERROR(BO29-BN29,"")</f>
        <v>0</v>
      </c>
      <c r="BP67">
        <f t="shared" si="80"/>
        <v>0</v>
      </c>
      <c r="BQ67">
        <f t="shared" si="80"/>
        <v>0</v>
      </c>
      <c r="BR67">
        <f t="shared" si="80"/>
        <v>0</v>
      </c>
      <c r="BS67">
        <f t="shared" si="80"/>
        <v>0</v>
      </c>
      <c r="BT67">
        <f t="shared" si="80"/>
        <v>0</v>
      </c>
      <c r="BU67">
        <f t="shared" si="80"/>
        <v>0</v>
      </c>
      <c r="BV67">
        <f t="shared" si="80"/>
        <v>0</v>
      </c>
      <c r="BW67">
        <f t="shared" si="80"/>
        <v>0</v>
      </c>
      <c r="BX67">
        <f t="shared" si="80"/>
        <v>0</v>
      </c>
      <c r="BY67">
        <f t="shared" si="80"/>
        <v>0</v>
      </c>
      <c r="BZ67">
        <f t="shared" si="80"/>
        <v>0</v>
      </c>
      <c r="CA67">
        <f t="shared" si="80"/>
        <v>0</v>
      </c>
      <c r="CB67">
        <f t="shared" si="80"/>
        <v>0</v>
      </c>
      <c r="CC67">
        <f t="shared" si="80"/>
        <v>0</v>
      </c>
      <c r="CD67">
        <f t="shared" si="80"/>
        <v>0</v>
      </c>
      <c r="CE67">
        <f t="shared" si="80"/>
        <v>0</v>
      </c>
      <c r="CF67">
        <f t="shared" si="80"/>
        <v>0</v>
      </c>
      <c r="CG67">
        <f t="shared" si="80"/>
        <v>0</v>
      </c>
      <c r="CH67">
        <f t="shared" si="80"/>
        <v>0</v>
      </c>
      <c r="CI67">
        <f t="shared" si="80"/>
        <v>0</v>
      </c>
      <c r="CJ67">
        <f t="shared" si="80"/>
        <v>0</v>
      </c>
      <c r="CK67">
        <f t="shared" si="80"/>
        <v>0</v>
      </c>
      <c r="CL67">
        <f t="shared" si="80"/>
        <v>0</v>
      </c>
      <c r="CM67">
        <f t="shared" si="80"/>
        <v>0</v>
      </c>
      <c r="CN67">
        <f t="shared" si="80"/>
        <v>0</v>
      </c>
      <c r="CO67">
        <f t="shared" si="80"/>
        <v>0</v>
      </c>
      <c r="CP67">
        <f t="shared" si="80"/>
        <v>0</v>
      </c>
      <c r="CQ67">
        <f t="shared" si="80"/>
        <v>0</v>
      </c>
      <c r="CR67">
        <f t="shared" si="80"/>
        <v>0</v>
      </c>
      <c r="CS67">
        <f t="shared" si="80"/>
        <v>0</v>
      </c>
      <c r="CT67">
        <f t="shared" si="80"/>
        <v>0</v>
      </c>
      <c r="CU67">
        <f t="shared" si="80"/>
        <v>0</v>
      </c>
      <c r="CV67">
        <f t="shared" si="80"/>
        <v>0</v>
      </c>
      <c r="CW67">
        <f t="shared" si="80"/>
        <v>0</v>
      </c>
      <c r="CX67">
        <f t="shared" si="80"/>
        <v>0</v>
      </c>
      <c r="CY67">
        <f t="shared" si="80"/>
        <v>0</v>
      </c>
      <c r="CZ67">
        <f t="shared" si="80"/>
        <v>0</v>
      </c>
      <c r="DA67">
        <f t="shared" si="80"/>
        <v>0</v>
      </c>
      <c r="DB67">
        <f t="shared" si="80"/>
        <v>0</v>
      </c>
      <c r="DC67">
        <f t="shared" si="80"/>
        <v>0</v>
      </c>
      <c r="DD67">
        <f t="shared" si="80"/>
        <v>0</v>
      </c>
      <c r="DE67">
        <f t="shared" si="80"/>
        <v>0</v>
      </c>
      <c r="DF67">
        <f t="shared" si="80"/>
        <v>0</v>
      </c>
      <c r="DG67">
        <f t="shared" si="80"/>
        <v>0</v>
      </c>
      <c r="DH67">
        <f t="shared" si="80"/>
        <v>0</v>
      </c>
      <c r="DI67">
        <f t="shared" si="80"/>
        <v>0</v>
      </c>
      <c r="DJ67">
        <f t="shared" si="80"/>
        <v>0</v>
      </c>
      <c r="DK67">
        <f t="shared" si="80"/>
        <v>0</v>
      </c>
      <c r="DL67">
        <f t="shared" si="80"/>
        <v>0</v>
      </c>
      <c r="DM67">
        <f t="shared" si="80"/>
        <v>0</v>
      </c>
      <c r="DN67">
        <f t="shared" si="80"/>
        <v>0</v>
      </c>
      <c r="DP67" t="s">
        <v>41</v>
      </c>
      <c r="DQ67">
        <f>MATCH(MAX($C29:$BV29), $C29:$BV29, 0) - MATCH(MIN(C29:INDEX($C29:$BV29, MATCH(MAX($C29:$BV29), $C29:$BV29, 0)-1)), $C29:$BV29, 0)</f>
        <v>0</v>
      </c>
      <c r="DR67">
        <f>MATCH(MAX($BV29:$DN29), $BV29:$DN29, 0) - MATCH(MIN(BV29:INDEX($BV29:$DN29, MATCH(MAX($BV29:$DN29), $BV29:$DN29, 0)-1)), $BV29:$DN29, 0)</f>
        <v>0</v>
      </c>
      <c r="DS67">
        <f t="shared" si="8"/>
        <v>0</v>
      </c>
      <c r="DT67">
        <f t="shared" si="9"/>
        <v>0</v>
      </c>
      <c r="EA67" t="s">
        <v>41</v>
      </c>
      <c r="EB67">
        <f t="shared" si="10"/>
        <v>0</v>
      </c>
      <c r="EC67">
        <f t="shared" si="11"/>
        <v>0</v>
      </c>
      <c r="ED67">
        <f t="shared" si="12"/>
        <v>0</v>
      </c>
      <c r="EE67">
        <f t="shared" si="13"/>
        <v>0</v>
      </c>
      <c r="EF67">
        <f t="shared" si="14"/>
        <v>0</v>
      </c>
      <c r="EG67">
        <f t="shared" si="15"/>
        <v>0</v>
      </c>
      <c r="EH67">
        <f t="shared" si="16"/>
        <v>0</v>
      </c>
      <c r="EI67">
        <f t="shared" si="17"/>
        <v>0</v>
      </c>
      <c r="EJ67" t="str">
        <f t="shared" si="18"/>
        <v/>
      </c>
      <c r="EK67" t="str">
        <f t="shared" si="19"/>
        <v/>
      </c>
      <c r="EL67" t="str">
        <f t="shared" si="20"/>
        <v/>
      </c>
      <c r="EM67" t="str">
        <f t="shared" si="21"/>
        <v/>
      </c>
      <c r="ER67" t="s">
        <v>41</v>
      </c>
      <c r="ES67">
        <f t="shared" si="22"/>
        <v>0</v>
      </c>
      <c r="ET67">
        <f t="shared" si="23"/>
        <v>0</v>
      </c>
      <c r="EU67">
        <f t="shared" si="24"/>
        <v>0</v>
      </c>
      <c r="EV67">
        <f t="shared" si="4"/>
        <v>0</v>
      </c>
      <c r="EW67">
        <f t="shared" si="5"/>
        <v>0</v>
      </c>
      <c r="EX67">
        <f t="shared" si="25"/>
        <v>0</v>
      </c>
      <c r="EY67" t="str">
        <f t="shared" si="26"/>
        <v/>
      </c>
      <c r="EZ67" t="str">
        <f t="shared" si="27"/>
        <v/>
      </c>
      <c r="FA67" t="str">
        <f t="shared" si="28"/>
        <v/>
      </c>
    </row>
    <row r="68" spans="1:157" x14ac:dyDescent="0.45">
      <c r="A68" t="s">
        <v>42</v>
      </c>
      <c r="C68" t="str">
        <f t="shared" ref="C68:BN68" si="81">IFERROR(C30-B30,"")</f>
        <v/>
      </c>
      <c r="D68" t="str">
        <f t="shared" si="81"/>
        <v/>
      </c>
      <c r="E68" t="str">
        <f t="shared" si="81"/>
        <v/>
      </c>
      <c r="F68" t="str">
        <f t="shared" si="81"/>
        <v/>
      </c>
      <c r="G68" t="str">
        <f t="shared" si="81"/>
        <v/>
      </c>
      <c r="H68" t="str">
        <f t="shared" si="81"/>
        <v/>
      </c>
      <c r="I68" t="str">
        <f t="shared" si="81"/>
        <v/>
      </c>
      <c r="J68" t="str">
        <f t="shared" si="81"/>
        <v/>
      </c>
      <c r="K68" t="str">
        <f t="shared" si="81"/>
        <v/>
      </c>
      <c r="L68" t="str">
        <f t="shared" si="81"/>
        <v/>
      </c>
      <c r="M68" t="str">
        <f t="shared" si="81"/>
        <v/>
      </c>
      <c r="N68" t="str">
        <f t="shared" si="81"/>
        <v/>
      </c>
      <c r="O68" t="str">
        <f t="shared" si="81"/>
        <v/>
      </c>
      <c r="P68">
        <f t="shared" si="81"/>
        <v>0</v>
      </c>
      <c r="Q68">
        <f t="shared" si="81"/>
        <v>0</v>
      </c>
      <c r="R68">
        <f t="shared" si="81"/>
        <v>0</v>
      </c>
      <c r="S68">
        <f t="shared" si="81"/>
        <v>0</v>
      </c>
      <c r="T68">
        <f t="shared" si="81"/>
        <v>0</v>
      </c>
      <c r="U68">
        <f t="shared" si="81"/>
        <v>0</v>
      </c>
      <c r="V68">
        <f t="shared" si="81"/>
        <v>0</v>
      </c>
      <c r="W68">
        <f t="shared" si="81"/>
        <v>0</v>
      </c>
      <c r="X68">
        <f t="shared" si="81"/>
        <v>0</v>
      </c>
      <c r="Y68">
        <f t="shared" si="81"/>
        <v>0</v>
      </c>
      <c r="Z68">
        <f t="shared" si="81"/>
        <v>0</v>
      </c>
      <c r="AA68">
        <f t="shared" si="81"/>
        <v>0</v>
      </c>
      <c r="AB68">
        <f t="shared" si="81"/>
        <v>0</v>
      </c>
      <c r="AC68">
        <f t="shared" si="81"/>
        <v>0</v>
      </c>
      <c r="AD68">
        <f t="shared" si="81"/>
        <v>0</v>
      </c>
      <c r="AE68">
        <f t="shared" si="81"/>
        <v>0</v>
      </c>
      <c r="AF68">
        <f t="shared" si="81"/>
        <v>0</v>
      </c>
      <c r="AG68">
        <f t="shared" si="81"/>
        <v>0</v>
      </c>
      <c r="AH68">
        <f t="shared" si="81"/>
        <v>0</v>
      </c>
      <c r="AI68">
        <f t="shared" si="81"/>
        <v>0</v>
      </c>
      <c r="AJ68">
        <f t="shared" si="81"/>
        <v>0</v>
      </c>
      <c r="AK68">
        <f t="shared" si="81"/>
        <v>0</v>
      </c>
      <c r="AL68">
        <f t="shared" si="81"/>
        <v>0</v>
      </c>
      <c r="AM68">
        <f t="shared" si="81"/>
        <v>0</v>
      </c>
      <c r="AN68">
        <f t="shared" si="81"/>
        <v>0</v>
      </c>
      <c r="AO68">
        <f t="shared" si="81"/>
        <v>0</v>
      </c>
      <c r="AP68">
        <f t="shared" si="81"/>
        <v>0</v>
      </c>
      <c r="AQ68">
        <f t="shared" si="81"/>
        <v>0</v>
      </c>
      <c r="AR68">
        <f t="shared" si="81"/>
        <v>0</v>
      </c>
      <c r="AS68">
        <f t="shared" si="81"/>
        <v>0</v>
      </c>
      <c r="AT68">
        <f t="shared" si="81"/>
        <v>0</v>
      </c>
      <c r="AU68">
        <f t="shared" si="81"/>
        <v>0</v>
      </c>
      <c r="AV68">
        <f t="shared" si="81"/>
        <v>0</v>
      </c>
      <c r="AW68">
        <f t="shared" si="81"/>
        <v>0</v>
      </c>
      <c r="AX68">
        <f t="shared" si="81"/>
        <v>0</v>
      </c>
      <c r="AY68">
        <f t="shared" si="81"/>
        <v>0</v>
      </c>
      <c r="AZ68">
        <f t="shared" si="81"/>
        <v>0</v>
      </c>
      <c r="BA68">
        <f t="shared" si="81"/>
        <v>0</v>
      </c>
      <c r="BB68">
        <f t="shared" si="81"/>
        <v>0</v>
      </c>
      <c r="BC68">
        <f t="shared" si="81"/>
        <v>0</v>
      </c>
      <c r="BD68">
        <f t="shared" si="81"/>
        <v>0</v>
      </c>
      <c r="BE68">
        <f t="shared" si="81"/>
        <v>0</v>
      </c>
      <c r="BF68">
        <f t="shared" si="81"/>
        <v>0</v>
      </c>
      <c r="BG68">
        <f t="shared" si="81"/>
        <v>0</v>
      </c>
      <c r="BH68">
        <f t="shared" si="81"/>
        <v>0</v>
      </c>
      <c r="BI68">
        <f t="shared" si="81"/>
        <v>0</v>
      </c>
      <c r="BJ68">
        <f t="shared" si="81"/>
        <v>0</v>
      </c>
      <c r="BK68">
        <f t="shared" si="81"/>
        <v>0</v>
      </c>
      <c r="BL68">
        <f t="shared" si="81"/>
        <v>0</v>
      </c>
      <c r="BM68">
        <f t="shared" si="81"/>
        <v>0</v>
      </c>
      <c r="BN68">
        <f t="shared" si="81"/>
        <v>0</v>
      </c>
      <c r="BO68">
        <f t="shared" ref="BO68:DN68" si="82">IFERROR(BO30-BN30,"")</f>
        <v>0</v>
      </c>
      <c r="BP68">
        <f t="shared" si="82"/>
        <v>0</v>
      </c>
      <c r="BQ68">
        <f t="shared" si="82"/>
        <v>0</v>
      </c>
      <c r="BR68">
        <f t="shared" si="82"/>
        <v>0</v>
      </c>
      <c r="BS68">
        <f t="shared" si="82"/>
        <v>0</v>
      </c>
      <c r="BT68">
        <f t="shared" si="82"/>
        <v>0</v>
      </c>
      <c r="BU68">
        <f t="shared" si="82"/>
        <v>0</v>
      </c>
      <c r="BV68">
        <f t="shared" si="82"/>
        <v>0</v>
      </c>
      <c r="BW68">
        <f t="shared" si="82"/>
        <v>0</v>
      </c>
      <c r="BX68">
        <f t="shared" si="82"/>
        <v>0</v>
      </c>
      <c r="BY68">
        <f t="shared" si="82"/>
        <v>0</v>
      </c>
      <c r="BZ68">
        <f t="shared" si="82"/>
        <v>0</v>
      </c>
      <c r="CA68">
        <f t="shared" si="82"/>
        <v>0</v>
      </c>
      <c r="CB68">
        <f t="shared" si="82"/>
        <v>0</v>
      </c>
      <c r="CC68">
        <f t="shared" si="82"/>
        <v>0</v>
      </c>
      <c r="CD68">
        <f t="shared" si="82"/>
        <v>0</v>
      </c>
      <c r="CE68">
        <f t="shared" si="82"/>
        <v>0</v>
      </c>
      <c r="CF68">
        <f t="shared" si="82"/>
        <v>0</v>
      </c>
      <c r="CG68">
        <f t="shared" si="82"/>
        <v>0</v>
      </c>
      <c r="CH68">
        <f t="shared" si="82"/>
        <v>0</v>
      </c>
      <c r="CI68">
        <f t="shared" si="82"/>
        <v>0</v>
      </c>
      <c r="CJ68">
        <f t="shared" si="82"/>
        <v>0</v>
      </c>
      <c r="CK68">
        <f t="shared" si="82"/>
        <v>0</v>
      </c>
      <c r="CL68">
        <f t="shared" si="82"/>
        <v>0</v>
      </c>
      <c r="CM68">
        <f t="shared" si="82"/>
        <v>0</v>
      </c>
      <c r="CN68">
        <f t="shared" si="82"/>
        <v>0</v>
      </c>
      <c r="CO68">
        <f t="shared" si="82"/>
        <v>0</v>
      </c>
      <c r="CP68">
        <f t="shared" si="82"/>
        <v>0</v>
      </c>
      <c r="CQ68">
        <f t="shared" si="82"/>
        <v>0</v>
      </c>
      <c r="CR68">
        <f t="shared" si="82"/>
        <v>0</v>
      </c>
      <c r="CS68">
        <f t="shared" si="82"/>
        <v>0</v>
      </c>
      <c r="CT68">
        <f t="shared" si="82"/>
        <v>0</v>
      </c>
      <c r="CU68">
        <f t="shared" si="82"/>
        <v>0</v>
      </c>
      <c r="CV68">
        <f t="shared" si="82"/>
        <v>0</v>
      </c>
      <c r="CW68">
        <f t="shared" si="82"/>
        <v>0</v>
      </c>
      <c r="CX68">
        <f t="shared" si="82"/>
        <v>0</v>
      </c>
      <c r="CY68">
        <f t="shared" si="82"/>
        <v>0</v>
      </c>
      <c r="CZ68">
        <f t="shared" si="82"/>
        <v>0</v>
      </c>
      <c r="DA68">
        <f t="shared" si="82"/>
        <v>0</v>
      </c>
      <c r="DB68">
        <f t="shared" si="82"/>
        <v>0</v>
      </c>
      <c r="DC68">
        <f t="shared" si="82"/>
        <v>0</v>
      </c>
      <c r="DD68">
        <f t="shared" si="82"/>
        <v>0</v>
      </c>
      <c r="DE68">
        <f t="shared" si="82"/>
        <v>0</v>
      </c>
      <c r="DF68">
        <f t="shared" si="82"/>
        <v>0</v>
      </c>
      <c r="DG68">
        <f t="shared" si="82"/>
        <v>0</v>
      </c>
      <c r="DH68">
        <f t="shared" si="82"/>
        <v>0</v>
      </c>
      <c r="DI68">
        <f t="shared" si="82"/>
        <v>0</v>
      </c>
      <c r="DJ68">
        <f t="shared" si="82"/>
        <v>0</v>
      </c>
      <c r="DK68">
        <f t="shared" si="82"/>
        <v>0</v>
      </c>
      <c r="DL68">
        <f t="shared" si="82"/>
        <v>0</v>
      </c>
      <c r="DM68">
        <f t="shared" si="82"/>
        <v>0.01</v>
      </c>
      <c r="DN68">
        <f t="shared" si="82"/>
        <v>0</v>
      </c>
      <c r="DP68" t="s">
        <v>42</v>
      </c>
      <c r="DQ68">
        <f>MATCH(MAX($C30:$BV30), $C30:$BV30, 0) - MATCH(MIN(C30:INDEX($C30:$BV30, MATCH(MAX($C30:$BV30), $C30:$BV30, 0)-1)), $C30:$BV30, 0)</f>
        <v>0</v>
      </c>
      <c r="DR68">
        <f>MATCH(MAX($BV30:$DN30), $BV30:$DN30, 0) - MATCH(MIN(BV30:INDEX($BV30:$DN30, MATCH(MAX($BV30:$DN30), $BV30:$DN30, 0)-1)), $BV30:$DN30, 0)</f>
        <v>43</v>
      </c>
      <c r="DS68">
        <f t="shared" si="8"/>
        <v>0</v>
      </c>
      <c r="DT68">
        <f t="shared" si="9"/>
        <v>0.01</v>
      </c>
      <c r="EA68" t="s">
        <v>42</v>
      </c>
      <c r="EB68">
        <f t="shared" si="10"/>
        <v>0</v>
      </c>
      <c r="EC68">
        <f t="shared" si="11"/>
        <v>0</v>
      </c>
      <c r="ED68">
        <f t="shared" si="12"/>
        <v>1</v>
      </c>
      <c r="EE68">
        <f t="shared" si="13"/>
        <v>0</v>
      </c>
      <c r="EF68">
        <f t="shared" si="14"/>
        <v>0</v>
      </c>
      <c r="EG68">
        <f t="shared" si="15"/>
        <v>0</v>
      </c>
      <c r="EH68">
        <f t="shared" si="16"/>
        <v>0.01</v>
      </c>
      <c r="EI68">
        <f t="shared" si="17"/>
        <v>0</v>
      </c>
      <c r="EJ68" t="str">
        <f t="shared" si="18"/>
        <v/>
      </c>
      <c r="EK68" t="str">
        <f t="shared" si="19"/>
        <v/>
      </c>
      <c r="EL68">
        <f t="shared" si="20"/>
        <v>0.01</v>
      </c>
      <c r="EM68" t="str">
        <f t="shared" si="21"/>
        <v/>
      </c>
      <c r="ER68" t="s">
        <v>42</v>
      </c>
      <c r="ES68">
        <f t="shared" si="22"/>
        <v>1</v>
      </c>
      <c r="ET68">
        <f t="shared" si="23"/>
        <v>0</v>
      </c>
      <c r="EU68">
        <f t="shared" si="24"/>
        <v>0</v>
      </c>
      <c r="EV68">
        <f t="shared" si="4"/>
        <v>0.01</v>
      </c>
      <c r="EW68">
        <f t="shared" si="5"/>
        <v>0</v>
      </c>
      <c r="EX68">
        <f t="shared" si="25"/>
        <v>0</v>
      </c>
      <c r="EY68">
        <f t="shared" si="26"/>
        <v>0.01</v>
      </c>
      <c r="EZ68" t="str">
        <f t="shared" si="27"/>
        <v/>
      </c>
      <c r="FA68" t="str">
        <f t="shared" si="28"/>
        <v/>
      </c>
    </row>
    <row r="69" spans="1:157" x14ac:dyDescent="0.45">
      <c r="A69" t="s">
        <v>14</v>
      </c>
      <c r="C69" t="str">
        <f t="shared" ref="C69:BN69" si="83">IFERROR(C31-B31,"")</f>
        <v/>
      </c>
      <c r="D69" t="str">
        <f t="shared" si="83"/>
        <v/>
      </c>
      <c r="E69" t="str">
        <f t="shared" si="83"/>
        <v/>
      </c>
      <c r="F69" t="str">
        <f t="shared" si="83"/>
        <v/>
      </c>
      <c r="G69" t="str">
        <f t="shared" si="83"/>
        <v/>
      </c>
      <c r="H69" t="str">
        <f t="shared" si="83"/>
        <v/>
      </c>
      <c r="I69" t="str">
        <f t="shared" si="83"/>
        <v/>
      </c>
      <c r="J69" t="str">
        <f t="shared" si="83"/>
        <v/>
      </c>
      <c r="K69" t="str">
        <f t="shared" si="83"/>
        <v/>
      </c>
      <c r="L69" t="str">
        <f t="shared" si="83"/>
        <v/>
      </c>
      <c r="M69" t="str">
        <f t="shared" si="83"/>
        <v/>
      </c>
      <c r="N69" t="str">
        <f t="shared" si="83"/>
        <v/>
      </c>
      <c r="O69" t="str">
        <f t="shared" si="83"/>
        <v/>
      </c>
      <c r="P69" t="str">
        <f t="shared" si="83"/>
        <v/>
      </c>
      <c r="Q69" t="str">
        <f t="shared" si="83"/>
        <v/>
      </c>
      <c r="R69">
        <f t="shared" si="83"/>
        <v>0</v>
      </c>
      <c r="S69">
        <f t="shared" si="83"/>
        <v>0</v>
      </c>
      <c r="T69">
        <f t="shared" si="83"/>
        <v>0</v>
      </c>
      <c r="U69">
        <f t="shared" si="83"/>
        <v>0</v>
      </c>
      <c r="V69">
        <f t="shared" si="83"/>
        <v>0</v>
      </c>
      <c r="W69">
        <f t="shared" si="83"/>
        <v>0</v>
      </c>
      <c r="X69">
        <f t="shared" si="83"/>
        <v>0</v>
      </c>
      <c r="Y69">
        <f t="shared" si="83"/>
        <v>0</v>
      </c>
      <c r="Z69">
        <f t="shared" si="83"/>
        <v>0</v>
      </c>
      <c r="AA69">
        <f t="shared" si="83"/>
        <v>0</v>
      </c>
      <c r="AB69">
        <f t="shared" si="83"/>
        <v>0</v>
      </c>
      <c r="AC69">
        <f t="shared" si="83"/>
        <v>0</v>
      </c>
      <c r="AD69">
        <f t="shared" si="83"/>
        <v>0</v>
      </c>
      <c r="AE69">
        <f t="shared" si="83"/>
        <v>0</v>
      </c>
      <c r="AF69">
        <f t="shared" si="83"/>
        <v>0</v>
      </c>
      <c r="AG69">
        <f t="shared" si="83"/>
        <v>0</v>
      </c>
      <c r="AH69">
        <f t="shared" si="83"/>
        <v>0</v>
      </c>
      <c r="AI69">
        <f t="shared" si="83"/>
        <v>0</v>
      </c>
      <c r="AJ69">
        <f t="shared" si="83"/>
        <v>0</v>
      </c>
      <c r="AK69">
        <f t="shared" si="83"/>
        <v>0</v>
      </c>
      <c r="AL69">
        <f t="shared" si="83"/>
        <v>0</v>
      </c>
      <c r="AM69">
        <f t="shared" si="83"/>
        <v>0</v>
      </c>
      <c r="AN69">
        <f t="shared" si="83"/>
        <v>0</v>
      </c>
      <c r="AO69">
        <f t="shared" si="83"/>
        <v>0</v>
      </c>
      <c r="AP69">
        <f t="shared" si="83"/>
        <v>0</v>
      </c>
      <c r="AQ69">
        <f t="shared" si="83"/>
        <v>0</v>
      </c>
      <c r="AR69">
        <f t="shared" si="83"/>
        <v>0</v>
      </c>
      <c r="AS69">
        <f t="shared" si="83"/>
        <v>0</v>
      </c>
      <c r="AT69">
        <f t="shared" si="83"/>
        <v>0</v>
      </c>
      <c r="AU69">
        <f t="shared" si="83"/>
        <v>0</v>
      </c>
      <c r="AV69">
        <f t="shared" si="83"/>
        <v>0</v>
      </c>
      <c r="AW69">
        <f t="shared" si="83"/>
        <v>0</v>
      </c>
      <c r="AX69">
        <f t="shared" si="83"/>
        <v>0</v>
      </c>
      <c r="AY69">
        <f t="shared" si="83"/>
        <v>0</v>
      </c>
      <c r="AZ69">
        <f t="shared" si="83"/>
        <v>0</v>
      </c>
      <c r="BA69">
        <f t="shared" si="83"/>
        <v>0</v>
      </c>
      <c r="BB69">
        <f t="shared" si="83"/>
        <v>0</v>
      </c>
      <c r="BC69">
        <f t="shared" si="83"/>
        <v>0</v>
      </c>
      <c r="BD69">
        <f t="shared" si="83"/>
        <v>0</v>
      </c>
      <c r="BE69">
        <f t="shared" si="83"/>
        <v>0</v>
      </c>
      <c r="BF69">
        <f t="shared" si="83"/>
        <v>0</v>
      </c>
      <c r="BG69">
        <f t="shared" si="83"/>
        <v>0</v>
      </c>
      <c r="BH69">
        <f t="shared" si="83"/>
        <v>0</v>
      </c>
      <c r="BI69">
        <f t="shared" si="83"/>
        <v>0</v>
      </c>
      <c r="BJ69">
        <f t="shared" si="83"/>
        <v>0</v>
      </c>
      <c r="BK69">
        <f t="shared" si="83"/>
        <v>0</v>
      </c>
      <c r="BL69">
        <f t="shared" si="83"/>
        <v>0</v>
      </c>
      <c r="BM69">
        <f t="shared" si="83"/>
        <v>0</v>
      </c>
      <c r="BN69">
        <f t="shared" si="83"/>
        <v>0</v>
      </c>
      <c r="BO69">
        <f t="shared" ref="BO69:DN69" si="84">IFERROR(BO31-BN31,"")</f>
        <v>0</v>
      </c>
      <c r="BP69">
        <f t="shared" si="84"/>
        <v>0</v>
      </c>
      <c r="BQ69">
        <f t="shared" si="84"/>
        <v>0</v>
      </c>
      <c r="BR69">
        <f t="shared" si="84"/>
        <v>0</v>
      </c>
      <c r="BS69">
        <f t="shared" si="84"/>
        <v>0</v>
      </c>
      <c r="BT69">
        <f t="shared" si="84"/>
        <v>0</v>
      </c>
      <c r="BU69">
        <f t="shared" si="84"/>
        <v>0</v>
      </c>
      <c r="BV69">
        <f t="shared" si="84"/>
        <v>0</v>
      </c>
      <c r="BW69">
        <f t="shared" si="84"/>
        <v>0</v>
      </c>
      <c r="BX69">
        <f t="shared" si="84"/>
        <v>0</v>
      </c>
      <c r="BY69">
        <f t="shared" si="84"/>
        <v>0</v>
      </c>
      <c r="BZ69">
        <f t="shared" si="84"/>
        <v>0</v>
      </c>
      <c r="CA69">
        <f t="shared" si="84"/>
        <v>0</v>
      </c>
      <c r="CB69">
        <f t="shared" si="84"/>
        <v>0</v>
      </c>
      <c r="CC69">
        <f t="shared" si="84"/>
        <v>0</v>
      </c>
      <c r="CD69">
        <f t="shared" si="84"/>
        <v>0</v>
      </c>
      <c r="CE69">
        <f t="shared" si="84"/>
        <v>0</v>
      </c>
      <c r="CF69">
        <f t="shared" si="84"/>
        <v>0</v>
      </c>
      <c r="CG69">
        <f t="shared" si="84"/>
        <v>0</v>
      </c>
      <c r="CH69">
        <f t="shared" si="84"/>
        <v>0</v>
      </c>
      <c r="CI69">
        <f t="shared" si="84"/>
        <v>0</v>
      </c>
      <c r="CJ69">
        <f t="shared" si="84"/>
        <v>0</v>
      </c>
      <c r="CK69">
        <f t="shared" si="84"/>
        <v>0</v>
      </c>
      <c r="CL69">
        <f t="shared" si="84"/>
        <v>0</v>
      </c>
      <c r="CM69">
        <f t="shared" si="84"/>
        <v>0</v>
      </c>
      <c r="CN69">
        <f t="shared" si="84"/>
        <v>0</v>
      </c>
      <c r="CO69">
        <f t="shared" si="84"/>
        <v>0</v>
      </c>
      <c r="CP69">
        <f t="shared" si="84"/>
        <v>0</v>
      </c>
      <c r="CQ69">
        <f t="shared" si="84"/>
        <v>0</v>
      </c>
      <c r="CR69">
        <f t="shared" si="84"/>
        <v>0</v>
      </c>
      <c r="CS69">
        <f t="shared" si="84"/>
        <v>0</v>
      </c>
      <c r="CT69">
        <f t="shared" si="84"/>
        <v>0</v>
      </c>
      <c r="CU69">
        <f t="shared" si="84"/>
        <v>0</v>
      </c>
      <c r="CV69">
        <f t="shared" si="84"/>
        <v>0</v>
      </c>
      <c r="CW69">
        <f t="shared" si="84"/>
        <v>0</v>
      </c>
      <c r="CX69">
        <f t="shared" si="84"/>
        <v>0</v>
      </c>
      <c r="CY69">
        <f t="shared" si="84"/>
        <v>0</v>
      </c>
      <c r="CZ69">
        <f t="shared" si="84"/>
        <v>0</v>
      </c>
      <c r="DA69">
        <f t="shared" si="84"/>
        <v>0</v>
      </c>
      <c r="DB69">
        <f t="shared" si="84"/>
        <v>0</v>
      </c>
      <c r="DC69">
        <f t="shared" si="84"/>
        <v>0</v>
      </c>
      <c r="DD69">
        <f t="shared" si="84"/>
        <v>0</v>
      </c>
      <c r="DE69">
        <f t="shared" si="84"/>
        <v>0</v>
      </c>
      <c r="DF69">
        <f t="shared" si="84"/>
        <v>0</v>
      </c>
      <c r="DG69">
        <f t="shared" si="84"/>
        <v>0</v>
      </c>
      <c r="DH69">
        <f t="shared" si="84"/>
        <v>0</v>
      </c>
      <c r="DI69">
        <f t="shared" si="84"/>
        <v>0</v>
      </c>
      <c r="DJ69">
        <f t="shared" si="84"/>
        <v>0</v>
      </c>
      <c r="DK69">
        <f t="shared" si="84"/>
        <v>5.0000000000000001E-3</v>
      </c>
      <c r="DL69">
        <f t="shared" si="84"/>
        <v>0</v>
      </c>
      <c r="DM69">
        <f t="shared" si="84"/>
        <v>0</v>
      </c>
      <c r="DN69">
        <f t="shared" si="84"/>
        <v>0</v>
      </c>
      <c r="DP69" t="s">
        <v>14</v>
      </c>
      <c r="DQ69">
        <f>MATCH(MAX($C31:$BV31), $C31:$BV31, 0) - MATCH(MIN(C31:INDEX($C31:$BV31, MATCH(MAX($C31:$BV31), $C31:$BV31, 0)-1)), $C31:$BV31, 0)</f>
        <v>0</v>
      </c>
      <c r="DR69">
        <f>MATCH(MAX($BV31:$DN31), $BV31:$DN31, 0) - MATCH(MIN(BV31:INDEX($BV31:$DN31, MATCH(MAX($BV31:$DN31), $BV31:$DN31, 0)-1)), $BV31:$DN31, 0)</f>
        <v>41</v>
      </c>
      <c r="DS69">
        <f t="shared" si="8"/>
        <v>0</v>
      </c>
      <c r="DT69">
        <f t="shared" si="9"/>
        <v>5.0000000000000001E-3</v>
      </c>
      <c r="EA69" t="s">
        <v>14</v>
      </c>
      <c r="EB69">
        <f t="shared" si="10"/>
        <v>0</v>
      </c>
      <c r="EC69">
        <f t="shared" si="11"/>
        <v>0</v>
      </c>
      <c r="ED69">
        <f t="shared" si="12"/>
        <v>1</v>
      </c>
      <c r="EE69">
        <f t="shared" si="13"/>
        <v>0</v>
      </c>
      <c r="EF69">
        <f t="shared" si="14"/>
        <v>0</v>
      </c>
      <c r="EG69">
        <f t="shared" si="15"/>
        <v>0</v>
      </c>
      <c r="EH69">
        <f t="shared" si="16"/>
        <v>5.0000000000000001E-3</v>
      </c>
      <c r="EI69">
        <f t="shared" si="17"/>
        <v>0</v>
      </c>
      <c r="EJ69" t="str">
        <f t="shared" si="18"/>
        <v/>
      </c>
      <c r="EK69" t="str">
        <f t="shared" si="19"/>
        <v/>
      </c>
      <c r="EL69">
        <f t="shared" si="20"/>
        <v>5.0000000000000001E-3</v>
      </c>
      <c r="EM69" t="str">
        <f t="shared" si="21"/>
        <v/>
      </c>
      <c r="ER69" t="s">
        <v>14</v>
      </c>
      <c r="ES69">
        <f t="shared" si="22"/>
        <v>1</v>
      </c>
      <c r="ET69">
        <f t="shared" si="23"/>
        <v>0</v>
      </c>
      <c r="EU69">
        <f t="shared" si="24"/>
        <v>0</v>
      </c>
      <c r="EV69">
        <f t="shared" si="4"/>
        <v>5.0000000000000001E-3</v>
      </c>
      <c r="EW69">
        <f t="shared" si="5"/>
        <v>0</v>
      </c>
      <c r="EX69">
        <f t="shared" si="25"/>
        <v>0</v>
      </c>
      <c r="EY69">
        <f t="shared" si="26"/>
        <v>5.0000000000000001E-3</v>
      </c>
      <c r="EZ69" t="str">
        <f t="shared" si="27"/>
        <v/>
      </c>
      <c r="FA69" t="str">
        <f t="shared" si="28"/>
        <v/>
      </c>
    </row>
    <row r="70" spans="1:157" x14ac:dyDescent="0.45">
      <c r="A70" t="s">
        <v>9</v>
      </c>
      <c r="C70" t="str">
        <f t="shared" ref="C70:BN70" si="85">IFERROR(C32-B32,"")</f>
        <v/>
      </c>
      <c r="D70" t="str">
        <f t="shared" si="85"/>
        <v/>
      </c>
      <c r="E70" t="str">
        <f t="shared" si="85"/>
        <v/>
      </c>
      <c r="F70" t="str">
        <f t="shared" si="85"/>
        <v/>
      </c>
      <c r="G70" t="str">
        <f t="shared" si="85"/>
        <v/>
      </c>
      <c r="H70">
        <f t="shared" si="85"/>
        <v>0</v>
      </c>
      <c r="I70">
        <f t="shared" si="85"/>
        <v>0</v>
      </c>
      <c r="J70">
        <f t="shared" si="85"/>
        <v>0</v>
      </c>
      <c r="K70">
        <f t="shared" si="85"/>
        <v>0</v>
      </c>
      <c r="L70">
        <f t="shared" si="85"/>
        <v>4.9999999999999992E-3</v>
      </c>
      <c r="M70">
        <f t="shared" si="85"/>
        <v>0</v>
      </c>
      <c r="N70">
        <f t="shared" si="85"/>
        <v>0</v>
      </c>
      <c r="O70">
        <f t="shared" si="85"/>
        <v>0</v>
      </c>
      <c r="P70">
        <f t="shared" si="85"/>
        <v>0</v>
      </c>
      <c r="Q70">
        <f t="shared" si="85"/>
        <v>0</v>
      </c>
      <c r="R70">
        <f t="shared" si="85"/>
        <v>0</v>
      </c>
      <c r="S70">
        <f t="shared" si="85"/>
        <v>5.000000000000001E-3</v>
      </c>
      <c r="T70">
        <f t="shared" si="85"/>
        <v>0</v>
      </c>
      <c r="U70">
        <f t="shared" si="85"/>
        <v>0</v>
      </c>
      <c r="V70">
        <f t="shared" si="85"/>
        <v>0</v>
      </c>
      <c r="W70">
        <f t="shared" si="85"/>
        <v>0</v>
      </c>
      <c r="X70">
        <f t="shared" si="85"/>
        <v>0</v>
      </c>
      <c r="Y70">
        <f t="shared" si="85"/>
        <v>0</v>
      </c>
      <c r="Z70">
        <f t="shared" si="85"/>
        <v>0</v>
      </c>
      <c r="AA70">
        <f t="shared" si="85"/>
        <v>0</v>
      </c>
      <c r="AB70">
        <f t="shared" si="85"/>
        <v>0</v>
      </c>
      <c r="AC70">
        <f t="shared" si="85"/>
        <v>0</v>
      </c>
      <c r="AD70">
        <f t="shared" si="85"/>
        <v>0</v>
      </c>
      <c r="AE70">
        <f t="shared" si="85"/>
        <v>0</v>
      </c>
      <c r="AF70">
        <f t="shared" si="85"/>
        <v>0</v>
      </c>
      <c r="AG70">
        <f t="shared" si="85"/>
        <v>0</v>
      </c>
      <c r="AH70">
        <f t="shared" si="85"/>
        <v>0</v>
      </c>
      <c r="AI70">
        <f t="shared" si="85"/>
        <v>0</v>
      </c>
      <c r="AJ70">
        <f t="shared" si="85"/>
        <v>0</v>
      </c>
      <c r="AK70">
        <f t="shared" si="85"/>
        <v>0</v>
      </c>
      <c r="AL70">
        <f t="shared" si="85"/>
        <v>0</v>
      </c>
      <c r="AM70">
        <f t="shared" si="85"/>
        <v>0</v>
      </c>
      <c r="AN70">
        <f t="shared" si="85"/>
        <v>0</v>
      </c>
      <c r="AO70">
        <f t="shared" si="85"/>
        <v>0</v>
      </c>
      <c r="AP70">
        <f t="shared" si="85"/>
        <v>0</v>
      </c>
      <c r="AQ70">
        <f t="shared" si="85"/>
        <v>0</v>
      </c>
      <c r="AR70">
        <f t="shared" si="85"/>
        <v>0</v>
      </c>
      <c r="AS70">
        <f t="shared" si="85"/>
        <v>0</v>
      </c>
      <c r="AT70">
        <f t="shared" si="85"/>
        <v>0</v>
      </c>
      <c r="AU70">
        <f t="shared" si="85"/>
        <v>0</v>
      </c>
      <c r="AV70">
        <f t="shared" si="85"/>
        <v>5.000000000000001E-3</v>
      </c>
      <c r="AW70">
        <f t="shared" si="85"/>
        <v>0</v>
      </c>
      <c r="AX70">
        <f t="shared" si="85"/>
        <v>0</v>
      </c>
      <c r="AY70">
        <f t="shared" si="85"/>
        <v>0</v>
      </c>
      <c r="AZ70">
        <f t="shared" si="85"/>
        <v>0</v>
      </c>
      <c r="BA70">
        <f t="shared" si="85"/>
        <v>0</v>
      </c>
      <c r="BB70">
        <f t="shared" si="85"/>
        <v>0</v>
      </c>
      <c r="BC70">
        <f t="shared" si="85"/>
        <v>0</v>
      </c>
      <c r="BD70">
        <f t="shared" si="85"/>
        <v>0</v>
      </c>
      <c r="BE70">
        <f t="shared" si="85"/>
        <v>0</v>
      </c>
      <c r="BF70">
        <f t="shared" si="85"/>
        <v>0</v>
      </c>
      <c r="BG70">
        <f t="shared" si="85"/>
        <v>0</v>
      </c>
      <c r="BH70">
        <f t="shared" si="85"/>
        <v>0</v>
      </c>
      <c r="BI70">
        <f t="shared" si="85"/>
        <v>0</v>
      </c>
      <c r="BJ70">
        <f t="shared" si="85"/>
        <v>0</v>
      </c>
      <c r="BK70">
        <f t="shared" si="85"/>
        <v>0</v>
      </c>
      <c r="BL70">
        <f t="shared" si="85"/>
        <v>0</v>
      </c>
      <c r="BM70">
        <f t="shared" si="85"/>
        <v>-2.5000000000000001E-2</v>
      </c>
      <c r="BN70">
        <f t="shared" si="85"/>
        <v>0</v>
      </c>
      <c r="BO70">
        <f t="shared" ref="BO70:DN70" si="86">IFERROR(BO32-BN32,"")</f>
        <v>0</v>
      </c>
      <c r="BP70">
        <f t="shared" si="86"/>
        <v>0</v>
      </c>
      <c r="BQ70">
        <f t="shared" si="86"/>
        <v>0</v>
      </c>
      <c r="BR70">
        <f t="shared" si="86"/>
        <v>0</v>
      </c>
      <c r="BS70">
        <f t="shared" si="86"/>
        <v>0</v>
      </c>
      <c r="BT70">
        <f t="shared" si="86"/>
        <v>0</v>
      </c>
      <c r="BU70">
        <f t="shared" si="86"/>
        <v>0</v>
      </c>
      <c r="BV70">
        <f t="shared" si="86"/>
        <v>0</v>
      </c>
      <c r="BW70">
        <f t="shared" si="86"/>
        <v>0</v>
      </c>
      <c r="BX70">
        <f t="shared" si="86"/>
        <v>0</v>
      </c>
      <c r="BY70">
        <f t="shared" si="86"/>
        <v>0</v>
      </c>
      <c r="BZ70">
        <f t="shared" si="86"/>
        <v>0</v>
      </c>
      <c r="CA70">
        <f t="shared" si="86"/>
        <v>0</v>
      </c>
      <c r="CB70">
        <f t="shared" si="86"/>
        <v>0</v>
      </c>
      <c r="CC70">
        <f t="shared" si="86"/>
        <v>0</v>
      </c>
      <c r="CD70">
        <f t="shared" si="86"/>
        <v>0.01</v>
      </c>
      <c r="CE70">
        <f t="shared" si="86"/>
        <v>0</v>
      </c>
      <c r="CF70">
        <f t="shared" si="86"/>
        <v>0</v>
      </c>
      <c r="CG70">
        <f t="shared" si="86"/>
        <v>0</v>
      </c>
      <c r="CH70">
        <f t="shared" si="86"/>
        <v>0</v>
      </c>
      <c r="CI70">
        <f t="shared" si="86"/>
        <v>0</v>
      </c>
      <c r="CJ70">
        <f t="shared" si="86"/>
        <v>0</v>
      </c>
      <c r="CK70">
        <f t="shared" si="86"/>
        <v>0</v>
      </c>
      <c r="CL70">
        <f t="shared" si="86"/>
        <v>0.01</v>
      </c>
      <c r="CM70">
        <f t="shared" si="86"/>
        <v>0</v>
      </c>
      <c r="CN70">
        <f t="shared" si="86"/>
        <v>0</v>
      </c>
      <c r="CO70">
        <f t="shared" si="86"/>
        <v>0</v>
      </c>
      <c r="CP70">
        <f t="shared" si="86"/>
        <v>0</v>
      </c>
      <c r="CQ70">
        <f t="shared" si="86"/>
        <v>0</v>
      </c>
      <c r="CR70">
        <f t="shared" si="86"/>
        <v>0</v>
      </c>
      <c r="CS70">
        <f t="shared" si="86"/>
        <v>0</v>
      </c>
      <c r="CT70">
        <f t="shared" si="86"/>
        <v>0</v>
      </c>
      <c r="CU70">
        <f t="shared" si="86"/>
        <v>0</v>
      </c>
      <c r="CV70">
        <f t="shared" si="86"/>
        <v>0</v>
      </c>
      <c r="CW70">
        <f t="shared" si="86"/>
        <v>0</v>
      </c>
      <c r="CX70">
        <f t="shared" si="86"/>
        <v>0</v>
      </c>
      <c r="CY70">
        <f t="shared" si="86"/>
        <v>0</v>
      </c>
      <c r="CZ70">
        <f t="shared" si="86"/>
        <v>0</v>
      </c>
      <c r="DA70">
        <f t="shared" si="86"/>
        <v>0</v>
      </c>
      <c r="DB70">
        <f t="shared" si="86"/>
        <v>0</v>
      </c>
      <c r="DC70">
        <f t="shared" si="86"/>
        <v>0</v>
      </c>
      <c r="DD70">
        <f t="shared" si="86"/>
        <v>0</v>
      </c>
      <c r="DE70">
        <f t="shared" si="86"/>
        <v>0</v>
      </c>
      <c r="DF70">
        <f t="shared" si="86"/>
        <v>0</v>
      </c>
      <c r="DG70">
        <f t="shared" si="86"/>
        <v>0</v>
      </c>
      <c r="DH70">
        <f t="shared" si="86"/>
        <v>0</v>
      </c>
      <c r="DI70">
        <f t="shared" si="86"/>
        <v>0</v>
      </c>
      <c r="DJ70">
        <f t="shared" si="86"/>
        <v>0</v>
      </c>
      <c r="DK70">
        <f t="shared" si="86"/>
        <v>0</v>
      </c>
      <c r="DL70">
        <f t="shared" si="86"/>
        <v>0</v>
      </c>
      <c r="DM70">
        <f t="shared" si="86"/>
        <v>0</v>
      </c>
      <c r="DN70">
        <f t="shared" si="86"/>
        <v>0</v>
      </c>
      <c r="DP70" t="s">
        <v>9</v>
      </c>
      <c r="DQ70">
        <f>MATCH(MAX($C32:$BV32), $C32:$BV32, 0) - MATCH(MIN(C32:INDEX($C32:$BV32, MATCH(MAX($C32:$BV32), $C32:$BV32, 0)-1)), $C32:$BV32, 0)</f>
        <v>41</v>
      </c>
      <c r="DR70">
        <f>MATCH(MAX($BV32:$DN32), $BV32:$DN32, 0) - MATCH(MIN(BV32:INDEX($BV32:$DN32, MATCH(MAX($BV32:$DN32), $BV32:$DN32, 0)-1)), $BV32:$DN32, 0)</f>
        <v>16</v>
      </c>
      <c r="DS70">
        <f t="shared" si="8"/>
        <v>2.5000000000000001E-2</v>
      </c>
      <c r="DT70">
        <f t="shared" si="9"/>
        <v>0.02</v>
      </c>
      <c r="EA70" t="s">
        <v>9</v>
      </c>
      <c r="EB70">
        <f t="shared" si="10"/>
        <v>0</v>
      </c>
      <c r="EC70">
        <f t="shared" si="11"/>
        <v>3</v>
      </c>
      <c r="ED70">
        <f t="shared" si="12"/>
        <v>1</v>
      </c>
      <c r="EE70">
        <f t="shared" si="13"/>
        <v>1</v>
      </c>
      <c r="EF70">
        <f t="shared" si="14"/>
        <v>0</v>
      </c>
      <c r="EG70">
        <f t="shared" si="15"/>
        <v>1.5000000000000001E-2</v>
      </c>
      <c r="EH70">
        <f t="shared" si="16"/>
        <v>0.01</v>
      </c>
      <c r="EI70">
        <f t="shared" si="17"/>
        <v>0.01</v>
      </c>
      <c r="EJ70" t="str">
        <f t="shared" si="18"/>
        <v/>
      </c>
      <c r="EK70">
        <f t="shared" si="19"/>
        <v>5.0000000000000001E-3</v>
      </c>
      <c r="EL70">
        <f t="shared" si="20"/>
        <v>0.01</v>
      </c>
      <c r="EM70">
        <f t="shared" si="21"/>
        <v>0.01</v>
      </c>
      <c r="ER70" t="s">
        <v>9</v>
      </c>
      <c r="ES70">
        <f t="shared" si="22"/>
        <v>1</v>
      </c>
      <c r="ET70">
        <f t="shared" si="23"/>
        <v>4</v>
      </c>
      <c r="EU70">
        <f t="shared" si="24"/>
        <v>1</v>
      </c>
      <c r="EV70">
        <f t="shared" si="4"/>
        <v>0.01</v>
      </c>
      <c r="EW70">
        <f t="shared" si="5"/>
        <v>2.5000000000000001E-2</v>
      </c>
      <c r="EX70">
        <f t="shared" si="25"/>
        <v>-2.5000000000000001E-2</v>
      </c>
      <c r="EY70">
        <f t="shared" si="26"/>
        <v>0.01</v>
      </c>
      <c r="EZ70">
        <f t="shared" si="27"/>
        <v>6.2500000000000003E-3</v>
      </c>
      <c r="FA70">
        <f t="shared" si="28"/>
        <v>-2.5000000000000001E-2</v>
      </c>
    </row>
    <row r="71" spans="1:157" x14ac:dyDescent="0.45">
      <c r="A71" t="s">
        <v>43</v>
      </c>
      <c r="C71" t="str">
        <f t="shared" ref="C71:BN71" si="87">IFERROR(C33-B33,"")</f>
        <v/>
      </c>
      <c r="D71" t="str">
        <f t="shared" si="87"/>
        <v/>
      </c>
      <c r="E71" t="str">
        <f t="shared" si="87"/>
        <v/>
      </c>
      <c r="F71" t="str">
        <f t="shared" si="87"/>
        <v/>
      </c>
      <c r="G71" t="str">
        <f t="shared" si="87"/>
        <v/>
      </c>
      <c r="H71" t="str">
        <f t="shared" si="87"/>
        <v/>
      </c>
      <c r="I71" t="str">
        <f t="shared" si="87"/>
        <v/>
      </c>
      <c r="J71" t="str">
        <f t="shared" si="87"/>
        <v/>
      </c>
      <c r="K71" t="str">
        <f t="shared" si="87"/>
        <v/>
      </c>
      <c r="L71" t="str">
        <f t="shared" si="87"/>
        <v/>
      </c>
      <c r="M71" t="str">
        <f t="shared" si="87"/>
        <v/>
      </c>
      <c r="N71" t="str">
        <f t="shared" si="87"/>
        <v/>
      </c>
      <c r="O71" t="str">
        <f t="shared" si="87"/>
        <v/>
      </c>
      <c r="P71" t="str">
        <f t="shared" si="87"/>
        <v/>
      </c>
      <c r="Q71" t="str">
        <f t="shared" si="87"/>
        <v/>
      </c>
      <c r="R71" t="str">
        <f t="shared" si="87"/>
        <v/>
      </c>
      <c r="S71" t="str">
        <f t="shared" si="87"/>
        <v/>
      </c>
      <c r="T71">
        <f t="shared" si="87"/>
        <v>0</v>
      </c>
      <c r="U71">
        <f t="shared" si="87"/>
        <v>0</v>
      </c>
      <c r="V71">
        <f t="shared" si="87"/>
        <v>0</v>
      </c>
      <c r="W71">
        <f t="shared" si="87"/>
        <v>0</v>
      </c>
      <c r="X71">
        <f t="shared" si="87"/>
        <v>0</v>
      </c>
      <c r="Y71">
        <f t="shared" si="87"/>
        <v>0</v>
      </c>
      <c r="Z71">
        <f t="shared" si="87"/>
        <v>0</v>
      </c>
      <c r="AA71">
        <f t="shared" si="87"/>
        <v>0</v>
      </c>
      <c r="AB71">
        <f t="shared" si="87"/>
        <v>0</v>
      </c>
      <c r="AC71">
        <f t="shared" si="87"/>
        <v>0</v>
      </c>
      <c r="AD71">
        <f t="shared" si="87"/>
        <v>0</v>
      </c>
      <c r="AE71">
        <f t="shared" si="87"/>
        <v>0</v>
      </c>
      <c r="AF71">
        <f t="shared" si="87"/>
        <v>0</v>
      </c>
      <c r="AG71">
        <f t="shared" si="87"/>
        <v>0</v>
      </c>
      <c r="AH71">
        <f t="shared" si="87"/>
        <v>0</v>
      </c>
      <c r="AI71">
        <f t="shared" si="87"/>
        <v>0</v>
      </c>
      <c r="AJ71">
        <f t="shared" si="87"/>
        <v>0</v>
      </c>
      <c r="AK71">
        <f t="shared" si="87"/>
        <v>0</v>
      </c>
      <c r="AL71">
        <f t="shared" si="87"/>
        <v>0</v>
      </c>
      <c r="AM71">
        <f t="shared" si="87"/>
        <v>0</v>
      </c>
      <c r="AN71">
        <f t="shared" si="87"/>
        <v>0</v>
      </c>
      <c r="AO71">
        <f t="shared" si="87"/>
        <v>0</v>
      </c>
      <c r="AP71">
        <f t="shared" si="87"/>
        <v>0</v>
      </c>
      <c r="AQ71">
        <f t="shared" si="87"/>
        <v>0</v>
      </c>
      <c r="AR71">
        <f t="shared" si="87"/>
        <v>0</v>
      </c>
      <c r="AS71">
        <f t="shared" si="87"/>
        <v>0</v>
      </c>
      <c r="AT71">
        <f t="shared" si="87"/>
        <v>0</v>
      </c>
      <c r="AU71">
        <f t="shared" si="87"/>
        <v>0</v>
      </c>
      <c r="AV71">
        <f t="shared" si="87"/>
        <v>0</v>
      </c>
      <c r="AW71">
        <f t="shared" si="87"/>
        <v>0</v>
      </c>
      <c r="AX71">
        <f t="shared" si="87"/>
        <v>0</v>
      </c>
      <c r="AY71">
        <f t="shared" si="87"/>
        <v>0</v>
      </c>
      <c r="AZ71">
        <f t="shared" si="87"/>
        <v>0</v>
      </c>
      <c r="BA71">
        <f t="shared" si="87"/>
        <v>0</v>
      </c>
      <c r="BB71">
        <f t="shared" si="87"/>
        <v>0</v>
      </c>
      <c r="BC71">
        <f t="shared" si="87"/>
        <v>0</v>
      </c>
      <c r="BD71">
        <f t="shared" si="87"/>
        <v>0</v>
      </c>
      <c r="BE71">
        <f t="shared" si="87"/>
        <v>0</v>
      </c>
      <c r="BF71">
        <f t="shared" si="87"/>
        <v>0</v>
      </c>
      <c r="BG71">
        <f t="shared" si="87"/>
        <v>0</v>
      </c>
      <c r="BH71">
        <f t="shared" si="87"/>
        <v>0</v>
      </c>
      <c r="BI71">
        <f t="shared" si="87"/>
        <v>0</v>
      </c>
      <c r="BJ71">
        <f t="shared" si="87"/>
        <v>0</v>
      </c>
      <c r="BK71">
        <f t="shared" si="87"/>
        <v>0</v>
      </c>
      <c r="BL71">
        <f t="shared" si="87"/>
        <v>0</v>
      </c>
      <c r="BM71">
        <f t="shared" si="87"/>
        <v>0</v>
      </c>
      <c r="BN71">
        <f t="shared" si="87"/>
        <v>0</v>
      </c>
      <c r="BO71">
        <f t="shared" ref="BO71:DN71" si="88">IFERROR(BO33-BN33,"")</f>
        <v>0</v>
      </c>
      <c r="BP71">
        <f t="shared" si="88"/>
        <v>0</v>
      </c>
      <c r="BQ71">
        <f t="shared" si="88"/>
        <v>0</v>
      </c>
      <c r="BR71">
        <f t="shared" si="88"/>
        <v>0</v>
      </c>
      <c r="BS71">
        <f t="shared" si="88"/>
        <v>0</v>
      </c>
      <c r="BT71">
        <f t="shared" si="88"/>
        <v>0</v>
      </c>
      <c r="BU71">
        <f t="shared" si="88"/>
        <v>0</v>
      </c>
      <c r="BV71">
        <f t="shared" si="88"/>
        <v>0</v>
      </c>
      <c r="BW71">
        <f t="shared" si="88"/>
        <v>0</v>
      </c>
      <c r="BX71">
        <f t="shared" si="88"/>
        <v>0</v>
      </c>
      <c r="BY71">
        <f t="shared" si="88"/>
        <v>0</v>
      </c>
      <c r="BZ71">
        <f t="shared" si="88"/>
        <v>0</v>
      </c>
      <c r="CA71">
        <f t="shared" si="88"/>
        <v>0</v>
      </c>
      <c r="CB71">
        <f t="shared" si="88"/>
        <v>0</v>
      </c>
      <c r="CC71">
        <f t="shared" si="88"/>
        <v>0</v>
      </c>
      <c r="CD71">
        <f t="shared" si="88"/>
        <v>0</v>
      </c>
      <c r="CE71">
        <f t="shared" si="88"/>
        <v>0</v>
      </c>
      <c r="CF71">
        <f t="shared" si="88"/>
        <v>0</v>
      </c>
      <c r="CG71">
        <f t="shared" si="88"/>
        <v>0</v>
      </c>
      <c r="CH71">
        <f t="shared" si="88"/>
        <v>0</v>
      </c>
      <c r="CI71">
        <f t="shared" si="88"/>
        <v>0</v>
      </c>
      <c r="CJ71">
        <f t="shared" si="88"/>
        <v>0</v>
      </c>
      <c r="CK71">
        <f t="shared" si="88"/>
        <v>0</v>
      </c>
      <c r="CL71">
        <f t="shared" si="88"/>
        <v>0</v>
      </c>
      <c r="CM71">
        <f t="shared" si="88"/>
        <v>0</v>
      </c>
      <c r="CN71">
        <f t="shared" si="88"/>
        <v>0</v>
      </c>
      <c r="CO71">
        <f t="shared" si="88"/>
        <v>0</v>
      </c>
      <c r="CP71">
        <f t="shared" si="88"/>
        <v>0</v>
      </c>
      <c r="CQ71">
        <f t="shared" si="88"/>
        <v>0</v>
      </c>
      <c r="CR71">
        <f t="shared" si="88"/>
        <v>0</v>
      </c>
      <c r="CS71">
        <f t="shared" si="88"/>
        <v>0</v>
      </c>
      <c r="CT71">
        <f t="shared" si="88"/>
        <v>0</v>
      </c>
      <c r="CU71">
        <f t="shared" si="88"/>
        <v>0</v>
      </c>
      <c r="CV71">
        <f t="shared" si="88"/>
        <v>0</v>
      </c>
      <c r="CW71">
        <f t="shared" si="88"/>
        <v>0</v>
      </c>
      <c r="CX71">
        <f t="shared" si="88"/>
        <v>0</v>
      </c>
      <c r="CY71">
        <f t="shared" si="88"/>
        <v>0</v>
      </c>
      <c r="CZ71">
        <f t="shared" si="88"/>
        <v>0</v>
      </c>
      <c r="DA71">
        <f t="shared" si="88"/>
        <v>0</v>
      </c>
      <c r="DB71">
        <f t="shared" si="88"/>
        <v>0</v>
      </c>
      <c r="DC71">
        <f t="shared" si="88"/>
        <v>0</v>
      </c>
      <c r="DD71">
        <f t="shared" si="88"/>
        <v>0</v>
      </c>
      <c r="DE71">
        <f t="shared" si="88"/>
        <v>0</v>
      </c>
      <c r="DF71">
        <f t="shared" si="88"/>
        <v>0</v>
      </c>
      <c r="DG71">
        <f t="shared" si="88"/>
        <v>0</v>
      </c>
      <c r="DH71">
        <f t="shared" si="88"/>
        <v>0</v>
      </c>
      <c r="DI71">
        <f t="shared" si="88"/>
        <v>0</v>
      </c>
      <c r="DJ71">
        <f t="shared" si="88"/>
        <v>0</v>
      </c>
      <c r="DK71">
        <f t="shared" si="88"/>
        <v>0</v>
      </c>
      <c r="DL71">
        <f t="shared" si="88"/>
        <v>0</v>
      </c>
      <c r="DM71">
        <f t="shared" si="88"/>
        <v>0</v>
      </c>
      <c r="DN71">
        <f t="shared" si="88"/>
        <v>0</v>
      </c>
      <c r="DP71" t="s">
        <v>43</v>
      </c>
      <c r="DQ71">
        <f>MATCH(MAX($C33:$BV33), $C33:$BV33, 0) - MATCH(MIN(C33:INDEX($C33:$BV33, MATCH(MAX($C33:$BV33), $C33:$BV33, 0)-1)), $C33:$BV33, 0)</f>
        <v>0</v>
      </c>
      <c r="DR71">
        <f>MATCH(MAX($BV33:$DN33), $BV33:$DN33, 0) - MATCH(MIN(BV33:INDEX($BV33:$DN33, MATCH(MAX($BV33:$DN33), $BV33:$DN33, 0)-1)), $BV33:$DN33, 0)</f>
        <v>0</v>
      </c>
      <c r="DS71">
        <f t="shared" si="8"/>
        <v>0</v>
      </c>
      <c r="DT71">
        <f t="shared" si="9"/>
        <v>0</v>
      </c>
      <c r="EA71" t="s">
        <v>43</v>
      </c>
      <c r="EB71">
        <f t="shared" si="10"/>
        <v>0</v>
      </c>
      <c r="EC71">
        <f t="shared" si="11"/>
        <v>0</v>
      </c>
      <c r="ED71">
        <f t="shared" si="12"/>
        <v>0</v>
      </c>
      <c r="EE71">
        <f t="shared" si="13"/>
        <v>0</v>
      </c>
      <c r="EF71">
        <f t="shared" si="14"/>
        <v>0</v>
      </c>
      <c r="EG71">
        <f t="shared" si="15"/>
        <v>0</v>
      </c>
      <c r="EH71">
        <f t="shared" si="16"/>
        <v>0</v>
      </c>
      <c r="EI71">
        <f t="shared" si="17"/>
        <v>0</v>
      </c>
      <c r="EJ71" t="str">
        <f t="shared" si="18"/>
        <v/>
      </c>
      <c r="EK71" t="str">
        <f t="shared" si="19"/>
        <v/>
      </c>
      <c r="EL71" t="str">
        <f t="shared" si="20"/>
        <v/>
      </c>
      <c r="EM71" t="str">
        <f t="shared" si="21"/>
        <v/>
      </c>
      <c r="ER71" t="s">
        <v>43</v>
      </c>
      <c r="ES71">
        <f t="shared" si="22"/>
        <v>0</v>
      </c>
      <c r="ET71">
        <f t="shared" si="23"/>
        <v>0</v>
      </c>
      <c r="EU71">
        <f t="shared" si="24"/>
        <v>0</v>
      </c>
      <c r="EV71">
        <f t="shared" si="4"/>
        <v>0</v>
      </c>
      <c r="EW71">
        <f t="shared" si="5"/>
        <v>0</v>
      </c>
      <c r="EX71">
        <f t="shared" si="25"/>
        <v>0</v>
      </c>
      <c r="EY71" t="str">
        <f t="shared" si="26"/>
        <v/>
      </c>
      <c r="EZ71" t="str">
        <f t="shared" si="27"/>
        <v/>
      </c>
      <c r="FA71" t="str">
        <f t="shared" si="28"/>
        <v/>
      </c>
    </row>
    <row r="72" spans="1:157" x14ac:dyDescent="0.45">
      <c r="A72" t="s">
        <v>341</v>
      </c>
      <c r="C72" t="str">
        <f t="shared" ref="C72:BN72" si="89">IFERROR(C34-B34,"")</f>
        <v/>
      </c>
      <c r="D72" t="str">
        <f t="shared" si="89"/>
        <v/>
      </c>
      <c r="E72" t="str">
        <f t="shared" si="89"/>
        <v/>
      </c>
      <c r="F72" t="str">
        <f t="shared" si="89"/>
        <v/>
      </c>
      <c r="G72" t="str">
        <f t="shared" si="89"/>
        <v/>
      </c>
      <c r="H72" t="str">
        <f t="shared" si="89"/>
        <v/>
      </c>
      <c r="I72" t="str">
        <f t="shared" si="89"/>
        <v/>
      </c>
      <c r="J72" t="str">
        <f t="shared" si="89"/>
        <v/>
      </c>
      <c r="K72" t="str">
        <f t="shared" si="89"/>
        <v/>
      </c>
      <c r="L72" t="str">
        <f t="shared" si="89"/>
        <v/>
      </c>
      <c r="M72" t="str">
        <f t="shared" si="89"/>
        <v/>
      </c>
      <c r="N72" t="str">
        <f t="shared" si="89"/>
        <v/>
      </c>
      <c r="O72" t="str">
        <f t="shared" si="89"/>
        <v/>
      </c>
      <c r="P72" t="str">
        <f t="shared" si="89"/>
        <v/>
      </c>
      <c r="Q72" t="str">
        <f t="shared" si="89"/>
        <v/>
      </c>
      <c r="R72">
        <f t="shared" si="89"/>
        <v>0</v>
      </c>
      <c r="S72">
        <f t="shared" si="89"/>
        <v>0</v>
      </c>
      <c r="T72">
        <f t="shared" si="89"/>
        <v>0</v>
      </c>
      <c r="U72">
        <f t="shared" si="89"/>
        <v>0</v>
      </c>
      <c r="V72">
        <f t="shared" si="89"/>
        <v>0</v>
      </c>
      <c r="W72">
        <f t="shared" si="89"/>
        <v>0</v>
      </c>
      <c r="X72">
        <f t="shared" si="89"/>
        <v>0</v>
      </c>
      <c r="Y72">
        <f t="shared" si="89"/>
        <v>0</v>
      </c>
      <c r="Z72">
        <f t="shared" si="89"/>
        <v>0</v>
      </c>
      <c r="AA72">
        <f t="shared" si="89"/>
        <v>0</v>
      </c>
      <c r="AB72">
        <f t="shared" si="89"/>
        <v>0</v>
      </c>
      <c r="AC72">
        <f t="shared" si="89"/>
        <v>0</v>
      </c>
      <c r="AD72">
        <f t="shared" si="89"/>
        <v>0</v>
      </c>
      <c r="AE72">
        <f t="shared" si="89"/>
        <v>0</v>
      </c>
      <c r="AF72">
        <f t="shared" si="89"/>
        <v>0</v>
      </c>
      <c r="AG72">
        <f t="shared" si="89"/>
        <v>0</v>
      </c>
      <c r="AH72">
        <f t="shared" si="89"/>
        <v>0</v>
      </c>
      <c r="AI72">
        <f t="shared" si="89"/>
        <v>0</v>
      </c>
      <c r="AJ72">
        <f t="shared" si="89"/>
        <v>0</v>
      </c>
      <c r="AK72">
        <f t="shared" si="89"/>
        <v>0</v>
      </c>
      <c r="AL72">
        <f t="shared" si="89"/>
        <v>0</v>
      </c>
      <c r="AM72">
        <f t="shared" si="89"/>
        <v>0</v>
      </c>
      <c r="AN72">
        <f t="shared" si="89"/>
        <v>0</v>
      </c>
      <c r="AO72">
        <f t="shared" si="89"/>
        <v>0</v>
      </c>
      <c r="AP72">
        <f t="shared" si="89"/>
        <v>0</v>
      </c>
      <c r="AQ72">
        <f t="shared" si="89"/>
        <v>0</v>
      </c>
      <c r="AR72">
        <f t="shared" si="89"/>
        <v>0</v>
      </c>
      <c r="AS72">
        <f t="shared" si="89"/>
        <v>0</v>
      </c>
      <c r="AT72">
        <f t="shared" si="89"/>
        <v>0</v>
      </c>
      <c r="AU72">
        <f t="shared" si="89"/>
        <v>0</v>
      </c>
      <c r="AV72">
        <f t="shared" si="89"/>
        <v>0</v>
      </c>
      <c r="AW72">
        <f t="shared" si="89"/>
        <v>0</v>
      </c>
      <c r="AX72">
        <f t="shared" si="89"/>
        <v>0</v>
      </c>
      <c r="AY72">
        <f t="shared" si="89"/>
        <v>0</v>
      </c>
      <c r="AZ72">
        <f t="shared" si="89"/>
        <v>0</v>
      </c>
      <c r="BA72">
        <f t="shared" si="89"/>
        <v>0</v>
      </c>
      <c r="BB72">
        <f t="shared" si="89"/>
        <v>0</v>
      </c>
      <c r="BC72">
        <f t="shared" si="89"/>
        <v>0</v>
      </c>
      <c r="BD72">
        <f t="shared" si="89"/>
        <v>0</v>
      </c>
      <c r="BE72">
        <f t="shared" si="89"/>
        <v>0</v>
      </c>
      <c r="BF72">
        <f t="shared" si="89"/>
        <v>0</v>
      </c>
      <c r="BG72">
        <f t="shared" si="89"/>
        <v>0</v>
      </c>
      <c r="BH72">
        <f t="shared" si="89"/>
        <v>0</v>
      </c>
      <c r="BI72">
        <f t="shared" si="89"/>
        <v>0</v>
      </c>
      <c r="BJ72">
        <f t="shared" si="89"/>
        <v>0</v>
      </c>
      <c r="BK72">
        <f t="shared" si="89"/>
        <v>0</v>
      </c>
      <c r="BL72">
        <f t="shared" si="89"/>
        <v>0</v>
      </c>
      <c r="BM72">
        <f t="shared" si="89"/>
        <v>0</v>
      </c>
      <c r="BN72">
        <f t="shared" si="89"/>
        <v>0</v>
      </c>
      <c r="BO72">
        <f t="shared" ref="BO72:DN72" si="90">IFERROR(BO34-BN34,"")</f>
        <v>0</v>
      </c>
      <c r="BP72">
        <f t="shared" si="90"/>
        <v>0</v>
      </c>
      <c r="BQ72">
        <f t="shared" si="90"/>
        <v>0</v>
      </c>
      <c r="BR72">
        <f t="shared" si="90"/>
        <v>0</v>
      </c>
      <c r="BS72">
        <f t="shared" si="90"/>
        <v>0</v>
      </c>
      <c r="BT72">
        <f t="shared" si="90"/>
        <v>0</v>
      </c>
      <c r="BU72">
        <f t="shared" si="90"/>
        <v>0</v>
      </c>
      <c r="BV72">
        <f t="shared" si="90"/>
        <v>0</v>
      </c>
      <c r="BW72">
        <f t="shared" si="90"/>
        <v>0</v>
      </c>
      <c r="BX72">
        <f t="shared" si="90"/>
        <v>0</v>
      </c>
      <c r="BY72">
        <f t="shared" si="90"/>
        <v>0</v>
      </c>
      <c r="BZ72">
        <f t="shared" si="90"/>
        <v>0</v>
      </c>
      <c r="CA72">
        <f t="shared" si="90"/>
        <v>0</v>
      </c>
      <c r="CB72">
        <f t="shared" si="90"/>
        <v>0</v>
      </c>
      <c r="CC72">
        <f t="shared" si="90"/>
        <v>0</v>
      </c>
      <c r="CD72">
        <f t="shared" si="90"/>
        <v>0</v>
      </c>
      <c r="CE72">
        <f t="shared" si="90"/>
        <v>0</v>
      </c>
      <c r="CF72">
        <f t="shared" si="90"/>
        <v>0</v>
      </c>
      <c r="CG72">
        <f t="shared" si="90"/>
        <v>0</v>
      </c>
      <c r="CH72">
        <f t="shared" si="90"/>
        <v>0</v>
      </c>
      <c r="CI72">
        <f t="shared" si="90"/>
        <v>0</v>
      </c>
      <c r="CJ72">
        <f t="shared" si="90"/>
        <v>0</v>
      </c>
      <c r="CK72">
        <f t="shared" si="90"/>
        <v>0</v>
      </c>
      <c r="CL72">
        <f t="shared" si="90"/>
        <v>0</v>
      </c>
      <c r="CM72">
        <f t="shared" si="90"/>
        <v>0</v>
      </c>
      <c r="CN72">
        <f t="shared" si="90"/>
        <v>0</v>
      </c>
      <c r="CO72">
        <f t="shared" si="90"/>
        <v>0</v>
      </c>
      <c r="CP72">
        <f t="shared" si="90"/>
        <v>0</v>
      </c>
      <c r="CQ72">
        <f t="shared" si="90"/>
        <v>0</v>
      </c>
      <c r="CR72">
        <f t="shared" si="90"/>
        <v>0</v>
      </c>
      <c r="CS72">
        <f t="shared" si="90"/>
        <v>0</v>
      </c>
      <c r="CT72">
        <f t="shared" si="90"/>
        <v>0</v>
      </c>
      <c r="CU72">
        <f t="shared" si="90"/>
        <v>0</v>
      </c>
      <c r="CV72">
        <f t="shared" si="90"/>
        <v>0</v>
      </c>
      <c r="CW72">
        <f t="shared" si="90"/>
        <v>0</v>
      </c>
      <c r="CX72">
        <f t="shared" si="90"/>
        <v>0</v>
      </c>
      <c r="CY72">
        <f t="shared" si="90"/>
        <v>0</v>
      </c>
      <c r="CZ72">
        <f t="shared" si="90"/>
        <v>0</v>
      </c>
      <c r="DA72">
        <f t="shared" si="90"/>
        <v>0</v>
      </c>
      <c r="DB72">
        <f t="shared" si="90"/>
        <v>0</v>
      </c>
      <c r="DC72">
        <f t="shared" si="90"/>
        <v>0</v>
      </c>
      <c r="DD72">
        <f t="shared" si="90"/>
        <v>0</v>
      </c>
      <c r="DE72">
        <f t="shared" si="90"/>
        <v>0</v>
      </c>
      <c r="DF72">
        <f t="shared" si="90"/>
        <v>0</v>
      </c>
      <c r="DG72">
        <f t="shared" si="90"/>
        <v>0</v>
      </c>
      <c r="DH72">
        <f t="shared" si="90"/>
        <v>0</v>
      </c>
      <c r="DI72">
        <f t="shared" si="90"/>
        <v>0</v>
      </c>
      <c r="DJ72">
        <f t="shared" si="90"/>
        <v>0</v>
      </c>
      <c r="DK72">
        <f t="shared" si="90"/>
        <v>0</v>
      </c>
      <c r="DL72">
        <f t="shared" si="90"/>
        <v>0</v>
      </c>
      <c r="DM72">
        <f t="shared" si="90"/>
        <v>0</v>
      </c>
      <c r="DN72">
        <f t="shared" si="90"/>
        <v>0</v>
      </c>
      <c r="DP72" t="s">
        <v>341</v>
      </c>
      <c r="DQ72">
        <f>MATCH(MAX($C34:$BV34), $C34:$BV34, 0) - MATCH(MIN(C34:INDEX($C34:$BV34, MATCH(MAX($C34:$BV34), $C34:$BV34, 0)-1)), $C34:$BV34, 0)</f>
        <v>0</v>
      </c>
      <c r="DR72">
        <f>MATCH(MAX($BV34:$DN34), $BV34:$DN34, 0) - MATCH(MIN(BV34:INDEX($BV34:$DN34, MATCH(MAX($BV34:$DN34), $BV34:$DN34, 0)-1)), $BV34:$DN34, 0)</f>
        <v>0</v>
      </c>
      <c r="DS72">
        <f t="shared" si="8"/>
        <v>0</v>
      </c>
      <c r="DT72">
        <f t="shared" si="9"/>
        <v>0</v>
      </c>
      <c r="EA72" t="s">
        <v>341</v>
      </c>
      <c r="EB72">
        <f t="shared" si="10"/>
        <v>0</v>
      </c>
      <c r="EC72">
        <f t="shared" si="11"/>
        <v>0</v>
      </c>
      <c r="ED72">
        <f t="shared" si="12"/>
        <v>0</v>
      </c>
      <c r="EE72">
        <f t="shared" si="13"/>
        <v>0</v>
      </c>
      <c r="EF72">
        <f t="shared" si="14"/>
        <v>0</v>
      </c>
      <c r="EG72">
        <f t="shared" si="15"/>
        <v>0</v>
      </c>
      <c r="EH72">
        <f t="shared" si="16"/>
        <v>0</v>
      </c>
      <c r="EI72">
        <f t="shared" si="17"/>
        <v>0</v>
      </c>
      <c r="EJ72" t="str">
        <f t="shared" si="18"/>
        <v/>
      </c>
      <c r="EK72" t="str">
        <f t="shared" si="19"/>
        <v/>
      </c>
      <c r="EL72" t="str">
        <f t="shared" si="20"/>
        <v/>
      </c>
      <c r="EM72" t="str">
        <f t="shared" si="21"/>
        <v/>
      </c>
      <c r="ER72" t="s">
        <v>341</v>
      </c>
      <c r="ES72">
        <f t="shared" si="22"/>
        <v>0</v>
      </c>
      <c r="ET72">
        <f t="shared" si="23"/>
        <v>0</v>
      </c>
      <c r="EU72">
        <f t="shared" si="24"/>
        <v>0</v>
      </c>
      <c r="EV72">
        <f t="shared" si="4"/>
        <v>0</v>
      </c>
      <c r="EW72">
        <f t="shared" si="5"/>
        <v>0</v>
      </c>
      <c r="EX72">
        <f t="shared" si="25"/>
        <v>0</v>
      </c>
      <c r="EY72" t="str">
        <f t="shared" si="26"/>
        <v/>
      </c>
      <c r="EZ72" t="str">
        <f t="shared" si="27"/>
        <v/>
      </c>
      <c r="FA72" t="str">
        <f t="shared" si="28"/>
        <v/>
      </c>
    </row>
    <row r="73" spans="1:157" x14ac:dyDescent="0.45">
      <c r="A73" t="s">
        <v>17</v>
      </c>
      <c r="C73" t="str">
        <f t="shared" ref="C73:BN73" si="91">IFERROR(C35-B35,"")</f>
        <v/>
      </c>
      <c r="D73" t="str">
        <f t="shared" si="91"/>
        <v/>
      </c>
      <c r="E73">
        <f t="shared" si="91"/>
        <v>0</v>
      </c>
      <c r="F73">
        <f t="shared" si="91"/>
        <v>0</v>
      </c>
      <c r="G73">
        <f t="shared" si="91"/>
        <v>0</v>
      </c>
      <c r="H73">
        <f t="shared" si="91"/>
        <v>0</v>
      </c>
      <c r="I73">
        <f t="shared" si="91"/>
        <v>0</v>
      </c>
      <c r="J73">
        <f t="shared" si="91"/>
        <v>0</v>
      </c>
      <c r="K73">
        <f t="shared" si="91"/>
        <v>0</v>
      </c>
      <c r="L73">
        <f t="shared" si="91"/>
        <v>0</v>
      </c>
      <c r="M73">
        <f t="shared" si="91"/>
        <v>0</v>
      </c>
      <c r="N73">
        <f t="shared" si="91"/>
        <v>0</v>
      </c>
      <c r="O73">
        <f t="shared" si="91"/>
        <v>0</v>
      </c>
      <c r="P73">
        <f t="shared" si="91"/>
        <v>0</v>
      </c>
      <c r="Q73">
        <f t="shared" si="91"/>
        <v>0</v>
      </c>
      <c r="R73">
        <f t="shared" si="91"/>
        <v>0</v>
      </c>
      <c r="S73">
        <f t="shared" si="91"/>
        <v>0</v>
      </c>
      <c r="T73">
        <f t="shared" si="91"/>
        <v>5.0000000000000001E-3</v>
      </c>
      <c r="U73">
        <f t="shared" si="91"/>
        <v>0</v>
      </c>
      <c r="V73">
        <f t="shared" si="91"/>
        <v>0</v>
      </c>
      <c r="W73">
        <f t="shared" si="91"/>
        <v>0</v>
      </c>
      <c r="X73">
        <f t="shared" si="91"/>
        <v>-5.0000000000000001E-3</v>
      </c>
      <c r="Y73">
        <f t="shared" si="91"/>
        <v>0</v>
      </c>
      <c r="Z73">
        <f t="shared" si="91"/>
        <v>0</v>
      </c>
      <c r="AA73">
        <f t="shared" si="91"/>
        <v>0</v>
      </c>
      <c r="AB73">
        <f t="shared" si="91"/>
        <v>0</v>
      </c>
      <c r="AC73">
        <f t="shared" si="91"/>
        <v>0</v>
      </c>
      <c r="AD73">
        <f t="shared" si="91"/>
        <v>0</v>
      </c>
      <c r="AE73">
        <f t="shared" si="91"/>
        <v>0</v>
      </c>
      <c r="AF73">
        <f t="shared" si="91"/>
        <v>0</v>
      </c>
      <c r="AG73">
        <f t="shared" si="91"/>
        <v>0</v>
      </c>
      <c r="AH73">
        <f t="shared" si="91"/>
        <v>5.0000000000000001E-3</v>
      </c>
      <c r="AI73">
        <f t="shared" si="91"/>
        <v>0</v>
      </c>
      <c r="AJ73">
        <f t="shared" si="91"/>
        <v>0</v>
      </c>
      <c r="AK73">
        <f t="shared" si="91"/>
        <v>0</v>
      </c>
      <c r="AL73">
        <f t="shared" si="91"/>
        <v>5.0000000000000001E-3</v>
      </c>
      <c r="AM73">
        <f t="shared" si="91"/>
        <v>0</v>
      </c>
      <c r="AN73">
        <f t="shared" si="91"/>
        <v>0</v>
      </c>
      <c r="AO73">
        <f t="shared" si="91"/>
        <v>0</v>
      </c>
      <c r="AP73">
        <f t="shared" si="91"/>
        <v>0</v>
      </c>
      <c r="AQ73">
        <f t="shared" si="91"/>
        <v>0</v>
      </c>
      <c r="AR73">
        <f t="shared" si="91"/>
        <v>0</v>
      </c>
      <c r="AS73">
        <f t="shared" si="91"/>
        <v>0</v>
      </c>
      <c r="AT73">
        <f t="shared" si="91"/>
        <v>0</v>
      </c>
      <c r="AU73">
        <f t="shared" si="91"/>
        <v>0</v>
      </c>
      <c r="AV73">
        <f t="shared" si="91"/>
        <v>0</v>
      </c>
      <c r="AW73">
        <f t="shared" si="91"/>
        <v>0</v>
      </c>
      <c r="AX73">
        <f t="shared" si="91"/>
        <v>0</v>
      </c>
      <c r="AY73">
        <f t="shared" si="91"/>
        <v>0</v>
      </c>
      <c r="AZ73">
        <f t="shared" si="91"/>
        <v>0</v>
      </c>
      <c r="BA73">
        <f t="shared" si="91"/>
        <v>0</v>
      </c>
      <c r="BB73">
        <f t="shared" si="91"/>
        <v>0</v>
      </c>
      <c r="BC73">
        <f t="shared" si="91"/>
        <v>0</v>
      </c>
      <c r="BD73">
        <f t="shared" si="91"/>
        <v>0</v>
      </c>
      <c r="BE73">
        <f t="shared" si="91"/>
        <v>0</v>
      </c>
      <c r="BF73">
        <f t="shared" si="91"/>
        <v>0</v>
      </c>
      <c r="BG73">
        <f t="shared" si="91"/>
        <v>0</v>
      </c>
      <c r="BH73">
        <f t="shared" si="91"/>
        <v>0</v>
      </c>
      <c r="BI73">
        <f t="shared" si="91"/>
        <v>0</v>
      </c>
      <c r="BJ73">
        <f t="shared" si="91"/>
        <v>0.01</v>
      </c>
      <c r="BK73">
        <f t="shared" si="91"/>
        <v>0</v>
      </c>
      <c r="BL73">
        <f t="shared" si="91"/>
        <v>0</v>
      </c>
      <c r="BM73">
        <f t="shared" si="91"/>
        <v>-0.02</v>
      </c>
      <c r="BN73">
        <f t="shared" si="91"/>
        <v>0</v>
      </c>
      <c r="BO73">
        <f t="shared" ref="BO73:DN73" si="92">IFERROR(BO35-BN35,"")</f>
        <v>0</v>
      </c>
      <c r="BP73">
        <f t="shared" si="92"/>
        <v>0</v>
      </c>
      <c r="BQ73">
        <f t="shared" si="92"/>
        <v>0</v>
      </c>
      <c r="BR73">
        <f t="shared" si="92"/>
        <v>0</v>
      </c>
      <c r="BS73">
        <f t="shared" si="92"/>
        <v>0</v>
      </c>
      <c r="BT73">
        <f t="shared" si="92"/>
        <v>0</v>
      </c>
      <c r="BU73">
        <f t="shared" si="92"/>
        <v>0</v>
      </c>
      <c r="BV73">
        <f t="shared" si="92"/>
        <v>0</v>
      </c>
      <c r="BW73">
        <f t="shared" si="92"/>
        <v>0</v>
      </c>
      <c r="BX73">
        <f t="shared" si="92"/>
        <v>0</v>
      </c>
      <c r="BY73">
        <f t="shared" si="92"/>
        <v>0</v>
      </c>
      <c r="BZ73">
        <f t="shared" si="92"/>
        <v>0</v>
      </c>
      <c r="CA73">
        <f t="shared" si="92"/>
        <v>0</v>
      </c>
      <c r="CB73">
        <f t="shared" si="92"/>
        <v>0</v>
      </c>
      <c r="CC73">
        <f t="shared" si="92"/>
        <v>0</v>
      </c>
      <c r="CD73">
        <f t="shared" si="92"/>
        <v>0</v>
      </c>
      <c r="CE73">
        <f t="shared" si="92"/>
        <v>0</v>
      </c>
      <c r="CF73">
        <f t="shared" si="92"/>
        <v>0</v>
      </c>
      <c r="CG73">
        <f t="shared" si="92"/>
        <v>0.01</v>
      </c>
      <c r="CH73">
        <f t="shared" si="92"/>
        <v>0</v>
      </c>
      <c r="CI73">
        <f t="shared" si="92"/>
        <v>0</v>
      </c>
      <c r="CJ73">
        <f t="shared" si="92"/>
        <v>0</v>
      </c>
      <c r="CK73">
        <f t="shared" si="92"/>
        <v>0</v>
      </c>
      <c r="CL73">
        <f t="shared" si="92"/>
        <v>0</v>
      </c>
      <c r="CM73">
        <f t="shared" si="92"/>
        <v>0.01</v>
      </c>
      <c r="CN73">
        <f t="shared" si="92"/>
        <v>0</v>
      </c>
      <c r="CO73">
        <f t="shared" si="92"/>
        <v>0</v>
      </c>
      <c r="CP73">
        <f t="shared" si="92"/>
        <v>0</v>
      </c>
      <c r="CQ73">
        <f t="shared" si="92"/>
        <v>0</v>
      </c>
      <c r="CR73">
        <f t="shared" si="92"/>
        <v>0</v>
      </c>
      <c r="CS73">
        <f t="shared" si="92"/>
        <v>0</v>
      </c>
      <c r="CT73">
        <f t="shared" si="92"/>
        <v>0</v>
      </c>
      <c r="CU73">
        <f t="shared" si="92"/>
        <v>0</v>
      </c>
      <c r="CV73">
        <f t="shared" si="92"/>
        <v>0</v>
      </c>
      <c r="CW73">
        <f t="shared" si="92"/>
        <v>0</v>
      </c>
      <c r="CX73">
        <f t="shared" si="92"/>
        <v>0</v>
      </c>
      <c r="CY73">
        <f t="shared" si="92"/>
        <v>0</v>
      </c>
      <c r="CZ73">
        <f t="shared" si="92"/>
        <v>0</v>
      </c>
      <c r="DA73">
        <f t="shared" si="92"/>
        <v>0</v>
      </c>
      <c r="DB73">
        <f t="shared" si="92"/>
        <v>0</v>
      </c>
      <c r="DC73">
        <f t="shared" si="92"/>
        <v>0</v>
      </c>
      <c r="DD73">
        <f t="shared" si="92"/>
        <v>0</v>
      </c>
      <c r="DE73">
        <f t="shared" si="92"/>
        <v>0</v>
      </c>
      <c r="DF73">
        <f t="shared" si="92"/>
        <v>0</v>
      </c>
      <c r="DG73">
        <f t="shared" si="92"/>
        <v>0</v>
      </c>
      <c r="DH73">
        <f t="shared" si="92"/>
        <v>0</v>
      </c>
      <c r="DI73">
        <f t="shared" si="92"/>
        <v>0</v>
      </c>
      <c r="DJ73">
        <f t="shared" si="92"/>
        <v>0</v>
      </c>
      <c r="DK73">
        <f t="shared" si="92"/>
        <v>0</v>
      </c>
      <c r="DL73">
        <f t="shared" si="92"/>
        <v>0</v>
      </c>
      <c r="DM73">
        <f t="shared" si="92"/>
        <v>0</v>
      </c>
      <c r="DN73">
        <f t="shared" si="92"/>
        <v>0</v>
      </c>
      <c r="DP73" t="s">
        <v>17</v>
      </c>
      <c r="DQ73">
        <f>MATCH(MAX($C35:$BV35), $C35:$BV35, 0) - MATCH(MIN(C35:INDEX($C35:$BV35, MATCH(MAX($C35:$BV35), $C35:$BV35, 0)-1)), $C35:$BV35, 0)</f>
        <v>58</v>
      </c>
      <c r="DR73">
        <f>MATCH(MAX($BV35:$DN35), $BV35:$DN35, 0) - MATCH(MIN(BV35:INDEX($BV35:$DN35, MATCH(MAX($BV35:$DN35), $BV35:$DN35, 0)-1)), $BV35:$DN35, 0)</f>
        <v>17</v>
      </c>
      <c r="DS73">
        <f t="shared" si="8"/>
        <v>0.02</v>
      </c>
      <c r="DT73">
        <f t="shared" si="9"/>
        <v>0.02</v>
      </c>
      <c r="EA73" t="s">
        <v>17</v>
      </c>
      <c r="EB73">
        <f t="shared" si="10"/>
        <v>3</v>
      </c>
      <c r="EC73">
        <f t="shared" si="11"/>
        <v>1</v>
      </c>
      <c r="ED73">
        <f t="shared" si="12"/>
        <v>1</v>
      </c>
      <c r="EE73">
        <f t="shared" si="13"/>
        <v>1</v>
      </c>
      <c r="EF73">
        <f t="shared" si="14"/>
        <v>1.4999999999999999E-2</v>
      </c>
      <c r="EG73">
        <f t="shared" si="15"/>
        <v>0.01</v>
      </c>
      <c r="EH73">
        <f t="shared" si="16"/>
        <v>0.01</v>
      </c>
      <c r="EI73">
        <f t="shared" si="17"/>
        <v>0.01</v>
      </c>
      <c r="EJ73">
        <f t="shared" si="18"/>
        <v>5.0000000000000001E-3</v>
      </c>
      <c r="EK73">
        <f t="shared" si="19"/>
        <v>0.01</v>
      </c>
      <c r="EL73">
        <f t="shared" si="20"/>
        <v>0.01</v>
      </c>
      <c r="EM73">
        <f t="shared" si="21"/>
        <v>0.01</v>
      </c>
      <c r="ER73" t="s">
        <v>17</v>
      </c>
      <c r="ES73">
        <f t="shared" si="22"/>
        <v>4</v>
      </c>
      <c r="ET73">
        <f t="shared" si="23"/>
        <v>2</v>
      </c>
      <c r="EU73">
        <f t="shared" si="24"/>
        <v>2</v>
      </c>
      <c r="EV73">
        <f t="shared" si="4"/>
        <v>2.5000000000000001E-2</v>
      </c>
      <c r="EW73">
        <f t="shared" si="5"/>
        <v>0.02</v>
      </c>
      <c r="EX73">
        <f t="shared" si="25"/>
        <v>-2.5000000000000001E-2</v>
      </c>
      <c r="EY73">
        <f t="shared" si="26"/>
        <v>6.2500000000000003E-3</v>
      </c>
      <c r="EZ73">
        <f t="shared" si="27"/>
        <v>0.01</v>
      </c>
      <c r="FA73">
        <f t="shared" si="28"/>
        <v>-1.2500000000000001E-2</v>
      </c>
    </row>
    <row r="74" spans="1:157" x14ac:dyDescent="0.45">
      <c r="A74" t="s">
        <v>45</v>
      </c>
      <c r="C74" t="str">
        <f t="shared" ref="C74:BN74" si="93">IFERROR(C36-B36,"")</f>
        <v/>
      </c>
      <c r="D74" t="str">
        <f t="shared" si="93"/>
        <v/>
      </c>
      <c r="E74" t="str">
        <f t="shared" si="93"/>
        <v/>
      </c>
      <c r="F74" t="str">
        <f t="shared" si="93"/>
        <v/>
      </c>
      <c r="G74" t="str">
        <f t="shared" si="93"/>
        <v/>
      </c>
      <c r="H74" t="str">
        <f t="shared" si="93"/>
        <v/>
      </c>
      <c r="I74" t="str">
        <f t="shared" si="93"/>
        <v/>
      </c>
      <c r="J74" t="str">
        <f t="shared" si="93"/>
        <v/>
      </c>
      <c r="K74" t="str">
        <f t="shared" si="93"/>
        <v/>
      </c>
      <c r="L74" t="str">
        <f t="shared" si="93"/>
        <v/>
      </c>
      <c r="M74" t="str">
        <f t="shared" si="93"/>
        <v/>
      </c>
      <c r="N74" t="str">
        <f t="shared" si="93"/>
        <v/>
      </c>
      <c r="O74" t="str">
        <f t="shared" si="93"/>
        <v/>
      </c>
      <c r="P74" t="str">
        <f t="shared" si="93"/>
        <v/>
      </c>
      <c r="Q74" t="str">
        <f t="shared" si="93"/>
        <v/>
      </c>
      <c r="R74" t="str">
        <f t="shared" si="93"/>
        <v/>
      </c>
      <c r="S74" t="str">
        <f t="shared" si="93"/>
        <v/>
      </c>
      <c r="T74" t="str">
        <f t="shared" si="93"/>
        <v/>
      </c>
      <c r="U74" t="str">
        <f t="shared" si="93"/>
        <v/>
      </c>
      <c r="V74" t="str">
        <f t="shared" si="93"/>
        <v/>
      </c>
      <c r="W74" t="str">
        <f t="shared" si="93"/>
        <v/>
      </c>
      <c r="X74" t="str">
        <f t="shared" si="93"/>
        <v/>
      </c>
      <c r="Y74" t="str">
        <f t="shared" si="93"/>
        <v/>
      </c>
      <c r="Z74" t="str">
        <f t="shared" si="93"/>
        <v/>
      </c>
      <c r="AA74">
        <f t="shared" si="93"/>
        <v>0</v>
      </c>
      <c r="AB74">
        <f t="shared" si="93"/>
        <v>0</v>
      </c>
      <c r="AC74">
        <f t="shared" si="93"/>
        <v>0</v>
      </c>
      <c r="AD74">
        <f t="shared" si="93"/>
        <v>0</v>
      </c>
      <c r="AE74">
        <f t="shared" si="93"/>
        <v>0</v>
      </c>
      <c r="AF74">
        <f t="shared" si="93"/>
        <v>0</v>
      </c>
      <c r="AG74">
        <f t="shared" si="93"/>
        <v>0</v>
      </c>
      <c r="AH74">
        <f t="shared" si="93"/>
        <v>0</v>
      </c>
      <c r="AI74">
        <f t="shared" si="93"/>
        <v>0</v>
      </c>
      <c r="AJ74">
        <f t="shared" si="93"/>
        <v>0</v>
      </c>
      <c r="AK74">
        <f t="shared" si="93"/>
        <v>0</v>
      </c>
      <c r="AL74">
        <f t="shared" si="93"/>
        <v>0</v>
      </c>
      <c r="AM74">
        <f t="shared" si="93"/>
        <v>0</v>
      </c>
      <c r="AN74">
        <f t="shared" si="93"/>
        <v>0</v>
      </c>
      <c r="AO74">
        <f t="shared" si="93"/>
        <v>0</v>
      </c>
      <c r="AP74">
        <f t="shared" si="93"/>
        <v>0</v>
      </c>
      <c r="AQ74">
        <f t="shared" si="93"/>
        <v>0</v>
      </c>
      <c r="AR74">
        <f t="shared" si="93"/>
        <v>0</v>
      </c>
      <c r="AS74">
        <f t="shared" si="93"/>
        <v>0</v>
      </c>
      <c r="AT74">
        <f t="shared" si="93"/>
        <v>0</v>
      </c>
      <c r="AU74">
        <f t="shared" si="93"/>
        <v>0</v>
      </c>
      <c r="AV74">
        <f t="shared" si="93"/>
        <v>0</v>
      </c>
      <c r="AW74">
        <f t="shared" si="93"/>
        <v>0</v>
      </c>
      <c r="AX74">
        <f t="shared" si="93"/>
        <v>0</v>
      </c>
      <c r="AY74">
        <f t="shared" si="93"/>
        <v>0</v>
      </c>
      <c r="AZ74">
        <f t="shared" si="93"/>
        <v>0</v>
      </c>
      <c r="BA74">
        <f t="shared" si="93"/>
        <v>0</v>
      </c>
      <c r="BB74">
        <f t="shared" si="93"/>
        <v>0</v>
      </c>
      <c r="BC74">
        <f t="shared" si="93"/>
        <v>0</v>
      </c>
      <c r="BD74">
        <f t="shared" si="93"/>
        <v>0</v>
      </c>
      <c r="BE74">
        <f t="shared" si="93"/>
        <v>0</v>
      </c>
      <c r="BF74">
        <f t="shared" si="93"/>
        <v>0</v>
      </c>
      <c r="BG74">
        <f t="shared" si="93"/>
        <v>0</v>
      </c>
      <c r="BH74">
        <f t="shared" si="93"/>
        <v>0</v>
      </c>
      <c r="BI74">
        <f t="shared" si="93"/>
        <v>0</v>
      </c>
      <c r="BJ74">
        <f t="shared" si="93"/>
        <v>0</v>
      </c>
      <c r="BK74">
        <f t="shared" si="93"/>
        <v>0</v>
      </c>
      <c r="BL74">
        <f t="shared" si="93"/>
        <v>0</v>
      </c>
      <c r="BM74">
        <f t="shared" si="93"/>
        <v>0</v>
      </c>
      <c r="BN74">
        <f t="shared" si="93"/>
        <v>0</v>
      </c>
      <c r="BO74">
        <f t="shared" ref="BO74:DN74" si="94">IFERROR(BO36-BN36,"")</f>
        <v>0</v>
      </c>
      <c r="BP74">
        <f t="shared" si="94"/>
        <v>0</v>
      </c>
      <c r="BQ74">
        <f t="shared" si="94"/>
        <v>0</v>
      </c>
      <c r="BR74">
        <f t="shared" si="94"/>
        <v>0</v>
      </c>
      <c r="BS74">
        <f t="shared" si="94"/>
        <v>0</v>
      </c>
      <c r="BT74">
        <f t="shared" si="94"/>
        <v>0</v>
      </c>
      <c r="BU74">
        <f t="shared" si="94"/>
        <v>0</v>
      </c>
      <c r="BV74">
        <f t="shared" si="94"/>
        <v>0</v>
      </c>
      <c r="BW74">
        <f t="shared" si="94"/>
        <v>0</v>
      </c>
      <c r="BX74">
        <f t="shared" si="94"/>
        <v>0</v>
      </c>
      <c r="BY74">
        <f t="shared" si="94"/>
        <v>0</v>
      </c>
      <c r="BZ74">
        <f t="shared" si="94"/>
        <v>0</v>
      </c>
      <c r="CA74">
        <f t="shared" si="94"/>
        <v>0</v>
      </c>
      <c r="CB74">
        <f t="shared" si="94"/>
        <v>0</v>
      </c>
      <c r="CC74">
        <f t="shared" si="94"/>
        <v>0</v>
      </c>
      <c r="CD74">
        <f t="shared" si="94"/>
        <v>0</v>
      </c>
      <c r="CE74">
        <f t="shared" si="94"/>
        <v>0</v>
      </c>
      <c r="CF74">
        <f t="shared" si="94"/>
        <v>0</v>
      </c>
      <c r="CG74">
        <f t="shared" si="94"/>
        <v>0</v>
      </c>
      <c r="CH74">
        <f t="shared" si="94"/>
        <v>0</v>
      </c>
      <c r="CI74">
        <f t="shared" si="94"/>
        <v>0</v>
      </c>
      <c r="CJ74">
        <f t="shared" si="94"/>
        <v>0</v>
      </c>
      <c r="CK74">
        <f t="shared" si="94"/>
        <v>0</v>
      </c>
      <c r="CL74">
        <f t="shared" si="94"/>
        <v>0</v>
      </c>
      <c r="CM74">
        <f t="shared" si="94"/>
        <v>0</v>
      </c>
      <c r="CN74">
        <f t="shared" si="94"/>
        <v>0</v>
      </c>
      <c r="CO74">
        <f t="shared" si="94"/>
        <v>0</v>
      </c>
      <c r="CP74">
        <f t="shared" si="94"/>
        <v>0</v>
      </c>
      <c r="CQ74">
        <f t="shared" si="94"/>
        <v>0</v>
      </c>
      <c r="CR74">
        <f t="shared" si="94"/>
        <v>0</v>
      </c>
      <c r="CS74">
        <f t="shared" si="94"/>
        <v>0</v>
      </c>
      <c r="CT74">
        <f t="shared" si="94"/>
        <v>0</v>
      </c>
      <c r="CU74">
        <f t="shared" si="94"/>
        <v>0</v>
      </c>
      <c r="CV74">
        <f t="shared" si="94"/>
        <v>0</v>
      </c>
      <c r="CW74">
        <f t="shared" si="94"/>
        <v>0</v>
      </c>
      <c r="CX74">
        <f t="shared" si="94"/>
        <v>0</v>
      </c>
      <c r="CY74">
        <f t="shared" si="94"/>
        <v>0</v>
      </c>
      <c r="CZ74">
        <f t="shared" si="94"/>
        <v>0</v>
      </c>
      <c r="DA74">
        <f t="shared" si="94"/>
        <v>0</v>
      </c>
      <c r="DB74">
        <f t="shared" si="94"/>
        <v>0</v>
      </c>
      <c r="DC74">
        <f t="shared" si="94"/>
        <v>0</v>
      </c>
      <c r="DD74">
        <f t="shared" si="94"/>
        <v>0</v>
      </c>
      <c r="DE74">
        <f t="shared" si="94"/>
        <v>0</v>
      </c>
      <c r="DF74">
        <f t="shared" si="94"/>
        <v>0</v>
      </c>
      <c r="DG74">
        <f t="shared" si="94"/>
        <v>0</v>
      </c>
      <c r="DH74">
        <f t="shared" si="94"/>
        <v>0</v>
      </c>
      <c r="DI74">
        <f t="shared" si="94"/>
        <v>0</v>
      </c>
      <c r="DJ74">
        <f t="shared" si="94"/>
        <v>0</v>
      </c>
      <c r="DK74">
        <f t="shared" si="94"/>
        <v>0</v>
      </c>
      <c r="DL74">
        <f t="shared" si="94"/>
        <v>0</v>
      </c>
      <c r="DM74">
        <f t="shared" si="94"/>
        <v>0</v>
      </c>
      <c r="DN74">
        <f t="shared" si="94"/>
        <v>0</v>
      </c>
      <c r="DP74" t="s">
        <v>45</v>
      </c>
      <c r="DQ74">
        <f>MATCH(MAX($C36:$BV36), $C36:$BV36, 0) - MATCH(MIN(C36:INDEX($C36:$BV36, MATCH(MAX($C36:$BV36), $C36:$BV36, 0)-1)), $C36:$BV36, 0)</f>
        <v>0</v>
      </c>
      <c r="DR74">
        <f>MATCH(MAX($BV36:$DN36), $BV36:$DN36, 0) - MATCH(MIN(BV36:INDEX($BV36:$DN36, MATCH(MAX($BV36:$DN36), $BV36:$DN36, 0)-1)), $BV36:$DN36, 0)</f>
        <v>0</v>
      </c>
      <c r="DS74">
        <f t="shared" si="8"/>
        <v>0</v>
      </c>
      <c r="DT74">
        <f t="shared" si="9"/>
        <v>0</v>
      </c>
      <c r="EA74" t="s">
        <v>45</v>
      </c>
      <c r="EB74">
        <f t="shared" si="10"/>
        <v>0</v>
      </c>
      <c r="EC74">
        <f t="shared" si="11"/>
        <v>0</v>
      </c>
      <c r="ED74">
        <f t="shared" si="12"/>
        <v>0</v>
      </c>
      <c r="EE74">
        <f t="shared" si="13"/>
        <v>0</v>
      </c>
      <c r="EF74">
        <f t="shared" si="14"/>
        <v>0</v>
      </c>
      <c r="EG74">
        <f t="shared" si="15"/>
        <v>0</v>
      </c>
      <c r="EH74">
        <f t="shared" si="16"/>
        <v>0</v>
      </c>
      <c r="EI74">
        <f t="shared" si="17"/>
        <v>0</v>
      </c>
      <c r="EJ74" t="str">
        <f t="shared" si="18"/>
        <v/>
      </c>
      <c r="EK74" t="str">
        <f t="shared" si="19"/>
        <v/>
      </c>
      <c r="EL74" t="str">
        <f t="shared" si="20"/>
        <v/>
      </c>
      <c r="EM74" t="str">
        <f t="shared" si="21"/>
        <v/>
      </c>
      <c r="ER74" t="s">
        <v>45</v>
      </c>
      <c r="ES74">
        <f t="shared" si="22"/>
        <v>0</v>
      </c>
      <c r="ET74">
        <f t="shared" si="23"/>
        <v>0</v>
      </c>
      <c r="EU74">
        <f t="shared" si="24"/>
        <v>0</v>
      </c>
      <c r="EV74">
        <f t="shared" si="4"/>
        <v>0</v>
      </c>
      <c r="EW74">
        <f t="shared" si="5"/>
        <v>0</v>
      </c>
      <c r="EX74">
        <f t="shared" si="25"/>
        <v>0</v>
      </c>
      <c r="EY74" t="str">
        <f t="shared" si="26"/>
        <v/>
      </c>
      <c r="EZ74" t="str">
        <f t="shared" si="27"/>
        <v/>
      </c>
      <c r="FA74" t="str">
        <f t="shared" si="28"/>
        <v/>
      </c>
    </row>
    <row r="76" spans="1:157" x14ac:dyDescent="0.45">
      <c r="DQ76">
        <f>AVERAGEIF(DQ40:DQ74,"&lt;&gt;0")</f>
        <v>44.2</v>
      </c>
      <c r="DR76">
        <f>AVERAGEIF(DR40:DR74,"&lt;&gt;0")</f>
        <v>21.4375</v>
      </c>
      <c r="DS76" s="230">
        <f>AVERAGEIF(DS40:DS74,"&lt;&gt;0")</f>
        <v>1.525E-2</v>
      </c>
      <c r="DT76" s="230">
        <f>AVERAGEIF(DT40:DT74,"&lt;&gt;0")</f>
        <v>1.3749999999999998E-2</v>
      </c>
      <c r="DV76">
        <f>DQ76/12</f>
        <v>3.6833333333333336</v>
      </c>
      <c r="DW76">
        <f>DR76/12</f>
        <v>1.7864583333333333</v>
      </c>
    </row>
    <row r="77" spans="1:157" x14ac:dyDescent="0.45">
      <c r="DQ77">
        <f>MAX(DQ40:DQ74)</f>
        <v>58</v>
      </c>
      <c r="DR77">
        <f>MAX(DR40:DR74)</f>
        <v>43</v>
      </c>
      <c r="DS77">
        <f>MAX(DS40:DS74)</f>
        <v>2.5000000000000001E-2</v>
      </c>
      <c r="DT77">
        <f>MAX(DT40:DT74)</f>
        <v>2.5000000000000001E-2</v>
      </c>
      <c r="DV77">
        <f>DQ77/12</f>
        <v>4.833333333333333</v>
      </c>
      <c r="DW77">
        <f>DR77/12</f>
        <v>3.5833333333333335</v>
      </c>
      <c r="EF77" s="240" t="s">
        <v>784</v>
      </c>
      <c r="EG77" s="240"/>
      <c r="EH77" s="240" t="s">
        <v>785</v>
      </c>
      <c r="EI77" s="240"/>
      <c r="EJ77" s="240" t="s">
        <v>792</v>
      </c>
      <c r="EK77" s="240"/>
      <c r="EL77" s="240" t="s">
        <v>785</v>
      </c>
      <c r="EM77" s="240"/>
    </row>
    <row r="78" spans="1:157" ht="16.5" x14ac:dyDescent="0.6">
      <c r="DQ78">
        <f>DQ76/24</f>
        <v>1.8416666666666668</v>
      </c>
      <c r="DR78">
        <f>DR76/24</f>
        <v>0.89322916666666663</v>
      </c>
      <c r="DV78">
        <f>AVERAGE(DV76:DV77)</f>
        <v>4.2583333333333329</v>
      </c>
      <c r="DW78">
        <f>AVERAGE(DW76:DW77)</f>
        <v>2.6848958333333335</v>
      </c>
      <c r="EF78" s="232" t="s">
        <v>787</v>
      </c>
      <c r="EG78" s="232" t="s">
        <v>788</v>
      </c>
      <c r="EH78" s="232" t="s">
        <v>787</v>
      </c>
      <c r="EI78" s="232" t="s">
        <v>788</v>
      </c>
      <c r="EJ78" s="232" t="s">
        <v>790</v>
      </c>
      <c r="EK78" s="232" t="s">
        <v>791</v>
      </c>
      <c r="EL78" s="232" t="s">
        <v>790</v>
      </c>
      <c r="EM78" s="232" t="s">
        <v>791</v>
      </c>
      <c r="ER78">
        <f>COUNTIFS($C$41:$DN$74,"&gt;"&amp;0)</f>
        <v>59</v>
      </c>
      <c r="ES78">
        <f>COUNTIFS($C$41:$DN$74,"&lt;"&amp;0)</f>
        <v>16</v>
      </c>
    </row>
    <row r="79" spans="1:157" x14ac:dyDescent="0.45">
      <c r="EF79" s="228">
        <f>AVERAGEIF(EF40:EF74,"&lt;&gt;0")</f>
        <v>7.6562499999999999E-3</v>
      </c>
      <c r="EG79" s="228">
        <f t="shared" ref="EG79:EI79" si="95">AVERAGEIF(EG40:EG74,"&lt;&gt;0")</f>
        <v>1.1666666666666667E-2</v>
      </c>
      <c r="EH79" s="228">
        <f t="shared" si="95"/>
        <v>8.5000000000000006E-3</v>
      </c>
      <c r="EI79" s="228">
        <f t="shared" si="95"/>
        <v>1.0624999999999999E-2</v>
      </c>
      <c r="EJ79" s="228">
        <f>AVERAGE(EJ40:EJ74)</f>
        <v>4.1145833333333329E-3</v>
      </c>
      <c r="EK79" s="228">
        <f>AVERAGE(EK40:EK74)</f>
        <v>5.6250000000000007E-3</v>
      </c>
      <c r="EL79" s="228">
        <f>AVERAGE(EL40:EL74)</f>
        <v>7.8333333333333328E-3</v>
      </c>
      <c r="EM79" s="228">
        <f>AVERAGE(EM40:EM74)</f>
        <v>7.1875000000000003E-3</v>
      </c>
    </row>
    <row r="84" spans="136:136" x14ac:dyDescent="0.45">
      <c r="EF84" s="235">
        <v>5.0000000000000001E-4</v>
      </c>
    </row>
    <row r="85" spans="136:136" x14ac:dyDescent="0.45">
      <c r="EF85" s="235">
        <f>EF84+$EF$84</f>
        <v>1E-3</v>
      </c>
    </row>
    <row r="86" spans="136:136" x14ac:dyDescent="0.45">
      <c r="EF86" s="235">
        <f t="shared" ref="EF86:EF98" si="96">EF85+$EF$84</f>
        <v>1.5E-3</v>
      </c>
    </row>
    <row r="87" spans="136:136" x14ac:dyDescent="0.45">
      <c r="EF87" s="235">
        <f t="shared" si="96"/>
        <v>2E-3</v>
      </c>
    </row>
    <row r="88" spans="136:136" x14ac:dyDescent="0.45">
      <c r="EF88" s="235">
        <f t="shared" si="96"/>
        <v>2.5000000000000001E-3</v>
      </c>
    </row>
    <row r="89" spans="136:136" x14ac:dyDescent="0.45">
      <c r="EF89" s="235">
        <f t="shared" si="96"/>
        <v>3.0000000000000001E-3</v>
      </c>
    </row>
    <row r="90" spans="136:136" x14ac:dyDescent="0.45">
      <c r="EF90" s="235">
        <f t="shared" si="96"/>
        <v>3.5000000000000001E-3</v>
      </c>
    </row>
    <row r="91" spans="136:136" x14ac:dyDescent="0.45">
      <c r="EF91" s="235">
        <f t="shared" si="96"/>
        <v>4.0000000000000001E-3</v>
      </c>
    </row>
    <row r="92" spans="136:136" x14ac:dyDescent="0.45">
      <c r="EF92" s="235">
        <f t="shared" si="96"/>
        <v>4.5000000000000005E-3</v>
      </c>
    </row>
    <row r="93" spans="136:136" x14ac:dyDescent="0.45">
      <c r="EF93" s="235">
        <f t="shared" si="96"/>
        <v>5.000000000000001E-3</v>
      </c>
    </row>
    <row r="94" spans="136:136" x14ac:dyDescent="0.45">
      <c r="EF94" s="235">
        <f t="shared" si="96"/>
        <v>5.5000000000000014E-3</v>
      </c>
    </row>
    <row r="95" spans="136:136" x14ac:dyDescent="0.45">
      <c r="EF95" s="235">
        <f t="shared" si="96"/>
        <v>6.0000000000000019E-3</v>
      </c>
    </row>
    <row r="96" spans="136:136" x14ac:dyDescent="0.45">
      <c r="EF96" s="235">
        <f t="shared" si="96"/>
        <v>6.5000000000000023E-3</v>
      </c>
    </row>
    <row r="97" spans="136:136" x14ac:dyDescent="0.45">
      <c r="EF97" s="235">
        <f t="shared" si="96"/>
        <v>7.0000000000000027E-3</v>
      </c>
    </row>
    <row r="98" spans="136:136" x14ac:dyDescent="0.45">
      <c r="EF98" s="235">
        <f t="shared" si="96"/>
        <v>7.5000000000000032E-3</v>
      </c>
    </row>
    <row r="99" spans="136:136" x14ac:dyDescent="0.45">
      <c r="EF99" s="238">
        <f>EF98+1.1*$EF$84</f>
        <v>8.0500000000000033E-3</v>
      </c>
    </row>
    <row r="100" spans="136:136" x14ac:dyDescent="0.45">
      <c r="EF100" s="238">
        <f t="shared" ref="EF100:EF105" si="97">EF99+1.1*$EF$84</f>
        <v>8.6000000000000035E-3</v>
      </c>
    </row>
    <row r="101" spans="136:136" x14ac:dyDescent="0.45">
      <c r="EF101" s="238">
        <f t="shared" si="97"/>
        <v>9.1500000000000036E-3</v>
      </c>
    </row>
    <row r="102" spans="136:136" x14ac:dyDescent="0.45">
      <c r="EF102" s="238">
        <f t="shared" si="97"/>
        <v>9.7000000000000038E-3</v>
      </c>
    </row>
    <row r="103" spans="136:136" x14ac:dyDescent="0.45">
      <c r="EF103" s="238">
        <f t="shared" si="97"/>
        <v>1.0250000000000004E-2</v>
      </c>
    </row>
    <row r="104" spans="136:136" x14ac:dyDescent="0.45">
      <c r="EF104" s="238">
        <f t="shared" si="97"/>
        <v>1.0800000000000004E-2</v>
      </c>
    </row>
    <row r="105" spans="136:136" x14ac:dyDescent="0.45">
      <c r="EF105" s="238">
        <f t="shared" si="97"/>
        <v>1.1350000000000004E-2</v>
      </c>
    </row>
    <row r="106" spans="136:136" x14ac:dyDescent="0.45">
      <c r="EF106" s="238">
        <f>EF105+1.1*$EF$84</f>
        <v>1.1900000000000004E-2</v>
      </c>
    </row>
    <row r="107" spans="136:136" x14ac:dyDescent="0.45">
      <c r="EF107" s="238">
        <f>EF106/2</f>
        <v>5.9500000000000022E-3</v>
      </c>
    </row>
    <row r="108" spans="136:136" x14ac:dyDescent="0.45">
      <c r="EF108" s="238">
        <f>0</f>
        <v>0</v>
      </c>
    </row>
    <row r="109" spans="136:136" x14ac:dyDescent="0.45">
      <c r="EF109" s="238">
        <f>EF108+$EF$84*1.3</f>
        <v>6.5000000000000008E-4</v>
      </c>
    </row>
    <row r="110" spans="136:136" x14ac:dyDescent="0.45">
      <c r="EF110" s="238">
        <f t="shared" ref="EF110:EF116" si="98">EF109+$EF$84*1.3</f>
        <v>1.3000000000000002E-3</v>
      </c>
    </row>
    <row r="111" spans="136:136" x14ac:dyDescent="0.45">
      <c r="EF111" s="238">
        <f t="shared" si="98"/>
        <v>1.9500000000000003E-3</v>
      </c>
    </row>
    <row r="112" spans="136:136" x14ac:dyDescent="0.45">
      <c r="EF112" s="238">
        <f t="shared" si="98"/>
        <v>2.6000000000000003E-3</v>
      </c>
    </row>
    <row r="113" spans="136:136" x14ac:dyDescent="0.45">
      <c r="EF113" s="238">
        <f t="shared" si="98"/>
        <v>3.2500000000000003E-3</v>
      </c>
    </row>
    <row r="114" spans="136:136" x14ac:dyDescent="0.45">
      <c r="EF114" s="238">
        <f t="shared" si="98"/>
        <v>3.9000000000000003E-3</v>
      </c>
    </row>
    <row r="115" spans="136:136" x14ac:dyDescent="0.45">
      <c r="EF115" s="238">
        <f t="shared" si="98"/>
        <v>4.5500000000000002E-3</v>
      </c>
    </row>
    <row r="116" spans="136:136" x14ac:dyDescent="0.45">
      <c r="EF116" s="238">
        <f t="shared" si="98"/>
        <v>5.2000000000000006E-3</v>
      </c>
    </row>
    <row r="117" spans="136:136" x14ac:dyDescent="0.45">
      <c r="EF117" s="239">
        <f>EF116+1.2*$EF$84</f>
        <v>5.8000000000000005E-3</v>
      </c>
    </row>
    <row r="118" spans="136:136" x14ac:dyDescent="0.45">
      <c r="EF118" s="239">
        <f t="shared" ref="EF118:EF124" si="99">EF117+1.2*$EF$84</f>
        <v>6.4000000000000003E-3</v>
      </c>
    </row>
    <row r="119" spans="136:136" x14ac:dyDescent="0.45">
      <c r="EF119" s="239">
        <f t="shared" si="99"/>
        <v>7.0000000000000001E-3</v>
      </c>
    </row>
    <row r="120" spans="136:136" x14ac:dyDescent="0.45">
      <c r="EF120" s="239">
        <f t="shared" si="99"/>
        <v>7.6E-3</v>
      </c>
    </row>
    <row r="121" spans="136:136" x14ac:dyDescent="0.45">
      <c r="EF121" s="239">
        <f t="shared" si="99"/>
        <v>8.2000000000000007E-3</v>
      </c>
    </row>
    <row r="122" spans="136:136" x14ac:dyDescent="0.45">
      <c r="EF122" s="239">
        <f t="shared" si="99"/>
        <v>8.8000000000000005E-3</v>
      </c>
    </row>
    <row r="123" spans="136:136" x14ac:dyDescent="0.45">
      <c r="EF123" s="239">
        <f t="shared" si="99"/>
        <v>9.4000000000000004E-3</v>
      </c>
    </row>
    <row r="124" spans="136:136" x14ac:dyDescent="0.45">
      <c r="EF124" s="239">
        <f t="shared" si="99"/>
        <v>0.01</v>
      </c>
    </row>
  </sheetData>
  <autoFilter ref="ER39:FA74" xr:uid="{00000000-0009-0000-0000-000006000000}"/>
  <sortState xmlns:xlrd2="http://schemas.microsoft.com/office/spreadsheetml/2017/richdata2" ref="EW13:EZ29">
    <sortCondition descending="1" ref="EZ13:EZ29"/>
  </sortState>
  <mergeCells count="4">
    <mergeCell ref="EJ77:EK77"/>
    <mergeCell ref="EL77:EM77"/>
    <mergeCell ref="EF77:EG77"/>
    <mergeCell ref="EH77:EI77"/>
  </mergeCells>
  <dataValidations disablePrompts="1" count="2">
    <dataValidation allowBlank="1" showInputMessage="1" showErrorMessage="1" errorTitle="Error" error="Please insert date in dd/yy/yyyy format, eg 21/03/2023" promptTitle="Date decision was announced" prompt="Please insert the date in dd/mm/yyyy format" sqref="NV1 OB1:OO1 PC1:PX1 QD1:QG1 QI1 KN1" xr:uid="{00000000-0002-0000-0600-000000000000}"/>
    <dataValidation allowBlank="1" errorTitle="Error" error="Please insert date in dd/yy/yyyy format, eg 21/03/2023" promptTitle="Date decision was announced" prompt="Please insert the date in dd/mm/yyyy format" sqref="NW1:OA1 OP1:PB1 PY1:QC1 QH1 B1:KM1 KO1:NU1 EN39:EO39 B39:DO39 DU39:DZ39" xr:uid="{00000000-0002-0000-0600-000001000000}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8"/>
  <sheetViews>
    <sheetView zoomScale="115" zoomScaleNormal="115" workbookViewId="0">
      <pane ySplit="1" topLeftCell="A2" activePane="bottomLeft" state="frozen"/>
      <selection pane="bottomLeft" activeCell="K12" sqref="K12"/>
    </sheetView>
  </sheetViews>
  <sheetFormatPr defaultColWidth="9.1328125" defaultRowHeight="16.5" x14ac:dyDescent="0.6"/>
  <cols>
    <col min="1" max="1" width="14.3984375" style="2" bestFit="1" customWidth="1"/>
    <col min="2" max="2" width="17.3984375" style="2" bestFit="1" customWidth="1"/>
    <col min="3" max="3" width="23.3984375" style="28" bestFit="1" customWidth="1"/>
    <col min="4" max="4" width="10.1328125" style="7" bestFit="1" customWidth="1"/>
    <col min="5" max="5" width="16.86328125" style="2" bestFit="1" customWidth="1"/>
    <col min="6" max="6" width="15.73046875" style="8" bestFit="1" customWidth="1"/>
    <col min="7" max="7" width="16.86328125" style="2" bestFit="1" customWidth="1"/>
    <col min="8" max="8" width="7.265625" style="2" bestFit="1" customWidth="1"/>
    <col min="9" max="12" width="9.1328125" style="2"/>
    <col min="13" max="13" width="11.59765625" style="2" bestFit="1" customWidth="1"/>
    <col min="14" max="16384" width="9.1328125" style="2"/>
  </cols>
  <sheetData>
    <row r="1" spans="1:13" x14ac:dyDescent="0.6">
      <c r="A1" s="32" t="s">
        <v>69</v>
      </c>
      <c r="B1" s="30" t="s">
        <v>15</v>
      </c>
      <c r="C1" s="30" t="s">
        <v>110</v>
      </c>
      <c r="D1" s="31" t="s">
        <v>0</v>
      </c>
      <c r="E1" s="30" t="s">
        <v>1</v>
      </c>
      <c r="F1" s="30" t="s">
        <v>18</v>
      </c>
      <c r="G1" s="30" t="s">
        <v>109</v>
      </c>
      <c r="H1" s="30" t="s">
        <v>19</v>
      </c>
      <c r="K1" s="42"/>
      <c r="M1" s="43"/>
    </row>
    <row r="2" spans="1:13" x14ac:dyDescent="0.6">
      <c r="A2" s="8" t="s">
        <v>65</v>
      </c>
      <c r="B2" s="8" t="s">
        <v>46</v>
      </c>
      <c r="C2" s="33">
        <v>41620</v>
      </c>
      <c r="D2" s="20">
        <v>0.01</v>
      </c>
      <c r="E2" s="8" t="s">
        <v>4</v>
      </c>
      <c r="F2" s="9">
        <v>42185</v>
      </c>
      <c r="G2" s="11" t="s">
        <v>107</v>
      </c>
      <c r="H2" s="8"/>
    </row>
    <row r="3" spans="1:13" x14ac:dyDescent="0.6">
      <c r="A3" s="8" t="s">
        <v>65</v>
      </c>
      <c r="B3" s="8" t="s">
        <v>46</v>
      </c>
      <c r="C3" s="33">
        <v>41733</v>
      </c>
      <c r="D3" s="20">
        <v>0.01</v>
      </c>
      <c r="E3" s="8" t="s">
        <v>2</v>
      </c>
      <c r="F3" s="9">
        <v>42185</v>
      </c>
      <c r="G3" s="11" t="s">
        <v>107</v>
      </c>
      <c r="H3" s="8"/>
    </row>
    <row r="4" spans="1:13" x14ac:dyDescent="0.6">
      <c r="A4" s="8" t="s">
        <v>65</v>
      </c>
      <c r="B4" s="8" t="s">
        <v>46</v>
      </c>
      <c r="C4" s="33">
        <v>41817</v>
      </c>
      <c r="D4" s="20">
        <v>0.01</v>
      </c>
      <c r="E4" s="8" t="s">
        <v>2</v>
      </c>
      <c r="F4" s="9">
        <v>42185</v>
      </c>
      <c r="G4" s="11" t="s">
        <v>107</v>
      </c>
      <c r="H4" s="8"/>
    </row>
    <row r="5" spans="1:13" x14ac:dyDescent="0.6">
      <c r="A5" s="8" t="s">
        <v>65</v>
      </c>
      <c r="B5" s="8" t="s">
        <v>46</v>
      </c>
      <c r="C5" s="33">
        <v>41908</v>
      </c>
      <c r="D5" s="20">
        <v>0.01</v>
      </c>
      <c r="E5" s="8" t="s">
        <v>2</v>
      </c>
      <c r="F5" s="9">
        <v>42185</v>
      </c>
      <c r="G5" s="11" t="s">
        <v>107</v>
      </c>
      <c r="H5" s="8"/>
    </row>
    <row r="6" spans="1:13" x14ac:dyDescent="0.6">
      <c r="A6" s="8" t="s">
        <v>61</v>
      </c>
      <c r="B6" s="8" t="s">
        <v>9</v>
      </c>
      <c r="C6" s="33">
        <v>41981</v>
      </c>
      <c r="D6" s="20">
        <v>0.01</v>
      </c>
      <c r="E6" s="8" t="s">
        <v>4</v>
      </c>
      <c r="F6" s="9">
        <v>42260</v>
      </c>
      <c r="G6" s="11" t="s">
        <v>107</v>
      </c>
      <c r="H6" s="8"/>
    </row>
    <row r="7" spans="1:13" x14ac:dyDescent="0.6">
      <c r="A7" s="8" t="s">
        <v>65</v>
      </c>
      <c r="B7" s="8" t="s">
        <v>46</v>
      </c>
      <c r="C7" s="33">
        <v>41992</v>
      </c>
      <c r="D7" s="20">
        <v>0.01</v>
      </c>
      <c r="E7" s="8" t="s">
        <v>2</v>
      </c>
      <c r="F7" s="9">
        <v>42185</v>
      </c>
      <c r="G7" s="11" t="s">
        <v>107</v>
      </c>
      <c r="H7" s="8"/>
    </row>
    <row r="8" spans="1:13" x14ac:dyDescent="0.6">
      <c r="A8" s="8" t="s">
        <v>49</v>
      </c>
      <c r="B8" s="8" t="s">
        <v>48</v>
      </c>
      <c r="C8" s="33">
        <v>42031</v>
      </c>
      <c r="D8" s="20">
        <v>6.2500000000000003E-3</v>
      </c>
      <c r="E8" s="8" t="s">
        <v>4</v>
      </c>
      <c r="F8" s="9">
        <v>42370</v>
      </c>
      <c r="G8" s="11" t="s">
        <v>107</v>
      </c>
      <c r="H8" s="8"/>
    </row>
    <row r="9" spans="1:13" x14ac:dyDescent="0.6">
      <c r="A9" s="8" t="s">
        <v>50</v>
      </c>
      <c r="B9" s="8" t="s">
        <v>30</v>
      </c>
      <c r="C9" s="33">
        <v>42040</v>
      </c>
      <c r="D9" s="20">
        <v>0</v>
      </c>
      <c r="E9" s="8" t="s">
        <v>4</v>
      </c>
      <c r="F9" s="9">
        <v>42040</v>
      </c>
      <c r="G9" s="11" t="s">
        <v>107</v>
      </c>
      <c r="H9" s="8"/>
    </row>
    <row r="10" spans="1:13" x14ac:dyDescent="0.6">
      <c r="A10" s="8" t="s">
        <v>16</v>
      </c>
      <c r="B10" s="12" t="s">
        <v>17</v>
      </c>
      <c r="C10" s="65">
        <v>42089</v>
      </c>
      <c r="D10" s="22">
        <v>0</v>
      </c>
      <c r="E10" s="12" t="s">
        <v>4</v>
      </c>
      <c r="F10" s="13">
        <v>42089</v>
      </c>
      <c r="G10" s="14" t="s">
        <v>107</v>
      </c>
      <c r="H10" s="8"/>
    </row>
    <row r="11" spans="1:13" x14ac:dyDescent="0.6">
      <c r="A11" s="8" t="s">
        <v>65</v>
      </c>
      <c r="B11" s="8" t="s">
        <v>46</v>
      </c>
      <c r="C11" s="33">
        <v>42090</v>
      </c>
      <c r="D11" s="20">
        <v>0.01</v>
      </c>
      <c r="E11" s="8" t="s">
        <v>2</v>
      </c>
      <c r="F11" s="9">
        <v>42185</v>
      </c>
      <c r="G11" s="11" t="s">
        <v>107</v>
      </c>
      <c r="H11" s="8"/>
    </row>
    <row r="12" spans="1:13" x14ac:dyDescent="0.6">
      <c r="A12" s="8" t="s">
        <v>50</v>
      </c>
      <c r="B12" s="8" t="s">
        <v>30</v>
      </c>
      <c r="C12" s="33">
        <v>42101</v>
      </c>
      <c r="D12" s="20">
        <v>0</v>
      </c>
      <c r="E12" s="8" t="s">
        <v>2</v>
      </c>
      <c r="F12" s="9">
        <v>42101</v>
      </c>
      <c r="G12" s="11" t="s">
        <v>107</v>
      </c>
      <c r="H12" s="8"/>
    </row>
    <row r="13" spans="1:13" x14ac:dyDescent="0.6">
      <c r="A13" s="8" t="s">
        <v>61</v>
      </c>
      <c r="B13" s="8" t="s">
        <v>9</v>
      </c>
      <c r="C13" s="33">
        <v>42150</v>
      </c>
      <c r="D13" s="20">
        <v>1.4999999999999999E-2</v>
      </c>
      <c r="E13" s="8" t="s">
        <v>3</v>
      </c>
      <c r="F13" s="9">
        <v>42548</v>
      </c>
      <c r="G13" s="11" t="s">
        <v>107</v>
      </c>
      <c r="H13" s="8"/>
    </row>
    <row r="14" spans="1:13" x14ac:dyDescent="0.6">
      <c r="A14" s="8" t="s">
        <v>65</v>
      </c>
      <c r="B14" s="8" t="s">
        <v>46</v>
      </c>
      <c r="C14" s="33">
        <v>42173</v>
      </c>
      <c r="D14" s="20">
        <v>1.4999999999999999E-2</v>
      </c>
      <c r="E14" s="8" t="s">
        <v>3</v>
      </c>
      <c r="F14" s="9">
        <v>42551</v>
      </c>
      <c r="G14" s="11" t="s">
        <v>107</v>
      </c>
      <c r="H14" s="8"/>
    </row>
    <row r="15" spans="1:13" x14ac:dyDescent="0.6">
      <c r="A15" s="8" t="s">
        <v>65</v>
      </c>
      <c r="B15" s="8" t="s">
        <v>46</v>
      </c>
      <c r="C15" s="33">
        <v>42271</v>
      </c>
      <c r="D15" s="20">
        <v>1.4999999999999999E-2</v>
      </c>
      <c r="E15" s="8" t="s">
        <v>2</v>
      </c>
      <c r="F15" s="9">
        <v>42551</v>
      </c>
      <c r="G15" s="11" t="s">
        <v>107</v>
      </c>
      <c r="H15" s="8"/>
    </row>
    <row r="16" spans="1:13" x14ac:dyDescent="0.6">
      <c r="A16" s="12" t="s">
        <v>27</v>
      </c>
      <c r="B16" s="12" t="s">
        <v>28</v>
      </c>
      <c r="C16" s="65">
        <v>42296</v>
      </c>
      <c r="D16" s="21"/>
      <c r="E16" s="12"/>
      <c r="F16" s="13">
        <v>42296</v>
      </c>
      <c r="G16" s="14" t="s">
        <v>107</v>
      </c>
      <c r="H16" s="12"/>
    </row>
    <row r="17" spans="1:8" x14ac:dyDescent="0.6">
      <c r="A17" s="8" t="s">
        <v>59</v>
      </c>
      <c r="B17" s="8" t="s">
        <v>42</v>
      </c>
      <c r="C17" s="33">
        <v>42305</v>
      </c>
      <c r="D17" s="20">
        <v>0</v>
      </c>
      <c r="E17" s="8" t="s">
        <v>4</v>
      </c>
      <c r="F17" s="9">
        <v>42370</v>
      </c>
      <c r="G17" s="11" t="s">
        <v>107</v>
      </c>
      <c r="H17" s="8"/>
    </row>
    <row r="18" spans="1:8" x14ac:dyDescent="0.6">
      <c r="A18" s="8" t="s">
        <v>24</v>
      </c>
      <c r="B18" s="8" t="s">
        <v>5</v>
      </c>
      <c r="C18" s="33">
        <v>42306</v>
      </c>
      <c r="D18" s="20">
        <v>0</v>
      </c>
      <c r="E18" s="8" t="s">
        <v>2</v>
      </c>
      <c r="F18" s="9">
        <v>42306</v>
      </c>
      <c r="G18" s="11" t="s">
        <v>107</v>
      </c>
      <c r="H18" s="8"/>
    </row>
    <row r="19" spans="1:8" x14ac:dyDescent="0.6">
      <c r="A19" s="8" t="s">
        <v>58</v>
      </c>
      <c r="B19" s="8" t="s">
        <v>41</v>
      </c>
      <c r="C19" s="33">
        <v>42337</v>
      </c>
      <c r="D19" s="20">
        <v>0</v>
      </c>
      <c r="E19" s="8" t="s">
        <v>2</v>
      </c>
      <c r="F19" s="9">
        <v>42736</v>
      </c>
      <c r="G19" s="11" t="s">
        <v>107</v>
      </c>
      <c r="H19" s="8"/>
    </row>
    <row r="20" spans="1:8" x14ac:dyDescent="0.6">
      <c r="A20" s="8" t="s">
        <v>54</v>
      </c>
      <c r="B20" s="8" t="s">
        <v>7</v>
      </c>
      <c r="C20" s="33">
        <v>42338</v>
      </c>
      <c r="D20" s="20">
        <v>0</v>
      </c>
      <c r="E20" s="8" t="s">
        <v>4</v>
      </c>
      <c r="F20" s="9">
        <v>42370</v>
      </c>
      <c r="G20" s="11" t="s">
        <v>107</v>
      </c>
      <c r="H20" s="8"/>
    </row>
    <row r="21" spans="1:8" x14ac:dyDescent="0.6">
      <c r="A21" s="8" t="s">
        <v>47</v>
      </c>
      <c r="B21" s="8" t="s">
        <v>11</v>
      </c>
      <c r="C21" s="33">
        <v>42353</v>
      </c>
      <c r="D21" s="20">
        <v>0</v>
      </c>
      <c r="E21" s="8" t="s">
        <v>4</v>
      </c>
      <c r="F21" s="9">
        <v>42370</v>
      </c>
      <c r="G21" s="11" t="s">
        <v>107</v>
      </c>
      <c r="H21" s="8"/>
    </row>
    <row r="22" spans="1:8" x14ac:dyDescent="0.6">
      <c r="A22" s="8" t="s">
        <v>37</v>
      </c>
      <c r="B22" s="8" t="s">
        <v>8</v>
      </c>
      <c r="C22" s="33">
        <v>42353</v>
      </c>
      <c r="D22" s="20">
        <v>0</v>
      </c>
      <c r="E22" s="8" t="s">
        <v>4</v>
      </c>
      <c r="F22" s="9">
        <v>42370</v>
      </c>
      <c r="G22" s="11" t="s">
        <v>107</v>
      </c>
      <c r="H22" s="8"/>
    </row>
    <row r="23" spans="1:8" x14ac:dyDescent="0.6">
      <c r="A23" s="8" t="s">
        <v>22</v>
      </c>
      <c r="B23" s="8" t="s">
        <v>23</v>
      </c>
      <c r="C23" s="33">
        <v>42355</v>
      </c>
      <c r="D23" s="20">
        <v>0</v>
      </c>
      <c r="E23" s="8" t="s">
        <v>4</v>
      </c>
      <c r="F23" s="9">
        <v>42370</v>
      </c>
      <c r="G23" s="11" t="s">
        <v>107</v>
      </c>
      <c r="H23" s="8"/>
    </row>
    <row r="24" spans="1:8" x14ac:dyDescent="0.6">
      <c r="A24" s="8" t="s">
        <v>65</v>
      </c>
      <c r="B24" s="8" t="s">
        <v>46</v>
      </c>
      <c r="C24" s="33">
        <v>42355</v>
      </c>
      <c r="D24" s="20">
        <v>1.4999999999999999E-2</v>
      </c>
      <c r="E24" s="8" t="s">
        <v>2</v>
      </c>
      <c r="F24" s="9">
        <v>42551</v>
      </c>
      <c r="G24" s="11" t="s">
        <v>107</v>
      </c>
      <c r="H24" s="8"/>
    </row>
    <row r="25" spans="1:8" x14ac:dyDescent="0.6">
      <c r="A25" s="8" t="s">
        <v>63</v>
      </c>
      <c r="B25" s="8" t="s">
        <v>44</v>
      </c>
      <c r="C25" s="33">
        <v>42362</v>
      </c>
      <c r="D25" s="20">
        <v>0</v>
      </c>
      <c r="E25" s="8" t="s">
        <v>4</v>
      </c>
      <c r="F25" s="9">
        <v>42370</v>
      </c>
      <c r="G25" s="11" t="s">
        <v>107</v>
      </c>
      <c r="H25" s="8"/>
    </row>
    <row r="26" spans="1:8" x14ac:dyDescent="0.6">
      <c r="A26" s="8" t="s">
        <v>24</v>
      </c>
      <c r="B26" s="8" t="s">
        <v>5</v>
      </c>
      <c r="C26" s="33">
        <v>42366</v>
      </c>
      <c r="D26" s="20">
        <v>0</v>
      </c>
      <c r="E26" s="8" t="s">
        <v>4</v>
      </c>
      <c r="F26" s="9">
        <v>42370</v>
      </c>
      <c r="G26" s="11" t="s">
        <v>107</v>
      </c>
      <c r="H26" s="8"/>
    </row>
    <row r="27" spans="1:8" x14ac:dyDescent="0.6">
      <c r="A27" s="8" t="s">
        <v>60</v>
      </c>
      <c r="B27" s="8" t="s">
        <v>14</v>
      </c>
      <c r="C27" s="33">
        <v>42366</v>
      </c>
      <c r="D27" s="20">
        <v>0</v>
      </c>
      <c r="E27" s="8" t="s">
        <v>4</v>
      </c>
      <c r="F27" s="9">
        <v>42370</v>
      </c>
      <c r="G27" s="11" t="s">
        <v>107</v>
      </c>
      <c r="H27" s="8"/>
    </row>
    <row r="28" spans="1:8" x14ac:dyDescent="0.6">
      <c r="A28" s="8" t="s">
        <v>29</v>
      </c>
      <c r="B28" s="8" t="s">
        <v>10</v>
      </c>
      <c r="C28" s="33">
        <v>42368</v>
      </c>
      <c r="D28" s="20">
        <v>0</v>
      </c>
      <c r="E28" s="8" t="s">
        <v>4</v>
      </c>
      <c r="F28" s="9">
        <v>42370</v>
      </c>
      <c r="G28" s="11" t="s">
        <v>107</v>
      </c>
      <c r="H28" s="8"/>
    </row>
    <row r="29" spans="1:8" x14ac:dyDescent="0.6">
      <c r="A29" s="8" t="s">
        <v>32</v>
      </c>
      <c r="B29" s="8" t="s">
        <v>12</v>
      </c>
      <c r="C29" s="33">
        <v>42368</v>
      </c>
      <c r="D29" s="20">
        <v>0</v>
      </c>
      <c r="E29" s="8" t="s">
        <v>4</v>
      </c>
      <c r="F29" s="9">
        <v>42370</v>
      </c>
      <c r="G29" s="11" t="s">
        <v>107</v>
      </c>
      <c r="H29" s="8"/>
    </row>
    <row r="30" spans="1:8" x14ac:dyDescent="0.6">
      <c r="A30" s="8" t="s">
        <v>51</v>
      </c>
      <c r="B30" s="8" t="s">
        <v>31</v>
      </c>
      <c r="C30" s="33">
        <v>42369</v>
      </c>
      <c r="D30" s="20">
        <v>0</v>
      </c>
      <c r="E30" s="8" t="s">
        <v>4</v>
      </c>
      <c r="F30" s="9">
        <v>42370</v>
      </c>
      <c r="G30" s="11" t="s">
        <v>107</v>
      </c>
      <c r="H30" s="8"/>
    </row>
    <row r="31" spans="1:8" x14ac:dyDescent="0.6">
      <c r="A31" s="8" t="s">
        <v>56</v>
      </c>
      <c r="B31" s="8" t="s">
        <v>39</v>
      </c>
      <c r="C31" s="33">
        <v>42369</v>
      </c>
      <c r="D31" s="20">
        <v>0</v>
      </c>
      <c r="E31" s="8" t="s">
        <v>4</v>
      </c>
      <c r="F31" s="9">
        <v>42370</v>
      </c>
      <c r="G31" s="11" t="s">
        <v>107</v>
      </c>
      <c r="H31" s="8"/>
    </row>
    <row r="32" spans="1:8" x14ac:dyDescent="0.6">
      <c r="A32" s="53" t="s">
        <v>119</v>
      </c>
      <c r="B32" s="53" t="s">
        <v>118</v>
      </c>
      <c r="C32" s="66">
        <v>42370</v>
      </c>
      <c r="D32" s="55">
        <v>0</v>
      </c>
      <c r="E32" s="56"/>
      <c r="F32" s="54">
        <v>42370</v>
      </c>
      <c r="G32" s="42" t="s">
        <v>120</v>
      </c>
      <c r="H32" s="42" t="s">
        <v>121</v>
      </c>
    </row>
    <row r="33" spans="1:8" x14ac:dyDescent="0.6">
      <c r="A33" s="8" t="s">
        <v>57</v>
      </c>
      <c r="B33" s="8" t="s">
        <v>40</v>
      </c>
      <c r="C33" s="33">
        <v>42373</v>
      </c>
      <c r="D33" s="20">
        <v>0</v>
      </c>
      <c r="E33" s="8" t="s">
        <v>4</v>
      </c>
      <c r="F33" s="9">
        <v>42370</v>
      </c>
      <c r="G33" s="11" t="s">
        <v>107</v>
      </c>
      <c r="H33" s="8"/>
    </row>
    <row r="34" spans="1:8" x14ac:dyDescent="0.6">
      <c r="A34" s="8" t="s">
        <v>49</v>
      </c>
      <c r="B34" s="8" t="s">
        <v>48</v>
      </c>
      <c r="C34" s="33">
        <v>42383</v>
      </c>
      <c r="D34" s="20">
        <v>1.2500000000000001E-2</v>
      </c>
      <c r="E34" s="8" t="s">
        <v>3</v>
      </c>
      <c r="F34" s="9">
        <v>42736</v>
      </c>
      <c r="G34" s="11" t="s">
        <v>107</v>
      </c>
      <c r="H34" s="8"/>
    </row>
    <row r="35" spans="1:8" x14ac:dyDescent="0.6">
      <c r="A35" s="8" t="s">
        <v>62</v>
      </c>
      <c r="B35" s="8" t="s">
        <v>43</v>
      </c>
      <c r="C35" s="33">
        <v>42416</v>
      </c>
      <c r="D35" s="20">
        <v>0</v>
      </c>
      <c r="E35" s="8" t="s">
        <v>4</v>
      </c>
      <c r="F35" s="9">
        <v>42416</v>
      </c>
      <c r="G35" s="11" t="s">
        <v>107</v>
      </c>
      <c r="H35" s="8"/>
    </row>
    <row r="36" spans="1:8" x14ac:dyDescent="0.6">
      <c r="A36" s="8" t="s">
        <v>56</v>
      </c>
      <c r="B36" s="8" t="s">
        <v>39</v>
      </c>
      <c r="C36" s="33">
        <v>42424</v>
      </c>
      <c r="D36" s="20">
        <v>0</v>
      </c>
      <c r="E36" s="8" t="s">
        <v>2</v>
      </c>
      <c r="F36" s="9">
        <v>42424</v>
      </c>
      <c r="G36" s="11" t="s">
        <v>107</v>
      </c>
      <c r="H36" s="8"/>
    </row>
    <row r="37" spans="1:8" x14ac:dyDescent="0.6">
      <c r="A37" s="8" t="s">
        <v>65</v>
      </c>
      <c r="B37" s="8" t="s">
        <v>46</v>
      </c>
      <c r="C37" s="33">
        <v>42446</v>
      </c>
      <c r="D37" s="20">
        <v>1.4999999999999999E-2</v>
      </c>
      <c r="E37" s="8" t="s">
        <v>2</v>
      </c>
      <c r="F37" s="9">
        <v>42551</v>
      </c>
      <c r="G37" s="11" t="s">
        <v>107</v>
      </c>
      <c r="H37" s="8"/>
    </row>
    <row r="38" spans="1:8" x14ac:dyDescent="0.6">
      <c r="A38" s="8" t="s">
        <v>24</v>
      </c>
      <c r="B38" s="8" t="s">
        <v>5</v>
      </c>
      <c r="C38" s="33">
        <v>42450</v>
      </c>
      <c r="D38" s="20">
        <v>0</v>
      </c>
      <c r="E38" s="8" t="s">
        <v>2</v>
      </c>
      <c r="F38" s="9">
        <v>42461</v>
      </c>
      <c r="G38" s="11" t="s">
        <v>107</v>
      </c>
      <c r="H38" s="8"/>
    </row>
    <row r="39" spans="1:8" x14ac:dyDescent="0.6">
      <c r="A39" s="8" t="s">
        <v>60</v>
      </c>
      <c r="B39" s="8" t="s">
        <v>14</v>
      </c>
      <c r="C39" s="33">
        <v>42450</v>
      </c>
      <c r="D39" s="20">
        <v>0</v>
      </c>
      <c r="E39" s="8" t="s">
        <v>2</v>
      </c>
      <c r="F39" s="9">
        <v>42461</v>
      </c>
      <c r="G39" s="11" t="s">
        <v>107</v>
      </c>
      <c r="H39" s="8"/>
    </row>
    <row r="40" spans="1:8" x14ac:dyDescent="0.6">
      <c r="A40" s="8" t="s">
        <v>61</v>
      </c>
      <c r="B40" s="8" t="s">
        <v>9</v>
      </c>
      <c r="C40" s="33">
        <v>42450</v>
      </c>
      <c r="D40" s="20">
        <v>0.02</v>
      </c>
      <c r="E40" s="8" t="s">
        <v>3</v>
      </c>
      <c r="F40" s="9">
        <v>42813</v>
      </c>
      <c r="G40" s="11" t="s">
        <v>107</v>
      </c>
      <c r="H40" s="8"/>
    </row>
    <row r="41" spans="1:8" x14ac:dyDescent="0.6">
      <c r="A41" s="8" t="s">
        <v>65</v>
      </c>
      <c r="B41" s="8" t="s">
        <v>46</v>
      </c>
      <c r="C41" s="33">
        <v>42452</v>
      </c>
      <c r="D41" s="20">
        <v>1.4999999999999999E-2</v>
      </c>
      <c r="E41" s="8" t="s">
        <v>2</v>
      </c>
      <c r="F41" s="9">
        <v>42551</v>
      </c>
      <c r="G41" s="11" t="s">
        <v>107</v>
      </c>
      <c r="H41" s="8"/>
    </row>
    <row r="42" spans="1:8" x14ac:dyDescent="0.6">
      <c r="A42" s="8" t="s">
        <v>16</v>
      </c>
      <c r="B42" s="12" t="s">
        <v>17</v>
      </c>
      <c r="C42" s="65">
        <v>42452</v>
      </c>
      <c r="D42" s="22">
        <v>5.0000000000000001E-3</v>
      </c>
      <c r="E42" s="12" t="s">
        <v>3</v>
      </c>
      <c r="F42" s="13">
        <v>42823</v>
      </c>
      <c r="G42" s="14" t="s">
        <v>107</v>
      </c>
      <c r="H42" s="8"/>
    </row>
    <row r="43" spans="1:8" x14ac:dyDescent="0.6">
      <c r="A43" s="8" t="s">
        <v>32</v>
      </c>
      <c r="B43" s="8" t="s">
        <v>12</v>
      </c>
      <c r="C43" s="33">
        <v>42454</v>
      </c>
      <c r="D43" s="20">
        <v>0</v>
      </c>
      <c r="E43" s="8" t="s">
        <v>2</v>
      </c>
      <c r="F43" s="9">
        <v>42461</v>
      </c>
      <c r="G43" s="11" t="s">
        <v>107</v>
      </c>
      <c r="H43" s="8"/>
    </row>
    <row r="44" spans="1:8" x14ac:dyDescent="0.6">
      <c r="A44" s="8" t="s">
        <v>54</v>
      </c>
      <c r="B44" s="8" t="s">
        <v>7</v>
      </c>
      <c r="C44" s="33">
        <v>42458</v>
      </c>
      <c r="D44" s="20">
        <v>0</v>
      </c>
      <c r="E44" s="8" t="s">
        <v>2</v>
      </c>
      <c r="F44" s="9">
        <v>42461</v>
      </c>
      <c r="G44" s="11" t="s">
        <v>107</v>
      </c>
      <c r="H44" s="8"/>
    </row>
    <row r="45" spans="1:8" x14ac:dyDescent="0.6">
      <c r="A45" s="8" t="s">
        <v>20</v>
      </c>
      <c r="B45" s="8" t="s">
        <v>21</v>
      </c>
      <c r="C45" s="33">
        <v>42460</v>
      </c>
      <c r="D45" s="20">
        <v>0</v>
      </c>
      <c r="E45" s="8" t="s">
        <v>4</v>
      </c>
      <c r="F45" s="9">
        <v>42373</v>
      </c>
      <c r="G45" s="11" t="s">
        <v>107</v>
      </c>
      <c r="H45" s="8"/>
    </row>
    <row r="46" spans="1:8" x14ac:dyDescent="0.6">
      <c r="A46" s="8" t="s">
        <v>52</v>
      </c>
      <c r="B46" s="8" t="s">
        <v>34</v>
      </c>
      <c r="C46" s="33">
        <v>42460</v>
      </c>
      <c r="D46" s="20">
        <v>0</v>
      </c>
      <c r="E46" s="8" t="s">
        <v>4</v>
      </c>
      <c r="F46" s="9">
        <v>42460</v>
      </c>
      <c r="G46" s="11" t="s">
        <v>107</v>
      </c>
      <c r="H46" s="8"/>
    </row>
    <row r="47" spans="1:8" x14ac:dyDescent="0.6">
      <c r="A47" s="8" t="s">
        <v>53</v>
      </c>
      <c r="B47" s="8" t="s">
        <v>35</v>
      </c>
      <c r="C47" s="33">
        <v>42460</v>
      </c>
      <c r="D47" s="20">
        <v>0</v>
      </c>
      <c r="E47" s="8" t="s">
        <v>4</v>
      </c>
      <c r="F47" s="9">
        <v>42460</v>
      </c>
      <c r="G47" s="11" t="s">
        <v>107</v>
      </c>
      <c r="H47" s="8"/>
    </row>
    <row r="48" spans="1:8" x14ac:dyDescent="0.6">
      <c r="A48" s="8" t="s">
        <v>29</v>
      </c>
      <c r="B48" s="8" t="s">
        <v>10</v>
      </c>
      <c r="C48" s="33">
        <v>42461</v>
      </c>
      <c r="D48" s="20">
        <v>0</v>
      </c>
      <c r="E48" s="8" t="s">
        <v>2</v>
      </c>
      <c r="F48" s="9">
        <v>42461</v>
      </c>
      <c r="G48" s="11" t="s">
        <v>107</v>
      </c>
      <c r="H48" s="8"/>
    </row>
    <row r="49" spans="1:8" x14ac:dyDescent="0.6">
      <c r="A49" s="8" t="s">
        <v>50</v>
      </c>
      <c r="B49" s="8" t="s">
        <v>30</v>
      </c>
      <c r="C49" s="33">
        <v>42465</v>
      </c>
      <c r="D49" s="20">
        <v>0</v>
      </c>
      <c r="E49" s="8" t="s">
        <v>2</v>
      </c>
      <c r="F49" s="9">
        <v>42465</v>
      </c>
      <c r="G49" s="11" t="s">
        <v>107</v>
      </c>
      <c r="H49" s="8"/>
    </row>
    <row r="50" spans="1:8" x14ac:dyDescent="0.6">
      <c r="A50" s="8" t="s">
        <v>55</v>
      </c>
      <c r="B50" s="8" t="s">
        <v>38</v>
      </c>
      <c r="C50" s="33">
        <v>42467</v>
      </c>
      <c r="D50" s="20">
        <v>0</v>
      </c>
      <c r="E50" s="8" t="s">
        <v>4</v>
      </c>
      <c r="F50" s="9">
        <v>42467</v>
      </c>
      <c r="G50" s="11" t="s">
        <v>107</v>
      </c>
      <c r="H50" s="8"/>
    </row>
    <row r="51" spans="1:8" x14ac:dyDescent="0.6">
      <c r="A51" s="8" t="s">
        <v>37</v>
      </c>
      <c r="B51" s="8" t="s">
        <v>8</v>
      </c>
      <c r="C51" s="33">
        <v>42472</v>
      </c>
      <c r="D51" s="20">
        <v>0</v>
      </c>
      <c r="E51" s="8" t="s">
        <v>2</v>
      </c>
      <c r="F51" s="9">
        <v>42472</v>
      </c>
      <c r="G51" s="11" t="s">
        <v>107</v>
      </c>
      <c r="H51" s="8"/>
    </row>
    <row r="52" spans="1:8" x14ac:dyDescent="0.6">
      <c r="A52" s="8" t="s">
        <v>51</v>
      </c>
      <c r="B52" s="8" t="s">
        <v>31</v>
      </c>
      <c r="C52" s="33">
        <v>42513</v>
      </c>
      <c r="D52" s="20">
        <v>0</v>
      </c>
      <c r="E52" s="8" t="s">
        <v>2</v>
      </c>
      <c r="F52" s="9">
        <v>42513</v>
      </c>
      <c r="G52" s="11" t="s">
        <v>107</v>
      </c>
      <c r="H52" s="8"/>
    </row>
    <row r="53" spans="1:8" x14ac:dyDescent="0.6">
      <c r="A53" s="8" t="s">
        <v>56</v>
      </c>
      <c r="B53" s="8" t="s">
        <v>39</v>
      </c>
      <c r="C53" s="33">
        <v>42522</v>
      </c>
      <c r="D53" s="20">
        <v>0</v>
      </c>
      <c r="E53" s="8" t="s">
        <v>2</v>
      </c>
      <c r="F53" s="9">
        <v>42522</v>
      </c>
      <c r="G53" s="11" t="s">
        <v>107</v>
      </c>
      <c r="H53" s="8"/>
    </row>
    <row r="54" spans="1:8" x14ac:dyDescent="0.6">
      <c r="A54" s="8" t="s">
        <v>32</v>
      </c>
      <c r="B54" s="8" t="s">
        <v>12</v>
      </c>
      <c r="C54" s="33">
        <v>42545</v>
      </c>
      <c r="D54" s="20">
        <v>0</v>
      </c>
      <c r="E54" s="8" t="s">
        <v>2</v>
      </c>
      <c r="F54" s="9">
        <v>42552</v>
      </c>
      <c r="G54" s="11" t="s">
        <v>107</v>
      </c>
      <c r="H54" s="8"/>
    </row>
    <row r="55" spans="1:8" x14ac:dyDescent="0.6">
      <c r="A55" s="8" t="s">
        <v>60</v>
      </c>
      <c r="B55" s="8" t="s">
        <v>14</v>
      </c>
      <c r="C55" s="33">
        <v>42548</v>
      </c>
      <c r="D55" s="20">
        <v>0</v>
      </c>
      <c r="E55" s="8" t="s">
        <v>2</v>
      </c>
      <c r="F55" s="9">
        <v>42552</v>
      </c>
      <c r="G55" s="11" t="s">
        <v>107</v>
      </c>
      <c r="H55" s="8"/>
    </row>
    <row r="56" spans="1:8" x14ac:dyDescent="0.6">
      <c r="A56" s="8" t="s">
        <v>24</v>
      </c>
      <c r="B56" s="8" t="s">
        <v>5</v>
      </c>
      <c r="C56" s="33">
        <v>42549</v>
      </c>
      <c r="D56" s="20">
        <v>0</v>
      </c>
      <c r="E56" s="8" t="s">
        <v>2</v>
      </c>
      <c r="F56" s="9">
        <v>42552</v>
      </c>
      <c r="G56" s="11" t="s">
        <v>107</v>
      </c>
      <c r="H56" s="8"/>
    </row>
    <row r="57" spans="1:8" x14ac:dyDescent="0.6">
      <c r="A57" s="8" t="s">
        <v>54</v>
      </c>
      <c r="B57" s="8" t="s">
        <v>7</v>
      </c>
      <c r="C57" s="33">
        <v>42549</v>
      </c>
      <c r="D57" s="20">
        <v>0</v>
      </c>
      <c r="E57" s="8" t="s">
        <v>2</v>
      </c>
      <c r="F57" s="9">
        <v>42552</v>
      </c>
      <c r="G57" s="11" t="s">
        <v>107</v>
      </c>
      <c r="H57" s="8"/>
    </row>
    <row r="58" spans="1:8" x14ac:dyDescent="0.6">
      <c r="A58" s="8" t="s">
        <v>29</v>
      </c>
      <c r="B58" s="8" t="s">
        <v>10</v>
      </c>
      <c r="C58" s="33">
        <v>42551</v>
      </c>
      <c r="D58" s="20">
        <v>0</v>
      </c>
      <c r="E58" s="8" t="s">
        <v>2</v>
      </c>
      <c r="F58" s="9">
        <v>42551</v>
      </c>
      <c r="G58" s="11" t="s">
        <v>107</v>
      </c>
      <c r="H58" s="8"/>
    </row>
    <row r="59" spans="1:8" x14ac:dyDescent="0.6">
      <c r="A59" s="8" t="s">
        <v>16</v>
      </c>
      <c r="B59" s="12" t="s">
        <v>17</v>
      </c>
      <c r="C59" s="65">
        <v>42556</v>
      </c>
      <c r="D59" s="22">
        <v>0</v>
      </c>
      <c r="E59" s="12" t="s">
        <v>6</v>
      </c>
      <c r="F59" s="13">
        <v>42556</v>
      </c>
      <c r="G59" s="14" t="s">
        <v>107</v>
      </c>
      <c r="H59" s="8"/>
    </row>
    <row r="60" spans="1:8" x14ac:dyDescent="0.6">
      <c r="A60" s="8" t="s">
        <v>37</v>
      </c>
      <c r="B60" s="8" t="s">
        <v>8</v>
      </c>
      <c r="C60" s="33">
        <v>42573</v>
      </c>
      <c r="D60" s="20">
        <v>0</v>
      </c>
      <c r="E60" s="8" t="s">
        <v>2</v>
      </c>
      <c r="F60" s="9">
        <v>42573</v>
      </c>
      <c r="G60" s="11" t="s">
        <v>107</v>
      </c>
      <c r="H60" s="8"/>
    </row>
    <row r="61" spans="1:8" x14ac:dyDescent="0.6">
      <c r="A61" s="8" t="s">
        <v>65</v>
      </c>
      <c r="B61" s="8" t="s">
        <v>46</v>
      </c>
      <c r="C61" s="33">
        <v>42635</v>
      </c>
      <c r="D61" s="20">
        <v>1.4999999999999999E-2</v>
      </c>
      <c r="E61" s="8" t="s">
        <v>2</v>
      </c>
      <c r="F61" s="9">
        <v>42635</v>
      </c>
      <c r="G61" s="11" t="s">
        <v>107</v>
      </c>
      <c r="H61" s="8"/>
    </row>
    <row r="62" spans="1:8" x14ac:dyDescent="0.6">
      <c r="A62" s="8" t="s">
        <v>32</v>
      </c>
      <c r="B62" s="8" t="s">
        <v>12</v>
      </c>
      <c r="C62" s="33">
        <v>42636</v>
      </c>
      <c r="D62" s="20">
        <v>0</v>
      </c>
      <c r="E62" s="8" t="s">
        <v>2</v>
      </c>
      <c r="F62" s="9">
        <v>42644</v>
      </c>
      <c r="G62" s="11" t="s">
        <v>107</v>
      </c>
      <c r="H62" s="8"/>
    </row>
    <row r="63" spans="1:8" x14ac:dyDescent="0.6">
      <c r="A63" s="8" t="s">
        <v>54</v>
      </c>
      <c r="B63" s="8" t="s">
        <v>7</v>
      </c>
      <c r="C63" s="33">
        <v>42639</v>
      </c>
      <c r="D63" s="20">
        <v>0</v>
      </c>
      <c r="E63" s="8" t="s">
        <v>2</v>
      </c>
      <c r="F63" s="9">
        <v>42644</v>
      </c>
      <c r="G63" s="11" t="s">
        <v>107</v>
      </c>
      <c r="H63" s="8"/>
    </row>
    <row r="64" spans="1:8" x14ac:dyDescent="0.6">
      <c r="A64" s="8" t="s">
        <v>56</v>
      </c>
      <c r="B64" s="8" t="s">
        <v>39</v>
      </c>
      <c r="C64" s="33">
        <v>42641</v>
      </c>
      <c r="D64" s="20">
        <v>0</v>
      </c>
      <c r="E64" s="8" t="s">
        <v>2</v>
      </c>
      <c r="F64" s="9">
        <v>42641</v>
      </c>
      <c r="G64" s="11" t="s">
        <v>107</v>
      </c>
      <c r="H64" s="8"/>
    </row>
    <row r="65" spans="1:8" x14ac:dyDescent="0.6">
      <c r="A65" s="8" t="s">
        <v>60</v>
      </c>
      <c r="B65" s="8" t="s">
        <v>14</v>
      </c>
      <c r="C65" s="33">
        <v>42642</v>
      </c>
      <c r="D65" s="20">
        <v>0</v>
      </c>
      <c r="E65" s="8" t="s">
        <v>2</v>
      </c>
      <c r="F65" s="9">
        <v>42644</v>
      </c>
      <c r="G65" s="11" t="s">
        <v>107</v>
      </c>
      <c r="H65" s="8"/>
    </row>
    <row r="66" spans="1:8" x14ac:dyDescent="0.6">
      <c r="A66" s="8" t="s">
        <v>29</v>
      </c>
      <c r="B66" s="8" t="s">
        <v>10</v>
      </c>
      <c r="C66" s="33">
        <v>42644</v>
      </c>
      <c r="D66" s="20">
        <v>0</v>
      </c>
      <c r="E66" s="8" t="s">
        <v>2</v>
      </c>
      <c r="F66" s="9">
        <v>42644</v>
      </c>
      <c r="G66" s="11" t="s">
        <v>107</v>
      </c>
      <c r="H66" s="8"/>
    </row>
    <row r="67" spans="1:8" x14ac:dyDescent="0.6">
      <c r="A67" s="8" t="s">
        <v>64</v>
      </c>
      <c r="B67" s="8" t="s">
        <v>45</v>
      </c>
      <c r="C67" s="33">
        <v>42667</v>
      </c>
      <c r="D67" s="20">
        <v>0</v>
      </c>
      <c r="E67" s="8" t="s">
        <v>4</v>
      </c>
      <c r="F67" s="9">
        <v>42667</v>
      </c>
      <c r="G67" s="11" t="s">
        <v>107</v>
      </c>
      <c r="H67" s="8"/>
    </row>
    <row r="68" spans="1:8" x14ac:dyDescent="0.6">
      <c r="A68" s="8" t="s">
        <v>37</v>
      </c>
      <c r="B68" s="8" t="s">
        <v>8</v>
      </c>
      <c r="C68" s="33">
        <v>42674</v>
      </c>
      <c r="D68" s="20">
        <v>0</v>
      </c>
      <c r="E68" s="8" t="s">
        <v>2</v>
      </c>
      <c r="F68" s="9">
        <v>42674</v>
      </c>
      <c r="G68" s="11" t="s">
        <v>107</v>
      </c>
      <c r="H68" s="8"/>
    </row>
    <row r="69" spans="1:8" x14ac:dyDescent="0.6">
      <c r="A69" s="8" t="s">
        <v>51</v>
      </c>
      <c r="B69" s="8" t="s">
        <v>31</v>
      </c>
      <c r="C69" s="33">
        <v>42695</v>
      </c>
      <c r="D69" s="20">
        <v>0</v>
      </c>
      <c r="E69" s="8" t="s">
        <v>2</v>
      </c>
      <c r="F69" s="9">
        <v>42695</v>
      </c>
      <c r="G69" s="11" t="s">
        <v>107</v>
      </c>
      <c r="H69" s="8"/>
    </row>
    <row r="70" spans="1:8" x14ac:dyDescent="0.6">
      <c r="A70" s="8" t="s">
        <v>58</v>
      </c>
      <c r="B70" s="8" t="s">
        <v>41</v>
      </c>
      <c r="C70" s="33">
        <v>42703</v>
      </c>
      <c r="D70" s="20">
        <v>0</v>
      </c>
      <c r="E70" s="8" t="s">
        <v>2</v>
      </c>
      <c r="F70" s="9">
        <v>43101</v>
      </c>
      <c r="G70" s="11" t="s">
        <v>107</v>
      </c>
      <c r="H70" s="8"/>
    </row>
    <row r="71" spans="1:8" x14ac:dyDescent="0.6">
      <c r="A71" s="8" t="s">
        <v>60</v>
      </c>
      <c r="B71" s="8" t="s">
        <v>14</v>
      </c>
      <c r="C71" s="33">
        <v>42718</v>
      </c>
      <c r="D71" s="20">
        <v>0</v>
      </c>
      <c r="E71" s="8" t="s">
        <v>2</v>
      </c>
      <c r="F71" s="9">
        <v>42736</v>
      </c>
      <c r="G71" s="11" t="s">
        <v>107</v>
      </c>
      <c r="H71" s="8"/>
    </row>
    <row r="72" spans="1:8" x14ac:dyDescent="0.6">
      <c r="A72" s="8" t="s">
        <v>65</v>
      </c>
      <c r="B72" s="8" t="s">
        <v>46</v>
      </c>
      <c r="C72" s="33">
        <v>42719</v>
      </c>
      <c r="D72" s="20">
        <v>0.02</v>
      </c>
      <c r="E72" s="8" t="s">
        <v>3</v>
      </c>
      <c r="F72" s="9">
        <v>43100</v>
      </c>
      <c r="G72" s="11" t="s">
        <v>107</v>
      </c>
      <c r="H72" s="8"/>
    </row>
    <row r="73" spans="1:8" x14ac:dyDescent="0.6">
      <c r="A73" s="8" t="s">
        <v>32</v>
      </c>
      <c r="B73" s="8" t="s">
        <v>12</v>
      </c>
      <c r="C73" s="33">
        <v>42720</v>
      </c>
      <c r="D73" s="20">
        <v>0</v>
      </c>
      <c r="E73" s="8" t="s">
        <v>2</v>
      </c>
      <c r="F73" s="9">
        <v>42736</v>
      </c>
      <c r="G73" s="11" t="s">
        <v>107</v>
      </c>
      <c r="H73" s="8"/>
    </row>
    <row r="74" spans="1:8" x14ac:dyDescent="0.6">
      <c r="A74" s="8" t="s">
        <v>47</v>
      </c>
      <c r="B74" s="8" t="s">
        <v>11</v>
      </c>
      <c r="C74" s="33">
        <v>42723</v>
      </c>
      <c r="D74" s="20">
        <v>0</v>
      </c>
      <c r="E74" s="8" t="s">
        <v>2</v>
      </c>
      <c r="F74" s="9">
        <v>42736</v>
      </c>
      <c r="G74" s="11" t="s">
        <v>107</v>
      </c>
      <c r="H74" s="8"/>
    </row>
    <row r="75" spans="1:8" x14ac:dyDescent="0.6">
      <c r="A75" s="8" t="s">
        <v>54</v>
      </c>
      <c r="B75" s="8" t="s">
        <v>7</v>
      </c>
      <c r="C75" s="33">
        <v>42725</v>
      </c>
      <c r="D75" s="20">
        <v>0</v>
      </c>
      <c r="E75" s="8" t="s">
        <v>2</v>
      </c>
      <c r="F75" s="9">
        <v>42736</v>
      </c>
      <c r="G75" s="11" t="s">
        <v>107</v>
      </c>
      <c r="H75" s="8"/>
    </row>
    <row r="76" spans="1:8" x14ac:dyDescent="0.6">
      <c r="A76" s="8" t="s">
        <v>24</v>
      </c>
      <c r="B76" s="8" t="s">
        <v>5</v>
      </c>
      <c r="C76" s="33">
        <v>42727</v>
      </c>
      <c r="D76" s="20">
        <v>0</v>
      </c>
      <c r="E76" s="8" t="s">
        <v>2</v>
      </c>
      <c r="F76" s="9">
        <v>42736</v>
      </c>
      <c r="G76" s="11" t="s">
        <v>107</v>
      </c>
      <c r="H76" s="8"/>
    </row>
    <row r="77" spans="1:8" x14ac:dyDescent="0.6">
      <c r="A77" s="8" t="s">
        <v>56</v>
      </c>
      <c r="B77" s="8" t="s">
        <v>39</v>
      </c>
      <c r="C77" s="33">
        <v>42727</v>
      </c>
      <c r="D77" s="20">
        <v>0</v>
      </c>
      <c r="E77" s="8" t="s">
        <v>2</v>
      </c>
      <c r="F77" s="9">
        <v>42727</v>
      </c>
      <c r="G77" s="11" t="s">
        <v>107</v>
      </c>
      <c r="H77" s="8"/>
    </row>
    <row r="78" spans="1:8" x14ac:dyDescent="0.6">
      <c r="A78" s="8" t="s">
        <v>29</v>
      </c>
      <c r="B78" s="8" t="s">
        <v>10</v>
      </c>
      <c r="C78" s="33">
        <v>42734</v>
      </c>
      <c r="D78" s="20">
        <v>0</v>
      </c>
      <c r="E78" s="8" t="s">
        <v>2</v>
      </c>
      <c r="F78" s="9">
        <v>42734</v>
      </c>
      <c r="G78" s="11" t="s">
        <v>107</v>
      </c>
      <c r="H78" s="8"/>
    </row>
    <row r="79" spans="1:8" x14ac:dyDescent="0.6">
      <c r="A79" s="8" t="s">
        <v>22</v>
      </c>
      <c r="B79" s="8" t="s">
        <v>23</v>
      </c>
      <c r="C79" s="33">
        <v>42751</v>
      </c>
      <c r="D79" s="20">
        <v>0</v>
      </c>
      <c r="E79" s="8" t="s">
        <v>2</v>
      </c>
      <c r="F79" s="9">
        <v>42751</v>
      </c>
      <c r="G79" s="11" t="s">
        <v>107</v>
      </c>
      <c r="H79" s="8"/>
    </row>
    <row r="80" spans="1:8" x14ac:dyDescent="0.6">
      <c r="A80" s="8" t="s">
        <v>49</v>
      </c>
      <c r="B80" s="8" t="s">
        <v>48</v>
      </c>
      <c r="C80" s="33">
        <v>42762</v>
      </c>
      <c r="D80" s="20">
        <v>1.8749999999999999E-2</v>
      </c>
      <c r="E80" s="8" t="s">
        <v>3</v>
      </c>
      <c r="F80" s="9">
        <v>43101</v>
      </c>
      <c r="G80" s="11" t="s">
        <v>107</v>
      </c>
      <c r="H80" s="8"/>
    </row>
    <row r="81" spans="1:8" x14ac:dyDescent="0.6">
      <c r="A81" s="8" t="s">
        <v>62</v>
      </c>
      <c r="B81" s="8" t="s">
        <v>43</v>
      </c>
      <c r="C81" s="33">
        <v>42790</v>
      </c>
      <c r="D81" s="20">
        <v>0</v>
      </c>
      <c r="E81" s="8" t="s">
        <v>2</v>
      </c>
      <c r="F81" s="9">
        <v>42790</v>
      </c>
      <c r="G81" s="11" t="s">
        <v>107</v>
      </c>
      <c r="H81" s="8"/>
    </row>
    <row r="82" spans="1:8" x14ac:dyDescent="0.6">
      <c r="A82" s="8" t="s">
        <v>25</v>
      </c>
      <c r="B82" s="8" t="s">
        <v>26</v>
      </c>
      <c r="C82" s="33">
        <v>42799</v>
      </c>
      <c r="D82" s="21"/>
      <c r="E82" s="12"/>
      <c r="F82" s="9">
        <v>42858</v>
      </c>
      <c r="G82" s="11" t="s">
        <v>107</v>
      </c>
      <c r="H82" s="12"/>
    </row>
    <row r="83" spans="1:8" x14ac:dyDescent="0.6">
      <c r="A83" s="8" t="s">
        <v>24</v>
      </c>
      <c r="B83" s="8" t="s">
        <v>5</v>
      </c>
      <c r="C83" s="33">
        <v>42803</v>
      </c>
      <c r="D83" s="20">
        <v>0</v>
      </c>
      <c r="E83" s="8" t="s">
        <v>2</v>
      </c>
      <c r="F83" s="9">
        <v>42803</v>
      </c>
      <c r="G83" s="11" t="s">
        <v>107</v>
      </c>
      <c r="H83" s="8"/>
    </row>
    <row r="84" spans="1:8" x14ac:dyDescent="0.6">
      <c r="A84" s="8" t="s">
        <v>65</v>
      </c>
      <c r="B84" s="8" t="s">
        <v>46</v>
      </c>
      <c r="C84" s="33">
        <v>42810</v>
      </c>
      <c r="D84" s="20">
        <v>0.02</v>
      </c>
      <c r="E84" s="8" t="s">
        <v>2</v>
      </c>
      <c r="F84" s="9">
        <v>43100</v>
      </c>
      <c r="G84" s="11" t="s">
        <v>107</v>
      </c>
      <c r="H84" s="8"/>
    </row>
    <row r="85" spans="1:8" x14ac:dyDescent="0.6">
      <c r="A85" s="8" t="s">
        <v>37</v>
      </c>
      <c r="B85" s="8" t="s">
        <v>8</v>
      </c>
      <c r="C85" s="33">
        <v>42817</v>
      </c>
      <c r="D85" s="20">
        <v>0</v>
      </c>
      <c r="E85" s="8" t="s">
        <v>2</v>
      </c>
      <c r="F85" s="9">
        <v>42817</v>
      </c>
      <c r="G85" s="11" t="s">
        <v>107</v>
      </c>
      <c r="H85" s="8"/>
    </row>
    <row r="86" spans="1:8" x14ac:dyDescent="0.6">
      <c r="A86" s="8" t="s">
        <v>60</v>
      </c>
      <c r="B86" s="8" t="s">
        <v>14</v>
      </c>
      <c r="C86" s="33">
        <v>42817</v>
      </c>
      <c r="D86" s="20">
        <v>0</v>
      </c>
      <c r="E86" s="8" t="s">
        <v>2</v>
      </c>
      <c r="F86" s="9">
        <v>42826</v>
      </c>
      <c r="G86" s="11" t="s">
        <v>107</v>
      </c>
      <c r="H86" s="8"/>
    </row>
    <row r="87" spans="1:8" x14ac:dyDescent="0.6">
      <c r="A87" s="8" t="s">
        <v>32</v>
      </c>
      <c r="B87" s="8" t="s">
        <v>12</v>
      </c>
      <c r="C87" s="33">
        <v>42818</v>
      </c>
      <c r="D87" s="20">
        <v>0</v>
      </c>
      <c r="E87" s="8" t="s">
        <v>2</v>
      </c>
      <c r="F87" s="9">
        <v>42826</v>
      </c>
      <c r="G87" s="11" t="s">
        <v>107</v>
      </c>
      <c r="H87" s="8"/>
    </row>
    <row r="88" spans="1:8" x14ac:dyDescent="0.6">
      <c r="A88" s="8" t="s">
        <v>54</v>
      </c>
      <c r="B88" s="8" t="s">
        <v>7</v>
      </c>
      <c r="C88" s="33">
        <v>42821</v>
      </c>
      <c r="D88" s="20">
        <v>0</v>
      </c>
      <c r="E88" s="8" t="s">
        <v>2</v>
      </c>
      <c r="F88" s="9">
        <v>42826</v>
      </c>
      <c r="G88" s="11" t="s">
        <v>107</v>
      </c>
      <c r="H88" s="8"/>
    </row>
    <row r="89" spans="1:8" x14ac:dyDescent="0.6">
      <c r="A89" s="8" t="s">
        <v>24</v>
      </c>
      <c r="B89" s="8" t="s">
        <v>5</v>
      </c>
      <c r="C89" s="33">
        <v>42823</v>
      </c>
      <c r="D89" s="20">
        <v>0</v>
      </c>
      <c r="E89" s="8" t="s">
        <v>2</v>
      </c>
      <c r="F89" s="9">
        <v>42826</v>
      </c>
      <c r="G89" s="11" t="s">
        <v>107</v>
      </c>
      <c r="H89" s="8"/>
    </row>
    <row r="90" spans="1:8" x14ac:dyDescent="0.6">
      <c r="A90" s="8" t="s">
        <v>56</v>
      </c>
      <c r="B90" s="8" t="s">
        <v>39</v>
      </c>
      <c r="C90" s="33">
        <v>42824</v>
      </c>
      <c r="D90" s="20">
        <v>0</v>
      </c>
      <c r="E90" s="8" t="s">
        <v>2</v>
      </c>
      <c r="F90" s="9">
        <v>42824</v>
      </c>
      <c r="G90" s="11" t="s">
        <v>107</v>
      </c>
      <c r="H90" s="8"/>
    </row>
    <row r="91" spans="1:8" x14ac:dyDescent="0.6">
      <c r="A91" s="8" t="s">
        <v>29</v>
      </c>
      <c r="B91" s="8" t="s">
        <v>10</v>
      </c>
      <c r="C91" s="33">
        <v>42825</v>
      </c>
      <c r="D91" s="20">
        <v>0</v>
      </c>
      <c r="E91" s="8" t="s">
        <v>2</v>
      </c>
      <c r="F91" s="9">
        <v>42825</v>
      </c>
      <c r="G91" s="11" t="s">
        <v>107</v>
      </c>
      <c r="H91" s="8"/>
    </row>
    <row r="92" spans="1:8" x14ac:dyDescent="0.6">
      <c r="A92" s="8" t="s">
        <v>50</v>
      </c>
      <c r="B92" s="8" t="s">
        <v>30</v>
      </c>
      <c r="C92" s="33">
        <v>42831</v>
      </c>
      <c r="D92" s="20">
        <v>0</v>
      </c>
      <c r="E92" s="8" t="s">
        <v>2</v>
      </c>
      <c r="F92" s="9">
        <v>42831</v>
      </c>
      <c r="G92" s="11" t="s">
        <v>107</v>
      </c>
      <c r="H92" s="8"/>
    </row>
    <row r="93" spans="1:8" x14ac:dyDescent="0.6">
      <c r="A93" s="8" t="s">
        <v>59</v>
      </c>
      <c r="B93" s="8" t="s">
        <v>42</v>
      </c>
      <c r="C93" s="33">
        <v>42856</v>
      </c>
      <c r="D93" s="20">
        <v>0</v>
      </c>
      <c r="E93" s="8" t="s">
        <v>2</v>
      </c>
      <c r="F93" s="9">
        <v>42856</v>
      </c>
      <c r="G93" s="11" t="s">
        <v>107</v>
      </c>
      <c r="H93" s="8"/>
    </row>
    <row r="94" spans="1:8" x14ac:dyDescent="0.6">
      <c r="A94" s="8" t="s">
        <v>51</v>
      </c>
      <c r="B94" s="8" t="s">
        <v>31</v>
      </c>
      <c r="C94" s="33">
        <v>42874</v>
      </c>
      <c r="D94" s="20">
        <v>0</v>
      </c>
      <c r="E94" s="8" t="s">
        <v>2</v>
      </c>
      <c r="F94" s="9">
        <v>42874</v>
      </c>
      <c r="G94" s="11" t="s">
        <v>107</v>
      </c>
      <c r="H94" s="8"/>
    </row>
    <row r="95" spans="1:8" x14ac:dyDescent="0.6">
      <c r="A95" s="8" t="s">
        <v>24</v>
      </c>
      <c r="B95" s="8" t="s">
        <v>5</v>
      </c>
      <c r="C95" s="33">
        <v>42894</v>
      </c>
      <c r="D95" s="20">
        <v>0</v>
      </c>
      <c r="E95" s="8" t="s">
        <v>2</v>
      </c>
      <c r="F95" s="9">
        <v>42894</v>
      </c>
      <c r="G95" s="11" t="s">
        <v>107</v>
      </c>
      <c r="H95" s="8"/>
    </row>
    <row r="96" spans="1:8" x14ac:dyDescent="0.6">
      <c r="A96" s="8" t="s">
        <v>37</v>
      </c>
      <c r="B96" s="8" t="s">
        <v>8</v>
      </c>
      <c r="C96" s="33">
        <v>42901</v>
      </c>
      <c r="D96" s="20">
        <v>0</v>
      </c>
      <c r="E96" s="8" t="s">
        <v>2</v>
      </c>
      <c r="F96" s="9">
        <v>42901</v>
      </c>
      <c r="G96" s="11" t="s">
        <v>107</v>
      </c>
      <c r="H96" s="8"/>
    </row>
    <row r="97" spans="1:8" x14ac:dyDescent="0.6">
      <c r="A97" s="8" t="s">
        <v>65</v>
      </c>
      <c r="B97" s="8" t="s">
        <v>46</v>
      </c>
      <c r="C97" s="33">
        <v>42908</v>
      </c>
      <c r="D97" s="20">
        <v>0.02</v>
      </c>
      <c r="E97" s="8" t="s">
        <v>2</v>
      </c>
      <c r="F97" s="9">
        <v>43100</v>
      </c>
      <c r="G97" s="11" t="s">
        <v>107</v>
      </c>
      <c r="H97" s="8"/>
    </row>
    <row r="98" spans="1:8" x14ac:dyDescent="0.6">
      <c r="A98" s="8" t="s">
        <v>32</v>
      </c>
      <c r="B98" s="8" t="s">
        <v>12</v>
      </c>
      <c r="C98" s="33">
        <v>42909</v>
      </c>
      <c r="D98" s="20">
        <v>0</v>
      </c>
      <c r="E98" s="8" t="s">
        <v>2</v>
      </c>
      <c r="F98" s="9">
        <v>42917</v>
      </c>
      <c r="G98" s="11" t="s">
        <v>107</v>
      </c>
      <c r="H98" s="8"/>
    </row>
    <row r="99" spans="1:8" x14ac:dyDescent="0.6">
      <c r="A99" s="8" t="s">
        <v>54</v>
      </c>
      <c r="B99" s="8" t="s">
        <v>7</v>
      </c>
      <c r="C99" s="33">
        <v>42912</v>
      </c>
      <c r="D99" s="20">
        <v>0</v>
      </c>
      <c r="E99" s="8" t="s">
        <v>2</v>
      </c>
      <c r="F99" s="9">
        <v>42917</v>
      </c>
      <c r="G99" s="11" t="s">
        <v>107</v>
      </c>
      <c r="H99" s="8"/>
    </row>
    <row r="100" spans="1:8" x14ac:dyDescent="0.6">
      <c r="A100" s="8" t="s">
        <v>60</v>
      </c>
      <c r="B100" s="8" t="s">
        <v>14</v>
      </c>
      <c r="C100" s="33">
        <v>42912</v>
      </c>
      <c r="D100" s="20">
        <v>0</v>
      </c>
      <c r="E100" s="8" t="s">
        <v>2</v>
      </c>
      <c r="F100" s="9">
        <v>42917</v>
      </c>
      <c r="G100" s="11" t="s">
        <v>107</v>
      </c>
      <c r="H100" s="8"/>
    </row>
    <row r="101" spans="1:8" x14ac:dyDescent="0.6">
      <c r="A101" s="8" t="s">
        <v>56</v>
      </c>
      <c r="B101" s="8" t="s">
        <v>39</v>
      </c>
      <c r="C101" s="33">
        <v>42913</v>
      </c>
      <c r="D101" s="20">
        <v>0</v>
      </c>
      <c r="E101" s="8" t="s">
        <v>2</v>
      </c>
      <c r="F101" s="9">
        <v>42913</v>
      </c>
      <c r="G101" s="11" t="s">
        <v>107</v>
      </c>
      <c r="H101" s="8"/>
    </row>
    <row r="102" spans="1:8" x14ac:dyDescent="0.6">
      <c r="A102" s="8" t="s">
        <v>16</v>
      </c>
      <c r="B102" s="12" t="s">
        <v>17</v>
      </c>
      <c r="C102" s="65">
        <v>42913</v>
      </c>
      <c r="D102" s="22">
        <v>5.0000000000000001E-3</v>
      </c>
      <c r="E102" s="12" t="s">
        <v>3</v>
      </c>
      <c r="F102" s="13">
        <v>43278</v>
      </c>
      <c r="G102" s="14" t="s">
        <v>107</v>
      </c>
      <c r="H102" s="8"/>
    </row>
    <row r="103" spans="1:8" x14ac:dyDescent="0.6">
      <c r="A103" s="8" t="s">
        <v>24</v>
      </c>
      <c r="B103" s="8" t="s">
        <v>5</v>
      </c>
      <c r="C103" s="33">
        <v>42914</v>
      </c>
      <c r="D103" s="20">
        <v>0</v>
      </c>
      <c r="E103" s="8" t="s">
        <v>2</v>
      </c>
      <c r="F103" s="9">
        <v>42917</v>
      </c>
      <c r="G103" s="11" t="s">
        <v>107</v>
      </c>
      <c r="H103" s="8"/>
    </row>
    <row r="104" spans="1:8" x14ac:dyDescent="0.6">
      <c r="A104" s="8" t="s">
        <v>29</v>
      </c>
      <c r="B104" s="8" t="s">
        <v>10</v>
      </c>
      <c r="C104" s="33">
        <v>42916</v>
      </c>
      <c r="D104" s="20">
        <v>0</v>
      </c>
      <c r="E104" s="8" t="s">
        <v>2</v>
      </c>
      <c r="F104" s="9">
        <v>42916</v>
      </c>
      <c r="G104" s="11" t="s">
        <v>107</v>
      </c>
      <c r="H104" s="8"/>
    </row>
    <row r="105" spans="1:8" x14ac:dyDescent="0.6">
      <c r="A105" s="8" t="s">
        <v>37</v>
      </c>
      <c r="B105" s="8" t="s">
        <v>8</v>
      </c>
      <c r="C105" s="33">
        <v>42968</v>
      </c>
      <c r="D105" s="20">
        <v>0</v>
      </c>
      <c r="E105" s="8" t="s">
        <v>2</v>
      </c>
      <c r="F105" s="9">
        <v>42968</v>
      </c>
      <c r="G105" s="11" t="s">
        <v>107</v>
      </c>
      <c r="H105" s="8"/>
    </row>
    <row r="106" spans="1:8" x14ac:dyDescent="0.6">
      <c r="A106" s="8" t="s">
        <v>24</v>
      </c>
      <c r="B106" s="8" t="s">
        <v>5</v>
      </c>
      <c r="C106" s="33">
        <v>42992</v>
      </c>
      <c r="D106" s="20">
        <v>0</v>
      </c>
      <c r="E106" s="8" t="s">
        <v>2</v>
      </c>
      <c r="F106" s="9">
        <v>42992</v>
      </c>
      <c r="G106" s="11" t="s">
        <v>107</v>
      </c>
      <c r="H106" s="8"/>
    </row>
    <row r="107" spans="1:8" x14ac:dyDescent="0.6">
      <c r="A107" s="8" t="s">
        <v>65</v>
      </c>
      <c r="B107" s="8" t="s">
        <v>46</v>
      </c>
      <c r="C107" s="33">
        <v>42999</v>
      </c>
      <c r="D107" s="20">
        <v>0.02</v>
      </c>
      <c r="E107" s="8" t="s">
        <v>2</v>
      </c>
      <c r="F107" s="9">
        <v>43100</v>
      </c>
      <c r="G107" s="11" t="s">
        <v>107</v>
      </c>
      <c r="H107" s="8"/>
    </row>
    <row r="108" spans="1:8" x14ac:dyDescent="0.6">
      <c r="A108" s="8" t="s">
        <v>32</v>
      </c>
      <c r="B108" s="8" t="s">
        <v>12</v>
      </c>
      <c r="C108" s="33">
        <v>43000</v>
      </c>
      <c r="D108" s="20">
        <v>0</v>
      </c>
      <c r="E108" s="8" t="s">
        <v>2</v>
      </c>
      <c r="F108" s="9">
        <v>43009</v>
      </c>
      <c r="G108" s="11" t="s">
        <v>107</v>
      </c>
      <c r="H108" s="8"/>
    </row>
    <row r="109" spans="1:8" x14ac:dyDescent="0.6">
      <c r="A109" s="8" t="s">
        <v>54</v>
      </c>
      <c r="B109" s="8" t="s">
        <v>7</v>
      </c>
      <c r="C109" s="33">
        <v>43003</v>
      </c>
      <c r="D109" s="20">
        <v>0</v>
      </c>
      <c r="E109" s="8" t="s">
        <v>2</v>
      </c>
      <c r="F109" s="9">
        <v>43009</v>
      </c>
      <c r="G109" s="11" t="s">
        <v>107</v>
      </c>
      <c r="H109" s="8"/>
    </row>
    <row r="110" spans="1:8" x14ac:dyDescent="0.6">
      <c r="A110" s="8" t="s">
        <v>60</v>
      </c>
      <c r="B110" s="8" t="s">
        <v>14</v>
      </c>
      <c r="C110" s="33">
        <v>43003</v>
      </c>
      <c r="D110" s="20">
        <v>0</v>
      </c>
      <c r="E110" s="8" t="s">
        <v>2</v>
      </c>
      <c r="F110" s="9">
        <v>43009</v>
      </c>
      <c r="G110" s="11" t="s">
        <v>107</v>
      </c>
      <c r="H110" s="8"/>
    </row>
    <row r="111" spans="1:8" x14ac:dyDescent="0.6">
      <c r="A111" s="8" t="s">
        <v>24</v>
      </c>
      <c r="B111" s="8" t="s">
        <v>5</v>
      </c>
      <c r="C111" s="33">
        <v>43006</v>
      </c>
      <c r="D111" s="20">
        <v>0</v>
      </c>
      <c r="E111" s="8" t="s">
        <v>2</v>
      </c>
      <c r="F111" s="9">
        <v>43009</v>
      </c>
      <c r="G111" s="11" t="s">
        <v>107</v>
      </c>
      <c r="H111" s="8"/>
    </row>
    <row r="112" spans="1:8" x14ac:dyDescent="0.6">
      <c r="A112" s="8" t="s">
        <v>29</v>
      </c>
      <c r="B112" s="8" t="s">
        <v>10</v>
      </c>
      <c r="C112" s="33">
        <v>43008</v>
      </c>
      <c r="D112" s="20">
        <v>0</v>
      </c>
      <c r="E112" s="8" t="s">
        <v>2</v>
      </c>
      <c r="F112" s="9">
        <v>43008</v>
      </c>
      <c r="G112" s="11" t="s">
        <v>107</v>
      </c>
      <c r="H112" s="8"/>
    </row>
    <row r="113" spans="1:8" x14ac:dyDescent="0.6">
      <c r="A113" s="8" t="s">
        <v>56</v>
      </c>
      <c r="B113" s="8" t="s">
        <v>39</v>
      </c>
      <c r="C113" s="33">
        <v>43014</v>
      </c>
      <c r="D113" s="20">
        <v>0</v>
      </c>
      <c r="E113" s="8" t="s">
        <v>2</v>
      </c>
      <c r="F113" s="9">
        <v>43014</v>
      </c>
      <c r="G113" s="11" t="s">
        <v>107</v>
      </c>
      <c r="H113" s="8"/>
    </row>
    <row r="114" spans="1:8" x14ac:dyDescent="0.6">
      <c r="A114" s="8" t="s">
        <v>51</v>
      </c>
      <c r="B114" s="8" t="s">
        <v>31</v>
      </c>
      <c r="C114" s="33">
        <v>43055</v>
      </c>
      <c r="D114" s="20">
        <v>0</v>
      </c>
      <c r="E114" s="8" t="s">
        <v>2</v>
      </c>
      <c r="F114" s="9">
        <v>43055</v>
      </c>
      <c r="G114" s="11" t="s">
        <v>107</v>
      </c>
      <c r="H114" s="8"/>
    </row>
    <row r="115" spans="1:8" x14ac:dyDescent="0.6">
      <c r="A115" s="8" t="s">
        <v>37</v>
      </c>
      <c r="B115" s="8" t="s">
        <v>8</v>
      </c>
      <c r="C115" s="33">
        <v>43062</v>
      </c>
      <c r="D115" s="20">
        <v>0</v>
      </c>
      <c r="E115" s="8" t="s">
        <v>2</v>
      </c>
      <c r="F115" s="9">
        <v>43062</v>
      </c>
      <c r="G115" s="11" t="s">
        <v>107</v>
      </c>
      <c r="H115" s="8"/>
    </row>
    <row r="116" spans="1:8" x14ac:dyDescent="0.6">
      <c r="A116" s="8" t="s">
        <v>58</v>
      </c>
      <c r="B116" s="8" t="s">
        <v>41</v>
      </c>
      <c r="C116" s="33">
        <v>43069</v>
      </c>
      <c r="D116" s="20">
        <v>0</v>
      </c>
      <c r="E116" s="8" t="s">
        <v>2</v>
      </c>
      <c r="F116" s="9">
        <v>43466</v>
      </c>
      <c r="G116" s="11" t="s">
        <v>107</v>
      </c>
      <c r="H116" s="8"/>
    </row>
    <row r="117" spans="1:8" x14ac:dyDescent="0.6">
      <c r="A117" s="8" t="s">
        <v>59</v>
      </c>
      <c r="B117" s="8" t="s">
        <v>42</v>
      </c>
      <c r="C117" s="33">
        <v>43069</v>
      </c>
      <c r="D117" s="20">
        <v>0</v>
      </c>
      <c r="E117" s="8" t="s">
        <v>2</v>
      </c>
      <c r="F117" s="9">
        <v>43069</v>
      </c>
      <c r="G117" s="11" t="s">
        <v>107</v>
      </c>
      <c r="H117" s="8"/>
    </row>
    <row r="118" spans="1:8" x14ac:dyDescent="0.6">
      <c r="A118" s="8" t="s">
        <v>64</v>
      </c>
      <c r="B118" s="8" t="s">
        <v>45</v>
      </c>
      <c r="C118" s="33">
        <v>43070</v>
      </c>
      <c r="D118" s="20">
        <v>0</v>
      </c>
      <c r="E118" s="8" t="s">
        <v>2</v>
      </c>
      <c r="F118" s="9">
        <v>43070</v>
      </c>
      <c r="G118" s="11" t="s">
        <v>107</v>
      </c>
      <c r="H118" s="8"/>
    </row>
    <row r="119" spans="1:8" x14ac:dyDescent="0.6">
      <c r="A119" s="8" t="s">
        <v>22</v>
      </c>
      <c r="B119" s="8" t="s">
        <v>23</v>
      </c>
      <c r="C119" s="33">
        <v>43076</v>
      </c>
      <c r="D119" s="20">
        <v>0</v>
      </c>
      <c r="E119" s="8" t="s">
        <v>2</v>
      </c>
      <c r="F119" s="9">
        <v>43076</v>
      </c>
      <c r="G119" s="11" t="s">
        <v>107</v>
      </c>
      <c r="H119" s="8"/>
    </row>
    <row r="120" spans="1:8" x14ac:dyDescent="0.6">
      <c r="A120" s="8" t="s">
        <v>24</v>
      </c>
      <c r="B120" s="8" t="s">
        <v>5</v>
      </c>
      <c r="C120" s="33">
        <v>43083</v>
      </c>
      <c r="D120" s="20">
        <v>0</v>
      </c>
      <c r="E120" s="8" t="s">
        <v>2</v>
      </c>
      <c r="F120" s="9">
        <v>43083</v>
      </c>
      <c r="G120" s="11" t="s">
        <v>107</v>
      </c>
      <c r="H120" s="8"/>
    </row>
    <row r="121" spans="1:8" x14ac:dyDescent="0.6">
      <c r="A121" s="8" t="s">
        <v>65</v>
      </c>
      <c r="B121" s="8" t="s">
        <v>46</v>
      </c>
      <c r="C121" s="33">
        <v>43083</v>
      </c>
      <c r="D121" s="20">
        <v>0.02</v>
      </c>
      <c r="E121" s="8" t="s">
        <v>2</v>
      </c>
      <c r="F121" s="9">
        <v>43100</v>
      </c>
      <c r="G121" s="11" t="s">
        <v>107</v>
      </c>
      <c r="H121" s="8"/>
    </row>
    <row r="122" spans="1:8" x14ac:dyDescent="0.6">
      <c r="A122" s="8" t="s">
        <v>60</v>
      </c>
      <c r="B122" s="8" t="s">
        <v>14</v>
      </c>
      <c r="C122" s="33">
        <v>43089</v>
      </c>
      <c r="D122" s="20">
        <v>0</v>
      </c>
      <c r="E122" s="8" t="s">
        <v>2</v>
      </c>
      <c r="F122" s="9">
        <v>43101</v>
      </c>
      <c r="G122" s="11" t="s">
        <v>107</v>
      </c>
      <c r="H122" s="8"/>
    </row>
    <row r="123" spans="1:8" x14ac:dyDescent="0.6">
      <c r="A123" s="8" t="s">
        <v>32</v>
      </c>
      <c r="B123" s="8" t="s">
        <v>12</v>
      </c>
      <c r="C123" s="33">
        <v>43091</v>
      </c>
      <c r="D123" s="20">
        <v>0</v>
      </c>
      <c r="E123" s="8" t="s">
        <v>2</v>
      </c>
      <c r="F123" s="9">
        <v>43101</v>
      </c>
      <c r="G123" s="11" t="s">
        <v>107</v>
      </c>
      <c r="H123" s="8"/>
    </row>
    <row r="124" spans="1:8" x14ac:dyDescent="0.6">
      <c r="A124" s="8" t="s">
        <v>56</v>
      </c>
      <c r="B124" s="8" t="s">
        <v>39</v>
      </c>
      <c r="C124" s="33">
        <v>43095</v>
      </c>
      <c r="D124" s="20">
        <v>0</v>
      </c>
      <c r="E124" s="8" t="s">
        <v>2</v>
      </c>
      <c r="F124" s="9">
        <v>43095</v>
      </c>
      <c r="G124" s="11" t="s">
        <v>107</v>
      </c>
      <c r="H124" s="8"/>
    </row>
    <row r="125" spans="1:8" x14ac:dyDescent="0.6">
      <c r="A125" s="8" t="s">
        <v>24</v>
      </c>
      <c r="B125" s="8" t="s">
        <v>5</v>
      </c>
      <c r="C125" s="33">
        <v>43096</v>
      </c>
      <c r="D125" s="20">
        <v>0</v>
      </c>
      <c r="E125" s="8" t="s">
        <v>2</v>
      </c>
      <c r="F125" s="9">
        <v>43101</v>
      </c>
      <c r="G125" s="11" t="s">
        <v>107</v>
      </c>
      <c r="H125" s="8"/>
    </row>
    <row r="126" spans="1:8" x14ac:dyDescent="0.6">
      <c r="A126" s="8" t="s">
        <v>54</v>
      </c>
      <c r="B126" s="8" t="s">
        <v>7</v>
      </c>
      <c r="C126" s="33">
        <v>43097</v>
      </c>
      <c r="D126" s="20">
        <v>0</v>
      </c>
      <c r="E126" s="8" t="s">
        <v>2</v>
      </c>
      <c r="F126" s="9">
        <v>43101</v>
      </c>
      <c r="G126" s="11" t="s">
        <v>107</v>
      </c>
      <c r="H126" s="8"/>
    </row>
    <row r="127" spans="1:8" x14ac:dyDescent="0.6">
      <c r="A127" s="8" t="s">
        <v>29</v>
      </c>
      <c r="B127" s="8" t="s">
        <v>10</v>
      </c>
      <c r="C127" s="33">
        <v>43098</v>
      </c>
      <c r="D127" s="20">
        <v>0</v>
      </c>
      <c r="E127" s="8" t="s">
        <v>2</v>
      </c>
      <c r="F127" s="9">
        <v>43098</v>
      </c>
      <c r="G127" s="11" t="s">
        <v>107</v>
      </c>
      <c r="H127" s="8"/>
    </row>
    <row r="128" spans="1:8" x14ac:dyDescent="0.6">
      <c r="A128" s="8" t="s">
        <v>47</v>
      </c>
      <c r="B128" s="8" t="s">
        <v>11</v>
      </c>
      <c r="C128" s="33">
        <v>43098</v>
      </c>
      <c r="D128" s="20">
        <v>0</v>
      </c>
      <c r="E128" s="8" t="s">
        <v>2</v>
      </c>
      <c r="F128" s="9">
        <v>43101</v>
      </c>
      <c r="G128" s="11" t="s">
        <v>107</v>
      </c>
      <c r="H128" s="8"/>
    </row>
    <row r="129" spans="1:8" x14ac:dyDescent="0.6">
      <c r="A129" s="8" t="s">
        <v>49</v>
      </c>
      <c r="B129" s="8" t="s">
        <v>48</v>
      </c>
      <c r="C129" s="33">
        <v>43110</v>
      </c>
      <c r="D129" s="20">
        <v>2.5000000000000001E-2</v>
      </c>
      <c r="E129" s="8" t="s">
        <v>3</v>
      </c>
      <c r="F129" s="9">
        <v>43466</v>
      </c>
      <c r="G129" s="11" t="s">
        <v>107</v>
      </c>
      <c r="H129" s="8"/>
    </row>
    <row r="130" spans="1:8" x14ac:dyDescent="0.6">
      <c r="A130" s="8" t="s">
        <v>62</v>
      </c>
      <c r="B130" s="8" t="s">
        <v>43</v>
      </c>
      <c r="C130" s="33">
        <v>43159</v>
      </c>
      <c r="D130" s="20">
        <v>0</v>
      </c>
      <c r="E130" s="8" t="s">
        <v>2</v>
      </c>
      <c r="F130" s="9">
        <v>43159</v>
      </c>
      <c r="G130" s="11" t="s">
        <v>107</v>
      </c>
      <c r="H130" s="8"/>
    </row>
    <row r="131" spans="1:8" x14ac:dyDescent="0.6">
      <c r="A131" s="8" t="s">
        <v>37</v>
      </c>
      <c r="B131" s="8" t="s">
        <v>8</v>
      </c>
      <c r="C131" s="33">
        <v>43161</v>
      </c>
      <c r="D131" s="20">
        <v>0</v>
      </c>
      <c r="E131" s="8" t="s">
        <v>2</v>
      </c>
      <c r="F131" s="9">
        <v>43161</v>
      </c>
      <c r="G131" s="11" t="s">
        <v>107</v>
      </c>
      <c r="H131" s="8"/>
    </row>
    <row r="132" spans="1:8" x14ac:dyDescent="0.6">
      <c r="A132" s="8" t="s">
        <v>24</v>
      </c>
      <c r="B132" s="8" t="s">
        <v>5</v>
      </c>
      <c r="C132" s="33">
        <v>43167</v>
      </c>
      <c r="D132" s="20">
        <v>0</v>
      </c>
      <c r="E132" s="8" t="s">
        <v>2</v>
      </c>
      <c r="F132" s="9">
        <v>43167</v>
      </c>
      <c r="G132" s="11" t="s">
        <v>107</v>
      </c>
      <c r="H132" s="8"/>
    </row>
    <row r="133" spans="1:8" x14ac:dyDescent="0.6">
      <c r="A133" s="8" t="s">
        <v>65</v>
      </c>
      <c r="B133" s="8" t="s">
        <v>46</v>
      </c>
      <c r="C133" s="33">
        <v>43174</v>
      </c>
      <c r="D133" s="20">
        <v>0.02</v>
      </c>
      <c r="E133" s="8" t="s">
        <v>2</v>
      </c>
      <c r="F133" s="9">
        <v>43174</v>
      </c>
      <c r="G133" s="11" t="s">
        <v>107</v>
      </c>
      <c r="H133" s="8"/>
    </row>
    <row r="134" spans="1:8" x14ac:dyDescent="0.6">
      <c r="A134" s="8" t="s">
        <v>16</v>
      </c>
      <c r="B134" s="12" t="s">
        <v>17</v>
      </c>
      <c r="C134" s="65">
        <v>43175</v>
      </c>
      <c r="D134" s="22">
        <v>0.01</v>
      </c>
      <c r="E134" s="12" t="s">
        <v>3</v>
      </c>
      <c r="F134" s="13">
        <v>43432</v>
      </c>
      <c r="G134" s="14" t="s">
        <v>107</v>
      </c>
      <c r="H134" s="8"/>
    </row>
    <row r="135" spans="1:8" x14ac:dyDescent="0.6">
      <c r="A135" s="8" t="s">
        <v>32</v>
      </c>
      <c r="B135" s="8" t="s">
        <v>12</v>
      </c>
      <c r="C135" s="33">
        <v>43182</v>
      </c>
      <c r="D135" s="20">
        <v>0</v>
      </c>
      <c r="E135" s="8" t="s">
        <v>2</v>
      </c>
      <c r="F135" s="9">
        <v>43191</v>
      </c>
      <c r="G135" s="11" t="s">
        <v>107</v>
      </c>
      <c r="H135" s="8"/>
    </row>
    <row r="136" spans="1:8" x14ac:dyDescent="0.6">
      <c r="A136" s="8" t="s">
        <v>60</v>
      </c>
      <c r="B136" s="8" t="s">
        <v>14</v>
      </c>
      <c r="C136" s="33">
        <v>43182</v>
      </c>
      <c r="D136" s="20">
        <v>0</v>
      </c>
      <c r="E136" s="8" t="s">
        <v>2</v>
      </c>
      <c r="F136" s="9">
        <v>43191</v>
      </c>
      <c r="G136" s="11" t="s">
        <v>107</v>
      </c>
      <c r="H136" s="8"/>
    </row>
    <row r="137" spans="1:8" x14ac:dyDescent="0.6">
      <c r="A137" s="8" t="s">
        <v>54</v>
      </c>
      <c r="B137" s="8" t="s">
        <v>7</v>
      </c>
      <c r="C137" s="33">
        <v>43186</v>
      </c>
      <c r="D137" s="20">
        <v>0</v>
      </c>
      <c r="E137" s="8" t="s">
        <v>2</v>
      </c>
      <c r="F137" s="9">
        <v>43191</v>
      </c>
      <c r="G137" s="11" t="s">
        <v>107</v>
      </c>
      <c r="H137" s="8"/>
    </row>
    <row r="138" spans="1:8" x14ac:dyDescent="0.6">
      <c r="A138" s="8" t="s">
        <v>24</v>
      </c>
      <c r="B138" s="8" t="s">
        <v>5</v>
      </c>
      <c r="C138" s="33">
        <v>43188</v>
      </c>
      <c r="D138" s="20">
        <v>0</v>
      </c>
      <c r="E138" s="8" t="s">
        <v>2</v>
      </c>
      <c r="F138" s="9">
        <v>43191</v>
      </c>
      <c r="G138" s="11" t="s">
        <v>107</v>
      </c>
      <c r="H138" s="8"/>
    </row>
    <row r="139" spans="1:8" x14ac:dyDescent="0.6">
      <c r="A139" s="8" t="s">
        <v>29</v>
      </c>
      <c r="B139" s="8" t="s">
        <v>10</v>
      </c>
      <c r="C139" s="33">
        <v>43188</v>
      </c>
      <c r="D139" s="20">
        <v>0</v>
      </c>
      <c r="E139" s="8" t="s">
        <v>2</v>
      </c>
      <c r="F139" s="9">
        <v>43188</v>
      </c>
      <c r="G139" s="11" t="s">
        <v>107</v>
      </c>
      <c r="H139" s="8"/>
    </row>
    <row r="140" spans="1:8" x14ac:dyDescent="0.6">
      <c r="A140" s="8" t="s">
        <v>50</v>
      </c>
      <c r="B140" s="8" t="s">
        <v>30</v>
      </c>
      <c r="C140" s="33">
        <v>43195</v>
      </c>
      <c r="D140" s="20">
        <v>0</v>
      </c>
      <c r="E140" s="8" t="s">
        <v>2</v>
      </c>
      <c r="F140" s="9">
        <v>43195</v>
      </c>
      <c r="G140" s="11" t="s">
        <v>107</v>
      </c>
      <c r="H140" s="8"/>
    </row>
    <row r="141" spans="1:8" x14ac:dyDescent="0.6">
      <c r="A141" s="8" t="s">
        <v>51</v>
      </c>
      <c r="B141" s="8" t="s">
        <v>31</v>
      </c>
      <c r="C141" s="33">
        <v>43237</v>
      </c>
      <c r="D141" s="20">
        <v>0</v>
      </c>
      <c r="E141" s="8" t="s">
        <v>2</v>
      </c>
      <c r="F141" s="9">
        <v>43237</v>
      </c>
      <c r="G141" s="11" t="s">
        <v>107</v>
      </c>
      <c r="H141" s="8"/>
    </row>
    <row r="142" spans="1:8" x14ac:dyDescent="0.6">
      <c r="A142" s="8" t="s">
        <v>24</v>
      </c>
      <c r="B142" s="8" t="s">
        <v>5</v>
      </c>
      <c r="C142" s="33">
        <v>43258</v>
      </c>
      <c r="D142" s="20">
        <v>0</v>
      </c>
      <c r="E142" s="8" t="s">
        <v>2</v>
      </c>
      <c r="F142" s="9">
        <v>43258</v>
      </c>
      <c r="G142" s="11" t="s">
        <v>107</v>
      </c>
      <c r="H142" s="8"/>
    </row>
    <row r="143" spans="1:8" x14ac:dyDescent="0.6">
      <c r="A143" s="8" t="s">
        <v>60</v>
      </c>
      <c r="B143" s="8" t="s">
        <v>14</v>
      </c>
      <c r="C143" s="33">
        <v>43258</v>
      </c>
      <c r="D143" s="20">
        <v>0</v>
      </c>
      <c r="E143" s="8" t="s">
        <v>2</v>
      </c>
      <c r="F143" s="9">
        <v>43282</v>
      </c>
      <c r="G143" s="11" t="s">
        <v>107</v>
      </c>
      <c r="H143" s="8"/>
    </row>
    <row r="144" spans="1:8" x14ac:dyDescent="0.6">
      <c r="A144" s="8" t="s">
        <v>37</v>
      </c>
      <c r="B144" s="8" t="s">
        <v>8</v>
      </c>
      <c r="C144" s="33">
        <v>43265</v>
      </c>
      <c r="D144" s="20">
        <v>0</v>
      </c>
      <c r="E144" s="8" t="s">
        <v>2</v>
      </c>
      <c r="F144" s="9">
        <v>43265</v>
      </c>
      <c r="G144" s="11" t="s">
        <v>107</v>
      </c>
      <c r="H144" s="8"/>
    </row>
    <row r="145" spans="1:8" x14ac:dyDescent="0.6">
      <c r="A145" s="8" t="s">
        <v>65</v>
      </c>
      <c r="B145" s="8" t="s">
        <v>46</v>
      </c>
      <c r="C145" s="33">
        <v>43272</v>
      </c>
      <c r="D145" s="20">
        <v>0.02</v>
      </c>
      <c r="E145" s="8" t="s">
        <v>2</v>
      </c>
      <c r="F145" s="9">
        <v>43272</v>
      </c>
      <c r="G145" s="11" t="s">
        <v>107</v>
      </c>
      <c r="H145" s="8"/>
    </row>
    <row r="146" spans="1:8" x14ac:dyDescent="0.6">
      <c r="A146" s="8" t="s">
        <v>32</v>
      </c>
      <c r="B146" s="8" t="s">
        <v>12</v>
      </c>
      <c r="C146" s="33">
        <v>43273</v>
      </c>
      <c r="D146" s="20">
        <v>0</v>
      </c>
      <c r="E146" s="8" t="s">
        <v>2</v>
      </c>
      <c r="F146" s="9">
        <v>43282</v>
      </c>
      <c r="G146" s="11" t="s">
        <v>107</v>
      </c>
      <c r="H146" s="8"/>
    </row>
    <row r="147" spans="1:8" x14ac:dyDescent="0.6">
      <c r="A147" s="8" t="s">
        <v>54</v>
      </c>
      <c r="B147" s="8" t="s">
        <v>7</v>
      </c>
      <c r="C147" s="33">
        <v>43276</v>
      </c>
      <c r="D147" s="20">
        <v>0</v>
      </c>
      <c r="E147" s="8" t="s">
        <v>2</v>
      </c>
      <c r="F147" s="9">
        <v>43282</v>
      </c>
      <c r="G147" s="11" t="s">
        <v>107</v>
      </c>
      <c r="H147" s="8"/>
    </row>
    <row r="148" spans="1:8" x14ac:dyDescent="0.6">
      <c r="A148" s="8" t="s">
        <v>16</v>
      </c>
      <c r="B148" s="12" t="s">
        <v>17</v>
      </c>
      <c r="C148" s="65">
        <v>43278</v>
      </c>
      <c r="D148" s="22">
        <v>0.01</v>
      </c>
      <c r="E148" s="12" t="s">
        <v>2</v>
      </c>
      <c r="F148" s="13">
        <v>43432</v>
      </c>
      <c r="G148" s="14" t="s">
        <v>107</v>
      </c>
      <c r="H148" s="8"/>
    </row>
    <row r="149" spans="1:8" x14ac:dyDescent="0.6">
      <c r="A149" s="8" t="s">
        <v>24</v>
      </c>
      <c r="B149" s="8" t="s">
        <v>5</v>
      </c>
      <c r="C149" s="33">
        <v>43280</v>
      </c>
      <c r="D149" s="20">
        <v>0</v>
      </c>
      <c r="E149" s="8" t="s">
        <v>2</v>
      </c>
      <c r="F149" s="9">
        <v>43282</v>
      </c>
      <c r="G149" s="11" t="s">
        <v>107</v>
      </c>
      <c r="H149" s="8"/>
    </row>
    <row r="150" spans="1:8" x14ac:dyDescent="0.6">
      <c r="A150" s="8" t="s">
        <v>29</v>
      </c>
      <c r="B150" s="8" t="s">
        <v>10</v>
      </c>
      <c r="C150" s="33">
        <v>43282</v>
      </c>
      <c r="D150" s="20">
        <v>2.5000000000000001E-3</v>
      </c>
      <c r="E150" s="8" t="s">
        <v>3</v>
      </c>
      <c r="F150" s="9">
        <v>43647</v>
      </c>
      <c r="G150" s="11" t="s">
        <v>107</v>
      </c>
      <c r="H150" s="8"/>
    </row>
    <row r="151" spans="1:8" x14ac:dyDescent="0.6">
      <c r="A151" s="8" t="s">
        <v>56</v>
      </c>
      <c r="B151" s="8" t="s">
        <v>39</v>
      </c>
      <c r="C151" s="33">
        <v>43285</v>
      </c>
      <c r="D151" s="20">
        <v>0</v>
      </c>
      <c r="E151" s="8" t="s">
        <v>2</v>
      </c>
      <c r="F151" s="9">
        <v>43285</v>
      </c>
      <c r="G151" s="11" t="s">
        <v>107</v>
      </c>
      <c r="H151" s="8"/>
    </row>
    <row r="152" spans="1:8" x14ac:dyDescent="0.6">
      <c r="A152" s="8" t="s">
        <v>24</v>
      </c>
      <c r="B152" s="8" t="s">
        <v>5</v>
      </c>
      <c r="C152" s="33">
        <v>43347</v>
      </c>
      <c r="D152" s="20">
        <v>0</v>
      </c>
      <c r="E152" s="8" t="s">
        <v>2</v>
      </c>
      <c r="F152" s="9">
        <v>43347</v>
      </c>
      <c r="G152" s="11" t="s">
        <v>107</v>
      </c>
      <c r="H152" s="8"/>
    </row>
    <row r="153" spans="1:8" x14ac:dyDescent="0.6">
      <c r="A153" s="8" t="s">
        <v>61</v>
      </c>
      <c r="B153" s="8" t="s">
        <v>9</v>
      </c>
      <c r="C153" s="33">
        <v>43361</v>
      </c>
      <c r="D153" s="20">
        <v>2.5000000000000001E-2</v>
      </c>
      <c r="E153" s="8" t="s">
        <v>3</v>
      </c>
      <c r="F153" s="9">
        <v>43727</v>
      </c>
      <c r="G153" s="11" t="s">
        <v>107</v>
      </c>
      <c r="H153" s="8"/>
    </row>
    <row r="154" spans="1:8" x14ac:dyDescent="0.6">
      <c r="A154" s="8" t="s">
        <v>65</v>
      </c>
      <c r="B154" s="8" t="s">
        <v>46</v>
      </c>
      <c r="C154" s="33">
        <v>43362</v>
      </c>
      <c r="D154" s="20">
        <v>0.02</v>
      </c>
      <c r="E154" s="8" t="s">
        <v>2</v>
      </c>
      <c r="F154" s="9">
        <v>43363</v>
      </c>
      <c r="G154" s="11" t="s">
        <v>107</v>
      </c>
      <c r="H154" s="8"/>
    </row>
    <row r="155" spans="1:8" x14ac:dyDescent="0.6">
      <c r="A155" s="8" t="s">
        <v>32</v>
      </c>
      <c r="B155" s="8" t="s">
        <v>12</v>
      </c>
      <c r="C155" s="33">
        <v>43363</v>
      </c>
      <c r="D155" s="20">
        <v>0</v>
      </c>
      <c r="E155" s="8" t="s">
        <v>2</v>
      </c>
      <c r="F155" s="9">
        <v>43374</v>
      </c>
      <c r="G155" s="11" t="s">
        <v>107</v>
      </c>
      <c r="H155" s="8"/>
    </row>
    <row r="156" spans="1:8" x14ac:dyDescent="0.6">
      <c r="A156" s="8" t="s">
        <v>24</v>
      </c>
      <c r="B156" s="8" t="s">
        <v>5</v>
      </c>
      <c r="C156" s="33">
        <v>43364</v>
      </c>
      <c r="D156" s="20">
        <v>0</v>
      </c>
      <c r="E156" s="8" t="s">
        <v>2</v>
      </c>
      <c r="F156" s="9">
        <v>43374</v>
      </c>
      <c r="G156" s="11" t="s">
        <v>107</v>
      </c>
      <c r="H156" s="8"/>
    </row>
    <row r="157" spans="1:8" x14ac:dyDescent="0.6">
      <c r="A157" s="8" t="s">
        <v>54</v>
      </c>
      <c r="B157" s="8" t="s">
        <v>7</v>
      </c>
      <c r="C157" s="33">
        <v>43368</v>
      </c>
      <c r="D157" s="20">
        <v>0</v>
      </c>
      <c r="E157" s="8" t="s">
        <v>2</v>
      </c>
      <c r="F157" s="9">
        <v>43374</v>
      </c>
      <c r="G157" s="11" t="s">
        <v>107</v>
      </c>
      <c r="H157" s="8"/>
    </row>
    <row r="158" spans="1:8" x14ac:dyDescent="0.6">
      <c r="A158" s="8" t="s">
        <v>60</v>
      </c>
      <c r="B158" s="8" t="s">
        <v>14</v>
      </c>
      <c r="C158" s="33">
        <v>43368</v>
      </c>
      <c r="D158" s="20">
        <v>0</v>
      </c>
      <c r="E158" s="8" t="s">
        <v>2</v>
      </c>
      <c r="F158" s="9">
        <v>43374</v>
      </c>
      <c r="G158" s="11" t="s">
        <v>107</v>
      </c>
      <c r="H158" s="8"/>
    </row>
    <row r="159" spans="1:8" x14ac:dyDescent="0.6">
      <c r="A159" s="8" t="s">
        <v>56</v>
      </c>
      <c r="B159" s="8" t="s">
        <v>39</v>
      </c>
      <c r="C159" s="33">
        <v>43371</v>
      </c>
      <c r="D159" s="20">
        <v>0</v>
      </c>
      <c r="E159" s="8" t="s">
        <v>2</v>
      </c>
      <c r="F159" s="9">
        <v>43374</v>
      </c>
      <c r="G159" s="11" t="s">
        <v>107</v>
      </c>
      <c r="H159" s="8"/>
    </row>
    <row r="160" spans="1:8" x14ac:dyDescent="0.6">
      <c r="A160" s="8" t="s">
        <v>29</v>
      </c>
      <c r="B160" s="8" t="s">
        <v>10</v>
      </c>
      <c r="C160" s="33">
        <v>43374</v>
      </c>
      <c r="D160" s="20">
        <v>2.5000000000000001E-3</v>
      </c>
      <c r="E160" s="8" t="s">
        <v>2</v>
      </c>
      <c r="F160" s="9">
        <v>43647</v>
      </c>
      <c r="G160" s="11" t="s">
        <v>107</v>
      </c>
      <c r="H160" s="8"/>
    </row>
    <row r="161" spans="1:8" x14ac:dyDescent="0.6">
      <c r="A161" s="8" t="s">
        <v>16</v>
      </c>
      <c r="B161" s="12" t="s">
        <v>17</v>
      </c>
      <c r="C161" s="65">
        <v>43381</v>
      </c>
      <c r="D161" s="22">
        <v>0.01</v>
      </c>
      <c r="E161" s="12" t="s">
        <v>2</v>
      </c>
      <c r="F161" s="13">
        <v>43432</v>
      </c>
      <c r="G161" s="14" t="s">
        <v>107</v>
      </c>
      <c r="H161" s="8"/>
    </row>
    <row r="162" spans="1:8" x14ac:dyDescent="0.6">
      <c r="A162" s="8" t="s">
        <v>37</v>
      </c>
      <c r="B162" s="8" t="s">
        <v>8</v>
      </c>
      <c r="C162" s="33">
        <v>43382</v>
      </c>
      <c r="D162" s="20">
        <v>0</v>
      </c>
      <c r="E162" s="8" t="s">
        <v>2</v>
      </c>
      <c r="F162" s="9">
        <v>43383</v>
      </c>
      <c r="G162" s="11" t="s">
        <v>107</v>
      </c>
      <c r="H162" s="8"/>
    </row>
    <row r="163" spans="1:8" x14ac:dyDescent="0.6">
      <c r="A163" s="8" t="s">
        <v>51</v>
      </c>
      <c r="B163" s="8" t="s">
        <v>31</v>
      </c>
      <c r="C163" s="33">
        <v>43383</v>
      </c>
      <c r="D163" s="20">
        <v>0</v>
      </c>
      <c r="E163" s="8" t="s">
        <v>2</v>
      </c>
      <c r="F163" s="9">
        <v>43419</v>
      </c>
      <c r="G163" s="11" t="s">
        <v>107</v>
      </c>
      <c r="H163" s="8"/>
    </row>
    <row r="164" spans="1:8" x14ac:dyDescent="0.6">
      <c r="A164" s="8" t="s">
        <v>24</v>
      </c>
      <c r="B164" s="8" t="s">
        <v>5</v>
      </c>
      <c r="C164" s="33">
        <v>43419</v>
      </c>
      <c r="D164" s="20">
        <v>0</v>
      </c>
      <c r="E164" s="8" t="s">
        <v>2</v>
      </c>
      <c r="F164" s="9">
        <v>43426</v>
      </c>
      <c r="G164" s="11" t="s">
        <v>107</v>
      </c>
      <c r="H164" s="8"/>
    </row>
    <row r="165" spans="1:8" x14ac:dyDescent="0.6">
      <c r="A165" s="8" t="s">
        <v>58</v>
      </c>
      <c r="B165" s="8" t="s">
        <v>41</v>
      </c>
      <c r="C165" s="33">
        <v>43426</v>
      </c>
      <c r="D165" s="20">
        <v>0</v>
      </c>
      <c r="E165" s="8" t="s">
        <v>2</v>
      </c>
      <c r="F165" s="9">
        <v>43831</v>
      </c>
      <c r="G165" s="11" t="s">
        <v>107</v>
      </c>
      <c r="H165" s="8"/>
    </row>
    <row r="166" spans="1:8" x14ac:dyDescent="0.6">
      <c r="A166" s="8" t="s">
        <v>16</v>
      </c>
      <c r="B166" s="12" t="s">
        <v>17</v>
      </c>
      <c r="C166" s="65">
        <v>43427</v>
      </c>
      <c r="D166" s="22">
        <v>0.01</v>
      </c>
      <c r="E166" s="12" t="s">
        <v>2</v>
      </c>
      <c r="F166" s="13">
        <v>43432</v>
      </c>
      <c r="G166" s="14" t="s">
        <v>107</v>
      </c>
      <c r="H166" s="8"/>
    </row>
    <row r="167" spans="1:8" x14ac:dyDescent="0.6">
      <c r="A167" s="8" t="s">
        <v>59</v>
      </c>
      <c r="B167" s="8" t="s">
        <v>42</v>
      </c>
      <c r="C167" s="33">
        <v>43432</v>
      </c>
      <c r="D167" s="20">
        <v>0</v>
      </c>
      <c r="E167" s="8" t="s">
        <v>2</v>
      </c>
      <c r="F167" s="9">
        <v>43434</v>
      </c>
      <c r="G167" s="11" t="s">
        <v>107</v>
      </c>
      <c r="H167" s="8"/>
    </row>
    <row r="168" spans="1:8" x14ac:dyDescent="0.6">
      <c r="A168" s="8" t="s">
        <v>65</v>
      </c>
      <c r="B168" s="8" t="s">
        <v>46</v>
      </c>
      <c r="C168" s="33">
        <v>43434</v>
      </c>
      <c r="D168" s="20">
        <v>2.5000000000000001E-2</v>
      </c>
      <c r="E168" s="8" t="s">
        <v>3</v>
      </c>
      <c r="F168" s="9">
        <v>43830</v>
      </c>
      <c r="G168" s="11" t="s">
        <v>107</v>
      </c>
      <c r="H168" s="8"/>
    </row>
    <row r="169" spans="1:8" x14ac:dyDescent="0.6">
      <c r="A169" s="8" t="s">
        <v>37</v>
      </c>
      <c r="B169" s="8" t="s">
        <v>8</v>
      </c>
      <c r="C169" s="33">
        <v>43447</v>
      </c>
      <c r="D169" s="20">
        <v>0</v>
      </c>
      <c r="E169" s="8" t="s">
        <v>2</v>
      </c>
      <c r="F169" s="9">
        <v>43452</v>
      </c>
      <c r="G169" s="11" t="s">
        <v>107</v>
      </c>
      <c r="H169" s="8"/>
    </row>
    <row r="170" spans="1:8" x14ac:dyDescent="0.6">
      <c r="A170" s="8" t="s">
        <v>60</v>
      </c>
      <c r="B170" s="8" t="s">
        <v>14</v>
      </c>
      <c r="C170" s="33">
        <v>43452</v>
      </c>
      <c r="D170" s="20">
        <v>0</v>
      </c>
      <c r="E170" s="8" t="s">
        <v>2</v>
      </c>
      <c r="F170" s="9">
        <v>43466</v>
      </c>
      <c r="G170" s="11" t="s">
        <v>107</v>
      </c>
      <c r="H170" s="8"/>
    </row>
    <row r="171" spans="1:8" x14ac:dyDescent="0.6">
      <c r="A171" s="8" t="s">
        <v>32</v>
      </c>
      <c r="B171" s="8" t="s">
        <v>12</v>
      </c>
      <c r="C171" s="33">
        <v>43454</v>
      </c>
      <c r="D171" s="20">
        <v>0</v>
      </c>
      <c r="E171" s="8" t="s">
        <v>2</v>
      </c>
      <c r="F171" s="9">
        <v>43466</v>
      </c>
      <c r="G171" s="11" t="s">
        <v>107</v>
      </c>
      <c r="H171" s="8"/>
    </row>
    <row r="172" spans="1:8" x14ac:dyDescent="0.6">
      <c r="A172" s="8" t="s">
        <v>56</v>
      </c>
      <c r="B172" s="8" t="s">
        <v>39</v>
      </c>
      <c r="C172" s="33">
        <v>43454</v>
      </c>
      <c r="D172" s="20">
        <v>0</v>
      </c>
      <c r="E172" s="8" t="s">
        <v>2</v>
      </c>
      <c r="F172" s="9">
        <v>43455</v>
      </c>
      <c r="G172" s="11" t="s">
        <v>107</v>
      </c>
      <c r="H172" s="8"/>
    </row>
    <row r="173" spans="1:8" x14ac:dyDescent="0.6">
      <c r="A173" s="8" t="s">
        <v>24</v>
      </c>
      <c r="B173" s="8" t="s">
        <v>5</v>
      </c>
      <c r="C173" s="33">
        <v>43455</v>
      </c>
      <c r="D173" s="20">
        <v>0</v>
      </c>
      <c r="E173" s="8" t="s">
        <v>2</v>
      </c>
      <c r="F173" s="9">
        <v>43466</v>
      </c>
      <c r="G173" s="11" t="s">
        <v>107</v>
      </c>
      <c r="H173" s="8"/>
    </row>
    <row r="174" spans="1:8" x14ac:dyDescent="0.6">
      <c r="A174" s="8" t="s">
        <v>47</v>
      </c>
      <c r="B174" s="8" t="s">
        <v>11</v>
      </c>
      <c r="C174" s="33">
        <v>43455</v>
      </c>
      <c r="D174" s="20">
        <v>0</v>
      </c>
      <c r="E174" s="8" t="s">
        <v>2</v>
      </c>
      <c r="F174" s="9">
        <v>43466</v>
      </c>
      <c r="G174" s="11" t="s">
        <v>107</v>
      </c>
      <c r="H174" s="8"/>
    </row>
    <row r="175" spans="1:8" x14ac:dyDescent="0.6">
      <c r="A175" s="8" t="s">
        <v>54</v>
      </c>
      <c r="B175" s="8" t="s">
        <v>7</v>
      </c>
      <c r="C175" s="33">
        <v>43462</v>
      </c>
      <c r="D175" s="20">
        <v>2.5000000000000001E-3</v>
      </c>
      <c r="E175" s="8" t="s">
        <v>3</v>
      </c>
      <c r="F175" s="9">
        <v>43831</v>
      </c>
      <c r="G175" s="11" t="s">
        <v>107</v>
      </c>
      <c r="H175" s="8"/>
    </row>
    <row r="176" spans="1:8" x14ac:dyDescent="0.6">
      <c r="A176" s="8" t="s">
        <v>29</v>
      </c>
      <c r="B176" s="8" t="s">
        <v>10</v>
      </c>
      <c r="C176" s="33">
        <v>43466</v>
      </c>
      <c r="D176" s="20">
        <v>2.5000000000000001E-3</v>
      </c>
      <c r="E176" s="8" t="s">
        <v>2</v>
      </c>
      <c r="F176" s="9">
        <v>43647</v>
      </c>
      <c r="G176" s="11" t="s">
        <v>107</v>
      </c>
      <c r="H176" s="8"/>
    </row>
    <row r="177" spans="1:8" x14ac:dyDescent="0.6">
      <c r="A177" s="8" t="s">
        <v>22</v>
      </c>
      <c r="B177" s="8" t="s">
        <v>23</v>
      </c>
      <c r="C177" s="33">
        <v>43488</v>
      </c>
      <c r="D177" s="20">
        <v>0</v>
      </c>
      <c r="E177" s="8" t="s">
        <v>2</v>
      </c>
      <c r="F177" s="9">
        <v>43494</v>
      </c>
      <c r="G177" s="11" t="s">
        <v>107</v>
      </c>
      <c r="H177" s="8"/>
    </row>
    <row r="178" spans="1:8" x14ac:dyDescent="0.6">
      <c r="A178" s="8" t="s">
        <v>62</v>
      </c>
      <c r="B178" s="8" t="s">
        <v>43</v>
      </c>
      <c r="C178" s="33">
        <v>43494</v>
      </c>
      <c r="D178" s="20">
        <v>0</v>
      </c>
      <c r="E178" s="8" t="s">
        <v>2</v>
      </c>
      <c r="F178" s="9">
        <v>43503</v>
      </c>
      <c r="G178" s="11" t="s">
        <v>107</v>
      </c>
      <c r="H178" s="8"/>
    </row>
    <row r="179" spans="1:8" x14ac:dyDescent="0.6">
      <c r="A179" s="8" t="s">
        <v>16</v>
      </c>
      <c r="B179" s="12" t="s">
        <v>17</v>
      </c>
      <c r="C179" s="65">
        <v>43503</v>
      </c>
      <c r="D179" s="22">
        <v>0.01</v>
      </c>
      <c r="E179" s="12" t="s">
        <v>2</v>
      </c>
      <c r="F179" s="13">
        <v>43529</v>
      </c>
      <c r="G179" s="14" t="s">
        <v>107</v>
      </c>
      <c r="H179" s="8"/>
    </row>
    <row r="180" spans="1:8" x14ac:dyDescent="0.6">
      <c r="A180" s="8" t="s">
        <v>64</v>
      </c>
      <c r="B180" s="8" t="s">
        <v>45</v>
      </c>
      <c r="C180" s="33">
        <v>43529</v>
      </c>
      <c r="D180" s="20">
        <v>0</v>
      </c>
      <c r="E180" s="8" t="s">
        <v>2</v>
      </c>
      <c r="F180" s="9">
        <v>43530</v>
      </c>
      <c r="G180" s="11" t="s">
        <v>107</v>
      </c>
      <c r="H180" s="8"/>
    </row>
    <row r="181" spans="1:8" x14ac:dyDescent="0.6">
      <c r="A181" s="8" t="s">
        <v>37</v>
      </c>
      <c r="B181" s="8" t="s">
        <v>8</v>
      </c>
      <c r="C181" s="33">
        <v>43530</v>
      </c>
      <c r="D181" s="20">
        <v>0</v>
      </c>
      <c r="E181" s="8" t="s">
        <v>2</v>
      </c>
      <c r="F181" s="9">
        <v>43549</v>
      </c>
      <c r="G181" s="11" t="s">
        <v>107</v>
      </c>
      <c r="H181" s="8"/>
    </row>
    <row r="182" spans="1:8" x14ac:dyDescent="0.6">
      <c r="A182" s="8" t="s">
        <v>54</v>
      </c>
      <c r="B182" s="8" t="s">
        <v>7</v>
      </c>
      <c r="C182" s="33">
        <v>43549</v>
      </c>
      <c r="D182" s="20">
        <v>2.5000000000000001E-3</v>
      </c>
      <c r="E182" s="8" t="s">
        <v>2</v>
      </c>
      <c r="F182" s="9">
        <v>43922</v>
      </c>
      <c r="G182" s="11" t="s">
        <v>107</v>
      </c>
      <c r="H182" s="8"/>
    </row>
    <row r="183" spans="1:8" x14ac:dyDescent="0.6">
      <c r="A183" s="8" t="s">
        <v>60</v>
      </c>
      <c r="B183" s="8" t="s">
        <v>14</v>
      </c>
      <c r="C183" s="33">
        <v>43549</v>
      </c>
      <c r="D183" s="20">
        <v>0</v>
      </c>
      <c r="E183" s="8" t="s">
        <v>2</v>
      </c>
      <c r="F183" s="9">
        <v>43556</v>
      </c>
      <c r="G183" s="11" t="s">
        <v>107</v>
      </c>
      <c r="H183" s="8"/>
    </row>
    <row r="184" spans="1:8" x14ac:dyDescent="0.6">
      <c r="A184" s="8" t="s">
        <v>24</v>
      </c>
      <c r="B184" s="8" t="s">
        <v>5</v>
      </c>
      <c r="C184" s="33">
        <v>43552</v>
      </c>
      <c r="D184" s="20">
        <v>0</v>
      </c>
      <c r="E184" s="8" t="s">
        <v>2</v>
      </c>
      <c r="F184" s="9">
        <v>43556</v>
      </c>
      <c r="G184" s="11" t="s">
        <v>107</v>
      </c>
      <c r="H184" s="8"/>
    </row>
    <row r="185" spans="1:8" x14ac:dyDescent="0.6">
      <c r="A185" s="8" t="s">
        <v>29</v>
      </c>
      <c r="B185" s="8" t="s">
        <v>10</v>
      </c>
      <c r="C185" s="33">
        <v>43556</v>
      </c>
      <c r="D185" s="20">
        <v>5.0000000000000001E-3</v>
      </c>
      <c r="E185" s="8" t="s">
        <v>3</v>
      </c>
      <c r="F185" s="9">
        <v>43923</v>
      </c>
      <c r="G185" s="11" t="s">
        <v>107</v>
      </c>
      <c r="H185" s="8"/>
    </row>
    <row r="186" spans="1:8" x14ac:dyDescent="0.6">
      <c r="A186" s="8" t="s">
        <v>49</v>
      </c>
      <c r="B186" s="8" t="s">
        <v>48</v>
      </c>
      <c r="C186" s="33">
        <v>43558</v>
      </c>
      <c r="D186" s="20">
        <v>2.5000000000000001E-2</v>
      </c>
      <c r="E186" s="8" t="s">
        <v>2</v>
      </c>
      <c r="F186" s="9">
        <v>43571</v>
      </c>
      <c r="G186" s="11" t="s">
        <v>107</v>
      </c>
      <c r="H186" s="8"/>
    </row>
    <row r="187" spans="1:8" x14ac:dyDescent="0.6">
      <c r="A187" s="8" t="s">
        <v>51</v>
      </c>
      <c r="B187" s="8" t="s">
        <v>31</v>
      </c>
      <c r="C187" s="33">
        <v>43573</v>
      </c>
      <c r="D187" s="20">
        <v>0</v>
      </c>
      <c r="E187" s="8" t="s">
        <v>2</v>
      </c>
      <c r="F187" s="9">
        <v>43601</v>
      </c>
      <c r="G187" s="11" t="s">
        <v>107</v>
      </c>
      <c r="H187" s="8"/>
    </row>
    <row r="188" spans="1:8" x14ac:dyDescent="0.6">
      <c r="A188" s="8" t="s">
        <v>60</v>
      </c>
      <c r="B188" s="8" t="s">
        <v>14</v>
      </c>
      <c r="C188" s="33">
        <v>43629</v>
      </c>
      <c r="D188" s="20">
        <v>0</v>
      </c>
      <c r="E188" s="8" t="s">
        <v>2</v>
      </c>
      <c r="F188" s="9">
        <v>43647</v>
      </c>
      <c r="G188" s="11" t="s">
        <v>107</v>
      </c>
      <c r="H188" s="8"/>
    </row>
    <row r="189" spans="1:8" x14ac:dyDescent="0.6">
      <c r="A189" s="8" t="s">
        <v>54</v>
      </c>
      <c r="B189" s="8" t="s">
        <v>7</v>
      </c>
      <c r="C189" s="33">
        <v>43635</v>
      </c>
      <c r="D189" s="20">
        <v>2.5000000000000001E-3</v>
      </c>
      <c r="E189" s="8" t="s">
        <v>2</v>
      </c>
      <c r="F189" s="9">
        <v>43922</v>
      </c>
      <c r="G189" s="11"/>
      <c r="H189" s="8"/>
    </row>
    <row r="190" spans="1:8" x14ac:dyDescent="0.6">
      <c r="A190" s="8" t="s">
        <v>24</v>
      </c>
      <c r="B190" s="8" t="s">
        <v>5</v>
      </c>
      <c r="C190" s="33">
        <v>43644</v>
      </c>
      <c r="D190" s="20">
        <v>5.0000000000000001E-3</v>
      </c>
      <c r="E190" s="8" t="s">
        <v>2</v>
      </c>
      <c r="F190" s="9">
        <v>44013</v>
      </c>
      <c r="G190" s="11" t="s">
        <v>107</v>
      </c>
      <c r="H190" s="8"/>
    </row>
    <row r="191" spans="1:8" x14ac:dyDescent="0.6">
      <c r="A191" s="8" t="s">
        <v>47</v>
      </c>
      <c r="B191" s="8" t="s">
        <v>11</v>
      </c>
      <c r="C191" s="33">
        <v>43644</v>
      </c>
      <c r="D191" s="20">
        <v>2.5000000000000001E-3</v>
      </c>
      <c r="E191" s="8" t="s">
        <v>3</v>
      </c>
      <c r="F191" s="9">
        <v>44013</v>
      </c>
      <c r="G191" s="11" t="s">
        <v>107</v>
      </c>
      <c r="H191" s="8"/>
    </row>
    <row r="192" spans="1:8" x14ac:dyDescent="0.6">
      <c r="A192" s="8" t="s">
        <v>49</v>
      </c>
      <c r="B192" s="8" t="s">
        <v>48</v>
      </c>
      <c r="C192" s="33">
        <v>43647</v>
      </c>
      <c r="D192" s="20">
        <v>2.5000000000000001E-2</v>
      </c>
      <c r="E192" s="8" t="s">
        <v>2</v>
      </c>
      <c r="F192" s="9">
        <v>43655</v>
      </c>
      <c r="G192" s="11" t="s">
        <v>107</v>
      </c>
      <c r="H192" s="8"/>
    </row>
    <row r="193" spans="1:8" x14ac:dyDescent="0.6">
      <c r="A193" s="8" t="s">
        <v>16</v>
      </c>
      <c r="B193" s="12" t="s">
        <v>17</v>
      </c>
      <c r="C193" s="65">
        <v>43655</v>
      </c>
      <c r="D193" s="22">
        <v>0.01</v>
      </c>
      <c r="E193" s="12" t="s">
        <v>2</v>
      </c>
      <c r="F193" s="13">
        <v>43657</v>
      </c>
      <c r="G193" s="14" t="s">
        <v>107</v>
      </c>
      <c r="H193" s="8"/>
    </row>
    <row r="194" spans="1:8" x14ac:dyDescent="0.6">
      <c r="A194" s="8" t="s">
        <v>56</v>
      </c>
      <c r="B194" s="8" t="s">
        <v>39</v>
      </c>
      <c r="C194" s="33">
        <v>43657</v>
      </c>
      <c r="D194" s="20">
        <v>0</v>
      </c>
      <c r="E194" s="8" t="s">
        <v>2</v>
      </c>
      <c r="F194" s="9">
        <v>43707</v>
      </c>
      <c r="G194" s="11" t="s">
        <v>107</v>
      </c>
      <c r="H194" s="8"/>
    </row>
    <row r="195" spans="1:8" x14ac:dyDescent="0.6">
      <c r="A195" s="8" t="s">
        <v>60</v>
      </c>
      <c r="B195" s="8" t="s">
        <v>14</v>
      </c>
      <c r="C195" s="33">
        <v>43732</v>
      </c>
      <c r="D195" s="20">
        <v>0</v>
      </c>
      <c r="E195" s="8" t="s">
        <v>2</v>
      </c>
      <c r="F195" s="9">
        <v>43739</v>
      </c>
      <c r="G195" s="11" t="s">
        <v>107</v>
      </c>
      <c r="H195" s="8"/>
    </row>
    <row r="196" spans="1:8" x14ac:dyDescent="0.6">
      <c r="A196" s="8" t="s">
        <v>24</v>
      </c>
      <c r="B196" s="8" t="s">
        <v>5</v>
      </c>
      <c r="C196" s="33">
        <v>43738</v>
      </c>
      <c r="D196" s="20">
        <v>5.0000000000000001E-3</v>
      </c>
      <c r="E196" s="8" t="s">
        <v>2</v>
      </c>
      <c r="F196" s="9">
        <v>44013</v>
      </c>
      <c r="G196" s="11" t="s">
        <v>107</v>
      </c>
      <c r="H196" s="8"/>
    </row>
    <row r="197" spans="1:8" x14ac:dyDescent="0.6">
      <c r="A197" s="8" t="s">
        <v>54</v>
      </c>
      <c r="B197" s="8" t="s">
        <v>7</v>
      </c>
      <c r="C197" s="33">
        <v>43738</v>
      </c>
      <c r="D197" s="20">
        <v>2.5000000000000001E-3</v>
      </c>
      <c r="E197" s="8" t="s">
        <v>2</v>
      </c>
      <c r="F197" s="9">
        <v>43831</v>
      </c>
      <c r="G197" s="11" t="s">
        <v>107</v>
      </c>
      <c r="H197" s="8"/>
    </row>
    <row r="198" spans="1:8" x14ac:dyDescent="0.6">
      <c r="A198" s="8" t="s">
        <v>49</v>
      </c>
      <c r="B198" s="8" t="s">
        <v>48</v>
      </c>
      <c r="C198" s="33">
        <v>43739</v>
      </c>
      <c r="D198" s="20">
        <v>0.02</v>
      </c>
      <c r="E198" s="8" t="s">
        <v>6</v>
      </c>
      <c r="F198" s="9">
        <v>43752</v>
      </c>
      <c r="G198" s="11" t="s">
        <v>107</v>
      </c>
      <c r="H198" s="8"/>
    </row>
    <row r="199" spans="1:8" x14ac:dyDescent="0.6">
      <c r="A199" s="8" t="s">
        <v>16</v>
      </c>
      <c r="B199" s="12" t="s">
        <v>17</v>
      </c>
      <c r="C199" s="65">
        <v>43752</v>
      </c>
      <c r="D199" s="22">
        <v>0.02</v>
      </c>
      <c r="E199" s="12" t="s">
        <v>3</v>
      </c>
      <c r="F199" s="13">
        <v>44181</v>
      </c>
      <c r="G199" s="14" t="s">
        <v>107</v>
      </c>
      <c r="H199" s="8"/>
    </row>
    <row r="200" spans="1:8" x14ac:dyDescent="0.6">
      <c r="A200" s="8" t="s">
        <v>56</v>
      </c>
      <c r="B200" s="8" t="s">
        <v>39</v>
      </c>
      <c r="C200" s="33">
        <v>43815</v>
      </c>
      <c r="D200" s="20">
        <v>0</v>
      </c>
      <c r="E200" s="8" t="s">
        <v>2</v>
      </c>
      <c r="F200" s="9">
        <v>43815</v>
      </c>
      <c r="G200" s="11" t="s">
        <v>107</v>
      </c>
      <c r="H200" s="8"/>
    </row>
    <row r="201" spans="1:8" x14ac:dyDescent="0.6">
      <c r="A201" s="8" t="s">
        <v>60</v>
      </c>
      <c r="B201" s="8" t="s">
        <v>14</v>
      </c>
      <c r="C201" s="33">
        <v>43815</v>
      </c>
      <c r="D201" s="20">
        <v>0</v>
      </c>
      <c r="E201" s="8" t="s">
        <v>2</v>
      </c>
      <c r="F201" s="9">
        <v>43831</v>
      </c>
      <c r="G201" s="11" t="s">
        <v>107</v>
      </c>
      <c r="H201" s="8"/>
    </row>
    <row r="202" spans="1:8" x14ac:dyDescent="0.6">
      <c r="A202" s="8" t="s">
        <v>47</v>
      </c>
      <c r="B202" s="8" t="s">
        <v>11</v>
      </c>
      <c r="C202" s="33">
        <v>43819</v>
      </c>
      <c r="D202" s="20">
        <v>2.5000000000000001E-3</v>
      </c>
      <c r="E202" s="8" t="s">
        <v>3</v>
      </c>
      <c r="F202" s="9">
        <v>43831</v>
      </c>
      <c r="G202" s="11" t="s">
        <v>107</v>
      </c>
      <c r="H202" s="8"/>
    </row>
    <row r="203" spans="1:8" x14ac:dyDescent="0.6">
      <c r="A203" s="8" t="s">
        <v>54</v>
      </c>
      <c r="B203" s="8" t="s">
        <v>7</v>
      </c>
      <c r="C203" s="33">
        <v>43826</v>
      </c>
      <c r="D203" s="20">
        <v>5.0000000000000001E-3</v>
      </c>
      <c r="E203" s="8" t="s">
        <v>3</v>
      </c>
      <c r="F203" s="9">
        <v>44197</v>
      </c>
      <c r="G203" s="11" t="s">
        <v>107</v>
      </c>
      <c r="H203" s="8"/>
    </row>
    <row r="204" spans="1:8" x14ac:dyDescent="0.6">
      <c r="A204" s="8" t="s">
        <v>49</v>
      </c>
      <c r="B204" s="8" t="s">
        <v>48</v>
      </c>
      <c r="C204" s="33">
        <v>43830</v>
      </c>
      <c r="D204" s="20">
        <v>0.02</v>
      </c>
      <c r="E204" s="8" t="s">
        <v>6</v>
      </c>
      <c r="F204" s="9">
        <v>43859</v>
      </c>
      <c r="G204" s="11" t="s">
        <v>107</v>
      </c>
      <c r="H204" s="8"/>
    </row>
    <row r="205" spans="1:8" x14ac:dyDescent="0.6">
      <c r="A205" s="8" t="s">
        <v>62</v>
      </c>
      <c r="B205" s="8" t="s">
        <v>43</v>
      </c>
      <c r="C205" s="33">
        <v>43831</v>
      </c>
      <c r="D205" s="20">
        <v>0</v>
      </c>
      <c r="E205" s="8" t="s">
        <v>2</v>
      </c>
      <c r="F205" s="9">
        <v>43868</v>
      </c>
      <c r="G205" s="11" t="s">
        <v>107</v>
      </c>
      <c r="H205" s="8"/>
    </row>
    <row r="206" spans="1:8" x14ac:dyDescent="0.6">
      <c r="A206" s="8" t="s">
        <v>49</v>
      </c>
      <c r="B206" s="8" t="s">
        <v>48</v>
      </c>
      <c r="C206" s="33">
        <v>43901</v>
      </c>
      <c r="D206" s="20">
        <v>0.01</v>
      </c>
      <c r="E206" s="8" t="s">
        <v>6</v>
      </c>
      <c r="F206" s="9">
        <v>43906</v>
      </c>
      <c r="G206" s="11" t="s">
        <v>107</v>
      </c>
      <c r="H206" s="8"/>
    </row>
    <row r="207" spans="1:8" x14ac:dyDescent="0.6">
      <c r="A207" s="8" t="s">
        <v>65</v>
      </c>
      <c r="B207" s="8" t="s">
        <v>46</v>
      </c>
      <c r="C207" s="33">
        <v>43903</v>
      </c>
      <c r="D207" s="20">
        <v>0.01</v>
      </c>
      <c r="E207" s="8" t="s">
        <v>6</v>
      </c>
      <c r="F207" s="9">
        <v>43903</v>
      </c>
      <c r="G207" s="11" t="s">
        <v>107</v>
      </c>
      <c r="H207" s="8"/>
    </row>
    <row r="208" spans="1:8" x14ac:dyDescent="0.6">
      <c r="A208" s="8" t="s">
        <v>61</v>
      </c>
      <c r="B208" s="8" t="s">
        <v>9</v>
      </c>
      <c r="C208" s="33">
        <v>43903</v>
      </c>
      <c r="D208" s="20">
        <v>0</v>
      </c>
      <c r="E208" s="8" t="s">
        <v>6</v>
      </c>
      <c r="F208" s="9">
        <v>43906</v>
      </c>
      <c r="G208" s="11" t="s">
        <v>107</v>
      </c>
      <c r="H208" s="8"/>
    </row>
    <row r="209" spans="1:8" x14ac:dyDescent="0.6">
      <c r="A209" s="8" t="s">
        <v>29</v>
      </c>
      <c r="B209" s="8" t="s">
        <v>10</v>
      </c>
      <c r="C209" s="33">
        <v>43908</v>
      </c>
      <c r="D209" s="20">
        <v>0</v>
      </c>
      <c r="E209" s="8" t="s">
        <v>6</v>
      </c>
      <c r="F209" s="9">
        <v>43908</v>
      </c>
      <c r="G209" s="11" t="s">
        <v>107</v>
      </c>
      <c r="H209" s="8"/>
    </row>
    <row r="210" spans="1:8" x14ac:dyDescent="0.6">
      <c r="A210" s="8" t="s">
        <v>16</v>
      </c>
      <c r="B210" s="8" t="s">
        <v>17</v>
      </c>
      <c r="C210" s="33">
        <v>43914</v>
      </c>
      <c r="D210" s="20">
        <v>0</v>
      </c>
      <c r="E210" s="8" t="s">
        <v>6</v>
      </c>
      <c r="F210" s="9">
        <v>43896</v>
      </c>
      <c r="G210" s="45" t="s">
        <v>107</v>
      </c>
      <c r="H210" s="46" t="s">
        <v>117</v>
      </c>
    </row>
    <row r="211" spans="1:8" x14ac:dyDescent="0.6">
      <c r="A211" s="8" t="s">
        <v>24</v>
      </c>
      <c r="B211" s="8" t="s">
        <v>5</v>
      </c>
      <c r="C211" s="33">
        <v>43921</v>
      </c>
      <c r="D211" s="20">
        <v>0</v>
      </c>
      <c r="E211" s="8" t="s">
        <v>6</v>
      </c>
      <c r="F211" s="9">
        <v>43922</v>
      </c>
      <c r="G211" s="11" t="s">
        <v>107</v>
      </c>
      <c r="H211" s="8"/>
    </row>
    <row r="212" spans="1:8" x14ac:dyDescent="0.6">
      <c r="A212" s="8" t="s">
        <v>47</v>
      </c>
      <c r="B212" s="8" t="s">
        <v>11</v>
      </c>
      <c r="C212" s="33">
        <v>43921</v>
      </c>
      <c r="D212" s="20">
        <v>0</v>
      </c>
      <c r="E212" s="8" t="s">
        <v>6</v>
      </c>
      <c r="F212" s="9">
        <v>43922</v>
      </c>
      <c r="G212" s="11" t="s">
        <v>107</v>
      </c>
      <c r="H212" s="8"/>
    </row>
    <row r="213" spans="1:8" x14ac:dyDescent="0.6">
      <c r="A213" s="8" t="s">
        <v>60</v>
      </c>
      <c r="B213" s="8" t="s">
        <v>14</v>
      </c>
      <c r="C213" s="33">
        <v>43921</v>
      </c>
      <c r="D213" s="20">
        <v>0</v>
      </c>
      <c r="E213" s="8" t="s">
        <v>2</v>
      </c>
      <c r="F213" s="9">
        <v>43922</v>
      </c>
      <c r="G213" s="11" t="s">
        <v>107</v>
      </c>
      <c r="H213" s="8"/>
    </row>
    <row r="214" spans="1:8" x14ac:dyDescent="0.6">
      <c r="A214" s="8" t="s">
        <v>54</v>
      </c>
      <c r="B214" s="8" t="s">
        <v>7</v>
      </c>
      <c r="C214" s="33">
        <v>43944</v>
      </c>
      <c r="D214" s="20">
        <v>5.0000000000000001E-3</v>
      </c>
      <c r="E214" s="8" t="s">
        <v>2</v>
      </c>
      <c r="F214" s="9">
        <v>43922</v>
      </c>
      <c r="G214" s="11" t="s">
        <v>107</v>
      </c>
      <c r="H214" s="8"/>
    </row>
    <row r="215" spans="1:8" x14ac:dyDescent="0.6">
      <c r="A215" s="8" t="s">
        <v>60</v>
      </c>
      <c r="B215" s="8" t="s">
        <v>14</v>
      </c>
      <c r="C215" s="33">
        <v>43944</v>
      </c>
      <c r="D215" s="20">
        <v>0</v>
      </c>
      <c r="E215" s="8" t="s">
        <v>2</v>
      </c>
      <c r="F215" s="9">
        <v>44013</v>
      </c>
      <c r="G215" s="11" t="s">
        <v>107</v>
      </c>
      <c r="H215" s="8"/>
    </row>
    <row r="216" spans="1:8" x14ac:dyDescent="0.6">
      <c r="A216" s="8" t="s">
        <v>56</v>
      </c>
      <c r="B216" s="8" t="s">
        <v>39</v>
      </c>
      <c r="C216" s="33">
        <v>44001</v>
      </c>
      <c r="D216" s="20">
        <v>0</v>
      </c>
      <c r="E216" s="8" t="s">
        <v>2</v>
      </c>
      <c r="F216" s="9">
        <v>44001</v>
      </c>
      <c r="G216" s="11" t="s">
        <v>107</v>
      </c>
      <c r="H216" s="8"/>
    </row>
    <row r="217" spans="1:8" x14ac:dyDescent="0.6">
      <c r="A217" s="8" t="s">
        <v>24</v>
      </c>
      <c r="B217" s="8" t="s">
        <v>5</v>
      </c>
      <c r="C217" s="33">
        <v>44013</v>
      </c>
      <c r="D217" s="20">
        <v>0</v>
      </c>
      <c r="E217" s="8" t="s">
        <v>2</v>
      </c>
      <c r="F217" s="9">
        <v>44013</v>
      </c>
      <c r="G217" s="11" t="s">
        <v>107</v>
      </c>
      <c r="H217" s="8"/>
    </row>
    <row r="218" spans="1:8" x14ac:dyDescent="0.6">
      <c r="A218" s="8" t="s">
        <v>60</v>
      </c>
      <c r="B218" s="8" t="s">
        <v>14</v>
      </c>
      <c r="C218" s="33">
        <v>44014</v>
      </c>
      <c r="D218" s="20">
        <v>0</v>
      </c>
      <c r="E218" s="8" t="s">
        <v>2</v>
      </c>
      <c r="F218" s="9">
        <v>44105</v>
      </c>
      <c r="G218" s="11" t="s">
        <v>107</v>
      </c>
      <c r="H218" s="8"/>
    </row>
    <row r="219" spans="1:8" x14ac:dyDescent="0.6">
      <c r="A219" s="8" t="s">
        <v>54</v>
      </c>
      <c r="B219" s="8" t="s">
        <v>7</v>
      </c>
      <c r="C219" s="33">
        <v>44015</v>
      </c>
      <c r="D219" s="20">
        <v>5.0000000000000001E-3</v>
      </c>
      <c r="E219" s="8" t="s">
        <v>2</v>
      </c>
      <c r="F219" s="9">
        <v>44013</v>
      </c>
      <c r="G219" s="11" t="s">
        <v>107</v>
      </c>
      <c r="H219" s="8"/>
    </row>
    <row r="220" spans="1:8" x14ac:dyDescent="0.6">
      <c r="A220" s="8" t="s">
        <v>60</v>
      </c>
      <c r="B220" s="8" t="s">
        <v>14</v>
      </c>
      <c r="C220" s="33">
        <v>44015</v>
      </c>
      <c r="D220" s="20">
        <v>0</v>
      </c>
      <c r="E220" s="8" t="s">
        <v>2</v>
      </c>
      <c r="F220" s="9">
        <v>44197</v>
      </c>
      <c r="G220" s="11" t="s">
        <v>107</v>
      </c>
      <c r="H220" s="8"/>
    </row>
    <row r="221" spans="1:8" x14ac:dyDescent="0.6">
      <c r="A221" s="8" t="s">
        <v>56</v>
      </c>
      <c r="B221" s="8" t="s">
        <v>39</v>
      </c>
      <c r="C221" s="33">
        <v>44053</v>
      </c>
      <c r="D221" s="20">
        <v>0</v>
      </c>
      <c r="E221" s="8" t="s">
        <v>2</v>
      </c>
      <c r="F221" s="9">
        <v>44053</v>
      </c>
      <c r="G221" s="11" t="s">
        <v>107</v>
      </c>
      <c r="H221" s="8"/>
    </row>
    <row r="222" spans="1:8" x14ac:dyDescent="0.6">
      <c r="A222" s="8" t="s">
        <v>60</v>
      </c>
      <c r="B222" s="8" t="s">
        <v>14</v>
      </c>
      <c r="C222" s="33">
        <v>44099</v>
      </c>
      <c r="D222" s="20">
        <v>0</v>
      </c>
      <c r="E222" s="8" t="s">
        <v>2</v>
      </c>
      <c r="F222" s="9">
        <v>44287</v>
      </c>
      <c r="G222" s="11" t="s">
        <v>107</v>
      </c>
      <c r="H222" s="8"/>
    </row>
    <row r="223" spans="1:8" x14ac:dyDescent="0.6">
      <c r="A223" s="8" t="s">
        <v>24</v>
      </c>
      <c r="B223" s="8" t="s">
        <v>5</v>
      </c>
      <c r="C223" s="33">
        <v>44104</v>
      </c>
      <c r="D223" s="20">
        <v>0</v>
      </c>
      <c r="E223" s="8" t="s">
        <v>2</v>
      </c>
      <c r="F223" s="9">
        <v>44105</v>
      </c>
      <c r="G223" s="11" t="s">
        <v>107</v>
      </c>
      <c r="H223" s="8"/>
    </row>
    <row r="224" spans="1:8" x14ac:dyDescent="0.6">
      <c r="A224" s="12" t="s">
        <v>27</v>
      </c>
      <c r="B224" s="12" t="s">
        <v>28</v>
      </c>
      <c r="C224" s="65">
        <v>44104</v>
      </c>
      <c r="D224" s="22">
        <v>0</v>
      </c>
      <c r="E224" s="12" t="s">
        <v>4</v>
      </c>
      <c r="F224" s="13">
        <v>44104</v>
      </c>
      <c r="G224" s="14" t="s">
        <v>107</v>
      </c>
      <c r="H224" s="12"/>
    </row>
    <row r="225" spans="1:8" x14ac:dyDescent="0.6">
      <c r="A225" s="8" t="s">
        <v>54</v>
      </c>
      <c r="B225" s="8" t="s">
        <v>7</v>
      </c>
      <c r="C225" s="33">
        <v>44109</v>
      </c>
      <c r="D225" s="20">
        <v>5.0000000000000001E-3</v>
      </c>
      <c r="E225" s="8" t="s">
        <v>2</v>
      </c>
      <c r="F225" s="9">
        <v>44105</v>
      </c>
      <c r="G225" s="11" t="s">
        <v>107</v>
      </c>
      <c r="H225" s="8"/>
    </row>
    <row r="226" spans="1:8" x14ac:dyDescent="0.6">
      <c r="A226" s="8" t="s">
        <v>58</v>
      </c>
      <c r="B226" s="8" t="s">
        <v>41</v>
      </c>
      <c r="C226" s="33">
        <v>44166</v>
      </c>
      <c r="D226" s="20">
        <v>0</v>
      </c>
      <c r="E226" s="8" t="s">
        <v>2</v>
      </c>
      <c r="F226" s="9">
        <v>44562</v>
      </c>
      <c r="G226" s="11" t="s">
        <v>107</v>
      </c>
      <c r="H226" s="8"/>
    </row>
    <row r="227" spans="1:8" x14ac:dyDescent="0.6">
      <c r="A227" s="8" t="s">
        <v>56</v>
      </c>
      <c r="B227" s="8" t="s">
        <v>39</v>
      </c>
      <c r="C227" s="33">
        <v>44183</v>
      </c>
      <c r="D227" s="20">
        <v>0</v>
      </c>
      <c r="E227" s="8" t="s">
        <v>2</v>
      </c>
      <c r="F227" s="9">
        <v>44183</v>
      </c>
      <c r="G227" s="11" t="s">
        <v>107</v>
      </c>
      <c r="H227" s="8"/>
    </row>
    <row r="228" spans="1:8" x14ac:dyDescent="0.6">
      <c r="A228" s="8" t="s">
        <v>60</v>
      </c>
      <c r="B228" s="8" t="s">
        <v>14</v>
      </c>
      <c r="C228" s="33">
        <v>44186</v>
      </c>
      <c r="D228" s="20">
        <v>0</v>
      </c>
      <c r="E228" s="8" t="s">
        <v>2</v>
      </c>
      <c r="F228" s="9">
        <v>44197</v>
      </c>
      <c r="G228" s="11" t="s">
        <v>107</v>
      </c>
      <c r="H228" s="8"/>
    </row>
    <row r="229" spans="1:8" x14ac:dyDescent="0.6">
      <c r="A229" s="8" t="s">
        <v>24</v>
      </c>
      <c r="B229" s="8" t="s">
        <v>5</v>
      </c>
      <c r="C229" s="33">
        <v>44188</v>
      </c>
      <c r="D229" s="20">
        <v>0</v>
      </c>
      <c r="E229" s="8" t="s">
        <v>2</v>
      </c>
      <c r="F229" s="9">
        <v>43831</v>
      </c>
      <c r="G229" s="11" t="s">
        <v>107</v>
      </c>
      <c r="H229" s="8"/>
    </row>
    <row r="230" spans="1:8" x14ac:dyDescent="0.6">
      <c r="A230" s="8" t="s">
        <v>54</v>
      </c>
      <c r="B230" s="8" t="s">
        <v>7</v>
      </c>
      <c r="C230" s="33">
        <v>44194</v>
      </c>
      <c r="D230" s="20">
        <v>5.0000000000000001E-3</v>
      </c>
      <c r="E230" s="8" t="s">
        <v>2</v>
      </c>
      <c r="F230" s="9">
        <v>44197</v>
      </c>
      <c r="G230" s="11" t="s">
        <v>107</v>
      </c>
      <c r="H230" s="8"/>
    </row>
    <row r="231" spans="1:8" x14ac:dyDescent="0.6">
      <c r="A231" s="8" t="s">
        <v>56</v>
      </c>
      <c r="B231" s="8" t="s">
        <v>39</v>
      </c>
      <c r="C231" s="33">
        <v>44274</v>
      </c>
      <c r="D231" s="20">
        <v>0</v>
      </c>
      <c r="E231" s="8" t="s">
        <v>2</v>
      </c>
      <c r="F231" s="9">
        <v>44274</v>
      </c>
      <c r="G231" s="11" t="s">
        <v>107</v>
      </c>
      <c r="H231" s="8"/>
    </row>
    <row r="232" spans="1:8" x14ac:dyDescent="0.6">
      <c r="A232" s="8" t="s">
        <v>60</v>
      </c>
      <c r="B232" s="8" t="s">
        <v>14</v>
      </c>
      <c r="C232" s="33">
        <v>44279</v>
      </c>
      <c r="D232" s="20">
        <v>0</v>
      </c>
      <c r="E232" s="8" t="s">
        <v>2</v>
      </c>
      <c r="F232" s="9">
        <v>44287</v>
      </c>
      <c r="G232" s="11" t="s">
        <v>107</v>
      </c>
      <c r="H232" s="8"/>
    </row>
    <row r="233" spans="1:8" x14ac:dyDescent="0.6">
      <c r="A233" s="8" t="s">
        <v>54</v>
      </c>
      <c r="B233" s="8" t="s">
        <v>7</v>
      </c>
      <c r="C233" s="33">
        <v>44292</v>
      </c>
      <c r="D233" s="20">
        <v>5.0000000000000001E-3</v>
      </c>
      <c r="E233" s="8" t="s">
        <v>2</v>
      </c>
      <c r="F233" s="9">
        <v>44287</v>
      </c>
      <c r="G233" s="11" t="s">
        <v>107</v>
      </c>
      <c r="H233" s="8"/>
    </row>
    <row r="234" spans="1:8" x14ac:dyDescent="0.6">
      <c r="A234" s="8" t="s">
        <v>65</v>
      </c>
      <c r="B234" s="8" t="s">
        <v>46</v>
      </c>
      <c r="C234" s="33">
        <v>44364</v>
      </c>
      <c r="D234" s="20">
        <v>1.4999999999999999E-2</v>
      </c>
      <c r="E234" s="8" t="s">
        <v>3</v>
      </c>
      <c r="F234" s="9">
        <v>44742</v>
      </c>
      <c r="G234" s="11" t="s">
        <v>107</v>
      </c>
      <c r="H234" s="8"/>
    </row>
    <row r="235" spans="1:8" x14ac:dyDescent="0.6">
      <c r="A235" s="8" t="s">
        <v>56</v>
      </c>
      <c r="B235" s="8" t="s">
        <v>39</v>
      </c>
      <c r="C235" s="33">
        <v>44372</v>
      </c>
      <c r="D235" s="20">
        <v>0</v>
      </c>
      <c r="E235" s="8" t="s">
        <v>2</v>
      </c>
      <c r="F235" s="9">
        <v>44372</v>
      </c>
      <c r="G235" s="11" t="s">
        <v>107</v>
      </c>
      <c r="H235" s="8"/>
    </row>
    <row r="236" spans="1:8" x14ac:dyDescent="0.6">
      <c r="A236" s="8" t="s">
        <v>54</v>
      </c>
      <c r="B236" s="8" t="s">
        <v>7</v>
      </c>
      <c r="C236" s="33">
        <v>44379</v>
      </c>
      <c r="D236" s="20">
        <v>5.0000000000000001E-3</v>
      </c>
      <c r="E236" s="8" t="s">
        <v>2</v>
      </c>
      <c r="F236" s="9">
        <v>44378</v>
      </c>
      <c r="G236" s="11" t="s">
        <v>107</v>
      </c>
      <c r="H236" s="8"/>
    </row>
    <row r="237" spans="1:8" x14ac:dyDescent="0.6">
      <c r="A237" s="8" t="s">
        <v>49</v>
      </c>
      <c r="B237" s="8" t="s">
        <v>48</v>
      </c>
      <c r="C237" s="33">
        <v>44413</v>
      </c>
      <c r="D237" s="20">
        <v>0.01</v>
      </c>
      <c r="E237" s="8" t="s">
        <v>2</v>
      </c>
      <c r="F237" s="9">
        <v>44413</v>
      </c>
      <c r="G237" s="11" t="s">
        <v>107</v>
      </c>
      <c r="H237" s="8"/>
    </row>
    <row r="238" spans="1:8" x14ac:dyDescent="0.6">
      <c r="A238" s="8" t="s">
        <v>60</v>
      </c>
      <c r="B238" s="8" t="s">
        <v>14</v>
      </c>
      <c r="C238" s="33">
        <v>44467</v>
      </c>
      <c r="D238" s="20">
        <v>0</v>
      </c>
      <c r="E238" s="8" t="s">
        <v>2</v>
      </c>
      <c r="F238" s="9">
        <v>44470</v>
      </c>
      <c r="G238" s="11" t="s">
        <v>107</v>
      </c>
      <c r="H238" s="8"/>
    </row>
    <row r="239" spans="1:8" x14ac:dyDescent="0.6">
      <c r="A239" s="8" t="s">
        <v>61</v>
      </c>
      <c r="B239" s="8" t="s">
        <v>9</v>
      </c>
      <c r="C239" s="33">
        <v>44468</v>
      </c>
      <c r="D239" s="20">
        <v>0.01</v>
      </c>
      <c r="E239" s="8" t="s">
        <v>3</v>
      </c>
      <c r="F239" s="9">
        <v>44833</v>
      </c>
      <c r="G239" s="11" t="s">
        <v>107</v>
      </c>
      <c r="H239" s="8"/>
    </row>
    <row r="240" spans="1:8" x14ac:dyDescent="0.6">
      <c r="A240" s="8" t="s">
        <v>22</v>
      </c>
      <c r="B240" s="8" t="s">
        <v>23</v>
      </c>
      <c r="C240" s="33">
        <v>44531</v>
      </c>
      <c r="D240" s="20">
        <v>0.01</v>
      </c>
      <c r="E240" s="8" t="s">
        <v>3</v>
      </c>
      <c r="F240" s="9">
        <v>44927</v>
      </c>
      <c r="G240" s="11" t="s">
        <v>107</v>
      </c>
      <c r="H240" s="8"/>
    </row>
    <row r="241" spans="1:8" x14ac:dyDescent="0.6">
      <c r="A241" s="8" t="s">
        <v>16</v>
      </c>
      <c r="B241" s="8" t="s">
        <v>17</v>
      </c>
      <c r="C241" s="33">
        <v>44543</v>
      </c>
      <c r="D241" s="20">
        <v>0.01</v>
      </c>
      <c r="E241" s="8" t="s">
        <v>3</v>
      </c>
      <c r="F241" s="9">
        <v>44908</v>
      </c>
      <c r="G241" s="45" t="s">
        <v>107</v>
      </c>
      <c r="H241" s="8"/>
    </row>
    <row r="242" spans="1:8" x14ac:dyDescent="0.6">
      <c r="A242" s="8" t="s">
        <v>47</v>
      </c>
      <c r="B242" s="8" t="s">
        <v>11</v>
      </c>
      <c r="C242" s="33">
        <v>44592</v>
      </c>
      <c r="D242" s="20">
        <v>7.4999999999999997E-3</v>
      </c>
      <c r="E242" s="8" t="s">
        <v>3</v>
      </c>
      <c r="F242" s="9">
        <v>44958</v>
      </c>
      <c r="G242" s="11" t="s">
        <v>107</v>
      </c>
      <c r="H242" s="8"/>
    </row>
    <row r="243" spans="1:8" x14ac:dyDescent="0.6">
      <c r="A243" s="8" t="s">
        <v>65</v>
      </c>
      <c r="B243" s="8" t="s">
        <v>46</v>
      </c>
      <c r="C243" s="33">
        <v>44613</v>
      </c>
      <c r="D243" s="20">
        <v>2.5000000000000001E-2</v>
      </c>
      <c r="E243" s="8" t="s">
        <v>3</v>
      </c>
      <c r="F243" s="9">
        <v>45016</v>
      </c>
      <c r="G243" s="11" t="s">
        <v>107</v>
      </c>
      <c r="H243" s="8"/>
    </row>
    <row r="244" spans="1:8" x14ac:dyDescent="0.6">
      <c r="A244" s="8" t="s">
        <v>29</v>
      </c>
      <c r="B244" s="8" t="s">
        <v>10</v>
      </c>
      <c r="C244" s="33">
        <v>44644</v>
      </c>
      <c r="D244" s="20">
        <v>5.0000000000000001E-3</v>
      </c>
      <c r="E244" s="8" t="s">
        <v>3</v>
      </c>
      <c r="F244" s="9">
        <v>45023</v>
      </c>
      <c r="G244" s="11" t="s">
        <v>107</v>
      </c>
      <c r="H244" s="8"/>
    </row>
    <row r="245" spans="1:8" x14ac:dyDescent="0.6">
      <c r="A245" s="8" t="s">
        <v>60</v>
      </c>
      <c r="B245" s="8" t="s">
        <v>14</v>
      </c>
      <c r="C245" s="33">
        <v>44650</v>
      </c>
      <c r="D245" s="20">
        <v>0</v>
      </c>
      <c r="E245" s="8" t="s">
        <v>2</v>
      </c>
      <c r="F245" s="9">
        <v>44652</v>
      </c>
      <c r="G245" s="11" t="s">
        <v>107</v>
      </c>
      <c r="H245" s="8"/>
    </row>
    <row r="246" spans="1:8" x14ac:dyDescent="0.6">
      <c r="A246" s="8" t="s">
        <v>54</v>
      </c>
      <c r="B246" s="8" t="s">
        <v>7</v>
      </c>
      <c r="C246" s="33">
        <v>44651</v>
      </c>
      <c r="D246" s="20">
        <v>5.0000000000000001E-3</v>
      </c>
      <c r="E246" s="8" t="s">
        <v>2</v>
      </c>
      <c r="F246" s="9">
        <v>44652</v>
      </c>
      <c r="G246" s="11" t="s">
        <v>107</v>
      </c>
      <c r="H246" s="8"/>
    </row>
    <row r="247" spans="1:8" x14ac:dyDescent="0.6">
      <c r="A247" s="8" t="s">
        <v>37</v>
      </c>
      <c r="B247" s="8" t="s">
        <v>8</v>
      </c>
      <c r="C247" s="33">
        <v>44706</v>
      </c>
      <c r="D247" s="20">
        <v>0.01</v>
      </c>
      <c r="E247" s="8" t="s">
        <v>3</v>
      </c>
      <c r="F247" s="9">
        <v>45071</v>
      </c>
      <c r="G247" s="11" t="s">
        <v>107</v>
      </c>
      <c r="H247" s="8"/>
    </row>
    <row r="248" spans="1:8" x14ac:dyDescent="0.6">
      <c r="A248" s="8" t="s">
        <v>61</v>
      </c>
      <c r="B248" s="8" t="s">
        <v>9</v>
      </c>
      <c r="C248" s="33">
        <v>44734</v>
      </c>
      <c r="D248" s="20">
        <v>0.02</v>
      </c>
      <c r="E248" s="8" t="s">
        <v>3</v>
      </c>
      <c r="F248" s="9">
        <v>45107</v>
      </c>
      <c r="G248" s="11" t="s">
        <v>107</v>
      </c>
      <c r="H248" s="8"/>
    </row>
    <row r="249" spans="1:8" x14ac:dyDescent="0.6">
      <c r="A249" s="8" t="s">
        <v>60</v>
      </c>
      <c r="B249" s="8" t="s">
        <v>14</v>
      </c>
      <c r="C249" s="33">
        <v>44741</v>
      </c>
      <c r="D249" s="20">
        <v>0</v>
      </c>
      <c r="E249" s="8" t="s">
        <v>2</v>
      </c>
      <c r="F249" s="9">
        <v>44805</v>
      </c>
      <c r="G249" s="11" t="s">
        <v>107</v>
      </c>
      <c r="H249" s="8"/>
    </row>
    <row r="250" spans="1:8" x14ac:dyDescent="0.6">
      <c r="A250" s="8" t="s">
        <v>54</v>
      </c>
      <c r="B250" s="8" t="s">
        <v>7</v>
      </c>
      <c r="C250" s="33">
        <v>44742</v>
      </c>
      <c r="D250" s="20">
        <v>5.0000000000000001E-3</v>
      </c>
      <c r="E250" s="8" t="s">
        <v>2</v>
      </c>
      <c r="F250" s="9">
        <v>44743</v>
      </c>
      <c r="G250" s="11" t="s">
        <v>107</v>
      </c>
      <c r="H250" s="8"/>
    </row>
    <row r="251" spans="1:8" x14ac:dyDescent="0.6">
      <c r="A251" s="8" t="s">
        <v>16</v>
      </c>
      <c r="B251" s="8" t="s">
        <v>17</v>
      </c>
      <c r="C251" s="33">
        <v>44747</v>
      </c>
      <c r="D251" s="20">
        <v>0.02</v>
      </c>
      <c r="E251" s="8" t="s">
        <v>3</v>
      </c>
      <c r="F251" s="9">
        <v>45112</v>
      </c>
      <c r="G251" s="45" t="s">
        <v>107</v>
      </c>
      <c r="H251" s="8"/>
    </row>
    <row r="252" spans="1:8" x14ac:dyDescent="0.6">
      <c r="A252" s="8" t="s">
        <v>29</v>
      </c>
      <c r="B252" s="8" t="s">
        <v>10</v>
      </c>
      <c r="C252" s="33">
        <v>44819</v>
      </c>
      <c r="D252" s="23">
        <v>0.01</v>
      </c>
      <c r="E252" s="8" t="s">
        <v>3</v>
      </c>
      <c r="F252" s="9">
        <v>45293</v>
      </c>
      <c r="G252" s="10" t="s">
        <v>107</v>
      </c>
      <c r="H252" s="8"/>
    </row>
    <row r="253" spans="1:8" x14ac:dyDescent="0.6">
      <c r="A253" s="8" t="s">
        <v>54</v>
      </c>
      <c r="B253" s="8" t="s">
        <v>7</v>
      </c>
      <c r="C253" s="33">
        <v>44834</v>
      </c>
      <c r="D253" s="20">
        <v>5.0000000000000001E-3</v>
      </c>
      <c r="E253" s="8" t="s">
        <v>2</v>
      </c>
      <c r="F253" s="9">
        <v>44835</v>
      </c>
      <c r="G253" s="11" t="s">
        <v>107</v>
      </c>
      <c r="H253" s="8"/>
    </row>
    <row r="254" spans="1:8" x14ac:dyDescent="0.6">
      <c r="A254" s="8" t="s">
        <v>60</v>
      </c>
      <c r="B254" s="8" t="s">
        <v>14</v>
      </c>
      <c r="C254" s="33">
        <v>44834</v>
      </c>
      <c r="D254" s="20">
        <v>0</v>
      </c>
      <c r="E254" s="8" t="s">
        <v>2</v>
      </c>
      <c r="F254" s="9">
        <v>44835</v>
      </c>
      <c r="G254" s="11" t="s">
        <v>107</v>
      </c>
      <c r="H254" s="8"/>
    </row>
    <row r="255" spans="1:8" x14ac:dyDescent="0.6">
      <c r="A255" s="8" t="s">
        <v>60</v>
      </c>
      <c r="B255" s="8" t="s">
        <v>14</v>
      </c>
      <c r="C255" s="33">
        <v>44909</v>
      </c>
      <c r="D255" s="20">
        <v>0</v>
      </c>
      <c r="E255" s="8" t="s">
        <v>2</v>
      </c>
      <c r="F255" s="9">
        <v>44927</v>
      </c>
      <c r="G255" s="11" t="s">
        <v>107</v>
      </c>
      <c r="H255" s="8"/>
    </row>
    <row r="256" spans="1:8" x14ac:dyDescent="0.6">
      <c r="A256" s="8" t="s">
        <v>22</v>
      </c>
      <c r="B256" s="8" t="s">
        <v>23</v>
      </c>
      <c r="C256" s="33">
        <v>44916</v>
      </c>
      <c r="D256" s="20">
        <v>0.01</v>
      </c>
      <c r="E256" s="8" t="s">
        <v>2</v>
      </c>
      <c r="F256" s="9">
        <v>44927</v>
      </c>
      <c r="G256" s="11" t="s">
        <v>107</v>
      </c>
      <c r="H256" s="8"/>
    </row>
    <row r="257" spans="1:8" x14ac:dyDescent="0.6">
      <c r="A257" s="60" t="s">
        <v>49</v>
      </c>
      <c r="B257" s="60" t="s">
        <v>48</v>
      </c>
      <c r="C257" s="33">
        <v>44965</v>
      </c>
      <c r="D257" s="63">
        <v>0.01</v>
      </c>
      <c r="E257" s="60" t="s">
        <v>2</v>
      </c>
      <c r="F257" s="27">
        <v>44965</v>
      </c>
      <c r="G257" s="62" t="s">
        <v>123</v>
      </c>
    </row>
    <row r="258" spans="1:8" x14ac:dyDescent="0.6">
      <c r="A258" s="8" t="s">
        <v>62</v>
      </c>
      <c r="B258" s="8" t="s">
        <v>43</v>
      </c>
      <c r="C258" s="33">
        <v>44978</v>
      </c>
      <c r="D258" s="20">
        <v>0</v>
      </c>
      <c r="E258" s="8" t="s">
        <v>2</v>
      </c>
      <c r="F258" s="9">
        <v>44978</v>
      </c>
      <c r="G258" s="11" t="s">
        <v>107</v>
      </c>
      <c r="H258" s="8"/>
    </row>
    <row r="259" spans="1:8" x14ac:dyDescent="0.6">
      <c r="A259" s="8" t="s">
        <v>54</v>
      </c>
      <c r="B259" s="8" t="s">
        <v>7</v>
      </c>
      <c r="C259" s="33">
        <v>45016</v>
      </c>
      <c r="D259" s="20">
        <v>5.0000000000000001E-3</v>
      </c>
      <c r="E259" s="8" t="s">
        <v>2</v>
      </c>
      <c r="F259" s="9">
        <v>44930</v>
      </c>
      <c r="G259" s="11" t="s">
        <v>107</v>
      </c>
      <c r="H259" s="8"/>
    </row>
    <row r="260" spans="1:8" ht="16.5" customHeight="1" x14ac:dyDescent="0.6">
      <c r="A260" s="8" t="s">
        <v>60</v>
      </c>
      <c r="B260" s="8" t="s">
        <v>14</v>
      </c>
      <c r="C260" s="33">
        <v>45016</v>
      </c>
      <c r="D260" s="20">
        <v>0</v>
      </c>
      <c r="E260" s="8" t="s">
        <v>2</v>
      </c>
      <c r="F260" s="9">
        <v>44930</v>
      </c>
      <c r="G260" s="11" t="s">
        <v>107</v>
      </c>
      <c r="H260" s="8"/>
    </row>
    <row r="261" spans="1:8" x14ac:dyDescent="0.6">
      <c r="A261" s="15" t="s">
        <v>53</v>
      </c>
      <c r="B261" s="15" t="s">
        <v>35</v>
      </c>
      <c r="C261" s="17">
        <v>45071</v>
      </c>
      <c r="D261" s="25">
        <v>0.01</v>
      </c>
      <c r="E261" s="15" t="s">
        <v>3</v>
      </c>
      <c r="F261" s="16">
        <v>45413</v>
      </c>
      <c r="G261" s="26" t="s">
        <v>107</v>
      </c>
      <c r="H261" s="15"/>
    </row>
    <row r="262" spans="1:8" x14ac:dyDescent="0.6">
      <c r="A262" s="8" t="s">
        <v>37</v>
      </c>
      <c r="B262" s="8" t="s">
        <v>8</v>
      </c>
      <c r="C262" s="33">
        <v>45077</v>
      </c>
      <c r="D262" s="20">
        <v>0.02</v>
      </c>
      <c r="E262" s="8" t="s">
        <v>3</v>
      </c>
      <c r="F262" s="9">
        <v>45443</v>
      </c>
      <c r="G262" s="11" t="s">
        <v>107</v>
      </c>
      <c r="H262" s="8"/>
    </row>
    <row r="263" spans="1:8" x14ac:dyDescent="0.6">
      <c r="A263" s="15" t="s">
        <v>60</v>
      </c>
      <c r="B263" s="15" t="s">
        <v>14</v>
      </c>
      <c r="C263" s="17" t="s">
        <v>67</v>
      </c>
      <c r="D263" s="25">
        <v>0</v>
      </c>
      <c r="E263" s="15" t="s">
        <v>2</v>
      </c>
      <c r="F263" s="16">
        <v>44933</v>
      </c>
      <c r="G263" s="19" t="s">
        <v>107</v>
      </c>
      <c r="H263" s="15"/>
    </row>
    <row r="264" spans="1:8" x14ac:dyDescent="0.6">
      <c r="A264" s="15" t="s">
        <v>54</v>
      </c>
      <c r="B264" s="15" t="s">
        <v>7</v>
      </c>
      <c r="C264" s="17" t="s">
        <v>66</v>
      </c>
      <c r="D264" s="24">
        <v>5.0000000000000001E-3</v>
      </c>
      <c r="E264" s="15" t="s">
        <v>2</v>
      </c>
      <c r="F264" s="17">
        <v>44933</v>
      </c>
      <c r="G264" s="18" t="s">
        <v>107</v>
      </c>
      <c r="H264" s="15"/>
    </row>
    <row r="265" spans="1:8" x14ac:dyDescent="0.6">
      <c r="A265" s="15" t="s">
        <v>60</v>
      </c>
      <c r="B265" s="15" t="s">
        <v>14</v>
      </c>
      <c r="C265" s="17" t="s">
        <v>68</v>
      </c>
      <c r="D265" s="25">
        <v>0</v>
      </c>
      <c r="E265" s="15" t="s">
        <v>2</v>
      </c>
      <c r="F265" s="16">
        <v>44936</v>
      </c>
      <c r="G265" s="19" t="s">
        <v>107</v>
      </c>
      <c r="H265" s="15"/>
    </row>
    <row r="266" spans="1:8" x14ac:dyDescent="0.6">
      <c r="A266" s="60" t="s">
        <v>24</v>
      </c>
      <c r="B266" s="60" t="s">
        <v>5</v>
      </c>
      <c r="C266" s="33">
        <v>45200</v>
      </c>
      <c r="D266" s="61">
        <v>5.0000000000000001E-3</v>
      </c>
      <c r="E266" s="60" t="s">
        <v>3</v>
      </c>
      <c r="F266" s="33">
        <v>45383</v>
      </c>
      <c r="G266" s="62" t="s">
        <v>122</v>
      </c>
    </row>
    <row r="267" spans="1:8" x14ac:dyDescent="0.6">
      <c r="A267" s="60" t="s">
        <v>24</v>
      </c>
      <c r="B267" s="60" t="s">
        <v>5</v>
      </c>
      <c r="C267" s="33">
        <v>45200</v>
      </c>
      <c r="D267" s="61">
        <v>0.01</v>
      </c>
      <c r="E267" s="60" t="s">
        <v>3</v>
      </c>
      <c r="F267" s="33">
        <v>45566</v>
      </c>
      <c r="G267" s="62" t="s">
        <v>122</v>
      </c>
    </row>
    <row r="268" spans="1:8" x14ac:dyDescent="0.6">
      <c r="A268" s="53" t="s">
        <v>119</v>
      </c>
      <c r="B268" s="53" t="s">
        <v>118</v>
      </c>
      <c r="C268" s="67">
        <v>45260</v>
      </c>
      <c r="D268" s="58">
        <v>5.0000000000000001E-3</v>
      </c>
      <c r="E268" s="56"/>
      <c r="F268" s="57">
        <v>45260</v>
      </c>
      <c r="G268" s="42" t="s">
        <v>120</v>
      </c>
      <c r="H268" s="42" t="s">
        <v>121</v>
      </c>
    </row>
    <row r="269" spans="1:8" x14ac:dyDescent="0.6">
      <c r="A269" s="53" t="s">
        <v>119</v>
      </c>
      <c r="B269" s="53" t="s">
        <v>118</v>
      </c>
      <c r="C269" s="67">
        <v>45445</v>
      </c>
      <c r="D269" s="59">
        <v>0.01</v>
      </c>
      <c r="E269" s="56"/>
      <c r="F269" s="57">
        <v>45445</v>
      </c>
      <c r="G269" s="42" t="s">
        <v>120</v>
      </c>
      <c r="H269" s="42" t="s">
        <v>121</v>
      </c>
    </row>
    <row r="270" spans="1:8" x14ac:dyDescent="0.6">
      <c r="A270" s="64" t="s">
        <v>124</v>
      </c>
      <c r="B270" s="64" t="s">
        <v>74</v>
      </c>
      <c r="C270" s="33"/>
      <c r="F270" s="33"/>
    </row>
    <row r="271" spans="1:8" x14ac:dyDescent="0.6">
      <c r="C271" s="27"/>
      <c r="F271" s="33"/>
    </row>
    <row r="272" spans="1:8" x14ac:dyDescent="0.6">
      <c r="C272" s="27"/>
      <c r="F272" s="33"/>
    </row>
    <row r="273" spans="3:6" x14ac:dyDescent="0.6">
      <c r="C273" s="27"/>
      <c r="F273" s="33"/>
    </row>
    <row r="274" spans="3:6" x14ac:dyDescent="0.6">
      <c r="C274" s="27"/>
      <c r="F274" s="33"/>
    </row>
    <row r="275" spans="3:6" x14ac:dyDescent="0.6">
      <c r="C275" s="27"/>
      <c r="F275" s="33"/>
    </row>
    <row r="276" spans="3:6" x14ac:dyDescent="0.6">
      <c r="C276" s="27"/>
      <c r="F276" s="33"/>
    </row>
    <row r="277" spans="3:6" x14ac:dyDescent="0.6">
      <c r="C277" s="27"/>
      <c r="F277" s="33"/>
    </row>
    <row r="278" spans="3:6" x14ac:dyDescent="0.6">
      <c r="C278" s="27"/>
      <c r="F278" s="33"/>
    </row>
    <row r="279" spans="3:6" x14ac:dyDescent="0.6">
      <c r="C279" s="27"/>
      <c r="F279" s="33"/>
    </row>
    <row r="280" spans="3:6" x14ac:dyDescent="0.6">
      <c r="C280" s="27"/>
      <c r="F280" s="33"/>
    </row>
    <row r="281" spans="3:6" x14ac:dyDescent="0.6">
      <c r="C281" s="27"/>
      <c r="F281" s="33"/>
    </row>
    <row r="282" spans="3:6" x14ac:dyDescent="0.6">
      <c r="C282" s="27"/>
      <c r="F282" s="33"/>
    </row>
    <row r="283" spans="3:6" x14ac:dyDescent="0.6">
      <c r="C283" s="27"/>
      <c r="F283" s="33"/>
    </row>
    <row r="284" spans="3:6" x14ac:dyDescent="0.6">
      <c r="C284" s="27"/>
      <c r="F284" s="33"/>
    </row>
    <row r="285" spans="3:6" x14ac:dyDescent="0.6">
      <c r="C285" s="27"/>
      <c r="F285" s="33"/>
    </row>
    <row r="286" spans="3:6" x14ac:dyDescent="0.6">
      <c r="C286" s="27"/>
      <c r="F286" s="33"/>
    </row>
    <row r="287" spans="3:6" x14ac:dyDescent="0.6">
      <c r="C287" s="27"/>
      <c r="F287" s="33"/>
    </row>
    <row r="288" spans="3:6" x14ac:dyDescent="0.6">
      <c r="C288" s="27"/>
      <c r="F288" s="33"/>
    </row>
    <row r="289" spans="3:6" x14ac:dyDescent="0.6">
      <c r="C289" s="27"/>
      <c r="F289" s="33"/>
    </row>
    <row r="290" spans="3:6" x14ac:dyDescent="0.6">
      <c r="C290" s="27"/>
      <c r="F290" s="33"/>
    </row>
    <row r="291" spans="3:6" x14ac:dyDescent="0.6">
      <c r="C291" s="27"/>
      <c r="F291" s="33"/>
    </row>
    <row r="292" spans="3:6" x14ac:dyDescent="0.6">
      <c r="C292" s="27"/>
      <c r="F292" s="33"/>
    </row>
    <row r="293" spans="3:6" x14ac:dyDescent="0.6">
      <c r="C293" s="27"/>
      <c r="F293" s="33"/>
    </row>
    <row r="294" spans="3:6" x14ac:dyDescent="0.6">
      <c r="C294" s="27"/>
      <c r="F294" s="33"/>
    </row>
    <row r="295" spans="3:6" x14ac:dyDescent="0.6">
      <c r="C295" s="27"/>
      <c r="F295" s="33"/>
    </row>
    <row r="296" spans="3:6" x14ac:dyDescent="0.6">
      <c r="C296" s="27"/>
      <c r="F296" s="33"/>
    </row>
    <row r="297" spans="3:6" x14ac:dyDescent="0.6">
      <c r="C297" s="27"/>
      <c r="F297" s="33"/>
    </row>
    <row r="298" spans="3:6" x14ac:dyDescent="0.6">
      <c r="C298" s="27"/>
      <c r="F298" s="33"/>
    </row>
    <row r="299" spans="3:6" x14ac:dyDescent="0.6">
      <c r="C299" s="27"/>
      <c r="F299" s="33"/>
    </row>
    <row r="300" spans="3:6" x14ac:dyDescent="0.6">
      <c r="C300" s="27"/>
      <c r="F300" s="33"/>
    </row>
    <row r="301" spans="3:6" x14ac:dyDescent="0.6">
      <c r="C301" s="27"/>
      <c r="F301" s="33"/>
    </row>
    <row r="302" spans="3:6" x14ac:dyDescent="0.6">
      <c r="C302" s="27"/>
      <c r="F302" s="33"/>
    </row>
    <row r="303" spans="3:6" x14ac:dyDescent="0.6">
      <c r="C303" s="27"/>
      <c r="F303" s="33"/>
    </row>
    <row r="304" spans="3:6" x14ac:dyDescent="0.6">
      <c r="C304" s="27"/>
      <c r="F304" s="33"/>
    </row>
    <row r="305" spans="3:6" x14ac:dyDescent="0.6">
      <c r="C305" s="27"/>
      <c r="F305" s="33"/>
    </row>
    <row r="306" spans="3:6" x14ac:dyDescent="0.6">
      <c r="C306" s="27"/>
      <c r="F306" s="33"/>
    </row>
    <row r="307" spans="3:6" x14ac:dyDescent="0.6">
      <c r="C307" s="27"/>
      <c r="F307" s="33"/>
    </row>
    <row r="308" spans="3:6" x14ac:dyDescent="0.6">
      <c r="C308" s="27"/>
      <c r="F308" s="33"/>
    </row>
    <row r="309" spans="3:6" x14ac:dyDescent="0.6">
      <c r="C309" s="27"/>
      <c r="F309" s="33"/>
    </row>
    <row r="310" spans="3:6" x14ac:dyDescent="0.6">
      <c r="C310" s="27"/>
      <c r="F310" s="33"/>
    </row>
    <row r="311" spans="3:6" x14ac:dyDescent="0.6">
      <c r="C311" s="27"/>
      <c r="F311" s="33"/>
    </row>
    <row r="312" spans="3:6" x14ac:dyDescent="0.6">
      <c r="C312" s="27"/>
      <c r="F312" s="33"/>
    </row>
    <row r="313" spans="3:6" x14ac:dyDescent="0.6">
      <c r="C313" s="27"/>
      <c r="F313" s="33"/>
    </row>
    <row r="314" spans="3:6" x14ac:dyDescent="0.6">
      <c r="C314" s="27"/>
      <c r="F314" s="33"/>
    </row>
    <row r="315" spans="3:6" x14ac:dyDescent="0.6">
      <c r="C315" s="27"/>
      <c r="F315" s="33"/>
    </row>
    <row r="316" spans="3:6" x14ac:dyDescent="0.6">
      <c r="C316" s="27"/>
      <c r="F316" s="33"/>
    </row>
    <row r="317" spans="3:6" x14ac:dyDescent="0.6">
      <c r="C317" s="27"/>
      <c r="F317" s="33"/>
    </row>
    <row r="318" spans="3:6" x14ac:dyDescent="0.6">
      <c r="C318" s="27"/>
      <c r="F318" s="33"/>
    </row>
    <row r="319" spans="3:6" x14ac:dyDescent="0.6">
      <c r="C319" s="27"/>
      <c r="F319" s="33"/>
    </row>
    <row r="320" spans="3:6" x14ac:dyDescent="0.6">
      <c r="C320" s="27"/>
      <c r="F320" s="33"/>
    </row>
    <row r="321" spans="3:6" x14ac:dyDescent="0.6">
      <c r="C321" s="27"/>
      <c r="F321" s="33"/>
    </row>
    <row r="322" spans="3:6" x14ac:dyDescent="0.6">
      <c r="C322" s="27"/>
      <c r="F322" s="33"/>
    </row>
    <row r="323" spans="3:6" x14ac:dyDescent="0.6">
      <c r="C323" s="27"/>
      <c r="F323" s="33"/>
    </row>
    <row r="324" spans="3:6" x14ac:dyDescent="0.6">
      <c r="C324" s="27"/>
      <c r="F324" s="33"/>
    </row>
    <row r="325" spans="3:6" x14ac:dyDescent="0.6">
      <c r="C325" s="27"/>
      <c r="F325" s="33"/>
    </row>
    <row r="326" spans="3:6" x14ac:dyDescent="0.6">
      <c r="C326" s="27"/>
      <c r="F326" s="33"/>
    </row>
    <row r="327" spans="3:6" x14ac:dyDescent="0.6">
      <c r="C327" s="27"/>
      <c r="F327" s="33"/>
    </row>
    <row r="328" spans="3:6" x14ac:dyDescent="0.6">
      <c r="C328" s="27"/>
      <c r="F328" s="33"/>
    </row>
    <row r="329" spans="3:6" x14ac:dyDescent="0.6">
      <c r="C329" s="27"/>
      <c r="F329" s="33"/>
    </row>
    <row r="330" spans="3:6" x14ac:dyDescent="0.6">
      <c r="C330" s="27"/>
      <c r="F330" s="33"/>
    </row>
    <row r="331" spans="3:6" x14ac:dyDescent="0.6">
      <c r="C331" s="27"/>
      <c r="F331" s="33"/>
    </row>
    <row r="332" spans="3:6" x14ac:dyDescent="0.6">
      <c r="C332" s="27"/>
      <c r="F332" s="33"/>
    </row>
    <row r="333" spans="3:6" x14ac:dyDescent="0.6">
      <c r="C333" s="27"/>
      <c r="F333" s="33"/>
    </row>
    <row r="334" spans="3:6" x14ac:dyDescent="0.6">
      <c r="C334" s="27"/>
      <c r="F334" s="33"/>
    </row>
    <row r="335" spans="3:6" x14ac:dyDescent="0.6">
      <c r="C335" s="27"/>
      <c r="F335" s="33"/>
    </row>
    <row r="336" spans="3:6" x14ac:dyDescent="0.6">
      <c r="C336" s="27"/>
      <c r="F336" s="33"/>
    </row>
    <row r="337" spans="3:6" x14ac:dyDescent="0.6">
      <c r="C337" s="27"/>
      <c r="F337" s="33"/>
    </row>
    <row r="338" spans="3:6" x14ac:dyDescent="0.6">
      <c r="C338" s="27"/>
      <c r="F338" s="33"/>
    </row>
    <row r="339" spans="3:6" x14ac:dyDescent="0.6">
      <c r="C339" s="27"/>
      <c r="F339" s="33"/>
    </row>
    <row r="340" spans="3:6" x14ac:dyDescent="0.6">
      <c r="C340" s="27"/>
      <c r="F340" s="33"/>
    </row>
    <row r="341" spans="3:6" x14ac:dyDescent="0.6">
      <c r="C341" s="27"/>
      <c r="F341" s="33"/>
    </row>
    <row r="342" spans="3:6" x14ac:dyDescent="0.6">
      <c r="C342" s="27"/>
      <c r="F342" s="33"/>
    </row>
    <row r="343" spans="3:6" x14ac:dyDescent="0.6">
      <c r="C343" s="27"/>
      <c r="F343" s="33"/>
    </row>
    <row r="344" spans="3:6" x14ac:dyDescent="0.6">
      <c r="C344" s="27"/>
      <c r="F344" s="33"/>
    </row>
    <row r="345" spans="3:6" x14ac:dyDescent="0.6">
      <c r="C345" s="27"/>
      <c r="F345" s="33"/>
    </row>
    <row r="346" spans="3:6" x14ac:dyDescent="0.6">
      <c r="C346" s="27"/>
      <c r="F346" s="33"/>
    </row>
    <row r="347" spans="3:6" x14ac:dyDescent="0.6">
      <c r="C347" s="27"/>
      <c r="F347" s="33"/>
    </row>
    <row r="348" spans="3:6" x14ac:dyDescent="0.6">
      <c r="C348" s="27"/>
      <c r="F348" s="33"/>
    </row>
    <row r="349" spans="3:6" x14ac:dyDescent="0.6">
      <c r="C349" s="27"/>
      <c r="F349" s="33"/>
    </row>
    <row r="350" spans="3:6" x14ac:dyDescent="0.6">
      <c r="C350" s="27"/>
      <c r="F350" s="33"/>
    </row>
    <row r="351" spans="3:6" x14ac:dyDescent="0.6">
      <c r="C351" s="27"/>
      <c r="F351" s="33"/>
    </row>
    <row r="352" spans="3:6" x14ac:dyDescent="0.6">
      <c r="C352" s="27"/>
      <c r="F352" s="33"/>
    </row>
    <row r="353" spans="3:6" x14ac:dyDescent="0.6">
      <c r="C353" s="27"/>
      <c r="F353" s="33"/>
    </row>
    <row r="354" spans="3:6" x14ac:dyDescent="0.6">
      <c r="C354" s="27"/>
      <c r="F354" s="33"/>
    </row>
    <row r="355" spans="3:6" x14ac:dyDescent="0.6">
      <c r="C355" s="27"/>
      <c r="F355" s="33"/>
    </row>
    <row r="356" spans="3:6" x14ac:dyDescent="0.6">
      <c r="C356" s="27"/>
      <c r="F356" s="33"/>
    </row>
    <row r="357" spans="3:6" x14ac:dyDescent="0.6">
      <c r="C357" s="27"/>
      <c r="F357" s="33"/>
    </row>
    <row r="358" spans="3:6" x14ac:dyDescent="0.6">
      <c r="C358" s="27"/>
      <c r="F358" s="33"/>
    </row>
    <row r="359" spans="3:6" x14ac:dyDescent="0.6">
      <c r="C359" s="27"/>
      <c r="F359" s="33"/>
    </row>
    <row r="360" spans="3:6" x14ac:dyDescent="0.6">
      <c r="C360" s="27"/>
      <c r="F360" s="33"/>
    </row>
    <row r="361" spans="3:6" x14ac:dyDescent="0.6">
      <c r="C361" s="27"/>
      <c r="F361" s="33"/>
    </row>
    <row r="362" spans="3:6" x14ac:dyDescent="0.6">
      <c r="C362" s="27"/>
      <c r="F362" s="33"/>
    </row>
    <row r="363" spans="3:6" x14ac:dyDescent="0.6">
      <c r="C363" s="27"/>
      <c r="F363" s="33"/>
    </row>
    <row r="364" spans="3:6" x14ac:dyDescent="0.6">
      <c r="C364" s="27"/>
      <c r="F364" s="33"/>
    </row>
    <row r="365" spans="3:6" x14ac:dyDescent="0.6">
      <c r="C365" s="27"/>
      <c r="F365" s="33"/>
    </row>
    <row r="366" spans="3:6" x14ac:dyDescent="0.6">
      <c r="C366" s="27"/>
      <c r="F366" s="33"/>
    </row>
    <row r="367" spans="3:6" x14ac:dyDescent="0.6">
      <c r="C367" s="27"/>
      <c r="F367" s="33"/>
    </row>
    <row r="368" spans="3:6" x14ac:dyDescent="0.6">
      <c r="C368" s="27"/>
      <c r="F368" s="33"/>
    </row>
    <row r="369" spans="3:6" x14ac:dyDescent="0.6">
      <c r="C369" s="27"/>
      <c r="F369" s="33"/>
    </row>
    <row r="370" spans="3:6" x14ac:dyDescent="0.6">
      <c r="C370" s="27"/>
      <c r="F370" s="33"/>
    </row>
    <row r="371" spans="3:6" x14ac:dyDescent="0.6">
      <c r="C371" s="27"/>
      <c r="F371" s="33"/>
    </row>
    <row r="372" spans="3:6" x14ac:dyDescent="0.6">
      <c r="C372" s="27"/>
      <c r="F372" s="33"/>
    </row>
    <row r="373" spans="3:6" x14ac:dyDescent="0.6">
      <c r="C373" s="27"/>
      <c r="F373" s="33"/>
    </row>
    <row r="374" spans="3:6" x14ac:dyDescent="0.6">
      <c r="C374" s="27"/>
      <c r="F374" s="33"/>
    </row>
    <row r="375" spans="3:6" x14ac:dyDescent="0.6">
      <c r="C375" s="27"/>
      <c r="F375" s="33"/>
    </row>
    <row r="376" spans="3:6" x14ac:dyDescent="0.6">
      <c r="C376" s="27"/>
      <c r="F376" s="33"/>
    </row>
    <row r="377" spans="3:6" x14ac:dyDescent="0.6">
      <c r="C377" s="27"/>
      <c r="F377" s="33"/>
    </row>
    <row r="378" spans="3:6" x14ac:dyDescent="0.6">
      <c r="C378" s="27"/>
      <c r="F378" s="33"/>
    </row>
    <row r="379" spans="3:6" x14ac:dyDescent="0.6">
      <c r="C379" s="27"/>
      <c r="F379" s="33"/>
    </row>
    <row r="380" spans="3:6" x14ac:dyDescent="0.6">
      <c r="C380" s="27"/>
      <c r="F380" s="33"/>
    </row>
    <row r="381" spans="3:6" x14ac:dyDescent="0.6">
      <c r="C381" s="27"/>
      <c r="F381" s="33"/>
    </row>
    <row r="382" spans="3:6" x14ac:dyDescent="0.6">
      <c r="C382" s="27"/>
      <c r="F382" s="33"/>
    </row>
    <row r="383" spans="3:6" x14ac:dyDescent="0.6">
      <c r="C383" s="27"/>
      <c r="F383" s="33"/>
    </row>
    <row r="384" spans="3:6" x14ac:dyDescent="0.6">
      <c r="C384" s="27"/>
      <c r="F384" s="33"/>
    </row>
    <row r="385" spans="3:6" x14ac:dyDescent="0.6">
      <c r="C385" s="27"/>
      <c r="F385" s="33"/>
    </row>
    <row r="386" spans="3:6" x14ac:dyDescent="0.6">
      <c r="C386" s="27"/>
      <c r="F386" s="33"/>
    </row>
    <row r="387" spans="3:6" x14ac:dyDescent="0.6">
      <c r="C387" s="27"/>
      <c r="F387" s="33"/>
    </row>
    <row r="388" spans="3:6" x14ac:dyDescent="0.6">
      <c r="C388" s="27"/>
      <c r="F388" s="33"/>
    </row>
    <row r="389" spans="3:6" x14ac:dyDescent="0.6">
      <c r="C389" s="27"/>
      <c r="F389" s="33"/>
    </row>
    <row r="390" spans="3:6" x14ac:dyDescent="0.6">
      <c r="C390" s="27"/>
      <c r="F390" s="33"/>
    </row>
    <row r="391" spans="3:6" x14ac:dyDescent="0.6">
      <c r="C391" s="27"/>
      <c r="F391" s="33"/>
    </row>
    <row r="392" spans="3:6" x14ac:dyDescent="0.6">
      <c r="C392" s="27"/>
      <c r="F392" s="33"/>
    </row>
    <row r="393" spans="3:6" x14ac:dyDescent="0.6">
      <c r="C393" s="27"/>
      <c r="F393" s="33"/>
    </row>
    <row r="394" spans="3:6" x14ac:dyDescent="0.6">
      <c r="C394" s="27"/>
      <c r="F394" s="33"/>
    </row>
    <row r="395" spans="3:6" x14ac:dyDescent="0.6">
      <c r="C395" s="27"/>
      <c r="F395" s="33"/>
    </row>
    <row r="396" spans="3:6" x14ac:dyDescent="0.6">
      <c r="C396" s="27"/>
      <c r="F396" s="33"/>
    </row>
    <row r="397" spans="3:6" x14ac:dyDescent="0.6">
      <c r="C397" s="27"/>
      <c r="F397" s="33"/>
    </row>
    <row r="398" spans="3:6" x14ac:dyDescent="0.6">
      <c r="C398" s="27"/>
      <c r="F398" s="33"/>
    </row>
    <row r="399" spans="3:6" x14ac:dyDescent="0.6">
      <c r="C399" s="27"/>
      <c r="F399" s="33"/>
    </row>
    <row r="400" spans="3:6" x14ac:dyDescent="0.6">
      <c r="C400" s="27"/>
      <c r="F400" s="33"/>
    </row>
    <row r="401" spans="3:6" x14ac:dyDescent="0.6">
      <c r="C401" s="27"/>
      <c r="F401" s="33"/>
    </row>
    <row r="402" spans="3:6" x14ac:dyDescent="0.6">
      <c r="C402" s="27"/>
      <c r="F402" s="33"/>
    </row>
    <row r="403" spans="3:6" x14ac:dyDescent="0.6">
      <c r="C403" s="27"/>
      <c r="F403" s="33"/>
    </row>
    <row r="404" spans="3:6" x14ac:dyDescent="0.6">
      <c r="C404" s="27"/>
      <c r="F404" s="33"/>
    </row>
    <row r="405" spans="3:6" x14ac:dyDescent="0.6">
      <c r="C405" s="27"/>
      <c r="F405" s="33"/>
    </row>
    <row r="406" spans="3:6" x14ac:dyDescent="0.6">
      <c r="C406" s="27"/>
      <c r="F406" s="33"/>
    </row>
    <row r="407" spans="3:6" x14ac:dyDescent="0.6">
      <c r="C407" s="27"/>
      <c r="F407" s="33"/>
    </row>
    <row r="408" spans="3:6" x14ac:dyDescent="0.6">
      <c r="C408" s="27"/>
      <c r="F408" s="33"/>
    </row>
    <row r="409" spans="3:6" x14ac:dyDescent="0.6">
      <c r="C409" s="27"/>
      <c r="F409" s="33"/>
    </row>
    <row r="410" spans="3:6" x14ac:dyDescent="0.6">
      <c r="C410" s="27"/>
      <c r="F410" s="33"/>
    </row>
    <row r="411" spans="3:6" x14ac:dyDescent="0.6">
      <c r="C411" s="27"/>
      <c r="F411" s="33"/>
    </row>
    <row r="412" spans="3:6" x14ac:dyDescent="0.6">
      <c r="C412" s="27"/>
      <c r="F412" s="33"/>
    </row>
    <row r="413" spans="3:6" x14ac:dyDescent="0.6">
      <c r="C413" s="27"/>
      <c r="F413" s="33"/>
    </row>
    <row r="414" spans="3:6" x14ac:dyDescent="0.6">
      <c r="C414" s="27"/>
      <c r="F414" s="33"/>
    </row>
    <row r="415" spans="3:6" x14ac:dyDescent="0.6">
      <c r="C415" s="27"/>
      <c r="F415" s="33"/>
    </row>
    <row r="416" spans="3:6" x14ac:dyDescent="0.6">
      <c r="C416" s="27"/>
      <c r="F416" s="33"/>
    </row>
    <row r="417" spans="3:6" x14ac:dyDescent="0.6">
      <c r="C417" s="27"/>
      <c r="F417" s="33"/>
    </row>
    <row r="418" spans="3:6" x14ac:dyDescent="0.6">
      <c r="C418" s="27"/>
      <c r="F418" s="33"/>
    </row>
    <row r="419" spans="3:6" x14ac:dyDescent="0.6">
      <c r="C419" s="27"/>
      <c r="F419" s="33"/>
    </row>
    <row r="420" spans="3:6" x14ac:dyDescent="0.6">
      <c r="C420" s="27"/>
      <c r="F420" s="33"/>
    </row>
    <row r="421" spans="3:6" x14ac:dyDescent="0.6">
      <c r="C421" s="27"/>
      <c r="F421" s="33"/>
    </row>
    <row r="422" spans="3:6" x14ac:dyDescent="0.6">
      <c r="C422" s="27"/>
      <c r="F422" s="33"/>
    </row>
    <row r="423" spans="3:6" x14ac:dyDescent="0.6">
      <c r="C423" s="27"/>
      <c r="F423" s="33"/>
    </row>
    <row r="424" spans="3:6" x14ac:dyDescent="0.6">
      <c r="C424" s="27"/>
      <c r="F424" s="33"/>
    </row>
    <row r="425" spans="3:6" x14ac:dyDescent="0.6">
      <c r="C425" s="27"/>
      <c r="F425" s="33"/>
    </row>
    <row r="426" spans="3:6" x14ac:dyDescent="0.6">
      <c r="C426" s="27"/>
      <c r="F426" s="33"/>
    </row>
    <row r="427" spans="3:6" x14ac:dyDescent="0.6">
      <c r="C427" s="27"/>
      <c r="F427" s="33"/>
    </row>
    <row r="428" spans="3:6" x14ac:dyDescent="0.6">
      <c r="C428" s="27"/>
      <c r="F428" s="33"/>
    </row>
    <row r="429" spans="3:6" x14ac:dyDescent="0.6">
      <c r="C429" s="27"/>
      <c r="F429" s="33"/>
    </row>
    <row r="430" spans="3:6" x14ac:dyDescent="0.6">
      <c r="C430" s="27"/>
      <c r="F430" s="33"/>
    </row>
    <row r="431" spans="3:6" x14ac:dyDescent="0.6">
      <c r="C431" s="27"/>
      <c r="F431" s="33"/>
    </row>
    <row r="432" spans="3:6" x14ac:dyDescent="0.6">
      <c r="C432" s="27"/>
      <c r="F432" s="33"/>
    </row>
    <row r="433" spans="3:6" x14ac:dyDescent="0.6">
      <c r="C433" s="27"/>
      <c r="F433" s="33"/>
    </row>
    <row r="434" spans="3:6" x14ac:dyDescent="0.6">
      <c r="C434" s="27"/>
      <c r="F434" s="33"/>
    </row>
    <row r="435" spans="3:6" x14ac:dyDescent="0.6">
      <c r="C435" s="27"/>
      <c r="F435" s="33"/>
    </row>
    <row r="436" spans="3:6" x14ac:dyDescent="0.6">
      <c r="C436" s="27"/>
      <c r="F436" s="33"/>
    </row>
    <row r="437" spans="3:6" x14ac:dyDescent="0.6">
      <c r="C437" s="27"/>
      <c r="F437" s="33"/>
    </row>
    <row r="438" spans="3:6" x14ac:dyDescent="0.6">
      <c r="C438" s="27"/>
      <c r="F438" s="33"/>
    </row>
    <row r="439" spans="3:6" x14ac:dyDescent="0.6">
      <c r="C439" s="27"/>
      <c r="F439" s="33"/>
    </row>
    <row r="440" spans="3:6" x14ac:dyDescent="0.6">
      <c r="C440" s="27"/>
      <c r="F440" s="33"/>
    </row>
    <row r="441" spans="3:6" x14ac:dyDescent="0.6">
      <c r="C441" s="27"/>
      <c r="F441" s="33"/>
    </row>
    <row r="442" spans="3:6" x14ac:dyDescent="0.6">
      <c r="C442" s="27"/>
      <c r="F442" s="33"/>
    </row>
    <row r="443" spans="3:6" x14ac:dyDescent="0.6">
      <c r="C443" s="27"/>
      <c r="F443" s="33"/>
    </row>
    <row r="444" spans="3:6" x14ac:dyDescent="0.6">
      <c r="C444" s="27"/>
      <c r="F444" s="33"/>
    </row>
    <row r="445" spans="3:6" x14ac:dyDescent="0.6">
      <c r="C445" s="27"/>
      <c r="F445" s="33"/>
    </row>
    <row r="446" spans="3:6" x14ac:dyDescent="0.6">
      <c r="C446" s="27"/>
      <c r="F446" s="33"/>
    </row>
    <row r="447" spans="3:6" x14ac:dyDescent="0.6">
      <c r="C447" s="27"/>
      <c r="F447" s="33"/>
    </row>
    <row r="448" spans="3:6" x14ac:dyDescent="0.6">
      <c r="C448" s="27"/>
      <c r="F448" s="33"/>
    </row>
    <row r="449" spans="3:6" x14ac:dyDescent="0.6">
      <c r="C449" s="27"/>
      <c r="F449" s="33"/>
    </row>
    <row r="450" spans="3:6" x14ac:dyDescent="0.6">
      <c r="C450" s="27"/>
      <c r="F450" s="33"/>
    </row>
    <row r="451" spans="3:6" x14ac:dyDescent="0.6">
      <c r="C451" s="27"/>
      <c r="F451" s="33"/>
    </row>
    <row r="452" spans="3:6" x14ac:dyDescent="0.6">
      <c r="C452" s="27"/>
      <c r="F452" s="33"/>
    </row>
    <row r="453" spans="3:6" x14ac:dyDescent="0.6">
      <c r="C453" s="27"/>
      <c r="F453" s="33"/>
    </row>
    <row r="454" spans="3:6" x14ac:dyDescent="0.6">
      <c r="C454" s="27"/>
      <c r="F454" s="33"/>
    </row>
    <row r="455" spans="3:6" x14ac:dyDescent="0.6">
      <c r="C455" s="27"/>
      <c r="F455" s="33"/>
    </row>
    <row r="456" spans="3:6" x14ac:dyDescent="0.6">
      <c r="C456" s="27"/>
      <c r="F456" s="33"/>
    </row>
    <row r="457" spans="3:6" x14ac:dyDescent="0.6">
      <c r="C457" s="27"/>
      <c r="F457" s="33"/>
    </row>
    <row r="458" spans="3:6" x14ac:dyDescent="0.6">
      <c r="C458" s="27"/>
      <c r="F458" s="33"/>
    </row>
    <row r="459" spans="3:6" x14ac:dyDescent="0.6">
      <c r="C459" s="27"/>
      <c r="F459" s="33"/>
    </row>
    <row r="460" spans="3:6" x14ac:dyDescent="0.6">
      <c r="C460" s="27"/>
      <c r="F460" s="33"/>
    </row>
    <row r="461" spans="3:6" x14ac:dyDescent="0.6">
      <c r="C461" s="27"/>
      <c r="F461" s="33"/>
    </row>
    <row r="462" spans="3:6" x14ac:dyDescent="0.6">
      <c r="C462" s="27"/>
      <c r="F462" s="33"/>
    </row>
    <row r="463" spans="3:6" x14ac:dyDescent="0.6">
      <c r="C463" s="27"/>
      <c r="F463" s="33"/>
    </row>
    <row r="464" spans="3:6" x14ac:dyDescent="0.6">
      <c r="C464" s="27"/>
      <c r="F464" s="33"/>
    </row>
    <row r="465" spans="3:6" x14ac:dyDescent="0.6">
      <c r="C465" s="27"/>
      <c r="F465" s="33"/>
    </row>
    <row r="466" spans="3:6" x14ac:dyDescent="0.6">
      <c r="C466" s="27"/>
      <c r="F466" s="33"/>
    </row>
    <row r="467" spans="3:6" x14ac:dyDescent="0.6">
      <c r="C467" s="27"/>
      <c r="F467" s="33"/>
    </row>
    <row r="468" spans="3:6" x14ac:dyDescent="0.6">
      <c r="C468" s="27"/>
      <c r="F468" s="33"/>
    </row>
    <row r="469" spans="3:6" x14ac:dyDescent="0.6">
      <c r="C469" s="27"/>
      <c r="F469" s="33"/>
    </row>
    <row r="470" spans="3:6" x14ac:dyDescent="0.6">
      <c r="C470" s="27"/>
      <c r="F470" s="33"/>
    </row>
    <row r="471" spans="3:6" x14ac:dyDescent="0.6">
      <c r="C471" s="27"/>
      <c r="F471" s="33"/>
    </row>
    <row r="472" spans="3:6" x14ac:dyDescent="0.6">
      <c r="C472" s="27"/>
      <c r="F472" s="33"/>
    </row>
    <row r="473" spans="3:6" x14ac:dyDescent="0.6">
      <c r="C473" s="27"/>
      <c r="F473" s="33"/>
    </row>
    <row r="474" spans="3:6" x14ac:dyDescent="0.6">
      <c r="C474" s="27"/>
      <c r="F474" s="33"/>
    </row>
    <row r="475" spans="3:6" x14ac:dyDescent="0.6">
      <c r="C475" s="27"/>
      <c r="F475" s="33"/>
    </row>
    <row r="476" spans="3:6" x14ac:dyDescent="0.6">
      <c r="C476" s="27"/>
      <c r="F476" s="33"/>
    </row>
    <row r="477" spans="3:6" x14ac:dyDescent="0.6">
      <c r="C477" s="27"/>
      <c r="F477" s="33"/>
    </row>
    <row r="478" spans="3:6" x14ac:dyDescent="0.6">
      <c r="C478" s="27"/>
      <c r="F478" s="33"/>
    </row>
    <row r="479" spans="3:6" x14ac:dyDescent="0.6">
      <c r="C479" s="27"/>
      <c r="F479" s="33"/>
    </row>
    <row r="480" spans="3:6" x14ac:dyDescent="0.6">
      <c r="C480" s="27"/>
      <c r="F480" s="33"/>
    </row>
    <row r="481" spans="3:6" x14ac:dyDescent="0.6">
      <c r="C481" s="27"/>
      <c r="F481" s="33"/>
    </row>
    <row r="482" spans="3:6" x14ac:dyDescent="0.6">
      <c r="C482" s="27"/>
      <c r="F482" s="33"/>
    </row>
    <row r="483" spans="3:6" x14ac:dyDescent="0.6">
      <c r="C483" s="27"/>
      <c r="F483" s="33"/>
    </row>
    <row r="484" spans="3:6" x14ac:dyDescent="0.6">
      <c r="C484" s="27"/>
      <c r="F484" s="33"/>
    </row>
    <row r="485" spans="3:6" x14ac:dyDescent="0.6">
      <c r="C485" s="27"/>
      <c r="F485" s="33"/>
    </row>
    <row r="486" spans="3:6" x14ac:dyDescent="0.6">
      <c r="C486" s="27"/>
      <c r="F486" s="33"/>
    </row>
    <row r="487" spans="3:6" x14ac:dyDescent="0.6">
      <c r="C487" s="27"/>
      <c r="F487" s="33"/>
    </row>
    <row r="488" spans="3:6" x14ac:dyDescent="0.6">
      <c r="C488" s="27"/>
      <c r="F488" s="33"/>
    </row>
    <row r="489" spans="3:6" x14ac:dyDescent="0.6">
      <c r="C489" s="27"/>
      <c r="F489" s="33"/>
    </row>
    <row r="490" spans="3:6" x14ac:dyDescent="0.6">
      <c r="C490" s="27"/>
      <c r="F490" s="33"/>
    </row>
    <row r="491" spans="3:6" x14ac:dyDescent="0.6">
      <c r="C491" s="27"/>
      <c r="F491" s="33"/>
    </row>
    <row r="492" spans="3:6" x14ac:dyDescent="0.6">
      <c r="C492" s="27"/>
      <c r="F492" s="33"/>
    </row>
    <row r="493" spans="3:6" x14ac:dyDescent="0.6">
      <c r="C493" s="27"/>
      <c r="F493" s="33"/>
    </row>
    <row r="494" spans="3:6" x14ac:dyDescent="0.6">
      <c r="C494" s="27"/>
      <c r="F494" s="33"/>
    </row>
    <row r="495" spans="3:6" x14ac:dyDescent="0.6">
      <c r="C495" s="27"/>
      <c r="F495" s="33"/>
    </row>
    <row r="496" spans="3:6" x14ac:dyDescent="0.6">
      <c r="C496" s="27"/>
      <c r="F496" s="33"/>
    </row>
    <row r="497" spans="3:6" x14ac:dyDescent="0.6">
      <c r="C497" s="27"/>
      <c r="F497" s="33"/>
    </row>
    <row r="498" spans="3:6" x14ac:dyDescent="0.6">
      <c r="C498" s="27"/>
      <c r="F498" s="33"/>
    </row>
    <row r="499" spans="3:6" x14ac:dyDescent="0.6">
      <c r="C499" s="27"/>
      <c r="F499" s="33"/>
    </row>
    <row r="500" spans="3:6" x14ac:dyDescent="0.6">
      <c r="C500" s="27"/>
      <c r="F500" s="33"/>
    </row>
    <row r="501" spans="3:6" x14ac:dyDescent="0.6">
      <c r="C501" s="27"/>
      <c r="F501" s="33"/>
    </row>
    <row r="502" spans="3:6" x14ac:dyDescent="0.6">
      <c r="C502" s="27"/>
      <c r="F502" s="33"/>
    </row>
    <row r="503" spans="3:6" x14ac:dyDescent="0.6">
      <c r="C503" s="27"/>
      <c r="F503" s="33"/>
    </row>
    <row r="504" spans="3:6" x14ac:dyDescent="0.6">
      <c r="C504" s="27"/>
      <c r="F504" s="33"/>
    </row>
    <row r="505" spans="3:6" x14ac:dyDescent="0.6">
      <c r="C505" s="27"/>
      <c r="F505" s="33"/>
    </row>
    <row r="506" spans="3:6" x14ac:dyDescent="0.6">
      <c r="C506" s="27"/>
      <c r="F506" s="33"/>
    </row>
    <row r="507" spans="3:6" x14ac:dyDescent="0.6">
      <c r="C507" s="27"/>
      <c r="F507" s="33"/>
    </row>
    <row r="508" spans="3:6" x14ac:dyDescent="0.6">
      <c r="C508" s="27"/>
      <c r="F508" s="33"/>
    </row>
    <row r="509" spans="3:6" x14ac:dyDescent="0.6">
      <c r="C509" s="27"/>
      <c r="F509" s="33"/>
    </row>
    <row r="510" spans="3:6" x14ac:dyDescent="0.6">
      <c r="C510" s="27"/>
      <c r="F510" s="33"/>
    </row>
    <row r="511" spans="3:6" x14ac:dyDescent="0.6">
      <c r="C511" s="27"/>
      <c r="F511" s="33"/>
    </row>
    <row r="512" spans="3:6" x14ac:dyDescent="0.6">
      <c r="C512" s="27"/>
      <c r="F512" s="33"/>
    </row>
    <row r="513" spans="3:6" x14ac:dyDescent="0.6">
      <c r="C513" s="27"/>
      <c r="F513" s="33"/>
    </row>
    <row r="514" spans="3:6" x14ac:dyDescent="0.6">
      <c r="C514" s="27"/>
      <c r="F514" s="33"/>
    </row>
    <row r="515" spans="3:6" x14ac:dyDescent="0.6">
      <c r="C515" s="27"/>
      <c r="F515" s="33"/>
    </row>
    <row r="516" spans="3:6" x14ac:dyDescent="0.6">
      <c r="C516" s="27"/>
      <c r="F516" s="33"/>
    </row>
    <row r="517" spans="3:6" x14ac:dyDescent="0.6">
      <c r="C517" s="27"/>
      <c r="F517" s="33"/>
    </row>
    <row r="518" spans="3:6" x14ac:dyDescent="0.6">
      <c r="C518" s="27"/>
      <c r="F518" s="33"/>
    </row>
    <row r="519" spans="3:6" x14ac:dyDescent="0.6">
      <c r="C519" s="27"/>
      <c r="F519" s="33"/>
    </row>
    <row r="520" spans="3:6" x14ac:dyDescent="0.6">
      <c r="C520" s="27"/>
      <c r="F520" s="33"/>
    </row>
    <row r="521" spans="3:6" x14ac:dyDescent="0.6">
      <c r="C521" s="27"/>
      <c r="F521" s="33"/>
    </row>
    <row r="522" spans="3:6" x14ac:dyDescent="0.6">
      <c r="C522" s="27"/>
      <c r="F522" s="33"/>
    </row>
    <row r="523" spans="3:6" x14ac:dyDescent="0.6">
      <c r="C523" s="27"/>
      <c r="F523" s="33"/>
    </row>
    <row r="524" spans="3:6" x14ac:dyDescent="0.6">
      <c r="C524" s="27"/>
      <c r="F524" s="33"/>
    </row>
    <row r="525" spans="3:6" x14ac:dyDescent="0.6">
      <c r="C525" s="27"/>
      <c r="F525" s="33"/>
    </row>
    <row r="526" spans="3:6" x14ac:dyDescent="0.6">
      <c r="C526" s="27"/>
      <c r="F526" s="33"/>
    </row>
    <row r="527" spans="3:6" x14ac:dyDescent="0.6">
      <c r="C527" s="27"/>
      <c r="F527" s="33"/>
    </row>
    <row r="528" spans="3:6" x14ac:dyDescent="0.6">
      <c r="C528" s="27"/>
      <c r="F528" s="33"/>
    </row>
    <row r="529" spans="3:6" x14ac:dyDescent="0.6">
      <c r="C529" s="27"/>
      <c r="F529" s="33"/>
    </row>
    <row r="530" spans="3:6" x14ac:dyDescent="0.6">
      <c r="C530" s="27"/>
      <c r="F530" s="33"/>
    </row>
    <row r="531" spans="3:6" x14ac:dyDescent="0.6">
      <c r="C531" s="27"/>
      <c r="F531" s="33"/>
    </row>
    <row r="532" spans="3:6" x14ac:dyDescent="0.6">
      <c r="C532" s="27"/>
      <c r="F532" s="33"/>
    </row>
    <row r="533" spans="3:6" x14ac:dyDescent="0.6">
      <c r="C533" s="27"/>
      <c r="F533" s="33"/>
    </row>
    <row r="534" spans="3:6" x14ac:dyDescent="0.6">
      <c r="C534" s="27"/>
      <c r="F534" s="33"/>
    </row>
    <row r="535" spans="3:6" x14ac:dyDescent="0.6">
      <c r="C535" s="27"/>
      <c r="F535" s="33"/>
    </row>
    <row r="536" spans="3:6" x14ac:dyDescent="0.6">
      <c r="C536" s="27"/>
      <c r="F536" s="33"/>
    </row>
    <row r="537" spans="3:6" x14ac:dyDescent="0.6">
      <c r="C537" s="27"/>
      <c r="F537" s="33"/>
    </row>
    <row r="538" spans="3:6" x14ac:dyDescent="0.6">
      <c r="C538" s="27"/>
      <c r="F538" s="33"/>
    </row>
    <row r="539" spans="3:6" x14ac:dyDescent="0.6">
      <c r="C539" s="27"/>
      <c r="F539" s="33"/>
    </row>
    <row r="540" spans="3:6" x14ac:dyDescent="0.6">
      <c r="C540" s="27"/>
      <c r="F540" s="33"/>
    </row>
    <row r="541" spans="3:6" x14ac:dyDescent="0.6">
      <c r="C541" s="27"/>
      <c r="F541" s="33"/>
    </row>
    <row r="542" spans="3:6" x14ac:dyDescent="0.6">
      <c r="C542" s="27"/>
      <c r="F542" s="33"/>
    </row>
    <row r="543" spans="3:6" x14ac:dyDescent="0.6">
      <c r="C543" s="27"/>
      <c r="F543" s="33"/>
    </row>
    <row r="544" spans="3:6" x14ac:dyDescent="0.6">
      <c r="C544" s="27"/>
      <c r="F544" s="33"/>
    </row>
    <row r="545" spans="3:6" x14ac:dyDescent="0.6">
      <c r="C545" s="27"/>
      <c r="F545" s="33"/>
    </row>
    <row r="546" spans="3:6" x14ac:dyDescent="0.6">
      <c r="C546" s="27"/>
      <c r="F546" s="33"/>
    </row>
    <row r="547" spans="3:6" x14ac:dyDescent="0.6">
      <c r="C547" s="27"/>
      <c r="F547" s="33"/>
    </row>
    <row r="548" spans="3:6" x14ac:dyDescent="0.6">
      <c r="C548" s="27"/>
      <c r="F548" s="33"/>
    </row>
    <row r="549" spans="3:6" x14ac:dyDescent="0.6">
      <c r="C549" s="27"/>
      <c r="F549" s="33"/>
    </row>
    <row r="550" spans="3:6" x14ac:dyDescent="0.6">
      <c r="C550" s="27"/>
      <c r="F550" s="33"/>
    </row>
    <row r="551" spans="3:6" x14ac:dyDescent="0.6">
      <c r="C551" s="27"/>
      <c r="F551" s="33"/>
    </row>
    <row r="552" spans="3:6" x14ac:dyDescent="0.6">
      <c r="C552" s="27"/>
      <c r="F552" s="33"/>
    </row>
    <row r="553" spans="3:6" x14ac:dyDescent="0.6">
      <c r="C553" s="27"/>
      <c r="F553" s="33"/>
    </row>
    <row r="554" spans="3:6" x14ac:dyDescent="0.6">
      <c r="C554" s="27"/>
      <c r="F554" s="33"/>
    </row>
    <row r="555" spans="3:6" x14ac:dyDescent="0.6">
      <c r="C555" s="27"/>
      <c r="F555" s="33"/>
    </row>
    <row r="556" spans="3:6" x14ac:dyDescent="0.6">
      <c r="C556" s="27"/>
      <c r="F556" s="33"/>
    </row>
    <row r="557" spans="3:6" x14ac:dyDescent="0.6">
      <c r="C557" s="27"/>
      <c r="F557" s="33"/>
    </row>
    <row r="558" spans="3:6" x14ac:dyDescent="0.6">
      <c r="C558" s="27"/>
      <c r="F558" s="33"/>
    </row>
    <row r="559" spans="3:6" x14ac:dyDescent="0.6">
      <c r="C559" s="27"/>
      <c r="F559" s="33"/>
    </row>
    <row r="560" spans="3:6" x14ac:dyDescent="0.6">
      <c r="C560" s="27"/>
      <c r="F560" s="33"/>
    </row>
    <row r="561" spans="3:6" x14ac:dyDescent="0.6">
      <c r="C561" s="27"/>
      <c r="F561" s="33"/>
    </row>
    <row r="562" spans="3:6" x14ac:dyDescent="0.6">
      <c r="C562" s="27"/>
      <c r="F562" s="33"/>
    </row>
    <row r="563" spans="3:6" x14ac:dyDescent="0.6">
      <c r="C563" s="27"/>
      <c r="F563" s="33"/>
    </row>
    <row r="564" spans="3:6" x14ac:dyDescent="0.6">
      <c r="C564" s="27"/>
      <c r="F564" s="33"/>
    </row>
    <row r="565" spans="3:6" x14ac:dyDescent="0.6">
      <c r="C565" s="27"/>
      <c r="F565" s="33"/>
    </row>
    <row r="566" spans="3:6" x14ac:dyDescent="0.6">
      <c r="C566" s="27"/>
      <c r="F566" s="33"/>
    </row>
    <row r="567" spans="3:6" x14ac:dyDescent="0.6">
      <c r="C567" s="27"/>
      <c r="F567" s="33"/>
    </row>
    <row r="568" spans="3:6" x14ac:dyDescent="0.6">
      <c r="C568" s="27"/>
      <c r="F568" s="33"/>
    </row>
    <row r="569" spans="3:6" x14ac:dyDescent="0.6">
      <c r="C569" s="27"/>
      <c r="F569" s="33"/>
    </row>
    <row r="570" spans="3:6" x14ac:dyDescent="0.6">
      <c r="C570" s="27"/>
      <c r="F570" s="33"/>
    </row>
    <row r="571" spans="3:6" x14ac:dyDescent="0.6">
      <c r="C571" s="27"/>
      <c r="F571" s="33"/>
    </row>
    <row r="572" spans="3:6" x14ac:dyDescent="0.6">
      <c r="C572" s="27"/>
      <c r="F572" s="33"/>
    </row>
    <row r="573" spans="3:6" x14ac:dyDescent="0.6">
      <c r="C573" s="27"/>
      <c r="F573" s="33"/>
    </row>
    <row r="574" spans="3:6" x14ac:dyDescent="0.6">
      <c r="C574" s="27"/>
      <c r="F574" s="33"/>
    </row>
    <row r="575" spans="3:6" x14ac:dyDescent="0.6">
      <c r="C575" s="27"/>
      <c r="F575" s="33"/>
    </row>
    <row r="576" spans="3:6" x14ac:dyDescent="0.6">
      <c r="C576" s="27"/>
      <c r="F576" s="33"/>
    </row>
    <row r="577" spans="3:6" x14ac:dyDescent="0.6">
      <c r="C577" s="27"/>
      <c r="F577" s="33"/>
    </row>
    <row r="578" spans="3:6" x14ac:dyDescent="0.6">
      <c r="C578" s="27"/>
      <c r="F578" s="33"/>
    </row>
    <row r="579" spans="3:6" x14ac:dyDescent="0.6">
      <c r="C579" s="27"/>
      <c r="F579" s="33"/>
    </row>
    <row r="580" spans="3:6" x14ac:dyDescent="0.6">
      <c r="C580" s="27"/>
      <c r="F580" s="33"/>
    </row>
    <row r="581" spans="3:6" x14ac:dyDescent="0.6">
      <c r="C581" s="27"/>
      <c r="F581" s="33"/>
    </row>
    <row r="582" spans="3:6" x14ac:dyDescent="0.6">
      <c r="C582" s="27"/>
      <c r="F582" s="33"/>
    </row>
    <row r="583" spans="3:6" x14ac:dyDescent="0.6">
      <c r="C583" s="27"/>
      <c r="F583" s="33"/>
    </row>
    <row r="584" spans="3:6" x14ac:dyDescent="0.6">
      <c r="C584" s="27"/>
      <c r="F584" s="33"/>
    </row>
    <row r="585" spans="3:6" x14ac:dyDescent="0.6">
      <c r="C585" s="27"/>
      <c r="F585" s="33"/>
    </row>
    <row r="586" spans="3:6" x14ac:dyDescent="0.6">
      <c r="C586" s="27"/>
      <c r="F586" s="33"/>
    </row>
    <row r="587" spans="3:6" x14ac:dyDescent="0.6">
      <c r="C587" s="27"/>
      <c r="F587" s="33"/>
    </row>
    <row r="588" spans="3:6" x14ac:dyDescent="0.6">
      <c r="C588" s="27"/>
      <c r="F588" s="33"/>
    </row>
    <row r="589" spans="3:6" x14ac:dyDescent="0.6">
      <c r="C589" s="27"/>
      <c r="F589" s="33"/>
    </row>
    <row r="590" spans="3:6" x14ac:dyDescent="0.6">
      <c r="C590" s="27"/>
      <c r="F590" s="33"/>
    </row>
    <row r="591" spans="3:6" x14ac:dyDescent="0.6">
      <c r="C591" s="27"/>
      <c r="F591" s="33"/>
    </row>
    <row r="592" spans="3:6" x14ac:dyDescent="0.6">
      <c r="C592" s="27"/>
      <c r="F592" s="33"/>
    </row>
    <row r="593" spans="3:6" x14ac:dyDescent="0.6">
      <c r="C593" s="27"/>
      <c r="F593" s="33"/>
    </row>
    <row r="594" spans="3:6" x14ac:dyDescent="0.6">
      <c r="C594" s="27"/>
      <c r="F594" s="33"/>
    </row>
    <row r="595" spans="3:6" x14ac:dyDescent="0.6">
      <c r="C595" s="27"/>
      <c r="F595" s="33"/>
    </row>
    <row r="596" spans="3:6" x14ac:dyDescent="0.6">
      <c r="C596" s="27"/>
      <c r="F596" s="33"/>
    </row>
    <row r="597" spans="3:6" x14ac:dyDescent="0.6">
      <c r="C597" s="27"/>
      <c r="F597" s="33"/>
    </row>
    <row r="598" spans="3:6" x14ac:dyDescent="0.6">
      <c r="C598" s="27"/>
      <c r="F598" s="33"/>
    </row>
    <row r="599" spans="3:6" x14ac:dyDescent="0.6">
      <c r="C599" s="27"/>
      <c r="F599" s="33"/>
    </row>
    <row r="600" spans="3:6" x14ac:dyDescent="0.6">
      <c r="C600" s="27"/>
      <c r="F600" s="33"/>
    </row>
    <row r="601" spans="3:6" x14ac:dyDescent="0.6">
      <c r="C601" s="27"/>
      <c r="F601" s="33"/>
    </row>
    <row r="602" spans="3:6" x14ac:dyDescent="0.6">
      <c r="C602" s="27"/>
      <c r="F602" s="33"/>
    </row>
    <row r="603" spans="3:6" x14ac:dyDescent="0.6">
      <c r="C603" s="27"/>
      <c r="F603" s="33"/>
    </row>
    <row r="604" spans="3:6" x14ac:dyDescent="0.6">
      <c r="C604" s="27"/>
      <c r="F604" s="33"/>
    </row>
    <row r="605" spans="3:6" x14ac:dyDescent="0.6">
      <c r="C605" s="27"/>
      <c r="F605" s="33"/>
    </row>
    <row r="606" spans="3:6" x14ac:dyDescent="0.6">
      <c r="C606" s="27"/>
      <c r="F606" s="33"/>
    </row>
    <row r="607" spans="3:6" x14ac:dyDescent="0.6">
      <c r="C607" s="27"/>
      <c r="F607" s="33"/>
    </row>
    <row r="608" spans="3:6" x14ac:dyDescent="0.6">
      <c r="C608" s="27"/>
      <c r="F608" s="33"/>
    </row>
    <row r="609" spans="3:6" x14ac:dyDescent="0.6">
      <c r="C609" s="27"/>
      <c r="F609" s="33"/>
    </row>
    <row r="610" spans="3:6" x14ac:dyDescent="0.6">
      <c r="C610" s="27"/>
      <c r="F610" s="33"/>
    </row>
    <row r="611" spans="3:6" x14ac:dyDescent="0.6">
      <c r="C611" s="27"/>
      <c r="F611" s="33"/>
    </row>
    <row r="612" spans="3:6" x14ac:dyDescent="0.6">
      <c r="C612" s="27"/>
      <c r="F612" s="33"/>
    </row>
    <row r="613" spans="3:6" x14ac:dyDescent="0.6">
      <c r="C613" s="27"/>
      <c r="F613" s="33"/>
    </row>
    <row r="614" spans="3:6" x14ac:dyDescent="0.6">
      <c r="C614" s="27"/>
      <c r="F614" s="33"/>
    </row>
    <row r="615" spans="3:6" x14ac:dyDescent="0.6">
      <c r="C615" s="27"/>
      <c r="F615" s="33"/>
    </row>
    <row r="616" spans="3:6" x14ac:dyDescent="0.6">
      <c r="C616" s="27"/>
      <c r="F616" s="33"/>
    </row>
    <row r="617" spans="3:6" x14ac:dyDescent="0.6">
      <c r="C617" s="27"/>
      <c r="F617" s="33"/>
    </row>
    <row r="618" spans="3:6" x14ac:dyDescent="0.6">
      <c r="C618" s="27"/>
      <c r="F618" s="33"/>
    </row>
    <row r="619" spans="3:6" x14ac:dyDescent="0.6">
      <c r="C619" s="27"/>
      <c r="F619" s="33"/>
    </row>
    <row r="620" spans="3:6" x14ac:dyDescent="0.6">
      <c r="C620" s="27"/>
      <c r="F620" s="33"/>
    </row>
    <row r="621" spans="3:6" x14ac:dyDescent="0.6">
      <c r="C621" s="27"/>
      <c r="F621" s="33"/>
    </row>
    <row r="622" spans="3:6" x14ac:dyDescent="0.6">
      <c r="C622" s="27"/>
      <c r="F622" s="33"/>
    </row>
    <row r="623" spans="3:6" x14ac:dyDescent="0.6">
      <c r="C623" s="27"/>
      <c r="F623" s="33"/>
    </row>
    <row r="624" spans="3:6" x14ac:dyDescent="0.6">
      <c r="C624" s="27"/>
      <c r="F624" s="33"/>
    </row>
    <row r="625" spans="3:6" x14ac:dyDescent="0.6">
      <c r="C625" s="27"/>
      <c r="F625" s="33"/>
    </row>
    <row r="626" spans="3:6" x14ac:dyDescent="0.6">
      <c r="C626" s="27"/>
      <c r="F626" s="33"/>
    </row>
    <row r="627" spans="3:6" x14ac:dyDescent="0.6">
      <c r="C627" s="27"/>
      <c r="F627" s="33"/>
    </row>
    <row r="628" spans="3:6" x14ac:dyDescent="0.6">
      <c r="C628" s="27"/>
      <c r="F628" s="33"/>
    </row>
    <row r="629" spans="3:6" x14ac:dyDescent="0.6">
      <c r="C629" s="27"/>
      <c r="F629" s="33"/>
    </row>
    <row r="630" spans="3:6" x14ac:dyDescent="0.6">
      <c r="C630" s="27"/>
      <c r="F630" s="33"/>
    </row>
    <row r="631" spans="3:6" x14ac:dyDescent="0.6">
      <c r="C631" s="27"/>
      <c r="F631" s="33"/>
    </row>
    <row r="632" spans="3:6" x14ac:dyDescent="0.6">
      <c r="C632" s="27"/>
      <c r="F632" s="33"/>
    </row>
    <row r="633" spans="3:6" x14ac:dyDescent="0.6">
      <c r="C633" s="27"/>
      <c r="F633" s="33"/>
    </row>
    <row r="634" spans="3:6" x14ac:dyDescent="0.6">
      <c r="C634" s="27"/>
      <c r="F634" s="33"/>
    </row>
    <row r="635" spans="3:6" x14ac:dyDescent="0.6">
      <c r="C635" s="27"/>
      <c r="F635" s="33"/>
    </row>
    <row r="636" spans="3:6" x14ac:dyDescent="0.6">
      <c r="C636" s="27"/>
      <c r="F636" s="33"/>
    </row>
    <row r="637" spans="3:6" x14ac:dyDescent="0.6">
      <c r="C637" s="27"/>
      <c r="F637" s="33"/>
    </row>
    <row r="638" spans="3:6" x14ac:dyDescent="0.6">
      <c r="C638" s="27"/>
      <c r="F638" s="33"/>
    </row>
    <row r="639" spans="3:6" x14ac:dyDescent="0.6">
      <c r="C639" s="27"/>
      <c r="F639" s="33"/>
    </row>
    <row r="640" spans="3:6" x14ac:dyDescent="0.6">
      <c r="C640" s="27"/>
      <c r="F640" s="33"/>
    </row>
    <row r="641" spans="3:6" x14ac:dyDescent="0.6">
      <c r="C641" s="27"/>
      <c r="F641" s="33"/>
    </row>
    <row r="642" spans="3:6" x14ac:dyDescent="0.6">
      <c r="C642" s="27"/>
      <c r="F642" s="33"/>
    </row>
    <row r="643" spans="3:6" x14ac:dyDescent="0.6">
      <c r="C643" s="27"/>
      <c r="F643" s="33"/>
    </row>
    <row r="644" spans="3:6" x14ac:dyDescent="0.6">
      <c r="C644" s="27"/>
      <c r="F644" s="33"/>
    </row>
    <row r="645" spans="3:6" x14ac:dyDescent="0.6">
      <c r="C645" s="27"/>
      <c r="F645" s="33"/>
    </row>
    <row r="646" spans="3:6" x14ac:dyDescent="0.6">
      <c r="C646" s="27"/>
      <c r="F646" s="33"/>
    </row>
    <row r="647" spans="3:6" x14ac:dyDescent="0.6">
      <c r="C647" s="27"/>
      <c r="F647" s="33"/>
    </row>
    <row r="648" spans="3:6" x14ac:dyDescent="0.6">
      <c r="C648" s="27"/>
      <c r="F648" s="33"/>
    </row>
    <row r="649" spans="3:6" x14ac:dyDescent="0.6">
      <c r="C649" s="27"/>
      <c r="F649" s="33"/>
    </row>
    <row r="650" spans="3:6" x14ac:dyDescent="0.6">
      <c r="C650" s="27"/>
      <c r="F650" s="33"/>
    </row>
    <row r="651" spans="3:6" x14ac:dyDescent="0.6">
      <c r="C651" s="27"/>
      <c r="F651" s="33"/>
    </row>
    <row r="652" spans="3:6" x14ac:dyDescent="0.6">
      <c r="C652" s="27"/>
      <c r="F652" s="33"/>
    </row>
    <row r="653" spans="3:6" x14ac:dyDescent="0.6">
      <c r="C653" s="27"/>
      <c r="F653" s="33"/>
    </row>
    <row r="654" spans="3:6" x14ac:dyDescent="0.6">
      <c r="C654" s="27"/>
      <c r="F654" s="33"/>
    </row>
    <row r="655" spans="3:6" x14ac:dyDescent="0.6">
      <c r="C655" s="27"/>
      <c r="F655" s="33"/>
    </row>
    <row r="656" spans="3:6" x14ac:dyDescent="0.6">
      <c r="C656" s="27"/>
      <c r="F656" s="33"/>
    </row>
    <row r="657" spans="3:6" x14ac:dyDescent="0.6">
      <c r="C657" s="27"/>
      <c r="F657" s="33"/>
    </row>
    <row r="658" spans="3:6" x14ac:dyDescent="0.6">
      <c r="C658" s="27"/>
      <c r="F658" s="33"/>
    </row>
    <row r="659" spans="3:6" x14ac:dyDescent="0.6">
      <c r="C659" s="27"/>
      <c r="F659" s="33"/>
    </row>
    <row r="660" spans="3:6" x14ac:dyDescent="0.6">
      <c r="C660" s="27"/>
      <c r="F660" s="33"/>
    </row>
    <row r="661" spans="3:6" x14ac:dyDescent="0.6">
      <c r="C661" s="27"/>
      <c r="F661" s="33"/>
    </row>
    <row r="662" spans="3:6" x14ac:dyDescent="0.6">
      <c r="C662" s="27"/>
      <c r="F662" s="33"/>
    </row>
    <row r="663" spans="3:6" x14ac:dyDescent="0.6">
      <c r="C663" s="27"/>
      <c r="F663" s="33"/>
    </row>
    <row r="664" spans="3:6" x14ac:dyDescent="0.6">
      <c r="C664" s="27"/>
      <c r="F664" s="33"/>
    </row>
    <row r="665" spans="3:6" x14ac:dyDescent="0.6">
      <c r="C665" s="27"/>
      <c r="F665" s="33"/>
    </row>
    <row r="666" spans="3:6" x14ac:dyDescent="0.6">
      <c r="C666" s="27"/>
      <c r="F666" s="33"/>
    </row>
    <row r="667" spans="3:6" x14ac:dyDescent="0.6">
      <c r="C667" s="27"/>
      <c r="F667" s="33"/>
    </row>
    <row r="668" spans="3:6" x14ac:dyDescent="0.6">
      <c r="C668" s="27"/>
      <c r="F668" s="33"/>
    </row>
  </sheetData>
  <autoFilter ref="A1:H1" xr:uid="{00000000-0009-0000-0000-000007000000}"/>
  <dataValidations count="2">
    <dataValidation allowBlank="1" showInputMessage="1" showErrorMessage="1" errorTitle="Error" error="Please insert date in dd/yy/yyyy format, eg 21/03/2023" promptTitle="Date decision was announced" prompt="Please insert the date in dd/mm/yyyy format" sqref="F265:F266 C265:C1048576 F269" xr:uid="{00000000-0002-0000-0700-000000000000}"/>
    <dataValidation type="decimal" allowBlank="1" showInputMessage="1" showErrorMessage="1" sqref="D2:D33" xr:uid="{00000000-0002-0000-0700-000001000000}">
      <formula1>0</formula1>
      <formula2>0.05</formula2>
    </dataValidation>
  </dataValidations>
  <hyperlinks>
    <hyperlink ref="G45" r:id="rId1" display="https://www.bcra.gob.ar/Pdfs/comytexord/A5938.pdf" xr:uid="{00000000-0004-0000-0700-000000000000}"/>
    <hyperlink ref="G23" r:id="rId2" display="https://www.apra.gov.au/news-and-publications/apra-announces-countercyclical-capital-buffer-rate-for-adis" xr:uid="{00000000-0004-0000-0700-000001000000}"/>
    <hyperlink ref="G79" r:id="rId3" display="https://www.apra.gov.au/news-and-publications/apra-releases-annual-information-paper-on-countercyclical-capital-buffer" xr:uid="{00000000-0004-0000-0700-000002000000}"/>
    <hyperlink ref="G119" r:id="rId4" display="https://www.apra.gov.au/media-centre/media-releases/apra-releases-annual-paper-countercyclical-capital-buffer" xr:uid="{00000000-0004-0000-0700-000003000000}"/>
    <hyperlink ref="G177" r:id="rId5" display="https://www.apra.gov.au/news-and-publications/apra-keeps-countercyclical-capital-buffer-on-hold-releases-assessment-of" xr:uid="{00000000-0004-0000-0700-000004000000}"/>
    <hyperlink ref="G240" r:id="rId6" display="https://www.apra.gov.au/sites/default/files/2021-12/Information%20paper%20-%20Countercyclical%20capital%20buffer%20December%202021.pdf" xr:uid="{00000000-0004-0000-0700-000005000000}"/>
    <hyperlink ref="G256" r:id="rId7" display="https://www.apra.gov.au/news-and-publications/apra-issues-annual-update-on-countercyclical-capital-buffer-setting" xr:uid="{00000000-0004-0000-0700-000006000000}"/>
    <hyperlink ref="G26" r:id="rId8" display="https://www.nbb.be/doc/ts/publications/buffer_rate_quarterly_decision.pdf" xr:uid="{00000000-0004-0000-0700-000007000000}"/>
    <hyperlink ref="G38" r:id="rId9" display="https://www.nbb.be/doc/ts/publications/buffer_rate_quarterly_decision_april.pdf" xr:uid="{00000000-0004-0000-0700-000008000000}"/>
    <hyperlink ref="G56" r:id="rId10" display="https://www.nbb.be/doc/ts/publications/buffer_rate_quarterly_decision_july.pdf" xr:uid="{00000000-0004-0000-0700-000009000000}"/>
    <hyperlink ref="G76" r:id="rId11" display="https://www.nbb.be/doc/cp/eng/2016/20161223_bufferrate_2017q1.pdf" xr:uid="{00000000-0004-0000-0700-00000A000000}"/>
    <hyperlink ref="G89" r:id="rId12" display="https://www.nbb.be/doc/cp/eng/2017/20170329_bufferrate_2017q2.pdf" xr:uid="{00000000-0004-0000-0700-00000B000000}"/>
    <hyperlink ref="G103" r:id="rId13" display="https://www.nbb.be/doc/cp/eng/2017/20170628_bufferrate_2017q3.pdf" xr:uid="{00000000-0004-0000-0700-00000C000000}"/>
    <hyperlink ref="G111" r:id="rId14" display="https://www.nbb.be/doc/cp/eng/2017/20170928_bufferrate_2017q4.pdf" xr:uid="{00000000-0004-0000-0700-00000D000000}"/>
    <hyperlink ref="G125" r:id="rId15" display="https://www.nbb.be/doc/cp/eng/2017/20171227_bufferrate_2018q1.pdf" xr:uid="{00000000-0004-0000-0700-00000E000000}"/>
    <hyperlink ref="G138" r:id="rId16" display="https://www.nbb.be/doc/cp/eng/2018/20180329_bufferrate_2018q2.pdf" xr:uid="{00000000-0004-0000-0700-00000F000000}"/>
    <hyperlink ref="G149" r:id="rId17" display="https://www.nbb.be/doc/cp/eng/2018/20180629_bufferrate_2018q3.pdf" xr:uid="{00000000-0004-0000-0700-000010000000}"/>
    <hyperlink ref="G156" r:id="rId18" display="https://www.nbb.be/doc/cp/eng/2018/20180925_bufferrate_2018q4.pdf" xr:uid="{00000000-0004-0000-0700-000011000000}"/>
    <hyperlink ref="G173" r:id="rId19" display="https://www.nbb.be/doc/cp/eng/2019/20181228_bufferrate_2019q1.pdf" xr:uid="{00000000-0004-0000-0700-000012000000}"/>
    <hyperlink ref="G184" r:id="rId20" display="https://www.nbb.be/doc/cp/eng/2019/20190329_bufferrate_2019q2.pdf" xr:uid="{00000000-0004-0000-0700-000013000000}"/>
    <hyperlink ref="G190" r:id="rId21" display="https://www.nbb.be/doc/cp/eng/2019/20190628_bufferrate_2019q3.pdf" xr:uid="{00000000-0004-0000-0700-000014000000}"/>
    <hyperlink ref="G211" r:id="rId22" display="https://www.nbb.be/doc/cp/eng/2020/20200327_bufferrate_2020q2.pdf" xr:uid="{00000000-0004-0000-0700-000015000000}"/>
    <hyperlink ref="G217" r:id="rId23" display="https://www.nbb.be/doc/cp/eng/2020/200630_bufferrate_2020q3.pdf" xr:uid="{00000000-0004-0000-0700-000016000000}"/>
    <hyperlink ref="G223" r:id="rId24" display="https://www.nbb.be/en/articles/nbb-keeps-ccyb-rate-0-0" xr:uid="{00000000-0004-0000-0700-000017000000}"/>
    <hyperlink ref="G229" r:id="rId25" display="https://www.nbb.be/en/articles/nbb-keeps-ccyb-rate-0-1" xr:uid="{00000000-0004-0000-0700-000018000000}"/>
    <hyperlink ref="G196" r:id="rId26" display="https://www.nbb.be/doc/cp/eng/2019/20190628_bufferrate_2019q3.pdf" xr:uid="{00000000-0004-0000-0700-000019000000}"/>
    <hyperlink ref="G18" r:id="rId27" display="http://www.bcb.gov.br/ingles/norms/brprudential/Circular3769.pdf" xr:uid="{00000000-0004-0000-0700-00001A000000}"/>
    <hyperlink ref="G83" r:id="rId28" display="Central Bank of Brazil announces Countercyclical Capital Buffer in Brazil (Comunicado 30.499,  09.03.2017)" xr:uid="{00000000-0004-0000-0700-00001B000000}"/>
    <hyperlink ref="G95" r:id="rId29" display="Central Bank of Brazil announces Countercyclical Capital Buffer in Brazil (Comunicado 30.848,  08.06.2017)" xr:uid="{00000000-0004-0000-0700-00001C000000}"/>
    <hyperlink ref="G106" r:id="rId30" display="Central Bank of Brazil announces Countercyclical Capital Buffer in Brazil (Comunicado 31.188,  14.09.2017)" xr:uid="{00000000-0004-0000-0700-00001D000000}"/>
    <hyperlink ref="G120" r:id="rId31" display="Central Bank of Brazil announces Countercyclical Capital Buffer in Brazil (Comunicado 31.478,  14.12.2017)" xr:uid="{00000000-0004-0000-0700-00001E000000}"/>
    <hyperlink ref="G132" r:id="rId32" display="Central Bank of Brazil announces Countercyclical Capital Buffer in Brazil (Comunicado 31.752,  08.03.2018)" xr:uid="{00000000-0004-0000-0700-00001F000000}"/>
    <hyperlink ref="G142" r:id="rId33" display="Central Bank of Brazil announces Countercyclical Capital Buffer in Brazil (Comunicado 32.139,  07.06.2018)" xr:uid="{00000000-0004-0000-0700-000020000000}"/>
    <hyperlink ref="G152" r:id="rId34" display="Central Bank of Brazil announces Countercyclical Capital Buffer in Brazil (Comunicado 32.516,  04.09.2018)" xr:uid="{00000000-0004-0000-0700-000021000000}"/>
    <hyperlink ref="G164" r:id="rId35" display="Central Bank of Brazil announces Countercyclical Capital Buffer in Brazil (Comunicado 32.794,  22.11.2018)" xr:uid="{00000000-0004-0000-0700-000022000000}"/>
    <hyperlink ref="G82" r:id="rId36" location="1.6.2" display="https://www.osfi-bsif.gc.ca/Eng/fi-if/rg-ro/gdn-ort/gl-ld/Pages/CAR19_chpt1.aspx#1.6.2" xr:uid="{00000000-0004-0000-0700-000023000000}"/>
    <hyperlink ref="G16" r:id="rId37" display="http://www.cbrc.gov.cn/EngdocView.do?docID=86EC2D338BB24111B3AC5D7C5C4F1B28" xr:uid="{00000000-0004-0000-0700-000024000000}"/>
    <hyperlink ref="G224" r:id="rId38" display="http://www.pbc.gov.cn/en/3688110/3688172/4048269/4106897/index.html" xr:uid="{00000000-0004-0000-0700-000025000000}"/>
    <hyperlink ref="G28" r:id="rId39" display="HCSF decision regarding the CCyB-30.12.2016" xr:uid="{00000000-0004-0000-0700-000026000000}"/>
    <hyperlink ref="G48" r:id="rId40" display="HCSF decision regarding the CCyB-30.12.2016" xr:uid="{00000000-0004-0000-0700-000027000000}"/>
    <hyperlink ref="G58" r:id="rId41" display="HCSF decision regarding the CCyB-30.12.2016" xr:uid="{00000000-0004-0000-0700-000028000000}"/>
    <hyperlink ref="G66" r:id="rId42" display="HCSF decision regarding the CCyB-30.12.2016" xr:uid="{00000000-0004-0000-0700-000029000000}"/>
    <hyperlink ref="G78" r:id="rId43" display="HCSF decision regarding the CCyB-30.12.2016" xr:uid="{00000000-0004-0000-0700-00002A000000}"/>
    <hyperlink ref="G91" r:id="rId44" display="HCSF decision regarding the CCyB-30.12.2016" xr:uid="{00000000-0004-0000-0700-00002B000000}"/>
    <hyperlink ref="G104" r:id="rId45" display="HCSF decision regarding the CCyB-30.12.2016" xr:uid="{00000000-0004-0000-0700-00002C000000}"/>
    <hyperlink ref="G112" r:id="rId46" display="HCSF decision regarding the CCyB-30.12.2016" xr:uid="{00000000-0004-0000-0700-00002D000000}"/>
    <hyperlink ref="G127" r:id="rId47" display="HCSF decision regarding the CCyB-30.12.2016" xr:uid="{00000000-0004-0000-0700-00002E000000}"/>
    <hyperlink ref="G139" r:id="rId48" display="HCSF decision regarding the CCyB-30.12.2016" xr:uid="{00000000-0004-0000-0700-00002F000000}"/>
    <hyperlink ref="G150" r:id="rId49" display="HCSF decision regarding the CCyB-30.12.2016" xr:uid="{00000000-0004-0000-0700-000030000000}"/>
    <hyperlink ref="G160" r:id="rId50" display="HCSF decision regarding the CCyB-30.12.2016" xr:uid="{00000000-0004-0000-0700-000031000000}"/>
    <hyperlink ref="G176" r:id="rId51" display="HCSF decision regarding the CCyB-30.12.2016" xr:uid="{00000000-0004-0000-0700-000032000000}"/>
    <hyperlink ref="G185" r:id="rId52" display="HCSF decision regarding the CCyB-30.12.2016" xr:uid="{00000000-0004-0000-0700-000033000000}"/>
    <hyperlink ref="G209" r:id="rId53" display="HCSF decision regarding the CCyB" xr:uid="{00000000-0004-0000-0700-000034000000}"/>
    <hyperlink ref="G244" r:id="rId54" display="HCSF Press Release" xr:uid="{00000000-0004-0000-0700-000035000000}"/>
    <hyperlink ref="G252" r:id="rId55" display="https://www.economie.gouv.fr/files/files/directions_services/hcsf/HCSF_2022-09-15_PressRelease_eng.pdf" xr:uid="{00000000-0004-0000-0700-000036000000}"/>
    <hyperlink ref="G21" r:id="rId56" display="BaFin Board Decision regarding the counter cyclical buffer rate (15.12.2015) " xr:uid="{00000000-0004-0000-0700-000037000000}"/>
    <hyperlink ref="G74" r:id="rId57" display="BaFin Board Decision regarding the counter cyclical buffer rate (19.12.2016)" xr:uid="{00000000-0004-0000-0700-000038000000}"/>
    <hyperlink ref="G128" r:id="rId58" display="BaFin Board Decision regarding the counter cyclical buffer rate (19.12.2016)" xr:uid="{00000000-0004-0000-0700-000039000000}"/>
    <hyperlink ref="G174" r:id="rId59" display="BaFin Board Decision regarding the counter cyclical buffer rate (19.12.2016)" xr:uid="{00000000-0004-0000-0700-00003A000000}"/>
    <hyperlink ref="G191" r:id="rId60" display="BaFin Board Decision regarding the counter cyclical buffer rate (19.12.2016)" xr:uid="{00000000-0004-0000-0700-00003B000000}"/>
    <hyperlink ref="G202" r:id="rId61" display="BaFin Board Decision regarding the counter cyclical buffer rate (30.12.2019)" xr:uid="{00000000-0004-0000-0700-00003C000000}"/>
    <hyperlink ref="G212" r:id="rId62" display="https://www.bafin.de/SharedDocs/Veroeffentlichungen/EN/Aufsichtsrecht/Verfuegung/vf_200331_allgvfg_antizykl_kapitalpuffer_en.html?nn=19591106" xr:uid="{00000000-0004-0000-0700-00003D000000}"/>
    <hyperlink ref="G242" r:id="rId63" display="BaFin Board Decision regarding the counter cyclical buffer rate (31.01.2022)" xr:uid="{00000000-0004-0000-0700-00003E000000}"/>
    <hyperlink ref="G8" r:id="rId64" display="Monetary Authority Announces Countercyclical Capital Buffer for Hong Kong" xr:uid="{00000000-0004-0000-0700-00003F000000}"/>
    <hyperlink ref="G34" r:id="rId65" display="HK CCyB announcement (14 Jan 2016)" xr:uid="{00000000-0004-0000-0700-000040000000}"/>
    <hyperlink ref="G80" r:id="rId66" display="HK CCyB announcement (27 Jan 2017)" xr:uid="{00000000-0004-0000-0700-000041000000}"/>
    <hyperlink ref="G129" r:id="rId67" display="HK CCyB announcement (10 Jan 2018)" xr:uid="{00000000-0004-0000-0700-000042000000}"/>
    <hyperlink ref="G186" r:id="rId68" display="HK CCyB announcement (16.04.2019)" xr:uid="{00000000-0004-0000-0700-000043000000}"/>
    <hyperlink ref="G192" r:id="rId69" display="HK CCyB announcement (09.07.2019)" xr:uid="{00000000-0004-0000-0700-000044000000}"/>
    <hyperlink ref="G198" r:id="rId70" display="HK CCyB announcement (14.10.2020)" xr:uid="{00000000-0004-0000-0700-000045000000}"/>
    <hyperlink ref="G204" r:id="rId71" display="HK CCyB announcement (29.01.2020)" xr:uid="{00000000-0004-0000-0700-000046000000}"/>
    <hyperlink ref="G206" r:id="rId72" display="HK CCyB announcement (16.03.2020)" xr:uid="{00000000-0004-0000-0700-000047000000}"/>
    <hyperlink ref="G237" r:id="rId73" display="HK CCyB announcement (05.08.2021)" xr:uid="{00000000-0004-0000-0700-000048000000}"/>
    <hyperlink ref="G9" r:id="rId74" display="Guidelines for implementation of Countercyclical Capital Buffer (CCCB)" xr:uid="{00000000-0004-0000-0700-000049000000}"/>
    <hyperlink ref="G12" r:id="rId75" display="First Bi-monthly monetary policy statement, 2015 (07.04.2015)" xr:uid="{00000000-0004-0000-0700-00004A000000}"/>
    <hyperlink ref="G49" r:id="rId76" display="First Bi-monthly monetary policy statement, 2016 (05.04.2016)" xr:uid="{00000000-0004-0000-0700-00004B000000}"/>
    <hyperlink ref="G92" r:id="rId77" display="First Bi-monthly monetary policy statement, 2017 (06.04.2017)" xr:uid="{00000000-0004-0000-0700-00004C000000}"/>
    <hyperlink ref="G140" r:id="rId78" display="First Bi-monthly monetary policy statement, 2018 (05.04.2018)" xr:uid="{00000000-0004-0000-0700-00004D000000}"/>
    <hyperlink ref="G30" r:id="rId79" display="CCyB announcement (available in Indonesian only, 31.12.2015)" xr:uid="{00000000-0004-0000-0700-00004E000000}"/>
    <hyperlink ref="G52" r:id="rId80" display="Bank Indonesia holds countercyclical capital buffer (CCB) at 0% (23.05.2016)" xr:uid="{00000000-0004-0000-0700-00004F000000}"/>
    <hyperlink ref="G69" r:id="rId81" display="Bank Indonesia holds countercyclical capital buffer (CCB) at 0% (21.11.2016)" xr:uid="{00000000-0004-0000-0700-000050000000}"/>
    <hyperlink ref="G94" r:id="rId82" display="Bank Indonesia holds countercyclical capital buffer (CCB) at 0% (19.05.2017)" xr:uid="{00000000-0004-0000-0700-000051000000}"/>
    <hyperlink ref="G114" r:id="rId83" display="Bank Indonesia holds countercyclical capital buffer (CCB) at 0% (16.11.2017)" xr:uid="{00000000-0004-0000-0700-000052000000}"/>
    <hyperlink ref="G141" r:id="rId84" display="Bank Indonesia holds countercyclical capital buffer (CCB) at 0% (17.05.2018)" xr:uid="{00000000-0004-0000-0700-000053000000}"/>
    <hyperlink ref="G163" r:id="rId85" display="Bank Indonesia holds countercyclical capital buffer (CCB) at 0% (17.05.2018)" xr:uid="{00000000-0004-0000-0700-000054000000}"/>
    <hyperlink ref="G187" r:id="rId86" display="Bank Indonesia holds countercyclical capital buffer (CCB) at 0% (15.11.2018)" xr:uid="{00000000-0004-0000-0700-000055000000}"/>
    <hyperlink ref="G29" r:id="rId87" display="Bank of Italy (30 December 2015)" xr:uid="{00000000-0004-0000-0700-000056000000}"/>
    <hyperlink ref="G43" r:id="rId88" display="Bank of Italy" xr:uid="{00000000-0004-0000-0700-000057000000}"/>
    <hyperlink ref="G54" r:id="rId89" display="Bank of Italy" xr:uid="{00000000-0004-0000-0700-000058000000}"/>
    <hyperlink ref="G62" r:id="rId90" display="Bank of Italy" xr:uid="{00000000-0004-0000-0700-000059000000}"/>
    <hyperlink ref="G73" r:id="rId91" display="Bank of Italy" xr:uid="{00000000-0004-0000-0700-00005A000000}"/>
    <hyperlink ref="G87" r:id="rId92" display="Bank of Italy" xr:uid="{00000000-0004-0000-0700-00005B000000}"/>
    <hyperlink ref="G98" r:id="rId93" display="Bank of Italy" xr:uid="{00000000-0004-0000-0700-00005C000000}"/>
    <hyperlink ref="G108" r:id="rId94" display="Bank of Italy" xr:uid="{00000000-0004-0000-0700-00005D000000}"/>
    <hyperlink ref="G123" r:id="rId95" display="Bank of Italy" xr:uid="{00000000-0004-0000-0700-00005E000000}"/>
    <hyperlink ref="G135" r:id="rId96" display="Bank of Italy" xr:uid="{00000000-0004-0000-0700-00005F000000}"/>
    <hyperlink ref="G146" r:id="rId97" display="Bank of Italy" xr:uid="{00000000-0004-0000-0700-000060000000}"/>
    <hyperlink ref="G155" r:id="rId98" display="Bank of Italy" xr:uid="{00000000-0004-0000-0700-000061000000}"/>
    <hyperlink ref="G171" r:id="rId99" display="Bank of Italy" xr:uid="{00000000-0004-0000-0700-000062000000}"/>
    <hyperlink ref="G46" r:id="rId100" display="Ordinances and notices on capital buffer ratios (available in Japanese only)" xr:uid="{00000000-0004-0000-0700-000063000000}"/>
    <hyperlink ref="G47" r:id="rId101" display="FSC announced CCyB rate for South Korea" xr:uid="{00000000-0004-0000-0700-000064000000}"/>
    <hyperlink ref="G20" r:id="rId102" display="CSSF Regulation N° 15-04 on the setting of a countercyclical buffer rate " xr:uid="{00000000-0004-0000-0700-000065000000}"/>
    <hyperlink ref="G44" r:id="rId103" display="CSSF Regulation No 16-02 on the setting of the countercyclical buffer rate for the second quarter of 2016 (only in French)" xr:uid="{00000000-0004-0000-0700-000066000000}"/>
    <hyperlink ref="G57" r:id="rId104" display="CSSF Regulation N° 16-03 on the setting of the countercyclical buffer rate for the third quarter of 2016 (only in French)" xr:uid="{00000000-0004-0000-0700-000067000000}"/>
    <hyperlink ref="G63" r:id="rId105" display="CSSF Regulation N° 16-05 on the setting of the countercyclical buffer rate for the third quarter of 2016 (only in French)" xr:uid="{00000000-0004-0000-0700-000068000000}"/>
    <hyperlink ref="G75" r:id="rId106" display="CSSF Regulation N° 16-15 on the setting of the countercyclical buffer rate for the first quarter of 2017 (only in French)" xr:uid="{00000000-0004-0000-0700-000069000000}"/>
    <hyperlink ref="G88" r:id="rId107" display="CSSF Regulation N° 17-01 on the setting of the countercyclical buffer rate for the second quarter of 2017 (only in French)" xr:uid="{00000000-0004-0000-0700-00006A000000}"/>
    <hyperlink ref="G99" r:id="rId108" display="CSSF Regulation N° 17-02 on the setting of the countercyclical buffer rate for the third quarter of 2017 (only in French)" xr:uid="{00000000-0004-0000-0700-00006B000000}"/>
    <hyperlink ref="G109" r:id="rId109" display="CSSF Regulation No 17-03 on the setting of the countercyclical buffer rate for the forth quarter of 2017 (only in French)" xr:uid="{00000000-0004-0000-0700-00006C000000}"/>
    <hyperlink ref="G126" r:id="rId110" display="CSSF Regulation N° 17-05 on the setting of the countercyclical buffer rate for the first quarter of 2018 (only in French, 30.11.2017)" xr:uid="{00000000-0004-0000-0700-00006D000000}"/>
    <hyperlink ref="G137" r:id="rId111" display="CSSF Regulation N° 18-01 on the setting of the countercyclical buffer rate for the second quarter of 2018 (only in French)" xr:uid="{00000000-0004-0000-0700-00006E000000}"/>
    <hyperlink ref="G147" r:id="rId112" display="CSSF Regulation N° 18-04 (only in French) on the setting of the countercyclical buffer rate for the third quarter of 2018" xr:uid="{00000000-0004-0000-0700-00006F000000}"/>
    <hyperlink ref="G157" r:id="rId113" display="CSSF Regulation N° 18-05 (only in French) on the setting of the countercyclical buffer rate for the forth quarter of 2018" xr:uid="{00000000-0004-0000-0700-000070000000}"/>
    <hyperlink ref="G175" r:id="rId114" display="CSSF Regulation N° 18-07 (only in French) on the setting of the countercyclical buffer rate for the first quarter of 2019" xr:uid="{00000000-0004-0000-0700-000071000000}"/>
    <hyperlink ref="G182" r:id="rId115" display="CSSF Regulation N° 19-07 of 28 June 2019 on the setting of the countercyclical buffer rate for the third quarter of 2019" xr:uid="{00000000-0004-0000-0700-000072000000}"/>
    <hyperlink ref="G197" r:id="rId116" display="http://data.legilux.public.lu/file/eli-etat-leg-rcsf-2019-10-01-a683-jo-fr-pdf.pdf" xr:uid="{00000000-0004-0000-0700-000073000000}"/>
    <hyperlink ref="G203" r:id="rId117" display="CSSF Regulation N° 19-08 (only in French)" xr:uid="{00000000-0004-0000-0700-000074000000}"/>
    <hyperlink ref="G214" r:id="rId118" display="CSSF Regulation N° 20-01 (only in French)" xr:uid="{00000000-0004-0000-0700-000075000000}"/>
    <hyperlink ref="G219" r:id="rId119" display="CSSF Regulation N° 20-03 (only in French)" xr:uid="{00000000-0004-0000-0700-000076000000}"/>
    <hyperlink ref="G225" r:id="rId120" display="CSSF Regulation N° 20-06 (only in French)" xr:uid="{00000000-0004-0000-0700-000077000000}"/>
    <hyperlink ref="G230" r:id="rId121" display="CSSF Regulation N° 20-11 (only in French)" xr:uid="{00000000-0004-0000-0700-000078000000}"/>
    <hyperlink ref="G233" r:id="rId122" display="CSSF Regulation N° 21-01 (only in French)" xr:uid="{00000000-0004-0000-0700-000079000000}"/>
    <hyperlink ref="G236" r:id="rId123" display="CSSF Regulation N° 15-05 (only in French)" xr:uid="{00000000-0004-0000-0700-00007A000000}"/>
    <hyperlink ref="G246" r:id="rId124" display="CSSF Regulation N° 22-02 on the setting of the countercyclical buffer rate for the second quarter of 2022 (31.03.2022)" xr:uid="{00000000-0004-0000-0700-00007B000000}"/>
    <hyperlink ref="G250" r:id="rId125" display="http://data.legilux.public.lu/eli/etat/leg/rcsf/2022/06/30/a329/jo" xr:uid="{00000000-0004-0000-0700-00007C000000}"/>
    <hyperlink ref="G253" r:id="rId126" display="Règlement CSSF N° 22-06 du 30 septembre 2022 sur la fixation du taux de coussin contracyclique pour le quatrième trimestre 2022. - Legilux (public.lu)" xr:uid="{00000000-0004-0000-0700-00007D000000}"/>
    <hyperlink ref="G259" r:id="rId127" display="https://www.cssf.lu/fr/Document/reglement-cssf-n-23-01-du-31-mars-2023/" xr:uid="{00000000-0004-0000-0700-00007E000000}"/>
    <hyperlink ref="G50" r:id="rId128" display="Cargos de Capital Contracíclico Vigentes (in Spanish only, 06.05.2016))" xr:uid="{00000000-0004-0000-0700-00007F000000}"/>
    <hyperlink ref="G31" r:id="rId129" display="On countercyclical buffer to capital adequacy ratio" xr:uid="{00000000-0004-0000-0700-000080000000}"/>
    <hyperlink ref="G36" r:id="rId130" display="On countercyclical buffer to capital adequacy ratio" xr:uid="{00000000-0004-0000-0700-000081000000}"/>
    <hyperlink ref="G53" r:id="rId131" display="On countercyclical buffer to capital adequacy ratio" xr:uid="{00000000-0004-0000-0700-000082000000}"/>
    <hyperlink ref="G64" r:id="rId132" display="On countercyclical buffer to capital adequacy ratio" xr:uid="{00000000-0004-0000-0700-000083000000}"/>
    <hyperlink ref="G77" r:id="rId133" display="On countercyclical buffer to capital adequacy ratio" xr:uid="{00000000-0004-0000-0700-000084000000}"/>
    <hyperlink ref="G90" r:id="rId134" display="On countercyclical buffer to capital adequacy ratio" xr:uid="{00000000-0004-0000-0700-000085000000}"/>
    <hyperlink ref="G101" r:id="rId135" display="On countercyclical buffer to capital adequacy ratio" xr:uid="{00000000-0004-0000-0700-000086000000}"/>
    <hyperlink ref="G113" r:id="rId136" display="On countercyclical buffer to capital adequacy ratio" xr:uid="{00000000-0004-0000-0700-000087000000}"/>
    <hyperlink ref="G124" r:id="rId137" display="On countercyclical buffer to capital adequacy ratio" xr:uid="{00000000-0004-0000-0700-000088000000}"/>
    <hyperlink ref="G151" r:id="rId138" display="On countercyclical buffer to capital adequacy ratio" xr:uid="{00000000-0004-0000-0700-000089000000}"/>
    <hyperlink ref="G159" r:id="rId139" display="On countercyclical buffer to capital adequacy ratio" xr:uid="{00000000-0004-0000-0700-00008A000000}"/>
    <hyperlink ref="G172" r:id="rId140" display="National countercyclical capital buffer and risk ratio buffers for credit institutions’ computation of capital adequacy ratios" xr:uid="{00000000-0004-0000-0700-00008B000000}"/>
    <hyperlink ref="G194" r:id="rId141" display="Bank of Russia leaves unchanged the countercyclical capital buffer (CCB) rate for Russian credit institutions and the risk ratio buffers" xr:uid="{00000000-0004-0000-0700-00008C000000}"/>
    <hyperlink ref="G200" r:id="rId142" display="Bank of Russia leaves unchanged the countercyclical capital buffer (CCB) rate for Russian credit institutions and risk ratio buffers" xr:uid="{00000000-0004-0000-0700-00008D000000}"/>
    <hyperlink ref="G216" r:id="rId143" display="Bank of Russia retains national countercyclical capital buffer and risk-weight add-ons" xr:uid="{00000000-0004-0000-0700-00008E000000}"/>
    <hyperlink ref="G221" r:id="rId144" display="Bank of Russia’s decision on regulatory easing and macroprudential measures" xr:uid="{00000000-0004-0000-0700-00008F000000}"/>
    <hyperlink ref="G227" r:id="rId145" display="Bank of Russia retains national countercyclical capital buffer rate and risk-weight add-ons" xr:uid="{00000000-0004-0000-0700-000090000000}"/>
    <hyperlink ref="G231" r:id="rId146" display="Bank of Russia retains national countercyclical capital buffer and risk-weight add-ons" xr:uid="{00000000-0004-0000-0700-000091000000}"/>
    <hyperlink ref="G235" r:id="rId147" display="Bank of Russia retains national countercyclical capital buffer" xr:uid="{00000000-0004-0000-0700-000092000000}"/>
    <hyperlink ref="G144" r:id="rId148" display="De Nederlandsche Bank" xr:uid="{00000000-0004-0000-0700-000093000000}"/>
    <hyperlink ref="G162" r:id="rId149" display="De Nederlandsche Bank" xr:uid="{00000000-0004-0000-0700-000094000000}"/>
    <hyperlink ref="G169" r:id="rId150" display="De Nederlandsche Bank" xr:uid="{00000000-0004-0000-0700-000095000000}"/>
    <hyperlink ref="G181" r:id="rId151" display="De Nederlandsche Bank" xr:uid="{00000000-0004-0000-0700-000096000000}"/>
    <hyperlink ref="G247" r:id="rId152" display="DNB increases countercyclical capital buffer to 1%" xr:uid="{00000000-0004-0000-0700-000097000000}"/>
    <hyperlink ref="G262" r:id="rId153" display="https://www.dnb.nl/en/sector-news/supervision-2023/dnb-raises-countercyclical-capital-buffer-ccyb-from-1-0-to-2-0/" xr:uid="{00000000-0004-0000-0700-000098000000}"/>
    <hyperlink ref="G33" r:id="rId154" display="http://www.sama.gov.sa/en-US/Laws/Documents/3.%20SAMA%20Basel%20III%20Program/8.%20Applicabilty%20of%20Countercylical%20Captital%20Buffer%20(CCYB)%20in%20Saudi%20Arabia.pdf" xr:uid="{00000000-0004-0000-0700-000099000000}"/>
    <hyperlink ref="G19" r:id="rId155" display="Decision on Singapore's countercyclical capital buffer rate for 2017 (MAS Financial Stability Review 2015, Box H)" xr:uid="{00000000-0004-0000-0700-00009A000000}"/>
    <hyperlink ref="G70" r:id="rId156" display="Decision on Singapore's countercyclical capital buffer rate for 2018 (MAS Financial Stability Review 2016, Overview)" xr:uid="{00000000-0004-0000-0700-00009B000000}"/>
    <hyperlink ref="G116" r:id="rId157" display="Decision on Singapore's countercyclical capital buffer rate for 2018 (MAS Financial Stability Review 2016, Overview)" xr:uid="{00000000-0004-0000-0700-00009C000000}"/>
    <hyperlink ref="G165" r:id="rId158" display="Decision on Singapore's countercyclical capital buffer rate for 2020 (MAS Financial Stability Review 2018, Overview)" xr:uid="{00000000-0004-0000-0700-00009D000000}"/>
    <hyperlink ref="G226" r:id="rId159" display="MAS" xr:uid="{00000000-0004-0000-0700-00009E000000}"/>
    <hyperlink ref="G17" r:id="rId160" display="September 2015 - Financial Stability Review (28.10.2015)" xr:uid="{00000000-0004-0000-0700-00009F000000}"/>
    <hyperlink ref="G93" r:id="rId161" display="Financial Stability Review, First edition 2017" xr:uid="{00000000-0004-0000-0700-0000A0000000}"/>
    <hyperlink ref="G117" r:id="rId162" display="Financial Stability Review, Second edition 2017" xr:uid="{00000000-0004-0000-0700-0000A1000000}"/>
    <hyperlink ref="G167" r:id="rId163" display="Financial Stability Review, Second edition 2018" xr:uid="{00000000-0004-0000-0700-0000A2000000}"/>
    <hyperlink ref="G27" r:id="rId164" display="Bank of Spain" xr:uid="{00000000-0004-0000-0700-0000A3000000}"/>
    <hyperlink ref="G39" r:id="rId165" display="Bank of Spain" xr:uid="{00000000-0004-0000-0700-0000A4000000}"/>
    <hyperlink ref="G55" r:id="rId166" display="Bank of Spain" xr:uid="{00000000-0004-0000-0700-0000A5000000}"/>
    <hyperlink ref="G65" r:id="rId167" display="Bank of Spain" xr:uid="{00000000-0004-0000-0700-0000A6000000}"/>
    <hyperlink ref="G71" r:id="rId168" display="Bank of Spain" xr:uid="{00000000-0004-0000-0700-0000A7000000}"/>
    <hyperlink ref="G86" r:id="rId169" display="Bank of Spain" xr:uid="{00000000-0004-0000-0700-0000A8000000}"/>
    <hyperlink ref="G100" r:id="rId170" display="Bank of Spain" xr:uid="{00000000-0004-0000-0700-0000A9000000}"/>
    <hyperlink ref="G110" r:id="rId171" display="Bank of Spain" xr:uid="{00000000-0004-0000-0700-0000AA000000}"/>
    <hyperlink ref="G122" r:id="rId172" display="Bank of Spain" xr:uid="{00000000-0004-0000-0700-0000AB000000}"/>
    <hyperlink ref="G136" r:id="rId173" display="Bank of Spain" xr:uid="{00000000-0004-0000-0700-0000AC000000}"/>
    <hyperlink ref="G143" r:id="rId174" display="Bank of Spain" xr:uid="{00000000-0004-0000-0700-0000AD000000}"/>
    <hyperlink ref="G158" r:id="rId175" display="Bank of Spain" xr:uid="{00000000-0004-0000-0700-0000AE000000}"/>
    <hyperlink ref="G170" r:id="rId176" display="Bank of Spain" xr:uid="{00000000-0004-0000-0700-0000AF000000}"/>
    <hyperlink ref="G183" r:id="rId177" display="Bank of Spain" xr:uid="{00000000-0004-0000-0700-0000B0000000}"/>
    <hyperlink ref="G188" r:id="rId178" display="Bank of Spain" xr:uid="{00000000-0004-0000-0700-0000B1000000}"/>
    <hyperlink ref="G195" r:id="rId179" display="Bank of Spain" xr:uid="{00000000-0004-0000-0700-0000B2000000}"/>
    <hyperlink ref="G201" r:id="rId180" display="Bank of Spain" xr:uid="{00000000-0004-0000-0700-0000B3000000}"/>
    <hyperlink ref="G213" r:id="rId181" display="Bank of Spain" xr:uid="{00000000-0004-0000-0700-0000B4000000}"/>
    <hyperlink ref="G215" r:id="rId182" display="Bank of Spain" xr:uid="{00000000-0004-0000-0700-0000B5000000}"/>
    <hyperlink ref="G218" r:id="rId183" display="Bank of Spain" xr:uid="{00000000-0004-0000-0700-0000B6000000}"/>
    <hyperlink ref="G220" r:id="rId184" display="Bank of Spain" xr:uid="{00000000-0004-0000-0700-0000B7000000}"/>
    <hyperlink ref="G222" r:id="rId185" display="Bank of Spain" xr:uid="{00000000-0004-0000-0700-0000B8000000}"/>
    <hyperlink ref="G228" r:id="rId186" display="Bank of Spain" xr:uid="{00000000-0004-0000-0700-0000B9000000}"/>
    <hyperlink ref="G232" r:id="rId187" display="Bank of Spain" xr:uid="{00000000-0004-0000-0700-0000BA000000}"/>
    <hyperlink ref="G238" r:id="rId188" display="Bank of Spain" xr:uid="{00000000-0004-0000-0700-0000BB000000}"/>
    <hyperlink ref="G245" r:id="rId189" location="xabd7" display="Bank of Spain" xr:uid="{00000000-0004-0000-0700-0000BC000000}"/>
    <hyperlink ref="G249" r:id="rId190" display="Bank of Spain" xr:uid="{00000000-0004-0000-0700-0000BD000000}"/>
    <hyperlink ref="G254" r:id="rId191" display="https://www.bde.es/f/webbde/GAP/Secciones/SalaPrensa/NotasInformativas/22/presbe2022_80en.pdf  " xr:uid="{00000000-0004-0000-0700-0000BE000000}"/>
    <hyperlink ref="G255" r:id="rId192" display="https://www.bde.es/f/webbde/GAP/Secciones/SalaPrensa/NotasInformativas/22/presbe2022_107en.pdf" xr:uid="{00000000-0004-0000-0700-0000BF000000}"/>
    <hyperlink ref="G260" r:id="rId193" display="https://www.bde.es/f/webbde/GAP/Secciones/SalaPrensa/NotasInformativas/23/presbe2023-25en.pdf" xr:uid="{00000000-0004-0000-0700-0000C0000000}"/>
    <hyperlink ref="G6" r:id="rId194" display="Decision regarding the countercyclical buffer rate (8 December 2014)" xr:uid="{00000000-0004-0000-0700-0000C1000000}"/>
    <hyperlink ref="G13" r:id="rId195" display="Proposal to amend the regulations on the countercyclical capital buffer" xr:uid="{00000000-0004-0000-0700-0000C2000000}"/>
    <hyperlink ref="G40" r:id="rId196" display="Regulations amending Finansinspektionen’s regulations (FFFS 2014:33) regarding the countercyclical capital buffer rate (21.03.2016)" xr:uid="{00000000-0004-0000-0700-0000C3000000}"/>
    <hyperlink ref="G153" r:id="rId197" display="Swedish FSA" xr:uid="{00000000-0004-0000-0700-0000C4000000}"/>
    <hyperlink ref="G208" r:id="rId198" display="Finansinspektionen " xr:uid="{00000000-0004-0000-0700-0000C5000000}"/>
    <hyperlink ref="G239" r:id="rId199" display="FI raises the countercyclical buffer rate to 1 per cent" xr:uid="{00000000-0004-0000-0700-0000C6000000}"/>
    <hyperlink ref="G248" r:id="rId200" display="The countercyclical buffer rate will be raised" xr:uid="{00000000-0004-0000-0700-0000C7000000}"/>
    <hyperlink ref="G35" r:id="rId201" display="Stance of the Basel III countercyclical capital buffer in Switzerland, February 2016" xr:uid="{00000000-0004-0000-0700-0000C8000000}"/>
    <hyperlink ref="G81" r:id="rId202" display="Stance of the Basel III countercyclical capital buffer in Switzerland, February 2017" xr:uid="{00000000-0004-0000-0700-0000C9000000}"/>
    <hyperlink ref="G130" r:id="rId203" display="Stance of the Basel III countercyclical capital buffer in Switzerland, February 2018" xr:uid="{00000000-0004-0000-0700-0000CA000000}"/>
    <hyperlink ref="G178" r:id="rId204" display="Stance of the Basel III countercyclical capital buffer in Switzerland, February 2019" xr:uid="{00000000-0004-0000-0700-0000CB000000}"/>
    <hyperlink ref="G205" r:id="rId205" display="Swiss National Bank" xr:uid="{00000000-0004-0000-0700-0000CC000000}"/>
    <hyperlink ref="G258" r:id="rId206" display="https://www.snb.ch/en/mmr/reference/ccb_20230221_basel_III_countercyclical_capital_buffer/source/ccb_20230221_basel_III_countercyclical_capital_buffer.en.pdf" xr:uid="{00000000-0004-0000-0700-0000CD000000}"/>
    <hyperlink ref="G25" r:id="rId207" display="Board Resolution on the Countercyclical Capital Buffer Rate " xr:uid="{00000000-0004-0000-0700-0000CE000000}"/>
    <hyperlink ref="G67" r:id="rId208" display="Press release:  Federal Reserve Board votes to affirm the CCyB amount at the current level of 0 percent for advanced approaches bank holding companies, savings and loan companies, and state member banks" xr:uid="{00000000-0004-0000-0700-0000CF000000}"/>
    <hyperlink ref="G118" r:id="rId209" display="Press release:  Federal Reserve Board votes to affirm the CCyB amount at the current level of 0 percent for advanced approaches bank holding companies, savings and loan companies, and state member banks" xr:uid="{00000000-0004-0000-0700-0000D0000000}"/>
    <hyperlink ref="G180" r:id="rId210" display="Federal Reserve Board votes to affirm the Countercyclical Capital Buffer (CCyB) at the current level of 0 percent " xr:uid="{00000000-0004-0000-0700-0000D1000000}"/>
    <hyperlink ref="G2" r:id="rId211" display="Press release 12 December 2013 (in English)" xr:uid="{00000000-0004-0000-0700-0000D2000000}"/>
    <hyperlink ref="G3" r:id="rId212" display="Press release 12 December 2013 (in English)" xr:uid="{00000000-0004-0000-0700-0000D3000000}"/>
    <hyperlink ref="G207" r:id="rId213" display="Norges Bank" xr:uid="{00000000-0004-0000-0700-0000D4000000}"/>
    <hyperlink ref="G234" r:id="rId214" display="Norges Bank" xr:uid="{00000000-0004-0000-0700-0000D5000000}"/>
    <hyperlink ref="G243" r:id="rId215" display="The countercyclical capital buffer will be raised to 2.5 percent" xr:uid="{00000000-0004-0000-0700-0000D6000000}"/>
    <hyperlink ref="G263" r:id="rId216" display="https://www.bde.es/f/webbe/GAP/Secciones/SalaPrensa/NotasInformativas/23/presbe2023-55en.pdf" xr:uid="{00000000-0004-0000-0700-0000D7000000}"/>
    <hyperlink ref="G265" r:id="rId217" display="https://www.bde.es/f/webbe/GAP/Secciones/SalaPrensa/NotasInformativas/23/presbe2023-77en.pdf" xr:uid="{00000000-0004-0000-0700-0000D8000000}"/>
    <hyperlink ref="G261" r:id="rId218" display="https://www.fsc.go.kr/eng/pr010101/80048" xr:uid="{00000000-0004-0000-0700-0000D9000000}"/>
    <hyperlink ref="G251" r:id="rId219" xr:uid="{00000000-0004-0000-0700-0000DA000000}"/>
    <hyperlink ref="G241" r:id="rId220" xr:uid="{00000000-0004-0000-0700-0000DB000000}"/>
    <hyperlink ref="G210" r:id="rId221" xr:uid="{00000000-0004-0000-0700-0000DC000000}"/>
    <hyperlink ref="G266" r:id="rId222" xr:uid="{00000000-0004-0000-0700-0000DD000000}"/>
    <hyperlink ref="G267" r:id="rId223" xr:uid="{00000000-0004-0000-0700-0000DE000000}"/>
    <hyperlink ref="G257" r:id="rId224" xr:uid="{00000000-0004-0000-0700-0000DF000000}"/>
  </hyperlinks>
  <pageMargins left="0.7" right="0.7" top="0.75" bottom="0.75" header="0.3" footer="0.3"/>
  <pageSetup paperSize="9" orientation="portrait" verticalDpi="0" r:id="rId225"/>
  <headerFooter>
    <oddHeader>&amp;R&amp;"Calibri"&amp;9&amp;K000000Restricted&amp;1#</oddHeader>
  </headerFooter>
  <legacyDrawing r:id="rId22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list!$B$3:$B$7</xm:f>
          </x14:formula1>
          <xm:sqref>E2:E263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sDocumentTypeTaxHTField0 xmlns="cd415ad1-3b24-48c0-88de-f99cb5a0cf10">
      <Terms xmlns="http://schemas.microsoft.com/office/infopath/2007/PartnerControls"/>
    </BisDocumentTypeTaxHTField0>
    <BisBCBSMeetingEnd xmlns="cd415ad1-3b24-48c0-88de-f99cb5a0cf10" xsi:nil="true"/>
    <BisRetention xmlns="901b03b8-a3a5-4bce-8df3-fc465aaefe92">Permanent</BisRetention>
    <BisCurrentVersion xmlns="901b03b8-a3a5-4bce-8df3-fc465aaefe92" xsi:nil="true"/>
    <ab461364a2cf4ddeb5f1ba2331951439 xmlns="cd415ad1-3b24-48c0-88de-f99cb5a0cf10">
      <Terms xmlns="http://schemas.microsoft.com/office/infopath/2007/PartnerControls"/>
    </ab461364a2cf4ddeb5f1ba2331951439>
    <IconOverlay xmlns="http://schemas.microsoft.com/sharepoint/v4" xsi:nil="true"/>
    <BisTransmission xmlns="901b03b8-a3a5-4bce-8df3-fc465aaefe92">Internal</BisTransmission>
    <BisBCBSEventID xmlns="cd415ad1-3b24-48c0-88de-f99cb5a0cf10" xsi:nil="true"/>
    <BisBCBSMeetingStart xmlns="cd415ad1-3b24-48c0-88de-f99cb5a0cf10" xsi:nil="true"/>
    <BisPermalink xmlns="901b03b8-a3a5-4bce-8df3-fc465aaefe92">
      <Url xsi:nil="true"/>
      <Description xsi:nil="true"/>
    </BisPermalink>
    <TaxCatchAll xmlns="cd415ad1-3b24-48c0-88de-f99cb5a0cf10">
      <Value>6</Value>
    </TaxCatchAll>
    <BisAuthorssTaxHTField0 xmlns="cd415ad1-3b24-48c0-88de-f99cb5a0cf10">
      <Terms xmlns="http://schemas.microsoft.com/office/infopath/2007/PartnerControls"/>
    </BisAuthorssTaxHTField0>
    <BisAdditionalLinks xmlns="901b03b8-a3a5-4bce-8df3-fc465aaefe92" xsi:nil="true"/>
    <BisDocumentDate xmlns="901b03b8-a3a5-4bce-8df3-fc465aaefe92">2023-09-26T15:35:45+00:00</BisDocumentDate>
    <TaxKeywordTaxHTField xmlns="cd415ad1-3b24-48c0-88de-f99cb5a0cf10">
      <Terms xmlns="http://schemas.microsoft.com/office/infopath/2007/PartnerControls"/>
    </TaxKeywordTaxHTField>
    <BisRecipientsTaxHTField0 xmlns="901b03b8-a3a5-4bce-8df3-fc465aaefe9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bcbs</TermName>
          <TermId xmlns="http://schemas.microsoft.com/office/infopath/2007/PartnerControls">a55ca13a-4bf8-4ec7-a61c-fcb252a22108</TermId>
        </TermInfo>
      </Terms>
    </BisRecipientsTaxHTField0>
    <BisConfidentiality xmlns="901b03b8-a3a5-4bce-8df3-fc465aaefe92">Confidential</BisConfidentiality>
    <BisInstitutionTaxHTField0 xmlns="901b03b8-a3a5-4bce-8df3-fc465aaefe92">
      <Terms xmlns="http://schemas.microsoft.com/office/infopath/2007/PartnerControls"/>
    </BisInstitutionTaxHTField0>
    <IsMyDocuments xmlns="901b03b8-a3a5-4bce-8df3-fc465aaefe92">false</IsMyDocuments>
    <BisBCBSDocumentNumber xmlns="cd415ad1-3b24-48c0-88de-f99cb5a0cf10" xsi:nil="true"/>
    <_dlc_DocId xmlns="cd415ad1-3b24-48c0-88de-f99cb5a0cf10">78032e27-f310-4296-bc3a-e960334b8417-0.2</_dlc_DocId>
    <_dlc_DocIdUrl xmlns="cd415ad1-3b24-48c0-88de-f99cb5a0cf10">
      <Url>https://sp.bisinfo.org/teams/bcbs/pdg/_layouts/15/DocIdRedir.aspx?ID=78032e27-f310-4296-bc3a-e960334b8417-0.2</Url>
      <Description>78032e27-f310-4296-bc3a-e960334b8417-0.2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Checked In (Document Id Service)</Name>
    <Synchronization>Synchronous</Synchronization>
    <Type>10004</Type>
    <SequenceNumber>20000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Updated (Document Id Service)</Name>
    <Synchronization>Synchronous</Synchronization>
    <Type>10002</Type>
    <SequenceNumber>20001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Document Adding (Document Id Service)</Name>
    <Synchronization>Synchronous</Synchronization>
    <Type>1</Type>
    <SequenceNumber>20002</SequenceNumber>
    <Url/>
    <Assembly>Bis.CollaborationPlatform.SharePoint.Services, Version=15.2.0.0, Culture=neutral, PublicKeyToken=334ed2d369ac9e80</Assembly>
    <Class>Bis.CollaborationPlatform.SharePoint.Services.Events.DocumentEventReceiver</Class>
    <Data/>
    <Filter/>
  </Receiver>
  <Receiver>
    <Name>Item Adding (Metadata Push)</Name>
    <Synchronization>Synchronous</Synchronization>
    <Type>1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  <Receiver>
    <Name>Item Updating (Metadata Push)</Name>
    <Synchronization>Synchronous</Synchronization>
    <Type>2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  <Receiver>
    <Name>Item File Moved (Metadata Push)</Name>
    <Synchronization>Synchronous</Synchronization>
    <Type>10009</Type>
    <SequenceNumber>1010</SequenceNumber>
    <Url/>
    <Assembly>Bis.CollaborationPlatform.SharePoint.Services, Version=15.2.0.0, Culture=neutral, PublicKeyToken=334ed2d369ac9e80</Assembly>
    <Class>Bis.CollaborationPlatform.SharePoint.Services.Events.MetadataPushEventReceiver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CBS Document" ma:contentTypeID="0x01010066E6577C753B40CABFD9C9409CB523E500245953EB223C21449CA2DA72425DABBB00EBD14C415E58664CAD666A2272A87406" ma:contentTypeVersion="60" ma:contentTypeDescription="Base ContentType for all BCBS Documents." ma:contentTypeScope="" ma:versionID="86767174d65107f1fde24fc5e0362574">
  <xsd:schema xmlns:xsd="http://www.w3.org/2001/XMLSchema" xmlns:xs="http://www.w3.org/2001/XMLSchema" xmlns:p="http://schemas.microsoft.com/office/2006/metadata/properties" xmlns:ns1="cd415ad1-3b24-48c0-88de-f99cb5a0cf10" xmlns:ns3="901b03b8-a3a5-4bce-8df3-fc465aaefe92" xmlns:ns4="http://schemas.microsoft.com/sharepoint/v4" targetNamespace="http://schemas.microsoft.com/office/2006/metadata/properties" ma:root="true" ma:fieldsID="44700f2f5f4711a984bd22830e24e547" ns1:_="" ns3:_="" ns4:_="">
    <xsd:import namespace="cd415ad1-3b24-48c0-88de-f99cb5a0cf10"/>
    <xsd:import namespace="901b03b8-a3a5-4bce-8df3-fc465aaefe9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BisBCBSDocumentNumber" minOccurs="0"/>
                <xsd:element ref="ns3:BisDocumentDate" minOccurs="0"/>
                <xsd:element ref="ns1:BisBCBSEventID" minOccurs="0"/>
                <xsd:element ref="ns1:BisBCBSMeetingStart" minOccurs="0"/>
                <xsd:element ref="ns1:BisBCBSMeetingEnd" minOccurs="0"/>
                <xsd:element ref="ns3:BisPermalink" minOccurs="0"/>
                <xsd:element ref="ns1:_dlc_DocIdUrl" minOccurs="0"/>
                <xsd:element ref="ns1:TaxKeywordTaxHTField" minOccurs="0"/>
                <xsd:element ref="ns1:_dlc_DocIdPersistId" minOccurs="0"/>
                <xsd:element ref="ns1:TaxCatchAll" minOccurs="0"/>
                <xsd:element ref="ns3:BisCurrentVersion" minOccurs="0"/>
                <xsd:element ref="ns3:BisRecipientsTaxHTField0" minOccurs="0"/>
                <xsd:element ref="ns4:IconOverlay" minOccurs="0"/>
                <xsd:element ref="ns1:BisAuthorssTaxHTField0" minOccurs="0"/>
                <xsd:element ref="ns3:IsMyDocuments" minOccurs="0"/>
                <xsd:element ref="ns1:ab461364a2cf4ddeb5f1ba2331951439" minOccurs="0"/>
                <xsd:element ref="ns3:BisInstitutionTaxHTField0" minOccurs="0"/>
                <xsd:element ref="ns1:BisDocumentTypeTaxHTField0" minOccurs="0"/>
                <xsd:element ref="ns3:BisConfidentiality"/>
                <xsd:element ref="ns3:BisRetention" minOccurs="0"/>
                <xsd:element ref="ns1:_dlc_DocId" minOccurs="0"/>
                <xsd:element ref="ns3:BisTransmission" minOccurs="0"/>
                <xsd:element ref="ns1:SharedWithUsers" minOccurs="0"/>
                <xsd:element ref="ns1:SharedWithDetails" minOccurs="0"/>
                <xsd:element ref="ns3:BisAdditionalLin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15ad1-3b24-48c0-88de-f99cb5a0cf10" elementFormDefault="qualified">
    <xsd:import namespace="http://schemas.microsoft.com/office/2006/documentManagement/types"/>
    <xsd:import namespace="http://schemas.microsoft.com/office/infopath/2007/PartnerControls"/>
    <xsd:element name="BisBCBSDocumentNumber" ma:index="0" nillable="true" ma:displayName="Document Number" ma:internalName="BisBCBSDocumentNumber">
      <xsd:simpleType>
        <xsd:restriction base="dms:Text">
          <xsd:maxLength value="255"/>
        </xsd:restriction>
      </xsd:simpleType>
    </xsd:element>
    <xsd:element name="BisBCBSEventID" ma:index="4" nillable="true" ma:displayName="Event ID" ma:internalName="BisBCBSEventID">
      <xsd:simpleType>
        <xsd:restriction base="dms:Text">
          <xsd:maxLength value="255"/>
        </xsd:restriction>
      </xsd:simpleType>
    </xsd:element>
    <xsd:element name="BisBCBSMeetingStart" ma:index="5" nillable="true" ma:displayName="Meeting start date" ma:format="DateTime" ma:internalName="BisBCBSMeetingStart">
      <xsd:simpleType>
        <xsd:restriction base="dms:DateTime"/>
      </xsd:simpleType>
    </xsd:element>
    <xsd:element name="BisBCBSMeetingEnd" ma:index="6" nillable="true" ma:displayName="Meeting end date" ma:format="DateTime" ma:internalName="BisBCBSMeetingEnd">
      <xsd:simpleType>
        <xsd:restriction base="dms:DateTime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218490a2-a8bd-4701-ac03-3028876db9c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description="" ma:hidden="true" ma:list="{5e5bcf51-f81a-47a9-a8ad-64dc49dbad30}" ma:internalName="TaxCatchAll" ma:showField="CatchAllData" ma:web="cd415ad1-3b24-48c0-88de-f99cb5a0c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isAuthorssTaxHTField0" ma:index="22" nillable="true" ma:taxonomy="true" ma:internalName="BisAuthorssTaxHTField0" ma:taxonomyFieldName="BisAuthors" ma:displayName="Author" ma:fieldId="{0b3121bf-a404-47f3-89a2-8100c52bbe6e}" ma:taxonomyMulti="true" ma:sspId="218490a2-a8bd-4701-ac03-3028876db9c3" ma:termSetId="f60d76a3-74ac-4579-8d83-fa03eb287a33" ma:anchorId="349201b0-55be-4fd0-a41a-985dc4cfdf31" ma:open="false" ma:isKeyword="false">
      <xsd:complexType>
        <xsd:sequence>
          <xsd:element ref="pc:Terms" minOccurs="0" maxOccurs="1"/>
        </xsd:sequence>
      </xsd:complexType>
    </xsd:element>
    <xsd:element name="ab461364a2cf4ddeb5f1ba2331951439" ma:index="27" nillable="true" ma:taxonomy="true" ma:internalName="ab461364a2cf4ddeb5f1ba2331951439" ma:taxonomyFieldName="BisBCBSPurpose" ma:displayName="Purpose" ma:readOnly="false" ma:default="" ma:fieldId="{ab461364-a2cf-4dde-b5f1-ba2331951439}" ma:taxonomyMulti="true" ma:sspId="218490a2-a8bd-4701-ac03-3028876db9c3" ma:termSetId="f0cb95e7-3db9-47fc-88a4-89326bc60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isDocumentTypeTaxHTField0" ma:index="31" nillable="true" ma:taxonomy="true" ma:internalName="BisDocumentTypeTaxHTField0" ma:taxonomyFieldName="BisDocumentType" ma:displayName="Document Type" ma:fieldId="{3d4bd279-eb4d-4358-a57b-72096c80fdc3}" ma:taxonomyMulti="true" ma:sspId="218490a2-a8bd-4701-ac03-3028876db9c3" ma:termSetId="f0cb95e7-3db9-47fc-88a4-89326bc60752" ma:anchorId="c786001b-2301-4abe-adca-015d172bb848" ma:open="false" ma:isKeyword="false">
      <xsd:complexType>
        <xsd:sequence>
          <xsd:element ref="pc:Terms" minOccurs="0" maxOccurs="1"/>
        </xsd:sequence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03b8-a3a5-4bce-8df3-fc465aaefe92" elementFormDefault="qualified">
    <xsd:import namespace="http://schemas.microsoft.com/office/2006/documentManagement/types"/>
    <xsd:import namespace="http://schemas.microsoft.com/office/infopath/2007/PartnerControls"/>
    <xsd:element name="BisDocumentDate" ma:index="3" nillable="true" ma:displayName="Document Date" ma:default="[today]" ma:description="The document date associated with the container or item." ma:format="DateOnly" ma:internalName="BisDocumentDate">
      <xsd:simpleType>
        <xsd:restriction base="dms:DateTime"/>
      </xsd:simpleType>
    </xsd:element>
    <xsd:element name="BisPermalink" ma:index="9" nillable="true" ma:displayName="Permalink" ma:description="The permanent link to the document." ma:format="Hyperlink" ma:hidden="true" ma:internalName="BisPerma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isCurrentVersion" ma:index="18" nillable="true" ma:displayName="Current Version" ma:description="The current version of the document." ma:hidden="true" ma:internalName="BisCurrentVersion">
      <xsd:simpleType>
        <xsd:restriction base="dms:Text"/>
      </xsd:simpleType>
    </xsd:element>
    <xsd:element name="BisRecipientsTaxHTField0" ma:index="19" nillable="true" ma:taxonomy="true" ma:internalName="BisRecipientsTaxHTField0" ma:taxonomyFieldName="BisRecipients" ma:displayName="Recipients" ma:readOnly="false" ma:default="6;#bcbs|a55ca13a-4bf8-4ec7-a61c-fcb252a22108" ma:fieldId="{e7fea616-6871-49b2-95f5-be5c1d92eabc}" ma:taxonomyMulti="true" ma:sspId="218490a2-a8bd-4701-ac03-3028876db9c3" ma:termSetId="f60d76a3-74ac-4579-8d83-fa03eb287a33" ma:anchorId="92a2ae79-9e98-4510-ab5d-ce240243069b" ma:open="false" ma:isKeyword="false">
      <xsd:complexType>
        <xsd:sequence>
          <xsd:element ref="pc:Terms" minOccurs="0" maxOccurs="1"/>
        </xsd:sequence>
      </xsd:complexType>
    </xsd:element>
    <xsd:element name="IsMyDocuments" ma:index="24" nillable="true" ma:displayName="Is My Documents" ma:default="0" ma:description="This field is added to all BIS contenttypes to allow files and folders from MySite to be copied/moved to Bis Document Libraries" ma:hidden="true" ma:internalName="IsMyDocuments">
      <xsd:simpleType>
        <xsd:restriction base="dms:Boolean"/>
      </xsd:simpleType>
    </xsd:element>
    <xsd:element name="BisInstitutionTaxHTField0" ma:index="28" nillable="true" ma:taxonomy="true" ma:internalName="BisInstitutionTaxHTField0" ma:taxonomyFieldName="BisInstitution" ma:displayName="Institution" ma:fieldId="{35f4c919-cca5-4807-8085-d895c74d72a0}" ma:taxonomyMulti="true" ma:sspId="218490a2-a8bd-4701-ac03-3028876db9c3" ma:termSetId="69f701bf-a3ed-40c8-acf8-dd2a240044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isConfidentiality" ma:index="32" ma:displayName="Confidentiality" ma:default="Restricted" ma:description="The confidentiality of the document in a Document Library." ma:format="Dropdown" ma:internalName="BisConfidentiality">
      <xsd:simpleType>
        <xsd:restriction base="dms:Choice">
          <xsd:enumeration value="Public"/>
          <xsd:enumeration value="Unrestricted"/>
          <xsd:enumeration value="Restricted"/>
          <xsd:enumeration value="Confidential"/>
          <xsd:enumeration value="Strictly Confidential"/>
        </xsd:restriction>
      </xsd:simpleType>
    </xsd:element>
    <xsd:element name="BisRetention" ma:index="33" nillable="true" ma:displayName="Retention" ma:default="Permanent" ma:description="The retention period associated with the container or item (applied when the item archived)." ma:format="Dropdown" ma:hidden="true" ma:internalName="BisRetention" ma:readOnly="false">
      <xsd:simpleType>
        <xsd:restriction base="dms:Choice">
          <xsd:enumeration value="Routine"/>
          <xsd:enumeration value="Compliance"/>
          <xsd:enumeration value="Permanent"/>
          <xsd:enumeration value="Unknown"/>
        </xsd:restriction>
      </xsd:simpleType>
    </xsd:element>
    <xsd:element name="BisTransmission" ma:index="35" nillable="true" ma:displayName="Transmission" ma:default="Internal" ma:description="The transmission associated with the container or item." ma:format="Dropdown" ma:hidden="true" ma:internalName="BisTransmission" ma:readOnly="false">
      <xsd:simpleType>
        <xsd:restriction base="dms:Choice">
          <xsd:enumeration value="Incoming"/>
          <xsd:enumeration value="Internal"/>
          <xsd:enumeration value="Outgoing"/>
        </xsd:restriction>
      </xsd:simpleType>
    </xsd:element>
    <xsd:element name="BisAdditionalLinks" ma:index="38" nillable="true" ma:displayName="Links" ma:description="Provides an easy way to copy various links of an item." ma:hidden="true" ma:internalName="BisAdditionalLink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04575-D4A2-43C3-BBA6-3DA455989303}">
  <ds:schemaRefs>
    <ds:schemaRef ds:uri="http://www.w3.org/XML/1998/namespace"/>
    <ds:schemaRef ds:uri="cd415ad1-3b24-48c0-88de-f99cb5a0cf10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01b03b8-a3a5-4bce-8df3-fc465aaefe92"/>
    <ds:schemaRef ds:uri="http://schemas.openxmlformats.org/package/2006/metadata/core-properties"/>
    <ds:schemaRef ds:uri="http://schemas.microsoft.com/sharepoint/v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B1F47AE-BC7D-46FD-BE37-4DCAC6D24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FD26CB-A903-4AC9-A7AB-AA398BE587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1E48B42-B9C0-4DEA-8D05-C70C7E1FB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15ad1-3b24-48c0-88de-f99cb5a0cf10"/>
    <ds:schemaRef ds:uri="901b03b8-a3a5-4bce-8df3-fc465aaefe9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list</vt:lpstr>
      <vt:lpstr>CCyB decisions (database)</vt:lpstr>
      <vt:lpstr>Latest decisions_OLD</vt:lpstr>
      <vt:lpstr>CCyB regulations</vt:lpstr>
      <vt:lpstr>Sheet1</vt:lpstr>
      <vt:lpstr>Sheet2</vt:lpstr>
      <vt:lpstr>Final charts</vt:lpstr>
      <vt:lpstr>CCyB decisions (database) bkp</vt:lpstr>
      <vt:lpstr>'CCyB decisions (database)'!additionaltable</vt:lpstr>
      <vt:lpstr>'CCyB decisions (database) bkp'!additionaltable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Corrias, Renzo</dc:creator>
  <cp:lastModifiedBy>Arthur Grigoryan</cp:lastModifiedBy>
  <dcterms:created xsi:type="dcterms:W3CDTF">2023-06-13T09:21:39Z</dcterms:created>
  <dcterms:modified xsi:type="dcterms:W3CDTF">2025-04-25T16:53:37Z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0x01010066E6577C753B40CABFD9C9409CB523E500245953EB223C21449CA2DA72425DABBB00EBD14C415E58664CAD666A2272A87406</vt:lpwstr>
  </property>
  <property fmtid="{D5CDD505-2E9C-101B-9397-08002B2CF9AE}" pid="3" name="BisBCBSPurpose">
    <vt:lpwstr/>
  </property>
  <property fmtid="{D5CDD505-2E9C-101B-9397-08002B2CF9AE}" pid="4" name="TaxKeyword">
    <vt:lpwstr/>
  </property>
  <property fmtid="{D5CDD505-2E9C-101B-9397-08002B2CF9AE}" pid="5" name="BisDocumentType">
    <vt:lpwstr/>
  </property>
  <property fmtid="{D5CDD505-2E9C-101B-9397-08002B2CF9AE}" pid="6" name="BisAuthors">
    <vt:lpwstr/>
  </property>
  <property fmtid="{D5CDD505-2E9C-101B-9397-08002B2CF9AE}" pid="7" name="BisInstitution">
    <vt:lpwstr/>
  </property>
  <property fmtid="{D5CDD505-2E9C-101B-9397-08002B2CF9AE}" pid="8" name="BisRecipients">
    <vt:lpwstr>6;#bcbs|a55ca13a-4bf8-4ec7-a61c-fcb252a22108</vt:lpwstr>
  </property>
  <property fmtid="{D5CDD505-2E9C-101B-9397-08002B2CF9AE}" pid="9" name="_dlc_DocIdItemGuid">
    <vt:lpwstr>769f3159-f964-45bc-aea4-6adf060ca2e1</vt:lpwstr>
  </property>
  <property fmtid="{D5CDD505-2E9C-101B-9397-08002B2CF9AE}" pid="10" name="MSIP_Label_287aa97f-73da-4cdd-829f-ab2e3e3df269_Enabled">
    <vt:lpwstr>true</vt:lpwstr>
  </property>
  <property fmtid="{D5CDD505-2E9C-101B-9397-08002B2CF9AE}" pid="11" name="MSIP_Label_287aa97f-73da-4cdd-829f-ab2e3e3df269_SetDate">
    <vt:lpwstr>2024-03-13T13:57:13Z</vt:lpwstr>
  </property>
  <property fmtid="{D5CDD505-2E9C-101B-9397-08002B2CF9AE}" pid="12" name="MSIP_Label_287aa97f-73da-4cdd-829f-ab2e3e3df269_Method">
    <vt:lpwstr>Privileged</vt:lpwstr>
  </property>
  <property fmtid="{D5CDD505-2E9C-101B-9397-08002B2CF9AE}" pid="13" name="MSIP_Label_287aa97f-73da-4cdd-829f-ab2e3e3df269_Name">
    <vt:lpwstr>Restricted - Marking</vt:lpwstr>
  </property>
  <property fmtid="{D5CDD505-2E9C-101B-9397-08002B2CF9AE}" pid="14" name="MSIP_Label_287aa97f-73da-4cdd-829f-ab2e3e3df269_SiteId">
    <vt:lpwstr>03e82858-fc14-4f12-b078-aac6d25c87da</vt:lpwstr>
  </property>
  <property fmtid="{D5CDD505-2E9C-101B-9397-08002B2CF9AE}" pid="15" name="MSIP_Label_287aa97f-73da-4cdd-829f-ab2e3e3df269_ActionId">
    <vt:lpwstr>8d113be3-d67e-4f5d-95c3-51325153e5a8</vt:lpwstr>
  </property>
  <property fmtid="{D5CDD505-2E9C-101B-9397-08002B2CF9AE}" pid="16" name="MSIP_Label_287aa97f-73da-4cdd-829f-ab2e3e3df269_ContentBits">
    <vt:lpwstr>1</vt:lpwstr>
  </property>
</Properties>
</file>