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a9da4622382dea/Documents/Linkedin data/25 July 2025 LTV stance/"/>
    </mc:Choice>
  </mc:AlternateContent>
  <xr:revisionPtr revIDLastSave="83" documentId="13_ncr:1_{7EB6FBF9-E93A-4395-B1EA-AB451BCDB7B4}" xr6:coauthVersionLast="47" xr6:coauthVersionMax="47" xr10:uidLastSave="{77152943-6DAA-42D2-ADB4-F1699FE9B721}"/>
  <bookViews>
    <workbookView xWindow="-98" yWindow="-98" windowWidth="19396" windowHeight="11475" xr2:uid="{2E35E679-9C49-494D-A28E-F6069D2265E4}"/>
  </bookViews>
  <sheets>
    <sheet name="Sheet1" sheetId="1" r:id="rId1"/>
  </sheets>
  <definedNames>
    <definedName name="_xlnm._FilterDatabase" localSheetId="0" hidden="1">Sheet1!$A$1:$E$204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EntriesCell">#REF!</definedName>
    <definedName name="Heatmap">"Heatmap"</definedName>
    <definedName name="Histogram">"Histogram"</definedName>
    <definedName name="InputFile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ap">"Map"</definedName>
    <definedName name="MethodCell">#REF!</definedName>
    <definedName name="OHLC">"OHLC"</definedName>
    <definedName name="PieChart">"PieChart"</definedName>
    <definedName name="Scatter">"Scatter"</definedName>
    <definedName name="Series">"Series"</definedName>
    <definedName name="SheetNameList">OFFSET(#REF!,0,0,COUNTA(#REF!),1)</definedName>
    <definedName name="Stripe">"Stripe"</definedName>
    <definedName name="Table">"Table"</definedName>
    <definedName name="TreeMap">"TreeMap"</definedName>
    <definedName name="Waterfall">"Waterfall"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4" i="1" l="1"/>
  <c r="F204" i="1" s="1"/>
  <c r="C203" i="1"/>
  <c r="F203" i="1" s="1"/>
  <c r="C202" i="1"/>
  <c r="F202" i="1" s="1"/>
  <c r="C201" i="1"/>
  <c r="F201" i="1" s="1"/>
  <c r="C200" i="1"/>
  <c r="F200" i="1" s="1"/>
  <c r="C199" i="1"/>
  <c r="F199" i="1" s="1"/>
  <c r="C198" i="1"/>
  <c r="F198" i="1" s="1"/>
  <c r="C197" i="1"/>
  <c r="F197" i="1" s="1"/>
  <c r="C196" i="1"/>
  <c r="F196" i="1" s="1"/>
  <c r="C195" i="1"/>
  <c r="F195" i="1" s="1"/>
  <c r="C194" i="1"/>
  <c r="F194" i="1" s="1"/>
  <c r="C193" i="1"/>
  <c r="F193" i="1" s="1"/>
  <c r="C192" i="1"/>
  <c r="F192" i="1" s="1"/>
  <c r="C191" i="1"/>
  <c r="F191" i="1" s="1"/>
  <c r="C190" i="1"/>
  <c r="F190" i="1" s="1"/>
  <c r="C189" i="1"/>
  <c r="F189" i="1" s="1"/>
  <c r="C188" i="1"/>
  <c r="F188" i="1" s="1"/>
  <c r="C187" i="1"/>
  <c r="F187" i="1" s="1"/>
  <c r="C186" i="1"/>
  <c r="F186" i="1" s="1"/>
  <c r="C185" i="1"/>
  <c r="F185" i="1" s="1"/>
  <c r="C184" i="1"/>
  <c r="F184" i="1" s="1"/>
  <c r="C183" i="1"/>
  <c r="F183" i="1" s="1"/>
  <c r="C182" i="1"/>
  <c r="F182" i="1" s="1"/>
  <c r="C181" i="1"/>
  <c r="F181" i="1" s="1"/>
  <c r="C180" i="1"/>
  <c r="F180" i="1" s="1"/>
  <c r="C179" i="1"/>
  <c r="F179" i="1" s="1"/>
  <c r="C178" i="1"/>
  <c r="F178" i="1" s="1"/>
  <c r="C177" i="1"/>
  <c r="F177" i="1" s="1"/>
  <c r="C176" i="1"/>
  <c r="F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F169" i="1" s="1"/>
  <c r="C168" i="1"/>
  <c r="F168" i="1" s="1"/>
  <c r="C167" i="1"/>
  <c r="F167" i="1" s="1"/>
  <c r="C166" i="1"/>
  <c r="F166" i="1" s="1"/>
  <c r="C165" i="1"/>
  <c r="F165" i="1" s="1"/>
  <c r="C164" i="1"/>
  <c r="F164" i="1" s="1"/>
  <c r="C163" i="1"/>
  <c r="F163" i="1" s="1"/>
  <c r="C162" i="1"/>
  <c r="F162" i="1" s="1"/>
  <c r="C161" i="1"/>
  <c r="F161" i="1" s="1"/>
  <c r="C160" i="1"/>
  <c r="F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F153" i="1" s="1"/>
  <c r="C152" i="1"/>
  <c r="F152" i="1" s="1"/>
  <c r="C151" i="1"/>
  <c r="F151" i="1" s="1"/>
  <c r="C150" i="1"/>
  <c r="F150" i="1" s="1"/>
  <c r="C149" i="1"/>
  <c r="F149" i="1" s="1"/>
  <c r="C148" i="1"/>
  <c r="F148" i="1" s="1"/>
  <c r="C147" i="1"/>
  <c r="F147" i="1" s="1"/>
  <c r="C146" i="1"/>
  <c r="F146" i="1" s="1"/>
  <c r="C145" i="1"/>
  <c r="F145" i="1" s="1"/>
  <c r="C144" i="1"/>
  <c r="F144" i="1" s="1"/>
  <c r="C143" i="1"/>
  <c r="F143" i="1" s="1"/>
  <c r="C142" i="1"/>
  <c r="F142" i="1" s="1"/>
  <c r="C141" i="1"/>
  <c r="F141" i="1" s="1"/>
  <c r="C140" i="1"/>
  <c r="F140" i="1" s="1"/>
  <c r="C139" i="1"/>
  <c r="F139" i="1" s="1"/>
  <c r="C138" i="1"/>
  <c r="F138" i="1" s="1"/>
  <c r="C137" i="1"/>
  <c r="F137" i="1" s="1"/>
  <c r="C136" i="1"/>
  <c r="F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C126" i="1"/>
  <c r="F126" i="1" s="1"/>
  <c r="C125" i="1"/>
  <c r="F125" i="1" s="1"/>
  <c r="C124" i="1"/>
  <c r="F124" i="1" s="1"/>
  <c r="C123" i="1"/>
  <c r="F123" i="1" s="1"/>
  <c r="C122" i="1"/>
  <c r="F122" i="1" s="1"/>
  <c r="C121" i="1"/>
  <c r="F121" i="1" s="1"/>
  <c r="C120" i="1"/>
  <c r="F120" i="1" s="1"/>
  <c r="C119" i="1"/>
  <c r="F119" i="1" s="1"/>
  <c r="C118" i="1"/>
  <c r="F118" i="1" s="1"/>
  <c r="C117" i="1"/>
  <c r="F117" i="1" s="1"/>
  <c r="C116" i="1"/>
  <c r="F116" i="1" s="1"/>
  <c r="C115" i="1"/>
  <c r="F115" i="1" s="1"/>
  <c r="C114" i="1"/>
  <c r="F114" i="1" s="1"/>
  <c r="C113" i="1"/>
  <c r="F113" i="1" s="1"/>
  <c r="C112" i="1"/>
  <c r="F112" i="1" s="1"/>
  <c r="C111" i="1"/>
  <c r="F111" i="1" s="1"/>
  <c r="C110" i="1"/>
  <c r="F110" i="1" s="1"/>
  <c r="C109" i="1"/>
  <c r="F109" i="1" s="1"/>
  <c r="C108" i="1"/>
  <c r="F108" i="1" s="1"/>
  <c r="C107" i="1"/>
  <c r="F107" i="1" s="1"/>
  <c r="C106" i="1"/>
  <c r="F106" i="1" s="1"/>
  <c r="C105" i="1"/>
  <c r="F105" i="1" s="1"/>
  <c r="C104" i="1"/>
  <c r="F104" i="1" s="1"/>
  <c r="C103" i="1"/>
  <c r="F103" i="1" s="1"/>
  <c r="C102" i="1"/>
  <c r="F102" i="1" s="1"/>
  <c r="C101" i="1"/>
  <c r="F101" i="1" s="1"/>
  <c r="C100" i="1"/>
  <c r="F100" i="1" s="1"/>
  <c r="C99" i="1"/>
  <c r="F99" i="1" s="1"/>
  <c r="C98" i="1"/>
  <c r="F98" i="1" s="1"/>
  <c r="C97" i="1"/>
  <c r="F97" i="1" s="1"/>
  <c r="C96" i="1"/>
  <c r="F96" i="1" s="1"/>
  <c r="C95" i="1"/>
  <c r="F95" i="1" s="1"/>
  <c r="C94" i="1"/>
  <c r="F94" i="1" s="1"/>
  <c r="C93" i="1"/>
  <c r="F93" i="1" s="1"/>
  <c r="C92" i="1"/>
  <c r="F92" i="1" s="1"/>
  <c r="C91" i="1"/>
  <c r="F91" i="1" s="1"/>
  <c r="C90" i="1"/>
  <c r="F90" i="1" s="1"/>
  <c r="C89" i="1"/>
  <c r="F89" i="1" s="1"/>
  <c r="C88" i="1"/>
  <c r="F88" i="1" s="1"/>
  <c r="C87" i="1"/>
  <c r="F87" i="1" s="1"/>
  <c r="C86" i="1"/>
  <c r="F86" i="1" s="1"/>
  <c r="C85" i="1"/>
  <c r="F85" i="1" s="1"/>
  <c r="C84" i="1"/>
  <c r="F84" i="1" s="1"/>
  <c r="C83" i="1"/>
  <c r="F83" i="1" s="1"/>
  <c r="C82" i="1"/>
  <c r="F82" i="1" s="1"/>
  <c r="C81" i="1"/>
  <c r="F81" i="1" s="1"/>
  <c r="C80" i="1"/>
  <c r="F80" i="1" s="1"/>
  <c r="C79" i="1"/>
  <c r="F79" i="1" s="1"/>
  <c r="C78" i="1"/>
  <c r="F78" i="1" s="1"/>
  <c r="C77" i="1"/>
  <c r="F77" i="1" s="1"/>
  <c r="C76" i="1"/>
  <c r="F76" i="1" s="1"/>
  <c r="C75" i="1"/>
  <c r="F75" i="1" s="1"/>
  <c r="C74" i="1"/>
  <c r="F74" i="1" s="1"/>
  <c r="C73" i="1"/>
  <c r="F73" i="1" s="1"/>
  <c r="C72" i="1"/>
  <c r="F72" i="1" s="1"/>
  <c r="C71" i="1"/>
  <c r="F71" i="1" s="1"/>
  <c r="C70" i="1"/>
  <c r="F70" i="1" s="1"/>
  <c r="C69" i="1"/>
  <c r="F69" i="1" s="1"/>
  <c r="C68" i="1"/>
  <c r="F68" i="1" s="1"/>
  <c r="C67" i="1"/>
  <c r="F67" i="1" s="1"/>
  <c r="C66" i="1"/>
  <c r="F66" i="1" s="1"/>
  <c r="C65" i="1"/>
  <c r="F65" i="1" s="1"/>
  <c r="C64" i="1"/>
  <c r="F64" i="1" s="1"/>
  <c r="C63" i="1"/>
  <c r="F63" i="1" s="1"/>
  <c r="C62" i="1"/>
  <c r="F62" i="1" s="1"/>
  <c r="C61" i="1"/>
  <c r="F61" i="1" s="1"/>
  <c r="C60" i="1"/>
  <c r="F60" i="1" s="1"/>
  <c r="C59" i="1"/>
  <c r="F59" i="1" s="1"/>
  <c r="C58" i="1"/>
  <c r="F58" i="1" s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F33" i="1"/>
  <c r="C33" i="1"/>
  <c r="C32" i="1"/>
  <c r="F32" i="1" s="1"/>
  <c r="C31" i="1"/>
  <c r="F31" i="1" s="1"/>
  <c r="C30" i="1"/>
  <c r="F30" i="1" s="1"/>
  <c r="C29" i="1"/>
  <c r="F29" i="1" s="1"/>
  <c r="C28" i="1"/>
  <c r="F28" i="1" s="1"/>
  <c r="F27" i="1"/>
  <c r="C27" i="1"/>
  <c r="F26" i="1"/>
  <c r="C26" i="1"/>
  <c r="F25" i="1"/>
  <c r="C25" i="1"/>
  <c r="C24" i="1"/>
  <c r="F24" i="1" s="1"/>
  <c r="F23" i="1"/>
  <c r="C23" i="1"/>
  <c r="F22" i="1"/>
  <c r="C22" i="1"/>
  <c r="C21" i="1"/>
  <c r="F21" i="1" s="1"/>
  <c r="C20" i="1"/>
  <c r="F20" i="1" s="1"/>
  <c r="C19" i="1"/>
  <c r="F19" i="1" s="1"/>
  <c r="C18" i="1"/>
  <c r="F18" i="1" s="1"/>
  <c r="F17" i="1"/>
  <c r="C17" i="1"/>
  <c r="F16" i="1"/>
  <c r="C16" i="1"/>
  <c r="C15" i="1"/>
  <c r="F15" i="1" s="1"/>
  <c r="C14" i="1"/>
  <c r="F14" i="1" s="1"/>
  <c r="F13" i="1"/>
  <c r="C13" i="1"/>
  <c r="F12" i="1"/>
  <c r="C12" i="1"/>
  <c r="C11" i="1"/>
  <c r="F11" i="1" s="1"/>
  <c r="C10" i="1"/>
  <c r="F10" i="1" s="1"/>
  <c r="F9" i="1"/>
  <c r="C9" i="1"/>
  <c r="C8" i="1"/>
  <c r="F8" i="1" s="1"/>
  <c r="C7" i="1"/>
  <c r="F7" i="1" s="1"/>
  <c r="C6" i="1"/>
  <c r="F6" i="1" s="1"/>
  <c r="L5" i="1"/>
  <c r="F5" i="1"/>
  <c r="C5" i="1"/>
  <c r="O4" i="1"/>
  <c r="F4" i="1"/>
  <c r="C4" i="1"/>
  <c r="C3" i="1"/>
  <c r="K22" i="1" s="1"/>
  <c r="P22" i="1" s="1"/>
  <c r="F2" i="1"/>
  <c r="C2" i="1"/>
  <c r="L32" i="1" s="1"/>
  <c r="N7" i="1" l="1"/>
  <c r="K8" i="1"/>
  <c r="P8" i="1" s="1"/>
  <c r="O12" i="1"/>
  <c r="L13" i="1"/>
  <c r="M16" i="1"/>
  <c r="N19" i="1"/>
  <c r="K20" i="1"/>
  <c r="O22" i="1"/>
  <c r="M23" i="1"/>
  <c r="Q23" i="1" s="1"/>
  <c r="K24" i="1"/>
  <c r="P24" i="1" s="1"/>
  <c r="O26" i="1"/>
  <c r="L27" i="1"/>
  <c r="N29" i="1"/>
  <c r="K30" i="1"/>
  <c r="M32" i="1"/>
  <c r="M5" i="1"/>
  <c r="O7" i="1"/>
  <c r="M8" i="1"/>
  <c r="Q8" i="1" s="1"/>
  <c r="K9" i="1"/>
  <c r="P9" i="1" s="1"/>
  <c r="M13" i="1"/>
  <c r="N16" i="1"/>
  <c r="K17" i="1"/>
  <c r="P17" i="1" s="1"/>
  <c r="O19" i="1"/>
  <c r="L20" i="1"/>
  <c r="O23" i="1"/>
  <c r="M24" i="1"/>
  <c r="Q24" i="1" s="1"/>
  <c r="K25" i="1"/>
  <c r="M27" i="1"/>
  <c r="O29" i="1"/>
  <c r="L30" i="1"/>
  <c r="N32" i="1"/>
  <c r="K33" i="1"/>
  <c r="F3" i="1"/>
  <c r="N5" i="1"/>
  <c r="K6" i="1"/>
  <c r="O8" i="1"/>
  <c r="M9" i="1"/>
  <c r="Q9" i="1" s="1"/>
  <c r="K10" i="1"/>
  <c r="P10" i="1" s="1"/>
  <c r="N13" i="1"/>
  <c r="K14" i="1"/>
  <c r="O16" i="1"/>
  <c r="M17" i="1"/>
  <c r="Q17" i="1" s="1"/>
  <c r="K18" i="1"/>
  <c r="P18" i="1" s="1"/>
  <c r="M20" i="1"/>
  <c r="O24" i="1"/>
  <c r="L25" i="1"/>
  <c r="N27" i="1"/>
  <c r="K28" i="1"/>
  <c r="M30" i="1"/>
  <c r="O32" i="1"/>
  <c r="L33" i="1"/>
  <c r="L3" i="1"/>
  <c r="P3" i="1" s="1"/>
  <c r="O5" i="1"/>
  <c r="L6" i="1"/>
  <c r="O9" i="1"/>
  <c r="M10" i="1"/>
  <c r="Q10" i="1" s="1"/>
  <c r="K11" i="1"/>
  <c r="P11" i="1" s="1"/>
  <c r="O13" i="1"/>
  <c r="L14" i="1"/>
  <c r="O17" i="1"/>
  <c r="L18" i="1"/>
  <c r="N20" i="1"/>
  <c r="K21" i="1"/>
  <c r="M25" i="1"/>
  <c r="O27" i="1"/>
  <c r="L28" i="1"/>
  <c r="N30" i="1"/>
  <c r="K31" i="1"/>
  <c r="M33" i="1"/>
  <c r="N3" i="1"/>
  <c r="Q3" i="1" s="1"/>
  <c r="K4" i="1"/>
  <c r="M6" i="1"/>
  <c r="O10" i="1"/>
  <c r="M11" i="1"/>
  <c r="Q11" i="1" s="1"/>
  <c r="K12" i="1"/>
  <c r="M14" i="1"/>
  <c r="M18" i="1"/>
  <c r="O20" i="1"/>
  <c r="L21" i="1"/>
  <c r="N25" i="1"/>
  <c r="K26" i="1"/>
  <c r="M28" i="1"/>
  <c r="O30" i="1"/>
  <c r="L31" i="1"/>
  <c r="N33" i="1"/>
  <c r="O3" i="1"/>
  <c r="L4" i="1"/>
  <c r="N6" i="1"/>
  <c r="K7" i="1"/>
  <c r="O11" i="1"/>
  <c r="L12" i="1"/>
  <c r="N14" i="1"/>
  <c r="L15" i="1"/>
  <c r="P15" i="1" s="1"/>
  <c r="N18" i="1"/>
  <c r="K19" i="1"/>
  <c r="M21" i="1"/>
  <c r="O25" i="1"/>
  <c r="L26" i="1"/>
  <c r="N28" i="1"/>
  <c r="K29" i="1"/>
  <c r="M31" i="1"/>
  <c r="O33" i="1"/>
  <c r="M4" i="1"/>
  <c r="O6" i="1"/>
  <c r="L7" i="1"/>
  <c r="M12" i="1"/>
  <c r="O14" i="1"/>
  <c r="N15" i="1"/>
  <c r="Q15" i="1" s="1"/>
  <c r="K16" i="1"/>
  <c r="O18" i="1"/>
  <c r="L19" i="1"/>
  <c r="N21" i="1"/>
  <c r="M26" i="1"/>
  <c r="O28" i="1"/>
  <c r="L29" i="1"/>
  <c r="N31" i="1"/>
  <c r="K32" i="1"/>
  <c r="P32" i="1" s="1"/>
  <c r="N4" i="1"/>
  <c r="K5" i="1"/>
  <c r="P5" i="1" s="1"/>
  <c r="M7" i="1"/>
  <c r="Q7" i="1" s="1"/>
  <c r="N12" i="1"/>
  <c r="K13" i="1"/>
  <c r="P13" i="1" s="1"/>
  <c r="O15" i="1"/>
  <c r="L16" i="1"/>
  <c r="M19" i="1"/>
  <c r="O21" i="1"/>
  <c r="M22" i="1"/>
  <c r="Q22" i="1" s="1"/>
  <c r="K23" i="1"/>
  <c r="P23" i="1" s="1"/>
  <c r="N26" i="1"/>
  <c r="K27" i="1"/>
  <c r="P27" i="1" s="1"/>
  <c r="M29" i="1"/>
  <c r="Q29" i="1" s="1"/>
  <c r="O31" i="1"/>
  <c r="S7" i="1" l="1"/>
  <c r="R7" i="1"/>
  <c r="Q21" i="1"/>
  <c r="Q6" i="1"/>
  <c r="Q25" i="1"/>
  <c r="R10" i="1"/>
  <c r="S10" i="1"/>
  <c r="P28" i="1"/>
  <c r="P14" i="1"/>
  <c r="P33" i="1"/>
  <c r="Q5" i="1"/>
  <c r="S22" i="1"/>
  <c r="R22" i="1"/>
  <c r="Q4" i="1"/>
  <c r="P19" i="1"/>
  <c r="P4" i="1"/>
  <c r="P21" i="1"/>
  <c r="Q32" i="1"/>
  <c r="P20" i="1"/>
  <c r="Q19" i="1"/>
  <c r="P16" i="1"/>
  <c r="Q31" i="1"/>
  <c r="Q18" i="1"/>
  <c r="Q33" i="1"/>
  <c r="S9" i="1"/>
  <c r="R9" i="1"/>
  <c r="S3" i="1"/>
  <c r="R3" i="1"/>
  <c r="P30" i="1"/>
  <c r="Q16" i="1"/>
  <c r="S15" i="1"/>
  <c r="R15" i="1"/>
  <c r="P29" i="1"/>
  <c r="Q14" i="1"/>
  <c r="P31" i="1"/>
  <c r="Q20" i="1"/>
  <c r="Q27" i="1"/>
  <c r="Q13" i="1"/>
  <c r="S29" i="1"/>
  <c r="R29" i="1"/>
  <c r="P12" i="1"/>
  <c r="P6" i="1"/>
  <c r="P25" i="1"/>
  <c r="Q12" i="1"/>
  <c r="Q28" i="1"/>
  <c r="S11" i="1"/>
  <c r="R11" i="1"/>
  <c r="S17" i="1"/>
  <c r="R17" i="1"/>
  <c r="S24" i="1"/>
  <c r="R24" i="1"/>
  <c r="S8" i="1"/>
  <c r="R8" i="1"/>
  <c r="Q26" i="1"/>
  <c r="P7" i="1"/>
  <c r="P26" i="1"/>
  <c r="Q30" i="1"/>
  <c r="S23" i="1"/>
  <c r="R23" i="1"/>
  <c r="S33" i="1" l="1"/>
  <c r="R33" i="1"/>
  <c r="S18" i="1"/>
  <c r="R18" i="1"/>
  <c r="S26" i="1"/>
  <c r="R26" i="1"/>
  <c r="S13" i="1"/>
  <c r="R13" i="1"/>
  <c r="S16" i="1"/>
  <c r="R16" i="1"/>
  <c r="S31" i="1"/>
  <c r="R31" i="1"/>
  <c r="S4" i="1"/>
  <c r="R4" i="1"/>
  <c r="S28" i="1"/>
  <c r="R28" i="1"/>
  <c r="S27" i="1"/>
  <c r="R27" i="1"/>
  <c r="S25" i="1"/>
  <c r="R25" i="1"/>
  <c r="S12" i="1"/>
  <c r="R12" i="1"/>
  <c r="R20" i="1"/>
  <c r="S20" i="1"/>
  <c r="S19" i="1"/>
  <c r="R19" i="1"/>
  <c r="S6" i="1"/>
  <c r="R6" i="1"/>
  <c r="S5" i="1"/>
  <c r="R5" i="1"/>
  <c r="S21" i="1"/>
  <c r="R21" i="1"/>
  <c r="S14" i="1"/>
  <c r="R14" i="1"/>
  <c r="S32" i="1"/>
  <c r="R32" i="1"/>
  <c r="R30" i="1"/>
  <c r="S30" i="1"/>
</calcChain>
</file>

<file path=xl/sharedStrings.xml><?xml version="1.0" encoding="utf-8"?>
<sst xmlns="http://schemas.openxmlformats.org/spreadsheetml/2006/main" count="247" uniqueCount="56">
  <si>
    <t>Country</t>
  </si>
  <si>
    <t>Date</t>
  </si>
  <si>
    <t>Year</t>
  </si>
  <si>
    <t>LTV step</t>
  </si>
  <si>
    <t>LTV change</t>
  </si>
  <si>
    <t>State</t>
  </si>
  <si>
    <t>HongKongSAR</t>
  </si>
  <si>
    <t>LTV tightening</t>
  </si>
  <si>
    <t>LTV loosening</t>
  </si>
  <si>
    <t>Average stance</t>
  </si>
  <si>
    <t>Crisis</t>
  </si>
  <si>
    <t>Malaysia</t>
  </si>
  <si>
    <t>Singapore</t>
  </si>
  <si>
    <t>Philippines</t>
  </si>
  <si>
    <t>Denmark</t>
  </si>
  <si>
    <t>Non-Crisis</t>
  </si>
  <si>
    <t>Portugal</t>
  </si>
  <si>
    <t>Colombia</t>
  </si>
  <si>
    <t>Iceland</t>
  </si>
  <si>
    <t>Korea</t>
  </si>
  <si>
    <t>Cyprus</t>
  </si>
  <si>
    <t>Thailand</t>
  </si>
  <si>
    <t>China</t>
  </si>
  <si>
    <t>Romania</t>
  </si>
  <si>
    <t>Serbia</t>
  </si>
  <si>
    <t>Canada</t>
  </si>
  <si>
    <t>Croatia</t>
  </si>
  <si>
    <t>Latvia</t>
  </si>
  <si>
    <t>Lebanon</t>
  </si>
  <si>
    <t>Mongolia</t>
  </si>
  <si>
    <t>Chile</t>
  </si>
  <si>
    <t>Hungary</t>
  </si>
  <si>
    <t>India</t>
  </si>
  <si>
    <t>Norway</t>
  </si>
  <si>
    <t>Sweden</t>
  </si>
  <si>
    <t>TaiwanProvinceofChina</t>
  </si>
  <si>
    <t>Lithuania</t>
  </si>
  <si>
    <t>Netherlands</t>
  </si>
  <si>
    <t>Turkey</t>
  </si>
  <si>
    <t>Indonesia</t>
  </si>
  <si>
    <t>Israel</t>
  </si>
  <si>
    <t>Brazil</t>
  </si>
  <si>
    <t>Kuwait</t>
  </si>
  <si>
    <t>NewZealand</t>
  </si>
  <si>
    <t>UnitedArabEmirates</t>
  </si>
  <si>
    <t>Poland</t>
  </si>
  <si>
    <t>SaudiArabia</t>
  </si>
  <si>
    <t>SlovakRepublic</t>
  </si>
  <si>
    <t>CzechRepublic</t>
  </si>
  <si>
    <t>Estonia</t>
  </si>
  <si>
    <t>Ireland</t>
  </si>
  <si>
    <t>Finland</t>
  </si>
  <si>
    <t>Slovenia</t>
  </si>
  <si>
    <t>Malta</t>
  </si>
  <si>
    <t>Luxembourg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</si>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</sst>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cat>
          <c:val>
            <c:numRef>
              <c:f>Sheet1!$M$3:$M$33</c:f>
              <c:numCache>
                <c:formatCode>General</c:formatCode>
                <c:ptCount val="31"/>
                <c:pt idx="1">
                  <c:v>-17.142857142857142</c:v>
                </c:pt>
                <c:pt idx="2">
                  <c:v>-3.2128054208541195</c:v>
                </c:pt>
                <c:pt idx="3">
                  <c:v>-4.6384162625623695</c:v>
                </c:pt>
                <c:pt idx="4">
                  <c:v>-7.833333333333333</c:v>
                </c:pt>
                <c:pt idx="5">
                  <c:v>-26.25</c:v>
                </c:pt>
                <c:pt idx="6">
                  <c:v>-5</c:v>
                </c:pt>
                <c:pt idx="7">
                  <c:v>-13.333333333333329</c:v>
                </c:pt>
                <c:pt idx="8">
                  <c:v>-10</c:v>
                </c:pt>
                <c:pt idx="9">
                  <c:v>-8.75</c:v>
                </c:pt>
                <c:pt idx="10">
                  <c:v>-2.5</c:v>
                </c:pt>
                <c:pt idx="11">
                  <c:v>-25</c:v>
                </c:pt>
                <c:pt idx="13">
                  <c:v>-20</c:v>
                </c:pt>
                <c:pt idx="14">
                  <c:v>-11.768382880033734</c:v>
                </c:pt>
                <c:pt idx="15">
                  <c:v>-20.476190476190478</c:v>
                </c:pt>
                <c:pt idx="16">
                  <c:v>-1.3851149061775203</c:v>
                </c:pt>
                <c:pt idx="17">
                  <c:v>-9.4648446833930695</c:v>
                </c:pt>
                <c:pt idx="18">
                  <c:v>-6.3888888888888857</c:v>
                </c:pt>
                <c:pt idx="19">
                  <c:v>-12.336309523809524</c:v>
                </c:pt>
                <c:pt idx="20">
                  <c:v>-10.155864197530862</c:v>
                </c:pt>
                <c:pt idx="21">
                  <c:v>-11.039930555555555</c:v>
                </c:pt>
                <c:pt idx="22">
                  <c:v>-13.476190476190476</c:v>
                </c:pt>
                <c:pt idx="23">
                  <c:v>-9.4895833333333321</c:v>
                </c:pt>
                <c:pt idx="24">
                  <c:v>-6.8583333333333369</c:v>
                </c:pt>
                <c:pt idx="25">
                  <c:v>-6.9226190476190492</c:v>
                </c:pt>
                <c:pt idx="26">
                  <c:v>-4.6285422572055532</c:v>
                </c:pt>
                <c:pt idx="27">
                  <c:v>-4.5051020408163254</c:v>
                </c:pt>
                <c:pt idx="28">
                  <c:v>-7.814741021856773</c:v>
                </c:pt>
                <c:pt idx="29">
                  <c:v>-6.9138951877047097</c:v>
                </c:pt>
                <c:pt idx="30">
                  <c:v>-6.5716402869391475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699-8211-5CA73897B10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cat>
          <c:val>
            <c:numRef>
              <c:f>Sheet1!$N$3:$N$33</c:f>
              <c:numCache>
                <c:formatCode>General</c:formatCode>
                <c:ptCount val="31"/>
                <c:pt idx="0">
                  <c:v>1.875</c:v>
                </c:pt>
                <c:pt idx="1">
                  <c:v>5.2777777777777759</c:v>
                </c:pt>
                <c:pt idx="2">
                  <c:v>12.5</c:v>
                </c:pt>
                <c:pt idx="3">
                  <c:v>6.4955106621773275</c:v>
                </c:pt>
                <c:pt idx="4">
                  <c:v>11.854166666666664</c:v>
                </c:pt>
                <c:pt idx="9">
                  <c:v>5</c:v>
                </c:pt>
                <c:pt idx="10">
                  <c:v>13.333333333333329</c:v>
                </c:pt>
                <c:pt idx="11">
                  <c:v>0.625</c:v>
                </c:pt>
                <c:pt idx="12">
                  <c:v>1.125</c:v>
                </c:pt>
                <c:pt idx="13">
                  <c:v>20</c:v>
                </c:pt>
                <c:pt idx="15">
                  <c:v>7.4461516386721884</c:v>
                </c:pt>
                <c:pt idx="16">
                  <c:v>10</c:v>
                </c:pt>
                <c:pt idx="17">
                  <c:v>3.5714285714285694</c:v>
                </c:pt>
                <c:pt idx="18">
                  <c:v>8.0580357142857153</c:v>
                </c:pt>
                <c:pt idx="22">
                  <c:v>1.8518518518518761</c:v>
                </c:pt>
                <c:pt idx="23">
                  <c:v>12.188150959308437</c:v>
                </c:pt>
                <c:pt idx="24">
                  <c:v>4.1666666666666625</c:v>
                </c:pt>
                <c:pt idx="25">
                  <c:v>7.2629629629629617</c:v>
                </c:pt>
                <c:pt idx="26">
                  <c:v>2.7083333333333357</c:v>
                </c:pt>
                <c:pt idx="27">
                  <c:v>3.25</c:v>
                </c:pt>
                <c:pt idx="28">
                  <c:v>3.5452674897119372</c:v>
                </c:pt>
                <c:pt idx="29">
                  <c:v>1.1879160266257145</c:v>
                </c:pt>
                <c:pt idx="30">
                  <c:v>3.3333333333333286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699-8211-5CA73897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675935"/>
        <c:axId val="858677375"/>
      </c:lineChart>
      <c:catAx>
        <c:axId val="8586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7375"/>
        <c:crosses val="autoZero"/>
        <c:auto val="1"/>
        <c:lblAlgn val="ctr"/>
        <c:lblOffset val="100"/>
        <c:noMultiLvlLbl val="0"/>
      </c:catAx>
      <c:valAx>
        <c:axId val="8586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Tightening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>
                  <a:alpha val="25000"/>
                </a:srgbClr>
              </a:solidFill>
              <a:ln>
                <a:solidFill>
                  <a:schemeClr val="accent3">
                    <a:lumMod val="50000"/>
                    <a:alpha val="25000"/>
                  </a:schemeClr>
                </a:solidFill>
              </a:ln>
            </c:spPr>
          </c:marker>
          <c:xVal>
            <c:numRef>
              <c:f>Sheet1!$C$60:$C$204</c:f>
              <c:numCache>
                <c:formatCode>General</c:formatCode>
                <c:ptCount val="145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2010</c:v>
                </c:pt>
                <c:pt idx="9">
                  <c:v>2010</c:v>
                </c:pt>
                <c:pt idx="10">
                  <c:v>2010</c:v>
                </c:pt>
                <c:pt idx="11">
                  <c:v>2010</c:v>
                </c:pt>
                <c:pt idx="12">
                  <c:v>2011</c:v>
                </c:pt>
                <c:pt idx="13">
                  <c:v>2011</c:v>
                </c:pt>
                <c:pt idx="14">
                  <c:v>2011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2011</c:v>
                </c:pt>
                <c:pt idx="24">
                  <c:v>2012</c:v>
                </c:pt>
                <c:pt idx="25">
                  <c:v>2012</c:v>
                </c:pt>
                <c:pt idx="26">
                  <c:v>2012</c:v>
                </c:pt>
                <c:pt idx="27">
                  <c:v>2012</c:v>
                </c:pt>
                <c:pt idx="28">
                  <c:v>2012</c:v>
                </c:pt>
                <c:pt idx="29">
                  <c:v>2012</c:v>
                </c:pt>
                <c:pt idx="30">
                  <c:v>2012</c:v>
                </c:pt>
                <c:pt idx="31">
                  <c:v>2012</c:v>
                </c:pt>
                <c:pt idx="32">
                  <c:v>2013</c:v>
                </c:pt>
                <c:pt idx="33">
                  <c:v>2013</c:v>
                </c:pt>
                <c:pt idx="34">
                  <c:v>2013</c:v>
                </c:pt>
                <c:pt idx="35">
                  <c:v>2013</c:v>
                </c:pt>
                <c:pt idx="36">
                  <c:v>2013</c:v>
                </c:pt>
                <c:pt idx="37">
                  <c:v>2013</c:v>
                </c:pt>
                <c:pt idx="38">
                  <c:v>2013</c:v>
                </c:pt>
                <c:pt idx="39">
                  <c:v>2013</c:v>
                </c:pt>
                <c:pt idx="40">
                  <c:v>2013</c:v>
                </c:pt>
                <c:pt idx="41">
                  <c:v>2013</c:v>
                </c:pt>
                <c:pt idx="42">
                  <c:v>2013</c:v>
                </c:pt>
                <c:pt idx="43">
                  <c:v>2014</c:v>
                </c:pt>
                <c:pt idx="44">
                  <c:v>2014</c:v>
                </c:pt>
                <c:pt idx="45">
                  <c:v>2014</c:v>
                </c:pt>
                <c:pt idx="46">
                  <c:v>2014</c:v>
                </c:pt>
                <c:pt idx="47">
                  <c:v>2014</c:v>
                </c:pt>
                <c:pt idx="48">
                  <c:v>2014</c:v>
                </c:pt>
                <c:pt idx="49">
                  <c:v>2014</c:v>
                </c:pt>
                <c:pt idx="50">
                  <c:v>2014</c:v>
                </c:pt>
                <c:pt idx="51">
                  <c:v>2014</c:v>
                </c:pt>
                <c:pt idx="52">
                  <c:v>2015</c:v>
                </c:pt>
                <c:pt idx="53">
                  <c:v>2015</c:v>
                </c:pt>
                <c:pt idx="54">
                  <c:v>2015</c:v>
                </c:pt>
                <c:pt idx="55">
                  <c:v>2015</c:v>
                </c:pt>
                <c:pt idx="56">
                  <c:v>2015</c:v>
                </c:pt>
                <c:pt idx="57">
                  <c:v>2015</c:v>
                </c:pt>
                <c:pt idx="58">
                  <c:v>2015</c:v>
                </c:pt>
                <c:pt idx="59">
                  <c:v>2015</c:v>
                </c:pt>
                <c:pt idx="60">
                  <c:v>2015</c:v>
                </c:pt>
                <c:pt idx="61">
                  <c:v>2015</c:v>
                </c:pt>
                <c:pt idx="62">
                  <c:v>2015</c:v>
                </c:pt>
                <c:pt idx="63">
                  <c:v>2015</c:v>
                </c:pt>
                <c:pt idx="64">
                  <c:v>2015</c:v>
                </c:pt>
                <c:pt idx="65">
                  <c:v>2015</c:v>
                </c:pt>
                <c:pt idx="66">
                  <c:v>2015</c:v>
                </c:pt>
                <c:pt idx="67">
                  <c:v>2016</c:v>
                </c:pt>
                <c:pt idx="68">
                  <c:v>2016</c:v>
                </c:pt>
                <c:pt idx="69">
                  <c:v>2016</c:v>
                </c:pt>
                <c:pt idx="70">
                  <c:v>2016</c:v>
                </c:pt>
                <c:pt idx="71">
                  <c:v>2016</c:v>
                </c:pt>
                <c:pt idx="72">
                  <c:v>2016</c:v>
                </c:pt>
                <c:pt idx="73">
                  <c:v>2016</c:v>
                </c:pt>
                <c:pt idx="74">
                  <c:v>2016</c:v>
                </c:pt>
                <c:pt idx="75">
                  <c:v>2016</c:v>
                </c:pt>
                <c:pt idx="76">
                  <c:v>2016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2017</c:v>
                </c:pt>
                <c:pt idx="81">
                  <c:v>2017</c:v>
                </c:pt>
                <c:pt idx="82">
                  <c:v>2017</c:v>
                </c:pt>
                <c:pt idx="83">
                  <c:v>2017</c:v>
                </c:pt>
                <c:pt idx="84">
                  <c:v>2017</c:v>
                </c:pt>
                <c:pt idx="85">
                  <c:v>2017</c:v>
                </c:pt>
                <c:pt idx="86">
                  <c:v>2017</c:v>
                </c:pt>
                <c:pt idx="87">
                  <c:v>2017</c:v>
                </c:pt>
                <c:pt idx="88">
                  <c:v>2017</c:v>
                </c:pt>
                <c:pt idx="89">
                  <c:v>2017</c:v>
                </c:pt>
                <c:pt idx="90">
                  <c:v>2017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2019</c:v>
                </c:pt>
                <c:pt idx="103">
                  <c:v>2019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2021</c:v>
                </c:pt>
                <c:pt idx="122">
                  <c:v>2021</c:v>
                </c:pt>
                <c:pt idx="123">
                  <c:v>2021</c:v>
                </c:pt>
                <c:pt idx="124">
                  <c:v>2021</c:v>
                </c:pt>
                <c:pt idx="125">
                  <c:v>2021</c:v>
                </c:pt>
                <c:pt idx="126">
                  <c:v>2021</c:v>
                </c:pt>
                <c:pt idx="127">
                  <c:v>2021</c:v>
                </c:pt>
                <c:pt idx="128">
                  <c:v>2021</c:v>
                </c:pt>
                <c:pt idx="129">
                  <c:v>2021</c:v>
                </c:pt>
                <c:pt idx="130">
                  <c:v>2021</c:v>
                </c:pt>
                <c:pt idx="131">
                  <c:v>2021</c:v>
                </c:pt>
                <c:pt idx="132">
                  <c:v>2021</c:v>
                </c:pt>
                <c:pt idx="133">
                  <c:v>2022</c:v>
                </c:pt>
                <c:pt idx="134">
                  <c:v>2022</c:v>
                </c:pt>
                <c:pt idx="135">
                  <c:v>2022</c:v>
                </c:pt>
                <c:pt idx="136">
                  <c:v>2022</c:v>
                </c:pt>
                <c:pt idx="137">
                  <c:v>2022</c:v>
                </c:pt>
                <c:pt idx="138">
                  <c:v>2022</c:v>
                </c:pt>
                <c:pt idx="139">
                  <c:v>2022</c:v>
                </c:pt>
                <c:pt idx="140">
                  <c:v>2022</c:v>
                </c:pt>
                <c:pt idx="141">
                  <c:v>2023</c:v>
                </c:pt>
                <c:pt idx="142">
                  <c:v>2023</c:v>
                </c:pt>
                <c:pt idx="143">
                  <c:v>2023</c:v>
                </c:pt>
                <c:pt idx="144">
                  <c:v>2023</c:v>
                </c:pt>
              </c:numCache>
            </c:numRef>
          </c:xVal>
          <c:yVal>
            <c:numRef>
              <c:f>Sheet1!$E$60:$E$204</c:f>
              <c:numCache>
                <c:formatCode>General</c:formatCode>
                <c:ptCount val="145"/>
                <c:pt idx="0">
                  <c:v>-3.3333333333333428</c:v>
                </c:pt>
                <c:pt idx="1">
                  <c:v>-6.6666666666666714</c:v>
                </c:pt>
                <c:pt idx="2">
                  <c:v>-3.125</c:v>
                </c:pt>
                <c:pt idx="3">
                  <c:v>-8.75</c:v>
                </c:pt>
                <c:pt idx="4">
                  <c:v>-40</c:v>
                </c:pt>
                <c:pt idx="5">
                  <c:v>-17.5</c:v>
                </c:pt>
                <c:pt idx="6">
                  <c:v>-10</c:v>
                </c:pt>
                <c:pt idx="7">
                  <c:v>-15</c:v>
                </c:pt>
                <c:pt idx="8">
                  <c:v>-10</c:v>
                </c:pt>
                <c:pt idx="9">
                  <c:v>-7.1428571428571388</c:v>
                </c:pt>
                <c:pt idx="10">
                  <c:v>-15</c:v>
                </c:pt>
                <c:pt idx="11">
                  <c:v>-30</c:v>
                </c:pt>
                <c:pt idx="12">
                  <c:v>-0.7142857142857082</c:v>
                </c:pt>
                <c:pt idx="13">
                  <c:v>-1.6666666666666572</c:v>
                </c:pt>
                <c:pt idx="14">
                  <c:v>-2.3611111111111072</c:v>
                </c:pt>
                <c:pt idx="15">
                  <c:v>-15</c:v>
                </c:pt>
                <c:pt idx="16">
                  <c:v>-13.333333333333329</c:v>
                </c:pt>
                <c:pt idx="17">
                  <c:v>-4</c:v>
                </c:pt>
                <c:pt idx="18">
                  <c:v>-5</c:v>
                </c:pt>
                <c:pt idx="19">
                  <c:v>-24.047619047619037</c:v>
                </c:pt>
                <c:pt idx="20">
                  <c:v>-20</c:v>
                </c:pt>
                <c:pt idx="21">
                  <c:v>-8.5714285714285694</c:v>
                </c:pt>
                <c:pt idx="22">
                  <c:v>-1.25</c:v>
                </c:pt>
                <c:pt idx="23">
                  <c:v>-25.925925925925938</c:v>
                </c:pt>
                <c:pt idx="24">
                  <c:v>-2.8571428571428612</c:v>
                </c:pt>
                <c:pt idx="25">
                  <c:v>-2.1428571428571388</c:v>
                </c:pt>
                <c:pt idx="26">
                  <c:v>-4</c:v>
                </c:pt>
                <c:pt idx="27">
                  <c:v>-2.3611111111111001</c:v>
                </c:pt>
                <c:pt idx="28">
                  <c:v>-31.333333333333329</c:v>
                </c:pt>
                <c:pt idx="29">
                  <c:v>-35</c:v>
                </c:pt>
                <c:pt idx="30">
                  <c:v>-10.000000000000014</c:v>
                </c:pt>
                <c:pt idx="31">
                  <c:v>-0.625</c:v>
                </c:pt>
                <c:pt idx="32">
                  <c:v>1.8518518518518761</c:v>
                </c:pt>
                <c:pt idx="33">
                  <c:v>-23.333333333333329</c:v>
                </c:pt>
                <c:pt idx="34">
                  <c:v>-1.6666666666666572</c:v>
                </c:pt>
                <c:pt idx="35">
                  <c:v>-1.25</c:v>
                </c:pt>
                <c:pt idx="36">
                  <c:v>-1.25</c:v>
                </c:pt>
                <c:pt idx="37">
                  <c:v>-4</c:v>
                </c:pt>
                <c:pt idx="38">
                  <c:v>-40</c:v>
                </c:pt>
                <c:pt idx="39">
                  <c:v>-1</c:v>
                </c:pt>
                <c:pt idx="40">
                  <c:v>-20</c:v>
                </c:pt>
                <c:pt idx="41">
                  <c:v>-11.428571428571431</c:v>
                </c:pt>
                <c:pt idx="42">
                  <c:v>-30.833333333333329</c:v>
                </c:pt>
                <c:pt idx="43">
                  <c:v>12.188150959308437</c:v>
                </c:pt>
                <c:pt idx="44">
                  <c:v>-1.25</c:v>
                </c:pt>
                <c:pt idx="45">
                  <c:v>-1</c:v>
                </c:pt>
                <c:pt idx="46">
                  <c:v>-10</c:v>
                </c:pt>
                <c:pt idx="47">
                  <c:v>-3</c:v>
                </c:pt>
                <c:pt idx="48">
                  <c:v>-9</c:v>
                </c:pt>
                <c:pt idx="49">
                  <c:v>-30</c:v>
                </c:pt>
                <c:pt idx="50">
                  <c:v>-10</c:v>
                </c:pt>
                <c:pt idx="51">
                  <c:v>-11.666666666666657</c:v>
                </c:pt>
                <c:pt idx="52">
                  <c:v>3.3333333333333144</c:v>
                </c:pt>
                <c:pt idx="53">
                  <c:v>1.6666666666666856</c:v>
                </c:pt>
                <c:pt idx="54">
                  <c:v>2.5</c:v>
                </c:pt>
                <c:pt idx="55">
                  <c:v>10</c:v>
                </c:pt>
                <c:pt idx="56">
                  <c:v>3.3333333333333144</c:v>
                </c:pt>
                <c:pt idx="57">
                  <c:v>-6.6666666666666998</c:v>
                </c:pt>
                <c:pt idx="58">
                  <c:v>-12.5</c:v>
                </c:pt>
                <c:pt idx="59">
                  <c:v>-1.25</c:v>
                </c:pt>
                <c:pt idx="60">
                  <c:v>-5</c:v>
                </c:pt>
                <c:pt idx="61">
                  <c:v>-21.666666666666671</c:v>
                </c:pt>
                <c:pt idx="62">
                  <c:v>-12.5</c:v>
                </c:pt>
                <c:pt idx="63">
                  <c:v>-1</c:v>
                </c:pt>
                <c:pt idx="64">
                  <c:v>-2.5</c:v>
                </c:pt>
                <c:pt idx="65">
                  <c:v>-3</c:v>
                </c:pt>
                <c:pt idx="66">
                  <c:v>-2.5</c:v>
                </c:pt>
                <c:pt idx="67">
                  <c:v>3.3333333333333286</c:v>
                </c:pt>
                <c:pt idx="68">
                  <c:v>7.3333333333333286</c:v>
                </c:pt>
                <c:pt idx="69">
                  <c:v>7.5</c:v>
                </c:pt>
                <c:pt idx="70">
                  <c:v>13.333333333333343</c:v>
                </c:pt>
                <c:pt idx="71">
                  <c:v>4.8148148148148096</c:v>
                </c:pt>
                <c:pt idx="72">
                  <c:v>-0.71428571428572241</c:v>
                </c:pt>
                <c:pt idx="73">
                  <c:v>-13.333333333333329</c:v>
                </c:pt>
                <c:pt idx="74">
                  <c:v>-3.3333333333333428</c:v>
                </c:pt>
                <c:pt idx="75">
                  <c:v>-7.5</c:v>
                </c:pt>
                <c:pt idx="76">
                  <c:v>-1</c:v>
                </c:pt>
                <c:pt idx="77">
                  <c:v>-7.5</c:v>
                </c:pt>
                <c:pt idx="78">
                  <c:v>-2</c:v>
                </c:pt>
                <c:pt idx="79">
                  <c:v>-20</c:v>
                </c:pt>
                <c:pt idx="80">
                  <c:v>1.6666666666666714</c:v>
                </c:pt>
                <c:pt idx="81">
                  <c:v>3.75</c:v>
                </c:pt>
                <c:pt idx="82">
                  <c:v>-4.5000000000000142</c:v>
                </c:pt>
                <c:pt idx="83">
                  <c:v>-3.3333333333333286</c:v>
                </c:pt>
                <c:pt idx="84">
                  <c:v>-1.0000000000000142</c:v>
                </c:pt>
                <c:pt idx="85">
                  <c:v>-1.25</c:v>
                </c:pt>
                <c:pt idx="86">
                  <c:v>-10</c:v>
                </c:pt>
                <c:pt idx="87">
                  <c:v>-10.240213648183293</c:v>
                </c:pt>
                <c:pt idx="88">
                  <c:v>-1</c:v>
                </c:pt>
                <c:pt idx="89">
                  <c:v>-8.3333333333333286</c:v>
                </c:pt>
                <c:pt idx="90">
                  <c:v>-2</c:v>
                </c:pt>
                <c:pt idx="91">
                  <c:v>4.6666666666666714</c:v>
                </c:pt>
                <c:pt idx="92">
                  <c:v>2.5</c:v>
                </c:pt>
                <c:pt idx="93">
                  <c:v>2.5</c:v>
                </c:pt>
                <c:pt idx="94">
                  <c:v>3.3333333333333286</c:v>
                </c:pt>
                <c:pt idx="95">
                  <c:v>-4.2857142857142776</c:v>
                </c:pt>
                <c:pt idx="96">
                  <c:v>-1.25</c:v>
                </c:pt>
                <c:pt idx="97">
                  <c:v>-2.5</c:v>
                </c:pt>
                <c:pt idx="98">
                  <c:v>-1</c:v>
                </c:pt>
                <c:pt idx="99">
                  <c:v>-7.5</c:v>
                </c:pt>
                <c:pt idx="100">
                  <c:v>-5</c:v>
                </c:pt>
                <c:pt idx="101">
                  <c:v>-10</c:v>
                </c:pt>
                <c:pt idx="102">
                  <c:v>4</c:v>
                </c:pt>
                <c:pt idx="103">
                  <c:v>2.5</c:v>
                </c:pt>
                <c:pt idx="104">
                  <c:v>4.1358024691358111</c:v>
                </c:pt>
                <c:pt idx="105">
                  <c:v>-2.1942230655703199</c:v>
                </c:pt>
                <c:pt idx="106">
                  <c:v>-12.5</c:v>
                </c:pt>
                <c:pt idx="107">
                  <c:v>-8.75</c:v>
                </c:pt>
                <c:pt idx="108">
                  <c:v>2.5</c:v>
                </c:pt>
                <c:pt idx="109">
                  <c:v>1.2500000000000142</c:v>
                </c:pt>
                <c:pt idx="110">
                  <c:v>6.25</c:v>
                </c:pt>
                <c:pt idx="111">
                  <c:v>6.6666666666666714</c:v>
                </c:pt>
                <c:pt idx="112">
                  <c:v>10</c:v>
                </c:pt>
                <c:pt idx="113">
                  <c:v>10</c:v>
                </c:pt>
                <c:pt idx="114">
                  <c:v>25</c:v>
                </c:pt>
                <c:pt idx="115">
                  <c:v>3.3333333333333428</c:v>
                </c:pt>
                <c:pt idx="116">
                  <c:v>2.5</c:v>
                </c:pt>
                <c:pt idx="117">
                  <c:v>0.61728395061724939</c:v>
                </c:pt>
                <c:pt idx="118">
                  <c:v>3.3333333333333286</c:v>
                </c:pt>
                <c:pt idx="119">
                  <c:v>-3.026832525124739</c:v>
                </c:pt>
                <c:pt idx="120">
                  <c:v>-6.25</c:v>
                </c:pt>
                <c:pt idx="121">
                  <c:v>9.3333333333333286</c:v>
                </c:pt>
                <c:pt idx="122">
                  <c:v>14.375</c:v>
                </c:pt>
                <c:pt idx="123">
                  <c:v>-6.6666666666666572</c:v>
                </c:pt>
                <c:pt idx="124">
                  <c:v>-2.5</c:v>
                </c:pt>
                <c:pt idx="125">
                  <c:v>-1.25</c:v>
                </c:pt>
                <c:pt idx="126">
                  <c:v>-6.25</c:v>
                </c:pt>
                <c:pt idx="127">
                  <c:v>-6.6666666666666714</c:v>
                </c:pt>
                <c:pt idx="128">
                  <c:v>-10</c:v>
                </c:pt>
                <c:pt idx="129">
                  <c:v>-10</c:v>
                </c:pt>
                <c:pt idx="130">
                  <c:v>-5</c:v>
                </c:pt>
                <c:pt idx="131">
                  <c:v>-25</c:v>
                </c:pt>
                <c:pt idx="132">
                  <c:v>-5</c:v>
                </c:pt>
                <c:pt idx="133">
                  <c:v>1.1879160266257145</c:v>
                </c:pt>
                <c:pt idx="134">
                  <c:v>-5</c:v>
                </c:pt>
                <c:pt idx="135">
                  <c:v>-3.3333333333333286</c:v>
                </c:pt>
                <c:pt idx="136">
                  <c:v>-1.25</c:v>
                </c:pt>
                <c:pt idx="137">
                  <c:v>-7.5</c:v>
                </c:pt>
                <c:pt idx="138">
                  <c:v>-2.8571428571428612</c:v>
                </c:pt>
                <c:pt idx="139">
                  <c:v>-5</c:v>
                </c:pt>
                <c:pt idx="140">
                  <c:v>-23.456790123456777</c:v>
                </c:pt>
                <c:pt idx="141">
                  <c:v>3.3333333333333286</c:v>
                </c:pt>
                <c:pt idx="142">
                  <c:v>-3.4401192735158617</c:v>
                </c:pt>
                <c:pt idx="143">
                  <c:v>-14.375</c:v>
                </c:pt>
                <c:pt idx="144">
                  <c:v>-1.8998015873015817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8-4A52-BFBA-F03816537BCC}"/>
            </c:ext>
          </c:extLst>
        </c:ser>
        <c:ser>
          <c:idx val="0"/>
          <c:order val="1"/>
          <c:tx>
            <c:v>Loosening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>
                  <a:alpha val="25000"/>
                </a:srgbClr>
              </a:solidFill>
              <a:ln w="9525">
                <a:solidFill>
                  <a:schemeClr val="accent3">
                    <a:lumMod val="50000"/>
                    <a:alpha val="25000"/>
                  </a:schemeClr>
                </a:solidFill>
              </a:ln>
              <a:effectLst/>
            </c:spPr>
          </c:marker>
          <c:xVal>
            <c:numRef>
              <c:f>Sheet1!$C$2:$C$59</c:f>
              <c:numCache>
                <c:formatCode>General</c:formatCode>
                <c:ptCount val="58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1998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2000</c:v>
                </c:pt>
                <c:pt idx="13">
                  <c:v>2001</c:v>
                </c:pt>
                <c:pt idx="14">
                  <c:v>2001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  <c:pt idx="20">
                  <c:v>2003</c:v>
                </c:pt>
                <c:pt idx="21">
                  <c:v>2003</c:v>
                </c:pt>
                <c:pt idx="22">
                  <c:v>2003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2004</c:v>
                </c:pt>
                <c:pt idx="27">
                  <c:v>2004</c:v>
                </c:pt>
                <c:pt idx="28">
                  <c:v>2004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2006</c:v>
                </c:pt>
                <c:pt idx="33">
                  <c:v>2006</c:v>
                </c:pt>
                <c:pt idx="34">
                  <c:v>2006</c:v>
                </c:pt>
                <c:pt idx="35">
                  <c:v>2006</c:v>
                </c:pt>
                <c:pt idx="36">
                  <c:v>2006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2007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2008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2008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2009</c:v>
                </c:pt>
                <c:pt idx="54">
                  <c:v>2009</c:v>
                </c:pt>
                <c:pt idx="55">
                  <c:v>2009</c:v>
                </c:pt>
                <c:pt idx="56">
                  <c:v>2010</c:v>
                </c:pt>
                <c:pt idx="57">
                  <c:v>2010</c:v>
                </c:pt>
              </c:numCache>
            </c:numRef>
          </c:xVal>
          <c:yVal>
            <c:numRef>
              <c:f>Sheet1!$E$2:$E$59</c:f>
              <c:numCache>
                <c:formatCode>General</c:formatCode>
                <c:ptCount val="58"/>
                <c:pt idx="0">
                  <c:v>-26.25</c:v>
                </c:pt>
                <c:pt idx="1">
                  <c:v>-5</c:v>
                </c:pt>
                <c:pt idx="2">
                  <c:v>-13.333333333333329</c:v>
                </c:pt>
                <c:pt idx="3">
                  <c:v>-10</c:v>
                </c:pt>
                <c:pt idx="4">
                  <c:v>5</c:v>
                </c:pt>
                <c:pt idx="5">
                  <c:v>-15</c:v>
                </c:pt>
                <c:pt idx="6">
                  <c:v>-1.25</c:v>
                </c:pt>
                <c:pt idx="7">
                  <c:v>-10</c:v>
                </c:pt>
                <c:pt idx="8">
                  <c:v>13.333333333333329</c:v>
                </c:pt>
                <c:pt idx="9">
                  <c:v>-2.5</c:v>
                </c:pt>
                <c:pt idx="10">
                  <c:v>1.875</c:v>
                </c:pt>
                <c:pt idx="11">
                  <c:v>0.625</c:v>
                </c:pt>
                <c:pt idx="12">
                  <c:v>-25</c:v>
                </c:pt>
                <c:pt idx="13">
                  <c:v>1.25</c:v>
                </c:pt>
                <c:pt idx="14">
                  <c:v>1</c:v>
                </c:pt>
                <c:pt idx="15">
                  <c:v>20</c:v>
                </c:pt>
                <c:pt idx="16">
                  <c:v>-7.5670813128118652</c:v>
                </c:pt>
                <c:pt idx="17">
                  <c:v>-32.432918687188135</c:v>
                </c:pt>
                <c:pt idx="18">
                  <c:v>-26.666666666666671</c:v>
                </c:pt>
                <c:pt idx="19">
                  <c:v>-22.5</c:v>
                </c:pt>
                <c:pt idx="20">
                  <c:v>-1.0971115327851635</c:v>
                </c:pt>
                <c:pt idx="21">
                  <c:v>-1.078136200716834</c:v>
                </c:pt>
                <c:pt idx="22">
                  <c:v>-7.5</c:v>
                </c:pt>
                <c:pt idx="23">
                  <c:v>0.625</c:v>
                </c:pt>
                <c:pt idx="24">
                  <c:v>18.75</c:v>
                </c:pt>
                <c:pt idx="25">
                  <c:v>2.9634549160165662</c:v>
                </c:pt>
                <c:pt idx="26">
                  <c:v>-20</c:v>
                </c:pt>
                <c:pt idx="27">
                  <c:v>-21.428571428571431</c:v>
                </c:pt>
                <c:pt idx="28">
                  <c:v>-20</c:v>
                </c:pt>
                <c:pt idx="29">
                  <c:v>10</c:v>
                </c:pt>
                <c:pt idx="30">
                  <c:v>-1.6666666666666714</c:v>
                </c:pt>
                <c:pt idx="31">
                  <c:v>-1.1035631456883692</c:v>
                </c:pt>
                <c:pt idx="32">
                  <c:v>3.5714285714285694</c:v>
                </c:pt>
                <c:pt idx="33">
                  <c:v>-5</c:v>
                </c:pt>
                <c:pt idx="34">
                  <c:v>-25</c:v>
                </c:pt>
                <c:pt idx="35">
                  <c:v>-7.5</c:v>
                </c:pt>
                <c:pt idx="36">
                  <c:v>-0.35937873357227801</c:v>
                </c:pt>
                <c:pt idx="37">
                  <c:v>1.4285714285714306</c:v>
                </c:pt>
                <c:pt idx="38">
                  <c:v>1.875</c:v>
                </c:pt>
                <c:pt idx="39">
                  <c:v>7.5</c:v>
                </c:pt>
                <c:pt idx="40">
                  <c:v>21.428571428571431</c:v>
                </c:pt>
                <c:pt idx="41">
                  <c:v>-1.6666666666666572</c:v>
                </c:pt>
                <c:pt idx="42">
                  <c:v>-7.5</c:v>
                </c:pt>
                <c:pt idx="43">
                  <c:v>-10</c:v>
                </c:pt>
                <c:pt idx="44">
                  <c:v>8.3333333333333286</c:v>
                </c:pt>
                <c:pt idx="45">
                  <c:v>3.75</c:v>
                </c:pt>
                <c:pt idx="46">
                  <c:v>3.75</c:v>
                </c:pt>
                <c:pt idx="47">
                  <c:v>-1.4285714285714306</c:v>
                </c:pt>
                <c:pt idx="48">
                  <c:v>-20</c:v>
                </c:pt>
                <c:pt idx="49">
                  <c:v>-30</c:v>
                </c:pt>
                <c:pt idx="50">
                  <c:v>5</c:v>
                </c:pt>
                <c:pt idx="51">
                  <c:v>30</c:v>
                </c:pt>
                <c:pt idx="52">
                  <c:v>2.5</c:v>
                </c:pt>
                <c:pt idx="53">
                  <c:v>-5</c:v>
                </c:pt>
                <c:pt idx="54">
                  <c:v>-3.125</c:v>
                </c:pt>
                <c:pt idx="55">
                  <c:v>-1.5134162625623588</c:v>
                </c:pt>
                <c:pt idx="56">
                  <c:v>-2.8571428571428612</c:v>
                </c:pt>
                <c:pt idx="57">
                  <c:v>-3.3333333333333286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8-4A52-BFBA-F03816537BCC}"/>
            </c:ext>
          </c:extLst>
        </c:ser>
        <c:ser>
          <c:idx val="2"/>
          <c:order val="2"/>
          <c:tx>
            <c:v>Average direction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Sheet1!$O$3:$O$33</c:f>
              <c:numCache>
                <c:formatCode>General</c:formatCode>
                <c:ptCount val="31"/>
                <c:pt idx="0">
                  <c:v>1.875</c:v>
                </c:pt>
                <c:pt idx="1">
                  <c:v>-5.9325396825396837</c:v>
                </c:pt>
                <c:pt idx="2">
                  <c:v>4.6435972895729405</c:v>
                </c:pt>
                <c:pt idx="3">
                  <c:v>4.7825988276019888</c:v>
                </c:pt>
                <c:pt idx="4">
                  <c:v>-4.552083333333333</c:v>
                </c:pt>
                <c:pt idx="5">
                  <c:v>-26.25</c:v>
                </c:pt>
                <c:pt idx="6">
                  <c:v>-5</c:v>
                </c:pt>
                <c:pt idx="7">
                  <c:v>-13.333333333333329</c:v>
                </c:pt>
                <c:pt idx="8">
                  <c:v>-10</c:v>
                </c:pt>
                <c:pt idx="9">
                  <c:v>-5.3125</c:v>
                </c:pt>
                <c:pt idx="10">
                  <c:v>5.4166666666666643</c:v>
                </c:pt>
                <c:pt idx="11">
                  <c:v>-12.1875</c:v>
                </c:pt>
                <c:pt idx="12">
                  <c:v>1.125</c:v>
                </c:pt>
                <c:pt idx="13">
                  <c:v>-6.666666666666667</c:v>
                </c:pt>
                <c:pt idx="14">
                  <c:v>-11.768382880033734</c:v>
                </c:pt>
                <c:pt idx="15">
                  <c:v>-6.5150194187591444</c:v>
                </c:pt>
                <c:pt idx="16">
                  <c:v>2.4099233958816533</c:v>
                </c:pt>
                <c:pt idx="17">
                  <c:v>-6.8575900324287415</c:v>
                </c:pt>
                <c:pt idx="18">
                  <c:v>1.8664965986394577</c:v>
                </c:pt>
                <c:pt idx="19">
                  <c:v>-12.336309523809524</c:v>
                </c:pt>
                <c:pt idx="20">
                  <c:v>-10.155864197530862</c:v>
                </c:pt>
                <c:pt idx="21">
                  <c:v>-11.039930555555555</c:v>
                </c:pt>
                <c:pt idx="22">
                  <c:v>-12.082732082732077</c:v>
                </c:pt>
                <c:pt idx="23">
                  <c:v>-7.0809461897064692</c:v>
                </c:pt>
                <c:pt idx="24">
                  <c:v>-3.1833333333333371</c:v>
                </c:pt>
                <c:pt idx="25">
                  <c:v>-1.466625966625968</c:v>
                </c:pt>
                <c:pt idx="26">
                  <c:v>-3.2945648771075735</c:v>
                </c:pt>
                <c:pt idx="27">
                  <c:v>-1.6850649350649343</c:v>
                </c:pt>
                <c:pt idx="28">
                  <c:v>-2.1347367660724181</c:v>
                </c:pt>
                <c:pt idx="29">
                  <c:v>-5.9011687859134065</c:v>
                </c:pt>
                <c:pt idx="30">
                  <c:v>-4.0953968818710287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08-4A52-BFBA-F03816537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73535"/>
        <c:axId val="858690815"/>
      </c:scatterChart>
      <c:valAx>
        <c:axId val="858673535"/>
        <c:scaling>
          <c:orientation val="minMax"/>
          <c:min val="1995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90815"/>
        <c:crosses val="autoZero"/>
        <c:crossBetween val="midCat"/>
      </c:valAx>
      <c:valAx>
        <c:axId val="85869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35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Crisis loosening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>
                  <a:alpha val="25000"/>
                </a:srgbClr>
              </a:solidFill>
              <a:ln>
                <a:solidFill>
                  <a:schemeClr val="accent3">
                    <a:lumMod val="50000"/>
                    <a:alpha val="25000"/>
                  </a:schemeClr>
                </a:solidFill>
              </a:ln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1998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2000</c:v>
                </c:pt>
                <c:pt idx="13">
                  <c:v>2001</c:v>
                </c:pt>
                <c:pt idx="14">
                  <c:v>2001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-26.25</c:v>
                </c:pt>
                <c:pt idx="1">
                  <c:v>-5</c:v>
                </c:pt>
                <c:pt idx="2">
                  <c:v>-13.333333333333329</c:v>
                </c:pt>
                <c:pt idx="3">
                  <c:v>-10</c:v>
                </c:pt>
                <c:pt idx="4">
                  <c:v>5</c:v>
                </c:pt>
                <c:pt idx="5">
                  <c:v>-15</c:v>
                </c:pt>
                <c:pt idx="6">
                  <c:v>-1.25</c:v>
                </c:pt>
                <c:pt idx="7">
                  <c:v>-10</c:v>
                </c:pt>
                <c:pt idx="8">
                  <c:v>13.333333333333329</c:v>
                </c:pt>
                <c:pt idx="9">
                  <c:v>-2.5</c:v>
                </c:pt>
                <c:pt idx="10">
                  <c:v>1.875</c:v>
                </c:pt>
                <c:pt idx="11">
                  <c:v>0.625</c:v>
                </c:pt>
                <c:pt idx="12">
                  <c:v>-25</c:v>
                </c:pt>
                <c:pt idx="13">
                  <c:v>1.25</c:v>
                </c:pt>
                <c:pt idx="14">
                  <c:v>1</c:v>
                </c:pt>
                <c:pt idx="15">
                  <c:v>20</c:v>
                </c:pt>
                <c:pt idx="16">
                  <c:v>-7.5670813128118652</c:v>
                </c:pt>
                <c:pt idx="17">
                  <c:v>-32.432918687188135</c:v>
                </c:pt>
                <c:pt idx="18">
                  <c:v>-26.666666666666671</c:v>
                </c:pt>
                <c:pt idx="19">
                  <c:v>-22.5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1-4AE8-841A-FFA3F1950521}"/>
            </c:ext>
          </c:extLst>
        </c:ser>
        <c:ser>
          <c:idx val="0"/>
          <c:order val="1"/>
          <c:tx>
            <c:v>Crisis tightening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>
                  <a:alpha val="25000"/>
                </a:srgbClr>
              </a:solidFill>
              <a:ln w="9525">
                <a:solidFill>
                  <a:schemeClr val="accent3">
                    <a:lumMod val="50000"/>
                    <a:alpha val="25000"/>
                  </a:schemeClr>
                </a:solidFill>
              </a:ln>
              <a:effectLst/>
            </c:spPr>
          </c:marker>
          <c:xVal>
            <c:numRef>
              <c:f>Sheet1!$C$22:$C$39</c:f>
              <c:numCache>
                <c:formatCode>General</c:formatCode>
                <c:ptCount val="18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2004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2005</c:v>
                </c:pt>
                <c:pt idx="10">
                  <c:v>2005</c:v>
                </c:pt>
                <c:pt idx="11">
                  <c:v>2005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2006</c:v>
                </c:pt>
                <c:pt idx="17">
                  <c:v>2007</c:v>
                </c:pt>
              </c:numCache>
            </c:numRef>
          </c:xVal>
          <c:yVal>
            <c:numRef>
              <c:f>Sheet1!$E$22:$E$39</c:f>
              <c:numCache>
                <c:formatCode>General</c:formatCode>
                <c:ptCount val="18"/>
                <c:pt idx="0">
                  <c:v>-1.0971115327851635</c:v>
                </c:pt>
                <c:pt idx="1">
                  <c:v>-1.078136200716834</c:v>
                </c:pt>
                <c:pt idx="2">
                  <c:v>-7.5</c:v>
                </c:pt>
                <c:pt idx="3">
                  <c:v>0.625</c:v>
                </c:pt>
                <c:pt idx="4">
                  <c:v>18.75</c:v>
                </c:pt>
                <c:pt idx="5">
                  <c:v>2.9634549160165662</c:v>
                </c:pt>
                <c:pt idx="6">
                  <c:v>-20</c:v>
                </c:pt>
                <c:pt idx="7">
                  <c:v>-21.428571428571431</c:v>
                </c:pt>
                <c:pt idx="8">
                  <c:v>-20</c:v>
                </c:pt>
                <c:pt idx="9">
                  <c:v>10</c:v>
                </c:pt>
                <c:pt idx="10">
                  <c:v>-1.6666666666666714</c:v>
                </c:pt>
                <c:pt idx="11">
                  <c:v>-1.1035631456883692</c:v>
                </c:pt>
                <c:pt idx="12">
                  <c:v>3.5714285714285694</c:v>
                </c:pt>
                <c:pt idx="13">
                  <c:v>-5</c:v>
                </c:pt>
                <c:pt idx="14">
                  <c:v>-25</c:v>
                </c:pt>
                <c:pt idx="15">
                  <c:v>-7.5</c:v>
                </c:pt>
                <c:pt idx="16">
                  <c:v>-0.35937873357227801</c:v>
                </c:pt>
                <c:pt idx="17">
                  <c:v>1.4285714285714306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1-4AE8-841A-FFA3F1950521}"/>
            </c:ext>
          </c:extLst>
        </c:ser>
        <c:ser>
          <c:idx val="2"/>
          <c:order val="2"/>
          <c:tx>
            <c:v>Non crisis loosening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Sheet1!$C$40:$C$77</c:f>
              <c:numCache>
                <c:formatCode>General</c:formatCode>
                <c:ptCount val="38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2009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2011</c:v>
                </c:pt>
              </c:numCache>
            </c:numRef>
          </c:xVal>
          <c:yVal>
            <c:numRef>
              <c:f>Sheet1!$E$40:$E$77</c:f>
              <c:numCache>
                <c:formatCode>General</c:formatCode>
                <c:ptCount val="38"/>
                <c:pt idx="0">
                  <c:v>1.875</c:v>
                </c:pt>
                <c:pt idx="1">
                  <c:v>7.5</c:v>
                </c:pt>
                <c:pt idx="2">
                  <c:v>21.428571428571431</c:v>
                </c:pt>
                <c:pt idx="3">
                  <c:v>-1.6666666666666572</c:v>
                </c:pt>
                <c:pt idx="4">
                  <c:v>-7.5</c:v>
                </c:pt>
                <c:pt idx="5">
                  <c:v>-10</c:v>
                </c:pt>
                <c:pt idx="6">
                  <c:v>8.3333333333333286</c:v>
                </c:pt>
                <c:pt idx="7">
                  <c:v>3.75</c:v>
                </c:pt>
                <c:pt idx="8">
                  <c:v>3.75</c:v>
                </c:pt>
                <c:pt idx="9">
                  <c:v>-1.4285714285714306</c:v>
                </c:pt>
                <c:pt idx="10">
                  <c:v>-20</c:v>
                </c:pt>
                <c:pt idx="11">
                  <c:v>-30</c:v>
                </c:pt>
                <c:pt idx="12">
                  <c:v>5</c:v>
                </c:pt>
                <c:pt idx="13">
                  <c:v>30</c:v>
                </c:pt>
                <c:pt idx="14">
                  <c:v>2.5</c:v>
                </c:pt>
                <c:pt idx="15">
                  <c:v>-5</c:v>
                </c:pt>
                <c:pt idx="16">
                  <c:v>-3.125</c:v>
                </c:pt>
                <c:pt idx="17">
                  <c:v>-1.5134162625623588</c:v>
                </c:pt>
                <c:pt idx="18">
                  <c:v>-2.8571428571428612</c:v>
                </c:pt>
                <c:pt idx="19">
                  <c:v>-3.3333333333333286</c:v>
                </c:pt>
                <c:pt idx="20">
                  <c:v>-3.3333333333333428</c:v>
                </c:pt>
                <c:pt idx="21">
                  <c:v>-6.6666666666666714</c:v>
                </c:pt>
                <c:pt idx="22">
                  <c:v>-3.125</c:v>
                </c:pt>
                <c:pt idx="23">
                  <c:v>-8.75</c:v>
                </c:pt>
                <c:pt idx="24">
                  <c:v>-40</c:v>
                </c:pt>
                <c:pt idx="25">
                  <c:v>-17.5</c:v>
                </c:pt>
                <c:pt idx="26">
                  <c:v>-10</c:v>
                </c:pt>
                <c:pt idx="27">
                  <c:v>-15</c:v>
                </c:pt>
                <c:pt idx="28">
                  <c:v>-10</c:v>
                </c:pt>
                <c:pt idx="29">
                  <c:v>-7.1428571428571388</c:v>
                </c:pt>
                <c:pt idx="30">
                  <c:v>-15</c:v>
                </c:pt>
                <c:pt idx="31">
                  <c:v>-30</c:v>
                </c:pt>
                <c:pt idx="32">
                  <c:v>-0.7142857142857082</c:v>
                </c:pt>
                <c:pt idx="33">
                  <c:v>-1.6666666666666572</c:v>
                </c:pt>
                <c:pt idx="34">
                  <c:v>-2.3611111111111072</c:v>
                </c:pt>
                <c:pt idx="35">
                  <c:v>-15</c:v>
                </c:pt>
                <c:pt idx="36">
                  <c:v>-13.333333333333329</c:v>
                </c:pt>
                <c:pt idx="3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1-4AE8-841A-FFA3F1950521}"/>
            </c:ext>
          </c:extLst>
        </c:ser>
        <c:ser>
          <c:idx val="3"/>
          <c:order val="3"/>
          <c:tx>
            <c:v>Non crisis tightening</c:v>
          </c:tx>
          <c:spPr>
            <a:ln w="28575">
              <a:noFill/>
            </a:ln>
          </c:spPr>
          <c:xVal>
            <c:numRef>
              <c:f>Sheet1!$C$78:$C$204</c:f>
              <c:numCache>
                <c:formatCode>General</c:formatCode>
                <c:ptCount val="127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2015</c:v>
                </c:pt>
                <c:pt idx="48">
                  <c:v>2015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2016</c:v>
                </c:pt>
                <c:pt idx="61">
                  <c:v>2016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2021</c:v>
                </c:pt>
                <c:pt idx="104">
                  <c:v>2021</c:v>
                </c:pt>
                <c:pt idx="105">
                  <c:v>2021</c:v>
                </c:pt>
                <c:pt idx="106">
                  <c:v>2021</c:v>
                </c:pt>
                <c:pt idx="107">
                  <c:v>2021</c:v>
                </c:pt>
                <c:pt idx="108">
                  <c:v>2021</c:v>
                </c:pt>
                <c:pt idx="109">
                  <c:v>2021</c:v>
                </c:pt>
                <c:pt idx="110">
                  <c:v>2021</c:v>
                </c:pt>
                <c:pt idx="111">
                  <c:v>2021</c:v>
                </c:pt>
                <c:pt idx="112">
                  <c:v>2021</c:v>
                </c:pt>
                <c:pt idx="113">
                  <c:v>2021</c:v>
                </c:pt>
                <c:pt idx="114">
                  <c:v>2021</c:v>
                </c:pt>
                <c:pt idx="115">
                  <c:v>2022</c:v>
                </c:pt>
                <c:pt idx="116">
                  <c:v>2022</c:v>
                </c:pt>
                <c:pt idx="117">
                  <c:v>2022</c:v>
                </c:pt>
                <c:pt idx="118">
                  <c:v>2022</c:v>
                </c:pt>
                <c:pt idx="119">
                  <c:v>2022</c:v>
                </c:pt>
                <c:pt idx="120">
                  <c:v>2022</c:v>
                </c:pt>
                <c:pt idx="121">
                  <c:v>2022</c:v>
                </c:pt>
                <c:pt idx="122">
                  <c:v>2022</c:v>
                </c:pt>
                <c:pt idx="123">
                  <c:v>2023</c:v>
                </c:pt>
                <c:pt idx="124">
                  <c:v>2023</c:v>
                </c:pt>
                <c:pt idx="125">
                  <c:v>2023</c:v>
                </c:pt>
                <c:pt idx="126">
                  <c:v>2023</c:v>
                </c:pt>
              </c:numCache>
            </c:numRef>
          </c:xVal>
          <c:yVal>
            <c:numRef>
              <c:f>Sheet1!$E$78:$E$204</c:f>
              <c:numCache>
                <c:formatCode>General</c:formatCode>
                <c:ptCount val="127"/>
                <c:pt idx="0">
                  <c:v>-5</c:v>
                </c:pt>
                <c:pt idx="1">
                  <c:v>-24.047619047619037</c:v>
                </c:pt>
                <c:pt idx="2">
                  <c:v>-20</c:v>
                </c:pt>
                <c:pt idx="3">
                  <c:v>-8.5714285714285694</c:v>
                </c:pt>
                <c:pt idx="4">
                  <c:v>-1.25</c:v>
                </c:pt>
                <c:pt idx="5">
                  <c:v>-25.925925925925938</c:v>
                </c:pt>
                <c:pt idx="6">
                  <c:v>-2.8571428571428612</c:v>
                </c:pt>
                <c:pt idx="7">
                  <c:v>-2.1428571428571388</c:v>
                </c:pt>
                <c:pt idx="8">
                  <c:v>-4</c:v>
                </c:pt>
                <c:pt idx="9">
                  <c:v>-2.3611111111111001</c:v>
                </c:pt>
                <c:pt idx="10">
                  <c:v>-31.333333333333329</c:v>
                </c:pt>
                <c:pt idx="11">
                  <c:v>-35</c:v>
                </c:pt>
                <c:pt idx="12">
                  <c:v>-10.000000000000014</c:v>
                </c:pt>
                <c:pt idx="13">
                  <c:v>-0.625</c:v>
                </c:pt>
                <c:pt idx="14">
                  <c:v>1.8518518518518761</c:v>
                </c:pt>
                <c:pt idx="15">
                  <c:v>-23.333333333333329</c:v>
                </c:pt>
                <c:pt idx="16">
                  <c:v>-1.6666666666666572</c:v>
                </c:pt>
                <c:pt idx="17">
                  <c:v>-1.25</c:v>
                </c:pt>
                <c:pt idx="18">
                  <c:v>-1.25</c:v>
                </c:pt>
                <c:pt idx="19">
                  <c:v>-4</c:v>
                </c:pt>
                <c:pt idx="20">
                  <c:v>-40</c:v>
                </c:pt>
                <c:pt idx="21">
                  <c:v>-1</c:v>
                </c:pt>
                <c:pt idx="22">
                  <c:v>-20</c:v>
                </c:pt>
                <c:pt idx="23">
                  <c:v>-11.428571428571431</c:v>
                </c:pt>
                <c:pt idx="24">
                  <c:v>-30.833333333333329</c:v>
                </c:pt>
                <c:pt idx="25">
                  <c:v>12.188150959308437</c:v>
                </c:pt>
                <c:pt idx="26">
                  <c:v>-1.25</c:v>
                </c:pt>
                <c:pt idx="27">
                  <c:v>-1</c:v>
                </c:pt>
                <c:pt idx="28">
                  <c:v>-10</c:v>
                </c:pt>
                <c:pt idx="29">
                  <c:v>-3</c:v>
                </c:pt>
                <c:pt idx="30">
                  <c:v>-9</c:v>
                </c:pt>
                <c:pt idx="31">
                  <c:v>-30</c:v>
                </c:pt>
                <c:pt idx="32">
                  <c:v>-10</c:v>
                </c:pt>
                <c:pt idx="33">
                  <c:v>-11.666666666666657</c:v>
                </c:pt>
                <c:pt idx="34">
                  <c:v>3.3333333333333144</c:v>
                </c:pt>
                <c:pt idx="35">
                  <c:v>1.6666666666666856</c:v>
                </c:pt>
                <c:pt idx="36">
                  <c:v>2.5</c:v>
                </c:pt>
                <c:pt idx="37">
                  <c:v>10</c:v>
                </c:pt>
                <c:pt idx="38">
                  <c:v>3.3333333333333144</c:v>
                </c:pt>
                <c:pt idx="39">
                  <c:v>-6.6666666666666998</c:v>
                </c:pt>
                <c:pt idx="40">
                  <c:v>-12.5</c:v>
                </c:pt>
                <c:pt idx="41">
                  <c:v>-1.25</c:v>
                </c:pt>
                <c:pt idx="42">
                  <c:v>-5</c:v>
                </c:pt>
                <c:pt idx="43">
                  <c:v>-21.666666666666671</c:v>
                </c:pt>
                <c:pt idx="44">
                  <c:v>-12.5</c:v>
                </c:pt>
                <c:pt idx="45">
                  <c:v>-1</c:v>
                </c:pt>
                <c:pt idx="46">
                  <c:v>-2.5</c:v>
                </c:pt>
                <c:pt idx="47">
                  <c:v>-3</c:v>
                </c:pt>
                <c:pt idx="48">
                  <c:v>-2.5</c:v>
                </c:pt>
                <c:pt idx="49">
                  <c:v>3.3333333333333286</c:v>
                </c:pt>
                <c:pt idx="50">
                  <c:v>7.3333333333333286</c:v>
                </c:pt>
                <c:pt idx="51">
                  <c:v>7.5</c:v>
                </c:pt>
                <c:pt idx="52">
                  <c:v>13.333333333333343</c:v>
                </c:pt>
                <c:pt idx="53">
                  <c:v>4.8148148148148096</c:v>
                </c:pt>
                <c:pt idx="54">
                  <c:v>-0.71428571428572241</c:v>
                </c:pt>
                <c:pt idx="55">
                  <c:v>-13.333333333333329</c:v>
                </c:pt>
                <c:pt idx="56">
                  <c:v>-3.3333333333333428</c:v>
                </c:pt>
                <c:pt idx="57">
                  <c:v>-7.5</c:v>
                </c:pt>
                <c:pt idx="58">
                  <c:v>-1</c:v>
                </c:pt>
                <c:pt idx="59">
                  <c:v>-7.5</c:v>
                </c:pt>
                <c:pt idx="60">
                  <c:v>-2</c:v>
                </c:pt>
                <c:pt idx="61">
                  <c:v>-20</c:v>
                </c:pt>
                <c:pt idx="62">
                  <c:v>1.6666666666666714</c:v>
                </c:pt>
                <c:pt idx="63">
                  <c:v>3.75</c:v>
                </c:pt>
                <c:pt idx="64">
                  <c:v>-4.5000000000000142</c:v>
                </c:pt>
                <c:pt idx="65">
                  <c:v>-3.3333333333333286</c:v>
                </c:pt>
                <c:pt idx="66">
                  <c:v>-1.0000000000000142</c:v>
                </c:pt>
                <c:pt idx="67">
                  <c:v>-1.25</c:v>
                </c:pt>
                <c:pt idx="68">
                  <c:v>-10</c:v>
                </c:pt>
                <c:pt idx="69">
                  <c:v>-10.240213648183293</c:v>
                </c:pt>
                <c:pt idx="70">
                  <c:v>-1</c:v>
                </c:pt>
                <c:pt idx="71">
                  <c:v>-8.3333333333333286</c:v>
                </c:pt>
                <c:pt idx="72">
                  <c:v>-2</c:v>
                </c:pt>
                <c:pt idx="73">
                  <c:v>4.6666666666666714</c:v>
                </c:pt>
                <c:pt idx="74">
                  <c:v>2.5</c:v>
                </c:pt>
                <c:pt idx="75">
                  <c:v>2.5</c:v>
                </c:pt>
                <c:pt idx="76">
                  <c:v>3.3333333333333286</c:v>
                </c:pt>
                <c:pt idx="77">
                  <c:v>-4.2857142857142776</c:v>
                </c:pt>
                <c:pt idx="78">
                  <c:v>-1.25</c:v>
                </c:pt>
                <c:pt idx="79">
                  <c:v>-2.5</c:v>
                </c:pt>
                <c:pt idx="80">
                  <c:v>-1</c:v>
                </c:pt>
                <c:pt idx="81">
                  <c:v>-7.5</c:v>
                </c:pt>
                <c:pt idx="82">
                  <c:v>-5</c:v>
                </c:pt>
                <c:pt idx="83">
                  <c:v>-10</c:v>
                </c:pt>
                <c:pt idx="84">
                  <c:v>4</c:v>
                </c:pt>
                <c:pt idx="85">
                  <c:v>2.5</c:v>
                </c:pt>
                <c:pt idx="86">
                  <c:v>4.1358024691358111</c:v>
                </c:pt>
                <c:pt idx="87">
                  <c:v>-2.1942230655703199</c:v>
                </c:pt>
                <c:pt idx="88">
                  <c:v>-12.5</c:v>
                </c:pt>
                <c:pt idx="89">
                  <c:v>-8.75</c:v>
                </c:pt>
                <c:pt idx="90">
                  <c:v>2.5</c:v>
                </c:pt>
                <c:pt idx="91">
                  <c:v>1.2500000000000142</c:v>
                </c:pt>
                <c:pt idx="92">
                  <c:v>6.25</c:v>
                </c:pt>
                <c:pt idx="93">
                  <c:v>6.6666666666666714</c:v>
                </c:pt>
                <c:pt idx="94">
                  <c:v>10</c:v>
                </c:pt>
                <c:pt idx="95">
                  <c:v>10</c:v>
                </c:pt>
                <c:pt idx="96">
                  <c:v>25</c:v>
                </c:pt>
                <c:pt idx="97">
                  <c:v>3.3333333333333428</c:v>
                </c:pt>
                <c:pt idx="98">
                  <c:v>2.5</c:v>
                </c:pt>
                <c:pt idx="99">
                  <c:v>0.61728395061724939</c:v>
                </c:pt>
                <c:pt idx="100">
                  <c:v>3.3333333333333286</c:v>
                </c:pt>
                <c:pt idx="101">
                  <c:v>-3.026832525124739</c:v>
                </c:pt>
                <c:pt idx="102">
                  <c:v>-6.25</c:v>
                </c:pt>
                <c:pt idx="103">
                  <c:v>9.3333333333333286</c:v>
                </c:pt>
                <c:pt idx="104">
                  <c:v>14.375</c:v>
                </c:pt>
                <c:pt idx="105">
                  <c:v>-6.6666666666666572</c:v>
                </c:pt>
                <c:pt idx="106">
                  <c:v>-2.5</c:v>
                </c:pt>
                <c:pt idx="107">
                  <c:v>-1.25</c:v>
                </c:pt>
                <c:pt idx="108">
                  <c:v>-6.25</c:v>
                </c:pt>
                <c:pt idx="109">
                  <c:v>-6.6666666666666714</c:v>
                </c:pt>
                <c:pt idx="110">
                  <c:v>-10</c:v>
                </c:pt>
                <c:pt idx="111">
                  <c:v>-10</c:v>
                </c:pt>
                <c:pt idx="112">
                  <c:v>-5</c:v>
                </c:pt>
                <c:pt idx="113">
                  <c:v>-25</c:v>
                </c:pt>
                <c:pt idx="114">
                  <c:v>-5</c:v>
                </c:pt>
                <c:pt idx="115">
                  <c:v>1.1879160266257145</c:v>
                </c:pt>
                <c:pt idx="116">
                  <c:v>-5</c:v>
                </c:pt>
                <c:pt idx="117">
                  <c:v>-3.3333333333333286</c:v>
                </c:pt>
                <c:pt idx="118">
                  <c:v>-1.25</c:v>
                </c:pt>
                <c:pt idx="119">
                  <c:v>-7.5</c:v>
                </c:pt>
                <c:pt idx="120">
                  <c:v>-2.8571428571428612</c:v>
                </c:pt>
                <c:pt idx="121">
                  <c:v>-5</c:v>
                </c:pt>
                <c:pt idx="122">
                  <c:v>-23.456790123456777</c:v>
                </c:pt>
                <c:pt idx="123">
                  <c:v>3.3333333333333286</c:v>
                </c:pt>
                <c:pt idx="124">
                  <c:v>-3.4401192735158617</c:v>
                </c:pt>
                <c:pt idx="125">
                  <c:v>-14.375</c:v>
                </c:pt>
                <c:pt idx="126">
                  <c:v>-1.8998015873015817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31-4AE8-841A-FFA3F195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73535"/>
        <c:axId val="858690815"/>
      </c:scatterChart>
      <c:valAx>
        <c:axId val="858673535"/>
        <c:scaling>
          <c:orientation val="minMax"/>
          <c:min val="1995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90815"/>
        <c:crosses val="autoZero"/>
        <c:crossBetween val="midCat"/>
      </c:valAx>
      <c:valAx>
        <c:axId val="85869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35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Crisis loosening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>
                  <a:alpha val="25000"/>
                </a:srgbClr>
              </a:solidFill>
              <a:ln>
                <a:solidFill>
                  <a:schemeClr val="accent3">
                    <a:lumMod val="50000"/>
                    <a:alpha val="25000"/>
                  </a:schemeClr>
                </a:solidFill>
              </a:ln>
            </c:spPr>
          </c:marker>
          <c:xVal>
            <c:numRef>
              <c:f>Sheet1!$C$2:$C$21</c:f>
              <c:numCache>
                <c:formatCode>General</c:formatCode>
                <c:ptCount val="20"/>
                <c:pt idx="0">
                  <c:v>1991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1998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2000</c:v>
                </c:pt>
                <c:pt idx="13">
                  <c:v>2001</c:v>
                </c:pt>
                <c:pt idx="14">
                  <c:v>2001</c:v>
                </c:pt>
                <c:pt idx="15">
                  <c:v>2002</c:v>
                </c:pt>
                <c:pt idx="16">
                  <c:v>2002</c:v>
                </c:pt>
                <c:pt idx="17">
                  <c:v>2002</c:v>
                </c:pt>
                <c:pt idx="18">
                  <c:v>2003</c:v>
                </c:pt>
                <c:pt idx="19">
                  <c:v>2003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-26.25</c:v>
                </c:pt>
                <c:pt idx="1">
                  <c:v>-5</c:v>
                </c:pt>
                <c:pt idx="2">
                  <c:v>-13.333333333333329</c:v>
                </c:pt>
                <c:pt idx="3">
                  <c:v>-10</c:v>
                </c:pt>
                <c:pt idx="4">
                  <c:v>5</c:v>
                </c:pt>
                <c:pt idx="5">
                  <c:v>-15</c:v>
                </c:pt>
                <c:pt idx="6">
                  <c:v>-1.25</c:v>
                </c:pt>
                <c:pt idx="7">
                  <c:v>-10</c:v>
                </c:pt>
                <c:pt idx="8">
                  <c:v>13.333333333333329</c:v>
                </c:pt>
                <c:pt idx="9">
                  <c:v>-2.5</c:v>
                </c:pt>
                <c:pt idx="10">
                  <c:v>1.875</c:v>
                </c:pt>
                <c:pt idx="11">
                  <c:v>0.625</c:v>
                </c:pt>
                <c:pt idx="12">
                  <c:v>-25</c:v>
                </c:pt>
                <c:pt idx="13">
                  <c:v>1.25</c:v>
                </c:pt>
                <c:pt idx="14">
                  <c:v>1</c:v>
                </c:pt>
                <c:pt idx="15">
                  <c:v>20</c:v>
                </c:pt>
                <c:pt idx="16">
                  <c:v>-7.5670813128118652</c:v>
                </c:pt>
                <c:pt idx="17">
                  <c:v>-32.432918687188135</c:v>
                </c:pt>
                <c:pt idx="18">
                  <c:v>-26.666666666666671</c:v>
                </c:pt>
                <c:pt idx="19">
                  <c:v>-22.5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1BC-BCAE-BE1852422100}"/>
            </c:ext>
          </c:extLst>
        </c:ser>
        <c:ser>
          <c:idx val="0"/>
          <c:order val="1"/>
          <c:tx>
            <c:v>Crisis tightening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>
                  <a:alpha val="25000"/>
                </a:srgbClr>
              </a:solidFill>
              <a:ln w="9525">
                <a:solidFill>
                  <a:schemeClr val="accent3">
                    <a:lumMod val="50000"/>
                    <a:alpha val="25000"/>
                  </a:schemeClr>
                </a:solidFill>
              </a:ln>
              <a:effectLst/>
            </c:spPr>
          </c:marker>
          <c:xVal>
            <c:numRef>
              <c:f>Sheet1!$C$22:$C$39</c:f>
              <c:numCache>
                <c:formatCode>General</c:formatCode>
                <c:ptCount val="18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2004</c:v>
                </c:pt>
                <c:pt idx="4">
                  <c:v>2004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2004</c:v>
                </c:pt>
                <c:pt idx="9">
                  <c:v>2005</c:v>
                </c:pt>
                <c:pt idx="10">
                  <c:v>2005</c:v>
                </c:pt>
                <c:pt idx="11">
                  <c:v>2005</c:v>
                </c:pt>
                <c:pt idx="12">
                  <c:v>2006</c:v>
                </c:pt>
                <c:pt idx="13">
                  <c:v>2006</c:v>
                </c:pt>
                <c:pt idx="14">
                  <c:v>2006</c:v>
                </c:pt>
                <c:pt idx="15">
                  <c:v>2006</c:v>
                </c:pt>
                <c:pt idx="16">
                  <c:v>2006</c:v>
                </c:pt>
                <c:pt idx="17">
                  <c:v>2007</c:v>
                </c:pt>
              </c:numCache>
            </c:numRef>
          </c:xVal>
          <c:yVal>
            <c:numRef>
              <c:f>Sheet1!$E$22:$E$39</c:f>
              <c:numCache>
                <c:formatCode>General</c:formatCode>
                <c:ptCount val="18"/>
                <c:pt idx="0">
                  <c:v>-1.0971115327851635</c:v>
                </c:pt>
                <c:pt idx="1">
                  <c:v>-1.078136200716834</c:v>
                </c:pt>
                <c:pt idx="2">
                  <c:v>-7.5</c:v>
                </c:pt>
                <c:pt idx="3">
                  <c:v>0.625</c:v>
                </c:pt>
                <c:pt idx="4">
                  <c:v>18.75</c:v>
                </c:pt>
                <c:pt idx="5">
                  <c:v>2.9634549160165662</c:v>
                </c:pt>
                <c:pt idx="6">
                  <c:v>-20</c:v>
                </c:pt>
                <c:pt idx="7">
                  <c:v>-21.428571428571431</c:v>
                </c:pt>
                <c:pt idx="8">
                  <c:v>-20</c:v>
                </c:pt>
                <c:pt idx="9">
                  <c:v>10</c:v>
                </c:pt>
                <c:pt idx="10">
                  <c:v>-1.6666666666666714</c:v>
                </c:pt>
                <c:pt idx="11">
                  <c:v>-1.1035631456883692</c:v>
                </c:pt>
                <c:pt idx="12">
                  <c:v>3.5714285714285694</c:v>
                </c:pt>
                <c:pt idx="13">
                  <c:v>-5</c:v>
                </c:pt>
                <c:pt idx="14">
                  <c:v>-25</c:v>
                </c:pt>
                <c:pt idx="15">
                  <c:v>-7.5</c:v>
                </c:pt>
                <c:pt idx="16">
                  <c:v>-0.35937873357227801</c:v>
                </c:pt>
                <c:pt idx="17">
                  <c:v>1.4285714285714306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1BC-BCAE-BE1852422100}"/>
            </c:ext>
          </c:extLst>
        </c:ser>
        <c:ser>
          <c:idx val="2"/>
          <c:order val="2"/>
          <c:tx>
            <c:v>Non crisis loosening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xVal>
            <c:numRef>
              <c:f>Sheet1!$C$40:$C$77</c:f>
              <c:numCache>
                <c:formatCode>General</c:formatCode>
                <c:ptCount val="38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2009</c:v>
                </c:pt>
                <c:pt idx="13">
                  <c:v>2009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  <c:pt idx="21">
                  <c:v>2010</c:v>
                </c:pt>
                <c:pt idx="22">
                  <c:v>2010</c:v>
                </c:pt>
                <c:pt idx="23">
                  <c:v>2010</c:v>
                </c:pt>
                <c:pt idx="24">
                  <c:v>2010</c:v>
                </c:pt>
                <c:pt idx="25">
                  <c:v>2010</c:v>
                </c:pt>
                <c:pt idx="26">
                  <c:v>2010</c:v>
                </c:pt>
                <c:pt idx="27">
                  <c:v>2010</c:v>
                </c:pt>
                <c:pt idx="28">
                  <c:v>2010</c:v>
                </c:pt>
                <c:pt idx="29">
                  <c:v>2010</c:v>
                </c:pt>
                <c:pt idx="30">
                  <c:v>2010</c:v>
                </c:pt>
                <c:pt idx="31">
                  <c:v>2010</c:v>
                </c:pt>
                <c:pt idx="32">
                  <c:v>2011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2011</c:v>
                </c:pt>
                <c:pt idx="37">
                  <c:v>2011</c:v>
                </c:pt>
              </c:numCache>
            </c:numRef>
          </c:xVal>
          <c:yVal>
            <c:numRef>
              <c:f>Sheet1!$E$40:$E$77</c:f>
              <c:numCache>
                <c:formatCode>General</c:formatCode>
                <c:ptCount val="38"/>
                <c:pt idx="0">
                  <c:v>1.875</c:v>
                </c:pt>
                <c:pt idx="1">
                  <c:v>7.5</c:v>
                </c:pt>
                <c:pt idx="2">
                  <c:v>21.428571428571431</c:v>
                </c:pt>
                <c:pt idx="3">
                  <c:v>-1.6666666666666572</c:v>
                </c:pt>
                <c:pt idx="4">
                  <c:v>-7.5</c:v>
                </c:pt>
                <c:pt idx="5">
                  <c:v>-10</c:v>
                </c:pt>
                <c:pt idx="6">
                  <c:v>8.3333333333333286</c:v>
                </c:pt>
                <c:pt idx="7">
                  <c:v>3.75</c:v>
                </c:pt>
                <c:pt idx="8">
                  <c:v>3.75</c:v>
                </c:pt>
                <c:pt idx="9">
                  <c:v>-1.4285714285714306</c:v>
                </c:pt>
                <c:pt idx="10">
                  <c:v>-20</c:v>
                </c:pt>
                <c:pt idx="11">
                  <c:v>-30</c:v>
                </c:pt>
                <c:pt idx="12">
                  <c:v>5</c:v>
                </c:pt>
                <c:pt idx="13">
                  <c:v>30</c:v>
                </c:pt>
                <c:pt idx="14">
                  <c:v>2.5</c:v>
                </c:pt>
                <c:pt idx="15">
                  <c:v>-5</c:v>
                </c:pt>
                <c:pt idx="16">
                  <c:v>-3.125</c:v>
                </c:pt>
                <c:pt idx="17">
                  <c:v>-1.5134162625623588</c:v>
                </c:pt>
                <c:pt idx="18">
                  <c:v>-2.8571428571428612</c:v>
                </c:pt>
                <c:pt idx="19">
                  <c:v>-3.3333333333333286</c:v>
                </c:pt>
                <c:pt idx="20">
                  <c:v>-3.3333333333333428</c:v>
                </c:pt>
                <c:pt idx="21">
                  <c:v>-6.6666666666666714</c:v>
                </c:pt>
                <c:pt idx="22">
                  <c:v>-3.125</c:v>
                </c:pt>
                <c:pt idx="23">
                  <c:v>-8.75</c:v>
                </c:pt>
                <c:pt idx="24">
                  <c:v>-40</c:v>
                </c:pt>
                <c:pt idx="25">
                  <c:v>-17.5</c:v>
                </c:pt>
                <c:pt idx="26">
                  <c:v>-10</c:v>
                </c:pt>
                <c:pt idx="27">
                  <c:v>-15</c:v>
                </c:pt>
                <c:pt idx="28">
                  <c:v>-10</c:v>
                </c:pt>
                <c:pt idx="29">
                  <c:v>-7.1428571428571388</c:v>
                </c:pt>
                <c:pt idx="30">
                  <c:v>-15</c:v>
                </c:pt>
                <c:pt idx="31">
                  <c:v>-30</c:v>
                </c:pt>
                <c:pt idx="32">
                  <c:v>-0.7142857142857082</c:v>
                </c:pt>
                <c:pt idx="33">
                  <c:v>-1.6666666666666572</c:v>
                </c:pt>
                <c:pt idx="34">
                  <c:v>-2.3611111111111072</c:v>
                </c:pt>
                <c:pt idx="35">
                  <c:v>-15</c:v>
                </c:pt>
                <c:pt idx="36">
                  <c:v>-13.333333333333329</c:v>
                </c:pt>
                <c:pt idx="3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1BC-BCAE-BE1852422100}"/>
            </c:ext>
          </c:extLst>
        </c:ser>
        <c:ser>
          <c:idx val="3"/>
          <c:order val="3"/>
          <c:tx>
            <c:v>Non crisis tightening</c:v>
          </c:tx>
          <c:spPr>
            <a:ln w="28575">
              <a:noFill/>
            </a:ln>
          </c:spPr>
          <c:xVal>
            <c:numRef>
              <c:f>Sheet1!$C$78:$C$204</c:f>
              <c:numCache>
                <c:formatCode>General</c:formatCode>
                <c:ptCount val="127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2013</c:v>
                </c:pt>
                <c:pt idx="15">
                  <c:v>2013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2014</c:v>
                </c:pt>
                <c:pt idx="26">
                  <c:v>2014</c:v>
                </c:pt>
                <c:pt idx="27">
                  <c:v>2014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2014</c:v>
                </c:pt>
                <c:pt idx="33">
                  <c:v>2014</c:v>
                </c:pt>
                <c:pt idx="34">
                  <c:v>2015</c:v>
                </c:pt>
                <c:pt idx="35">
                  <c:v>2015</c:v>
                </c:pt>
                <c:pt idx="36">
                  <c:v>2015</c:v>
                </c:pt>
                <c:pt idx="37">
                  <c:v>2015</c:v>
                </c:pt>
                <c:pt idx="38">
                  <c:v>2015</c:v>
                </c:pt>
                <c:pt idx="39">
                  <c:v>2015</c:v>
                </c:pt>
                <c:pt idx="40">
                  <c:v>2015</c:v>
                </c:pt>
                <c:pt idx="41">
                  <c:v>2015</c:v>
                </c:pt>
                <c:pt idx="42">
                  <c:v>2015</c:v>
                </c:pt>
                <c:pt idx="43">
                  <c:v>2015</c:v>
                </c:pt>
                <c:pt idx="44">
                  <c:v>2015</c:v>
                </c:pt>
                <c:pt idx="45">
                  <c:v>2015</c:v>
                </c:pt>
                <c:pt idx="46">
                  <c:v>2015</c:v>
                </c:pt>
                <c:pt idx="47">
                  <c:v>2015</c:v>
                </c:pt>
                <c:pt idx="48">
                  <c:v>2015</c:v>
                </c:pt>
                <c:pt idx="49">
                  <c:v>2016</c:v>
                </c:pt>
                <c:pt idx="50">
                  <c:v>2016</c:v>
                </c:pt>
                <c:pt idx="51">
                  <c:v>2016</c:v>
                </c:pt>
                <c:pt idx="52">
                  <c:v>2016</c:v>
                </c:pt>
                <c:pt idx="53">
                  <c:v>2016</c:v>
                </c:pt>
                <c:pt idx="54">
                  <c:v>2016</c:v>
                </c:pt>
                <c:pt idx="55">
                  <c:v>2016</c:v>
                </c:pt>
                <c:pt idx="56">
                  <c:v>2016</c:v>
                </c:pt>
                <c:pt idx="57">
                  <c:v>2016</c:v>
                </c:pt>
                <c:pt idx="58">
                  <c:v>2016</c:v>
                </c:pt>
                <c:pt idx="59">
                  <c:v>2016</c:v>
                </c:pt>
                <c:pt idx="60">
                  <c:v>2016</c:v>
                </c:pt>
                <c:pt idx="61">
                  <c:v>2016</c:v>
                </c:pt>
                <c:pt idx="62">
                  <c:v>2017</c:v>
                </c:pt>
                <c:pt idx="63">
                  <c:v>2017</c:v>
                </c:pt>
                <c:pt idx="64">
                  <c:v>2017</c:v>
                </c:pt>
                <c:pt idx="65">
                  <c:v>2017</c:v>
                </c:pt>
                <c:pt idx="66">
                  <c:v>2017</c:v>
                </c:pt>
                <c:pt idx="67">
                  <c:v>2017</c:v>
                </c:pt>
                <c:pt idx="68">
                  <c:v>2017</c:v>
                </c:pt>
                <c:pt idx="69">
                  <c:v>2017</c:v>
                </c:pt>
                <c:pt idx="70">
                  <c:v>2017</c:v>
                </c:pt>
                <c:pt idx="71">
                  <c:v>2017</c:v>
                </c:pt>
                <c:pt idx="72">
                  <c:v>2017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2021</c:v>
                </c:pt>
                <c:pt idx="104">
                  <c:v>2021</c:v>
                </c:pt>
                <c:pt idx="105">
                  <c:v>2021</c:v>
                </c:pt>
                <c:pt idx="106">
                  <c:v>2021</c:v>
                </c:pt>
                <c:pt idx="107">
                  <c:v>2021</c:v>
                </c:pt>
                <c:pt idx="108">
                  <c:v>2021</c:v>
                </c:pt>
                <c:pt idx="109">
                  <c:v>2021</c:v>
                </c:pt>
                <c:pt idx="110">
                  <c:v>2021</c:v>
                </c:pt>
                <c:pt idx="111">
                  <c:v>2021</c:v>
                </c:pt>
                <c:pt idx="112">
                  <c:v>2021</c:v>
                </c:pt>
                <c:pt idx="113">
                  <c:v>2021</c:v>
                </c:pt>
                <c:pt idx="114">
                  <c:v>2021</c:v>
                </c:pt>
                <c:pt idx="115">
                  <c:v>2022</c:v>
                </c:pt>
                <c:pt idx="116">
                  <c:v>2022</c:v>
                </c:pt>
                <c:pt idx="117">
                  <c:v>2022</c:v>
                </c:pt>
                <c:pt idx="118">
                  <c:v>2022</c:v>
                </c:pt>
                <c:pt idx="119">
                  <c:v>2022</c:v>
                </c:pt>
                <c:pt idx="120">
                  <c:v>2022</c:v>
                </c:pt>
                <c:pt idx="121">
                  <c:v>2022</c:v>
                </c:pt>
                <c:pt idx="122">
                  <c:v>2022</c:v>
                </c:pt>
                <c:pt idx="123">
                  <c:v>2023</c:v>
                </c:pt>
                <c:pt idx="124">
                  <c:v>2023</c:v>
                </c:pt>
                <c:pt idx="125">
                  <c:v>2023</c:v>
                </c:pt>
                <c:pt idx="126">
                  <c:v>2023</c:v>
                </c:pt>
              </c:numCache>
            </c:numRef>
          </c:xVal>
          <c:yVal>
            <c:numRef>
              <c:f>Sheet1!$E$78:$E$204</c:f>
              <c:numCache>
                <c:formatCode>General</c:formatCode>
                <c:ptCount val="127"/>
                <c:pt idx="0">
                  <c:v>-5</c:v>
                </c:pt>
                <c:pt idx="1">
                  <c:v>-24.047619047619037</c:v>
                </c:pt>
                <c:pt idx="2">
                  <c:v>-20</c:v>
                </c:pt>
                <c:pt idx="3">
                  <c:v>-8.5714285714285694</c:v>
                </c:pt>
                <c:pt idx="4">
                  <c:v>-1.25</c:v>
                </c:pt>
                <c:pt idx="5">
                  <c:v>-25.925925925925938</c:v>
                </c:pt>
                <c:pt idx="6">
                  <c:v>-2.8571428571428612</c:v>
                </c:pt>
                <c:pt idx="7">
                  <c:v>-2.1428571428571388</c:v>
                </c:pt>
                <c:pt idx="8">
                  <c:v>-4</c:v>
                </c:pt>
                <c:pt idx="9">
                  <c:v>-2.3611111111111001</c:v>
                </c:pt>
                <c:pt idx="10">
                  <c:v>-31.333333333333329</c:v>
                </c:pt>
                <c:pt idx="11">
                  <c:v>-35</c:v>
                </c:pt>
                <c:pt idx="12">
                  <c:v>-10.000000000000014</c:v>
                </c:pt>
                <c:pt idx="13">
                  <c:v>-0.625</c:v>
                </c:pt>
                <c:pt idx="14">
                  <c:v>1.8518518518518761</c:v>
                </c:pt>
                <c:pt idx="15">
                  <c:v>-23.333333333333329</c:v>
                </c:pt>
                <c:pt idx="16">
                  <c:v>-1.6666666666666572</c:v>
                </c:pt>
                <c:pt idx="17">
                  <c:v>-1.25</c:v>
                </c:pt>
                <c:pt idx="18">
                  <c:v>-1.25</c:v>
                </c:pt>
                <c:pt idx="19">
                  <c:v>-4</c:v>
                </c:pt>
                <c:pt idx="20">
                  <c:v>-40</c:v>
                </c:pt>
                <c:pt idx="21">
                  <c:v>-1</c:v>
                </c:pt>
                <c:pt idx="22">
                  <c:v>-20</c:v>
                </c:pt>
                <c:pt idx="23">
                  <c:v>-11.428571428571431</c:v>
                </c:pt>
                <c:pt idx="24">
                  <c:v>-30.833333333333329</c:v>
                </c:pt>
                <c:pt idx="25">
                  <c:v>12.188150959308437</c:v>
                </c:pt>
                <c:pt idx="26">
                  <c:v>-1.25</c:v>
                </c:pt>
                <c:pt idx="27">
                  <c:v>-1</c:v>
                </c:pt>
                <c:pt idx="28">
                  <c:v>-10</c:v>
                </c:pt>
                <c:pt idx="29">
                  <c:v>-3</c:v>
                </c:pt>
                <c:pt idx="30">
                  <c:v>-9</c:v>
                </c:pt>
                <c:pt idx="31">
                  <c:v>-30</c:v>
                </c:pt>
                <c:pt idx="32">
                  <c:v>-10</c:v>
                </c:pt>
                <c:pt idx="33">
                  <c:v>-11.666666666666657</c:v>
                </c:pt>
                <c:pt idx="34">
                  <c:v>3.3333333333333144</c:v>
                </c:pt>
                <c:pt idx="35">
                  <c:v>1.6666666666666856</c:v>
                </c:pt>
                <c:pt idx="36">
                  <c:v>2.5</c:v>
                </c:pt>
                <c:pt idx="37">
                  <c:v>10</c:v>
                </c:pt>
                <c:pt idx="38">
                  <c:v>3.3333333333333144</c:v>
                </c:pt>
                <c:pt idx="39">
                  <c:v>-6.6666666666666998</c:v>
                </c:pt>
                <c:pt idx="40">
                  <c:v>-12.5</c:v>
                </c:pt>
                <c:pt idx="41">
                  <c:v>-1.25</c:v>
                </c:pt>
                <c:pt idx="42">
                  <c:v>-5</c:v>
                </c:pt>
                <c:pt idx="43">
                  <c:v>-21.666666666666671</c:v>
                </c:pt>
                <c:pt idx="44">
                  <c:v>-12.5</c:v>
                </c:pt>
                <c:pt idx="45">
                  <c:v>-1</c:v>
                </c:pt>
                <c:pt idx="46">
                  <c:v>-2.5</c:v>
                </c:pt>
                <c:pt idx="47">
                  <c:v>-3</c:v>
                </c:pt>
                <c:pt idx="48">
                  <c:v>-2.5</c:v>
                </c:pt>
                <c:pt idx="49">
                  <c:v>3.3333333333333286</c:v>
                </c:pt>
                <c:pt idx="50">
                  <c:v>7.3333333333333286</c:v>
                </c:pt>
                <c:pt idx="51">
                  <c:v>7.5</c:v>
                </c:pt>
                <c:pt idx="52">
                  <c:v>13.333333333333343</c:v>
                </c:pt>
                <c:pt idx="53">
                  <c:v>4.8148148148148096</c:v>
                </c:pt>
                <c:pt idx="54">
                  <c:v>-0.71428571428572241</c:v>
                </c:pt>
                <c:pt idx="55">
                  <c:v>-13.333333333333329</c:v>
                </c:pt>
                <c:pt idx="56">
                  <c:v>-3.3333333333333428</c:v>
                </c:pt>
                <c:pt idx="57">
                  <c:v>-7.5</c:v>
                </c:pt>
                <c:pt idx="58">
                  <c:v>-1</c:v>
                </c:pt>
                <c:pt idx="59">
                  <c:v>-7.5</c:v>
                </c:pt>
                <c:pt idx="60">
                  <c:v>-2</c:v>
                </c:pt>
                <c:pt idx="61">
                  <c:v>-20</c:v>
                </c:pt>
                <c:pt idx="62">
                  <c:v>1.6666666666666714</c:v>
                </c:pt>
                <c:pt idx="63">
                  <c:v>3.75</c:v>
                </c:pt>
                <c:pt idx="64">
                  <c:v>-4.5000000000000142</c:v>
                </c:pt>
                <c:pt idx="65">
                  <c:v>-3.3333333333333286</c:v>
                </c:pt>
                <c:pt idx="66">
                  <c:v>-1.0000000000000142</c:v>
                </c:pt>
                <c:pt idx="67">
                  <c:v>-1.25</c:v>
                </c:pt>
                <c:pt idx="68">
                  <c:v>-10</c:v>
                </c:pt>
                <c:pt idx="69">
                  <c:v>-10.240213648183293</c:v>
                </c:pt>
                <c:pt idx="70">
                  <c:v>-1</c:v>
                </c:pt>
                <c:pt idx="71">
                  <c:v>-8.3333333333333286</c:v>
                </c:pt>
                <c:pt idx="72">
                  <c:v>-2</c:v>
                </c:pt>
                <c:pt idx="73">
                  <c:v>4.6666666666666714</c:v>
                </c:pt>
                <c:pt idx="74">
                  <c:v>2.5</c:v>
                </c:pt>
                <c:pt idx="75">
                  <c:v>2.5</c:v>
                </c:pt>
                <c:pt idx="76">
                  <c:v>3.3333333333333286</c:v>
                </c:pt>
                <c:pt idx="77">
                  <c:v>-4.2857142857142776</c:v>
                </c:pt>
                <c:pt idx="78">
                  <c:v>-1.25</c:v>
                </c:pt>
                <c:pt idx="79">
                  <c:v>-2.5</c:v>
                </c:pt>
                <c:pt idx="80">
                  <c:v>-1</c:v>
                </c:pt>
                <c:pt idx="81">
                  <c:v>-7.5</c:v>
                </c:pt>
                <c:pt idx="82">
                  <c:v>-5</c:v>
                </c:pt>
                <c:pt idx="83">
                  <c:v>-10</c:v>
                </c:pt>
                <c:pt idx="84">
                  <c:v>4</c:v>
                </c:pt>
                <c:pt idx="85">
                  <c:v>2.5</c:v>
                </c:pt>
                <c:pt idx="86">
                  <c:v>4.1358024691358111</c:v>
                </c:pt>
                <c:pt idx="87">
                  <c:v>-2.1942230655703199</c:v>
                </c:pt>
                <c:pt idx="88">
                  <c:v>-12.5</c:v>
                </c:pt>
                <c:pt idx="89">
                  <c:v>-8.75</c:v>
                </c:pt>
                <c:pt idx="90">
                  <c:v>2.5</c:v>
                </c:pt>
                <c:pt idx="91">
                  <c:v>1.2500000000000142</c:v>
                </c:pt>
                <c:pt idx="92">
                  <c:v>6.25</c:v>
                </c:pt>
                <c:pt idx="93">
                  <c:v>6.6666666666666714</c:v>
                </c:pt>
                <c:pt idx="94">
                  <c:v>10</c:v>
                </c:pt>
                <c:pt idx="95">
                  <c:v>10</c:v>
                </c:pt>
                <c:pt idx="96">
                  <c:v>25</c:v>
                </c:pt>
                <c:pt idx="97">
                  <c:v>3.3333333333333428</c:v>
                </c:pt>
                <c:pt idx="98">
                  <c:v>2.5</c:v>
                </c:pt>
                <c:pt idx="99">
                  <c:v>0.61728395061724939</c:v>
                </c:pt>
                <c:pt idx="100">
                  <c:v>3.3333333333333286</c:v>
                </c:pt>
                <c:pt idx="101">
                  <c:v>-3.026832525124739</c:v>
                </c:pt>
                <c:pt idx="102">
                  <c:v>-6.25</c:v>
                </c:pt>
                <c:pt idx="103">
                  <c:v>9.3333333333333286</c:v>
                </c:pt>
                <c:pt idx="104">
                  <c:v>14.375</c:v>
                </c:pt>
                <c:pt idx="105">
                  <c:v>-6.6666666666666572</c:v>
                </c:pt>
                <c:pt idx="106">
                  <c:v>-2.5</c:v>
                </c:pt>
                <c:pt idx="107">
                  <c:v>-1.25</c:v>
                </c:pt>
                <c:pt idx="108">
                  <c:v>-6.25</c:v>
                </c:pt>
                <c:pt idx="109">
                  <c:v>-6.6666666666666714</c:v>
                </c:pt>
                <c:pt idx="110">
                  <c:v>-10</c:v>
                </c:pt>
                <c:pt idx="111">
                  <c:v>-10</c:v>
                </c:pt>
                <c:pt idx="112">
                  <c:v>-5</c:v>
                </c:pt>
                <c:pt idx="113">
                  <c:v>-25</c:v>
                </c:pt>
                <c:pt idx="114">
                  <c:v>-5</c:v>
                </c:pt>
                <c:pt idx="115">
                  <c:v>1.1879160266257145</c:v>
                </c:pt>
                <c:pt idx="116">
                  <c:v>-5</c:v>
                </c:pt>
                <c:pt idx="117">
                  <c:v>-3.3333333333333286</c:v>
                </c:pt>
                <c:pt idx="118">
                  <c:v>-1.25</c:v>
                </c:pt>
                <c:pt idx="119">
                  <c:v>-7.5</c:v>
                </c:pt>
                <c:pt idx="120">
                  <c:v>-2.8571428571428612</c:v>
                </c:pt>
                <c:pt idx="121">
                  <c:v>-5</c:v>
                </c:pt>
                <c:pt idx="122">
                  <c:v>-23.456790123456777</c:v>
                </c:pt>
                <c:pt idx="123">
                  <c:v>3.3333333333333286</c:v>
                </c:pt>
                <c:pt idx="124">
                  <c:v>-3.4401192735158617</c:v>
                </c:pt>
                <c:pt idx="125">
                  <c:v>-14.375</c:v>
                </c:pt>
                <c:pt idx="126">
                  <c:v>-1.8998015873015817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1BC-BCAE-BE185242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673535"/>
        <c:axId val="858690815"/>
      </c:scatterChart>
      <c:valAx>
        <c:axId val="858673535"/>
        <c:scaling>
          <c:orientation val="minMax"/>
          <c:min val="1995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90815"/>
        <c:crosses val="autoZero"/>
        <c:crossBetween val="midCat"/>
      </c:valAx>
      <c:valAx>
        <c:axId val="858690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7353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sis MT Pro Black" panose="02040A04050005020304" pitchFamily="18" charset="0"/>
                <a:ea typeface="+mn-ea"/>
                <a:cs typeface="+mn-cs"/>
              </a:defRPr>
            </a:pPr>
            <a:r>
              <a:rPr lang="en-US" sz="1400" b="0" i="0" u="none" strike="noStrike" baseline="0">
                <a:latin typeface="Amasis MT Pro Black" panose="02040A04050005020304" pitchFamily="18" charset="0"/>
              </a:rPr>
              <a:t>LTV Usage Has Intensified Over Time - With Predominantly </a:t>
            </a:r>
            <a:r>
              <a:rPr lang="en-US" sz="1400" b="0" i="0" u="none" strike="noStrike" baseline="0">
                <a:solidFill>
                  <a:srgbClr val="C00000"/>
                </a:solidFill>
                <a:latin typeface="Amasis MT Pro Black" panose="02040A04050005020304" pitchFamily="18" charset="0"/>
              </a:rPr>
              <a:t>Tightening Stance</a:t>
            </a:r>
            <a:endParaRPr lang="en-US">
              <a:solidFill>
                <a:srgbClr val="C00000"/>
              </a:solidFill>
              <a:latin typeface="Amasis MT Pro Black" panose="02040A04050005020304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68447057336478E-2"/>
          <c:y val="0.16060227962500842"/>
          <c:w val="0.88333237415355326"/>
          <c:h val="0.76204675170297431"/>
        </c:manualLayout>
      </c:layout>
      <c:bubbleChart>
        <c:varyColors val="0"/>
        <c:ser>
          <c:idx val="4"/>
          <c:order val="0"/>
          <c:tx>
            <c:v>Tightening</c:v>
          </c:tx>
          <c:spPr>
            <a:ln w="25400"/>
          </c:spPr>
          <c:invertIfNegative val="0"/>
          <c:errBars>
            <c:errDir val="y"/>
            <c:errBarType val="minus"/>
            <c:errValType val="cust"/>
            <c:noEndCap val="1"/>
            <c:pl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plus>
            <c:min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minus>
            <c:spPr>
              <a:ln>
                <a:solidFill>
                  <a:srgbClr val="FF7F0E">
                    <a:alpha val="50000"/>
                  </a:srgbClr>
                </a:solidFill>
                <a:headEnd type="none"/>
                <a:tailEnd type="stealth"/>
              </a:ln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Sheet1!$R$3:$R$33</c:f>
              <c:numCache>
                <c:formatCode>General</c:formatCode>
                <c:ptCount val="31"/>
                <c:pt idx="0">
                  <c:v>1.1433111516457071</c:v>
                </c:pt>
                <c:pt idx="1">
                  <c:v>4.9603381950709675</c:v>
                </c:pt>
                <c:pt idx="2">
                  <c:v>3.0720443263960977</c:v>
                </c:pt>
                <c:pt idx="3">
                  <c:v>2.2150622227206198</c:v>
                </c:pt>
                <c:pt idx="4">
                  <c:v>4.0806243350264593</c:v>
                </c:pt>
                <c:pt idx="5">
                  <c:v>6.5208191203301125</c:v>
                </c:pt>
                <c:pt idx="6">
                  <c:v>1.4292400324179777</c:v>
                </c:pt>
                <c:pt idx="7">
                  <c:v>2.5918734458148736</c:v>
                </c:pt>
                <c:pt idx="8">
                  <c:v>2.042727070266142</c:v>
                </c:pt>
                <c:pt idx="9">
                  <c:v>2.6701719127651855</c:v>
                </c:pt>
                <c:pt idx="10">
                  <c:v>3.0986061487821903</c:v>
                </c:pt>
                <c:pt idx="11">
                  <c:v>6.2361134442336832</c:v>
                </c:pt>
                <c:pt idx="12">
                  <c:v>1.0836740250088248</c:v>
                </c:pt>
                <c:pt idx="13">
                  <c:v>1.5848312899645836</c:v>
                </c:pt>
                <c:pt idx="14">
                  <c:v>2.3177543797179712</c:v>
                </c:pt>
                <c:pt idx="15">
                  <c:v>7.3481825328446595</c:v>
                </c:pt>
                <c:pt idx="16">
                  <c:v>2.2551635393050535</c:v>
                </c:pt>
                <c:pt idx="17">
                  <c:v>2.5374569414681929</c:v>
                </c:pt>
                <c:pt idx="18">
                  <c:v>2.806457988527554</c:v>
                </c:pt>
                <c:pt idx="19">
                  <c:v>2.4137099591784072</c:v>
                </c:pt>
                <c:pt idx="20">
                  <c:v>2.0655961376248508</c:v>
                </c:pt>
                <c:pt idx="21">
                  <c:v>2.2002400504527966</c:v>
                </c:pt>
                <c:pt idx="22">
                  <c:v>2.9887647241081887</c:v>
                </c:pt>
                <c:pt idx="23">
                  <c:v>4.7039829797133095</c:v>
                </c:pt>
                <c:pt idx="24">
                  <c:v>2.1978948150697013</c:v>
                </c:pt>
                <c:pt idx="25">
                  <c:v>2.7545548700985822</c:v>
                </c:pt>
                <c:pt idx="26">
                  <c:v>1.6888748570930834</c:v>
                </c:pt>
                <c:pt idx="27">
                  <c:v>1.7400883017279536</c:v>
                </c:pt>
                <c:pt idx="28">
                  <c:v>2.2511229472896095</c:v>
                </c:pt>
                <c:pt idx="29">
                  <c:v>1.7837195181396577</c:v>
                </c:pt>
                <c:pt idx="30">
                  <c:v>2.0289088084212761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68-D650-4123-888D-E078C5DF47CF}"/>
            </c:ext>
          </c:extLst>
        </c:ser>
        <c:ser>
          <c:idx val="5"/>
          <c:order val="1"/>
          <c:tx>
            <c:v>Loosening</c:v>
          </c:tx>
          <c:spPr>
            <a:solidFill>
              <a:srgbClr val="CCCCCC"/>
            </a:solidFill>
            <a:ln w="25400"/>
          </c:spPr>
          <c:invertIfNegative val="0"/>
          <c:dPt>
            <c:idx val="1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D650-4123-888D-E078C5DF47CF}"/>
              </c:ext>
            </c:extLst>
          </c:dPt>
          <c:dPt>
            <c:idx val="2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D650-4123-888D-E078C5DF47CF}"/>
              </c:ext>
            </c:extLst>
          </c:dPt>
          <c:dPt>
            <c:idx val="3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D650-4123-888D-E078C5DF47CF}"/>
              </c:ext>
            </c:extLst>
          </c:dPt>
          <c:dPt>
            <c:idx val="12"/>
            <c:invertIfNegative val="0"/>
            <c:bubble3D val="1"/>
            <c:spPr>
              <a:solidFill>
                <a:srgbClr val="B2182B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D650-4123-888D-E078C5DF47CF}"/>
              </c:ext>
            </c:extLst>
          </c:dPt>
          <c:errBars>
            <c:errDir val="y"/>
            <c:errBarType val="plus"/>
            <c:errValType val="cust"/>
            <c:noEndCap val="1"/>
            <c:plus>
              <c:numRef>
                <c:f>Sheet1!$L$3:$L$33</c:f>
                <c:numCache>
                  <c:formatCode>General</c:formatCode>
                  <c:ptCount val="31"/>
                  <c:pt idx="0">
                    <c:v>1</c:v>
                  </c:pt>
                  <c:pt idx="1">
                    <c:v>3</c:v>
                  </c:pt>
                  <c:pt idx="2">
                    <c:v>3</c:v>
                  </c:pt>
                  <c:pt idx="3">
                    <c:v>11</c:v>
                  </c:pt>
                  <c:pt idx="4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22">
                    <c:v>1</c:v>
                  </c:pt>
                  <c:pt idx="23">
                    <c:v>1</c:v>
                  </c:pt>
                  <c:pt idx="24">
                    <c:v>5</c:v>
                  </c:pt>
                  <c:pt idx="25">
                    <c:v>5</c:v>
                  </c:pt>
                  <c:pt idx="26">
                    <c:v>2</c:v>
                  </c:pt>
                  <c:pt idx="27">
                    <c:v>4</c:v>
                  </c:pt>
                  <c:pt idx="28">
                    <c:v>3</c:v>
                  </c:pt>
                  <c:pt idx="29">
                    <c:v>1</c:v>
                  </c:pt>
                  <c:pt idx="3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1F77B4">
                    <a:alpha val="50000"/>
                  </a:srgbClr>
                </a:solidFill>
                <a:headEnd type="none"/>
                <a:tailEnd type="stealth"/>
              </a:ln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Sheet1!$S$3:$S$33</c:f>
              <c:numCache>
                <c:formatCode>General</c:formatCode>
                <c:ptCount val="31"/>
                <c:pt idx="0">
                  <c:v>0.87890625</c:v>
                </c:pt>
                <c:pt idx="1">
                  <c:v>125.67121756109847</c:v>
                </c:pt>
                <c:pt idx="2">
                  <c:v>61.723063548405648</c:v>
                </c:pt>
                <c:pt idx="3">
                  <c:v>30.991082191360892</c:v>
                </c:pt>
                <c:pt idx="4">
                  <c:v>96.899414062499972</c:v>
                </c:pt>
                <c:pt idx="5">
                  <c:v>172.265625</c:v>
                </c:pt>
                <c:pt idx="6">
                  <c:v>6.25</c:v>
                </c:pt>
                <c:pt idx="7">
                  <c:v>44.444444444444414</c:v>
                </c:pt>
                <c:pt idx="8">
                  <c:v>25</c:v>
                </c:pt>
                <c:pt idx="9">
                  <c:v>47.265625</c:v>
                </c:pt>
                <c:pt idx="10">
                  <c:v>62.673611111111072</c:v>
                </c:pt>
                <c:pt idx="11">
                  <c:v>164.16015625</c:v>
                </c:pt>
                <c:pt idx="12">
                  <c:v>0.31640625</c:v>
                </c:pt>
                <c:pt idx="13">
                  <c:v>10.389957630696687</c:v>
                </c:pt>
                <c:pt idx="14">
                  <c:v>34.623708902767767</c:v>
                </c:pt>
                <c:pt idx="15">
                  <c:v>194.91429729485833</c:v>
                </c:pt>
                <c:pt idx="16">
                  <c:v>32.405210356716388</c:v>
                </c:pt>
                <c:pt idx="17">
                  <c:v>42.486105093594489</c:v>
                </c:pt>
                <c:pt idx="18">
                  <c:v>52.178407622452902</c:v>
                </c:pt>
                <c:pt idx="19">
                  <c:v>38.046133166808389</c:v>
                </c:pt>
                <c:pt idx="20">
                  <c:v>25.785394399672295</c:v>
                </c:pt>
                <c:pt idx="21">
                  <c:v>30.470016667872297</c:v>
                </c:pt>
                <c:pt idx="22">
                  <c:v>58.737220402564503</c:v>
                </c:pt>
                <c:pt idx="23">
                  <c:v>117.48104101559424</c:v>
                </c:pt>
                <c:pt idx="24">
                  <c:v>30.387656249999992</c:v>
                </c:pt>
                <c:pt idx="25">
                  <c:v>50.307684244736983</c:v>
                </c:pt>
                <c:pt idx="26">
                  <c:v>13.457435857761343</c:v>
                </c:pt>
                <c:pt idx="27">
                  <c:v>15.035401915868384</c:v>
                </c:pt>
                <c:pt idx="28">
                  <c:v>32.26244834572838</c:v>
                </c:pt>
                <c:pt idx="29">
                  <c:v>16.409836238162558</c:v>
                </c:pt>
                <c:pt idx="30">
                  <c:v>24.527125604573406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69-D650-4123-888D-E078C5DF47CF}"/>
            </c:ext>
          </c:extLst>
        </c:ser>
        <c:ser>
          <c:idx val="6"/>
          <c:order val="2"/>
          <c:tx>
            <c:v>Tightening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errBars>
            <c:errDir val="y"/>
            <c:errBarType val="minus"/>
            <c:errValType val="cust"/>
            <c:noEndCap val="1"/>
            <c:pl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plus>
            <c:min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7F0E">
                    <a:alpha val="50000"/>
                  </a:srgbClr>
                </a:solidFill>
                <a:round/>
                <a:headEnd type="none"/>
                <a:tailEnd type="stealth"/>
              </a:ln>
              <a:effectLst/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Sheet1!$R$3:$R$33</c:f>
              <c:numCache>
                <c:formatCode>General</c:formatCode>
                <c:ptCount val="31"/>
                <c:pt idx="0">
                  <c:v>1.1433111516457071</c:v>
                </c:pt>
                <c:pt idx="1">
                  <c:v>4.9603381950709675</c:v>
                </c:pt>
                <c:pt idx="2">
                  <c:v>3.0720443263960977</c:v>
                </c:pt>
                <c:pt idx="3">
                  <c:v>2.2150622227206198</c:v>
                </c:pt>
                <c:pt idx="4">
                  <c:v>4.0806243350264593</c:v>
                </c:pt>
                <c:pt idx="5">
                  <c:v>6.5208191203301125</c:v>
                </c:pt>
                <c:pt idx="6">
                  <c:v>1.4292400324179777</c:v>
                </c:pt>
                <c:pt idx="7">
                  <c:v>2.5918734458148736</c:v>
                </c:pt>
                <c:pt idx="8">
                  <c:v>2.042727070266142</c:v>
                </c:pt>
                <c:pt idx="9">
                  <c:v>2.6701719127651855</c:v>
                </c:pt>
                <c:pt idx="10">
                  <c:v>3.0986061487821903</c:v>
                </c:pt>
                <c:pt idx="11">
                  <c:v>6.2361134442336832</c:v>
                </c:pt>
                <c:pt idx="12">
                  <c:v>1.0836740250088248</c:v>
                </c:pt>
                <c:pt idx="13">
                  <c:v>1.5848312899645836</c:v>
                </c:pt>
                <c:pt idx="14">
                  <c:v>2.3177543797179712</c:v>
                </c:pt>
                <c:pt idx="15">
                  <c:v>7.3481825328446595</c:v>
                </c:pt>
                <c:pt idx="16">
                  <c:v>2.2551635393050535</c:v>
                </c:pt>
                <c:pt idx="17">
                  <c:v>2.5374569414681929</c:v>
                </c:pt>
                <c:pt idx="18">
                  <c:v>2.806457988527554</c:v>
                </c:pt>
                <c:pt idx="19">
                  <c:v>2.4137099591784072</c:v>
                </c:pt>
                <c:pt idx="20">
                  <c:v>2.0655961376248508</c:v>
                </c:pt>
                <c:pt idx="21">
                  <c:v>2.2002400504527966</c:v>
                </c:pt>
                <c:pt idx="22">
                  <c:v>2.9887647241081887</c:v>
                </c:pt>
                <c:pt idx="23">
                  <c:v>4.7039829797133095</c:v>
                </c:pt>
                <c:pt idx="24">
                  <c:v>2.1978948150697013</c:v>
                </c:pt>
                <c:pt idx="25">
                  <c:v>2.7545548700985822</c:v>
                </c:pt>
                <c:pt idx="26">
                  <c:v>1.6888748570930834</c:v>
                </c:pt>
                <c:pt idx="27">
                  <c:v>1.7400883017279536</c:v>
                </c:pt>
                <c:pt idx="28">
                  <c:v>2.2511229472896095</c:v>
                </c:pt>
                <c:pt idx="29">
                  <c:v>1.7837195181396577</c:v>
                </c:pt>
                <c:pt idx="30">
                  <c:v>2.0289088084212761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6E-D650-4123-888D-E078C5DF47CF}"/>
            </c:ext>
          </c:extLst>
        </c:ser>
        <c:ser>
          <c:idx val="7"/>
          <c:order val="3"/>
          <c:tx>
            <c:v>Loosening</c:v>
          </c:tx>
          <c:spPr>
            <a:solidFill>
              <a:srgbClr val="CCCCCC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D650-4123-888D-E078C5DF47CF}"/>
              </c:ext>
            </c:extLst>
          </c:dPt>
          <c:dPt>
            <c:idx val="2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D650-4123-888D-E078C5DF47CF}"/>
              </c:ext>
            </c:extLst>
          </c:dPt>
          <c:dPt>
            <c:idx val="3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2-D650-4123-888D-E078C5DF47CF}"/>
              </c:ext>
            </c:extLst>
          </c:dPt>
          <c:dPt>
            <c:idx val="12"/>
            <c:invertIfNegative val="0"/>
            <c:bubble3D val="1"/>
            <c:spPr>
              <a:solidFill>
                <a:srgbClr val="B2182B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D650-4123-888D-E078C5DF47CF}"/>
              </c:ext>
            </c:extLst>
          </c:dPt>
          <c:errBars>
            <c:errDir val="y"/>
            <c:errBarType val="plus"/>
            <c:errValType val="cust"/>
            <c:noEndCap val="1"/>
            <c:plus>
              <c:numRef>
                <c:f>Sheet1!$L$3:$L$33</c:f>
                <c:numCache>
                  <c:formatCode>General</c:formatCode>
                  <c:ptCount val="31"/>
                  <c:pt idx="0">
                    <c:v>1</c:v>
                  </c:pt>
                  <c:pt idx="1">
                    <c:v>3</c:v>
                  </c:pt>
                  <c:pt idx="2">
                    <c:v>3</c:v>
                  </c:pt>
                  <c:pt idx="3">
                    <c:v>11</c:v>
                  </c:pt>
                  <c:pt idx="4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22">
                    <c:v>1</c:v>
                  </c:pt>
                  <c:pt idx="23">
                    <c:v>1</c:v>
                  </c:pt>
                  <c:pt idx="24">
                    <c:v>5</c:v>
                  </c:pt>
                  <c:pt idx="25">
                    <c:v>5</c:v>
                  </c:pt>
                  <c:pt idx="26">
                    <c:v>2</c:v>
                  </c:pt>
                  <c:pt idx="27">
                    <c:v>4</c:v>
                  </c:pt>
                  <c:pt idx="28">
                    <c:v>3</c:v>
                  </c:pt>
                  <c:pt idx="29">
                    <c:v>1</c:v>
                  </c:pt>
                  <c:pt idx="3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rgbClr val="1F77B4">
                    <a:alpha val="50000"/>
                  </a:srgbClr>
                </a:solidFill>
                <a:round/>
                <a:headEnd type="none"/>
                <a:tailEnd type="stealth"/>
              </a:ln>
              <a:effectLst/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Sheet1!$S$3:$S$33</c:f>
              <c:numCache>
                <c:formatCode>General</c:formatCode>
                <c:ptCount val="31"/>
                <c:pt idx="0">
                  <c:v>0.87890625</c:v>
                </c:pt>
                <c:pt idx="1">
                  <c:v>125.67121756109847</c:v>
                </c:pt>
                <c:pt idx="2">
                  <c:v>61.723063548405648</c:v>
                </c:pt>
                <c:pt idx="3">
                  <c:v>30.991082191360892</c:v>
                </c:pt>
                <c:pt idx="4">
                  <c:v>96.899414062499972</c:v>
                </c:pt>
                <c:pt idx="5">
                  <c:v>172.265625</c:v>
                </c:pt>
                <c:pt idx="6">
                  <c:v>6.25</c:v>
                </c:pt>
                <c:pt idx="7">
                  <c:v>44.444444444444414</c:v>
                </c:pt>
                <c:pt idx="8">
                  <c:v>25</c:v>
                </c:pt>
                <c:pt idx="9">
                  <c:v>47.265625</c:v>
                </c:pt>
                <c:pt idx="10">
                  <c:v>62.673611111111072</c:v>
                </c:pt>
                <c:pt idx="11">
                  <c:v>164.16015625</c:v>
                </c:pt>
                <c:pt idx="12">
                  <c:v>0.31640625</c:v>
                </c:pt>
                <c:pt idx="13">
                  <c:v>10.389957630696687</c:v>
                </c:pt>
                <c:pt idx="14">
                  <c:v>34.623708902767767</c:v>
                </c:pt>
                <c:pt idx="15">
                  <c:v>194.91429729485833</c:v>
                </c:pt>
                <c:pt idx="16">
                  <c:v>32.405210356716388</c:v>
                </c:pt>
                <c:pt idx="17">
                  <c:v>42.486105093594489</c:v>
                </c:pt>
                <c:pt idx="18">
                  <c:v>52.178407622452902</c:v>
                </c:pt>
                <c:pt idx="19">
                  <c:v>38.046133166808389</c:v>
                </c:pt>
                <c:pt idx="20">
                  <c:v>25.785394399672295</c:v>
                </c:pt>
                <c:pt idx="21">
                  <c:v>30.470016667872297</c:v>
                </c:pt>
                <c:pt idx="22">
                  <c:v>58.737220402564503</c:v>
                </c:pt>
                <c:pt idx="23">
                  <c:v>117.48104101559424</c:v>
                </c:pt>
                <c:pt idx="24">
                  <c:v>30.387656249999992</c:v>
                </c:pt>
                <c:pt idx="25">
                  <c:v>50.307684244736983</c:v>
                </c:pt>
                <c:pt idx="26">
                  <c:v>13.457435857761343</c:v>
                </c:pt>
                <c:pt idx="27">
                  <c:v>15.035401915868384</c:v>
                </c:pt>
                <c:pt idx="28">
                  <c:v>32.26244834572838</c:v>
                </c:pt>
                <c:pt idx="29">
                  <c:v>16.409836238162558</c:v>
                </c:pt>
                <c:pt idx="30">
                  <c:v>24.527125604573406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6F-D650-4123-888D-E078C5DF47CF}"/>
            </c:ext>
          </c:extLst>
        </c:ser>
        <c:ser>
          <c:idx val="2"/>
          <c:order val="4"/>
          <c:tx>
            <c:v>Tightening</c:v>
          </c:tx>
          <c:spPr>
            <a:ln w="25400"/>
          </c:spPr>
          <c:invertIfNegative val="0"/>
          <c:errBars>
            <c:errDir val="y"/>
            <c:errBarType val="minus"/>
            <c:errValType val="cust"/>
            <c:noEndCap val="1"/>
            <c:pl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plus>
            <c:min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minus>
            <c:spPr>
              <a:ln>
                <a:solidFill>
                  <a:srgbClr val="FF7F0E">
                    <a:alpha val="50000"/>
                  </a:srgbClr>
                </a:solidFill>
                <a:headEnd type="none"/>
                <a:tailEnd type="stealth"/>
              </a:ln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Sheet1!$R$3:$R$33</c:f>
              <c:numCache>
                <c:formatCode>General</c:formatCode>
                <c:ptCount val="31"/>
                <c:pt idx="0">
                  <c:v>1.1433111516457071</c:v>
                </c:pt>
                <c:pt idx="1">
                  <c:v>4.9603381950709675</c:v>
                </c:pt>
                <c:pt idx="2">
                  <c:v>3.0720443263960977</c:v>
                </c:pt>
                <c:pt idx="3">
                  <c:v>2.2150622227206198</c:v>
                </c:pt>
                <c:pt idx="4">
                  <c:v>4.0806243350264593</c:v>
                </c:pt>
                <c:pt idx="5">
                  <c:v>6.5208191203301125</c:v>
                </c:pt>
                <c:pt idx="6">
                  <c:v>1.4292400324179777</c:v>
                </c:pt>
                <c:pt idx="7">
                  <c:v>2.5918734458148736</c:v>
                </c:pt>
                <c:pt idx="8">
                  <c:v>2.042727070266142</c:v>
                </c:pt>
                <c:pt idx="9">
                  <c:v>2.6701719127651855</c:v>
                </c:pt>
                <c:pt idx="10">
                  <c:v>3.0986061487821903</c:v>
                </c:pt>
                <c:pt idx="11">
                  <c:v>6.2361134442336832</c:v>
                </c:pt>
                <c:pt idx="12">
                  <c:v>1.0836740250088248</c:v>
                </c:pt>
                <c:pt idx="13">
                  <c:v>1.5848312899645836</c:v>
                </c:pt>
                <c:pt idx="14">
                  <c:v>2.3177543797179712</c:v>
                </c:pt>
                <c:pt idx="15">
                  <c:v>7.3481825328446595</c:v>
                </c:pt>
                <c:pt idx="16">
                  <c:v>2.2551635393050535</c:v>
                </c:pt>
                <c:pt idx="17">
                  <c:v>2.5374569414681929</c:v>
                </c:pt>
                <c:pt idx="18">
                  <c:v>2.806457988527554</c:v>
                </c:pt>
                <c:pt idx="19">
                  <c:v>2.4137099591784072</c:v>
                </c:pt>
                <c:pt idx="20">
                  <c:v>2.0655961376248508</c:v>
                </c:pt>
                <c:pt idx="21">
                  <c:v>2.2002400504527966</c:v>
                </c:pt>
                <c:pt idx="22">
                  <c:v>2.9887647241081887</c:v>
                </c:pt>
                <c:pt idx="23">
                  <c:v>4.7039829797133095</c:v>
                </c:pt>
                <c:pt idx="24">
                  <c:v>2.1978948150697013</c:v>
                </c:pt>
                <c:pt idx="25">
                  <c:v>2.7545548700985822</c:v>
                </c:pt>
                <c:pt idx="26">
                  <c:v>1.6888748570930834</c:v>
                </c:pt>
                <c:pt idx="27">
                  <c:v>1.7400883017279536</c:v>
                </c:pt>
                <c:pt idx="28">
                  <c:v>2.2511229472896095</c:v>
                </c:pt>
                <c:pt idx="29">
                  <c:v>1.7837195181396577</c:v>
                </c:pt>
                <c:pt idx="30">
                  <c:v>2.0289088084212761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36-D650-4123-888D-E078C5DF47CF}"/>
            </c:ext>
          </c:extLst>
        </c:ser>
        <c:ser>
          <c:idx val="3"/>
          <c:order val="5"/>
          <c:tx>
            <c:v>Loosening</c:v>
          </c:tx>
          <c:spPr>
            <a:solidFill>
              <a:srgbClr val="CCCCCC"/>
            </a:solidFill>
            <a:ln w="25400"/>
          </c:spPr>
          <c:invertIfNegative val="0"/>
          <c:dPt>
            <c:idx val="1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650-4123-888D-E078C5DF47CF}"/>
              </c:ext>
            </c:extLst>
          </c:dPt>
          <c:dPt>
            <c:idx val="2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650-4123-888D-E078C5DF47CF}"/>
              </c:ext>
            </c:extLst>
          </c:dPt>
          <c:dPt>
            <c:idx val="3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650-4123-888D-E078C5DF47CF}"/>
              </c:ext>
            </c:extLst>
          </c:dPt>
          <c:dPt>
            <c:idx val="12"/>
            <c:invertIfNegative val="0"/>
            <c:bubble3D val="1"/>
            <c:spPr>
              <a:solidFill>
                <a:srgbClr val="B2182B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650-4123-888D-E078C5DF47CF}"/>
              </c:ext>
            </c:extLst>
          </c:dPt>
          <c:errBars>
            <c:errDir val="y"/>
            <c:errBarType val="plus"/>
            <c:errValType val="cust"/>
            <c:noEndCap val="1"/>
            <c:plus>
              <c:numRef>
                <c:f>Sheet1!$L$3:$L$33</c:f>
                <c:numCache>
                  <c:formatCode>General</c:formatCode>
                  <c:ptCount val="31"/>
                  <c:pt idx="0">
                    <c:v>1</c:v>
                  </c:pt>
                  <c:pt idx="1">
                    <c:v>3</c:v>
                  </c:pt>
                  <c:pt idx="2">
                    <c:v>3</c:v>
                  </c:pt>
                  <c:pt idx="3">
                    <c:v>11</c:v>
                  </c:pt>
                  <c:pt idx="4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22">
                    <c:v>1</c:v>
                  </c:pt>
                  <c:pt idx="23">
                    <c:v>1</c:v>
                  </c:pt>
                  <c:pt idx="24">
                    <c:v>5</c:v>
                  </c:pt>
                  <c:pt idx="25">
                    <c:v>5</c:v>
                  </c:pt>
                  <c:pt idx="26">
                    <c:v>2</c:v>
                  </c:pt>
                  <c:pt idx="27">
                    <c:v>4</c:v>
                  </c:pt>
                  <c:pt idx="28">
                    <c:v>3</c:v>
                  </c:pt>
                  <c:pt idx="29">
                    <c:v>1</c:v>
                  </c:pt>
                  <c:pt idx="3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1F77B4">
                    <a:alpha val="50000"/>
                  </a:srgbClr>
                </a:solidFill>
                <a:headEnd type="none"/>
                <a:tailEnd type="stealth"/>
              </a:ln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Sheet1!$S$3:$S$33</c:f>
              <c:numCache>
                <c:formatCode>General</c:formatCode>
                <c:ptCount val="31"/>
                <c:pt idx="0">
                  <c:v>0.87890625</c:v>
                </c:pt>
                <c:pt idx="1">
                  <c:v>125.67121756109847</c:v>
                </c:pt>
                <c:pt idx="2">
                  <c:v>61.723063548405648</c:v>
                </c:pt>
                <c:pt idx="3">
                  <c:v>30.991082191360892</c:v>
                </c:pt>
                <c:pt idx="4">
                  <c:v>96.899414062499972</c:v>
                </c:pt>
                <c:pt idx="5">
                  <c:v>172.265625</c:v>
                </c:pt>
                <c:pt idx="6">
                  <c:v>6.25</c:v>
                </c:pt>
                <c:pt idx="7">
                  <c:v>44.444444444444414</c:v>
                </c:pt>
                <c:pt idx="8">
                  <c:v>25</c:v>
                </c:pt>
                <c:pt idx="9">
                  <c:v>47.265625</c:v>
                </c:pt>
                <c:pt idx="10">
                  <c:v>62.673611111111072</c:v>
                </c:pt>
                <c:pt idx="11">
                  <c:v>164.16015625</c:v>
                </c:pt>
                <c:pt idx="12">
                  <c:v>0.31640625</c:v>
                </c:pt>
                <c:pt idx="13">
                  <c:v>10.389957630696687</c:v>
                </c:pt>
                <c:pt idx="14">
                  <c:v>34.623708902767767</c:v>
                </c:pt>
                <c:pt idx="15">
                  <c:v>194.91429729485833</c:v>
                </c:pt>
                <c:pt idx="16">
                  <c:v>32.405210356716388</c:v>
                </c:pt>
                <c:pt idx="17">
                  <c:v>42.486105093594489</c:v>
                </c:pt>
                <c:pt idx="18">
                  <c:v>52.178407622452902</c:v>
                </c:pt>
                <c:pt idx="19">
                  <c:v>38.046133166808389</c:v>
                </c:pt>
                <c:pt idx="20">
                  <c:v>25.785394399672295</c:v>
                </c:pt>
                <c:pt idx="21">
                  <c:v>30.470016667872297</c:v>
                </c:pt>
                <c:pt idx="22">
                  <c:v>58.737220402564503</c:v>
                </c:pt>
                <c:pt idx="23">
                  <c:v>117.48104101559424</c:v>
                </c:pt>
                <c:pt idx="24">
                  <c:v>30.387656249999992</c:v>
                </c:pt>
                <c:pt idx="25">
                  <c:v>50.307684244736983</c:v>
                </c:pt>
                <c:pt idx="26">
                  <c:v>13.457435857761343</c:v>
                </c:pt>
                <c:pt idx="27">
                  <c:v>15.035401915868384</c:v>
                </c:pt>
                <c:pt idx="28">
                  <c:v>32.26244834572838</c:v>
                </c:pt>
                <c:pt idx="29">
                  <c:v>16.409836238162558</c:v>
                </c:pt>
                <c:pt idx="30">
                  <c:v>24.527125604573406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40-D650-4123-888D-E078C5DF47CF}"/>
            </c:ext>
          </c:extLst>
        </c:ser>
        <c:ser>
          <c:idx val="0"/>
          <c:order val="6"/>
          <c:tx>
            <c:v>Tightening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errBars>
            <c:errDir val="y"/>
            <c:errBarType val="minus"/>
            <c:errValType val="cust"/>
            <c:noEndCap val="1"/>
            <c:pl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plus>
            <c:minus>
              <c:numRef>
                <c:f>Sheet1!$K$3:$K$33</c:f>
                <c:numCache>
                  <c:formatCode>General</c:formatCode>
                  <c:ptCount val="31"/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10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3">
                    <c:v>2</c:v>
                  </c:pt>
                  <c:pt idx="14">
                    <c:v>5</c:v>
                  </c:pt>
                  <c:pt idx="15">
                    <c:v>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14</c:v>
                  </c:pt>
                  <c:pt idx="20">
                    <c:v>12</c:v>
                  </c:pt>
                  <c:pt idx="21">
                    <c:v>8</c:v>
                  </c:pt>
                  <c:pt idx="22">
                    <c:v>10</c:v>
                  </c:pt>
                  <c:pt idx="23">
                    <c:v>8</c:v>
                  </c:pt>
                  <c:pt idx="24">
                    <c:v>10</c:v>
                  </c:pt>
                  <c:pt idx="25">
                    <c:v>8</c:v>
                  </c:pt>
                  <c:pt idx="26">
                    <c:v>9</c:v>
                  </c:pt>
                  <c:pt idx="27">
                    <c:v>7</c:v>
                  </c:pt>
                  <c:pt idx="28">
                    <c:v>3</c:v>
                  </c:pt>
                  <c:pt idx="29">
                    <c:v>7</c:v>
                  </c:pt>
                  <c:pt idx="30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7F0E">
                    <a:alpha val="50000"/>
                  </a:srgbClr>
                </a:solidFill>
                <a:round/>
                <a:headEnd type="none"/>
                <a:tailEnd type="stealth"/>
              </a:ln>
              <a:effectLst/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Sheet1!$R$3:$R$33</c:f>
              <c:numCache>
                <c:formatCode>General</c:formatCode>
                <c:ptCount val="31"/>
                <c:pt idx="0">
                  <c:v>1.1433111516457071</c:v>
                </c:pt>
                <c:pt idx="1">
                  <c:v>4.9603381950709675</c:v>
                </c:pt>
                <c:pt idx="2">
                  <c:v>3.0720443263960977</c:v>
                </c:pt>
                <c:pt idx="3">
                  <c:v>2.2150622227206198</c:v>
                </c:pt>
                <c:pt idx="4">
                  <c:v>4.0806243350264593</c:v>
                </c:pt>
                <c:pt idx="5">
                  <c:v>6.5208191203301125</c:v>
                </c:pt>
                <c:pt idx="6">
                  <c:v>1.4292400324179777</c:v>
                </c:pt>
                <c:pt idx="7">
                  <c:v>2.5918734458148736</c:v>
                </c:pt>
                <c:pt idx="8">
                  <c:v>2.042727070266142</c:v>
                </c:pt>
                <c:pt idx="9">
                  <c:v>2.6701719127651855</c:v>
                </c:pt>
                <c:pt idx="10">
                  <c:v>3.0986061487821903</c:v>
                </c:pt>
                <c:pt idx="11">
                  <c:v>6.2361134442336832</c:v>
                </c:pt>
                <c:pt idx="12">
                  <c:v>1.0836740250088248</c:v>
                </c:pt>
                <c:pt idx="13">
                  <c:v>1.5848312899645836</c:v>
                </c:pt>
                <c:pt idx="14">
                  <c:v>2.3177543797179712</c:v>
                </c:pt>
                <c:pt idx="15">
                  <c:v>7.3481825328446595</c:v>
                </c:pt>
                <c:pt idx="16">
                  <c:v>2.2551635393050535</c:v>
                </c:pt>
                <c:pt idx="17">
                  <c:v>2.5374569414681929</c:v>
                </c:pt>
                <c:pt idx="18">
                  <c:v>2.806457988527554</c:v>
                </c:pt>
                <c:pt idx="19">
                  <c:v>2.4137099591784072</c:v>
                </c:pt>
                <c:pt idx="20">
                  <c:v>2.0655961376248508</c:v>
                </c:pt>
                <c:pt idx="21">
                  <c:v>2.2002400504527966</c:v>
                </c:pt>
                <c:pt idx="22">
                  <c:v>2.9887647241081887</c:v>
                </c:pt>
                <c:pt idx="23">
                  <c:v>4.7039829797133095</c:v>
                </c:pt>
                <c:pt idx="24">
                  <c:v>2.1978948150697013</c:v>
                </c:pt>
                <c:pt idx="25">
                  <c:v>2.7545548700985822</c:v>
                </c:pt>
                <c:pt idx="26">
                  <c:v>1.6888748570930834</c:v>
                </c:pt>
                <c:pt idx="27">
                  <c:v>1.7400883017279536</c:v>
                </c:pt>
                <c:pt idx="28">
                  <c:v>2.2511229472896095</c:v>
                </c:pt>
                <c:pt idx="29">
                  <c:v>1.7837195181396577</c:v>
                </c:pt>
                <c:pt idx="30">
                  <c:v>2.0289088084212761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42-D650-4123-888D-E078C5DF47CF}"/>
            </c:ext>
          </c:extLst>
        </c:ser>
        <c:ser>
          <c:idx val="1"/>
          <c:order val="7"/>
          <c:tx>
            <c:v>Loosening</c:v>
          </c:tx>
          <c:spPr>
            <a:solidFill>
              <a:srgbClr val="CCCCCC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650-4123-888D-E078C5DF47CF}"/>
              </c:ext>
            </c:extLst>
          </c:dPt>
          <c:dPt>
            <c:idx val="2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650-4123-888D-E078C5DF47CF}"/>
              </c:ext>
            </c:extLst>
          </c:dPt>
          <c:dPt>
            <c:idx val="3"/>
            <c:invertIfNegative val="0"/>
            <c:bubble3D val="1"/>
            <c:spPr>
              <a:solidFill>
                <a:srgbClr val="EA6474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650-4123-888D-E078C5DF47CF}"/>
              </c:ext>
            </c:extLst>
          </c:dPt>
          <c:dPt>
            <c:idx val="12"/>
            <c:invertIfNegative val="0"/>
            <c:bubble3D val="1"/>
            <c:spPr>
              <a:solidFill>
                <a:srgbClr val="B2182B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650-4123-888D-E078C5DF47C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4E5EF39-3EBE-444D-ADF7-6962D6B53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50-4123-888D-E078C5DF47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8FAA3E-82D2-464A-AFB6-0DA0FAD860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50-4123-888D-E078C5DF47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1FB244-275D-4B78-85CA-9A57EB39F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50-4123-888D-E078C5DF47CF}"/>
                </c:ext>
              </c:extLst>
            </c:dLbl>
            <c:dLbl>
              <c:idx val="3"/>
              <c:layout>
                <c:manualLayout>
                  <c:x val="-3.2820012121413639E-2"/>
                  <c:y val="-3.4487843306792178E-3"/>
                </c:manualLayout>
              </c:layout>
              <c:tx>
                <c:rich>
                  <a:bodyPr/>
                  <a:lstStyle/>
                  <a:p>
                    <a:fld id="{7071BA95-4E0B-4F11-9431-AE57524C10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50-4123-888D-E078C5DF47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721F8F-C3D1-4B50-A125-53097C49F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50-4123-888D-E078C5DF47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5760D71-412F-4AF1-9F22-7CFE941D7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50-4123-888D-E078C5DF47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2D3D80-04FD-4CE7-AD06-1B0FF034AB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50-4123-888D-E078C5DF47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8B64A1-ADBE-4D5B-AAFF-7EBBC1C8D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50-4123-888D-E078C5DF47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3C59ED-5646-4567-926C-FC82F41A6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50-4123-888D-E078C5DF47C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9E953CA-7282-48FA-9D17-F0955F2A0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50-4123-888D-E078C5DF47C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EF3B699-B849-49E0-B3B4-68A41D3A33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50-4123-888D-E078C5DF47C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599C20D-E135-45E0-A2FB-6386E22FC6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D650-4123-888D-E078C5DF47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422CDAA-3F96-4419-A6CD-43115469E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650-4123-888D-E078C5DF47C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C20E2FB-DB3E-4605-8B1A-77A2BD4E8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D650-4123-888D-E078C5DF47C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BF4AB66-D67A-4C41-A280-E937CE8685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650-4123-888D-E078C5DF47C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6DF4BEC-42F0-4ED8-B03A-C1317F982C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D650-4123-888D-E078C5DF47C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643D0A4-A68F-4A1B-98E3-F2FE7B9A4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D650-4123-888D-E078C5DF47C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35E75B9-93EC-4836-87A8-47639A78AB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D650-4123-888D-E078C5DF47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F85AA1B-BCAA-47B3-B2AB-86AC0AE863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D650-4123-888D-E078C5DF47C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8C07BEE-32B3-44BF-88FA-CBF24409E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D650-4123-888D-E078C5DF47C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DC3E07D-C53C-4ED1-9F37-4BEACCB8D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D650-4123-888D-E078C5DF47C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DA22518-EEE9-4B37-BFDC-E1C06EA11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D650-4123-888D-E078C5DF47C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264E6B-936A-486C-A1FD-3B949E4C5C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D650-4123-888D-E078C5DF47C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1893D49-374C-4D0B-8645-F3894FD97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D650-4123-888D-E078C5DF47C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1A64F41-15CE-4086-805A-1113B2CE6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D650-4123-888D-E078C5DF47C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F26A3B9-6AF7-4963-B4F7-0BAF42A37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D650-4123-888D-E078C5DF47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21E08C3-DC11-4C54-84B1-3E037D538B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D650-4123-888D-E078C5DF47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8E0C81F-80EA-41C1-8A92-3DB1AD9FC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D650-4123-888D-E078C5DF47C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1203A29-D6C9-4E71-9216-00F5637A2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D650-4123-888D-E078C5DF47C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B62C700-1E89-453D-AD4B-82530B1A1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D650-4123-888D-E078C5DF47C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474FDD8-E978-4825-BD22-FC92FFE60C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D650-4123-888D-E078C5DF47CF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plus"/>
            <c:errValType val="cust"/>
            <c:noEndCap val="1"/>
            <c:plus>
              <c:numRef>
                <c:f>Sheet1!$L$3:$L$33</c:f>
                <c:numCache>
                  <c:formatCode>General</c:formatCode>
                  <c:ptCount val="31"/>
                  <c:pt idx="0">
                    <c:v>1</c:v>
                  </c:pt>
                  <c:pt idx="1">
                    <c:v>3</c:v>
                  </c:pt>
                  <c:pt idx="2">
                    <c:v>3</c:v>
                  </c:pt>
                  <c:pt idx="3">
                    <c:v>11</c:v>
                  </c:pt>
                  <c:pt idx="4">
                    <c:v>2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4</c:v>
                  </c:pt>
                  <c:pt idx="22">
                    <c:v>1</c:v>
                  </c:pt>
                  <c:pt idx="23">
                    <c:v>1</c:v>
                  </c:pt>
                  <c:pt idx="24">
                    <c:v>5</c:v>
                  </c:pt>
                  <c:pt idx="25">
                    <c:v>5</c:v>
                  </c:pt>
                  <c:pt idx="26">
                    <c:v>2</c:v>
                  </c:pt>
                  <c:pt idx="27">
                    <c:v>4</c:v>
                  </c:pt>
                  <c:pt idx="28">
                    <c:v>3</c:v>
                  </c:pt>
                  <c:pt idx="29">
                    <c:v>1</c:v>
                  </c:pt>
                  <c:pt idx="30">
                    <c:v>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rgbClr val="1F77B4">
                    <a:alpha val="50000"/>
                  </a:srgbClr>
                </a:solidFill>
                <a:round/>
                <a:headEnd type="none"/>
                <a:tailEnd type="stealth"/>
              </a:ln>
              <a:effectLst/>
            </c:spPr>
          </c:errBars>
          <c:xVal>
            <c:numRef>
              <c:f>Sheet1!$I$3:$I$33</c:f>
              <c:numCache>
                <c:formatCode>General</c:formatCode>
                <c:ptCount val="31"/>
                <c:pt idx="0">
                  <c:v>1999</c:v>
                </c:pt>
                <c:pt idx="1">
                  <c:v>2008</c:v>
                </c:pt>
                <c:pt idx="2">
                  <c:v>2009</c:v>
                </c:pt>
                <c:pt idx="3">
                  <c:v>2020</c:v>
                </c:pt>
                <c:pt idx="4">
                  <c:v>2021</c:v>
                </c:pt>
                <c:pt idx="5">
                  <c:v>1991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2022</c:v>
                </c:pt>
                <c:pt idx="30">
                  <c:v>2023</c:v>
                </c:pt>
              </c:numCache>
            </c:numRef>
          </c:xVal>
          <c:yVal>
            <c:numRef>
              <c:f>Sheet1!$P$3:$P$33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15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8</c:v>
                </c:pt>
                <c:pt idx="30">
                  <c:v>4</c:v>
                </c:pt>
              </c:numCache>
            </c:numRef>
          </c:yVal>
          <c:bubbleSize>
            <c:numRef>
              <c:f>Sheet1!$S$3:$S$33</c:f>
              <c:numCache>
                <c:formatCode>General</c:formatCode>
                <c:ptCount val="31"/>
                <c:pt idx="0">
                  <c:v>0.87890625</c:v>
                </c:pt>
                <c:pt idx="1">
                  <c:v>125.67121756109847</c:v>
                </c:pt>
                <c:pt idx="2">
                  <c:v>61.723063548405648</c:v>
                </c:pt>
                <c:pt idx="3">
                  <c:v>30.991082191360892</c:v>
                </c:pt>
                <c:pt idx="4">
                  <c:v>96.899414062499972</c:v>
                </c:pt>
                <c:pt idx="5">
                  <c:v>172.265625</c:v>
                </c:pt>
                <c:pt idx="6">
                  <c:v>6.25</c:v>
                </c:pt>
                <c:pt idx="7">
                  <c:v>44.444444444444414</c:v>
                </c:pt>
                <c:pt idx="8">
                  <c:v>25</c:v>
                </c:pt>
                <c:pt idx="9">
                  <c:v>47.265625</c:v>
                </c:pt>
                <c:pt idx="10">
                  <c:v>62.673611111111072</c:v>
                </c:pt>
                <c:pt idx="11">
                  <c:v>164.16015625</c:v>
                </c:pt>
                <c:pt idx="12">
                  <c:v>0.31640625</c:v>
                </c:pt>
                <c:pt idx="13">
                  <c:v>10.389957630696687</c:v>
                </c:pt>
                <c:pt idx="14">
                  <c:v>34.623708902767767</c:v>
                </c:pt>
                <c:pt idx="15">
                  <c:v>194.91429729485833</c:v>
                </c:pt>
                <c:pt idx="16">
                  <c:v>32.405210356716388</c:v>
                </c:pt>
                <c:pt idx="17">
                  <c:v>42.486105093594489</c:v>
                </c:pt>
                <c:pt idx="18">
                  <c:v>52.178407622452902</c:v>
                </c:pt>
                <c:pt idx="19">
                  <c:v>38.046133166808389</c:v>
                </c:pt>
                <c:pt idx="20">
                  <c:v>25.785394399672295</c:v>
                </c:pt>
                <c:pt idx="21">
                  <c:v>30.470016667872297</c:v>
                </c:pt>
                <c:pt idx="22">
                  <c:v>58.737220402564503</c:v>
                </c:pt>
                <c:pt idx="23">
                  <c:v>117.48104101559424</c:v>
                </c:pt>
                <c:pt idx="24">
                  <c:v>30.387656249999992</c:v>
                </c:pt>
                <c:pt idx="25">
                  <c:v>50.307684244736983</c:v>
                </c:pt>
                <c:pt idx="26">
                  <c:v>13.457435857761343</c:v>
                </c:pt>
                <c:pt idx="27">
                  <c:v>15.035401915868384</c:v>
                </c:pt>
                <c:pt idx="28">
                  <c:v>32.26244834572838</c:v>
                </c:pt>
                <c:pt idx="29">
                  <c:v>16.409836238162558</c:v>
                </c:pt>
                <c:pt idx="30">
                  <c:v>24.527125604573406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Sheet1!$Q$3:$Q$33</c15:f>
                <c15:dlblRangeCache>
                  <c:ptCount val="31"/>
                  <c:pt idx="0">
                    <c:v>1</c:v>
                  </c:pt>
                  <c:pt idx="1">
                    <c:v>11</c:v>
                  </c:pt>
                  <c:pt idx="2">
                    <c:v>8</c:v>
                  </c:pt>
                  <c:pt idx="3">
                    <c:v>6</c:v>
                  </c:pt>
                  <c:pt idx="4">
                    <c:v>10</c:v>
                  </c:pt>
                  <c:pt idx="5">
                    <c:v>13</c:v>
                  </c:pt>
                  <c:pt idx="6">
                    <c:v>3</c:v>
                  </c:pt>
                  <c:pt idx="7">
                    <c:v>7</c:v>
                  </c:pt>
                  <c:pt idx="8">
                    <c:v>5</c:v>
                  </c:pt>
                  <c:pt idx="9">
                    <c:v>7</c:v>
                  </c:pt>
                  <c:pt idx="10">
                    <c:v>8</c:v>
                  </c:pt>
                  <c:pt idx="11">
                    <c:v>13</c:v>
                  </c:pt>
                  <c:pt idx="12">
                    <c:v>1</c:v>
                  </c:pt>
                  <c:pt idx="13">
                    <c:v>3</c:v>
                  </c:pt>
                  <c:pt idx="14">
                    <c:v>6</c:v>
                  </c:pt>
                  <c:pt idx="15">
                    <c:v>14</c:v>
                  </c:pt>
                  <c:pt idx="16">
                    <c:v>6</c:v>
                  </c:pt>
                  <c:pt idx="17">
                    <c:v>7</c:v>
                  </c:pt>
                  <c:pt idx="18">
                    <c:v>7</c:v>
                  </c:pt>
                  <c:pt idx="19">
                    <c:v>6</c:v>
                  </c:pt>
                  <c:pt idx="20">
                    <c:v>5</c:v>
                  </c:pt>
                  <c:pt idx="21">
                    <c:v>6</c:v>
                  </c:pt>
                  <c:pt idx="22">
                    <c:v>8</c:v>
                  </c:pt>
                  <c:pt idx="23">
                    <c:v>11</c:v>
                  </c:pt>
                  <c:pt idx="24">
                    <c:v>6</c:v>
                  </c:pt>
                  <c:pt idx="25">
                    <c:v>7</c:v>
                  </c:pt>
                  <c:pt idx="26">
                    <c:v>4</c:v>
                  </c:pt>
                  <c:pt idx="27">
                    <c:v>4</c:v>
                  </c:pt>
                  <c:pt idx="28">
                    <c:v>6</c:v>
                  </c:pt>
                  <c:pt idx="29">
                    <c:v>4</c:v>
                  </c:pt>
                  <c:pt idx="30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7-D650-4123-888D-E078C5DF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axId val="415354431"/>
        <c:axId val="1283560063"/>
      </c:bubbleChart>
      <c:valAx>
        <c:axId val="415354431"/>
        <c:scaling>
          <c:orientation val="minMax"/>
          <c:max val="2024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60063"/>
        <c:crosses val="autoZero"/>
        <c:crossBetween val="midCat"/>
      </c:valAx>
      <c:valAx>
        <c:axId val="12835600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LTV actions</a:t>
                </a:r>
              </a:p>
            </c:rich>
          </c:tx>
          <c:layout>
            <c:manualLayout>
              <c:xMode val="edge"/>
              <c:yMode val="edge"/>
              <c:x val="8.2707900328360714E-2"/>
              <c:y val="0.167589637991501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4431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109537</xdr:colOff>
      <xdr:row>4</xdr:row>
      <xdr:rowOff>9525</xdr:rowOff>
    </xdr:from>
    <xdr:to>
      <xdr:col>32</xdr:col>
      <xdr:colOff>295275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B65C1-CC6F-4BB6-A26C-F7EAADDD5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442912</xdr:colOff>
      <xdr:row>5</xdr:row>
      <xdr:rowOff>38099</xdr:rowOff>
    </xdr:from>
    <xdr:to>
      <xdr:col>32</xdr:col>
      <xdr:colOff>57150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C2632-5C5A-46DF-A6AC-AB73B3641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29</xdr:col>
      <xdr:colOff>147638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0242E9-9675-43B4-821C-4E3B3EAC5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528638</xdr:colOff>
      <xdr:row>61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AE6B8A-6F29-4F11-95A8-7FD7FBD8E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223621</xdr:colOff>
      <xdr:row>10</xdr:row>
      <xdr:rowOff>121876</xdr:rowOff>
    </xdr:from>
    <xdr:to>
      <xdr:col>11</xdr:col>
      <xdr:colOff>443779</xdr:colOff>
      <xdr:row>33</xdr:row>
      <xdr:rowOff>58880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DC4C17-FD1F-4F5D-860E-757CB6618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0.22254</cdr:x>
      <cdr:y>0.21741</cdr:y>
    </cdr:from>
    <cdr:to>
      <cdr:x>0.82378</cdr:x>
      <cdr:y>0.36854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16EA71-E227-1784-DDF9-2289608C1649}"/>
            </a:ext>
          </a:extLst>
        </cdr:cNvPr>
        <cdr:cNvSpPr txBox="1"/>
      </cdr:nvSpPr>
      <cdr:spPr>
        <a:xfrm xmlns:a="http://schemas.openxmlformats.org/drawingml/2006/main">
          <a:off x="1161834" y="825212"/>
          <a:ext cx="3138920" cy="573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COVID shock response: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2020: Widespread LTV </a:t>
          </a:r>
          <a:r>
            <a:rPr lang="en-US" sz="1000" b="1">
              <a:solidFill>
                <a:srgbClr val="0070C0"/>
              </a:solidFill>
            </a:rPr>
            <a:t>loosening</a:t>
          </a:r>
          <a:r>
            <a:rPr lang="en-US" sz="1000"/>
            <a:t> (avg –6 p.p.)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2021: Reversal with 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stronger tightening</a:t>
          </a:r>
          <a:r>
            <a:rPr lang="en-US" sz="1000"/>
            <a:t> (avg +10 p.p.)</a:t>
          </a:r>
          <a:endParaRPr lang="en-US" sz="1000" kern="1200"/>
        </a:p>
      </cdr:txBody>
    </cdr:sp>
  </cdr:relSizeAnchor>
  <cdr:relSizeAnchor xmlns:cdr="http://schemas.openxmlformats.org/drawingml/2006/chartDrawing">
    <cdr:from>
      <cdr:x>0.83622</cdr:x>
      <cdr:y>0.2944</cdr:y>
    </cdr:from>
    <cdr:to>
      <cdr:x>0.90878</cdr:x>
      <cdr:y>0.91035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2987D2A8-B664-7BF8-C1CE-ED35F66245A6}"/>
            </a:ext>
          </a:extLst>
        </cdr:cNvPr>
        <cdr:cNvSpPr/>
      </cdr:nvSpPr>
      <cdr:spPr>
        <a:xfrm xmlns:a="http://schemas.openxmlformats.org/drawingml/2006/main">
          <a:off x="4365699" y="1117456"/>
          <a:ext cx="378834" cy="233795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2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0.52316</cdr:x>
      <cdr:y>0.36854</cdr:y>
    </cdr:from>
    <cdr:to>
      <cdr:x>0.83622</cdr:x>
      <cdr:y>0.60237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FB0BFF3-415B-31AC-7FAD-99AF736FC072}"/>
            </a:ext>
          </a:extLst>
        </cdr:cNvPr>
        <cdr:cNvCxnSpPr>
          <a:stCxn xmlns:a="http://schemas.openxmlformats.org/drawingml/2006/main" id="2" idx="2"/>
          <a:endCxn xmlns:a="http://schemas.openxmlformats.org/drawingml/2006/main" id="3" idx="2"/>
        </cdr:cNvCxnSpPr>
      </cdr:nvCxnSpPr>
      <cdr:spPr>
        <a:xfrm xmlns:a="http://schemas.openxmlformats.org/drawingml/2006/main">
          <a:off x="2731294" y="1398877"/>
          <a:ext cx="1634405" cy="8875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0.11028</cdr:x>
      <cdr:y>0.52097</cdr:y>
    </cdr:from>
    <cdr:to>
      <cdr:x>0.42883</cdr:x>
      <cdr:y>0.67794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B1BFA061-DFF0-F8B2-3561-6EB7FC00ACA7}"/>
            </a:ext>
          </a:extLst>
        </cdr:cNvPr>
        <cdr:cNvSpPr txBox="1"/>
      </cdr:nvSpPr>
      <cdr:spPr>
        <a:xfrm xmlns:a="http://schemas.openxmlformats.org/drawingml/2006/main">
          <a:off x="575758" y="1977448"/>
          <a:ext cx="1663050" cy="595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2">
                  <a:lumMod val="75000"/>
                </a:schemeClr>
              </a:solidFill>
            </a:rPr>
            <a:t>LTV policy step</a:t>
          </a:r>
          <a:r>
            <a:rPr lang="en-US" sz="1000" b="1" baseline="0">
              <a:solidFill>
                <a:schemeClr val="accent2">
                  <a:lumMod val="75000"/>
                </a:schemeClr>
              </a:solidFill>
            </a:rPr>
            <a:t> size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 has declined </a:t>
          </a:r>
          <a:r>
            <a:rPr lang="en-US" sz="1000" b="1"/>
            <a:t>over time (</a:t>
          </a:r>
          <a:r>
            <a:rPr lang="en-US" sz="1000" b="0"/>
            <a:t>bubble sizes</a:t>
          </a:r>
          <a:r>
            <a:rPr lang="en-US" sz="1000" b="1"/>
            <a:t>)</a:t>
          </a:r>
          <a:endParaRPr lang="en-US" sz="1000" b="1" kern="1200"/>
        </a:p>
      </cdr:txBody>
    </cdr:sp>
  </cdr:relSizeAnchor>
  <cdr:relSizeAnchor xmlns:cdr="http://schemas.openxmlformats.org/drawingml/2006/chartDrawing">
    <cdr:from>
      <cdr:x>0.38633</cdr:x>
      <cdr:y>0.57386</cdr:y>
    </cdr:from>
    <cdr:to>
      <cdr:x>0.60298</cdr:x>
      <cdr:y>0.62946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V="1">
          <a:off x="2016919" y="2178195"/>
          <a:ext cx="1131094" cy="21106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0.38633</cdr:x>
      <cdr:y>0.63944</cdr:y>
    </cdr:from>
    <cdr:to>
      <cdr:x>0.43919</cdr:x>
      <cdr:y>0.73782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>
          <a:off x="2016919" y="2427144"/>
          <a:ext cx="276009" cy="37342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0.34693</cdr:x>
      <cdr:y>0.63517</cdr:y>
    </cdr:from>
    <cdr:to>
      <cdr:x>0.38218</cdr:x>
      <cdr:y>0.84048</cdr:y>
    </cdr:to>
    <cdr:cxnSp macro="">
      <cdr:nvCxnSpPr>
        <cdr:cNvPr id="1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H="1">
          <a:off x="1811266" y="2410908"/>
          <a:ext cx="184005" cy="7793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0.22254</cdr:x>
      <cdr:y>0.21741</cdr:y>
    </cdr:from>
    <cdr:to>
      <cdr:x>0.82378</cdr:x>
      <cdr:y>0.36854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id="{CC16EA71-E227-1784-DDF9-2289608C1649}"/>
            </a:ext>
          </a:extLst>
        </cdr:cNvPr>
        <cdr:cNvSpPr txBox="1"/>
      </cdr:nvSpPr>
      <cdr:spPr>
        <a:xfrm xmlns:a="http://schemas.openxmlformats.org/drawingml/2006/main">
          <a:off x="1161834" y="825212"/>
          <a:ext cx="3138920" cy="573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COVID shock response: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2020: Widespread LTV </a:t>
          </a:r>
          <a:r>
            <a:rPr lang="en-US" sz="1000" b="1">
              <a:solidFill>
                <a:srgbClr val="0070C0"/>
              </a:solidFill>
            </a:rPr>
            <a:t>loosening</a:t>
          </a:r>
          <a:r>
            <a:rPr lang="en-US" sz="1000"/>
            <a:t> (avg –6 p.p.)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2021: Reversal with 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stronger tightening</a:t>
          </a:r>
          <a:r>
            <a:rPr lang="en-US" sz="1000"/>
            <a:t> (avg +10 p.p.)</a:t>
          </a:r>
          <a:endParaRPr lang="en-US" sz="1000" kern="1200"/>
        </a:p>
      </cdr:txBody>
    </cdr:sp>
  </cdr:relSizeAnchor>
  <cdr:relSizeAnchor xmlns:cdr="http://schemas.openxmlformats.org/drawingml/2006/chartDrawing">
    <cdr:from>
      <cdr:x>0.83622</cdr:x>
      <cdr:y>0.2944</cdr:y>
    </cdr:from>
    <cdr:to>
      <cdr:x>0.90878</cdr:x>
      <cdr:y>0.91035</cdr:y>
    </cdr:to>
    <cdr:sp macro="" textlink="">
      <cdr:nvSpPr>
        <cdr:cNvPr id="36" name="Oval 2">
          <a:extLst xmlns:a="http://schemas.openxmlformats.org/drawingml/2006/main">
            <a:ext uri="{FF2B5EF4-FFF2-40B4-BE49-F238E27FC236}">
              <a16:creationId xmlns:a16="http://schemas.microsoft.com/office/drawing/2014/main" id="{2987D2A8-B664-7BF8-C1CE-ED35F66245A6}"/>
            </a:ext>
          </a:extLst>
        </cdr:cNvPr>
        <cdr:cNvSpPr/>
      </cdr:nvSpPr>
      <cdr:spPr>
        <a:xfrm xmlns:a="http://schemas.openxmlformats.org/drawingml/2006/main">
          <a:off x="4365699" y="1117456"/>
          <a:ext cx="378834" cy="233795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2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0.52316</cdr:x>
      <cdr:y>0.36854</cdr:y>
    </cdr:from>
    <cdr:to>
      <cdr:x>0.83622</cdr:x>
      <cdr:y>0.60237</cdr:y>
    </cdr:to>
    <cdr:cxnSp macro="">
      <cdr:nvCxnSpPr>
        <cdr:cNvPr id="37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FB0BFF3-415B-31AC-7FAD-99AF736FC072}"/>
            </a:ext>
          </a:extLst>
        </cdr:cNvPr>
        <cdr:cNvCxnSpPr>
          <a:stCxn xmlns:a="http://schemas.openxmlformats.org/drawingml/2006/main" id="2" idx="2"/>
          <a:endCxn xmlns:a="http://schemas.openxmlformats.org/drawingml/2006/main" id="3" idx="2"/>
        </cdr:cNvCxnSpPr>
      </cdr:nvCxnSpPr>
      <cdr:spPr>
        <a:xfrm xmlns:a="http://schemas.openxmlformats.org/drawingml/2006/main">
          <a:off x="2731294" y="1398877"/>
          <a:ext cx="1634405" cy="8875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0.11028</cdr:x>
      <cdr:y>0.52097</cdr:y>
    </cdr:from>
    <cdr:to>
      <cdr:x>0.42883</cdr:x>
      <cdr:y>0.67794</cdr:y>
    </cdr:to>
    <cdr:sp macro="" textlink="">
      <cdr:nvSpPr>
        <cdr:cNvPr id="38" name="TextBox 1">
          <a:extLst xmlns:a="http://schemas.openxmlformats.org/drawingml/2006/main">
            <a:ext uri="{FF2B5EF4-FFF2-40B4-BE49-F238E27FC236}">
              <a16:creationId xmlns:a16="http://schemas.microsoft.com/office/drawing/2014/main" id="{B1BFA061-DFF0-F8B2-3561-6EB7FC00ACA7}"/>
            </a:ext>
          </a:extLst>
        </cdr:cNvPr>
        <cdr:cNvSpPr txBox="1"/>
      </cdr:nvSpPr>
      <cdr:spPr>
        <a:xfrm xmlns:a="http://schemas.openxmlformats.org/drawingml/2006/main">
          <a:off x="575758" y="1977448"/>
          <a:ext cx="1663050" cy="595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2">
                  <a:lumMod val="75000"/>
                </a:schemeClr>
              </a:solidFill>
            </a:rPr>
            <a:t>LTV policy step</a:t>
          </a:r>
          <a:r>
            <a:rPr lang="en-US" sz="1000" b="1" baseline="0">
              <a:solidFill>
                <a:schemeClr val="accent2">
                  <a:lumMod val="75000"/>
                </a:schemeClr>
              </a:solidFill>
            </a:rPr>
            <a:t> size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 has declined </a:t>
          </a:r>
          <a:r>
            <a:rPr lang="en-US" sz="1000" b="1"/>
            <a:t>over time (</a:t>
          </a:r>
          <a:r>
            <a:rPr lang="en-US" sz="1000" b="0"/>
            <a:t>bubble sizes</a:t>
          </a:r>
          <a:r>
            <a:rPr lang="en-US" sz="1000" b="1"/>
            <a:t>)</a:t>
          </a:r>
          <a:endParaRPr lang="en-US" sz="1000" b="1" kern="1200"/>
        </a:p>
      </cdr:txBody>
    </cdr:sp>
  </cdr:relSizeAnchor>
  <cdr:relSizeAnchor xmlns:cdr="http://schemas.openxmlformats.org/drawingml/2006/chartDrawing">
    <cdr:from>
      <cdr:x>0.38633</cdr:x>
      <cdr:y>0.57386</cdr:y>
    </cdr:from>
    <cdr:to>
      <cdr:x>0.60298</cdr:x>
      <cdr:y>0.62946</cdr:y>
    </cdr:to>
    <cdr:cxnSp macro="">
      <cdr:nvCxnSpPr>
        <cdr:cNvPr id="39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V="1">
          <a:off x="2016919" y="2178195"/>
          <a:ext cx="1131094" cy="21106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0.38633</cdr:x>
      <cdr:y>0.63944</cdr:y>
    </cdr:from>
    <cdr:to>
      <cdr:x>0.43919</cdr:x>
      <cdr:y>0.73782</cdr:y>
    </cdr:to>
    <cdr:cxnSp macro="">
      <cdr:nvCxnSpPr>
        <cdr:cNvPr id="40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>
          <a:off x="2016919" y="2427144"/>
          <a:ext cx="276009" cy="37342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0.34693</cdr:x>
      <cdr:y>0.63517</cdr:y>
    </cdr:from>
    <cdr:to>
      <cdr:x>0.38218</cdr:x>
      <cdr:y>0.84048</cdr:y>
    </cdr:to>
    <cdr:cxnSp macro="">
      <cdr:nvCxnSpPr>
        <cdr:cNvPr id="41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H="1">
          <a:off x="1811266" y="2410908"/>
          <a:ext cx="184005" cy="7793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0.22254</cdr:x>
      <cdr:y>0.21741</cdr:y>
    </cdr:from>
    <cdr:to>
      <cdr:x>0.82378</cdr:x>
      <cdr:y>0.36854</cdr:y>
    </cdr:to>
    <cdr:sp macro="" textlink="">
      <cdr:nvSpPr>
        <cdr:cNvPr id="42" name="TextBox 1">
          <a:extLst xmlns:a="http://schemas.openxmlformats.org/drawingml/2006/main">
            <a:ext uri="{FF2B5EF4-FFF2-40B4-BE49-F238E27FC236}">
              <a16:creationId xmlns:a16="http://schemas.microsoft.com/office/drawing/2014/main" id="{CC16EA71-E227-1784-DDF9-2289608C1649}"/>
            </a:ext>
          </a:extLst>
        </cdr:cNvPr>
        <cdr:cNvSpPr txBox="1"/>
      </cdr:nvSpPr>
      <cdr:spPr>
        <a:xfrm xmlns:a="http://schemas.openxmlformats.org/drawingml/2006/main">
          <a:off x="1161834" y="825212"/>
          <a:ext cx="3138920" cy="573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COVID shock response: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2020: Widespread LTV </a:t>
          </a:r>
          <a:r>
            <a:rPr lang="en-US" sz="1000" b="1">
              <a:solidFill>
                <a:srgbClr val="0070C0"/>
              </a:solidFill>
            </a:rPr>
            <a:t>loosening</a:t>
          </a:r>
          <a:r>
            <a:rPr lang="en-US" sz="1000"/>
            <a:t> (avg –6 p.p.)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2021: Reversal with 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stronger tightening</a:t>
          </a:r>
          <a:r>
            <a:rPr lang="en-US" sz="1000"/>
            <a:t> (avg +10 p.p.)</a:t>
          </a:r>
          <a:endParaRPr lang="en-US" sz="1000" kern="1200"/>
        </a:p>
      </cdr:txBody>
    </cdr:sp>
  </cdr:relSizeAnchor>
  <cdr:relSizeAnchor xmlns:cdr="http://schemas.openxmlformats.org/drawingml/2006/chartDrawing">
    <cdr:from>
      <cdr:x>0.83622</cdr:x>
      <cdr:y>0.2944</cdr:y>
    </cdr:from>
    <cdr:to>
      <cdr:x>0.90878</cdr:x>
      <cdr:y>0.91035</cdr:y>
    </cdr:to>
    <cdr:sp macro="" textlink="">
      <cdr:nvSpPr>
        <cdr:cNvPr id="43" name="Oval 2">
          <a:extLst xmlns:a="http://schemas.openxmlformats.org/drawingml/2006/main">
            <a:ext uri="{FF2B5EF4-FFF2-40B4-BE49-F238E27FC236}">
              <a16:creationId xmlns:a16="http://schemas.microsoft.com/office/drawing/2014/main" id="{2987D2A8-B664-7BF8-C1CE-ED35F66245A6}"/>
            </a:ext>
          </a:extLst>
        </cdr:cNvPr>
        <cdr:cNvSpPr/>
      </cdr:nvSpPr>
      <cdr:spPr>
        <a:xfrm xmlns:a="http://schemas.openxmlformats.org/drawingml/2006/main">
          <a:off x="4365699" y="1117456"/>
          <a:ext cx="378834" cy="233795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2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0.52316</cdr:x>
      <cdr:y>0.36854</cdr:y>
    </cdr:from>
    <cdr:to>
      <cdr:x>0.83622</cdr:x>
      <cdr:y>0.60237</cdr:y>
    </cdr:to>
    <cdr:cxnSp macro="">
      <cdr:nvCxnSpPr>
        <cdr:cNvPr id="44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FB0BFF3-415B-31AC-7FAD-99AF736FC072}"/>
            </a:ext>
          </a:extLst>
        </cdr:cNvPr>
        <cdr:cNvCxnSpPr>
          <a:stCxn xmlns:a="http://schemas.openxmlformats.org/drawingml/2006/main" id="2" idx="2"/>
          <a:endCxn xmlns:a="http://schemas.openxmlformats.org/drawingml/2006/main" id="3" idx="2"/>
        </cdr:cNvCxnSpPr>
      </cdr:nvCxnSpPr>
      <cdr:spPr>
        <a:xfrm xmlns:a="http://schemas.openxmlformats.org/drawingml/2006/main">
          <a:off x="2731294" y="1398877"/>
          <a:ext cx="1634405" cy="8875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0.11028</cdr:x>
      <cdr:y>0.52097</cdr:y>
    </cdr:from>
    <cdr:to>
      <cdr:x>0.42883</cdr:x>
      <cdr:y>0.67794</cdr:y>
    </cdr:to>
    <cdr:sp macro="" textlink="">
      <cdr:nvSpPr>
        <cdr:cNvPr id="45" name="TextBox 1">
          <a:extLst xmlns:a="http://schemas.openxmlformats.org/drawingml/2006/main">
            <a:ext uri="{FF2B5EF4-FFF2-40B4-BE49-F238E27FC236}">
              <a16:creationId xmlns:a16="http://schemas.microsoft.com/office/drawing/2014/main" id="{B1BFA061-DFF0-F8B2-3561-6EB7FC00ACA7}"/>
            </a:ext>
          </a:extLst>
        </cdr:cNvPr>
        <cdr:cNvSpPr txBox="1"/>
      </cdr:nvSpPr>
      <cdr:spPr>
        <a:xfrm xmlns:a="http://schemas.openxmlformats.org/drawingml/2006/main">
          <a:off x="575758" y="1977448"/>
          <a:ext cx="1663050" cy="595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2">
                  <a:lumMod val="75000"/>
                </a:schemeClr>
              </a:solidFill>
            </a:rPr>
            <a:t>LTV policy step</a:t>
          </a:r>
          <a:r>
            <a:rPr lang="en-US" sz="1000" b="1" baseline="0">
              <a:solidFill>
                <a:schemeClr val="accent2">
                  <a:lumMod val="75000"/>
                </a:schemeClr>
              </a:solidFill>
            </a:rPr>
            <a:t> size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 has declined </a:t>
          </a:r>
          <a:r>
            <a:rPr lang="en-US" sz="1000" b="1"/>
            <a:t>over time (</a:t>
          </a:r>
          <a:r>
            <a:rPr lang="en-US" sz="1000" b="0"/>
            <a:t>bubble sizes</a:t>
          </a:r>
          <a:r>
            <a:rPr lang="en-US" sz="1000" b="1"/>
            <a:t>)</a:t>
          </a:r>
          <a:endParaRPr lang="en-US" sz="1000" b="1" kern="1200"/>
        </a:p>
      </cdr:txBody>
    </cdr:sp>
  </cdr:relSizeAnchor>
  <cdr:relSizeAnchor xmlns:cdr="http://schemas.openxmlformats.org/drawingml/2006/chartDrawing">
    <cdr:from>
      <cdr:x>0.38633</cdr:x>
      <cdr:y>0.57386</cdr:y>
    </cdr:from>
    <cdr:to>
      <cdr:x>0.60298</cdr:x>
      <cdr:y>0.62946</cdr:y>
    </cdr:to>
    <cdr:cxnSp macro="">
      <cdr:nvCxnSpPr>
        <cdr:cNvPr id="46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V="1">
          <a:off x="2016919" y="2178195"/>
          <a:ext cx="1131094" cy="21106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0.38633</cdr:x>
      <cdr:y>0.63944</cdr:y>
    </cdr:from>
    <cdr:to>
      <cdr:x>0.43919</cdr:x>
      <cdr:y>0.73782</cdr:y>
    </cdr:to>
    <cdr:cxnSp macro="">
      <cdr:nvCxnSpPr>
        <cdr:cNvPr id="47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>
          <a:off x="2016919" y="2427144"/>
          <a:ext cx="276009" cy="37342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0.34693</cdr:x>
      <cdr:y>0.63517</cdr:y>
    </cdr:from>
    <cdr:to>
      <cdr:x>0.38218</cdr:x>
      <cdr:y>0.84048</cdr:y>
    </cdr:to>
    <cdr:cxnSp macro="">
      <cdr:nvCxnSpPr>
        <cdr:cNvPr id="48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H="1">
          <a:off x="1811266" y="2410908"/>
          <a:ext cx="184005" cy="7793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0.22254</cdr:x>
      <cdr:y>0.21741</cdr:y>
    </cdr:from>
    <cdr:to>
      <cdr:x>0.82378</cdr:x>
      <cdr:y>0.36854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CC16EA71-E227-1784-DDF9-2289608C1649}"/>
            </a:ext>
          </a:extLst>
        </cdr:cNvPr>
        <cdr:cNvSpPr txBox="1"/>
      </cdr:nvSpPr>
      <cdr:spPr>
        <a:xfrm xmlns:a="http://schemas.openxmlformats.org/drawingml/2006/main">
          <a:off x="1161834" y="825212"/>
          <a:ext cx="3138920" cy="5736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COVID shock response: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2020: Widespread LTV </a:t>
          </a:r>
          <a:r>
            <a:rPr lang="en-US" sz="1000" b="1">
              <a:solidFill>
                <a:srgbClr val="0070C0"/>
              </a:solidFill>
            </a:rPr>
            <a:t>loosening</a:t>
          </a:r>
          <a:r>
            <a:rPr lang="en-US" sz="1000"/>
            <a:t> (avg –6 p.p.)</a:t>
          </a:r>
          <a:br>
            <a:rPr lang="en-US" sz="1000"/>
          </a:br>
          <a:r>
            <a:rPr lang="en-US" sz="1000"/>
            <a:t>-</a:t>
          </a:r>
          <a:r>
            <a:rPr lang="en-US" sz="1000" baseline="0"/>
            <a:t> </a:t>
          </a:r>
          <a:r>
            <a:rPr lang="en-US" sz="1000"/>
            <a:t>2021: Reversal with 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stronger tightening</a:t>
          </a:r>
          <a:r>
            <a:rPr lang="en-US" sz="1000"/>
            <a:t> (avg +10 p.p.)</a:t>
          </a:r>
          <a:endParaRPr lang="en-US" sz="1000" kern="1200"/>
        </a:p>
      </cdr:txBody>
    </cdr:sp>
  </cdr:relSizeAnchor>
  <cdr:relSizeAnchor xmlns:cdr="http://schemas.openxmlformats.org/drawingml/2006/chartDrawing">
    <cdr:from>
      <cdr:x>0.83622</cdr:x>
      <cdr:y>0.2944</cdr:y>
    </cdr:from>
    <cdr:to>
      <cdr:x>0.90878</cdr:x>
      <cdr:y>0.91035</cdr:y>
    </cdr:to>
    <cdr:sp macro="" textlink="">
      <cdr:nvSpPr>
        <cdr:cNvPr id="50" name="Oval 2">
          <a:extLst xmlns:a="http://schemas.openxmlformats.org/drawingml/2006/main">
            <a:ext uri="{FF2B5EF4-FFF2-40B4-BE49-F238E27FC236}">
              <a16:creationId xmlns:a16="http://schemas.microsoft.com/office/drawing/2014/main" id="{2987D2A8-B664-7BF8-C1CE-ED35F66245A6}"/>
            </a:ext>
          </a:extLst>
        </cdr:cNvPr>
        <cdr:cNvSpPr/>
      </cdr:nvSpPr>
      <cdr:spPr>
        <a:xfrm xmlns:a="http://schemas.openxmlformats.org/drawingml/2006/main">
          <a:off x="4365699" y="1117456"/>
          <a:ext cx="378834" cy="233795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2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  <cdr:relSizeAnchor xmlns:cdr="http://schemas.openxmlformats.org/drawingml/2006/chartDrawing">
    <cdr:from>
      <cdr:x>0.52316</cdr:x>
      <cdr:y>0.36854</cdr:y>
    </cdr:from>
    <cdr:to>
      <cdr:x>0.83622</cdr:x>
      <cdr:y>0.60237</cdr:y>
    </cdr:to>
    <cdr:cxnSp macro="">
      <cdr:nvCxnSpPr>
        <cdr:cNvPr id="51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FB0BFF3-415B-31AC-7FAD-99AF736FC072}"/>
            </a:ext>
          </a:extLst>
        </cdr:cNvPr>
        <cdr:cNvCxnSpPr>
          <a:stCxn xmlns:a="http://schemas.openxmlformats.org/drawingml/2006/main" id="2" idx="2"/>
          <a:endCxn xmlns:a="http://schemas.openxmlformats.org/drawingml/2006/main" id="3" idx="2"/>
        </cdr:cNvCxnSpPr>
      </cdr:nvCxnSpPr>
      <cdr:spPr>
        <a:xfrm xmlns:a="http://schemas.openxmlformats.org/drawingml/2006/main">
          <a:off x="2731294" y="1398877"/>
          <a:ext cx="1634405" cy="88755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F0000"/>
          </a:solidFill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0.11028</cdr:x>
      <cdr:y>0.52097</cdr:y>
    </cdr:from>
    <cdr:to>
      <cdr:x>0.42883</cdr:x>
      <cdr:y>0.67794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B1BFA061-DFF0-F8B2-3561-6EB7FC00ACA7}"/>
            </a:ext>
          </a:extLst>
        </cdr:cNvPr>
        <cdr:cNvSpPr txBox="1"/>
      </cdr:nvSpPr>
      <cdr:spPr>
        <a:xfrm xmlns:a="http://schemas.openxmlformats.org/drawingml/2006/main">
          <a:off x="575758" y="1977448"/>
          <a:ext cx="1663050" cy="5958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solidFill>
                <a:schemeClr val="accent2">
                  <a:lumMod val="75000"/>
                </a:schemeClr>
              </a:solidFill>
            </a:rPr>
            <a:t>LTV policy step</a:t>
          </a:r>
          <a:r>
            <a:rPr lang="en-US" sz="1000" b="1" baseline="0">
              <a:solidFill>
                <a:schemeClr val="accent2">
                  <a:lumMod val="75000"/>
                </a:schemeClr>
              </a:solidFill>
            </a:rPr>
            <a:t> size</a:t>
          </a:r>
          <a:r>
            <a:rPr lang="en-US" sz="1000" b="1">
              <a:solidFill>
                <a:schemeClr val="accent2">
                  <a:lumMod val="75000"/>
                </a:schemeClr>
              </a:solidFill>
            </a:rPr>
            <a:t> has declined </a:t>
          </a:r>
          <a:r>
            <a:rPr lang="en-US" sz="1000" b="1"/>
            <a:t>over time (</a:t>
          </a:r>
          <a:r>
            <a:rPr lang="en-US" sz="1000" b="0"/>
            <a:t>bubble sizes</a:t>
          </a:r>
          <a:r>
            <a:rPr lang="en-US" sz="1000" b="1"/>
            <a:t>)</a:t>
          </a:r>
          <a:endParaRPr lang="en-US" sz="1000" b="1" kern="1200"/>
        </a:p>
      </cdr:txBody>
    </cdr:sp>
  </cdr:relSizeAnchor>
  <cdr:relSizeAnchor xmlns:cdr="http://schemas.openxmlformats.org/drawingml/2006/chartDrawing">
    <cdr:from>
      <cdr:x>0.38633</cdr:x>
      <cdr:y>0.57386</cdr:y>
    </cdr:from>
    <cdr:to>
      <cdr:x>0.60298</cdr:x>
      <cdr:y>0.62946</cdr:y>
    </cdr:to>
    <cdr:cxnSp macro="">
      <cdr:nvCxnSpPr>
        <cdr:cNvPr id="5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V="1">
          <a:off x="2016919" y="2178195"/>
          <a:ext cx="1131094" cy="21106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0.38633</cdr:x>
      <cdr:y>0.63944</cdr:y>
    </cdr:from>
    <cdr:to>
      <cdr:x>0.43919</cdr:x>
      <cdr:y>0.73782</cdr:y>
    </cdr:to>
    <cdr:cxnSp macro="">
      <cdr:nvCxnSpPr>
        <cdr:cNvPr id="5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>
          <a:off x="2016919" y="2427144"/>
          <a:ext cx="276009" cy="37342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0.34693</cdr:x>
      <cdr:y>0.63517</cdr:y>
    </cdr:from>
    <cdr:to>
      <cdr:x>0.38218</cdr:x>
      <cdr:y>0.84048</cdr:y>
    </cdr:to>
    <cdr:cxnSp macro="">
      <cdr:nvCxnSpPr>
        <cdr:cNvPr id="55" name="Straight Arrow Connector 14">
          <a:extLst xmlns:a="http://schemas.openxmlformats.org/drawingml/2006/main">
            <a:ext uri="{FF2B5EF4-FFF2-40B4-BE49-F238E27FC236}">
              <a16:creationId xmlns:a16="http://schemas.microsoft.com/office/drawing/2014/main" id="{9B0A6693-CF08-702F-6C04-0BAE6B903D1E}"/>
            </a:ext>
          </a:extLst>
        </cdr:cNvPr>
        <cdr:cNvCxnSpPr/>
      </cdr:nvCxnSpPr>
      <cdr:spPr>
        <a:xfrm xmlns:a="http://schemas.openxmlformats.org/drawingml/2006/main" flipH="1">
          <a:off x="1811266" y="2410908"/>
          <a:ext cx="184005" cy="77931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chemeClr val="accent2">
              <a:lumMod val="75000"/>
            </a:schemeClr>
          </a:solidFill>
          <a:prstDash val="sysDash"/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0.04828</cdr:y>
    </cdr:from>
    <cdr:to>
      <cdr:x>0.04321</cdr:x>
      <cdr:y>1</cdr:y>
    </cdr:to>
    <cdr:sp macro="" textlink="">
      <cdr:nvSpPr>
        <cdr:cNvPr id="56" name="TextBox 55">
          <a:extLst xmlns:a="http://schemas.openxmlformats.org/drawingml/2006/main">
            <a:ext uri="{FF2B5EF4-FFF2-40B4-BE49-F238E27FC236}">
              <a16:creationId xmlns:a16="http://schemas.microsoft.com/office/drawing/2014/main" id="{3EF2FB16-F137-87BF-4324-325FCAD801B9}"/>
            </a:ext>
          </a:extLst>
        </cdr:cNvPr>
        <cdr:cNvSpPr txBox="1"/>
      </cdr:nvSpPr>
      <cdr:spPr>
        <a:xfrm xmlns:a="http://schemas.openxmlformats.org/drawingml/2006/main" rot="16200000">
          <a:off x="-1693446" y="1876694"/>
          <a:ext cx="3612464" cy="22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 i="1" kern="1200">
              <a:solidFill>
                <a:schemeClr val="bg1">
                  <a:lumMod val="50000"/>
                </a:schemeClr>
              </a:solidFill>
            </a:rPr>
            <a:t>Data from IMF's iMaPP database. Cahrt prepared by Arthur Grigoryan, CFA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9B9C-83C6-4B4B-8938-22C770570D9A}">
  <dimension ref="A1:S204"/>
  <sheetViews>
    <sheetView tabSelected="1" topLeftCell="D10" zoomScale="109" zoomScaleNormal="70" workbookViewId="0">
      <selection activeCell="M18" sqref="M18"/>
    </sheetView>
  </sheetViews>
  <sheetFormatPr defaultRowHeight="13.15" x14ac:dyDescent="0.4"/>
  <cols>
    <col min="1" max="1" width="23" bestFit="1" customWidth="1"/>
    <col min="2" max="2" width="10.5" bestFit="1" customWidth="1"/>
    <col min="3" max="3" width="10.5" customWidth="1"/>
    <col min="5" max="5" width="12.85546875" bestFit="1" customWidth="1"/>
    <col min="10" max="10" width="10.640625" bestFit="1" customWidth="1"/>
    <col min="11" max="11" width="14.85546875" bestFit="1" customWidth="1"/>
    <col min="12" max="12" width="14.5" bestFit="1" customWidth="1"/>
    <col min="13" max="13" width="14.85546875" bestFit="1" customWidth="1"/>
    <col min="14" max="14" width="14.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9" x14ac:dyDescent="0.4">
      <c r="A2" t="s">
        <v>6</v>
      </c>
      <c r="B2" s="2">
        <v>33572</v>
      </c>
      <c r="C2">
        <f t="shared" ref="C2:C65" si="0">YEAR(B2)</f>
        <v>1991</v>
      </c>
      <c r="D2">
        <v>1</v>
      </c>
      <c r="E2">
        <v>-26.25</v>
      </c>
      <c r="F2" t="str">
        <f t="shared" ref="F2:F65" si="1">VLOOKUP(C2,$I$3:$J$33,2,FALSE)</f>
        <v>Non-Crisis</v>
      </c>
      <c r="I2" t="s">
        <v>2</v>
      </c>
      <c r="J2" t="s">
        <v>5</v>
      </c>
      <c r="K2" t="s">
        <v>7</v>
      </c>
      <c r="L2" t="s">
        <v>8</v>
      </c>
      <c r="M2" t="s">
        <v>7</v>
      </c>
      <c r="N2" t="s">
        <v>8</v>
      </c>
      <c r="O2" t="s">
        <v>9</v>
      </c>
    </row>
    <row r="3" spans="1:19" x14ac:dyDescent="0.4">
      <c r="A3" t="s">
        <v>6</v>
      </c>
      <c r="B3" s="2">
        <v>34393</v>
      </c>
      <c r="C3">
        <f t="shared" si="0"/>
        <v>1994</v>
      </c>
      <c r="D3">
        <v>1</v>
      </c>
      <c r="E3">
        <v>-5</v>
      </c>
      <c r="F3" t="str">
        <f t="shared" si="1"/>
        <v>Non-Crisis</v>
      </c>
      <c r="I3">
        <v>1999</v>
      </c>
      <c r="J3" t="s">
        <v>10</v>
      </c>
      <c r="L3">
        <f>IF(COUNTIFS($C$2:$C$204,I3,$D$2:$D$204,-1)=0,"",COUNTIFS($C$2:$C$204,I3,$D$2:$D$204,-1))</f>
        <v>1</v>
      </c>
      <c r="N3">
        <f>IFERROR(AVERAGEIFS($E$2:$E$204,$C$2:$C$204,$I3,$D$2:$D$204,-1),"")</f>
        <v>1.875</v>
      </c>
      <c r="O3">
        <f t="shared" ref="O3:O33" si="2">AVERAGEIFS($E$2:$E$204,$C$2:$C$204,I3)</f>
        <v>1.875</v>
      </c>
      <c r="P3">
        <f>SUM(K3:L3)</f>
        <v>1</v>
      </c>
      <c r="Q3" s="3">
        <f>AVERAGE(ABS(M3),ABS(N3))</f>
        <v>0.9375</v>
      </c>
      <c r="R3">
        <f>EXP(Q3)^(1/7)</f>
        <v>1.1433111516457071</v>
      </c>
      <c r="S3">
        <f>Q3^2</f>
        <v>0.87890625</v>
      </c>
    </row>
    <row r="4" spans="1:19" x14ac:dyDescent="0.4">
      <c r="A4" t="s">
        <v>11</v>
      </c>
      <c r="B4" s="2">
        <v>35003</v>
      </c>
      <c r="C4">
        <f t="shared" si="0"/>
        <v>1995</v>
      </c>
      <c r="D4">
        <v>1</v>
      </c>
      <c r="E4">
        <v>-13.333333333333329</v>
      </c>
      <c r="F4" t="str">
        <f t="shared" si="1"/>
        <v>Non-Crisis</v>
      </c>
      <c r="I4">
        <v>2008</v>
      </c>
      <c r="J4" t="s">
        <v>10</v>
      </c>
      <c r="K4">
        <f t="shared" ref="K4:K14" si="3">IF(COUNTIFS($C$2:$C$204,I4,$D$2:$D$204,1)=0,"",COUNTIFS($C$2:$C$204,I4,$D$2:$D$204,1))</f>
        <v>3</v>
      </c>
      <c r="L4">
        <f>IF(COUNTIFS($C$2:$C$204,I4,$D$2:$D$204,-1)=0,"",COUNTIFS($C$2:$C$204,I4,$D$2:$D$204,-1))</f>
        <v>3</v>
      </c>
      <c r="M4">
        <f t="shared" ref="M4:M14" si="4">IFERROR(AVERAGEIFS($E$2:$E$204,$C$2:$C$204,$I4,$D$2:$D$204,1),"")</f>
        <v>-17.142857142857142</v>
      </c>
      <c r="N4">
        <f>IFERROR(AVERAGEIFS($E$2:$E$204,$C$2:$C$204,$I4,$D$2:$D$204,-1),"")</f>
        <v>5.2777777777777759</v>
      </c>
      <c r="O4">
        <f t="shared" si="2"/>
        <v>-5.9325396825396837</v>
      </c>
      <c r="P4">
        <f t="shared" ref="P4:P33" si="5">SUM(K4:L4)</f>
        <v>6</v>
      </c>
      <c r="Q4" s="3">
        <f t="shared" ref="Q4:Q33" si="6">AVERAGE(ABS(M4),ABS(N4))</f>
        <v>11.210317460317459</v>
      </c>
      <c r="R4">
        <f t="shared" ref="R4:R33" si="7">EXP(Q4)^(1/7)</f>
        <v>4.9603381950709675</v>
      </c>
      <c r="S4">
        <f t="shared" ref="S4:S33" si="8">Q4^2</f>
        <v>125.67121756109847</v>
      </c>
    </row>
    <row r="5" spans="1:19" x14ac:dyDescent="0.4">
      <c r="A5" t="s">
        <v>12</v>
      </c>
      <c r="B5" s="2">
        <v>35216</v>
      </c>
      <c r="C5">
        <f t="shared" si="0"/>
        <v>1996</v>
      </c>
      <c r="D5">
        <v>1</v>
      </c>
      <c r="E5">
        <v>-10</v>
      </c>
      <c r="F5" t="str">
        <f t="shared" si="1"/>
        <v>Non-Crisis</v>
      </c>
      <c r="I5">
        <v>2009</v>
      </c>
      <c r="J5" t="s">
        <v>10</v>
      </c>
      <c r="K5">
        <f t="shared" si="3"/>
        <v>3</v>
      </c>
      <c r="L5">
        <f>IF(COUNTIFS($C$2:$C$204,I5,$D$2:$D$204,-1)=0,"",COUNTIFS($C$2:$C$204,I5,$D$2:$D$204,-1))</f>
        <v>3</v>
      </c>
      <c r="M5">
        <f t="shared" si="4"/>
        <v>-3.2128054208541195</v>
      </c>
      <c r="N5">
        <f>IFERROR(AVERAGEIFS($E$2:$E$204,$C$2:$C$204,$I5,$D$2:$D$204,-1),"")</f>
        <v>12.5</v>
      </c>
      <c r="O5">
        <f t="shared" si="2"/>
        <v>4.6435972895729405</v>
      </c>
      <c r="P5">
        <f t="shared" si="5"/>
        <v>6</v>
      </c>
      <c r="Q5" s="3">
        <f t="shared" si="6"/>
        <v>7.8564027104270595</v>
      </c>
      <c r="R5">
        <f t="shared" si="7"/>
        <v>3.0720443263960977</v>
      </c>
      <c r="S5">
        <f t="shared" si="8"/>
        <v>61.723063548405648</v>
      </c>
    </row>
    <row r="6" spans="1:19" x14ac:dyDescent="0.4">
      <c r="A6" t="s">
        <v>13</v>
      </c>
      <c r="B6" s="2">
        <v>35611</v>
      </c>
      <c r="C6">
        <f t="shared" si="0"/>
        <v>1997</v>
      </c>
      <c r="D6">
        <v>-1</v>
      </c>
      <c r="E6">
        <v>5</v>
      </c>
      <c r="F6" t="str">
        <f t="shared" si="1"/>
        <v>Non-Crisis</v>
      </c>
      <c r="I6">
        <v>2020</v>
      </c>
      <c r="J6" t="s">
        <v>10</v>
      </c>
      <c r="K6">
        <f t="shared" si="3"/>
        <v>2</v>
      </c>
      <c r="L6">
        <f>IF(COUNTIFS($C$2:$C$204,I6,$D$2:$D$204,-1)=0,"",COUNTIFS($C$2:$C$204,I6,$D$2:$D$204,-1))</f>
        <v>11</v>
      </c>
      <c r="M6">
        <f t="shared" si="4"/>
        <v>-4.6384162625623695</v>
      </c>
      <c r="N6">
        <f>IFERROR(AVERAGEIFS($E$2:$E$204,$C$2:$C$204,$I6,$D$2:$D$204,-1),"")</f>
        <v>6.4955106621773275</v>
      </c>
      <c r="O6">
        <f t="shared" si="2"/>
        <v>4.7825988276019888</v>
      </c>
      <c r="P6">
        <f t="shared" si="5"/>
        <v>13</v>
      </c>
      <c r="Q6" s="3">
        <f t="shared" si="6"/>
        <v>5.5669634623698485</v>
      </c>
      <c r="R6">
        <f t="shared" si="7"/>
        <v>2.2150622227206198</v>
      </c>
      <c r="S6">
        <f t="shared" si="8"/>
        <v>30.991082191360892</v>
      </c>
    </row>
    <row r="7" spans="1:19" x14ac:dyDescent="0.4">
      <c r="A7" t="s">
        <v>14</v>
      </c>
      <c r="B7" s="2">
        <v>35795</v>
      </c>
      <c r="C7">
        <f t="shared" si="0"/>
        <v>1997</v>
      </c>
      <c r="D7">
        <v>1</v>
      </c>
      <c r="E7">
        <v>-15</v>
      </c>
      <c r="F7" t="str">
        <f t="shared" si="1"/>
        <v>Non-Crisis</v>
      </c>
      <c r="I7">
        <v>2021</v>
      </c>
      <c r="J7" t="s">
        <v>10</v>
      </c>
      <c r="K7">
        <f t="shared" si="3"/>
        <v>10</v>
      </c>
      <c r="L7">
        <f>IF(COUNTIFS($C$2:$C$204,I7,$D$2:$D$204,-1)=0,"",COUNTIFS($C$2:$C$204,I7,$D$2:$D$204,-1))</f>
        <v>2</v>
      </c>
      <c r="M7">
        <f t="shared" si="4"/>
        <v>-7.833333333333333</v>
      </c>
      <c r="N7">
        <f>IFERROR(AVERAGEIFS($E$2:$E$204,$C$2:$C$204,$I7,$D$2:$D$204,-1),"")</f>
        <v>11.854166666666664</v>
      </c>
      <c r="O7">
        <f t="shared" si="2"/>
        <v>-4.552083333333333</v>
      </c>
      <c r="P7">
        <f t="shared" si="5"/>
        <v>12</v>
      </c>
      <c r="Q7" s="3">
        <f t="shared" si="6"/>
        <v>9.8437499999999982</v>
      </c>
      <c r="R7">
        <f t="shared" si="7"/>
        <v>4.0806243350264593</v>
      </c>
      <c r="S7">
        <f t="shared" si="8"/>
        <v>96.899414062499972</v>
      </c>
    </row>
    <row r="8" spans="1:19" x14ac:dyDescent="0.4">
      <c r="A8" t="s">
        <v>6</v>
      </c>
      <c r="B8" s="2">
        <v>35461</v>
      </c>
      <c r="C8">
        <f t="shared" si="0"/>
        <v>1997</v>
      </c>
      <c r="D8">
        <v>1</v>
      </c>
      <c r="E8">
        <v>-1.25</v>
      </c>
      <c r="F8" t="str">
        <f t="shared" si="1"/>
        <v>Non-Crisis</v>
      </c>
      <c r="I8">
        <v>1991</v>
      </c>
      <c r="J8" t="s">
        <v>15</v>
      </c>
      <c r="K8">
        <f t="shared" si="3"/>
        <v>1</v>
      </c>
      <c r="M8">
        <f t="shared" si="4"/>
        <v>-26.25</v>
      </c>
      <c r="O8">
        <f t="shared" si="2"/>
        <v>-26.25</v>
      </c>
      <c r="P8">
        <f t="shared" si="5"/>
        <v>1</v>
      </c>
      <c r="Q8" s="3">
        <f t="shared" si="6"/>
        <v>13.125</v>
      </c>
      <c r="R8">
        <f t="shared" si="7"/>
        <v>6.5208191203301125</v>
      </c>
      <c r="S8">
        <f t="shared" si="8"/>
        <v>172.265625</v>
      </c>
    </row>
    <row r="9" spans="1:19" x14ac:dyDescent="0.4">
      <c r="A9" t="s">
        <v>13</v>
      </c>
      <c r="B9" s="2">
        <v>35581</v>
      </c>
      <c r="C9">
        <f t="shared" si="0"/>
        <v>1997</v>
      </c>
      <c r="D9">
        <v>1</v>
      </c>
      <c r="E9">
        <v>-10</v>
      </c>
      <c r="F9" t="str">
        <f t="shared" si="1"/>
        <v>Non-Crisis</v>
      </c>
      <c r="I9">
        <v>1994</v>
      </c>
      <c r="J9" t="s">
        <v>15</v>
      </c>
      <c r="K9">
        <f t="shared" si="3"/>
        <v>1</v>
      </c>
      <c r="M9">
        <f t="shared" si="4"/>
        <v>-5</v>
      </c>
      <c r="O9">
        <f t="shared" si="2"/>
        <v>-5</v>
      </c>
      <c r="P9">
        <f t="shared" si="5"/>
        <v>1</v>
      </c>
      <c r="Q9" s="3">
        <f t="shared" si="6"/>
        <v>2.5</v>
      </c>
      <c r="R9">
        <f t="shared" si="7"/>
        <v>1.4292400324179777</v>
      </c>
      <c r="S9">
        <f t="shared" si="8"/>
        <v>6.25</v>
      </c>
    </row>
    <row r="10" spans="1:19" x14ac:dyDescent="0.4">
      <c r="A10" t="s">
        <v>11</v>
      </c>
      <c r="B10" s="2">
        <v>36099</v>
      </c>
      <c r="C10">
        <f t="shared" si="0"/>
        <v>1998</v>
      </c>
      <c r="D10">
        <v>-1</v>
      </c>
      <c r="E10">
        <v>13.333333333333329</v>
      </c>
      <c r="F10" t="str">
        <f t="shared" si="1"/>
        <v>Non-Crisis</v>
      </c>
      <c r="I10">
        <v>1995</v>
      </c>
      <c r="J10" t="s">
        <v>15</v>
      </c>
      <c r="K10">
        <f t="shared" si="3"/>
        <v>1</v>
      </c>
      <c r="M10">
        <f t="shared" si="4"/>
        <v>-13.333333333333329</v>
      </c>
      <c r="O10">
        <f t="shared" si="2"/>
        <v>-13.333333333333329</v>
      </c>
      <c r="P10">
        <f t="shared" si="5"/>
        <v>1</v>
      </c>
      <c r="Q10" s="3">
        <f t="shared" si="6"/>
        <v>6.6666666666666643</v>
      </c>
      <c r="R10">
        <f t="shared" si="7"/>
        <v>2.5918734458148736</v>
      </c>
      <c r="S10">
        <f t="shared" si="8"/>
        <v>44.444444444444414</v>
      </c>
    </row>
    <row r="11" spans="1:19" x14ac:dyDescent="0.4">
      <c r="A11" t="s">
        <v>16</v>
      </c>
      <c r="B11" s="2">
        <v>36129</v>
      </c>
      <c r="C11">
        <f t="shared" si="0"/>
        <v>1998</v>
      </c>
      <c r="D11">
        <v>1</v>
      </c>
      <c r="E11">
        <v>-2.5</v>
      </c>
      <c r="F11" t="str">
        <f t="shared" si="1"/>
        <v>Non-Crisis</v>
      </c>
      <c r="I11">
        <v>1996</v>
      </c>
      <c r="J11" t="s">
        <v>15</v>
      </c>
      <c r="K11">
        <f t="shared" si="3"/>
        <v>1</v>
      </c>
      <c r="M11">
        <f t="shared" si="4"/>
        <v>-10</v>
      </c>
      <c r="O11">
        <f t="shared" si="2"/>
        <v>-10</v>
      </c>
      <c r="P11">
        <f t="shared" si="5"/>
        <v>1</v>
      </c>
      <c r="Q11" s="3">
        <f t="shared" si="6"/>
        <v>5</v>
      </c>
      <c r="R11">
        <f t="shared" si="7"/>
        <v>2.042727070266142</v>
      </c>
      <c r="S11">
        <f t="shared" si="8"/>
        <v>25</v>
      </c>
    </row>
    <row r="12" spans="1:19" x14ac:dyDescent="0.4">
      <c r="A12" t="s">
        <v>6</v>
      </c>
      <c r="B12" s="2">
        <v>36250</v>
      </c>
      <c r="C12">
        <f t="shared" si="0"/>
        <v>1999</v>
      </c>
      <c r="D12">
        <v>-1</v>
      </c>
      <c r="E12">
        <v>1.875</v>
      </c>
      <c r="F12" t="str">
        <f t="shared" si="1"/>
        <v>Crisis</v>
      </c>
      <c r="I12">
        <v>1997</v>
      </c>
      <c r="J12" t="s">
        <v>15</v>
      </c>
      <c r="K12">
        <f t="shared" si="3"/>
        <v>3</v>
      </c>
      <c r="L12">
        <f>IF(COUNTIFS($C$2:$C$204,I12,$D$2:$D$204,-1)=0,"",COUNTIFS($C$2:$C$204,I12,$D$2:$D$204,-1))</f>
        <v>1</v>
      </c>
      <c r="M12">
        <f t="shared" si="4"/>
        <v>-8.75</v>
      </c>
      <c r="N12">
        <f>IFERROR(AVERAGEIFS($E$2:$E$204,$C$2:$C$204,$I12,$D$2:$D$204,-1),"")</f>
        <v>5</v>
      </c>
      <c r="O12">
        <f t="shared" si="2"/>
        <v>-5.3125</v>
      </c>
      <c r="P12">
        <f t="shared" si="5"/>
        <v>4</v>
      </c>
      <c r="Q12" s="3">
        <f t="shared" si="6"/>
        <v>6.875</v>
      </c>
      <c r="R12">
        <f t="shared" si="7"/>
        <v>2.6701719127651855</v>
      </c>
      <c r="S12">
        <f t="shared" si="8"/>
        <v>47.265625</v>
      </c>
    </row>
    <row r="13" spans="1:19" x14ac:dyDescent="0.4">
      <c r="A13" t="s">
        <v>6</v>
      </c>
      <c r="B13" s="2">
        <v>36769</v>
      </c>
      <c r="C13">
        <f t="shared" si="0"/>
        <v>2000</v>
      </c>
      <c r="D13">
        <v>-1</v>
      </c>
      <c r="E13">
        <v>0.625</v>
      </c>
      <c r="F13" t="str">
        <f t="shared" si="1"/>
        <v>Non-Crisis</v>
      </c>
      <c r="I13">
        <v>1998</v>
      </c>
      <c r="J13" t="s">
        <v>15</v>
      </c>
      <c r="K13">
        <f t="shared" si="3"/>
        <v>1</v>
      </c>
      <c r="L13">
        <f>IF(COUNTIFS($C$2:$C$204,I13,$D$2:$D$204,-1)=0,"",COUNTIFS($C$2:$C$204,I13,$D$2:$D$204,-1))</f>
        <v>1</v>
      </c>
      <c r="M13">
        <f t="shared" si="4"/>
        <v>-2.5</v>
      </c>
      <c r="N13">
        <f>IFERROR(AVERAGEIFS($E$2:$E$204,$C$2:$C$204,$I13,$D$2:$D$204,-1),"")</f>
        <v>13.333333333333329</v>
      </c>
      <c r="O13">
        <f t="shared" si="2"/>
        <v>5.4166666666666643</v>
      </c>
      <c r="P13">
        <f t="shared" si="5"/>
        <v>2</v>
      </c>
      <c r="Q13" s="3">
        <f t="shared" si="6"/>
        <v>7.9166666666666643</v>
      </c>
      <c r="R13">
        <f t="shared" si="7"/>
        <v>3.0986061487821903</v>
      </c>
      <c r="S13">
        <f t="shared" si="8"/>
        <v>62.673611111111072</v>
      </c>
    </row>
    <row r="14" spans="1:19" x14ac:dyDescent="0.4">
      <c r="A14" t="s">
        <v>17</v>
      </c>
      <c r="B14" s="2">
        <v>36585</v>
      </c>
      <c r="C14">
        <f t="shared" si="0"/>
        <v>2000</v>
      </c>
      <c r="D14">
        <v>1</v>
      </c>
      <c r="E14">
        <v>-25</v>
      </c>
      <c r="F14" t="str">
        <f t="shared" si="1"/>
        <v>Non-Crisis</v>
      </c>
      <c r="I14">
        <v>2000</v>
      </c>
      <c r="J14" t="s">
        <v>15</v>
      </c>
      <c r="K14">
        <f t="shared" si="3"/>
        <v>1</v>
      </c>
      <c r="L14">
        <f>IF(COUNTIFS($C$2:$C$204,I14,$D$2:$D$204,-1)=0,"",COUNTIFS($C$2:$C$204,I14,$D$2:$D$204,-1))</f>
        <v>1</v>
      </c>
      <c r="M14">
        <f t="shared" si="4"/>
        <v>-25</v>
      </c>
      <c r="N14">
        <f>IFERROR(AVERAGEIFS($E$2:$E$204,$C$2:$C$204,$I14,$D$2:$D$204,-1),"")</f>
        <v>0.625</v>
      </c>
      <c r="O14">
        <f t="shared" si="2"/>
        <v>-12.1875</v>
      </c>
      <c r="P14">
        <f t="shared" si="5"/>
        <v>2</v>
      </c>
      <c r="Q14" s="3">
        <f t="shared" si="6"/>
        <v>12.8125</v>
      </c>
      <c r="R14">
        <f t="shared" si="7"/>
        <v>6.2361134442336832</v>
      </c>
      <c r="S14">
        <f t="shared" si="8"/>
        <v>164.16015625</v>
      </c>
    </row>
    <row r="15" spans="1:19" x14ac:dyDescent="0.4">
      <c r="A15" t="s">
        <v>6</v>
      </c>
      <c r="B15" s="2">
        <v>37195</v>
      </c>
      <c r="C15">
        <f t="shared" si="0"/>
        <v>2001</v>
      </c>
      <c r="D15">
        <v>-1</v>
      </c>
      <c r="E15">
        <v>1.25</v>
      </c>
      <c r="F15" t="str">
        <f t="shared" si="1"/>
        <v>Non-Crisis</v>
      </c>
      <c r="I15">
        <v>2001</v>
      </c>
      <c r="J15" t="s">
        <v>15</v>
      </c>
      <c r="L15">
        <f>IF(COUNTIFS($C$2:$C$204,I15,$D$2:$D$204,-1)=0,"",COUNTIFS($C$2:$C$204,I15,$D$2:$D$204,-1))</f>
        <v>2</v>
      </c>
      <c r="N15">
        <f>IFERROR(AVERAGEIFS($E$2:$E$204,$C$2:$C$204,$I15,$D$2:$D$204,-1),"")</f>
        <v>1.125</v>
      </c>
      <c r="O15">
        <f t="shared" si="2"/>
        <v>1.125</v>
      </c>
      <c r="P15">
        <f t="shared" si="5"/>
        <v>2</v>
      </c>
      <c r="Q15" s="3">
        <f t="shared" si="6"/>
        <v>0.5625</v>
      </c>
      <c r="R15">
        <f t="shared" si="7"/>
        <v>1.0836740250088248</v>
      </c>
      <c r="S15">
        <f t="shared" si="8"/>
        <v>0.31640625</v>
      </c>
    </row>
    <row r="16" spans="1:19" x14ac:dyDescent="0.4">
      <c r="A16" t="s">
        <v>18</v>
      </c>
      <c r="B16" s="2">
        <v>37164</v>
      </c>
      <c r="C16">
        <f t="shared" si="0"/>
        <v>2001</v>
      </c>
      <c r="D16">
        <v>-1</v>
      </c>
      <c r="E16">
        <v>1</v>
      </c>
      <c r="F16" t="str">
        <f t="shared" si="1"/>
        <v>Non-Crisis</v>
      </c>
      <c r="I16">
        <v>2002</v>
      </c>
      <c r="J16" t="s">
        <v>15</v>
      </c>
      <c r="K16">
        <f t="shared" ref="K16:K33" si="9">IF(COUNTIFS($C$2:$C$204,I16,$D$2:$D$204,1)=0,"",COUNTIFS($C$2:$C$204,I16,$D$2:$D$204,1))</f>
        <v>2</v>
      </c>
      <c r="L16">
        <f>IF(COUNTIFS($C$2:$C$204,I16,$D$2:$D$204,-1)=0,"",COUNTIFS($C$2:$C$204,I16,$D$2:$D$204,-1))</f>
        <v>1</v>
      </c>
      <c r="M16">
        <f t="shared" ref="M16:M33" si="10">IFERROR(AVERAGEIFS($E$2:$E$204,$C$2:$C$204,$I16,$D$2:$D$204,1),"")</f>
        <v>-20</v>
      </c>
      <c r="N16">
        <f>IFERROR(AVERAGEIFS($E$2:$E$204,$C$2:$C$204,$I16,$D$2:$D$204,-1),"")</f>
        <v>20</v>
      </c>
      <c r="O16">
        <f t="shared" si="2"/>
        <v>-6.666666666666667</v>
      </c>
      <c r="P16">
        <f t="shared" si="5"/>
        <v>3</v>
      </c>
      <c r="Q16" s="4">
        <f>AVERAGE(Q15,Q17)</f>
        <v>3.2233457200084334</v>
      </c>
      <c r="R16">
        <f t="shared" si="7"/>
        <v>1.5848312899645836</v>
      </c>
      <c r="S16">
        <f t="shared" si="8"/>
        <v>10.389957630696687</v>
      </c>
    </row>
    <row r="17" spans="1:19" x14ac:dyDescent="0.4">
      <c r="A17" t="s">
        <v>13</v>
      </c>
      <c r="B17" s="2">
        <v>37499</v>
      </c>
      <c r="C17">
        <f t="shared" si="0"/>
        <v>2002</v>
      </c>
      <c r="D17">
        <v>-1</v>
      </c>
      <c r="E17">
        <v>20</v>
      </c>
      <c r="F17" t="str">
        <f t="shared" si="1"/>
        <v>Non-Crisis</v>
      </c>
      <c r="I17">
        <v>2003</v>
      </c>
      <c r="J17" t="s">
        <v>15</v>
      </c>
      <c r="K17">
        <f t="shared" si="9"/>
        <v>5</v>
      </c>
      <c r="M17">
        <f t="shared" si="10"/>
        <v>-11.768382880033734</v>
      </c>
      <c r="O17">
        <f t="shared" si="2"/>
        <v>-11.768382880033734</v>
      </c>
      <c r="P17">
        <f t="shared" si="5"/>
        <v>5</v>
      </c>
      <c r="Q17" s="3">
        <f t="shared" si="6"/>
        <v>5.8841914400168669</v>
      </c>
      <c r="R17">
        <f t="shared" si="7"/>
        <v>2.3177543797179712</v>
      </c>
      <c r="S17">
        <f t="shared" si="8"/>
        <v>34.623708902767767</v>
      </c>
    </row>
    <row r="18" spans="1:19" x14ac:dyDescent="0.4">
      <c r="A18" t="s">
        <v>19</v>
      </c>
      <c r="B18" s="2">
        <v>37529</v>
      </c>
      <c r="C18">
        <f t="shared" si="0"/>
        <v>2002</v>
      </c>
      <c r="D18">
        <v>1</v>
      </c>
      <c r="E18">
        <v>-7.5670813128118652</v>
      </c>
      <c r="F18" t="str">
        <f t="shared" si="1"/>
        <v>Non-Crisis</v>
      </c>
      <c r="I18">
        <v>2004</v>
      </c>
      <c r="J18" t="s">
        <v>15</v>
      </c>
      <c r="K18">
        <f t="shared" si="9"/>
        <v>3</v>
      </c>
      <c r="L18">
        <f>IF(COUNTIFS($C$2:$C$204,I18,$D$2:$D$204,-1)=0,"",COUNTIFS($C$2:$C$204,I18,$D$2:$D$204,-1))</f>
        <v>3</v>
      </c>
      <c r="M18">
        <f t="shared" si="10"/>
        <v>-20.476190476190478</v>
      </c>
      <c r="N18">
        <f>IFERROR(AVERAGEIFS($E$2:$E$204,$C$2:$C$204,$I18,$D$2:$D$204,-1),"")</f>
        <v>7.4461516386721884</v>
      </c>
      <c r="O18">
        <f t="shared" si="2"/>
        <v>-6.5150194187591444</v>
      </c>
      <c r="P18">
        <f t="shared" si="5"/>
        <v>6</v>
      </c>
      <c r="Q18" s="3">
        <f t="shared" si="6"/>
        <v>13.961171057431333</v>
      </c>
      <c r="R18">
        <f t="shared" si="7"/>
        <v>7.3481825328446595</v>
      </c>
      <c r="S18">
        <f t="shared" si="8"/>
        <v>194.91429729485833</v>
      </c>
    </row>
    <row r="19" spans="1:19" x14ac:dyDescent="0.4">
      <c r="A19" t="s">
        <v>19</v>
      </c>
      <c r="B19" s="2">
        <v>37560</v>
      </c>
      <c r="C19">
        <f t="shared" si="0"/>
        <v>2002</v>
      </c>
      <c r="D19">
        <v>1</v>
      </c>
      <c r="E19">
        <v>-32.432918687188135</v>
      </c>
      <c r="F19" t="str">
        <f t="shared" si="1"/>
        <v>Non-Crisis</v>
      </c>
      <c r="I19">
        <v>2005</v>
      </c>
      <c r="J19" t="s">
        <v>15</v>
      </c>
      <c r="K19">
        <f t="shared" si="9"/>
        <v>2</v>
      </c>
      <c r="L19">
        <f>IF(COUNTIFS($C$2:$C$204,I19,$D$2:$D$204,-1)=0,"",COUNTIFS($C$2:$C$204,I19,$D$2:$D$204,-1))</f>
        <v>1</v>
      </c>
      <c r="M19">
        <f t="shared" si="10"/>
        <v>-1.3851149061775203</v>
      </c>
      <c r="N19">
        <f>IFERROR(AVERAGEIFS($E$2:$E$204,$C$2:$C$204,$I19,$D$2:$D$204,-1),"")</f>
        <v>10</v>
      </c>
      <c r="O19">
        <f t="shared" si="2"/>
        <v>2.4099233958816533</v>
      </c>
      <c r="P19">
        <f t="shared" si="5"/>
        <v>3</v>
      </c>
      <c r="Q19" s="3">
        <f t="shared" si="6"/>
        <v>5.6925574530887602</v>
      </c>
      <c r="R19">
        <f t="shared" si="7"/>
        <v>2.2551635393050535</v>
      </c>
      <c r="S19">
        <f t="shared" si="8"/>
        <v>32.405210356716388</v>
      </c>
    </row>
    <row r="20" spans="1:19" x14ac:dyDescent="0.4">
      <c r="A20" t="s">
        <v>20</v>
      </c>
      <c r="B20" s="2">
        <v>37955</v>
      </c>
      <c r="C20">
        <f t="shared" si="0"/>
        <v>2003</v>
      </c>
      <c r="D20">
        <v>1</v>
      </c>
      <c r="E20">
        <v>-26.666666666666671</v>
      </c>
      <c r="F20" t="str">
        <f t="shared" si="1"/>
        <v>Non-Crisis</v>
      </c>
      <c r="I20">
        <v>2006</v>
      </c>
      <c r="J20" t="s">
        <v>15</v>
      </c>
      <c r="K20">
        <f t="shared" si="9"/>
        <v>4</v>
      </c>
      <c r="L20">
        <f>IF(COUNTIFS($C$2:$C$204,I20,$D$2:$D$204,-1)=0,"",COUNTIFS($C$2:$C$204,I20,$D$2:$D$204,-1))</f>
        <v>1</v>
      </c>
      <c r="M20">
        <f t="shared" si="10"/>
        <v>-9.4648446833930695</v>
      </c>
      <c r="N20">
        <f>IFERROR(AVERAGEIFS($E$2:$E$204,$C$2:$C$204,$I20,$D$2:$D$204,-1),"")</f>
        <v>3.5714285714285694</v>
      </c>
      <c r="O20">
        <f t="shared" si="2"/>
        <v>-6.8575900324287415</v>
      </c>
      <c r="P20">
        <f t="shared" si="5"/>
        <v>5</v>
      </c>
      <c r="Q20" s="3">
        <f t="shared" si="6"/>
        <v>6.5181366274108195</v>
      </c>
      <c r="R20">
        <f t="shared" si="7"/>
        <v>2.5374569414681929</v>
      </c>
      <c r="S20">
        <f t="shared" si="8"/>
        <v>42.486105093594489</v>
      </c>
    </row>
    <row r="21" spans="1:19" x14ac:dyDescent="0.4">
      <c r="A21" t="s">
        <v>14</v>
      </c>
      <c r="B21" s="2">
        <v>37802</v>
      </c>
      <c r="C21">
        <f t="shared" si="0"/>
        <v>2003</v>
      </c>
      <c r="D21">
        <v>1</v>
      </c>
      <c r="E21">
        <v>-22.5</v>
      </c>
      <c r="F21" t="str">
        <f t="shared" si="1"/>
        <v>Non-Crisis</v>
      </c>
      <c r="I21">
        <v>2007</v>
      </c>
      <c r="J21" t="s">
        <v>15</v>
      </c>
      <c r="K21">
        <f t="shared" si="9"/>
        <v>3</v>
      </c>
      <c r="L21">
        <f>IF(COUNTIFS($C$2:$C$204,I21,$D$2:$D$204,-1)=0,"",COUNTIFS($C$2:$C$204,I21,$D$2:$D$204,-1))</f>
        <v>4</v>
      </c>
      <c r="M21">
        <f t="shared" si="10"/>
        <v>-6.3888888888888857</v>
      </c>
      <c r="N21">
        <f>IFERROR(AVERAGEIFS($E$2:$E$204,$C$2:$C$204,$I21,$D$2:$D$204,-1),"")</f>
        <v>8.0580357142857153</v>
      </c>
      <c r="O21">
        <f t="shared" si="2"/>
        <v>1.8664965986394577</v>
      </c>
      <c r="P21">
        <f t="shared" si="5"/>
        <v>7</v>
      </c>
      <c r="Q21" s="3">
        <f t="shared" si="6"/>
        <v>7.2234623015873005</v>
      </c>
      <c r="R21">
        <f t="shared" si="7"/>
        <v>2.806457988527554</v>
      </c>
      <c r="S21">
        <f t="shared" si="8"/>
        <v>52.178407622452902</v>
      </c>
    </row>
    <row r="22" spans="1:19" x14ac:dyDescent="0.4">
      <c r="A22" t="s">
        <v>19</v>
      </c>
      <c r="B22" s="2">
        <v>37772</v>
      </c>
      <c r="C22">
        <f t="shared" si="0"/>
        <v>2003</v>
      </c>
      <c r="D22">
        <v>1</v>
      </c>
      <c r="E22">
        <v>-1.0971115327851635</v>
      </c>
      <c r="F22" t="str">
        <f t="shared" si="1"/>
        <v>Non-Crisis</v>
      </c>
      <c r="I22">
        <v>2010</v>
      </c>
      <c r="J22" t="s">
        <v>15</v>
      </c>
      <c r="K22">
        <f t="shared" si="9"/>
        <v>14</v>
      </c>
      <c r="M22">
        <f t="shared" si="10"/>
        <v>-12.336309523809524</v>
      </c>
      <c r="O22">
        <f t="shared" si="2"/>
        <v>-12.336309523809524</v>
      </c>
      <c r="P22">
        <f t="shared" si="5"/>
        <v>14</v>
      </c>
      <c r="Q22" s="3">
        <f t="shared" si="6"/>
        <v>6.1681547619047619</v>
      </c>
      <c r="R22">
        <f t="shared" si="7"/>
        <v>2.4137099591784072</v>
      </c>
      <c r="S22">
        <f t="shared" si="8"/>
        <v>38.046133166808389</v>
      </c>
    </row>
    <row r="23" spans="1:19" x14ac:dyDescent="0.4">
      <c r="A23" t="s">
        <v>19</v>
      </c>
      <c r="B23" s="2">
        <v>37955</v>
      </c>
      <c r="C23">
        <f t="shared" si="0"/>
        <v>2003</v>
      </c>
      <c r="D23">
        <v>1</v>
      </c>
      <c r="E23">
        <v>-1.078136200716834</v>
      </c>
      <c r="F23" t="str">
        <f t="shared" si="1"/>
        <v>Non-Crisis</v>
      </c>
      <c r="I23">
        <v>2011</v>
      </c>
      <c r="J23" t="s">
        <v>15</v>
      </c>
      <c r="K23">
        <f t="shared" si="9"/>
        <v>12</v>
      </c>
      <c r="M23">
        <f t="shared" si="10"/>
        <v>-10.155864197530862</v>
      </c>
      <c r="O23">
        <f t="shared" si="2"/>
        <v>-10.155864197530862</v>
      </c>
      <c r="P23">
        <f t="shared" si="5"/>
        <v>12</v>
      </c>
      <c r="Q23" s="3">
        <f t="shared" si="6"/>
        <v>5.0779320987654311</v>
      </c>
      <c r="R23">
        <f t="shared" si="7"/>
        <v>2.0655961376248508</v>
      </c>
      <c r="S23">
        <f t="shared" si="8"/>
        <v>25.785394399672295</v>
      </c>
    </row>
    <row r="24" spans="1:19" x14ac:dyDescent="0.4">
      <c r="A24" t="s">
        <v>21</v>
      </c>
      <c r="B24" s="2">
        <v>37986</v>
      </c>
      <c r="C24">
        <f t="shared" si="0"/>
        <v>2003</v>
      </c>
      <c r="D24">
        <v>1</v>
      </c>
      <c r="E24">
        <v>-7.5</v>
      </c>
      <c r="F24" t="str">
        <f t="shared" si="1"/>
        <v>Non-Crisis</v>
      </c>
      <c r="I24">
        <v>2012</v>
      </c>
      <c r="J24" t="s">
        <v>15</v>
      </c>
      <c r="K24">
        <f t="shared" si="9"/>
        <v>8</v>
      </c>
      <c r="M24">
        <f t="shared" si="10"/>
        <v>-11.039930555555555</v>
      </c>
      <c r="O24">
        <f t="shared" si="2"/>
        <v>-11.039930555555555</v>
      </c>
      <c r="P24">
        <f t="shared" si="5"/>
        <v>8</v>
      </c>
      <c r="Q24" s="3">
        <f t="shared" si="6"/>
        <v>5.5199652777777777</v>
      </c>
      <c r="R24">
        <f t="shared" si="7"/>
        <v>2.2002400504527966</v>
      </c>
      <c r="S24">
        <f t="shared" si="8"/>
        <v>30.470016667872297</v>
      </c>
    </row>
    <row r="25" spans="1:19" x14ac:dyDescent="0.4">
      <c r="A25" t="s">
        <v>6</v>
      </c>
      <c r="B25" s="2">
        <v>38199</v>
      </c>
      <c r="C25">
        <f t="shared" si="0"/>
        <v>2004</v>
      </c>
      <c r="D25">
        <v>-1</v>
      </c>
      <c r="E25">
        <v>0.625</v>
      </c>
      <c r="F25" t="str">
        <f t="shared" si="1"/>
        <v>Non-Crisis</v>
      </c>
      <c r="I25">
        <v>2013</v>
      </c>
      <c r="J25" t="s">
        <v>15</v>
      </c>
      <c r="K25">
        <f t="shared" si="9"/>
        <v>10</v>
      </c>
      <c r="L25">
        <f t="shared" ref="L25:L33" si="11">IF(COUNTIFS($C$2:$C$204,I25,$D$2:$D$204,-1)=0,"",COUNTIFS($C$2:$C$204,I25,$D$2:$D$204,-1))</f>
        <v>1</v>
      </c>
      <c r="M25">
        <f t="shared" si="10"/>
        <v>-13.476190476190476</v>
      </c>
      <c r="N25">
        <f t="shared" ref="N25:N33" si="12">IFERROR(AVERAGEIFS($E$2:$E$204,$C$2:$C$204,$I25,$D$2:$D$204,-1),"")</f>
        <v>1.8518518518518761</v>
      </c>
      <c r="O25">
        <f t="shared" si="2"/>
        <v>-12.082732082732077</v>
      </c>
      <c r="P25">
        <f t="shared" si="5"/>
        <v>11</v>
      </c>
      <c r="Q25" s="3">
        <f t="shared" si="6"/>
        <v>7.6640211640211762</v>
      </c>
      <c r="R25">
        <f t="shared" si="7"/>
        <v>2.9887647241081887</v>
      </c>
      <c r="S25">
        <f t="shared" si="8"/>
        <v>58.737220402564503</v>
      </c>
    </row>
    <row r="26" spans="1:19" x14ac:dyDescent="0.4">
      <c r="A26" t="s">
        <v>18</v>
      </c>
      <c r="B26" s="2">
        <v>38352</v>
      </c>
      <c r="C26">
        <f t="shared" si="0"/>
        <v>2004</v>
      </c>
      <c r="D26">
        <v>-1</v>
      </c>
      <c r="E26">
        <v>18.75</v>
      </c>
      <c r="F26" t="str">
        <f t="shared" si="1"/>
        <v>Non-Crisis</v>
      </c>
      <c r="I26">
        <v>2014</v>
      </c>
      <c r="J26" t="s">
        <v>15</v>
      </c>
      <c r="K26">
        <f t="shared" si="9"/>
        <v>8</v>
      </c>
      <c r="L26">
        <f t="shared" si="11"/>
        <v>1</v>
      </c>
      <c r="M26">
        <f t="shared" si="10"/>
        <v>-9.4895833333333321</v>
      </c>
      <c r="N26">
        <f t="shared" si="12"/>
        <v>12.188150959308437</v>
      </c>
      <c r="O26">
        <f t="shared" si="2"/>
        <v>-7.0809461897064692</v>
      </c>
      <c r="P26">
        <f t="shared" si="5"/>
        <v>9</v>
      </c>
      <c r="Q26" s="3">
        <f t="shared" si="6"/>
        <v>10.838867146320885</v>
      </c>
      <c r="R26">
        <f t="shared" si="7"/>
        <v>4.7039829797133095</v>
      </c>
      <c r="S26">
        <f t="shared" si="8"/>
        <v>117.48104101559424</v>
      </c>
    </row>
    <row r="27" spans="1:19" x14ac:dyDescent="0.4">
      <c r="A27" t="s">
        <v>19</v>
      </c>
      <c r="B27" s="2">
        <v>38077</v>
      </c>
      <c r="C27">
        <f t="shared" si="0"/>
        <v>2004</v>
      </c>
      <c r="D27">
        <v>-1</v>
      </c>
      <c r="E27">
        <v>2.9634549160165662</v>
      </c>
      <c r="F27" t="str">
        <f t="shared" si="1"/>
        <v>Non-Crisis</v>
      </c>
      <c r="I27">
        <v>2015</v>
      </c>
      <c r="J27" t="s">
        <v>15</v>
      </c>
      <c r="K27">
        <f t="shared" si="9"/>
        <v>10</v>
      </c>
      <c r="L27">
        <f t="shared" si="11"/>
        <v>5</v>
      </c>
      <c r="M27">
        <f t="shared" si="10"/>
        <v>-6.8583333333333369</v>
      </c>
      <c r="N27">
        <f t="shared" si="12"/>
        <v>4.1666666666666625</v>
      </c>
      <c r="O27">
        <f t="shared" si="2"/>
        <v>-3.1833333333333371</v>
      </c>
      <c r="P27">
        <f t="shared" si="5"/>
        <v>15</v>
      </c>
      <c r="Q27" s="3">
        <f t="shared" si="6"/>
        <v>5.5124999999999993</v>
      </c>
      <c r="R27">
        <f t="shared" si="7"/>
        <v>2.1978948150697013</v>
      </c>
      <c r="S27">
        <f t="shared" si="8"/>
        <v>30.387656249999992</v>
      </c>
    </row>
    <row r="28" spans="1:19" x14ac:dyDescent="0.4">
      <c r="A28" t="s">
        <v>22</v>
      </c>
      <c r="B28" s="2">
        <v>38260</v>
      </c>
      <c r="C28">
        <f t="shared" si="0"/>
        <v>2004</v>
      </c>
      <c r="D28">
        <v>1</v>
      </c>
      <c r="E28">
        <v>-20</v>
      </c>
      <c r="F28" t="str">
        <f t="shared" si="1"/>
        <v>Non-Crisis</v>
      </c>
      <c r="I28">
        <v>2016</v>
      </c>
      <c r="J28" t="s">
        <v>15</v>
      </c>
      <c r="K28">
        <f t="shared" si="9"/>
        <v>8</v>
      </c>
      <c r="L28">
        <f t="shared" si="11"/>
        <v>5</v>
      </c>
      <c r="M28">
        <f t="shared" si="10"/>
        <v>-6.9226190476190492</v>
      </c>
      <c r="N28">
        <f t="shared" si="12"/>
        <v>7.2629629629629617</v>
      </c>
      <c r="O28">
        <f t="shared" si="2"/>
        <v>-1.466625966625968</v>
      </c>
      <c r="P28">
        <f t="shared" si="5"/>
        <v>13</v>
      </c>
      <c r="Q28" s="3">
        <f t="shared" si="6"/>
        <v>7.092791005291005</v>
      </c>
      <c r="R28">
        <f t="shared" si="7"/>
        <v>2.7545548700985822</v>
      </c>
      <c r="S28">
        <f t="shared" si="8"/>
        <v>50.307684244736983</v>
      </c>
    </row>
    <row r="29" spans="1:19" x14ac:dyDescent="0.4">
      <c r="A29" t="s">
        <v>23</v>
      </c>
      <c r="B29" s="2">
        <v>38046</v>
      </c>
      <c r="C29">
        <f t="shared" si="0"/>
        <v>2004</v>
      </c>
      <c r="D29">
        <v>1</v>
      </c>
      <c r="E29">
        <v>-21.428571428571431</v>
      </c>
      <c r="F29" t="str">
        <f t="shared" si="1"/>
        <v>Non-Crisis</v>
      </c>
      <c r="I29">
        <v>2017</v>
      </c>
      <c r="J29" t="s">
        <v>15</v>
      </c>
      <c r="K29">
        <f t="shared" si="9"/>
        <v>9</v>
      </c>
      <c r="L29">
        <f t="shared" si="11"/>
        <v>2</v>
      </c>
      <c r="M29">
        <f t="shared" si="10"/>
        <v>-4.6285422572055532</v>
      </c>
      <c r="N29">
        <f t="shared" si="12"/>
        <v>2.7083333333333357</v>
      </c>
      <c r="O29">
        <f t="shared" si="2"/>
        <v>-3.2945648771075735</v>
      </c>
      <c r="P29">
        <f t="shared" si="5"/>
        <v>11</v>
      </c>
      <c r="Q29" s="3">
        <f t="shared" si="6"/>
        <v>3.6684377952694445</v>
      </c>
      <c r="R29">
        <f t="shared" si="7"/>
        <v>1.6888748570930834</v>
      </c>
      <c r="S29">
        <f t="shared" si="8"/>
        <v>13.457435857761343</v>
      </c>
    </row>
    <row r="30" spans="1:19" x14ac:dyDescent="0.4">
      <c r="A30" t="s">
        <v>24</v>
      </c>
      <c r="B30" s="2">
        <v>38321</v>
      </c>
      <c r="C30">
        <f t="shared" si="0"/>
        <v>2004</v>
      </c>
      <c r="D30">
        <v>1</v>
      </c>
      <c r="E30">
        <v>-20</v>
      </c>
      <c r="F30" t="str">
        <f t="shared" si="1"/>
        <v>Non-Crisis</v>
      </c>
      <c r="I30">
        <v>2018</v>
      </c>
      <c r="J30" t="s">
        <v>15</v>
      </c>
      <c r="K30">
        <f t="shared" si="9"/>
        <v>7</v>
      </c>
      <c r="L30">
        <f t="shared" si="11"/>
        <v>4</v>
      </c>
      <c r="M30">
        <f t="shared" si="10"/>
        <v>-4.5051020408163254</v>
      </c>
      <c r="N30">
        <f t="shared" si="12"/>
        <v>3.25</v>
      </c>
      <c r="O30">
        <f t="shared" si="2"/>
        <v>-1.6850649350649343</v>
      </c>
      <c r="P30">
        <f t="shared" si="5"/>
        <v>11</v>
      </c>
      <c r="Q30" s="3">
        <f t="shared" si="6"/>
        <v>3.8775510204081627</v>
      </c>
      <c r="R30">
        <f t="shared" si="7"/>
        <v>1.7400883017279536</v>
      </c>
      <c r="S30">
        <f t="shared" si="8"/>
        <v>15.035401915868384</v>
      </c>
    </row>
    <row r="31" spans="1:19" x14ac:dyDescent="0.4">
      <c r="A31" t="s">
        <v>12</v>
      </c>
      <c r="B31" s="2">
        <v>38564</v>
      </c>
      <c r="C31">
        <f t="shared" si="0"/>
        <v>2005</v>
      </c>
      <c r="D31">
        <v>-1</v>
      </c>
      <c r="E31">
        <v>10</v>
      </c>
      <c r="F31" t="str">
        <f t="shared" si="1"/>
        <v>Non-Crisis</v>
      </c>
      <c r="I31">
        <v>2019</v>
      </c>
      <c r="J31" t="s">
        <v>15</v>
      </c>
      <c r="K31">
        <f t="shared" si="9"/>
        <v>3</v>
      </c>
      <c r="L31">
        <f t="shared" si="11"/>
        <v>3</v>
      </c>
      <c r="M31">
        <f t="shared" si="10"/>
        <v>-7.814741021856773</v>
      </c>
      <c r="N31">
        <f t="shared" si="12"/>
        <v>3.5452674897119372</v>
      </c>
      <c r="O31">
        <f t="shared" si="2"/>
        <v>-2.1347367660724181</v>
      </c>
      <c r="P31">
        <f t="shared" si="5"/>
        <v>6</v>
      </c>
      <c r="Q31" s="3">
        <f t="shared" si="6"/>
        <v>5.6800042557843549</v>
      </c>
      <c r="R31">
        <f t="shared" si="7"/>
        <v>2.2511229472896095</v>
      </c>
      <c r="S31">
        <f t="shared" si="8"/>
        <v>32.26244834572838</v>
      </c>
    </row>
    <row r="32" spans="1:19" x14ac:dyDescent="0.4">
      <c r="A32" t="s">
        <v>22</v>
      </c>
      <c r="B32" s="2">
        <v>38442</v>
      </c>
      <c r="C32">
        <f t="shared" si="0"/>
        <v>2005</v>
      </c>
      <c r="D32">
        <v>1</v>
      </c>
      <c r="E32">
        <v>-1.6666666666666714</v>
      </c>
      <c r="F32" t="str">
        <f t="shared" si="1"/>
        <v>Non-Crisis</v>
      </c>
      <c r="I32">
        <v>2022</v>
      </c>
      <c r="J32" t="s">
        <v>15</v>
      </c>
      <c r="K32">
        <f t="shared" si="9"/>
        <v>7</v>
      </c>
      <c r="L32">
        <f t="shared" si="11"/>
        <v>1</v>
      </c>
      <c r="M32">
        <f t="shared" si="10"/>
        <v>-6.9138951877047097</v>
      </c>
      <c r="N32">
        <f t="shared" si="12"/>
        <v>1.1879160266257145</v>
      </c>
      <c r="O32">
        <f t="shared" si="2"/>
        <v>-5.9011687859134065</v>
      </c>
      <c r="P32">
        <f t="shared" si="5"/>
        <v>8</v>
      </c>
      <c r="Q32" s="3">
        <f t="shared" si="6"/>
        <v>4.0509056071652125</v>
      </c>
      <c r="R32">
        <f t="shared" si="7"/>
        <v>1.7837195181396577</v>
      </c>
      <c r="S32">
        <f t="shared" si="8"/>
        <v>16.409836238162558</v>
      </c>
    </row>
    <row r="33" spans="1:19" x14ac:dyDescent="0.4">
      <c r="A33" t="s">
        <v>19</v>
      </c>
      <c r="B33" s="2">
        <v>38564</v>
      </c>
      <c r="C33">
        <f t="shared" si="0"/>
        <v>2005</v>
      </c>
      <c r="D33">
        <v>1</v>
      </c>
      <c r="E33">
        <v>-1.1035631456883692</v>
      </c>
      <c r="F33" t="str">
        <f t="shared" si="1"/>
        <v>Non-Crisis</v>
      </c>
      <c r="I33">
        <v>2023</v>
      </c>
      <c r="J33" t="s">
        <v>15</v>
      </c>
      <c r="K33">
        <f t="shared" si="9"/>
        <v>3</v>
      </c>
      <c r="L33">
        <f t="shared" si="11"/>
        <v>1</v>
      </c>
      <c r="M33">
        <f t="shared" si="10"/>
        <v>-6.5716402869391475</v>
      </c>
      <c r="N33">
        <f t="shared" si="12"/>
        <v>3.3333333333333286</v>
      </c>
      <c r="O33">
        <f t="shared" si="2"/>
        <v>-4.0953968818710287</v>
      </c>
      <c r="P33">
        <f t="shared" si="5"/>
        <v>4</v>
      </c>
      <c r="Q33" s="3">
        <f t="shared" si="6"/>
        <v>4.9524868101362376</v>
      </c>
      <c r="R33">
        <f t="shared" si="7"/>
        <v>2.0289088084212761</v>
      </c>
      <c r="S33">
        <f t="shared" si="8"/>
        <v>24.527125604573406</v>
      </c>
    </row>
    <row r="34" spans="1:19" x14ac:dyDescent="0.4">
      <c r="A34" t="s">
        <v>25</v>
      </c>
      <c r="B34" s="2">
        <v>38807</v>
      </c>
      <c r="C34">
        <f t="shared" si="0"/>
        <v>2006</v>
      </c>
      <c r="D34">
        <v>-1</v>
      </c>
      <c r="E34">
        <v>3.5714285714285694</v>
      </c>
      <c r="F34" t="str">
        <f t="shared" si="1"/>
        <v>Non-Crisis</v>
      </c>
    </row>
    <row r="35" spans="1:19" x14ac:dyDescent="0.4">
      <c r="A35" t="s">
        <v>22</v>
      </c>
      <c r="B35" s="2">
        <v>38898</v>
      </c>
      <c r="C35">
        <f t="shared" si="0"/>
        <v>2006</v>
      </c>
      <c r="D35">
        <v>1</v>
      </c>
      <c r="E35">
        <v>-5</v>
      </c>
      <c r="F35" t="str">
        <f t="shared" si="1"/>
        <v>Non-Crisis</v>
      </c>
    </row>
    <row r="36" spans="1:19" x14ac:dyDescent="0.4">
      <c r="A36" t="s">
        <v>26</v>
      </c>
      <c r="B36" s="2">
        <v>39021</v>
      </c>
      <c r="C36">
        <f t="shared" si="0"/>
        <v>2006</v>
      </c>
      <c r="D36">
        <v>1</v>
      </c>
      <c r="E36">
        <v>-25</v>
      </c>
      <c r="F36" t="str">
        <f t="shared" si="1"/>
        <v>Non-Crisis</v>
      </c>
    </row>
    <row r="37" spans="1:19" x14ac:dyDescent="0.4">
      <c r="A37" t="s">
        <v>18</v>
      </c>
      <c r="B37" s="2">
        <v>38929</v>
      </c>
      <c r="C37">
        <f t="shared" si="0"/>
        <v>2006</v>
      </c>
      <c r="D37">
        <v>1</v>
      </c>
      <c r="E37">
        <v>-7.5</v>
      </c>
      <c r="F37" t="str">
        <f t="shared" si="1"/>
        <v>Non-Crisis</v>
      </c>
    </row>
    <row r="38" spans="1:19" x14ac:dyDescent="0.4">
      <c r="A38" t="s">
        <v>19</v>
      </c>
      <c r="B38" s="2">
        <v>39051</v>
      </c>
      <c r="C38">
        <f t="shared" si="0"/>
        <v>2006</v>
      </c>
      <c r="D38">
        <v>1</v>
      </c>
      <c r="E38">
        <v>-0.35937873357227801</v>
      </c>
      <c r="F38" t="str">
        <f t="shared" si="1"/>
        <v>Non-Crisis</v>
      </c>
    </row>
    <row r="39" spans="1:19" x14ac:dyDescent="0.4">
      <c r="A39" t="s">
        <v>25</v>
      </c>
      <c r="B39" s="2">
        <v>39202</v>
      </c>
      <c r="C39">
        <f t="shared" si="0"/>
        <v>2007</v>
      </c>
      <c r="D39">
        <v>-1</v>
      </c>
      <c r="E39">
        <v>1.4285714285714306</v>
      </c>
      <c r="F39" t="str">
        <f t="shared" si="1"/>
        <v>Non-Crisis</v>
      </c>
    </row>
    <row r="40" spans="1:19" x14ac:dyDescent="0.4">
      <c r="A40" t="s">
        <v>6</v>
      </c>
      <c r="B40" s="2">
        <v>39447</v>
      </c>
      <c r="C40">
        <f t="shared" si="0"/>
        <v>2007</v>
      </c>
      <c r="D40">
        <v>-1</v>
      </c>
      <c r="E40">
        <v>1.875</v>
      </c>
      <c r="F40" t="str">
        <f t="shared" si="1"/>
        <v>Non-Crisis</v>
      </c>
    </row>
    <row r="41" spans="1:19" x14ac:dyDescent="0.4">
      <c r="A41" t="s">
        <v>18</v>
      </c>
      <c r="B41" s="2">
        <v>39172</v>
      </c>
      <c r="C41">
        <f t="shared" si="0"/>
        <v>2007</v>
      </c>
      <c r="D41">
        <v>-1</v>
      </c>
      <c r="E41">
        <v>7.5</v>
      </c>
      <c r="F41" t="str">
        <f t="shared" si="1"/>
        <v>Non-Crisis</v>
      </c>
    </row>
    <row r="42" spans="1:19" x14ac:dyDescent="0.4">
      <c r="A42" t="s">
        <v>23</v>
      </c>
      <c r="B42" s="2">
        <v>39172</v>
      </c>
      <c r="C42">
        <f t="shared" si="0"/>
        <v>2007</v>
      </c>
      <c r="D42">
        <v>-1</v>
      </c>
      <c r="E42">
        <v>21.428571428571431</v>
      </c>
      <c r="F42" t="str">
        <f t="shared" si="1"/>
        <v>Non-Crisis</v>
      </c>
    </row>
    <row r="43" spans="1:19" x14ac:dyDescent="0.4">
      <c r="A43" t="s">
        <v>22</v>
      </c>
      <c r="B43" s="2">
        <v>39355</v>
      </c>
      <c r="C43">
        <f t="shared" si="0"/>
        <v>2007</v>
      </c>
      <c r="D43">
        <v>1</v>
      </c>
      <c r="E43">
        <v>-1.6666666666666572</v>
      </c>
      <c r="F43" t="str">
        <f t="shared" si="1"/>
        <v>Non-Crisis</v>
      </c>
    </row>
    <row r="44" spans="1:19" x14ac:dyDescent="0.4">
      <c r="A44" t="s">
        <v>27</v>
      </c>
      <c r="B44" s="2">
        <v>39233</v>
      </c>
      <c r="C44">
        <f t="shared" si="0"/>
        <v>2007</v>
      </c>
      <c r="D44">
        <v>1</v>
      </c>
      <c r="E44">
        <v>-7.5</v>
      </c>
      <c r="F44" t="str">
        <f t="shared" si="1"/>
        <v>Non-Crisis</v>
      </c>
    </row>
    <row r="45" spans="1:19" x14ac:dyDescent="0.4">
      <c r="A45" t="s">
        <v>24</v>
      </c>
      <c r="B45" s="2">
        <v>39325</v>
      </c>
      <c r="C45">
        <f t="shared" si="0"/>
        <v>2007</v>
      </c>
      <c r="D45">
        <v>1</v>
      </c>
      <c r="E45">
        <v>-10</v>
      </c>
      <c r="F45" t="str">
        <f t="shared" si="1"/>
        <v>Non-Crisis</v>
      </c>
    </row>
    <row r="46" spans="1:19" x14ac:dyDescent="0.4">
      <c r="A46" t="s">
        <v>22</v>
      </c>
      <c r="B46" s="2">
        <v>39752</v>
      </c>
      <c r="C46">
        <f t="shared" si="0"/>
        <v>2008</v>
      </c>
      <c r="D46">
        <v>-1</v>
      </c>
      <c r="E46">
        <v>8.3333333333333286</v>
      </c>
      <c r="F46" t="str">
        <f t="shared" si="1"/>
        <v>Crisis</v>
      </c>
    </row>
    <row r="47" spans="1:19" x14ac:dyDescent="0.4">
      <c r="A47" t="s">
        <v>18</v>
      </c>
      <c r="B47" s="2">
        <v>39629</v>
      </c>
      <c r="C47">
        <f t="shared" si="0"/>
        <v>2008</v>
      </c>
      <c r="D47">
        <v>-1</v>
      </c>
      <c r="E47">
        <v>3.75</v>
      </c>
      <c r="F47" t="str">
        <f t="shared" si="1"/>
        <v>Crisis</v>
      </c>
    </row>
    <row r="48" spans="1:19" x14ac:dyDescent="0.4">
      <c r="A48" t="s">
        <v>27</v>
      </c>
      <c r="B48" s="2">
        <v>39660</v>
      </c>
      <c r="C48">
        <f t="shared" si="0"/>
        <v>2008</v>
      </c>
      <c r="D48">
        <v>-1</v>
      </c>
      <c r="E48">
        <v>3.75</v>
      </c>
      <c r="F48" t="str">
        <f t="shared" si="1"/>
        <v>Crisis</v>
      </c>
    </row>
    <row r="49" spans="1:6" x14ac:dyDescent="0.4">
      <c r="A49" t="s">
        <v>25</v>
      </c>
      <c r="B49" s="2">
        <v>39752</v>
      </c>
      <c r="C49">
        <f t="shared" si="0"/>
        <v>2008</v>
      </c>
      <c r="D49">
        <v>1</v>
      </c>
      <c r="E49">
        <v>-1.4285714285714306</v>
      </c>
      <c r="F49" t="str">
        <f t="shared" si="1"/>
        <v>Crisis</v>
      </c>
    </row>
    <row r="50" spans="1:6" x14ac:dyDescent="0.4">
      <c r="A50" t="s">
        <v>28</v>
      </c>
      <c r="B50" s="2">
        <v>39660</v>
      </c>
      <c r="C50">
        <f t="shared" si="0"/>
        <v>2008</v>
      </c>
      <c r="D50">
        <v>1</v>
      </c>
      <c r="E50">
        <v>-20</v>
      </c>
      <c r="F50" t="str">
        <f t="shared" si="1"/>
        <v>Crisis</v>
      </c>
    </row>
    <row r="51" spans="1:6" x14ac:dyDescent="0.4">
      <c r="A51" t="s">
        <v>29</v>
      </c>
      <c r="B51" s="2">
        <v>39691</v>
      </c>
      <c r="C51">
        <f t="shared" si="0"/>
        <v>2008</v>
      </c>
      <c r="D51">
        <v>1</v>
      </c>
      <c r="E51">
        <v>-30</v>
      </c>
      <c r="F51" t="str">
        <f t="shared" si="1"/>
        <v>Crisis</v>
      </c>
    </row>
    <row r="52" spans="1:6" x14ac:dyDescent="0.4">
      <c r="A52" t="s">
        <v>30</v>
      </c>
      <c r="B52" s="2">
        <v>40056</v>
      </c>
      <c r="C52">
        <f t="shared" si="0"/>
        <v>2009</v>
      </c>
      <c r="D52">
        <v>-1</v>
      </c>
      <c r="E52">
        <v>5</v>
      </c>
      <c r="F52" t="str">
        <f t="shared" si="1"/>
        <v>Crisis</v>
      </c>
    </row>
    <row r="53" spans="1:6" x14ac:dyDescent="0.4">
      <c r="A53" t="s">
        <v>24</v>
      </c>
      <c r="B53" s="2">
        <v>39872</v>
      </c>
      <c r="C53">
        <f t="shared" si="0"/>
        <v>2009</v>
      </c>
      <c r="D53">
        <v>-1</v>
      </c>
      <c r="E53">
        <v>30</v>
      </c>
      <c r="F53" t="str">
        <f t="shared" si="1"/>
        <v>Crisis</v>
      </c>
    </row>
    <row r="54" spans="1:6" x14ac:dyDescent="0.4">
      <c r="A54" t="s">
        <v>21</v>
      </c>
      <c r="B54" s="2">
        <v>39903</v>
      </c>
      <c r="C54">
        <f t="shared" si="0"/>
        <v>2009</v>
      </c>
      <c r="D54">
        <v>-1</v>
      </c>
      <c r="E54">
        <v>2.5</v>
      </c>
      <c r="F54" t="str">
        <f t="shared" si="1"/>
        <v>Crisis</v>
      </c>
    </row>
    <row r="55" spans="1:6" x14ac:dyDescent="0.4">
      <c r="A55" t="s">
        <v>22</v>
      </c>
      <c r="B55" s="2">
        <v>40178</v>
      </c>
      <c r="C55">
        <f t="shared" si="0"/>
        <v>2009</v>
      </c>
      <c r="D55">
        <v>1</v>
      </c>
      <c r="E55">
        <v>-5</v>
      </c>
      <c r="F55" t="str">
        <f t="shared" si="1"/>
        <v>Crisis</v>
      </c>
    </row>
    <row r="56" spans="1:6" x14ac:dyDescent="0.4">
      <c r="A56" t="s">
        <v>6</v>
      </c>
      <c r="B56" s="2">
        <v>40117</v>
      </c>
      <c r="C56">
        <f t="shared" si="0"/>
        <v>2009</v>
      </c>
      <c r="D56">
        <v>1</v>
      </c>
      <c r="E56">
        <v>-3.125</v>
      </c>
      <c r="F56" t="str">
        <f t="shared" si="1"/>
        <v>Crisis</v>
      </c>
    </row>
    <row r="57" spans="1:6" x14ac:dyDescent="0.4">
      <c r="A57" t="s">
        <v>19</v>
      </c>
      <c r="B57" s="2">
        <v>40025</v>
      </c>
      <c r="C57">
        <f t="shared" si="0"/>
        <v>2009</v>
      </c>
      <c r="D57">
        <v>1</v>
      </c>
      <c r="E57">
        <v>-1.5134162625623588</v>
      </c>
      <c r="F57" t="str">
        <f t="shared" si="1"/>
        <v>Crisis</v>
      </c>
    </row>
    <row r="58" spans="1:6" x14ac:dyDescent="0.4">
      <c r="A58" t="s">
        <v>25</v>
      </c>
      <c r="B58" s="2">
        <v>40298</v>
      </c>
      <c r="C58">
        <f t="shared" si="0"/>
        <v>2010</v>
      </c>
      <c r="D58">
        <v>1</v>
      </c>
      <c r="E58">
        <v>-2.8571428571428612</v>
      </c>
      <c r="F58" t="str">
        <f t="shared" si="1"/>
        <v>Non-Crisis</v>
      </c>
    </row>
    <row r="59" spans="1:6" x14ac:dyDescent="0.4">
      <c r="A59" t="s">
        <v>22</v>
      </c>
      <c r="B59" s="2">
        <v>40209</v>
      </c>
      <c r="C59">
        <f t="shared" si="0"/>
        <v>2010</v>
      </c>
      <c r="D59">
        <v>1</v>
      </c>
      <c r="E59">
        <v>-3.3333333333333286</v>
      </c>
      <c r="F59" t="str">
        <f t="shared" si="1"/>
        <v>Non-Crisis</v>
      </c>
    </row>
    <row r="60" spans="1:6" x14ac:dyDescent="0.4">
      <c r="A60" t="s">
        <v>22</v>
      </c>
      <c r="B60" s="2">
        <v>40298</v>
      </c>
      <c r="C60">
        <f t="shared" si="0"/>
        <v>2010</v>
      </c>
      <c r="D60">
        <v>1</v>
      </c>
      <c r="E60">
        <v>-3.3333333333333428</v>
      </c>
      <c r="F60" t="str">
        <f t="shared" si="1"/>
        <v>Non-Crisis</v>
      </c>
    </row>
    <row r="61" spans="1:6" x14ac:dyDescent="0.4">
      <c r="A61" t="s">
        <v>22</v>
      </c>
      <c r="B61" s="2">
        <v>40451</v>
      </c>
      <c r="C61">
        <f t="shared" si="0"/>
        <v>2010</v>
      </c>
      <c r="D61">
        <v>1</v>
      </c>
      <c r="E61">
        <v>-6.6666666666666714</v>
      </c>
      <c r="F61" t="str">
        <f t="shared" si="1"/>
        <v>Non-Crisis</v>
      </c>
    </row>
    <row r="62" spans="1:6" x14ac:dyDescent="0.4">
      <c r="A62" t="s">
        <v>6</v>
      </c>
      <c r="B62" s="2">
        <v>40421</v>
      </c>
      <c r="C62">
        <f t="shared" si="0"/>
        <v>2010</v>
      </c>
      <c r="D62">
        <v>1</v>
      </c>
      <c r="E62">
        <v>-3.125</v>
      </c>
      <c r="F62" t="str">
        <f t="shared" si="1"/>
        <v>Non-Crisis</v>
      </c>
    </row>
    <row r="63" spans="1:6" x14ac:dyDescent="0.4">
      <c r="A63" t="s">
        <v>6</v>
      </c>
      <c r="B63" s="2">
        <v>40512</v>
      </c>
      <c r="C63">
        <f t="shared" si="0"/>
        <v>2010</v>
      </c>
      <c r="D63">
        <v>1</v>
      </c>
      <c r="E63">
        <v>-8.75</v>
      </c>
      <c r="F63" t="str">
        <f t="shared" si="1"/>
        <v>Non-Crisis</v>
      </c>
    </row>
    <row r="64" spans="1:6" x14ac:dyDescent="0.4">
      <c r="A64" t="s">
        <v>31</v>
      </c>
      <c r="B64" s="2">
        <v>40268</v>
      </c>
      <c r="C64">
        <f t="shared" si="0"/>
        <v>2010</v>
      </c>
      <c r="D64">
        <v>1</v>
      </c>
      <c r="E64">
        <v>-40</v>
      </c>
      <c r="F64" t="str">
        <f t="shared" si="1"/>
        <v>Non-Crisis</v>
      </c>
    </row>
    <row r="65" spans="1:6" x14ac:dyDescent="0.4">
      <c r="A65" t="s">
        <v>32</v>
      </c>
      <c r="B65" s="2">
        <v>40543</v>
      </c>
      <c r="C65">
        <f t="shared" si="0"/>
        <v>2010</v>
      </c>
      <c r="D65">
        <v>1</v>
      </c>
      <c r="E65">
        <v>-17.5</v>
      </c>
      <c r="F65" t="str">
        <f t="shared" si="1"/>
        <v>Non-Crisis</v>
      </c>
    </row>
    <row r="66" spans="1:6" x14ac:dyDescent="0.4">
      <c r="A66" t="s">
        <v>11</v>
      </c>
      <c r="B66" s="2">
        <v>40512</v>
      </c>
      <c r="C66">
        <f t="shared" ref="C66:C129" si="13">YEAR(B66)</f>
        <v>2010</v>
      </c>
      <c r="D66">
        <v>1</v>
      </c>
      <c r="E66">
        <v>-10</v>
      </c>
      <c r="F66" t="str">
        <f t="shared" ref="F66:F129" si="14">VLOOKUP(C66,$I$3:$J$33,2,FALSE)</f>
        <v>Non-Crisis</v>
      </c>
    </row>
    <row r="67" spans="1:6" x14ac:dyDescent="0.4">
      <c r="A67" t="s">
        <v>33</v>
      </c>
      <c r="B67" s="2">
        <v>40268</v>
      </c>
      <c r="C67">
        <f t="shared" si="13"/>
        <v>2010</v>
      </c>
      <c r="D67">
        <v>1</v>
      </c>
      <c r="E67">
        <v>-15</v>
      </c>
      <c r="F67" t="str">
        <f t="shared" si="14"/>
        <v>Non-Crisis</v>
      </c>
    </row>
    <row r="68" spans="1:6" x14ac:dyDescent="0.4">
      <c r="A68" t="s">
        <v>12</v>
      </c>
      <c r="B68" s="2">
        <v>40237</v>
      </c>
      <c r="C68">
        <f t="shared" si="13"/>
        <v>2010</v>
      </c>
      <c r="D68">
        <v>1</v>
      </c>
      <c r="E68">
        <v>-10</v>
      </c>
      <c r="F68" t="str">
        <f t="shared" si="14"/>
        <v>Non-Crisis</v>
      </c>
    </row>
    <row r="69" spans="1:6" x14ac:dyDescent="0.4">
      <c r="A69" t="s">
        <v>12</v>
      </c>
      <c r="B69" s="2">
        <v>40421</v>
      </c>
      <c r="C69">
        <f t="shared" si="13"/>
        <v>2010</v>
      </c>
      <c r="D69">
        <v>1</v>
      </c>
      <c r="E69">
        <v>-7.1428571428571388</v>
      </c>
      <c r="F69" t="str">
        <f t="shared" si="14"/>
        <v>Non-Crisis</v>
      </c>
    </row>
    <row r="70" spans="1:6" x14ac:dyDescent="0.4">
      <c r="A70" t="s">
        <v>34</v>
      </c>
      <c r="B70" s="2">
        <v>40482</v>
      </c>
      <c r="C70">
        <f t="shared" si="13"/>
        <v>2010</v>
      </c>
      <c r="D70">
        <v>1</v>
      </c>
      <c r="E70">
        <v>-15</v>
      </c>
      <c r="F70" t="str">
        <f t="shared" si="14"/>
        <v>Non-Crisis</v>
      </c>
    </row>
    <row r="71" spans="1:6" x14ac:dyDescent="0.4">
      <c r="A71" t="s">
        <v>35</v>
      </c>
      <c r="B71" s="2">
        <v>40359</v>
      </c>
      <c r="C71">
        <f t="shared" si="13"/>
        <v>2010</v>
      </c>
      <c r="D71">
        <v>1</v>
      </c>
      <c r="E71">
        <v>-30</v>
      </c>
      <c r="F71" t="str">
        <f t="shared" si="14"/>
        <v>Non-Crisis</v>
      </c>
    </row>
    <row r="72" spans="1:6" x14ac:dyDescent="0.4">
      <c r="A72" t="s">
        <v>25</v>
      </c>
      <c r="B72" s="2">
        <v>40633</v>
      </c>
      <c r="C72">
        <f t="shared" si="13"/>
        <v>2011</v>
      </c>
      <c r="D72">
        <v>1</v>
      </c>
      <c r="E72">
        <v>-0.7142857142857082</v>
      </c>
      <c r="F72" t="str">
        <f t="shared" si="14"/>
        <v>Non-Crisis</v>
      </c>
    </row>
    <row r="73" spans="1:6" x14ac:dyDescent="0.4">
      <c r="A73" t="s">
        <v>22</v>
      </c>
      <c r="B73" s="2">
        <v>40574</v>
      </c>
      <c r="C73">
        <f t="shared" si="13"/>
        <v>2011</v>
      </c>
      <c r="D73">
        <v>1</v>
      </c>
      <c r="E73">
        <v>-1.6666666666666572</v>
      </c>
      <c r="F73" t="str">
        <f t="shared" si="14"/>
        <v>Non-Crisis</v>
      </c>
    </row>
    <row r="74" spans="1:6" x14ac:dyDescent="0.4">
      <c r="A74" t="s">
        <v>6</v>
      </c>
      <c r="B74" s="2">
        <v>40724</v>
      </c>
      <c r="C74">
        <f t="shared" si="13"/>
        <v>2011</v>
      </c>
      <c r="D74">
        <v>1</v>
      </c>
      <c r="E74">
        <v>-2.3611111111111072</v>
      </c>
      <c r="F74" t="str">
        <f t="shared" si="14"/>
        <v>Non-Crisis</v>
      </c>
    </row>
    <row r="75" spans="1:6" x14ac:dyDescent="0.4">
      <c r="A75" t="s">
        <v>36</v>
      </c>
      <c r="B75" s="2">
        <v>40877</v>
      </c>
      <c r="C75">
        <f t="shared" si="13"/>
        <v>2011</v>
      </c>
      <c r="D75">
        <v>1</v>
      </c>
      <c r="E75">
        <v>-15</v>
      </c>
      <c r="F75" t="str">
        <f t="shared" si="14"/>
        <v>Non-Crisis</v>
      </c>
    </row>
    <row r="76" spans="1:6" x14ac:dyDescent="0.4">
      <c r="A76" t="s">
        <v>11</v>
      </c>
      <c r="B76" s="2">
        <v>40908</v>
      </c>
      <c r="C76">
        <f t="shared" si="13"/>
        <v>2011</v>
      </c>
      <c r="D76">
        <v>1</v>
      </c>
      <c r="E76">
        <v>-13.333333333333329</v>
      </c>
      <c r="F76" t="str">
        <f t="shared" si="14"/>
        <v>Non-Crisis</v>
      </c>
    </row>
    <row r="77" spans="1:6" x14ac:dyDescent="0.4">
      <c r="A77" t="s">
        <v>37</v>
      </c>
      <c r="B77" s="2">
        <v>40786</v>
      </c>
      <c r="C77">
        <f t="shared" si="13"/>
        <v>2011</v>
      </c>
      <c r="D77">
        <v>1</v>
      </c>
      <c r="E77">
        <v>-4</v>
      </c>
      <c r="F77" t="str">
        <f t="shared" si="14"/>
        <v>Non-Crisis</v>
      </c>
    </row>
    <row r="78" spans="1:6" x14ac:dyDescent="0.4">
      <c r="A78" t="s">
        <v>33</v>
      </c>
      <c r="B78" s="2">
        <v>40908</v>
      </c>
      <c r="C78">
        <f t="shared" si="13"/>
        <v>2011</v>
      </c>
      <c r="D78">
        <v>1</v>
      </c>
      <c r="E78">
        <v>-5</v>
      </c>
      <c r="F78" t="str">
        <f t="shared" si="14"/>
        <v>Non-Crisis</v>
      </c>
    </row>
    <row r="79" spans="1:6" x14ac:dyDescent="0.4">
      <c r="A79" t="s">
        <v>23</v>
      </c>
      <c r="B79" s="2">
        <v>40847</v>
      </c>
      <c r="C79">
        <f t="shared" si="13"/>
        <v>2011</v>
      </c>
      <c r="D79">
        <v>1</v>
      </c>
      <c r="E79">
        <v>-24.047619047619037</v>
      </c>
      <c r="F79" t="str">
        <f t="shared" si="14"/>
        <v>Non-Crisis</v>
      </c>
    </row>
    <row r="80" spans="1:6" x14ac:dyDescent="0.4">
      <c r="A80" t="s">
        <v>24</v>
      </c>
      <c r="B80" s="2">
        <v>40724</v>
      </c>
      <c r="C80">
        <f t="shared" si="13"/>
        <v>2011</v>
      </c>
      <c r="D80">
        <v>1</v>
      </c>
      <c r="E80">
        <v>-20</v>
      </c>
      <c r="F80" t="str">
        <f t="shared" si="14"/>
        <v>Non-Crisis</v>
      </c>
    </row>
    <row r="81" spans="1:6" x14ac:dyDescent="0.4">
      <c r="A81" t="s">
        <v>12</v>
      </c>
      <c r="B81" s="2">
        <v>40574</v>
      </c>
      <c r="C81">
        <f t="shared" si="13"/>
        <v>2011</v>
      </c>
      <c r="D81">
        <v>1</v>
      </c>
      <c r="E81">
        <v>-8.5714285714285694</v>
      </c>
      <c r="F81" t="str">
        <f t="shared" si="14"/>
        <v>Non-Crisis</v>
      </c>
    </row>
    <row r="82" spans="1:6" x14ac:dyDescent="0.4">
      <c r="A82" t="s">
        <v>21</v>
      </c>
      <c r="B82" s="2">
        <v>40574</v>
      </c>
      <c r="C82">
        <f t="shared" si="13"/>
        <v>2011</v>
      </c>
      <c r="D82">
        <v>1</v>
      </c>
      <c r="E82">
        <v>-1.25</v>
      </c>
      <c r="F82" t="str">
        <f t="shared" si="14"/>
        <v>Non-Crisis</v>
      </c>
    </row>
    <row r="83" spans="1:6" x14ac:dyDescent="0.4">
      <c r="A83" t="s">
        <v>38</v>
      </c>
      <c r="B83" s="2">
        <v>40574</v>
      </c>
      <c r="C83">
        <f t="shared" si="13"/>
        <v>2011</v>
      </c>
      <c r="D83">
        <v>1</v>
      </c>
      <c r="E83">
        <v>-25.925925925925938</v>
      </c>
      <c r="F83" t="str">
        <f t="shared" si="14"/>
        <v>Non-Crisis</v>
      </c>
    </row>
    <row r="84" spans="1:6" x14ac:dyDescent="0.4">
      <c r="A84" t="s">
        <v>25</v>
      </c>
      <c r="B84" s="2">
        <v>41121</v>
      </c>
      <c r="C84">
        <f t="shared" si="13"/>
        <v>2012</v>
      </c>
      <c r="D84">
        <v>1</v>
      </c>
      <c r="E84">
        <v>-2.8571428571428612</v>
      </c>
      <c r="F84" t="str">
        <f t="shared" si="14"/>
        <v>Non-Crisis</v>
      </c>
    </row>
    <row r="85" spans="1:6" x14ac:dyDescent="0.4">
      <c r="A85" t="s">
        <v>25</v>
      </c>
      <c r="B85" s="2">
        <v>41213</v>
      </c>
      <c r="C85">
        <f t="shared" si="13"/>
        <v>2012</v>
      </c>
      <c r="D85">
        <v>1</v>
      </c>
      <c r="E85">
        <v>-2.1428571428571388</v>
      </c>
      <c r="F85" t="str">
        <f t="shared" si="14"/>
        <v>Non-Crisis</v>
      </c>
    </row>
    <row r="86" spans="1:6" x14ac:dyDescent="0.4">
      <c r="A86" t="s">
        <v>30</v>
      </c>
      <c r="B86" s="2">
        <v>41182</v>
      </c>
      <c r="C86">
        <f t="shared" si="13"/>
        <v>2012</v>
      </c>
      <c r="D86">
        <v>1</v>
      </c>
      <c r="E86">
        <v>-4</v>
      </c>
      <c r="F86" t="str">
        <f t="shared" si="14"/>
        <v>Non-Crisis</v>
      </c>
    </row>
    <row r="87" spans="1:6" x14ac:dyDescent="0.4">
      <c r="A87" t="s">
        <v>6</v>
      </c>
      <c r="B87" s="2">
        <v>41182</v>
      </c>
      <c r="C87">
        <f t="shared" si="13"/>
        <v>2012</v>
      </c>
      <c r="D87">
        <v>1</v>
      </c>
      <c r="E87">
        <v>-2.3611111111111001</v>
      </c>
      <c r="F87" t="str">
        <f t="shared" si="14"/>
        <v>Non-Crisis</v>
      </c>
    </row>
    <row r="88" spans="1:6" x14ac:dyDescent="0.4">
      <c r="A88" t="s">
        <v>39</v>
      </c>
      <c r="B88" s="2">
        <v>41090</v>
      </c>
      <c r="C88">
        <f t="shared" si="13"/>
        <v>2012</v>
      </c>
      <c r="D88">
        <v>1</v>
      </c>
      <c r="E88">
        <v>-31.333333333333329</v>
      </c>
      <c r="F88" t="str">
        <f t="shared" si="14"/>
        <v>Non-Crisis</v>
      </c>
    </row>
    <row r="89" spans="1:6" x14ac:dyDescent="0.4">
      <c r="A89" t="s">
        <v>40</v>
      </c>
      <c r="B89" s="2">
        <v>41243</v>
      </c>
      <c r="C89">
        <f t="shared" si="13"/>
        <v>2012</v>
      </c>
      <c r="D89">
        <v>1</v>
      </c>
      <c r="E89">
        <v>-35</v>
      </c>
      <c r="F89" t="str">
        <f t="shared" si="14"/>
        <v>Non-Crisis</v>
      </c>
    </row>
    <row r="90" spans="1:6" x14ac:dyDescent="0.4">
      <c r="A90" t="s">
        <v>12</v>
      </c>
      <c r="B90" s="2">
        <v>41213</v>
      </c>
      <c r="C90">
        <f t="shared" si="13"/>
        <v>2012</v>
      </c>
      <c r="D90">
        <v>1</v>
      </c>
      <c r="E90">
        <v>-10.000000000000014</v>
      </c>
      <c r="F90" t="str">
        <f t="shared" si="14"/>
        <v>Non-Crisis</v>
      </c>
    </row>
    <row r="91" spans="1:6" x14ac:dyDescent="0.4">
      <c r="A91" t="s">
        <v>21</v>
      </c>
      <c r="B91" s="2">
        <v>40939</v>
      </c>
      <c r="C91">
        <f t="shared" si="13"/>
        <v>2012</v>
      </c>
      <c r="D91">
        <v>1</v>
      </c>
      <c r="E91">
        <v>-0.625</v>
      </c>
      <c r="F91" t="str">
        <f t="shared" si="14"/>
        <v>Non-Crisis</v>
      </c>
    </row>
    <row r="92" spans="1:6" x14ac:dyDescent="0.4">
      <c r="A92" t="s">
        <v>38</v>
      </c>
      <c r="B92" s="2">
        <v>41394</v>
      </c>
      <c r="C92">
        <f t="shared" si="13"/>
        <v>2013</v>
      </c>
      <c r="D92">
        <v>-1</v>
      </c>
      <c r="E92">
        <v>1.8518518518518761</v>
      </c>
      <c r="F92" t="str">
        <f t="shared" si="14"/>
        <v>Non-Crisis</v>
      </c>
    </row>
    <row r="93" spans="1:6" x14ac:dyDescent="0.4">
      <c r="A93" t="s">
        <v>41</v>
      </c>
      <c r="B93" s="2">
        <v>41547</v>
      </c>
      <c r="C93">
        <f t="shared" si="13"/>
        <v>2013</v>
      </c>
      <c r="D93">
        <v>1</v>
      </c>
      <c r="E93">
        <v>-23.333333333333329</v>
      </c>
      <c r="F93" t="str">
        <f t="shared" si="14"/>
        <v>Non-Crisis</v>
      </c>
    </row>
    <row r="94" spans="1:6" x14ac:dyDescent="0.4">
      <c r="A94" t="s">
        <v>22</v>
      </c>
      <c r="B94" s="2">
        <v>41364</v>
      </c>
      <c r="C94">
        <f t="shared" si="13"/>
        <v>2013</v>
      </c>
      <c r="D94">
        <v>1</v>
      </c>
      <c r="E94">
        <v>-1.6666666666666572</v>
      </c>
      <c r="F94" t="str">
        <f t="shared" si="14"/>
        <v>Non-Crisis</v>
      </c>
    </row>
    <row r="95" spans="1:6" x14ac:dyDescent="0.4">
      <c r="A95" t="s">
        <v>6</v>
      </c>
      <c r="B95" s="2">
        <v>41333</v>
      </c>
      <c r="C95">
        <f t="shared" si="13"/>
        <v>2013</v>
      </c>
      <c r="D95">
        <v>1</v>
      </c>
      <c r="E95">
        <v>-1.25</v>
      </c>
      <c r="F95" t="str">
        <f t="shared" si="14"/>
        <v>Non-Crisis</v>
      </c>
    </row>
    <row r="96" spans="1:6" x14ac:dyDescent="0.4">
      <c r="A96" t="s">
        <v>32</v>
      </c>
      <c r="B96" s="2">
        <v>41455</v>
      </c>
      <c r="C96">
        <f t="shared" si="13"/>
        <v>2013</v>
      </c>
      <c r="D96">
        <v>1</v>
      </c>
      <c r="E96">
        <v>-1.25</v>
      </c>
      <c r="F96" t="str">
        <f t="shared" si="14"/>
        <v>Non-Crisis</v>
      </c>
    </row>
    <row r="97" spans="1:6" x14ac:dyDescent="0.4">
      <c r="A97" t="s">
        <v>39</v>
      </c>
      <c r="B97" s="2">
        <v>41547</v>
      </c>
      <c r="C97">
        <f t="shared" si="13"/>
        <v>2013</v>
      </c>
      <c r="D97">
        <v>1</v>
      </c>
      <c r="E97">
        <v>-4</v>
      </c>
      <c r="F97" t="str">
        <f t="shared" si="14"/>
        <v>Non-Crisis</v>
      </c>
    </row>
    <row r="98" spans="1:6" x14ac:dyDescent="0.4">
      <c r="A98" t="s">
        <v>42</v>
      </c>
      <c r="B98" s="2">
        <v>41608</v>
      </c>
      <c r="C98">
        <f t="shared" si="13"/>
        <v>2013</v>
      </c>
      <c r="D98">
        <v>1</v>
      </c>
      <c r="E98">
        <v>-40</v>
      </c>
      <c r="F98" t="str">
        <f t="shared" si="14"/>
        <v>Non-Crisis</v>
      </c>
    </row>
    <row r="99" spans="1:6" x14ac:dyDescent="0.4">
      <c r="A99" t="s">
        <v>37</v>
      </c>
      <c r="B99" s="2">
        <v>41305</v>
      </c>
      <c r="C99">
        <f t="shared" si="13"/>
        <v>2013</v>
      </c>
      <c r="D99">
        <v>1</v>
      </c>
      <c r="E99">
        <v>-1</v>
      </c>
      <c r="F99" t="str">
        <f t="shared" si="14"/>
        <v>Non-Crisis</v>
      </c>
    </row>
    <row r="100" spans="1:6" x14ac:dyDescent="0.4">
      <c r="A100" t="s">
        <v>43</v>
      </c>
      <c r="B100" s="2">
        <v>41578</v>
      </c>
      <c r="C100">
        <f t="shared" si="13"/>
        <v>2013</v>
      </c>
      <c r="D100">
        <v>1</v>
      </c>
      <c r="E100">
        <v>-20</v>
      </c>
      <c r="F100" t="str">
        <f t="shared" si="14"/>
        <v>Non-Crisis</v>
      </c>
    </row>
    <row r="101" spans="1:6" x14ac:dyDescent="0.4">
      <c r="A101" t="s">
        <v>12</v>
      </c>
      <c r="B101" s="2">
        <v>41305</v>
      </c>
      <c r="C101">
        <f t="shared" si="13"/>
        <v>2013</v>
      </c>
      <c r="D101">
        <v>1</v>
      </c>
      <c r="E101">
        <v>-11.428571428571431</v>
      </c>
      <c r="F101" t="str">
        <f t="shared" si="14"/>
        <v>Non-Crisis</v>
      </c>
    </row>
    <row r="102" spans="1:6" x14ac:dyDescent="0.4">
      <c r="A102" t="s">
        <v>44</v>
      </c>
      <c r="B102" s="2">
        <v>41578</v>
      </c>
      <c r="C102">
        <f t="shared" si="13"/>
        <v>2013</v>
      </c>
      <c r="D102">
        <v>1</v>
      </c>
      <c r="E102">
        <v>-30.833333333333329</v>
      </c>
      <c r="F102" t="str">
        <f t="shared" si="14"/>
        <v>Non-Crisis</v>
      </c>
    </row>
    <row r="103" spans="1:6" x14ac:dyDescent="0.4">
      <c r="A103" t="s">
        <v>19</v>
      </c>
      <c r="B103" s="2">
        <v>41882</v>
      </c>
      <c r="C103">
        <f t="shared" si="13"/>
        <v>2014</v>
      </c>
      <c r="D103">
        <v>-1</v>
      </c>
      <c r="E103">
        <v>12.188150959308437</v>
      </c>
      <c r="F103" t="str">
        <f t="shared" si="14"/>
        <v>Non-Crisis</v>
      </c>
    </row>
    <row r="104" spans="1:6" x14ac:dyDescent="0.4">
      <c r="A104" t="s">
        <v>27</v>
      </c>
      <c r="B104" s="2">
        <v>41912</v>
      </c>
      <c r="C104">
        <f t="shared" si="13"/>
        <v>2014</v>
      </c>
      <c r="D104">
        <v>1</v>
      </c>
      <c r="E104">
        <v>-1.25</v>
      </c>
      <c r="F104" t="str">
        <f t="shared" si="14"/>
        <v>Non-Crisis</v>
      </c>
    </row>
    <row r="105" spans="1:6" x14ac:dyDescent="0.4">
      <c r="A105" t="s">
        <v>37</v>
      </c>
      <c r="B105" s="2">
        <v>41670</v>
      </c>
      <c r="C105">
        <f t="shared" si="13"/>
        <v>2014</v>
      </c>
      <c r="D105">
        <v>1</v>
      </c>
      <c r="E105">
        <v>-1</v>
      </c>
      <c r="F105" t="str">
        <f t="shared" si="14"/>
        <v>Non-Crisis</v>
      </c>
    </row>
    <row r="106" spans="1:6" x14ac:dyDescent="0.4">
      <c r="A106" t="s">
        <v>13</v>
      </c>
      <c r="B106" s="2">
        <v>41943</v>
      </c>
      <c r="C106">
        <f t="shared" si="13"/>
        <v>2014</v>
      </c>
      <c r="D106">
        <v>1</v>
      </c>
      <c r="E106">
        <v>-10</v>
      </c>
      <c r="F106" t="str">
        <f t="shared" si="14"/>
        <v>Non-Crisis</v>
      </c>
    </row>
    <row r="107" spans="1:6" x14ac:dyDescent="0.4">
      <c r="A107" t="s">
        <v>45</v>
      </c>
      <c r="B107" s="2">
        <v>41670</v>
      </c>
      <c r="C107">
        <f t="shared" si="13"/>
        <v>2014</v>
      </c>
      <c r="D107">
        <v>1</v>
      </c>
      <c r="E107">
        <v>-3</v>
      </c>
      <c r="F107" t="str">
        <f t="shared" si="14"/>
        <v>Non-Crisis</v>
      </c>
    </row>
    <row r="108" spans="1:6" x14ac:dyDescent="0.4">
      <c r="A108" t="s">
        <v>45</v>
      </c>
      <c r="B108" s="2">
        <v>41820</v>
      </c>
      <c r="C108">
        <f t="shared" si="13"/>
        <v>2014</v>
      </c>
      <c r="D108">
        <v>1</v>
      </c>
      <c r="E108">
        <v>-9</v>
      </c>
      <c r="F108" t="str">
        <f t="shared" si="14"/>
        <v>Non-Crisis</v>
      </c>
    </row>
    <row r="109" spans="1:6" x14ac:dyDescent="0.4">
      <c r="A109" t="s">
        <v>46</v>
      </c>
      <c r="B109" s="2">
        <v>41973</v>
      </c>
      <c r="C109">
        <f t="shared" si="13"/>
        <v>2014</v>
      </c>
      <c r="D109">
        <v>1</v>
      </c>
      <c r="E109">
        <v>-30</v>
      </c>
      <c r="F109" t="str">
        <f t="shared" si="14"/>
        <v>Non-Crisis</v>
      </c>
    </row>
    <row r="110" spans="1:6" x14ac:dyDescent="0.4">
      <c r="A110" t="s">
        <v>47</v>
      </c>
      <c r="B110" s="2">
        <v>41973</v>
      </c>
      <c r="C110">
        <f t="shared" si="13"/>
        <v>2014</v>
      </c>
      <c r="D110">
        <v>1</v>
      </c>
      <c r="E110">
        <v>-10</v>
      </c>
      <c r="F110" t="str">
        <f t="shared" si="14"/>
        <v>Non-Crisis</v>
      </c>
    </row>
    <row r="111" spans="1:6" x14ac:dyDescent="0.4">
      <c r="A111" t="s">
        <v>35</v>
      </c>
      <c r="B111" s="2">
        <v>41820</v>
      </c>
      <c r="C111">
        <f t="shared" si="13"/>
        <v>2014</v>
      </c>
      <c r="D111">
        <v>1</v>
      </c>
      <c r="E111">
        <v>-11.666666666666657</v>
      </c>
      <c r="F111" t="str">
        <f t="shared" si="14"/>
        <v>Non-Crisis</v>
      </c>
    </row>
    <row r="112" spans="1:6" x14ac:dyDescent="0.4">
      <c r="A112" t="s">
        <v>22</v>
      </c>
      <c r="B112" s="2">
        <v>42124</v>
      </c>
      <c r="C112">
        <f t="shared" si="13"/>
        <v>2015</v>
      </c>
      <c r="D112">
        <v>-1</v>
      </c>
      <c r="E112">
        <v>3.3333333333333144</v>
      </c>
      <c r="F112" t="str">
        <f t="shared" si="14"/>
        <v>Non-Crisis</v>
      </c>
    </row>
    <row r="113" spans="1:6" x14ac:dyDescent="0.4">
      <c r="A113" t="s">
        <v>22</v>
      </c>
      <c r="B113" s="2">
        <v>42277</v>
      </c>
      <c r="C113">
        <f t="shared" si="13"/>
        <v>2015</v>
      </c>
      <c r="D113">
        <v>-1</v>
      </c>
      <c r="E113">
        <v>1.6666666666666856</v>
      </c>
      <c r="F113" t="str">
        <f t="shared" si="14"/>
        <v>Non-Crisis</v>
      </c>
    </row>
    <row r="114" spans="1:6" x14ac:dyDescent="0.4">
      <c r="A114" t="s">
        <v>32</v>
      </c>
      <c r="B114" s="2">
        <v>42308</v>
      </c>
      <c r="C114">
        <f t="shared" si="13"/>
        <v>2015</v>
      </c>
      <c r="D114">
        <v>-1</v>
      </c>
      <c r="E114">
        <v>2.5</v>
      </c>
      <c r="F114" t="str">
        <f t="shared" si="14"/>
        <v>Non-Crisis</v>
      </c>
    </row>
    <row r="115" spans="1:6" x14ac:dyDescent="0.4">
      <c r="A115" t="s">
        <v>39</v>
      </c>
      <c r="B115" s="2">
        <v>42185</v>
      </c>
      <c r="C115">
        <f t="shared" si="13"/>
        <v>2015</v>
      </c>
      <c r="D115">
        <v>-1</v>
      </c>
      <c r="E115">
        <v>10</v>
      </c>
      <c r="F115" t="str">
        <f t="shared" si="14"/>
        <v>Non-Crisis</v>
      </c>
    </row>
    <row r="116" spans="1:6" x14ac:dyDescent="0.4">
      <c r="A116" t="s">
        <v>35</v>
      </c>
      <c r="B116" s="2">
        <v>42247</v>
      </c>
      <c r="C116">
        <f t="shared" si="13"/>
        <v>2015</v>
      </c>
      <c r="D116">
        <v>-1</v>
      </c>
      <c r="E116">
        <v>3.3333333333333144</v>
      </c>
      <c r="F116" t="str">
        <f t="shared" si="14"/>
        <v>Non-Crisis</v>
      </c>
    </row>
    <row r="117" spans="1:6" x14ac:dyDescent="0.4">
      <c r="A117" t="s">
        <v>48</v>
      </c>
      <c r="B117" s="2">
        <v>42185</v>
      </c>
      <c r="C117">
        <f t="shared" si="13"/>
        <v>2015</v>
      </c>
      <c r="D117">
        <v>1</v>
      </c>
      <c r="E117">
        <v>-6.6666666666666998</v>
      </c>
      <c r="F117" t="str">
        <f t="shared" si="14"/>
        <v>Non-Crisis</v>
      </c>
    </row>
    <row r="118" spans="1:6" x14ac:dyDescent="0.4">
      <c r="A118" t="s">
        <v>49</v>
      </c>
      <c r="B118" s="2">
        <v>42094</v>
      </c>
      <c r="C118">
        <f t="shared" si="13"/>
        <v>2015</v>
      </c>
      <c r="D118">
        <v>1</v>
      </c>
      <c r="E118">
        <v>-12.5</v>
      </c>
      <c r="F118" t="str">
        <f t="shared" si="14"/>
        <v>Non-Crisis</v>
      </c>
    </row>
    <row r="119" spans="1:6" x14ac:dyDescent="0.4">
      <c r="A119" t="s">
        <v>6</v>
      </c>
      <c r="B119" s="2">
        <v>42063</v>
      </c>
      <c r="C119">
        <f t="shared" si="13"/>
        <v>2015</v>
      </c>
      <c r="D119">
        <v>1</v>
      </c>
      <c r="E119">
        <v>-1.25</v>
      </c>
      <c r="F119" t="str">
        <f t="shared" si="14"/>
        <v>Non-Crisis</v>
      </c>
    </row>
    <row r="120" spans="1:6" x14ac:dyDescent="0.4">
      <c r="A120" t="s">
        <v>31</v>
      </c>
      <c r="B120" s="2">
        <v>42035</v>
      </c>
      <c r="C120">
        <f t="shared" si="13"/>
        <v>2015</v>
      </c>
      <c r="D120">
        <v>1</v>
      </c>
      <c r="E120">
        <v>-5</v>
      </c>
      <c r="F120" t="str">
        <f t="shared" si="14"/>
        <v>Non-Crisis</v>
      </c>
    </row>
    <row r="121" spans="1:6" x14ac:dyDescent="0.4">
      <c r="A121" t="s">
        <v>50</v>
      </c>
      <c r="B121" s="2">
        <v>42063</v>
      </c>
      <c r="C121">
        <f t="shared" si="13"/>
        <v>2015</v>
      </c>
      <c r="D121">
        <v>1</v>
      </c>
      <c r="E121">
        <v>-21.666666666666671</v>
      </c>
      <c r="F121" t="str">
        <f t="shared" si="14"/>
        <v>Non-Crisis</v>
      </c>
    </row>
    <row r="122" spans="1:6" x14ac:dyDescent="0.4">
      <c r="A122" t="s">
        <v>28</v>
      </c>
      <c r="B122" s="2">
        <v>42338</v>
      </c>
      <c r="C122">
        <f t="shared" si="13"/>
        <v>2015</v>
      </c>
      <c r="D122">
        <v>1</v>
      </c>
      <c r="E122">
        <v>-12.5</v>
      </c>
      <c r="F122" t="str">
        <f t="shared" si="14"/>
        <v>Non-Crisis</v>
      </c>
    </row>
    <row r="123" spans="1:6" x14ac:dyDescent="0.4">
      <c r="A123" t="s">
        <v>37</v>
      </c>
      <c r="B123" s="2">
        <v>42035</v>
      </c>
      <c r="C123">
        <f t="shared" si="13"/>
        <v>2015</v>
      </c>
      <c r="D123">
        <v>1</v>
      </c>
      <c r="E123">
        <v>-1</v>
      </c>
      <c r="F123" t="str">
        <f t="shared" si="14"/>
        <v>Non-Crisis</v>
      </c>
    </row>
    <row r="124" spans="1:6" x14ac:dyDescent="0.4">
      <c r="A124" t="s">
        <v>43</v>
      </c>
      <c r="B124" s="2">
        <v>42308</v>
      </c>
      <c r="C124">
        <f t="shared" si="13"/>
        <v>2015</v>
      </c>
      <c r="D124">
        <v>1</v>
      </c>
      <c r="E124">
        <v>-2.5</v>
      </c>
      <c r="F124" t="str">
        <f t="shared" si="14"/>
        <v>Non-Crisis</v>
      </c>
    </row>
    <row r="125" spans="1:6" x14ac:dyDescent="0.4">
      <c r="A125" t="s">
        <v>45</v>
      </c>
      <c r="B125" s="2">
        <v>42035</v>
      </c>
      <c r="C125">
        <f t="shared" si="13"/>
        <v>2015</v>
      </c>
      <c r="D125">
        <v>1</v>
      </c>
      <c r="E125">
        <v>-3</v>
      </c>
      <c r="F125" t="str">
        <f t="shared" si="14"/>
        <v>Non-Crisis</v>
      </c>
    </row>
    <row r="126" spans="1:6" x14ac:dyDescent="0.4">
      <c r="A126" t="s">
        <v>35</v>
      </c>
      <c r="B126" s="2">
        <v>42063</v>
      </c>
      <c r="C126">
        <f t="shared" si="13"/>
        <v>2015</v>
      </c>
      <c r="D126">
        <v>1</v>
      </c>
      <c r="E126">
        <v>-2.5</v>
      </c>
      <c r="F126" t="str">
        <f t="shared" si="14"/>
        <v>Non-Crisis</v>
      </c>
    </row>
    <row r="127" spans="1:6" x14ac:dyDescent="0.4">
      <c r="A127" t="s">
        <v>22</v>
      </c>
      <c r="B127" s="2">
        <v>42429</v>
      </c>
      <c r="C127">
        <f t="shared" si="13"/>
        <v>2016</v>
      </c>
      <c r="D127">
        <v>-1</v>
      </c>
      <c r="E127">
        <v>3.3333333333333286</v>
      </c>
      <c r="F127" t="str">
        <f t="shared" si="14"/>
        <v>Non-Crisis</v>
      </c>
    </row>
    <row r="128" spans="1:6" x14ac:dyDescent="0.4">
      <c r="A128" t="s">
        <v>39</v>
      </c>
      <c r="B128" s="2">
        <v>42613</v>
      </c>
      <c r="C128">
        <f t="shared" si="13"/>
        <v>2016</v>
      </c>
      <c r="D128">
        <v>-1</v>
      </c>
      <c r="E128">
        <v>7.3333333333333286</v>
      </c>
      <c r="F128" t="str">
        <f t="shared" si="14"/>
        <v>Non-Crisis</v>
      </c>
    </row>
    <row r="129" spans="1:6" x14ac:dyDescent="0.4">
      <c r="A129" t="s">
        <v>46</v>
      </c>
      <c r="B129" s="2">
        <v>42460</v>
      </c>
      <c r="C129">
        <f t="shared" si="13"/>
        <v>2016</v>
      </c>
      <c r="D129">
        <v>-1</v>
      </c>
      <c r="E129">
        <v>7.5</v>
      </c>
      <c r="F129" t="str">
        <f t="shared" si="14"/>
        <v>Non-Crisis</v>
      </c>
    </row>
    <row r="130" spans="1:6" x14ac:dyDescent="0.4">
      <c r="A130" t="s">
        <v>35</v>
      </c>
      <c r="B130" s="2">
        <v>42460</v>
      </c>
      <c r="C130">
        <f t="shared" ref="C130:C193" si="15">YEAR(B130)</f>
        <v>2016</v>
      </c>
      <c r="D130">
        <v>-1</v>
      </c>
      <c r="E130">
        <v>13.333333333333343</v>
      </c>
      <c r="F130" t="str">
        <f t="shared" ref="F130:F193" si="16">VLOOKUP(C130,$I$3:$J$33,2,FALSE)</f>
        <v>Non-Crisis</v>
      </c>
    </row>
    <row r="131" spans="1:6" x14ac:dyDescent="0.4">
      <c r="A131" t="s">
        <v>38</v>
      </c>
      <c r="B131" s="2">
        <v>42643</v>
      </c>
      <c r="C131">
        <f t="shared" si="15"/>
        <v>2016</v>
      </c>
      <c r="D131">
        <v>-1</v>
      </c>
      <c r="E131">
        <v>4.8148148148148096</v>
      </c>
      <c r="F131" t="str">
        <f t="shared" si="16"/>
        <v>Non-Crisis</v>
      </c>
    </row>
    <row r="132" spans="1:6" x14ac:dyDescent="0.4">
      <c r="A132" t="s">
        <v>25</v>
      </c>
      <c r="B132" s="2">
        <v>42429</v>
      </c>
      <c r="C132">
        <f t="shared" si="15"/>
        <v>2016</v>
      </c>
      <c r="D132">
        <v>1</v>
      </c>
      <c r="E132">
        <v>-0.71428571428572241</v>
      </c>
      <c r="F132" t="str">
        <f t="shared" si="16"/>
        <v>Non-Crisis</v>
      </c>
    </row>
    <row r="133" spans="1:6" x14ac:dyDescent="0.4">
      <c r="A133" t="s">
        <v>48</v>
      </c>
      <c r="B133" s="2">
        <v>42551</v>
      </c>
      <c r="C133">
        <f t="shared" si="15"/>
        <v>2016</v>
      </c>
      <c r="D133">
        <v>1</v>
      </c>
      <c r="E133">
        <v>-13.333333333333329</v>
      </c>
      <c r="F133" t="str">
        <f t="shared" si="16"/>
        <v>Non-Crisis</v>
      </c>
    </row>
    <row r="134" spans="1:6" x14ac:dyDescent="0.4">
      <c r="A134" t="s">
        <v>48</v>
      </c>
      <c r="B134" s="2">
        <v>42674</v>
      </c>
      <c r="C134">
        <f t="shared" si="15"/>
        <v>2016</v>
      </c>
      <c r="D134">
        <v>1</v>
      </c>
      <c r="E134">
        <v>-3.3333333333333428</v>
      </c>
      <c r="F134" t="str">
        <f t="shared" si="16"/>
        <v>Non-Crisis</v>
      </c>
    </row>
    <row r="135" spans="1:6" x14ac:dyDescent="0.4">
      <c r="A135" t="s">
        <v>51</v>
      </c>
      <c r="B135" s="2">
        <v>42582</v>
      </c>
      <c r="C135">
        <f t="shared" si="15"/>
        <v>2016</v>
      </c>
      <c r="D135">
        <v>1</v>
      </c>
      <c r="E135">
        <v>-7.5</v>
      </c>
      <c r="F135" t="str">
        <f t="shared" si="16"/>
        <v>Non-Crisis</v>
      </c>
    </row>
    <row r="136" spans="1:6" x14ac:dyDescent="0.4">
      <c r="A136" t="s">
        <v>37</v>
      </c>
      <c r="B136" s="2">
        <v>42400</v>
      </c>
      <c r="C136">
        <f t="shared" si="15"/>
        <v>2016</v>
      </c>
      <c r="D136">
        <v>1</v>
      </c>
      <c r="E136">
        <v>-1</v>
      </c>
      <c r="F136" t="str">
        <f t="shared" si="16"/>
        <v>Non-Crisis</v>
      </c>
    </row>
    <row r="137" spans="1:6" x14ac:dyDescent="0.4">
      <c r="A137" t="s">
        <v>43</v>
      </c>
      <c r="B137" s="2">
        <v>42674</v>
      </c>
      <c r="C137">
        <f t="shared" si="15"/>
        <v>2016</v>
      </c>
      <c r="D137">
        <v>1</v>
      </c>
      <c r="E137">
        <v>-7.5</v>
      </c>
      <c r="F137" t="str">
        <f t="shared" si="16"/>
        <v>Non-Crisis</v>
      </c>
    </row>
    <row r="138" spans="1:6" x14ac:dyDescent="0.4">
      <c r="A138" t="s">
        <v>45</v>
      </c>
      <c r="B138" s="2">
        <v>42400</v>
      </c>
      <c r="C138">
        <f t="shared" si="15"/>
        <v>2016</v>
      </c>
      <c r="D138">
        <v>1</v>
      </c>
      <c r="E138">
        <v>-2</v>
      </c>
      <c r="F138" t="str">
        <f t="shared" si="16"/>
        <v>Non-Crisis</v>
      </c>
    </row>
    <row r="139" spans="1:6" x14ac:dyDescent="0.4">
      <c r="A139" t="s">
        <v>52</v>
      </c>
      <c r="B139" s="2">
        <v>42613</v>
      </c>
      <c r="C139">
        <f t="shared" si="15"/>
        <v>2016</v>
      </c>
      <c r="D139">
        <v>1</v>
      </c>
      <c r="E139">
        <v>-20</v>
      </c>
      <c r="F139" t="str">
        <f t="shared" si="16"/>
        <v>Non-Crisis</v>
      </c>
    </row>
    <row r="140" spans="1:6" x14ac:dyDescent="0.4">
      <c r="A140" t="s">
        <v>50</v>
      </c>
      <c r="B140" s="2">
        <v>42766</v>
      </c>
      <c r="C140">
        <f t="shared" si="15"/>
        <v>2017</v>
      </c>
      <c r="D140">
        <v>-1</v>
      </c>
      <c r="E140">
        <v>1.6666666666666714</v>
      </c>
      <c r="F140" t="str">
        <f t="shared" si="16"/>
        <v>Non-Crisis</v>
      </c>
    </row>
    <row r="141" spans="1:6" x14ac:dyDescent="0.4">
      <c r="A141" t="s">
        <v>46</v>
      </c>
      <c r="B141" s="2">
        <v>42766</v>
      </c>
      <c r="C141">
        <f t="shared" si="15"/>
        <v>2017</v>
      </c>
      <c r="D141">
        <v>-1</v>
      </c>
      <c r="E141">
        <v>3.75</v>
      </c>
      <c r="F141" t="str">
        <f t="shared" si="16"/>
        <v>Non-Crisis</v>
      </c>
    </row>
    <row r="142" spans="1:6" x14ac:dyDescent="0.4">
      <c r="A142" t="s">
        <v>22</v>
      </c>
      <c r="B142" s="2">
        <v>42825</v>
      </c>
      <c r="C142">
        <f t="shared" si="15"/>
        <v>2017</v>
      </c>
      <c r="D142">
        <v>1</v>
      </c>
      <c r="E142">
        <v>-4.5000000000000142</v>
      </c>
      <c r="F142" t="str">
        <f t="shared" si="16"/>
        <v>Non-Crisis</v>
      </c>
    </row>
    <row r="143" spans="1:6" x14ac:dyDescent="0.4">
      <c r="A143" t="s">
        <v>48</v>
      </c>
      <c r="B143" s="2">
        <v>42855</v>
      </c>
      <c r="C143">
        <f t="shared" si="15"/>
        <v>2017</v>
      </c>
      <c r="D143">
        <v>1</v>
      </c>
      <c r="E143">
        <v>-3.3333333333333286</v>
      </c>
      <c r="F143" t="str">
        <f t="shared" si="16"/>
        <v>Non-Crisis</v>
      </c>
    </row>
    <row r="144" spans="1:6" x14ac:dyDescent="0.4">
      <c r="A144" t="s">
        <v>6</v>
      </c>
      <c r="B144" s="2">
        <v>42886</v>
      </c>
      <c r="C144">
        <f t="shared" si="15"/>
        <v>2017</v>
      </c>
      <c r="D144">
        <v>1</v>
      </c>
      <c r="E144">
        <v>-1.0000000000000142</v>
      </c>
      <c r="F144" t="str">
        <f t="shared" si="16"/>
        <v>Non-Crisis</v>
      </c>
    </row>
    <row r="145" spans="1:6" x14ac:dyDescent="0.4">
      <c r="A145" t="s">
        <v>18</v>
      </c>
      <c r="B145" s="2">
        <v>42947</v>
      </c>
      <c r="C145">
        <f t="shared" si="15"/>
        <v>2017</v>
      </c>
      <c r="D145">
        <v>1</v>
      </c>
      <c r="E145">
        <v>-1.25</v>
      </c>
      <c r="F145" t="str">
        <f t="shared" si="16"/>
        <v>Non-Crisis</v>
      </c>
    </row>
    <row r="146" spans="1:6" x14ac:dyDescent="0.4">
      <c r="A146" t="s">
        <v>19</v>
      </c>
      <c r="B146" s="2">
        <v>42947</v>
      </c>
      <c r="C146">
        <f t="shared" si="15"/>
        <v>2017</v>
      </c>
      <c r="D146">
        <v>1</v>
      </c>
      <c r="E146">
        <v>-10</v>
      </c>
      <c r="F146" t="str">
        <f t="shared" si="16"/>
        <v>Non-Crisis</v>
      </c>
    </row>
    <row r="147" spans="1:6" x14ac:dyDescent="0.4">
      <c r="A147" t="s">
        <v>19</v>
      </c>
      <c r="B147" s="2">
        <v>42978</v>
      </c>
      <c r="C147">
        <f t="shared" si="15"/>
        <v>2017</v>
      </c>
      <c r="D147">
        <v>1</v>
      </c>
      <c r="E147">
        <v>-10.240213648183293</v>
      </c>
      <c r="F147" t="str">
        <f t="shared" si="16"/>
        <v>Non-Crisis</v>
      </c>
    </row>
    <row r="148" spans="1:6" x14ac:dyDescent="0.4">
      <c r="A148" t="s">
        <v>37</v>
      </c>
      <c r="B148" s="2">
        <v>42766</v>
      </c>
      <c r="C148">
        <f t="shared" si="15"/>
        <v>2017</v>
      </c>
      <c r="D148">
        <v>1</v>
      </c>
      <c r="E148">
        <v>-1</v>
      </c>
      <c r="F148" t="str">
        <f t="shared" si="16"/>
        <v>Non-Crisis</v>
      </c>
    </row>
    <row r="149" spans="1:6" x14ac:dyDescent="0.4">
      <c r="A149" t="s">
        <v>33</v>
      </c>
      <c r="B149" s="2">
        <v>42766</v>
      </c>
      <c r="C149">
        <f t="shared" si="15"/>
        <v>2017</v>
      </c>
      <c r="D149">
        <v>1</v>
      </c>
      <c r="E149">
        <v>-8.3333333333333286</v>
      </c>
      <c r="F149" t="str">
        <f t="shared" si="16"/>
        <v>Non-Crisis</v>
      </c>
    </row>
    <row r="150" spans="1:6" x14ac:dyDescent="0.4">
      <c r="A150" t="s">
        <v>45</v>
      </c>
      <c r="B150" s="2">
        <v>42766</v>
      </c>
      <c r="C150">
        <f t="shared" si="15"/>
        <v>2017</v>
      </c>
      <c r="D150">
        <v>1</v>
      </c>
      <c r="E150">
        <v>-2</v>
      </c>
      <c r="F150" t="str">
        <f t="shared" si="16"/>
        <v>Non-Crisis</v>
      </c>
    </row>
    <row r="151" spans="1:6" x14ac:dyDescent="0.4">
      <c r="A151" t="s">
        <v>39</v>
      </c>
      <c r="B151" s="2">
        <v>43343</v>
      </c>
      <c r="C151">
        <f t="shared" si="15"/>
        <v>2018</v>
      </c>
      <c r="D151">
        <v>-1</v>
      </c>
      <c r="E151">
        <v>4.6666666666666714</v>
      </c>
      <c r="F151" t="str">
        <f t="shared" si="16"/>
        <v>Non-Crisis</v>
      </c>
    </row>
    <row r="152" spans="1:6" x14ac:dyDescent="0.4">
      <c r="A152" t="s">
        <v>43</v>
      </c>
      <c r="B152" s="2">
        <v>43131</v>
      </c>
      <c r="C152">
        <f t="shared" si="15"/>
        <v>2018</v>
      </c>
      <c r="D152">
        <v>-1</v>
      </c>
      <c r="E152">
        <v>2.5</v>
      </c>
      <c r="F152" t="str">
        <f t="shared" si="16"/>
        <v>Non-Crisis</v>
      </c>
    </row>
    <row r="153" spans="1:6" x14ac:dyDescent="0.4">
      <c r="A153" t="s">
        <v>46</v>
      </c>
      <c r="B153" s="2">
        <v>43131</v>
      </c>
      <c r="C153">
        <f t="shared" si="15"/>
        <v>2018</v>
      </c>
      <c r="D153">
        <v>-1</v>
      </c>
      <c r="E153">
        <v>2.5</v>
      </c>
      <c r="F153" t="str">
        <f t="shared" si="16"/>
        <v>Non-Crisis</v>
      </c>
    </row>
    <row r="154" spans="1:6" x14ac:dyDescent="0.4">
      <c r="A154" t="s">
        <v>24</v>
      </c>
      <c r="B154" s="2">
        <v>43131</v>
      </c>
      <c r="C154">
        <f t="shared" si="15"/>
        <v>2018</v>
      </c>
      <c r="D154">
        <v>-1</v>
      </c>
      <c r="E154">
        <v>3.3333333333333286</v>
      </c>
      <c r="F154" t="str">
        <f t="shared" si="16"/>
        <v>Non-Crisis</v>
      </c>
    </row>
    <row r="155" spans="1:6" x14ac:dyDescent="0.4">
      <c r="A155" t="s">
        <v>25</v>
      </c>
      <c r="B155" s="2">
        <v>43131</v>
      </c>
      <c r="C155">
        <f t="shared" si="15"/>
        <v>2018</v>
      </c>
      <c r="D155">
        <v>1</v>
      </c>
      <c r="E155">
        <v>-4.2857142857142776</v>
      </c>
      <c r="F155" t="str">
        <f t="shared" si="16"/>
        <v>Non-Crisis</v>
      </c>
    </row>
    <row r="156" spans="1:6" x14ac:dyDescent="0.4">
      <c r="A156" t="s">
        <v>14</v>
      </c>
      <c r="B156" s="2">
        <v>43131</v>
      </c>
      <c r="C156">
        <f t="shared" si="15"/>
        <v>2018</v>
      </c>
      <c r="D156">
        <v>1</v>
      </c>
      <c r="E156">
        <v>-1.25</v>
      </c>
      <c r="F156" t="str">
        <f t="shared" si="16"/>
        <v>Non-Crisis</v>
      </c>
    </row>
    <row r="157" spans="1:6" x14ac:dyDescent="0.4">
      <c r="A157" t="s">
        <v>51</v>
      </c>
      <c r="B157" s="2">
        <v>43312</v>
      </c>
      <c r="C157">
        <f t="shared" si="15"/>
        <v>2018</v>
      </c>
      <c r="D157">
        <v>1</v>
      </c>
      <c r="E157">
        <v>-2.5</v>
      </c>
      <c r="F157" t="str">
        <f t="shared" si="16"/>
        <v>Non-Crisis</v>
      </c>
    </row>
    <row r="158" spans="1:6" x14ac:dyDescent="0.4">
      <c r="A158" t="s">
        <v>37</v>
      </c>
      <c r="B158" s="2">
        <v>43131</v>
      </c>
      <c r="C158">
        <f t="shared" si="15"/>
        <v>2018</v>
      </c>
      <c r="D158">
        <v>1</v>
      </c>
      <c r="E158">
        <v>-1</v>
      </c>
      <c r="F158" t="str">
        <f t="shared" si="16"/>
        <v>Non-Crisis</v>
      </c>
    </row>
    <row r="159" spans="1:6" x14ac:dyDescent="0.4">
      <c r="A159" t="s">
        <v>16</v>
      </c>
      <c r="B159" s="2">
        <v>43312</v>
      </c>
      <c r="C159">
        <f t="shared" si="15"/>
        <v>2018</v>
      </c>
      <c r="D159">
        <v>1</v>
      </c>
      <c r="E159">
        <v>-7.5</v>
      </c>
      <c r="F159" t="str">
        <f t="shared" si="16"/>
        <v>Non-Crisis</v>
      </c>
    </row>
    <row r="160" spans="1:6" x14ac:dyDescent="0.4">
      <c r="A160" t="s">
        <v>12</v>
      </c>
      <c r="B160" s="2">
        <v>43312</v>
      </c>
      <c r="C160">
        <f t="shared" si="15"/>
        <v>2018</v>
      </c>
      <c r="D160">
        <v>1</v>
      </c>
      <c r="E160">
        <v>-5</v>
      </c>
      <c r="F160" t="str">
        <f t="shared" si="16"/>
        <v>Non-Crisis</v>
      </c>
    </row>
    <row r="161" spans="1:6" x14ac:dyDescent="0.4">
      <c r="A161" t="s">
        <v>47</v>
      </c>
      <c r="B161" s="2">
        <v>43312</v>
      </c>
      <c r="C161">
        <f t="shared" si="15"/>
        <v>2018</v>
      </c>
      <c r="D161">
        <v>1</v>
      </c>
      <c r="E161">
        <v>-10</v>
      </c>
      <c r="F161" t="str">
        <f t="shared" si="16"/>
        <v>Non-Crisis</v>
      </c>
    </row>
    <row r="162" spans="1:6" x14ac:dyDescent="0.4">
      <c r="A162" t="s">
        <v>39</v>
      </c>
      <c r="B162" s="2">
        <v>43830</v>
      </c>
      <c r="C162">
        <f t="shared" si="15"/>
        <v>2019</v>
      </c>
      <c r="D162">
        <v>-1</v>
      </c>
      <c r="E162">
        <v>4</v>
      </c>
      <c r="F162" t="str">
        <f t="shared" si="16"/>
        <v>Non-Crisis</v>
      </c>
    </row>
    <row r="163" spans="1:6" x14ac:dyDescent="0.4">
      <c r="A163" t="s">
        <v>43</v>
      </c>
      <c r="B163" s="2">
        <v>43496</v>
      </c>
      <c r="C163">
        <f t="shared" si="15"/>
        <v>2019</v>
      </c>
      <c r="D163">
        <v>-1</v>
      </c>
      <c r="E163">
        <v>2.5</v>
      </c>
      <c r="F163" t="str">
        <f t="shared" si="16"/>
        <v>Non-Crisis</v>
      </c>
    </row>
    <row r="164" spans="1:6" x14ac:dyDescent="0.4">
      <c r="A164" t="s">
        <v>38</v>
      </c>
      <c r="B164" s="2">
        <v>43496</v>
      </c>
      <c r="C164">
        <f t="shared" si="15"/>
        <v>2019</v>
      </c>
      <c r="D164">
        <v>-1</v>
      </c>
      <c r="E164">
        <v>4.1358024691358111</v>
      </c>
      <c r="F164" t="str">
        <f t="shared" si="16"/>
        <v>Non-Crisis</v>
      </c>
    </row>
    <row r="165" spans="1:6" x14ac:dyDescent="0.4">
      <c r="A165" t="s">
        <v>19</v>
      </c>
      <c r="B165" s="2">
        <v>43830</v>
      </c>
      <c r="C165">
        <f t="shared" si="15"/>
        <v>2019</v>
      </c>
      <c r="D165">
        <v>1</v>
      </c>
      <c r="E165">
        <v>-2.1942230655703199</v>
      </c>
      <c r="F165" t="str">
        <f t="shared" si="16"/>
        <v>Non-Crisis</v>
      </c>
    </row>
    <row r="166" spans="1:6" x14ac:dyDescent="0.4">
      <c r="A166" t="s">
        <v>53</v>
      </c>
      <c r="B166" s="2">
        <v>43677</v>
      </c>
      <c r="C166">
        <f t="shared" si="15"/>
        <v>2019</v>
      </c>
      <c r="D166">
        <v>1</v>
      </c>
      <c r="E166">
        <v>-12.5</v>
      </c>
      <c r="F166" t="str">
        <f t="shared" si="16"/>
        <v>Non-Crisis</v>
      </c>
    </row>
    <row r="167" spans="1:6" x14ac:dyDescent="0.4">
      <c r="A167" t="s">
        <v>21</v>
      </c>
      <c r="B167" s="2">
        <v>43585</v>
      </c>
      <c r="C167">
        <f t="shared" si="15"/>
        <v>2019</v>
      </c>
      <c r="D167">
        <v>1</v>
      </c>
      <c r="E167">
        <v>-8.75</v>
      </c>
      <c r="F167" t="str">
        <f t="shared" si="16"/>
        <v>Non-Crisis</v>
      </c>
    </row>
    <row r="168" spans="1:6" x14ac:dyDescent="0.4">
      <c r="A168" t="s">
        <v>51</v>
      </c>
      <c r="B168" s="2">
        <v>44012</v>
      </c>
      <c r="C168">
        <f t="shared" si="15"/>
        <v>2020</v>
      </c>
      <c r="D168">
        <v>-1</v>
      </c>
      <c r="E168">
        <v>2.5</v>
      </c>
      <c r="F168" t="str">
        <f t="shared" si="16"/>
        <v>Crisis</v>
      </c>
    </row>
    <row r="169" spans="1:6" x14ac:dyDescent="0.4">
      <c r="A169" t="s">
        <v>6</v>
      </c>
      <c r="B169" s="2">
        <v>44074</v>
      </c>
      <c r="C169">
        <f t="shared" si="15"/>
        <v>2020</v>
      </c>
      <c r="D169">
        <v>-1</v>
      </c>
      <c r="E169">
        <v>1.2500000000000142</v>
      </c>
      <c r="F169" t="str">
        <f t="shared" si="16"/>
        <v>Crisis</v>
      </c>
    </row>
    <row r="170" spans="1:6" x14ac:dyDescent="0.4">
      <c r="A170" t="s">
        <v>32</v>
      </c>
      <c r="B170" s="2">
        <v>44135</v>
      </c>
      <c r="C170">
        <f t="shared" si="15"/>
        <v>2020</v>
      </c>
      <c r="D170">
        <v>-1</v>
      </c>
      <c r="E170">
        <v>6.25</v>
      </c>
      <c r="F170" t="str">
        <f t="shared" si="16"/>
        <v>Crisis</v>
      </c>
    </row>
    <row r="171" spans="1:6" x14ac:dyDescent="0.4">
      <c r="A171" t="s">
        <v>40</v>
      </c>
      <c r="B171" s="2">
        <v>43921</v>
      </c>
      <c r="C171">
        <f t="shared" si="15"/>
        <v>2020</v>
      </c>
      <c r="D171">
        <v>-1</v>
      </c>
      <c r="E171">
        <v>6.6666666666666714</v>
      </c>
      <c r="F171" t="str">
        <f t="shared" si="16"/>
        <v>Crisis</v>
      </c>
    </row>
    <row r="172" spans="1:6" x14ac:dyDescent="0.4">
      <c r="A172" t="s">
        <v>42</v>
      </c>
      <c r="B172" s="2">
        <v>43951</v>
      </c>
      <c r="C172">
        <f t="shared" si="15"/>
        <v>2020</v>
      </c>
      <c r="D172">
        <v>-1</v>
      </c>
      <c r="E172">
        <v>10</v>
      </c>
      <c r="F172" t="str">
        <f t="shared" si="16"/>
        <v>Crisis</v>
      </c>
    </row>
    <row r="173" spans="1:6" x14ac:dyDescent="0.4">
      <c r="A173" t="s">
        <v>11</v>
      </c>
      <c r="B173" s="2">
        <v>44012</v>
      </c>
      <c r="C173">
        <f t="shared" si="15"/>
        <v>2020</v>
      </c>
      <c r="D173">
        <v>-1</v>
      </c>
      <c r="E173">
        <v>10</v>
      </c>
      <c r="F173" t="str">
        <f t="shared" si="16"/>
        <v>Crisis</v>
      </c>
    </row>
    <row r="174" spans="1:6" x14ac:dyDescent="0.4">
      <c r="A174" t="s">
        <v>43</v>
      </c>
      <c r="B174" s="2">
        <v>43982</v>
      </c>
      <c r="C174">
        <f t="shared" si="15"/>
        <v>2020</v>
      </c>
      <c r="D174">
        <v>-1</v>
      </c>
      <c r="E174">
        <v>25</v>
      </c>
      <c r="F174" t="str">
        <f t="shared" si="16"/>
        <v>Crisis</v>
      </c>
    </row>
    <row r="175" spans="1:6" x14ac:dyDescent="0.4">
      <c r="A175" t="s">
        <v>24</v>
      </c>
      <c r="B175" s="2">
        <v>44012</v>
      </c>
      <c r="C175">
        <f t="shared" si="15"/>
        <v>2020</v>
      </c>
      <c r="D175">
        <v>-1</v>
      </c>
      <c r="E175">
        <v>3.3333333333333428</v>
      </c>
      <c r="F175" t="str">
        <f t="shared" si="16"/>
        <v>Crisis</v>
      </c>
    </row>
    <row r="176" spans="1:6" x14ac:dyDescent="0.4">
      <c r="A176" t="s">
        <v>21</v>
      </c>
      <c r="B176" s="2">
        <v>43861</v>
      </c>
      <c r="C176">
        <f t="shared" si="15"/>
        <v>2020</v>
      </c>
      <c r="D176">
        <v>-1</v>
      </c>
      <c r="E176">
        <v>2.5</v>
      </c>
      <c r="F176" t="str">
        <f t="shared" si="16"/>
        <v>Crisis</v>
      </c>
    </row>
    <row r="177" spans="1:6" x14ac:dyDescent="0.4">
      <c r="A177" t="s">
        <v>38</v>
      </c>
      <c r="B177" s="2">
        <v>43921</v>
      </c>
      <c r="C177">
        <f t="shared" si="15"/>
        <v>2020</v>
      </c>
      <c r="D177">
        <v>-1</v>
      </c>
      <c r="E177">
        <v>0.61728395061724939</v>
      </c>
      <c r="F177" t="str">
        <f t="shared" si="16"/>
        <v>Crisis</v>
      </c>
    </row>
    <row r="178" spans="1:6" x14ac:dyDescent="0.4">
      <c r="A178" t="s">
        <v>44</v>
      </c>
      <c r="B178" s="2">
        <v>43921</v>
      </c>
      <c r="C178">
        <f t="shared" si="15"/>
        <v>2020</v>
      </c>
      <c r="D178">
        <v>-1</v>
      </c>
      <c r="E178">
        <v>3.3333333333333286</v>
      </c>
      <c r="F178" t="str">
        <f t="shared" si="16"/>
        <v>Crisis</v>
      </c>
    </row>
    <row r="179" spans="1:6" x14ac:dyDescent="0.4">
      <c r="A179" t="s">
        <v>19</v>
      </c>
      <c r="B179" s="2">
        <v>43921</v>
      </c>
      <c r="C179">
        <f t="shared" si="15"/>
        <v>2020</v>
      </c>
      <c r="D179">
        <v>1</v>
      </c>
      <c r="E179">
        <v>-3.026832525124739</v>
      </c>
      <c r="F179" t="str">
        <f t="shared" si="16"/>
        <v>Crisis</v>
      </c>
    </row>
    <row r="180" spans="1:6" x14ac:dyDescent="0.4">
      <c r="A180" t="s">
        <v>27</v>
      </c>
      <c r="B180" s="2">
        <v>44012</v>
      </c>
      <c r="C180">
        <f t="shared" si="15"/>
        <v>2020</v>
      </c>
      <c r="D180">
        <v>1</v>
      </c>
      <c r="E180">
        <v>-6.25</v>
      </c>
      <c r="F180" t="str">
        <f t="shared" si="16"/>
        <v>Crisis</v>
      </c>
    </row>
    <row r="181" spans="1:6" x14ac:dyDescent="0.4">
      <c r="A181" t="s">
        <v>39</v>
      </c>
      <c r="B181" s="2">
        <v>44286</v>
      </c>
      <c r="C181">
        <f t="shared" si="15"/>
        <v>2021</v>
      </c>
      <c r="D181">
        <v>-1</v>
      </c>
      <c r="E181">
        <v>9.3333333333333286</v>
      </c>
      <c r="F181" t="str">
        <f t="shared" si="16"/>
        <v>Crisis</v>
      </c>
    </row>
    <row r="182" spans="1:6" x14ac:dyDescent="0.4">
      <c r="A182" t="s">
        <v>21</v>
      </c>
      <c r="B182" s="2">
        <v>44500</v>
      </c>
      <c r="C182">
        <f t="shared" si="15"/>
        <v>2021</v>
      </c>
      <c r="D182">
        <v>-1</v>
      </c>
      <c r="E182">
        <v>14.375</v>
      </c>
      <c r="F182" t="str">
        <f t="shared" si="16"/>
        <v>Crisis</v>
      </c>
    </row>
    <row r="183" spans="1:6" x14ac:dyDescent="0.4">
      <c r="A183" t="s">
        <v>20</v>
      </c>
      <c r="B183" s="2">
        <v>44286</v>
      </c>
      <c r="C183">
        <f t="shared" si="15"/>
        <v>2021</v>
      </c>
      <c r="D183">
        <v>1</v>
      </c>
      <c r="E183">
        <v>-6.6666666666666572</v>
      </c>
      <c r="F183" t="str">
        <f t="shared" si="16"/>
        <v>Crisis</v>
      </c>
    </row>
    <row r="184" spans="1:6" x14ac:dyDescent="0.4">
      <c r="A184" t="s">
        <v>51</v>
      </c>
      <c r="B184" s="2">
        <v>44500</v>
      </c>
      <c r="C184">
        <f t="shared" si="15"/>
        <v>2021</v>
      </c>
      <c r="D184">
        <v>1</v>
      </c>
      <c r="E184">
        <v>-2.5</v>
      </c>
      <c r="F184" t="str">
        <f t="shared" si="16"/>
        <v>Crisis</v>
      </c>
    </row>
    <row r="185" spans="1:6" x14ac:dyDescent="0.4">
      <c r="A185" t="s">
        <v>18</v>
      </c>
      <c r="B185" s="2">
        <v>44377</v>
      </c>
      <c r="C185">
        <f t="shared" si="15"/>
        <v>2021</v>
      </c>
      <c r="D185">
        <v>1</v>
      </c>
      <c r="E185">
        <v>-1.25</v>
      </c>
      <c r="F185" t="str">
        <f t="shared" si="16"/>
        <v>Crisis</v>
      </c>
    </row>
    <row r="186" spans="1:6" x14ac:dyDescent="0.4">
      <c r="A186" t="s">
        <v>32</v>
      </c>
      <c r="B186" s="2">
        <v>44316</v>
      </c>
      <c r="C186">
        <f t="shared" si="15"/>
        <v>2021</v>
      </c>
      <c r="D186">
        <v>1</v>
      </c>
      <c r="E186">
        <v>-6.25</v>
      </c>
      <c r="F186" t="str">
        <f t="shared" si="16"/>
        <v>Crisis</v>
      </c>
    </row>
    <row r="187" spans="1:6" x14ac:dyDescent="0.4">
      <c r="A187" t="s">
        <v>40</v>
      </c>
      <c r="B187" s="2">
        <v>44500</v>
      </c>
      <c r="C187">
        <f t="shared" si="15"/>
        <v>2021</v>
      </c>
      <c r="D187">
        <v>1</v>
      </c>
      <c r="E187">
        <v>-6.6666666666666714</v>
      </c>
      <c r="F187" t="str">
        <f t="shared" si="16"/>
        <v>Crisis</v>
      </c>
    </row>
    <row r="188" spans="1:6" x14ac:dyDescent="0.4">
      <c r="A188" t="s">
        <v>42</v>
      </c>
      <c r="B188" s="2">
        <v>44377</v>
      </c>
      <c r="C188">
        <f t="shared" si="15"/>
        <v>2021</v>
      </c>
      <c r="D188">
        <v>1</v>
      </c>
      <c r="E188">
        <v>-10</v>
      </c>
      <c r="F188" t="str">
        <f t="shared" si="16"/>
        <v>Crisis</v>
      </c>
    </row>
    <row r="189" spans="1:6" x14ac:dyDescent="0.4">
      <c r="A189" t="s">
        <v>54</v>
      </c>
      <c r="B189" s="2">
        <v>44227</v>
      </c>
      <c r="C189">
        <f t="shared" si="15"/>
        <v>2021</v>
      </c>
      <c r="D189">
        <v>1</v>
      </c>
      <c r="E189">
        <v>-10</v>
      </c>
      <c r="F189" t="str">
        <f t="shared" si="16"/>
        <v>Crisis</v>
      </c>
    </row>
    <row r="190" spans="1:6" x14ac:dyDescent="0.4">
      <c r="A190" t="s">
        <v>53</v>
      </c>
      <c r="B190" s="2">
        <v>44408</v>
      </c>
      <c r="C190">
        <f t="shared" si="15"/>
        <v>2021</v>
      </c>
      <c r="D190">
        <v>1</v>
      </c>
      <c r="E190">
        <v>-5</v>
      </c>
      <c r="F190" t="str">
        <f t="shared" si="16"/>
        <v>Crisis</v>
      </c>
    </row>
    <row r="191" spans="1:6" x14ac:dyDescent="0.4">
      <c r="A191" t="s">
        <v>43</v>
      </c>
      <c r="B191" s="2">
        <v>44286</v>
      </c>
      <c r="C191">
        <f t="shared" si="15"/>
        <v>2021</v>
      </c>
      <c r="D191">
        <v>1</v>
      </c>
      <c r="E191">
        <v>-25</v>
      </c>
      <c r="F191" t="str">
        <f t="shared" si="16"/>
        <v>Crisis</v>
      </c>
    </row>
    <row r="192" spans="1:6" x14ac:dyDescent="0.4">
      <c r="A192" t="s">
        <v>43</v>
      </c>
      <c r="B192" s="2">
        <v>44347</v>
      </c>
      <c r="C192">
        <f t="shared" si="15"/>
        <v>2021</v>
      </c>
      <c r="D192">
        <v>1</v>
      </c>
      <c r="E192">
        <v>-5</v>
      </c>
      <c r="F192" t="str">
        <f t="shared" si="16"/>
        <v>Crisis</v>
      </c>
    </row>
    <row r="193" spans="1:6" x14ac:dyDescent="0.4">
      <c r="A193" t="s">
        <v>19</v>
      </c>
      <c r="B193" s="2">
        <v>44804</v>
      </c>
      <c r="C193">
        <f t="shared" si="15"/>
        <v>2022</v>
      </c>
      <c r="D193">
        <v>-1</v>
      </c>
      <c r="E193">
        <v>1.1879160266257145</v>
      </c>
      <c r="F193" t="str">
        <f t="shared" si="16"/>
        <v>Non-Crisis</v>
      </c>
    </row>
    <row r="194" spans="1:6" x14ac:dyDescent="0.4">
      <c r="A194" t="s">
        <v>55</v>
      </c>
      <c r="B194" s="2">
        <v>44804</v>
      </c>
      <c r="C194">
        <f t="shared" ref="C194:C204" si="17">YEAR(B194)</f>
        <v>2022</v>
      </c>
      <c r="D194">
        <v>1</v>
      </c>
      <c r="E194">
        <v>-5</v>
      </c>
      <c r="F194" t="str">
        <f t="shared" ref="F194:F204" si="18">VLOOKUP(C194,$I$3:$J$33,2,FALSE)</f>
        <v>Non-Crisis</v>
      </c>
    </row>
    <row r="195" spans="1:6" x14ac:dyDescent="0.4">
      <c r="A195" t="s">
        <v>48</v>
      </c>
      <c r="B195" s="2">
        <v>44681</v>
      </c>
      <c r="C195">
        <f t="shared" si="17"/>
        <v>2022</v>
      </c>
      <c r="D195">
        <v>1</v>
      </c>
      <c r="E195">
        <v>-3.3333333333333286</v>
      </c>
      <c r="F195" t="str">
        <f t="shared" si="18"/>
        <v>Non-Crisis</v>
      </c>
    </row>
    <row r="196" spans="1:6" x14ac:dyDescent="0.4">
      <c r="A196" t="s">
        <v>18</v>
      </c>
      <c r="B196" s="2">
        <v>44742</v>
      </c>
      <c r="C196">
        <f t="shared" si="17"/>
        <v>2022</v>
      </c>
      <c r="D196">
        <v>1</v>
      </c>
      <c r="E196">
        <v>-1.25</v>
      </c>
      <c r="F196" t="str">
        <f t="shared" si="18"/>
        <v>Non-Crisis</v>
      </c>
    </row>
    <row r="197" spans="1:6" x14ac:dyDescent="0.4">
      <c r="A197" t="s">
        <v>36</v>
      </c>
      <c r="B197" s="2">
        <v>44620</v>
      </c>
      <c r="C197">
        <f t="shared" si="17"/>
        <v>2022</v>
      </c>
      <c r="D197">
        <v>1</v>
      </c>
      <c r="E197">
        <v>-7.5</v>
      </c>
      <c r="F197" t="str">
        <f t="shared" si="18"/>
        <v>Non-Crisis</v>
      </c>
    </row>
    <row r="198" spans="1:6" x14ac:dyDescent="0.4">
      <c r="A198" t="s">
        <v>23</v>
      </c>
      <c r="B198" s="2">
        <v>44681</v>
      </c>
      <c r="C198">
        <f t="shared" si="17"/>
        <v>2022</v>
      </c>
      <c r="D198">
        <v>1</v>
      </c>
      <c r="E198">
        <v>-2.8571428571428612</v>
      </c>
      <c r="F198" t="str">
        <f t="shared" si="18"/>
        <v>Non-Crisis</v>
      </c>
    </row>
    <row r="199" spans="1:6" x14ac:dyDescent="0.4">
      <c r="A199" t="s">
        <v>52</v>
      </c>
      <c r="B199" s="2">
        <v>44773</v>
      </c>
      <c r="C199">
        <f t="shared" si="17"/>
        <v>2022</v>
      </c>
      <c r="D199">
        <v>1</v>
      </c>
      <c r="E199">
        <v>-5</v>
      </c>
      <c r="F199" t="str">
        <f t="shared" si="18"/>
        <v>Non-Crisis</v>
      </c>
    </row>
    <row r="200" spans="1:6" x14ac:dyDescent="0.4">
      <c r="A200" t="s">
        <v>38</v>
      </c>
      <c r="B200" s="2">
        <v>44742</v>
      </c>
      <c r="C200">
        <f t="shared" si="17"/>
        <v>2022</v>
      </c>
      <c r="D200">
        <v>1</v>
      </c>
      <c r="E200">
        <v>-23.456790123456777</v>
      </c>
      <c r="F200" t="str">
        <f t="shared" si="18"/>
        <v>Non-Crisis</v>
      </c>
    </row>
    <row r="201" spans="1:6" x14ac:dyDescent="0.4">
      <c r="A201" t="s">
        <v>50</v>
      </c>
      <c r="B201" s="2">
        <v>44957</v>
      </c>
      <c r="C201">
        <f t="shared" si="17"/>
        <v>2023</v>
      </c>
      <c r="D201">
        <v>-1</v>
      </c>
      <c r="E201">
        <v>3.3333333333333286</v>
      </c>
      <c r="F201" t="str">
        <f t="shared" si="18"/>
        <v>Non-Crisis</v>
      </c>
    </row>
    <row r="202" spans="1:6" x14ac:dyDescent="0.4">
      <c r="A202" t="s">
        <v>19</v>
      </c>
      <c r="B202" s="2">
        <v>45016</v>
      </c>
      <c r="C202">
        <f t="shared" si="17"/>
        <v>2023</v>
      </c>
      <c r="D202">
        <v>1</v>
      </c>
      <c r="E202">
        <v>-3.4401192735158617</v>
      </c>
      <c r="F202" t="str">
        <f t="shared" si="18"/>
        <v>Non-Crisis</v>
      </c>
    </row>
    <row r="203" spans="1:6" x14ac:dyDescent="0.4">
      <c r="A203" t="s">
        <v>21</v>
      </c>
      <c r="B203" s="2">
        <v>44957</v>
      </c>
      <c r="C203">
        <f t="shared" si="17"/>
        <v>2023</v>
      </c>
      <c r="D203">
        <v>1</v>
      </c>
      <c r="E203">
        <v>-14.375</v>
      </c>
      <c r="F203" t="str">
        <f t="shared" si="18"/>
        <v>Non-Crisis</v>
      </c>
    </row>
    <row r="204" spans="1:6" x14ac:dyDescent="0.4">
      <c r="A204" t="s">
        <v>38</v>
      </c>
      <c r="B204" s="2">
        <v>45169</v>
      </c>
      <c r="C204">
        <f t="shared" si="17"/>
        <v>2023</v>
      </c>
      <c r="D204">
        <v>1</v>
      </c>
      <c r="E204">
        <v>-1.8998015873015817</v>
      </c>
      <c r="F204" t="str">
        <f t="shared" si="18"/>
        <v>Non-Crisis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Արթուր Գրիգորյան</dc:creator>
  <cp:lastModifiedBy>Arthur Grigoryan</cp:lastModifiedBy>
  <dcterms:created xsi:type="dcterms:W3CDTF">2025-07-24T13:26:53Z</dcterms:created>
  <dcterms:modified xsi:type="dcterms:W3CDTF">2025-07-28T12:54:07Z</dcterms:modified>
</cp:coreProperties>
</file>