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Kickmaker\OneDrive - Kickmaker\"/>
    </mc:Choice>
  </mc:AlternateContent>
  <xr:revisionPtr revIDLastSave="107" documentId="8_{6B88DD14-5DE9-4A8C-84D1-726008D23211}" xr6:coauthVersionLast="45" xr6:coauthVersionMax="45" xr10:uidLastSave="{083E27EB-EB5A-49CE-B857-01266910F91A}"/>
  <bookViews>
    <workbookView xWindow="-108" yWindow="-108" windowWidth="23256" windowHeight="12576" xr2:uid="{7D0164FF-D231-499E-B11E-A128F9C48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10" i="1" l="1"/>
  <c r="C9" i="1"/>
  <c r="C11" i="1" s="1"/>
  <c r="C14" i="1" s="1"/>
  <c r="C25" i="1"/>
  <c r="C27" i="1"/>
  <c r="C29" i="1"/>
  <c r="C28" i="1"/>
  <c r="C32" i="1" l="1"/>
  <c r="C33" i="1"/>
  <c r="C30" i="1"/>
  <c r="C31" i="1"/>
</calcChain>
</file>

<file path=xl/sharedStrings.xml><?xml version="1.0" encoding="utf-8"?>
<sst xmlns="http://schemas.openxmlformats.org/spreadsheetml/2006/main" count="54" uniqueCount="36">
  <si>
    <t>w</t>
  </si>
  <si>
    <t>Antenna diameter (cm)</t>
  </si>
  <si>
    <t>Track thickness</t>
  </si>
  <si>
    <t>Track width</t>
  </si>
  <si>
    <t>Track spacing</t>
  </si>
  <si>
    <t>Turns</t>
  </si>
  <si>
    <t>Do</t>
  </si>
  <si>
    <t>t</t>
  </si>
  <si>
    <t>g</t>
  </si>
  <si>
    <t>Nc</t>
  </si>
  <si>
    <t>Davg</t>
  </si>
  <si>
    <t>Average antenna diamter (cm)</t>
  </si>
  <si>
    <t>Equivalent diameter of track</t>
  </si>
  <si>
    <t>d</t>
  </si>
  <si>
    <t>Average antenna circunference</t>
  </si>
  <si>
    <t>l</t>
  </si>
  <si>
    <t>L</t>
  </si>
  <si>
    <t>Turn exponent</t>
  </si>
  <si>
    <t>p</t>
  </si>
  <si>
    <t>Rounded Antenna</t>
  </si>
  <si>
    <t>Rectangular (square) Antenna</t>
  </si>
  <si>
    <t>a0</t>
  </si>
  <si>
    <t>b0</t>
  </si>
  <si>
    <t>Width</t>
  </si>
  <si>
    <t>Length</t>
  </si>
  <si>
    <t>a_avg</t>
  </si>
  <si>
    <t>b_avg</t>
  </si>
  <si>
    <t>x1</t>
  </si>
  <si>
    <t>x2</t>
  </si>
  <si>
    <t>x3</t>
  </si>
  <si>
    <t>x4</t>
  </si>
  <si>
    <t>Average dimension of antenna</t>
  </si>
  <si>
    <t>-</t>
  </si>
  <si>
    <t>u0</t>
  </si>
  <si>
    <t>Magnetic constant</t>
  </si>
  <si>
    <t>Antenna inductance (uH)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</si>
</sst>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49834</xdr:colOff>
      <xdr:row>0</xdr:row>
      <xdr:rowOff>45720</xdr:rowOff>
    </xdr:from>
    <xdr:to>
      <xdr:col>7</xdr:col>
      <xdr:colOff>397481</xdr:colOff>
      <xdr:row>13</xdr:row>
      <xdr:rowOff>71065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E6A41-2328-4E6B-B78D-B7C244D9C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694" y="45720"/>
          <a:ext cx="2786047" cy="2435915"/>
        </a:xfrm>
        <a:prstGeom prst="rect">
          <a:avLst/>
        </a:prstGeom>
      </xdr:spPr>
    </xdr:pic>
    <xdr:clientData/>
  </xdr:twoCellAnchor>
  <xdr:twoCellAnchor editAs="oneCell">
    <xdr:from>
      <xdr:col>3</xdr:col>
      <xdr:colOff>42478</xdr:colOff>
      <xdr:row>18</xdr:row>
      <xdr:rowOff>76200</xdr:rowOff>
    </xdr:from>
    <xdr:to>
      <xdr:col>8</xdr:col>
      <xdr:colOff>27937</xdr:colOff>
      <xdr:row>29</xdr:row>
      <xdr:rowOff>24435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34181-DCAC-4B5A-BB3B-1C270986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338" y="3368040"/>
          <a:ext cx="3033459" cy="1973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610D-8B17-48D9-9140-3610ED32B6C6}">
  <dimension ref="A1:C35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27.88671875" style="1" customWidth="1"/>
    <col min="2" max="2" width="8.88671875" style="1"/>
    <col min="3" max="3" width="13.5546875" style="1" customWidth="1"/>
    <col min="4" max="16384" width="8.88671875" style="1"/>
  </cols>
  <sheetData>
    <row r="1" spans="1:3" x14ac:dyDescent="0.3">
      <c r="A1" s="21" t="s">
        <v>19</v>
      </c>
      <c r="B1" s="22"/>
      <c r="C1" s="23"/>
    </row>
    <row r="2" spans="1:3" ht="15" thickBot="1" x14ac:dyDescent="0.35">
      <c r="A2" s="9"/>
      <c r="B2" s="10"/>
      <c r="C2" s="11"/>
    </row>
    <row r="3" spans="1:3" x14ac:dyDescent="0.3">
      <c r="A3" s="12" t="s">
        <v>1</v>
      </c>
      <c r="B3" s="13" t="s">
        <v>6</v>
      </c>
      <c r="C3" s="14">
        <v>26</v>
      </c>
    </row>
    <row r="4" spans="1:3" x14ac:dyDescent="0.3">
      <c r="A4" s="3" t="s">
        <v>2</v>
      </c>
      <c r="B4" s="2" t="s">
        <v>7</v>
      </c>
      <c r="C4" s="4">
        <v>3.5000000000000003E-2</v>
      </c>
    </row>
    <row r="5" spans="1:3" x14ac:dyDescent="0.3">
      <c r="A5" s="3" t="s">
        <v>3</v>
      </c>
      <c r="B5" s="2" t="s">
        <v>0</v>
      </c>
      <c r="C5" s="4">
        <v>0.3</v>
      </c>
    </row>
    <row r="6" spans="1:3" x14ac:dyDescent="0.3">
      <c r="A6" s="3" t="s">
        <v>4</v>
      </c>
      <c r="B6" s="2" t="s">
        <v>8</v>
      </c>
      <c r="C6" s="4">
        <v>0.3</v>
      </c>
    </row>
    <row r="7" spans="1:3" ht="15" thickBot="1" x14ac:dyDescent="0.35">
      <c r="A7" s="6" t="s">
        <v>5</v>
      </c>
      <c r="B7" s="7" t="s">
        <v>9</v>
      </c>
      <c r="C7" s="8">
        <v>5</v>
      </c>
    </row>
    <row r="8" spans="1:3" ht="15" thickBot="1" x14ac:dyDescent="0.35">
      <c r="A8" s="15"/>
      <c r="B8" s="16"/>
      <c r="C8" s="17"/>
    </row>
    <row r="9" spans="1:3" x14ac:dyDescent="0.3">
      <c r="A9" s="12" t="s">
        <v>11</v>
      </c>
      <c r="B9" s="13" t="s">
        <v>10</v>
      </c>
      <c r="C9" s="14">
        <f>C3-C7*(C6+C5)</f>
        <v>23</v>
      </c>
    </row>
    <row r="10" spans="1:3" x14ac:dyDescent="0.3">
      <c r="A10" s="3" t="s">
        <v>12</v>
      </c>
      <c r="B10" s="2" t="s">
        <v>13</v>
      </c>
      <c r="C10" s="5">
        <f>(2*(C5+C6))/PI()</f>
        <v>0.38197186342054879</v>
      </c>
    </row>
    <row r="11" spans="1:3" x14ac:dyDescent="0.3">
      <c r="A11" s="3" t="s">
        <v>14</v>
      </c>
      <c r="B11" s="2" t="s">
        <v>15</v>
      </c>
      <c r="C11" s="5">
        <f>C9*PI()</f>
        <v>72.256631032565238</v>
      </c>
    </row>
    <row r="12" spans="1:3" ht="15" thickBot="1" x14ac:dyDescent="0.35">
      <c r="A12" s="6" t="s">
        <v>17</v>
      </c>
      <c r="B12" s="7" t="s">
        <v>18</v>
      </c>
      <c r="C12" s="8">
        <v>1.75</v>
      </c>
    </row>
    <row r="13" spans="1:3" ht="15" thickBot="1" x14ac:dyDescent="0.35">
      <c r="A13" s="15"/>
      <c r="B13" s="16"/>
      <c r="C13" s="17"/>
    </row>
    <row r="14" spans="1:3" ht="15" thickBot="1" x14ac:dyDescent="0.35">
      <c r="A14" s="18" t="s">
        <v>35</v>
      </c>
      <c r="B14" s="19" t="s">
        <v>16</v>
      </c>
      <c r="C14" s="20">
        <f>0.001*2*C11*(LN(C11/C10)-1.07)*C7^C12</f>
        <v>10.0812722013609</v>
      </c>
    </row>
    <row r="16" spans="1:3" ht="15" thickBot="1" x14ac:dyDescent="0.35"/>
    <row r="17" spans="1:3" ht="15" thickBot="1" x14ac:dyDescent="0.35">
      <c r="A17" s="24" t="s">
        <v>20</v>
      </c>
      <c r="B17" s="25"/>
      <c r="C17" s="26"/>
    </row>
    <row r="18" spans="1:3" x14ac:dyDescent="0.3">
      <c r="A18" s="12" t="s">
        <v>23</v>
      </c>
      <c r="B18" s="13" t="s">
        <v>21</v>
      </c>
      <c r="C18" s="14">
        <v>16</v>
      </c>
    </row>
    <row r="19" spans="1:3" x14ac:dyDescent="0.3">
      <c r="A19" s="3" t="s">
        <v>24</v>
      </c>
      <c r="B19" s="2" t="s">
        <v>22</v>
      </c>
      <c r="C19" s="4">
        <v>16</v>
      </c>
    </row>
    <row r="20" spans="1:3" x14ac:dyDescent="0.3">
      <c r="A20" s="3" t="s">
        <v>2</v>
      </c>
      <c r="B20" s="2" t="s">
        <v>7</v>
      </c>
      <c r="C20" s="4">
        <v>3.5000000000000003E-2</v>
      </c>
    </row>
    <row r="21" spans="1:3" x14ac:dyDescent="0.3">
      <c r="A21" s="3" t="s">
        <v>3</v>
      </c>
      <c r="B21" s="2" t="s">
        <v>0</v>
      </c>
      <c r="C21" s="4">
        <v>0.3</v>
      </c>
    </row>
    <row r="22" spans="1:3" x14ac:dyDescent="0.3">
      <c r="A22" s="3" t="s">
        <v>4</v>
      </c>
      <c r="B22" s="2" t="s">
        <v>8</v>
      </c>
      <c r="C22" s="4">
        <v>0.3</v>
      </c>
    </row>
    <row r="23" spans="1:3" x14ac:dyDescent="0.3">
      <c r="A23" s="3" t="s">
        <v>5</v>
      </c>
      <c r="B23" s="2" t="s">
        <v>9</v>
      </c>
      <c r="C23" s="4">
        <v>5</v>
      </c>
    </row>
    <row r="24" spans="1:3" x14ac:dyDescent="0.3">
      <c r="A24" s="3" t="s">
        <v>17</v>
      </c>
      <c r="B24" s="2" t="s">
        <v>18</v>
      </c>
      <c r="C24" s="4">
        <v>1.75</v>
      </c>
    </row>
    <row r="25" spans="1:3" ht="15" thickBot="1" x14ac:dyDescent="0.35">
      <c r="A25" s="6" t="s">
        <v>34</v>
      </c>
      <c r="B25" s="7" t="s">
        <v>33</v>
      </c>
      <c r="C25" s="8">
        <f>4*PI()*10^(-7)</f>
        <v>1.2566370614359173E-6</v>
      </c>
    </row>
    <row r="26" spans="1:3" ht="15" thickBot="1" x14ac:dyDescent="0.35">
      <c r="A26" s="15"/>
      <c r="B26" s="16"/>
      <c r="C26" s="17"/>
    </row>
    <row r="27" spans="1:3" x14ac:dyDescent="0.3">
      <c r="A27" s="12" t="s">
        <v>12</v>
      </c>
      <c r="B27" s="13" t="s">
        <v>13</v>
      </c>
      <c r="C27" s="14">
        <f>(2*(C20+C21))/PI()</f>
        <v>0.21326762374313973</v>
      </c>
    </row>
    <row r="28" spans="1:3" x14ac:dyDescent="0.3">
      <c r="A28" s="3" t="s">
        <v>31</v>
      </c>
      <c r="B28" s="2" t="s">
        <v>25</v>
      </c>
      <c r="C28" s="4">
        <f>C18-C23*(C21+C22)</f>
        <v>13</v>
      </c>
    </row>
    <row r="29" spans="1:3" x14ac:dyDescent="0.3">
      <c r="A29" s="3" t="s">
        <v>31</v>
      </c>
      <c r="B29" s="2" t="s">
        <v>26</v>
      </c>
      <c r="C29" s="4">
        <f>C19-C23*(C21+C22)</f>
        <v>13</v>
      </c>
    </row>
    <row r="30" spans="1:3" x14ac:dyDescent="0.3">
      <c r="A30" s="3" t="s">
        <v>32</v>
      </c>
      <c r="B30" s="2" t="s">
        <v>27</v>
      </c>
      <c r="C30" s="4">
        <f>C28*LN((2*C28*C29)/(C27*(C28+SQRT(C28*C28+C29*C29))))</f>
        <v>50.985095244830042</v>
      </c>
    </row>
    <row r="31" spans="1:3" x14ac:dyDescent="0.3">
      <c r="A31" s="3" t="s">
        <v>32</v>
      </c>
      <c r="B31" s="2" t="s">
        <v>28</v>
      </c>
      <c r="C31" s="4">
        <f>C29*LN((2*C28*C29)/(C27*(C29+SQRT(C28*C28+C29*C29))))</f>
        <v>50.985095244830042</v>
      </c>
    </row>
    <row r="32" spans="1:3" x14ac:dyDescent="0.3">
      <c r="A32" s="3" t="s">
        <v>32</v>
      </c>
      <c r="B32" s="2" t="s">
        <v>29</v>
      </c>
      <c r="C32" s="4">
        <f>2*(C28+C29-SQRT(C28*C28+C29*C29))</f>
        <v>15.23044737829953</v>
      </c>
    </row>
    <row r="33" spans="1:3" ht="15" thickBot="1" x14ac:dyDescent="0.35">
      <c r="A33" s="6" t="s">
        <v>32</v>
      </c>
      <c r="B33" s="7" t="s">
        <v>30</v>
      </c>
      <c r="C33" s="8">
        <f>(C28+C29)/4</f>
        <v>6.5</v>
      </c>
    </row>
    <row r="34" spans="1:3" ht="15" thickBot="1" x14ac:dyDescent="0.35">
      <c r="A34" s="15"/>
      <c r="B34" s="16"/>
      <c r="C34" s="17"/>
    </row>
    <row r="35" spans="1:3" ht="15" thickBot="1" x14ac:dyDescent="0.35">
      <c r="A35" s="18" t="s">
        <v>35</v>
      </c>
      <c r="B35" s="19" t="s">
        <v>16</v>
      </c>
      <c r="C35" s="20">
        <f>10^(3)*(C25/PI())*(C30+C31-C32+C33)*C23^C24</f>
        <v>0.62353174244214515</v>
      </c>
    </row>
  </sheetData>
  <mergeCells count="2">
    <mergeCell ref="A1:C1"/>
    <mergeCell ref="A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2019-12-04T12:53:28Z</dcterms:created>
  <dcterms:modified xsi:type="dcterms:W3CDTF">2019-12-05T12:33:59Z</dcterms:modified>
</cp:coreProperties>
</file>