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Design_Guide\"/>
    </mc:Choice>
  </mc:AlternateContent>
  <xr:revisionPtr revIDLastSave="0" documentId="13_ncr:1_{63CE9A9D-680B-484F-9A18-0A9BAB703356}" xr6:coauthVersionLast="45" xr6:coauthVersionMax="45" xr10:uidLastSave="{00000000-0000-0000-0000-000000000000}"/>
  <bookViews>
    <workbookView xWindow="-108" yWindow="-108" windowWidth="23256" windowHeight="12576" activeTab="1" xr2:uid="{242994C7-07EC-436A-8BF9-5E1A40D06278}"/>
  </bookViews>
  <sheets>
    <sheet name="Sheet1" sheetId="1" r:id="rId1"/>
    <sheet name="Quart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B20" i="1" l="1"/>
  <c r="C8" i="1"/>
  <c r="G7" i="1" s="1"/>
  <c r="C9" i="1"/>
  <c r="C10" i="1" s="1"/>
  <c r="C4" i="1"/>
  <c r="G8" i="1" l="1"/>
  <c r="G9" i="1" s="1"/>
  <c r="G10" i="1"/>
  <c r="C2" i="1"/>
  <c r="C20" i="1" l="1"/>
  <c r="C15" i="1" s="1"/>
  <c r="B15" i="1"/>
  <c r="A15" i="1"/>
  <c r="A20" i="1" s="1"/>
  <c r="A21" i="1" s="1"/>
  <c r="A22" i="1" s="1"/>
  <c r="A23" i="1" s="1"/>
  <c r="A16" i="1"/>
  <c r="A17" i="1" s="1"/>
  <c r="A18" i="1" s="1"/>
  <c r="C16" i="1" l="1"/>
  <c r="C17" i="1" s="1"/>
  <c r="C18" i="1" s="1"/>
  <c r="C21" i="1"/>
  <c r="C22" i="1" s="1"/>
  <c r="C23" i="1" s="1"/>
  <c r="D30" i="1" s="1"/>
  <c r="B16" i="1"/>
  <c r="B17" i="1" s="1"/>
  <c r="B18" i="1" s="1"/>
  <c r="B21" i="1"/>
  <c r="B22" i="1" s="1"/>
  <c r="B23" i="1" s="1"/>
  <c r="C30" i="1" s="1"/>
  <c r="C36" i="1"/>
  <c r="D36" i="1" s="1"/>
  <c r="H30" i="1" l="1"/>
  <c r="F30" i="1"/>
  <c r="G30" i="1"/>
  <c r="E30" i="1"/>
  <c r="E36" i="1"/>
</calcChain>
</file>

<file path=xl/sharedStrings.xml><?xml version="1.0" encoding="utf-8"?>
<sst xmlns="http://schemas.openxmlformats.org/spreadsheetml/2006/main" count="70" uniqueCount="53">
  <si>
    <t>C</t>
  </si>
  <si>
    <t>ns/m</t>
  </si>
  <si>
    <t>ns/mm</t>
  </si>
  <si>
    <t>ps/mm</t>
  </si>
  <si>
    <t>s/m</t>
  </si>
  <si>
    <t>Free space</t>
  </si>
  <si>
    <t>εr</t>
  </si>
  <si>
    <t>εf</t>
  </si>
  <si>
    <t>ps</t>
  </si>
  <si>
    <t>mm</t>
  </si>
  <si>
    <t>inch</t>
  </si>
  <si>
    <t>mils</t>
  </si>
  <si>
    <t>m/s</t>
  </si>
  <si>
    <t>mm/s</t>
  </si>
  <si>
    <t>mm/ns</t>
  </si>
  <si>
    <t>mm/ps</t>
  </si>
  <si>
    <t>Microstrip</t>
  </si>
  <si>
    <t>Stripline</t>
  </si>
  <si>
    <t>FR4 Dielectric  Microstrip</t>
  </si>
  <si>
    <t>FR4 Dielectric  Stripline</t>
  </si>
  <si>
    <t>&lt;=&gt;</t>
  </si>
  <si>
    <t>in</t>
  </si>
  <si>
    <t>Speed of Light</t>
  </si>
  <si>
    <t>Permittivity</t>
  </si>
  <si>
    <t>Effective permittivity (include top air)</t>
  </si>
  <si>
    <t>F/m</t>
  </si>
  <si>
    <t>General parameters</t>
  </si>
  <si>
    <t>Frequency</t>
  </si>
  <si>
    <t>Wavelength</t>
  </si>
  <si>
    <t>Period</t>
  </si>
  <si>
    <t>F</t>
  </si>
  <si>
    <t>λ</t>
  </si>
  <si>
    <t>Hz</t>
  </si>
  <si>
    <t>m</t>
  </si>
  <si>
    <t>s</t>
  </si>
  <si>
    <t>ns</t>
  </si>
  <si>
    <t>t</t>
  </si>
  <si>
    <t>Speed parameters</t>
  </si>
  <si>
    <t>Time delay</t>
  </si>
  <si>
    <t>Space delay</t>
  </si>
  <si>
    <t>Frequency parameters</t>
  </si>
  <si>
    <t>Antenna parameters</t>
  </si>
  <si>
    <t>λ/2</t>
  </si>
  <si>
    <t>λ/4</t>
  </si>
  <si>
    <t>λ/10</t>
  </si>
  <si>
    <t>cm</t>
  </si>
  <si>
    <t>Quartz CLx value</t>
  </si>
  <si>
    <t>Quartz parameters</t>
  </si>
  <si>
    <t>CL</t>
  </si>
  <si>
    <t>CS</t>
  </si>
  <si>
    <t>pF</t>
  </si>
  <si>
    <t>External Load capacitance</t>
  </si>
  <si>
    <t>CLx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</si>
</sst>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11" fontId="0" fillId="0" borderId="1" xfId="0" quotePrefix="1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3C3-D6D7-40E4-9E50-9616D67495B0}">
  <dimension ref="A1:M36"/>
  <sheetViews>
    <sheetView zoomScale="85" zoomScaleNormal="85" workbookViewId="0">
      <selection activeCell="C8" sqref="C8"/>
    </sheetView>
  </sheetViews>
  <sheetFormatPr defaultRowHeight="14.4" x14ac:dyDescent="0.3"/>
  <cols>
    <col min="1" max="1" width="33.5546875" style="2" customWidth="1"/>
    <col min="2" max="2" width="15.5546875" style="1" customWidth="1"/>
    <col min="3" max="3" width="13.109375" style="1" bestFit="1" customWidth="1"/>
    <col min="4" max="5" width="16.109375" style="1" customWidth="1"/>
    <col min="6" max="9" width="12.77734375" style="1" customWidth="1"/>
    <col min="10" max="16384" width="8.88671875" style="1"/>
  </cols>
  <sheetData>
    <row r="1" spans="1:13" s="2" customFormat="1" ht="18" x14ac:dyDescent="0.3">
      <c r="A1" s="30" t="s">
        <v>26</v>
      </c>
      <c r="B1" s="31"/>
      <c r="C1" s="31"/>
      <c r="D1" s="32"/>
    </row>
    <row r="2" spans="1:13" x14ac:dyDescent="0.3">
      <c r="A2" s="7" t="s">
        <v>22</v>
      </c>
      <c r="B2" s="5" t="s">
        <v>0</v>
      </c>
      <c r="C2" s="5">
        <f>3*10^(8)</f>
        <v>300000000</v>
      </c>
      <c r="D2" s="8" t="s">
        <v>12</v>
      </c>
    </row>
    <row r="3" spans="1:13" x14ac:dyDescent="0.3">
      <c r="A3" s="7" t="s">
        <v>23</v>
      </c>
      <c r="B3" s="6" t="s">
        <v>6</v>
      </c>
      <c r="C3" s="23">
        <v>4.3</v>
      </c>
      <c r="D3" s="8" t="s">
        <v>25</v>
      </c>
    </row>
    <row r="4" spans="1:13" ht="15" thickBot="1" x14ac:dyDescent="0.35">
      <c r="A4" s="9" t="s">
        <v>24</v>
      </c>
      <c r="B4" s="10" t="s">
        <v>7</v>
      </c>
      <c r="C4" s="11">
        <f>(0.64*C3+0.36)</f>
        <v>3.1119999999999997</v>
      </c>
      <c r="D4" s="12" t="s">
        <v>25</v>
      </c>
    </row>
    <row r="5" spans="1:13" ht="15" thickBot="1" x14ac:dyDescent="0.35"/>
    <row r="6" spans="1:13" ht="18" x14ac:dyDescent="0.3">
      <c r="A6" s="30" t="s">
        <v>40</v>
      </c>
      <c r="B6" s="31"/>
      <c r="C6" s="31"/>
      <c r="D6" s="32"/>
      <c r="F6" s="33" t="s">
        <v>41</v>
      </c>
      <c r="G6" s="35"/>
      <c r="H6" s="36"/>
    </row>
    <row r="7" spans="1:13" x14ac:dyDescent="0.3">
      <c r="A7" s="7" t="s">
        <v>27</v>
      </c>
      <c r="B7" s="5" t="s">
        <v>30</v>
      </c>
      <c r="C7" s="23">
        <v>2400000000</v>
      </c>
      <c r="D7" s="8" t="s">
        <v>32</v>
      </c>
      <c r="F7" s="25" t="s">
        <v>31</v>
      </c>
      <c r="G7" s="27">
        <f>C8*100</f>
        <v>12.5</v>
      </c>
      <c r="H7" s="22" t="s">
        <v>45</v>
      </c>
      <c r="J7" s="3"/>
      <c r="K7" s="2"/>
      <c r="L7" s="2"/>
      <c r="M7" s="2"/>
    </row>
    <row r="8" spans="1:13" x14ac:dyDescent="0.3">
      <c r="A8" s="7" t="s">
        <v>28</v>
      </c>
      <c r="B8" s="6" t="s">
        <v>31</v>
      </c>
      <c r="C8" s="5">
        <f>C2/C7</f>
        <v>0.125</v>
      </c>
      <c r="D8" s="8" t="s">
        <v>33</v>
      </c>
      <c r="F8" s="25" t="s">
        <v>42</v>
      </c>
      <c r="G8" s="27">
        <f>G7/2</f>
        <v>6.25</v>
      </c>
      <c r="H8" s="22" t="s">
        <v>45</v>
      </c>
      <c r="J8" s="2"/>
      <c r="K8" s="2"/>
      <c r="L8" s="2"/>
      <c r="M8" s="2"/>
    </row>
    <row r="9" spans="1:13" x14ac:dyDescent="0.3">
      <c r="A9" s="7" t="s">
        <v>29</v>
      </c>
      <c r="B9" s="5" t="s">
        <v>36</v>
      </c>
      <c r="C9" s="13">
        <f>1/C7</f>
        <v>4.1666666666666668E-10</v>
      </c>
      <c r="D9" s="8" t="s">
        <v>34</v>
      </c>
      <c r="F9" s="25" t="s">
        <v>43</v>
      </c>
      <c r="G9" s="27">
        <f>G8/2</f>
        <v>3.125</v>
      </c>
      <c r="H9" s="22" t="s">
        <v>45</v>
      </c>
      <c r="J9" s="2"/>
      <c r="K9" s="2"/>
      <c r="L9" s="2"/>
      <c r="M9" s="2"/>
    </row>
    <row r="10" spans="1:13" ht="15" thickBot="1" x14ac:dyDescent="0.35">
      <c r="A10" s="9" t="s">
        <v>29</v>
      </c>
      <c r="B10" s="11" t="s">
        <v>36</v>
      </c>
      <c r="C10" s="14">
        <f>C9/10^(-9)</f>
        <v>0.41666666666666663</v>
      </c>
      <c r="D10" s="12" t="s">
        <v>35</v>
      </c>
      <c r="F10" s="26" t="s">
        <v>44</v>
      </c>
      <c r="G10" s="28">
        <f>G7/10</f>
        <v>1.25</v>
      </c>
      <c r="H10" s="12" t="s">
        <v>45</v>
      </c>
      <c r="J10" s="2"/>
      <c r="K10" s="2"/>
      <c r="L10" s="2"/>
      <c r="M10" s="2"/>
    </row>
    <row r="11" spans="1:13" s="2" customFormat="1" ht="15" thickBot="1" x14ac:dyDescent="0.35">
      <c r="C11" s="3"/>
    </row>
    <row r="12" spans="1:13" ht="18" x14ac:dyDescent="0.3">
      <c r="A12" s="30" t="s">
        <v>37</v>
      </c>
      <c r="B12" s="31"/>
      <c r="C12" s="31"/>
      <c r="D12" s="32"/>
      <c r="J12" s="2"/>
      <c r="K12" s="2"/>
      <c r="L12" s="2"/>
      <c r="M12" s="2"/>
    </row>
    <row r="13" spans="1:13" ht="28.8" x14ac:dyDescent="0.3">
      <c r="A13" s="7" t="s">
        <v>5</v>
      </c>
      <c r="B13" s="15" t="s">
        <v>18</v>
      </c>
      <c r="C13" s="15" t="s">
        <v>19</v>
      </c>
      <c r="D13" s="8"/>
      <c r="J13" s="2"/>
      <c r="K13" s="2"/>
      <c r="L13" s="2"/>
      <c r="M13" s="2"/>
    </row>
    <row r="14" spans="1:13" x14ac:dyDescent="0.3">
      <c r="A14" s="7"/>
      <c r="B14" s="15"/>
      <c r="C14" s="15"/>
      <c r="D14" s="8"/>
      <c r="J14" s="2"/>
      <c r="K14" s="2"/>
      <c r="L14" s="2"/>
      <c r="M14" s="2"/>
    </row>
    <row r="15" spans="1:13" x14ac:dyDescent="0.3">
      <c r="A15" s="18">
        <f>1/C2</f>
        <v>3.3333333333333334E-9</v>
      </c>
      <c r="B15" s="16">
        <f>1/B20</f>
        <v>5.8802872189866522E-9</v>
      </c>
      <c r="C15" s="16">
        <f>1/C20</f>
        <v>6.9121471177759069E-9</v>
      </c>
      <c r="D15" s="8" t="s">
        <v>4</v>
      </c>
      <c r="J15" s="2"/>
      <c r="K15" s="2"/>
      <c r="L15" s="2"/>
      <c r="M15" s="2"/>
    </row>
    <row r="16" spans="1:13" x14ac:dyDescent="0.3">
      <c r="A16" s="18">
        <f>A15/10^(-9)</f>
        <v>3.333333333333333</v>
      </c>
      <c r="B16" s="16">
        <f>B15*10^(9)</f>
        <v>5.880287218986652</v>
      </c>
      <c r="C16" s="16">
        <f>C15*10^(9)</f>
        <v>6.9121471177759073</v>
      </c>
      <c r="D16" s="8" t="s">
        <v>1</v>
      </c>
      <c r="J16" s="2"/>
      <c r="K16" s="2"/>
      <c r="L16" s="2"/>
      <c r="M16" s="2"/>
    </row>
    <row r="17" spans="1:13" ht="14.4" customHeight="1" x14ac:dyDescent="0.3">
      <c r="A17" s="18">
        <f>A16/1000</f>
        <v>3.3333333333333331E-3</v>
      </c>
      <c r="B17" s="16">
        <f>B16*10^(-3)</f>
        <v>5.8802872189866523E-3</v>
      </c>
      <c r="C17" s="16">
        <f>C16*10^(-3)</f>
        <v>6.9121471177759075E-3</v>
      </c>
      <c r="D17" s="8" t="s">
        <v>2</v>
      </c>
      <c r="J17" s="2"/>
      <c r="K17" s="2"/>
      <c r="L17" s="2"/>
      <c r="M17" s="2"/>
    </row>
    <row r="18" spans="1:13" x14ac:dyDescent="0.3">
      <c r="A18" s="18">
        <f>A17*1000</f>
        <v>3.333333333333333</v>
      </c>
      <c r="B18" s="16">
        <f>B17*10^(3)</f>
        <v>5.880287218986652</v>
      </c>
      <c r="C18" s="16">
        <f>C17*10^(3)</f>
        <v>6.9121471177759073</v>
      </c>
      <c r="D18" s="8" t="s">
        <v>3</v>
      </c>
    </row>
    <row r="19" spans="1:13" x14ac:dyDescent="0.3">
      <c r="A19" s="19"/>
      <c r="B19" s="5"/>
      <c r="C19" s="5"/>
      <c r="D19" s="8"/>
    </row>
    <row r="20" spans="1:13" x14ac:dyDescent="0.3">
      <c r="A20" s="18">
        <f>1/A15</f>
        <v>300000000</v>
      </c>
      <c r="B20" s="16">
        <f>C2/SQRT(C4)</f>
        <v>170059720.34344432</v>
      </c>
      <c r="C20" s="16">
        <f>C2/SQRT(C3)</f>
        <v>144672846.65112364</v>
      </c>
      <c r="D20" s="8" t="s">
        <v>12</v>
      </c>
    </row>
    <row r="21" spans="1:13" x14ac:dyDescent="0.3">
      <c r="A21" s="18">
        <f>A20*10^(3)</f>
        <v>300000000000</v>
      </c>
      <c r="B21" s="16">
        <f>B20*1000</f>
        <v>170059720343.44431</v>
      </c>
      <c r="C21" s="16">
        <f>C20*1000</f>
        <v>144672846651.12366</v>
      </c>
      <c r="D21" s="8" t="s">
        <v>13</v>
      </c>
    </row>
    <row r="22" spans="1:13" x14ac:dyDescent="0.3">
      <c r="A22" s="18">
        <f>A21*10^(-9)</f>
        <v>300</v>
      </c>
      <c r="B22" s="17">
        <f>B21*10^(-9)</f>
        <v>170.05972034344433</v>
      </c>
      <c r="C22" s="17">
        <f>C21*10^(-9)</f>
        <v>144.67284665112368</v>
      </c>
      <c r="D22" s="8" t="s">
        <v>14</v>
      </c>
    </row>
    <row r="23" spans="1:13" ht="15" thickBot="1" x14ac:dyDescent="0.35">
      <c r="A23" s="20">
        <f>A22*10^(-3)</f>
        <v>0.3</v>
      </c>
      <c r="B23" s="21">
        <f>B22*10^(-3)</f>
        <v>0.17005972034344433</v>
      </c>
      <c r="C23" s="21">
        <f>C22*10^(-3)</f>
        <v>0.14467284665112368</v>
      </c>
      <c r="D23" s="12" t="s">
        <v>15</v>
      </c>
    </row>
    <row r="25" spans="1:13" ht="15" thickBot="1" x14ac:dyDescent="0.35"/>
    <row r="26" spans="1:13" x14ac:dyDescent="0.3">
      <c r="A26" s="33" t="s">
        <v>38</v>
      </c>
      <c r="B26" s="38" t="s">
        <v>20</v>
      </c>
      <c r="C26" s="35" t="s">
        <v>39</v>
      </c>
      <c r="D26" s="35"/>
      <c r="E26" s="35"/>
      <c r="F26" s="35"/>
      <c r="G26" s="35"/>
      <c r="H26" s="36"/>
    </row>
    <row r="27" spans="1:13" x14ac:dyDescent="0.3">
      <c r="A27" s="34"/>
      <c r="B27" s="39"/>
      <c r="C27" s="29"/>
      <c r="D27" s="29"/>
      <c r="E27" s="29"/>
      <c r="F27" s="29"/>
      <c r="G27" s="29"/>
      <c r="H27" s="37"/>
    </row>
    <row r="28" spans="1:13" x14ac:dyDescent="0.3">
      <c r="A28" s="7"/>
      <c r="B28" s="39"/>
      <c r="C28" s="5" t="s">
        <v>16</v>
      </c>
      <c r="D28" s="5" t="s">
        <v>17</v>
      </c>
      <c r="E28" s="5" t="s">
        <v>16</v>
      </c>
      <c r="F28" s="5" t="s">
        <v>17</v>
      </c>
      <c r="G28" s="5" t="s">
        <v>16</v>
      </c>
      <c r="H28" s="8" t="s">
        <v>17</v>
      </c>
    </row>
    <row r="29" spans="1:13" x14ac:dyDescent="0.3">
      <c r="A29" s="7" t="s">
        <v>8</v>
      </c>
      <c r="B29" s="39"/>
      <c r="C29" s="29" t="s">
        <v>9</v>
      </c>
      <c r="D29" s="29"/>
      <c r="E29" s="5" t="s">
        <v>21</v>
      </c>
      <c r="F29" s="5"/>
      <c r="G29" s="5" t="s">
        <v>11</v>
      </c>
      <c r="H29" s="8"/>
    </row>
    <row r="30" spans="1:13" ht="15" thickBot="1" x14ac:dyDescent="0.35">
      <c r="A30" s="24">
        <v>15</v>
      </c>
      <c r="B30" s="40"/>
      <c r="C30" s="21">
        <f>A30*B23</f>
        <v>2.550895805151665</v>
      </c>
      <c r="D30" s="11">
        <f>A30*C23</f>
        <v>2.170092699766855</v>
      </c>
      <c r="E30" s="11">
        <f>C30*2.54</f>
        <v>6.4792753450852292</v>
      </c>
      <c r="F30" s="11">
        <f>D30*2.54</f>
        <v>5.5120354574078121</v>
      </c>
      <c r="G30" s="11">
        <f>C30*39.37</f>
        <v>100.42876784882104</v>
      </c>
      <c r="H30" s="12">
        <f>D30*39.37</f>
        <v>85.436549589821084</v>
      </c>
    </row>
    <row r="31" spans="1:13" x14ac:dyDescent="0.3">
      <c r="D31" s="3"/>
    </row>
    <row r="32" spans="1:13" x14ac:dyDescent="0.3">
      <c r="D32" s="3"/>
    </row>
    <row r="35" spans="2:5" x14ac:dyDescent="0.3">
      <c r="B35" s="1" t="s">
        <v>8</v>
      </c>
      <c r="C35" s="1" t="s">
        <v>9</v>
      </c>
      <c r="D35" s="1" t="s">
        <v>10</v>
      </c>
      <c r="E35" s="1" t="s">
        <v>11</v>
      </c>
    </row>
    <row r="36" spans="2:5" x14ac:dyDescent="0.3">
      <c r="B36" s="1">
        <v>15</v>
      </c>
      <c r="C36" s="4" t="e">
        <f>#REF!*B36</f>
        <v>#REF!</v>
      </c>
      <c r="D36" s="4" t="e">
        <f>C36*2.54</f>
        <v>#REF!</v>
      </c>
      <c r="E36" s="4" t="e">
        <f>C36*39.37</f>
        <v>#REF!</v>
      </c>
    </row>
  </sheetData>
  <mergeCells count="8">
    <mergeCell ref="C29:D29"/>
    <mergeCell ref="A1:D1"/>
    <mergeCell ref="A6:D6"/>
    <mergeCell ref="A12:D12"/>
    <mergeCell ref="A26:A27"/>
    <mergeCell ref="C26:H27"/>
    <mergeCell ref="B26:B30"/>
    <mergeCell ref="F6:H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847-C2D5-4326-8C96-192136BC8B7E}">
  <dimension ref="A1:F5"/>
  <sheetViews>
    <sheetView tabSelected="1" zoomScale="130" zoomScaleNormal="130" workbookViewId="0">
      <selection activeCell="F8" sqref="F8"/>
    </sheetView>
  </sheetViews>
  <sheetFormatPr defaultRowHeight="14.4" x14ac:dyDescent="0.3"/>
  <sheetData>
    <row r="1" spans="1:6" ht="14.4" customHeight="1" x14ac:dyDescent="0.3">
      <c r="A1" s="42" t="s">
        <v>46</v>
      </c>
      <c r="B1" s="42"/>
      <c r="C1" s="42"/>
      <c r="D1" s="42"/>
      <c r="E1" s="42"/>
      <c r="F1" s="43"/>
    </row>
    <row r="2" spans="1:6" ht="14.4" customHeight="1" x14ac:dyDescent="0.3">
      <c r="A2" s="42"/>
      <c r="B2" s="42"/>
      <c r="C2" s="42"/>
      <c r="D2" s="42"/>
      <c r="E2" s="42"/>
      <c r="F2" s="43"/>
    </row>
    <row r="3" spans="1:6" x14ac:dyDescent="0.3">
      <c r="A3" s="41" t="s">
        <v>47</v>
      </c>
      <c r="B3" s="41"/>
      <c r="C3" t="s">
        <v>48</v>
      </c>
      <c r="D3">
        <v>20</v>
      </c>
      <c r="E3" t="s">
        <v>50</v>
      </c>
    </row>
    <row r="4" spans="1:6" x14ac:dyDescent="0.3">
      <c r="A4" s="41"/>
      <c r="B4" s="41"/>
      <c r="C4" t="s">
        <v>49</v>
      </c>
      <c r="D4">
        <v>5</v>
      </c>
      <c r="E4" t="s">
        <v>50</v>
      </c>
    </row>
    <row r="5" spans="1:6" ht="27.6" customHeight="1" x14ac:dyDescent="0.3">
      <c r="A5" s="44" t="s">
        <v>51</v>
      </c>
      <c r="B5" s="44"/>
      <c r="C5" t="s">
        <v>52</v>
      </c>
      <c r="D5">
        <f>2*(D3-D4)</f>
        <v>30</v>
      </c>
      <c r="E5" t="s">
        <v>50</v>
      </c>
    </row>
  </sheetData>
  <mergeCells count="3">
    <mergeCell ref="A3:B4"/>
    <mergeCell ref="A1:E2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Quartz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2019-07-10T15:06:44Z</dcterms:created>
  <dcterms:modified xsi:type="dcterms:W3CDTF">2020-02-12T13:25:40Z</dcterms:modified>
</cp:coreProperties>
</file>